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Ecommerce_sales_analysis_dashboard_project\Project_1_dashboard\"/>
    </mc:Choice>
  </mc:AlternateContent>
  <xr:revisionPtr revIDLastSave="0" documentId="13_ncr:1_{D841DC48-D390-4393-A844-AA3B145D49FF}" xr6:coauthVersionLast="47" xr6:coauthVersionMax="47" xr10:uidLastSave="{00000000-0000-0000-0000-000000000000}"/>
  <bookViews>
    <workbookView xWindow="-108" yWindow="-108" windowWidth="23256" windowHeight="12456" activeTab="1" xr2:uid="{DBE68BD3-E44E-4357-80F6-064732DC3DAD}"/>
  </bookViews>
  <sheets>
    <sheet name="main_data" sheetId="2" r:id="rId1"/>
    <sheet name="day_analysis" sheetId="10" r:id="rId2"/>
    <sheet name="dashboard" sheetId="11" r:id="rId3"/>
    <sheet name="pivot_sources" sheetId="12" r:id="rId4"/>
    <sheet name="category_analysis" sheetId="7" r:id="rId5"/>
    <sheet name="monthly_sales" sheetId="4" r:id="rId6"/>
    <sheet name="yearly_sales" sheetId="5" r:id="rId7"/>
    <sheet name="books_analysis" sheetId="6" r:id="rId8"/>
    <sheet name="country_analysis" sheetId="8" r:id="rId9"/>
    <sheet name="payment_method_analysis" sheetId="9" r:id="rId10"/>
  </sheets>
  <definedNames>
    <definedName name="_xlchart.v5.0" hidden="1">pivot_sources!$K$11</definedName>
    <definedName name="_xlchart.v5.1" hidden="1">pivot_sources!$K$12:$K$19</definedName>
    <definedName name="_xlchart.v5.2" hidden="1">pivot_sources!$L$11</definedName>
    <definedName name="_xlchart.v5.3" hidden="1">pivot_sources!$L$12:$L$19</definedName>
    <definedName name="ExternalData_1" localSheetId="0" hidden="1">main_data!$A$1:$O$2922</definedName>
    <definedName name="Slicer_Category">#N/A</definedName>
    <definedName name="Slicer_Country">#N/A</definedName>
    <definedName name="Slicer_Country1">#N/A</definedName>
    <definedName name="Slicer_OrderMonth">#N/A</definedName>
    <definedName name="Slicer_OrderYear">#N/A</definedName>
    <definedName name="Slicer_PaymentMethod">#N/A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2" i="12" l="1" a="1"/>
  <c r="K12" i="12" s="1"/>
  <c r="D5" i="10"/>
  <c r="D6" i="10"/>
  <c r="D7" i="10"/>
  <c r="D8" i="10"/>
  <c r="D9" i="10"/>
  <c r="D10" i="10"/>
  <c r="D4" i="10"/>
  <c r="C5" i="10"/>
  <c r="C6" i="10"/>
  <c r="C7" i="10"/>
  <c r="C8" i="10"/>
  <c r="C9" i="10"/>
  <c r="C10" i="10"/>
  <c r="C4" i="10"/>
  <c r="G6" i="5"/>
  <c r="G5" i="5"/>
  <c r="G4" i="5"/>
  <c r="G3" i="5"/>
  <c r="F13" i="5"/>
  <c r="F14" i="5"/>
  <c r="F15" i="5"/>
  <c r="F12" i="5"/>
  <c r="E13" i="5"/>
  <c r="E14" i="5"/>
  <c r="E15" i="5"/>
  <c r="E12" i="5"/>
  <c r="D13" i="5"/>
  <c r="D14" i="5"/>
  <c r="D15" i="5"/>
  <c r="D12" i="5"/>
  <c r="C13" i="5"/>
  <c r="C14" i="5"/>
  <c r="C15" i="5"/>
  <c r="C12" i="5"/>
  <c r="C11" i="5" a="1"/>
  <c r="C11" i="5" s="1"/>
  <c r="B12" i="5" a="1"/>
  <c r="B12" i="5" s="1"/>
  <c r="E4" i="7"/>
  <c r="E8" i="7" s="1"/>
  <c r="H3" i="9" a="1"/>
  <c r="H3" i="9" s="1"/>
  <c r="B4" i="9" a="1"/>
  <c r="B4" i="9" s="1"/>
  <c r="D4" i="9" s="1"/>
  <c r="G3" i="8"/>
  <c r="B3" i="8" a="1"/>
  <c r="B3" i="8" s="1"/>
  <c r="C13" i="8" s="1" a="1"/>
  <c r="T5" i="6"/>
  <c r="S5" i="6"/>
  <c r="R5" i="6"/>
  <c r="Q5" i="6"/>
  <c r="S4" i="7"/>
  <c r="R4" i="7"/>
  <c r="I8" i="7"/>
  <c r="I5" i="7"/>
  <c r="I6" i="7"/>
  <c r="I7" i="7"/>
  <c r="I4" i="7"/>
  <c r="D8" i="7"/>
  <c r="F8" i="7"/>
  <c r="G8" i="7"/>
  <c r="H8" i="7"/>
  <c r="C8" i="7"/>
  <c r="H7" i="7"/>
  <c r="H5" i="7"/>
  <c r="H6" i="7"/>
  <c r="H4" i="7"/>
  <c r="G5" i="7"/>
  <c r="G6" i="7"/>
  <c r="G7" i="7"/>
  <c r="G4" i="7"/>
  <c r="F5" i="7" a="1"/>
  <c r="F5" i="7" s="1"/>
  <c r="F6" i="7" a="1"/>
  <c r="F6" i="7" s="1"/>
  <c r="F7" i="7" a="1"/>
  <c r="F7" i="7" s="1"/>
  <c r="F4" i="7" a="1"/>
  <c r="F4" i="7" s="1"/>
  <c r="E5" i="7"/>
  <c r="E6" i="7"/>
  <c r="E7" i="7"/>
  <c r="D5" i="7"/>
  <c r="D6" i="7"/>
  <c r="D7" i="7"/>
  <c r="D4" i="7"/>
  <c r="C5" i="7"/>
  <c r="C6" i="7"/>
  <c r="C7" i="7"/>
  <c r="C4" i="7"/>
  <c r="B4" i="7" a="1"/>
  <c r="B4" i="7" s="1"/>
  <c r="G609" i="6"/>
  <c r="G617" i="6"/>
  <c r="G625" i="6"/>
  <c r="G633" i="6"/>
  <c r="G641" i="6"/>
  <c r="G649" i="6"/>
  <c r="G657" i="6"/>
  <c r="G665" i="6"/>
  <c r="G673" i="6"/>
  <c r="G681" i="6"/>
  <c r="G689" i="6"/>
  <c r="G697" i="6"/>
  <c r="G705" i="6"/>
  <c r="G713" i="6"/>
  <c r="G721" i="6"/>
  <c r="G729" i="6"/>
  <c r="G737" i="6"/>
  <c r="G745" i="6"/>
  <c r="G753" i="6"/>
  <c r="G761" i="6"/>
  <c r="G769" i="6"/>
  <c r="G777" i="6"/>
  <c r="G785" i="6"/>
  <c r="G793" i="6"/>
  <c r="G801" i="6"/>
  <c r="G809" i="6"/>
  <c r="G817" i="6"/>
  <c r="G825" i="6"/>
  <c r="G833" i="6"/>
  <c r="G841" i="6"/>
  <c r="G849" i="6"/>
  <c r="G857" i="6"/>
  <c r="G865" i="6"/>
  <c r="G873" i="6"/>
  <c r="G881" i="6"/>
  <c r="G889" i="6"/>
  <c r="G897" i="6"/>
  <c r="G905" i="6"/>
  <c r="G913" i="6"/>
  <c r="G921" i="6"/>
  <c r="G929" i="6"/>
  <c r="G937" i="6"/>
  <c r="G945" i="6"/>
  <c r="G953" i="6"/>
  <c r="G961" i="6"/>
  <c r="G969" i="6"/>
  <c r="G977" i="6"/>
  <c r="G985" i="6"/>
  <c r="G993" i="6"/>
  <c r="G1001" i="6"/>
  <c r="G1009" i="6"/>
  <c r="G1017" i="6"/>
  <c r="G1025" i="6"/>
  <c r="G1033" i="6"/>
  <c r="G1041" i="6"/>
  <c r="G1049" i="6"/>
  <c r="G1057" i="6"/>
  <c r="G1065" i="6"/>
  <c r="G1073" i="6"/>
  <c r="G1081" i="6"/>
  <c r="G1089" i="6"/>
  <c r="G1097" i="6"/>
  <c r="G1105" i="6"/>
  <c r="G1113" i="6"/>
  <c r="G1121" i="6"/>
  <c r="G1129" i="6"/>
  <c r="G1137" i="6"/>
  <c r="G1145" i="6"/>
  <c r="G1153" i="6"/>
  <c r="G1161" i="6"/>
  <c r="G1169" i="6"/>
  <c r="G1177" i="6"/>
  <c r="F2" i="6" a="1"/>
  <c r="H81" i="6" s="1"/>
  <c r="F4" i="5" a="1"/>
  <c r="F4" i="5" s="1"/>
  <c r="F5" i="5" a="1"/>
  <c r="F5" i="5" s="1"/>
  <c r="F6" i="5" a="1"/>
  <c r="F6" i="5" s="1"/>
  <c r="F3" i="5" a="1"/>
  <c r="F3" i="5" s="1"/>
  <c r="E4" i="5"/>
  <c r="E5" i="5"/>
  <c r="E6" i="5"/>
  <c r="E3" i="5"/>
  <c r="D4" i="5"/>
  <c r="D5" i="5"/>
  <c r="D6" i="5"/>
  <c r="D3" i="5"/>
  <c r="C4" i="5"/>
  <c r="C5" i="5"/>
  <c r="C6" i="5"/>
  <c r="C3" i="5"/>
  <c r="B3" i="5" a="1"/>
  <c r="B3" i="5" s="1"/>
  <c r="F7" i="4" a="1"/>
  <c r="F7" i="4" s="1"/>
  <c r="F8" i="4" a="1"/>
  <c r="F8" i="4" s="1"/>
  <c r="F9" i="4" a="1"/>
  <c r="F9" i="4" s="1"/>
  <c r="F10" i="4" a="1"/>
  <c r="F10" i="4" s="1"/>
  <c r="F11" i="4" a="1"/>
  <c r="F11" i="4" s="1"/>
  <c r="F12" i="4" a="1"/>
  <c r="F12" i="4" s="1"/>
  <c r="F13" i="4" a="1"/>
  <c r="F13" i="4" s="1"/>
  <c r="F14" i="4" a="1"/>
  <c r="F14" i="4" s="1"/>
  <c r="F15" i="4" a="1"/>
  <c r="F15" i="4" s="1"/>
  <c r="F16" i="4" a="1"/>
  <c r="F16" i="4" s="1"/>
  <c r="F17" i="4" a="1"/>
  <c r="F17" i="4" s="1"/>
  <c r="F6" i="4" a="1"/>
  <c r="F6" i="4" s="1"/>
  <c r="F18" i="4" s="1"/>
  <c r="E7" i="4"/>
  <c r="E8" i="4"/>
  <c r="E9" i="4"/>
  <c r="E10" i="4"/>
  <c r="E11" i="4"/>
  <c r="E12" i="4"/>
  <c r="E13" i="4"/>
  <c r="E14" i="4"/>
  <c r="E15" i="4"/>
  <c r="E16" i="4"/>
  <c r="E17" i="4"/>
  <c r="E6" i="4"/>
  <c r="D7" i="4"/>
  <c r="D8" i="4"/>
  <c r="D9" i="4"/>
  <c r="D10" i="4"/>
  <c r="D11" i="4"/>
  <c r="D12" i="4"/>
  <c r="D13" i="4"/>
  <c r="D14" i="4"/>
  <c r="D15" i="4"/>
  <c r="D16" i="4"/>
  <c r="D17" i="4"/>
  <c r="D6" i="4"/>
  <c r="D18" i="4" s="1"/>
  <c r="C7" i="4"/>
  <c r="C8" i="4"/>
  <c r="C9" i="4"/>
  <c r="C10" i="4"/>
  <c r="C11" i="4"/>
  <c r="C12" i="4"/>
  <c r="C13" i="4"/>
  <c r="C14" i="4"/>
  <c r="C15" i="4"/>
  <c r="C16" i="4"/>
  <c r="C17" i="4"/>
  <c r="C6" i="4"/>
  <c r="C16" i="12"/>
  <c r="B16" i="12"/>
  <c r="E18" i="4" l="1"/>
  <c r="C18" i="4"/>
  <c r="D5" i="9"/>
  <c r="D8" i="9" s="1"/>
  <c r="G4" i="9" a="1"/>
  <c r="D6" i="9"/>
  <c r="C4" i="9"/>
  <c r="C7" i="9"/>
  <c r="C6" i="9"/>
  <c r="C5" i="9"/>
  <c r="D7" i="9"/>
  <c r="C13" i="8"/>
  <c r="J22" i="8"/>
  <c r="I18" i="8"/>
  <c r="G14" i="8"/>
  <c r="F22" i="8"/>
  <c r="E18" i="8"/>
  <c r="E14" i="8"/>
  <c r="D22" i="8"/>
  <c r="J15" i="8"/>
  <c r="J23" i="8"/>
  <c r="I19" i="8"/>
  <c r="H15" i="8"/>
  <c r="H23" i="8"/>
  <c r="G19" i="8"/>
  <c r="F15" i="8"/>
  <c r="F23" i="8"/>
  <c r="E19" i="8"/>
  <c r="D15" i="8"/>
  <c r="D23" i="8"/>
  <c r="J16" i="8"/>
  <c r="J24" i="8"/>
  <c r="I20" i="8"/>
  <c r="H16" i="8"/>
  <c r="H24" i="8"/>
  <c r="G20" i="8"/>
  <c r="F16" i="8"/>
  <c r="F24" i="8"/>
  <c r="E20" i="8"/>
  <c r="D16" i="8"/>
  <c r="D24" i="8"/>
  <c r="J17" i="8"/>
  <c r="J25" i="8"/>
  <c r="I21" i="8"/>
  <c r="H17" i="8"/>
  <c r="H25" i="8"/>
  <c r="G21" i="8"/>
  <c r="F17" i="8"/>
  <c r="F25" i="8"/>
  <c r="E21" i="8"/>
  <c r="D17" i="8"/>
  <c r="D25" i="8"/>
  <c r="I24" i="8"/>
  <c r="I25" i="8"/>
  <c r="G18" i="8"/>
  <c r="J18" i="8"/>
  <c r="J14" i="8"/>
  <c r="I22" i="8"/>
  <c r="H18" i="8"/>
  <c r="H14" i="8"/>
  <c r="G22" i="8"/>
  <c r="F18" i="8"/>
  <c r="F14" i="8"/>
  <c r="E22" i="8"/>
  <c r="D18" i="8"/>
  <c r="D14" i="8"/>
  <c r="I16" i="8"/>
  <c r="H20" i="8"/>
  <c r="G24" i="8"/>
  <c r="E16" i="8"/>
  <c r="D20" i="8"/>
  <c r="J21" i="8"/>
  <c r="H21" i="8"/>
  <c r="G17" i="8"/>
  <c r="F21" i="8"/>
  <c r="E25" i="8"/>
  <c r="I14" i="8"/>
  <c r="J19" i="8"/>
  <c r="I15" i="8"/>
  <c r="I23" i="8"/>
  <c r="H19" i="8"/>
  <c r="G15" i="8"/>
  <c r="G23" i="8"/>
  <c r="F19" i="8"/>
  <c r="E15" i="8"/>
  <c r="E23" i="8"/>
  <c r="D19" i="8"/>
  <c r="J20" i="8"/>
  <c r="G16" i="8"/>
  <c r="F20" i="8"/>
  <c r="E24" i="8"/>
  <c r="I17" i="8"/>
  <c r="G25" i="8"/>
  <c r="E17" i="8"/>
  <c r="D21" i="8"/>
  <c r="H22" i="8"/>
  <c r="E3" i="8"/>
  <c r="C10" i="8"/>
  <c r="E8" i="8"/>
  <c r="C8" i="8"/>
  <c r="F8" i="8"/>
  <c r="C7" i="8"/>
  <c r="D7" i="8"/>
  <c r="E6" i="8"/>
  <c r="F7" i="8"/>
  <c r="D3" i="8"/>
  <c r="D10" i="8"/>
  <c r="D9" i="8"/>
  <c r="F9" i="8"/>
  <c r="E7" i="8"/>
  <c r="C6" i="8"/>
  <c r="D6" i="8"/>
  <c r="E5" i="8"/>
  <c r="F6" i="8"/>
  <c r="C3" i="8"/>
  <c r="E9" i="8"/>
  <c r="C9" i="8"/>
  <c r="D8" i="8"/>
  <c r="C5" i="8"/>
  <c r="D5" i="8"/>
  <c r="E4" i="8"/>
  <c r="F5" i="8"/>
  <c r="C4" i="8"/>
  <c r="D4" i="8"/>
  <c r="E10" i="8"/>
  <c r="F4" i="8"/>
  <c r="F3" i="8"/>
  <c r="F10" i="8"/>
  <c r="G601" i="6"/>
  <c r="G593" i="6"/>
  <c r="G585" i="6"/>
  <c r="G577" i="6"/>
  <c r="G569" i="6"/>
  <c r="G561" i="6"/>
  <c r="G553" i="6"/>
  <c r="G545" i="6"/>
  <c r="G537" i="6"/>
  <c r="G529" i="6"/>
  <c r="G521" i="6"/>
  <c r="G513" i="6"/>
  <c r="G505" i="6"/>
  <c r="G497" i="6"/>
  <c r="G489" i="6"/>
  <c r="G481" i="6"/>
  <c r="G473" i="6"/>
  <c r="G465" i="6"/>
  <c r="G457" i="6"/>
  <c r="G449" i="6"/>
  <c r="G441" i="6"/>
  <c r="G433" i="6"/>
  <c r="G425" i="6"/>
  <c r="G417" i="6"/>
  <c r="G409" i="6"/>
  <c r="G401" i="6"/>
  <c r="G392" i="6"/>
  <c r="G376" i="6"/>
  <c r="G360" i="6"/>
  <c r="G344" i="6"/>
  <c r="G321" i="6"/>
  <c r="G289" i="6"/>
  <c r="G257" i="6"/>
  <c r="G225" i="6"/>
  <c r="G193" i="6"/>
  <c r="G161" i="6"/>
  <c r="G129" i="6"/>
  <c r="G97" i="6"/>
  <c r="G65" i="6"/>
  <c r="G33" i="6"/>
  <c r="H1177" i="6"/>
  <c r="H1145" i="6"/>
  <c r="H1113" i="6"/>
  <c r="H1078" i="6"/>
  <c r="H1004" i="6"/>
  <c r="H917" i="6"/>
  <c r="H791" i="6"/>
  <c r="H643" i="6"/>
  <c r="H321" i="6"/>
  <c r="G1176" i="6"/>
  <c r="G1168" i="6"/>
  <c r="G1160" i="6"/>
  <c r="G1152" i="6"/>
  <c r="G1144" i="6"/>
  <c r="G1136" i="6"/>
  <c r="G1128" i="6"/>
  <c r="G1120" i="6"/>
  <c r="G1112" i="6"/>
  <c r="G1104" i="6"/>
  <c r="G1096" i="6"/>
  <c r="G1088" i="6"/>
  <c r="G1080" i="6"/>
  <c r="G1072" i="6"/>
  <c r="G1064" i="6"/>
  <c r="G1056" i="6"/>
  <c r="G1048" i="6"/>
  <c r="G1040" i="6"/>
  <c r="G1032" i="6"/>
  <c r="G1024" i="6"/>
  <c r="G1016" i="6"/>
  <c r="G1008" i="6"/>
  <c r="G1000" i="6"/>
  <c r="G992" i="6"/>
  <c r="G984" i="6"/>
  <c r="G976" i="6"/>
  <c r="G968" i="6"/>
  <c r="G960" i="6"/>
  <c r="G952" i="6"/>
  <c r="G944" i="6"/>
  <c r="G936" i="6"/>
  <c r="G928" i="6"/>
  <c r="G920" i="6"/>
  <c r="G912" i="6"/>
  <c r="G904" i="6"/>
  <c r="G896" i="6"/>
  <c r="G888" i="6"/>
  <c r="G880" i="6"/>
  <c r="G872" i="6"/>
  <c r="G864" i="6"/>
  <c r="G856" i="6"/>
  <c r="G848" i="6"/>
  <c r="G840" i="6"/>
  <c r="G832" i="6"/>
  <c r="G824" i="6"/>
  <c r="G816" i="6"/>
  <c r="G808" i="6"/>
  <c r="G800" i="6"/>
  <c r="G792" i="6"/>
  <c r="G784" i="6"/>
  <c r="G776" i="6"/>
  <c r="G768" i="6"/>
  <c r="G760" i="6"/>
  <c r="G752" i="6"/>
  <c r="G744" i="6"/>
  <c r="G736" i="6"/>
  <c r="G728" i="6"/>
  <c r="G720" i="6"/>
  <c r="G712" i="6"/>
  <c r="G704" i="6"/>
  <c r="G696" i="6"/>
  <c r="G688" i="6"/>
  <c r="G680" i="6"/>
  <c r="G672" i="6"/>
  <c r="G664" i="6"/>
  <c r="G656" i="6"/>
  <c r="G648" i="6"/>
  <c r="G640" i="6"/>
  <c r="G632" i="6"/>
  <c r="G624" i="6"/>
  <c r="G616" i="6"/>
  <c r="G608" i="6"/>
  <c r="G600" i="6"/>
  <c r="G592" i="6"/>
  <c r="G584" i="6"/>
  <c r="G576" i="6"/>
  <c r="G568" i="6"/>
  <c r="G560" i="6"/>
  <c r="G552" i="6"/>
  <c r="G544" i="6"/>
  <c r="G536" i="6"/>
  <c r="G528" i="6"/>
  <c r="G520" i="6"/>
  <c r="G512" i="6"/>
  <c r="G504" i="6"/>
  <c r="G496" i="6"/>
  <c r="G488" i="6"/>
  <c r="G480" i="6"/>
  <c r="G472" i="6"/>
  <c r="G464" i="6"/>
  <c r="G456" i="6"/>
  <c r="G448" i="6"/>
  <c r="G440" i="6"/>
  <c r="G432" i="6"/>
  <c r="G424" i="6"/>
  <c r="G416" i="6"/>
  <c r="G408" i="6"/>
  <c r="G400" i="6"/>
  <c r="G391" i="6"/>
  <c r="G375" i="6"/>
  <c r="G359" i="6"/>
  <c r="G343" i="6"/>
  <c r="G314" i="6"/>
  <c r="G282" i="6"/>
  <c r="G250" i="6"/>
  <c r="G218" i="6"/>
  <c r="G186" i="6"/>
  <c r="G154" i="6"/>
  <c r="G122" i="6"/>
  <c r="G90" i="6"/>
  <c r="G58" i="6"/>
  <c r="G26" i="6"/>
  <c r="H1170" i="6"/>
  <c r="H1138" i="6"/>
  <c r="H1106" i="6"/>
  <c r="H1069" i="6"/>
  <c r="H983" i="6"/>
  <c r="H893" i="6"/>
  <c r="H765" i="6"/>
  <c r="H593" i="6"/>
  <c r="H250" i="6"/>
  <c r="G1167" i="6"/>
  <c r="G1135" i="6"/>
  <c r="G1111" i="6"/>
  <c r="G1079" i="6"/>
  <c r="G1047" i="6"/>
  <c r="G1015" i="6"/>
  <c r="G983" i="6"/>
  <c r="G951" i="6"/>
  <c r="G927" i="6"/>
  <c r="G895" i="6"/>
  <c r="G863" i="6"/>
  <c r="G839" i="6"/>
  <c r="G807" i="6"/>
  <c r="G767" i="6"/>
  <c r="G743" i="6"/>
  <c r="G711" i="6"/>
  <c r="G687" i="6"/>
  <c r="G663" i="6"/>
  <c r="G639" i="6"/>
  <c r="G623" i="6"/>
  <c r="G591" i="6"/>
  <c r="G567" i="6"/>
  <c r="G543" i="6"/>
  <c r="G519" i="6"/>
  <c r="G503" i="6"/>
  <c r="G487" i="6"/>
  <c r="G463" i="6"/>
  <c r="G439" i="6"/>
  <c r="G415" i="6"/>
  <c r="G386" i="6"/>
  <c r="G354" i="6"/>
  <c r="G281" i="6"/>
  <c r="G217" i="6"/>
  <c r="G121" i="6"/>
  <c r="G25" i="6"/>
  <c r="H1105" i="6"/>
  <c r="H981" i="6"/>
  <c r="H234" i="6"/>
  <c r="G1174" i="6"/>
  <c r="G1166" i="6"/>
  <c r="G1158" i="6"/>
  <c r="G1150" i="6"/>
  <c r="G1142" i="6"/>
  <c r="G1134" i="6"/>
  <c r="G1126" i="6"/>
  <c r="G1118" i="6"/>
  <c r="G1110" i="6"/>
  <c r="G1102" i="6"/>
  <c r="G1094" i="6"/>
  <c r="G1086" i="6"/>
  <c r="G1078" i="6"/>
  <c r="G1070" i="6"/>
  <c r="G1062" i="6"/>
  <c r="G1054" i="6"/>
  <c r="G1046" i="6"/>
  <c r="G1038" i="6"/>
  <c r="G1030" i="6"/>
  <c r="G1022" i="6"/>
  <c r="G1014" i="6"/>
  <c r="G1006" i="6"/>
  <c r="G998" i="6"/>
  <c r="G990" i="6"/>
  <c r="G982" i="6"/>
  <c r="G974" i="6"/>
  <c r="G966" i="6"/>
  <c r="G958" i="6"/>
  <c r="G950" i="6"/>
  <c r="G942" i="6"/>
  <c r="G934" i="6"/>
  <c r="G926" i="6"/>
  <c r="G918" i="6"/>
  <c r="G910" i="6"/>
  <c r="G902" i="6"/>
  <c r="G894" i="6"/>
  <c r="G886" i="6"/>
  <c r="G878" i="6"/>
  <c r="G870" i="6"/>
  <c r="G862" i="6"/>
  <c r="G854" i="6"/>
  <c r="G846" i="6"/>
  <c r="G838" i="6"/>
  <c r="G830" i="6"/>
  <c r="G822" i="6"/>
  <c r="G814" i="6"/>
  <c r="G806" i="6"/>
  <c r="G798" i="6"/>
  <c r="G790" i="6"/>
  <c r="G782" i="6"/>
  <c r="G774" i="6"/>
  <c r="G766" i="6"/>
  <c r="G758" i="6"/>
  <c r="G750" i="6"/>
  <c r="G742" i="6"/>
  <c r="G734" i="6"/>
  <c r="G726" i="6"/>
  <c r="G718" i="6"/>
  <c r="G710" i="6"/>
  <c r="G702" i="6"/>
  <c r="G694" i="6"/>
  <c r="G686" i="6"/>
  <c r="G678" i="6"/>
  <c r="G670" i="6"/>
  <c r="G662" i="6"/>
  <c r="G654" i="6"/>
  <c r="G646" i="6"/>
  <c r="G638" i="6"/>
  <c r="G630" i="6"/>
  <c r="G622" i="6"/>
  <c r="G614" i="6"/>
  <c r="G606" i="6"/>
  <c r="G598" i="6"/>
  <c r="G590" i="6"/>
  <c r="G582" i="6"/>
  <c r="G574" i="6"/>
  <c r="G566" i="6"/>
  <c r="G558" i="6"/>
  <c r="G550" i="6"/>
  <c r="G542" i="6"/>
  <c r="G534" i="6"/>
  <c r="G526" i="6"/>
  <c r="G518" i="6"/>
  <c r="G510" i="6"/>
  <c r="G502" i="6"/>
  <c r="G494" i="6"/>
  <c r="G486" i="6"/>
  <c r="G478" i="6"/>
  <c r="G470" i="6"/>
  <c r="G462" i="6"/>
  <c r="G454" i="6"/>
  <c r="G446" i="6"/>
  <c r="G438" i="6"/>
  <c r="G430" i="6"/>
  <c r="G422" i="6"/>
  <c r="G414" i="6"/>
  <c r="G406" i="6"/>
  <c r="G398" i="6"/>
  <c r="G385" i="6"/>
  <c r="G369" i="6"/>
  <c r="G353" i="6"/>
  <c r="G337" i="6"/>
  <c r="G306" i="6"/>
  <c r="G274" i="6"/>
  <c r="G242" i="6"/>
  <c r="G210" i="6"/>
  <c r="G178" i="6"/>
  <c r="G146" i="6"/>
  <c r="G114" i="6"/>
  <c r="G82" i="6"/>
  <c r="G50" i="6"/>
  <c r="G18" i="6"/>
  <c r="H1162" i="6"/>
  <c r="H1130" i="6"/>
  <c r="H1098" i="6"/>
  <c r="H1047" i="6"/>
  <c r="H964" i="6"/>
  <c r="H861" i="6"/>
  <c r="H733" i="6"/>
  <c r="H506" i="6"/>
  <c r="H168" i="6"/>
  <c r="G1159" i="6"/>
  <c r="G1103" i="6"/>
  <c r="G1071" i="6"/>
  <c r="G1039" i="6"/>
  <c r="G1007" i="6"/>
  <c r="G975" i="6"/>
  <c r="G935" i="6"/>
  <c r="G903" i="6"/>
  <c r="G871" i="6"/>
  <c r="G831" i="6"/>
  <c r="G791" i="6"/>
  <c r="G759" i="6"/>
  <c r="G727" i="6"/>
  <c r="G695" i="6"/>
  <c r="G655" i="6"/>
  <c r="G631" i="6"/>
  <c r="G607" i="6"/>
  <c r="G583" i="6"/>
  <c r="G559" i="6"/>
  <c r="G535" i="6"/>
  <c r="G511" i="6"/>
  <c r="G479" i="6"/>
  <c r="G447" i="6"/>
  <c r="G423" i="6"/>
  <c r="G399" i="6"/>
  <c r="G338" i="6"/>
  <c r="G249" i="6"/>
  <c r="G153" i="6"/>
  <c r="G89" i="6"/>
  <c r="H1169" i="6"/>
  <c r="H1068" i="6"/>
  <c r="H759" i="6"/>
  <c r="G1173" i="6"/>
  <c r="G1165" i="6"/>
  <c r="G1157" i="6"/>
  <c r="G1149" i="6"/>
  <c r="G1141" i="6"/>
  <c r="G1133" i="6"/>
  <c r="G1125" i="6"/>
  <c r="G1117" i="6"/>
  <c r="G1109" i="6"/>
  <c r="G1101" i="6"/>
  <c r="G1093" i="6"/>
  <c r="G1085" i="6"/>
  <c r="G1077" i="6"/>
  <c r="G1069" i="6"/>
  <c r="G1061" i="6"/>
  <c r="G1053" i="6"/>
  <c r="G1045" i="6"/>
  <c r="G1037" i="6"/>
  <c r="G1029" i="6"/>
  <c r="G1021" i="6"/>
  <c r="G1013" i="6"/>
  <c r="G1005" i="6"/>
  <c r="G997" i="6"/>
  <c r="G989" i="6"/>
  <c r="G981" i="6"/>
  <c r="G973" i="6"/>
  <c r="G965" i="6"/>
  <c r="G957" i="6"/>
  <c r="G949" i="6"/>
  <c r="G941" i="6"/>
  <c r="G933" i="6"/>
  <c r="G925" i="6"/>
  <c r="G917" i="6"/>
  <c r="G909" i="6"/>
  <c r="G901" i="6"/>
  <c r="G893" i="6"/>
  <c r="G885" i="6"/>
  <c r="G877" i="6"/>
  <c r="G869" i="6"/>
  <c r="G861" i="6"/>
  <c r="G853" i="6"/>
  <c r="G845" i="6"/>
  <c r="G837" i="6"/>
  <c r="G829" i="6"/>
  <c r="G821" i="6"/>
  <c r="G813" i="6"/>
  <c r="G805" i="6"/>
  <c r="G797" i="6"/>
  <c r="G789" i="6"/>
  <c r="G781" i="6"/>
  <c r="G773" i="6"/>
  <c r="G765" i="6"/>
  <c r="G757" i="6"/>
  <c r="G749" i="6"/>
  <c r="G741" i="6"/>
  <c r="G733" i="6"/>
  <c r="G725" i="6"/>
  <c r="G717" i="6"/>
  <c r="G709" i="6"/>
  <c r="G701" i="6"/>
  <c r="G693" i="6"/>
  <c r="G685" i="6"/>
  <c r="G677" i="6"/>
  <c r="G669" i="6"/>
  <c r="G661" i="6"/>
  <c r="G653" i="6"/>
  <c r="G645" i="6"/>
  <c r="G637" i="6"/>
  <c r="G629" i="6"/>
  <c r="G621" i="6"/>
  <c r="G613" i="6"/>
  <c r="G605" i="6"/>
  <c r="G597" i="6"/>
  <c r="G589" i="6"/>
  <c r="G581" i="6"/>
  <c r="G573" i="6"/>
  <c r="G565" i="6"/>
  <c r="G557" i="6"/>
  <c r="G549" i="6"/>
  <c r="G541" i="6"/>
  <c r="G533" i="6"/>
  <c r="G525" i="6"/>
  <c r="G517" i="6"/>
  <c r="G509" i="6"/>
  <c r="G501" i="6"/>
  <c r="G493" i="6"/>
  <c r="G485" i="6"/>
  <c r="G477" i="6"/>
  <c r="G469" i="6"/>
  <c r="G461" i="6"/>
  <c r="G453" i="6"/>
  <c r="G445" i="6"/>
  <c r="G437" i="6"/>
  <c r="G429" i="6"/>
  <c r="G421" i="6"/>
  <c r="G413" i="6"/>
  <c r="G405" i="6"/>
  <c r="G397" i="6"/>
  <c r="G384" i="6"/>
  <c r="G368" i="6"/>
  <c r="G352" i="6"/>
  <c r="G335" i="6"/>
  <c r="G305" i="6"/>
  <c r="G273" i="6"/>
  <c r="G241" i="6"/>
  <c r="G209" i="6"/>
  <c r="G177" i="6"/>
  <c r="G145" i="6"/>
  <c r="G113" i="6"/>
  <c r="G81" i="6"/>
  <c r="G49" i="6"/>
  <c r="G17" i="6"/>
  <c r="H1161" i="6"/>
  <c r="H1129" i="6"/>
  <c r="H1097" i="6"/>
  <c r="H1045" i="6"/>
  <c r="H959" i="6"/>
  <c r="H855" i="6"/>
  <c r="H727" i="6"/>
  <c r="H490" i="6"/>
  <c r="H152" i="6"/>
  <c r="G1151" i="6"/>
  <c r="G1119" i="6"/>
  <c r="G1087" i="6"/>
  <c r="G1055" i="6"/>
  <c r="G1023" i="6"/>
  <c r="G991" i="6"/>
  <c r="G959" i="6"/>
  <c r="G919" i="6"/>
  <c r="G887" i="6"/>
  <c r="G855" i="6"/>
  <c r="G823" i="6"/>
  <c r="G799" i="6"/>
  <c r="G775" i="6"/>
  <c r="G735" i="6"/>
  <c r="G703" i="6"/>
  <c r="G671" i="6"/>
  <c r="G647" i="6"/>
  <c r="G615" i="6"/>
  <c r="G575" i="6"/>
  <c r="G551" i="6"/>
  <c r="G527" i="6"/>
  <c r="G495" i="6"/>
  <c r="G471" i="6"/>
  <c r="G455" i="6"/>
  <c r="G431" i="6"/>
  <c r="G407" i="6"/>
  <c r="G370" i="6"/>
  <c r="G313" i="6"/>
  <c r="G185" i="6"/>
  <c r="G57" i="6"/>
  <c r="H1137" i="6"/>
  <c r="H577" i="6"/>
  <c r="G1172" i="6"/>
  <c r="G1164" i="6"/>
  <c r="G1156" i="6"/>
  <c r="G1148" i="6"/>
  <c r="G1140" i="6"/>
  <c r="G1132" i="6"/>
  <c r="G1124" i="6"/>
  <c r="G1116" i="6"/>
  <c r="G1108" i="6"/>
  <c r="G1100" i="6"/>
  <c r="G1092" i="6"/>
  <c r="G1084" i="6"/>
  <c r="G1076" i="6"/>
  <c r="G1068" i="6"/>
  <c r="G1060" i="6"/>
  <c r="G1052" i="6"/>
  <c r="G1044" i="6"/>
  <c r="G1036" i="6"/>
  <c r="G1028" i="6"/>
  <c r="G1020" i="6"/>
  <c r="G1012" i="6"/>
  <c r="G1004" i="6"/>
  <c r="G996" i="6"/>
  <c r="G988" i="6"/>
  <c r="G980" i="6"/>
  <c r="G972" i="6"/>
  <c r="G964" i="6"/>
  <c r="G956" i="6"/>
  <c r="G948" i="6"/>
  <c r="G940" i="6"/>
  <c r="G932" i="6"/>
  <c r="G924" i="6"/>
  <c r="G916" i="6"/>
  <c r="G908" i="6"/>
  <c r="G900" i="6"/>
  <c r="G892" i="6"/>
  <c r="G884" i="6"/>
  <c r="G876" i="6"/>
  <c r="G868" i="6"/>
  <c r="G860" i="6"/>
  <c r="G852" i="6"/>
  <c r="G844" i="6"/>
  <c r="G836" i="6"/>
  <c r="G828" i="6"/>
  <c r="G820" i="6"/>
  <c r="G812" i="6"/>
  <c r="G804" i="6"/>
  <c r="G796" i="6"/>
  <c r="G788" i="6"/>
  <c r="G780" i="6"/>
  <c r="G772" i="6"/>
  <c r="G764" i="6"/>
  <c r="G756" i="6"/>
  <c r="G748" i="6"/>
  <c r="G740" i="6"/>
  <c r="G732" i="6"/>
  <c r="G724" i="6"/>
  <c r="G716" i="6"/>
  <c r="G708" i="6"/>
  <c r="G700" i="6"/>
  <c r="G692" i="6"/>
  <c r="G684" i="6"/>
  <c r="G676" i="6"/>
  <c r="G668" i="6"/>
  <c r="G660" i="6"/>
  <c r="G652" i="6"/>
  <c r="G644" i="6"/>
  <c r="G636" i="6"/>
  <c r="G628" i="6"/>
  <c r="G620" i="6"/>
  <c r="G612" i="6"/>
  <c r="G604" i="6"/>
  <c r="G596" i="6"/>
  <c r="G588" i="6"/>
  <c r="G580" i="6"/>
  <c r="G572" i="6"/>
  <c r="G564" i="6"/>
  <c r="G556" i="6"/>
  <c r="G548" i="6"/>
  <c r="G540" i="6"/>
  <c r="G532" i="6"/>
  <c r="G524" i="6"/>
  <c r="G516" i="6"/>
  <c r="G508" i="6"/>
  <c r="G500" i="6"/>
  <c r="G492" i="6"/>
  <c r="G484" i="6"/>
  <c r="G476" i="6"/>
  <c r="G468" i="6"/>
  <c r="G460" i="6"/>
  <c r="G452" i="6"/>
  <c r="G444" i="6"/>
  <c r="G436" i="6"/>
  <c r="G428" i="6"/>
  <c r="G420" i="6"/>
  <c r="G412" i="6"/>
  <c r="G404" i="6"/>
  <c r="G396" i="6"/>
  <c r="G383" i="6"/>
  <c r="G367" i="6"/>
  <c r="G351" i="6"/>
  <c r="G330" i="6"/>
  <c r="G298" i="6"/>
  <c r="G266" i="6"/>
  <c r="G234" i="6"/>
  <c r="G202" i="6"/>
  <c r="G170" i="6"/>
  <c r="G138" i="6"/>
  <c r="G106" i="6"/>
  <c r="G74" i="6"/>
  <c r="G42" i="6"/>
  <c r="G10" i="6"/>
  <c r="H1154" i="6"/>
  <c r="H1122" i="6"/>
  <c r="H1089" i="6"/>
  <c r="H1028" i="6"/>
  <c r="H941" i="6"/>
  <c r="H829" i="6"/>
  <c r="H701" i="6"/>
  <c r="H424" i="6"/>
  <c r="F2" i="6"/>
  <c r="H3" i="6"/>
  <c r="H11" i="6"/>
  <c r="H19" i="6"/>
  <c r="H27" i="6"/>
  <c r="H35" i="6"/>
  <c r="H43" i="6"/>
  <c r="H51" i="6"/>
  <c r="H59" i="6"/>
  <c r="H67" i="6"/>
  <c r="H75" i="6"/>
  <c r="H83" i="6"/>
  <c r="H91" i="6"/>
  <c r="H99" i="6"/>
  <c r="H107" i="6"/>
  <c r="H115" i="6"/>
  <c r="H123" i="6"/>
  <c r="H131" i="6"/>
  <c r="H139" i="6"/>
  <c r="H147" i="6"/>
  <c r="H155" i="6"/>
  <c r="H163" i="6"/>
  <c r="H171" i="6"/>
  <c r="H179" i="6"/>
  <c r="H187" i="6"/>
  <c r="H195" i="6"/>
  <c r="H203" i="6"/>
  <c r="H211" i="6"/>
  <c r="H219" i="6"/>
  <c r="H227" i="6"/>
  <c r="H235" i="6"/>
  <c r="H243" i="6"/>
  <c r="H251" i="6"/>
  <c r="H259" i="6"/>
  <c r="H267" i="6"/>
  <c r="H275" i="6"/>
  <c r="H283" i="6"/>
  <c r="H291" i="6"/>
  <c r="H299" i="6"/>
  <c r="H307" i="6"/>
  <c r="H315" i="6"/>
  <c r="H323" i="6"/>
  <c r="H331" i="6"/>
  <c r="H339" i="6"/>
  <c r="H347" i="6"/>
  <c r="H355" i="6"/>
  <c r="H363" i="6"/>
  <c r="H371" i="6"/>
  <c r="H379" i="6"/>
  <c r="H387" i="6"/>
  <c r="H395" i="6"/>
  <c r="H403" i="6"/>
  <c r="H411" i="6"/>
  <c r="H419" i="6"/>
  <c r="H427" i="6"/>
  <c r="H435" i="6"/>
  <c r="H443" i="6"/>
  <c r="H451" i="6"/>
  <c r="H459" i="6"/>
  <c r="H467" i="6"/>
  <c r="H475" i="6"/>
  <c r="H483" i="6"/>
  <c r="H491" i="6"/>
  <c r="H499" i="6"/>
  <c r="H507" i="6"/>
  <c r="H515" i="6"/>
  <c r="H523" i="6"/>
  <c r="H531" i="6"/>
  <c r="H539" i="6"/>
  <c r="H547" i="6"/>
  <c r="H555" i="6"/>
  <c r="H563" i="6"/>
  <c r="H571" i="6"/>
  <c r="H579" i="6"/>
  <c r="H587" i="6"/>
  <c r="H4" i="6"/>
  <c r="H12" i="6"/>
  <c r="H20" i="6"/>
  <c r="H28" i="6"/>
  <c r="H36" i="6"/>
  <c r="H44" i="6"/>
  <c r="H52" i="6"/>
  <c r="H60" i="6"/>
  <c r="H68" i="6"/>
  <c r="H76" i="6"/>
  <c r="H84" i="6"/>
  <c r="H92" i="6"/>
  <c r="H100" i="6"/>
  <c r="H108" i="6"/>
  <c r="H116" i="6"/>
  <c r="H124" i="6"/>
  <c r="H132" i="6"/>
  <c r="H140" i="6"/>
  <c r="H148" i="6"/>
  <c r="H156" i="6"/>
  <c r="H164" i="6"/>
  <c r="H172" i="6"/>
  <c r="H180" i="6"/>
  <c r="H188" i="6"/>
  <c r="H196" i="6"/>
  <c r="H204" i="6"/>
  <c r="H212" i="6"/>
  <c r="H220" i="6"/>
  <c r="H228" i="6"/>
  <c r="H236" i="6"/>
  <c r="H244" i="6"/>
  <c r="H252" i="6"/>
  <c r="H260" i="6"/>
  <c r="H268" i="6"/>
  <c r="H276" i="6"/>
  <c r="H284" i="6"/>
  <c r="H292" i="6"/>
  <c r="H300" i="6"/>
  <c r="H308" i="6"/>
  <c r="H316" i="6"/>
  <c r="H324" i="6"/>
  <c r="H332" i="6"/>
  <c r="H340" i="6"/>
  <c r="H348" i="6"/>
  <c r="H356" i="6"/>
  <c r="H364" i="6"/>
  <c r="H372" i="6"/>
  <c r="H380" i="6"/>
  <c r="H388" i="6"/>
  <c r="H396" i="6"/>
  <c r="H404" i="6"/>
  <c r="H412" i="6"/>
  <c r="H420" i="6"/>
  <c r="H428" i="6"/>
  <c r="H436" i="6"/>
  <c r="H444" i="6"/>
  <c r="H452" i="6"/>
  <c r="H460" i="6"/>
  <c r="H468" i="6"/>
  <c r="H476" i="6"/>
  <c r="H484" i="6"/>
  <c r="H492" i="6"/>
  <c r="H500" i="6"/>
  <c r="H508" i="6"/>
  <c r="H516" i="6"/>
  <c r="H524" i="6"/>
  <c r="H532" i="6"/>
  <c r="H540" i="6"/>
  <c r="H548" i="6"/>
  <c r="H556" i="6"/>
  <c r="H564" i="6"/>
  <c r="H572" i="6"/>
  <c r="H580" i="6"/>
  <c r="H588" i="6"/>
  <c r="H596" i="6"/>
  <c r="H604" i="6"/>
  <c r="H612" i="6"/>
  <c r="H620" i="6"/>
  <c r="H628" i="6"/>
  <c r="H636" i="6"/>
  <c r="H644" i="6"/>
  <c r="H652" i="6"/>
  <c r="H660" i="6"/>
  <c r="H668" i="6"/>
  <c r="H676" i="6"/>
  <c r="H5" i="6"/>
  <c r="H13" i="6"/>
  <c r="H21" i="6"/>
  <c r="H29" i="6"/>
  <c r="H37" i="6"/>
  <c r="H45" i="6"/>
  <c r="H53" i="6"/>
  <c r="H61" i="6"/>
  <c r="H69" i="6"/>
  <c r="H77" i="6"/>
  <c r="H85" i="6"/>
  <c r="H93" i="6"/>
  <c r="H101" i="6"/>
  <c r="H109" i="6"/>
  <c r="H117" i="6"/>
  <c r="H125" i="6"/>
  <c r="H133" i="6"/>
  <c r="H141" i="6"/>
  <c r="H149" i="6"/>
  <c r="H157" i="6"/>
  <c r="H165" i="6"/>
  <c r="H173" i="6"/>
  <c r="H181" i="6"/>
  <c r="H189" i="6"/>
  <c r="H197" i="6"/>
  <c r="H205" i="6"/>
  <c r="H213" i="6"/>
  <c r="H221" i="6"/>
  <c r="H229" i="6"/>
  <c r="H237" i="6"/>
  <c r="H245" i="6"/>
  <c r="H253" i="6"/>
  <c r="H261" i="6"/>
  <c r="H269" i="6"/>
  <c r="H277" i="6"/>
  <c r="H285" i="6"/>
  <c r="H293" i="6"/>
  <c r="H301" i="6"/>
  <c r="H309" i="6"/>
  <c r="H317" i="6"/>
  <c r="H325" i="6"/>
  <c r="H333" i="6"/>
  <c r="H341" i="6"/>
  <c r="H349" i="6"/>
  <c r="H357" i="6"/>
  <c r="H365" i="6"/>
  <c r="H373" i="6"/>
  <c r="H381" i="6"/>
  <c r="H389" i="6"/>
  <c r="H397" i="6"/>
  <c r="H405" i="6"/>
  <c r="H413" i="6"/>
  <c r="H421" i="6"/>
  <c r="H429" i="6"/>
  <c r="H437" i="6"/>
  <c r="H445" i="6"/>
  <c r="H453" i="6"/>
  <c r="H461" i="6"/>
  <c r="H469" i="6"/>
  <c r="H477" i="6"/>
  <c r="H485" i="6"/>
  <c r="H493" i="6"/>
  <c r="H501" i="6"/>
  <c r="H509" i="6"/>
  <c r="H517" i="6"/>
  <c r="H525" i="6"/>
  <c r="H533" i="6"/>
  <c r="H541" i="6"/>
  <c r="H549" i="6"/>
  <c r="H557" i="6"/>
  <c r="H565" i="6"/>
  <c r="H573" i="6"/>
  <c r="H581" i="6"/>
  <c r="H589" i="6"/>
  <c r="H597" i="6"/>
  <c r="H605" i="6"/>
  <c r="H613" i="6"/>
  <c r="H621" i="6"/>
  <c r="H629" i="6"/>
  <c r="H637" i="6"/>
  <c r="H645" i="6"/>
  <c r="H653" i="6"/>
  <c r="H661" i="6"/>
  <c r="H669" i="6"/>
  <c r="H677" i="6"/>
  <c r="H6" i="6"/>
  <c r="H14" i="6"/>
  <c r="H22" i="6"/>
  <c r="H30" i="6"/>
  <c r="H38" i="6"/>
  <c r="H46" i="6"/>
  <c r="H54" i="6"/>
  <c r="H62" i="6"/>
  <c r="H70" i="6"/>
  <c r="H78" i="6"/>
  <c r="H86" i="6"/>
  <c r="H94" i="6"/>
  <c r="H102" i="6"/>
  <c r="H110" i="6"/>
  <c r="H118" i="6"/>
  <c r="H126" i="6"/>
  <c r="H134" i="6"/>
  <c r="H142" i="6"/>
  <c r="H150" i="6"/>
  <c r="H158" i="6"/>
  <c r="H166" i="6"/>
  <c r="H174" i="6"/>
  <c r="H182" i="6"/>
  <c r="H190" i="6"/>
  <c r="H198" i="6"/>
  <c r="H206" i="6"/>
  <c r="H214" i="6"/>
  <c r="H222" i="6"/>
  <c r="H230" i="6"/>
  <c r="H238" i="6"/>
  <c r="H246" i="6"/>
  <c r="H254" i="6"/>
  <c r="H262" i="6"/>
  <c r="H270" i="6"/>
  <c r="H278" i="6"/>
  <c r="H286" i="6"/>
  <c r="H294" i="6"/>
  <c r="H302" i="6"/>
  <c r="H310" i="6"/>
  <c r="H318" i="6"/>
  <c r="H326" i="6"/>
  <c r="H334" i="6"/>
  <c r="H342" i="6"/>
  <c r="H350" i="6"/>
  <c r="H358" i="6"/>
  <c r="H366" i="6"/>
  <c r="H374" i="6"/>
  <c r="H382" i="6"/>
  <c r="H390" i="6"/>
  <c r="H398" i="6"/>
  <c r="H406" i="6"/>
  <c r="H414" i="6"/>
  <c r="H422" i="6"/>
  <c r="H430" i="6"/>
  <c r="H438" i="6"/>
  <c r="H446" i="6"/>
  <c r="H454" i="6"/>
  <c r="H462" i="6"/>
  <c r="H470" i="6"/>
  <c r="H478" i="6"/>
  <c r="H486" i="6"/>
  <c r="H494" i="6"/>
  <c r="H502" i="6"/>
  <c r="H510" i="6"/>
  <c r="H518" i="6"/>
  <c r="H526" i="6"/>
  <c r="H534" i="6"/>
  <c r="H542" i="6"/>
  <c r="H550" i="6"/>
  <c r="H558" i="6"/>
  <c r="H566" i="6"/>
  <c r="H574" i="6"/>
  <c r="H582" i="6"/>
  <c r="H590" i="6"/>
  <c r="H598" i="6"/>
  <c r="H606" i="6"/>
  <c r="H614" i="6"/>
  <c r="H622" i="6"/>
  <c r="H630" i="6"/>
  <c r="H638" i="6"/>
  <c r="H646" i="6"/>
  <c r="H654" i="6"/>
  <c r="H662" i="6"/>
  <c r="H670" i="6"/>
  <c r="H678" i="6"/>
  <c r="H7" i="6"/>
  <c r="H15" i="6"/>
  <c r="H23" i="6"/>
  <c r="H31" i="6"/>
  <c r="H39" i="6"/>
  <c r="H47" i="6"/>
  <c r="H55" i="6"/>
  <c r="H63" i="6"/>
  <c r="H71" i="6"/>
  <c r="H79" i="6"/>
  <c r="H87" i="6"/>
  <c r="H95" i="6"/>
  <c r="H103" i="6"/>
  <c r="H111" i="6"/>
  <c r="H119" i="6"/>
  <c r="H127" i="6"/>
  <c r="H135" i="6"/>
  <c r="H143" i="6"/>
  <c r="H151" i="6"/>
  <c r="H159" i="6"/>
  <c r="H167" i="6"/>
  <c r="H175" i="6"/>
  <c r="H183" i="6"/>
  <c r="H191" i="6"/>
  <c r="H199" i="6"/>
  <c r="H207" i="6"/>
  <c r="H215" i="6"/>
  <c r="H223" i="6"/>
  <c r="H231" i="6"/>
  <c r="H239" i="6"/>
  <c r="H247" i="6"/>
  <c r="H255" i="6"/>
  <c r="H263" i="6"/>
  <c r="H271" i="6"/>
  <c r="H279" i="6"/>
  <c r="H287" i="6"/>
  <c r="H295" i="6"/>
  <c r="H303" i="6"/>
  <c r="H311" i="6"/>
  <c r="H319" i="6"/>
  <c r="H327" i="6"/>
  <c r="H335" i="6"/>
  <c r="H343" i="6"/>
  <c r="H351" i="6"/>
  <c r="H359" i="6"/>
  <c r="H367" i="6"/>
  <c r="H375" i="6"/>
  <c r="H383" i="6"/>
  <c r="H391" i="6"/>
  <c r="H399" i="6"/>
  <c r="H407" i="6"/>
  <c r="H415" i="6"/>
  <c r="H423" i="6"/>
  <c r="H431" i="6"/>
  <c r="H439" i="6"/>
  <c r="H447" i="6"/>
  <c r="H455" i="6"/>
  <c r="H463" i="6"/>
  <c r="H471" i="6"/>
  <c r="H479" i="6"/>
  <c r="H487" i="6"/>
  <c r="H495" i="6"/>
  <c r="H503" i="6"/>
  <c r="H511" i="6"/>
  <c r="H519" i="6"/>
  <c r="H527" i="6"/>
  <c r="H535" i="6"/>
  <c r="H543" i="6"/>
  <c r="H551" i="6"/>
  <c r="H559" i="6"/>
  <c r="H567" i="6"/>
  <c r="H575" i="6"/>
  <c r="H583" i="6"/>
  <c r="H591" i="6"/>
  <c r="H599" i="6"/>
  <c r="H607" i="6"/>
  <c r="H615" i="6"/>
  <c r="H623" i="6"/>
  <c r="H631" i="6"/>
  <c r="H639" i="6"/>
  <c r="H647" i="6"/>
  <c r="H655" i="6"/>
  <c r="H663" i="6"/>
  <c r="H671" i="6"/>
  <c r="H679" i="6"/>
  <c r="H25" i="6"/>
  <c r="H48" i="6"/>
  <c r="H66" i="6"/>
  <c r="H89" i="6"/>
  <c r="H112" i="6"/>
  <c r="H130" i="6"/>
  <c r="H153" i="6"/>
  <c r="H176" i="6"/>
  <c r="H194" i="6"/>
  <c r="H217" i="6"/>
  <c r="H240" i="6"/>
  <c r="H258" i="6"/>
  <c r="H281" i="6"/>
  <c r="H304" i="6"/>
  <c r="H322" i="6"/>
  <c r="H345" i="6"/>
  <c r="H368" i="6"/>
  <c r="H386" i="6"/>
  <c r="H409" i="6"/>
  <c r="H432" i="6"/>
  <c r="H450" i="6"/>
  <c r="H473" i="6"/>
  <c r="H496" i="6"/>
  <c r="H514" i="6"/>
  <c r="H537" i="6"/>
  <c r="H560" i="6"/>
  <c r="H578" i="6"/>
  <c r="H600" i="6"/>
  <c r="H616" i="6"/>
  <c r="H632" i="6"/>
  <c r="H648" i="6"/>
  <c r="H664" i="6"/>
  <c r="H680" i="6"/>
  <c r="H688" i="6"/>
  <c r="H696" i="6"/>
  <c r="H704" i="6"/>
  <c r="H712" i="6"/>
  <c r="H720" i="6"/>
  <c r="H728" i="6"/>
  <c r="H736" i="6"/>
  <c r="H744" i="6"/>
  <c r="H752" i="6"/>
  <c r="H760" i="6"/>
  <c r="H768" i="6"/>
  <c r="H776" i="6"/>
  <c r="H784" i="6"/>
  <c r="H792" i="6"/>
  <c r="H800" i="6"/>
  <c r="H808" i="6"/>
  <c r="H816" i="6"/>
  <c r="H824" i="6"/>
  <c r="H832" i="6"/>
  <c r="H840" i="6"/>
  <c r="H848" i="6"/>
  <c r="H856" i="6"/>
  <c r="H864" i="6"/>
  <c r="H872" i="6"/>
  <c r="H880" i="6"/>
  <c r="H888" i="6"/>
  <c r="H896" i="6"/>
  <c r="H904" i="6"/>
  <c r="H912" i="6"/>
  <c r="H920" i="6"/>
  <c r="H928" i="6"/>
  <c r="H936" i="6"/>
  <c r="H944" i="6"/>
  <c r="H952" i="6"/>
  <c r="H960" i="6"/>
  <c r="H968" i="6"/>
  <c r="H976" i="6"/>
  <c r="H984" i="6"/>
  <c r="H992" i="6"/>
  <c r="H1000" i="6"/>
  <c r="H1008" i="6"/>
  <c r="H1016" i="6"/>
  <c r="H1024" i="6"/>
  <c r="H1032" i="6"/>
  <c r="H1040" i="6"/>
  <c r="H1048" i="6"/>
  <c r="H1056" i="6"/>
  <c r="H1064" i="6"/>
  <c r="H1072" i="6"/>
  <c r="H1080" i="6"/>
  <c r="H1088" i="6"/>
  <c r="H1096" i="6"/>
  <c r="H8" i="6"/>
  <c r="H26" i="6"/>
  <c r="H49" i="6"/>
  <c r="H72" i="6"/>
  <c r="H90" i="6"/>
  <c r="H113" i="6"/>
  <c r="H136" i="6"/>
  <c r="H154" i="6"/>
  <c r="H177" i="6"/>
  <c r="H200" i="6"/>
  <c r="H218" i="6"/>
  <c r="H241" i="6"/>
  <c r="H264" i="6"/>
  <c r="H282" i="6"/>
  <c r="H305" i="6"/>
  <c r="H328" i="6"/>
  <c r="H346" i="6"/>
  <c r="H369" i="6"/>
  <c r="H392" i="6"/>
  <c r="H410" i="6"/>
  <c r="H433" i="6"/>
  <c r="H456" i="6"/>
  <c r="H474" i="6"/>
  <c r="H497" i="6"/>
  <c r="H520" i="6"/>
  <c r="H538" i="6"/>
  <c r="H561" i="6"/>
  <c r="H584" i="6"/>
  <c r="H601" i="6"/>
  <c r="H617" i="6"/>
  <c r="H633" i="6"/>
  <c r="H649" i="6"/>
  <c r="H665" i="6"/>
  <c r="H681" i="6"/>
  <c r="H689" i="6"/>
  <c r="H697" i="6"/>
  <c r="H705" i="6"/>
  <c r="H713" i="6"/>
  <c r="H721" i="6"/>
  <c r="H729" i="6"/>
  <c r="H737" i="6"/>
  <c r="H745" i="6"/>
  <c r="H753" i="6"/>
  <c r="H761" i="6"/>
  <c r="H769" i="6"/>
  <c r="H777" i="6"/>
  <c r="H785" i="6"/>
  <c r="H793" i="6"/>
  <c r="H801" i="6"/>
  <c r="H809" i="6"/>
  <c r="H817" i="6"/>
  <c r="H825" i="6"/>
  <c r="H833" i="6"/>
  <c r="H841" i="6"/>
  <c r="H849" i="6"/>
  <c r="H857" i="6"/>
  <c r="H865" i="6"/>
  <c r="H873" i="6"/>
  <c r="H881" i="6"/>
  <c r="H889" i="6"/>
  <c r="H897" i="6"/>
  <c r="H905" i="6"/>
  <c r="H913" i="6"/>
  <c r="H921" i="6"/>
  <c r="H929" i="6"/>
  <c r="H937" i="6"/>
  <c r="H945" i="6"/>
  <c r="H953" i="6"/>
  <c r="H961" i="6"/>
  <c r="H969" i="6"/>
  <c r="H977" i="6"/>
  <c r="H985" i="6"/>
  <c r="H993" i="6"/>
  <c r="H1001" i="6"/>
  <c r="H1009" i="6"/>
  <c r="H1017" i="6"/>
  <c r="H1025" i="6"/>
  <c r="H1033" i="6"/>
  <c r="H1041" i="6"/>
  <c r="H1049" i="6"/>
  <c r="H1057" i="6"/>
  <c r="H1065" i="6"/>
  <c r="H9" i="6"/>
  <c r="H32" i="6"/>
  <c r="H50" i="6"/>
  <c r="H73" i="6"/>
  <c r="H96" i="6"/>
  <c r="H114" i="6"/>
  <c r="H137" i="6"/>
  <c r="H160" i="6"/>
  <c r="H178" i="6"/>
  <c r="H201" i="6"/>
  <c r="H224" i="6"/>
  <c r="H242" i="6"/>
  <c r="H265" i="6"/>
  <c r="H288" i="6"/>
  <c r="H306" i="6"/>
  <c r="H329" i="6"/>
  <c r="H352" i="6"/>
  <c r="H370" i="6"/>
  <c r="H393" i="6"/>
  <c r="H416" i="6"/>
  <c r="H434" i="6"/>
  <c r="H457" i="6"/>
  <c r="H480" i="6"/>
  <c r="H498" i="6"/>
  <c r="H521" i="6"/>
  <c r="H544" i="6"/>
  <c r="H562" i="6"/>
  <c r="H585" i="6"/>
  <c r="H602" i="6"/>
  <c r="H618" i="6"/>
  <c r="H634" i="6"/>
  <c r="H650" i="6"/>
  <c r="H666" i="6"/>
  <c r="H682" i="6"/>
  <c r="H690" i="6"/>
  <c r="H698" i="6"/>
  <c r="H706" i="6"/>
  <c r="H714" i="6"/>
  <c r="H722" i="6"/>
  <c r="H730" i="6"/>
  <c r="H738" i="6"/>
  <c r="H746" i="6"/>
  <c r="H754" i="6"/>
  <c r="H762" i="6"/>
  <c r="H770" i="6"/>
  <c r="H778" i="6"/>
  <c r="H786" i="6"/>
  <c r="H794" i="6"/>
  <c r="H802" i="6"/>
  <c r="H810" i="6"/>
  <c r="H818" i="6"/>
  <c r="H826" i="6"/>
  <c r="H834" i="6"/>
  <c r="H842" i="6"/>
  <c r="H850" i="6"/>
  <c r="H858" i="6"/>
  <c r="H866" i="6"/>
  <c r="H874" i="6"/>
  <c r="H882" i="6"/>
  <c r="H890" i="6"/>
  <c r="H898" i="6"/>
  <c r="H906" i="6"/>
  <c r="H914" i="6"/>
  <c r="H922" i="6"/>
  <c r="H930" i="6"/>
  <c r="H938" i="6"/>
  <c r="H946" i="6"/>
  <c r="H954" i="6"/>
  <c r="H962" i="6"/>
  <c r="H970" i="6"/>
  <c r="H978" i="6"/>
  <c r="H986" i="6"/>
  <c r="H994" i="6"/>
  <c r="H1002" i="6"/>
  <c r="H1010" i="6"/>
  <c r="H1018" i="6"/>
  <c r="H1026" i="6"/>
  <c r="H1034" i="6"/>
  <c r="H1042" i="6"/>
  <c r="H1050" i="6"/>
  <c r="H1058" i="6"/>
  <c r="H1066" i="6"/>
  <c r="H10" i="6"/>
  <c r="H33" i="6"/>
  <c r="H56" i="6"/>
  <c r="H74" i="6"/>
  <c r="H97" i="6"/>
  <c r="H120" i="6"/>
  <c r="H138" i="6"/>
  <c r="H161" i="6"/>
  <c r="H184" i="6"/>
  <c r="H202" i="6"/>
  <c r="H225" i="6"/>
  <c r="H248" i="6"/>
  <c r="H266" i="6"/>
  <c r="H289" i="6"/>
  <c r="H312" i="6"/>
  <c r="H330" i="6"/>
  <c r="H353" i="6"/>
  <c r="H376" i="6"/>
  <c r="H394" i="6"/>
  <c r="H417" i="6"/>
  <c r="H440" i="6"/>
  <c r="H458" i="6"/>
  <c r="H481" i="6"/>
  <c r="H504" i="6"/>
  <c r="H522" i="6"/>
  <c r="H545" i="6"/>
  <c r="H568" i="6"/>
  <c r="H586" i="6"/>
  <c r="H603" i="6"/>
  <c r="H619" i="6"/>
  <c r="H635" i="6"/>
  <c r="H651" i="6"/>
  <c r="H667" i="6"/>
  <c r="H683" i="6"/>
  <c r="H691" i="6"/>
  <c r="H699" i="6"/>
  <c r="H707" i="6"/>
  <c r="H715" i="6"/>
  <c r="H723" i="6"/>
  <c r="H731" i="6"/>
  <c r="H739" i="6"/>
  <c r="H747" i="6"/>
  <c r="H755" i="6"/>
  <c r="H763" i="6"/>
  <c r="H771" i="6"/>
  <c r="H779" i="6"/>
  <c r="H787" i="6"/>
  <c r="H795" i="6"/>
  <c r="H803" i="6"/>
  <c r="H811" i="6"/>
  <c r="H819" i="6"/>
  <c r="H827" i="6"/>
  <c r="H835" i="6"/>
  <c r="H843" i="6"/>
  <c r="H851" i="6"/>
  <c r="H859" i="6"/>
  <c r="H867" i="6"/>
  <c r="H875" i="6"/>
  <c r="H883" i="6"/>
  <c r="H891" i="6"/>
  <c r="H899" i="6"/>
  <c r="H907" i="6"/>
  <c r="H915" i="6"/>
  <c r="H923" i="6"/>
  <c r="H931" i="6"/>
  <c r="H939" i="6"/>
  <c r="H947" i="6"/>
  <c r="H955" i="6"/>
  <c r="H963" i="6"/>
  <c r="H971" i="6"/>
  <c r="H979" i="6"/>
  <c r="H987" i="6"/>
  <c r="H995" i="6"/>
  <c r="H1003" i="6"/>
  <c r="H1011" i="6"/>
  <c r="H1019" i="6"/>
  <c r="H1027" i="6"/>
  <c r="H1035" i="6"/>
  <c r="H1043" i="6"/>
  <c r="H1051" i="6"/>
  <c r="H1059" i="6"/>
  <c r="H1067" i="6"/>
  <c r="H16" i="6"/>
  <c r="H34" i="6"/>
  <c r="H57" i="6"/>
  <c r="H80" i="6"/>
  <c r="H98" i="6"/>
  <c r="H121" i="6"/>
  <c r="H144" i="6"/>
  <c r="H162" i="6"/>
  <c r="H185" i="6"/>
  <c r="H208" i="6"/>
  <c r="H226" i="6"/>
  <c r="H249" i="6"/>
  <c r="H272" i="6"/>
  <c r="H290" i="6"/>
  <c r="H313" i="6"/>
  <c r="H336" i="6"/>
  <c r="H354" i="6"/>
  <c r="H377" i="6"/>
  <c r="H400" i="6"/>
  <c r="H418" i="6"/>
  <c r="H441" i="6"/>
  <c r="H464" i="6"/>
  <c r="H482" i="6"/>
  <c r="H505" i="6"/>
  <c r="H528" i="6"/>
  <c r="H546" i="6"/>
  <c r="H569" i="6"/>
  <c r="H592" i="6"/>
  <c r="H608" i="6"/>
  <c r="H624" i="6"/>
  <c r="H640" i="6"/>
  <c r="H656" i="6"/>
  <c r="H672" i="6"/>
  <c r="H684" i="6"/>
  <c r="H692" i="6"/>
  <c r="H700" i="6"/>
  <c r="H708" i="6"/>
  <c r="H716" i="6"/>
  <c r="H724" i="6"/>
  <c r="H732" i="6"/>
  <c r="H740" i="6"/>
  <c r="H748" i="6"/>
  <c r="H756" i="6"/>
  <c r="H764" i="6"/>
  <c r="H772" i="6"/>
  <c r="H780" i="6"/>
  <c r="H788" i="6"/>
  <c r="H796" i="6"/>
  <c r="H804" i="6"/>
  <c r="H812" i="6"/>
  <c r="H820" i="6"/>
  <c r="H828" i="6"/>
  <c r="H836" i="6"/>
  <c r="H844" i="6"/>
  <c r="H852" i="6"/>
  <c r="H860" i="6"/>
  <c r="H868" i="6"/>
  <c r="H876" i="6"/>
  <c r="H884" i="6"/>
  <c r="H892" i="6"/>
  <c r="H900" i="6"/>
  <c r="H908" i="6"/>
  <c r="H18" i="6"/>
  <c r="H41" i="6"/>
  <c r="H64" i="6"/>
  <c r="H82" i="6"/>
  <c r="H105" i="6"/>
  <c r="H128" i="6"/>
  <c r="H146" i="6"/>
  <c r="H169" i="6"/>
  <c r="H192" i="6"/>
  <c r="H210" i="6"/>
  <c r="H233" i="6"/>
  <c r="H256" i="6"/>
  <c r="H274" i="6"/>
  <c r="H297" i="6"/>
  <c r="H320" i="6"/>
  <c r="H338" i="6"/>
  <c r="H361" i="6"/>
  <c r="H384" i="6"/>
  <c r="H402" i="6"/>
  <c r="H425" i="6"/>
  <c r="H448" i="6"/>
  <c r="H466" i="6"/>
  <c r="H489" i="6"/>
  <c r="H512" i="6"/>
  <c r="H530" i="6"/>
  <c r="H553" i="6"/>
  <c r="H576" i="6"/>
  <c r="H594" i="6"/>
  <c r="H610" i="6"/>
  <c r="H626" i="6"/>
  <c r="H642" i="6"/>
  <c r="H658" i="6"/>
  <c r="H674" i="6"/>
  <c r="H686" i="6"/>
  <c r="H694" i="6"/>
  <c r="H702" i="6"/>
  <c r="H710" i="6"/>
  <c r="H718" i="6"/>
  <c r="H726" i="6"/>
  <c r="H734" i="6"/>
  <c r="H742" i="6"/>
  <c r="H750" i="6"/>
  <c r="H758" i="6"/>
  <c r="H766" i="6"/>
  <c r="H774" i="6"/>
  <c r="H782" i="6"/>
  <c r="H790" i="6"/>
  <c r="H798" i="6"/>
  <c r="H806" i="6"/>
  <c r="H814" i="6"/>
  <c r="H822" i="6"/>
  <c r="H830" i="6"/>
  <c r="H838" i="6"/>
  <c r="H846" i="6"/>
  <c r="H854" i="6"/>
  <c r="H862" i="6"/>
  <c r="H870" i="6"/>
  <c r="H878" i="6"/>
  <c r="H886" i="6"/>
  <c r="H894" i="6"/>
  <c r="H902" i="6"/>
  <c r="H910" i="6"/>
  <c r="H918" i="6"/>
  <c r="H926" i="6"/>
  <c r="H934" i="6"/>
  <c r="H942" i="6"/>
  <c r="H950" i="6"/>
  <c r="H958" i="6"/>
  <c r="H966" i="6"/>
  <c r="H974" i="6"/>
  <c r="H982" i="6"/>
  <c r="H990" i="6"/>
  <c r="H998" i="6"/>
  <c r="H1006" i="6"/>
  <c r="H1014" i="6"/>
  <c r="H1022" i="6"/>
  <c r="H1030" i="6"/>
  <c r="H1038" i="6"/>
  <c r="H1046" i="6"/>
  <c r="H1054" i="6"/>
  <c r="H1062" i="6"/>
  <c r="H1070" i="6"/>
  <c r="H88" i="6"/>
  <c r="H170" i="6"/>
  <c r="H257" i="6"/>
  <c r="H344" i="6"/>
  <c r="H426" i="6"/>
  <c r="H513" i="6"/>
  <c r="H595" i="6"/>
  <c r="H659" i="6"/>
  <c r="H703" i="6"/>
  <c r="H735" i="6"/>
  <c r="H767" i="6"/>
  <c r="H799" i="6"/>
  <c r="H831" i="6"/>
  <c r="H863" i="6"/>
  <c r="H895" i="6"/>
  <c r="H924" i="6"/>
  <c r="H943" i="6"/>
  <c r="H965" i="6"/>
  <c r="H988" i="6"/>
  <c r="H1007" i="6"/>
  <c r="H1029" i="6"/>
  <c r="H1052" i="6"/>
  <c r="H1071" i="6"/>
  <c r="H1081" i="6"/>
  <c r="H1090" i="6"/>
  <c r="H1099" i="6"/>
  <c r="H1107" i="6"/>
  <c r="H1115" i="6"/>
  <c r="H1123" i="6"/>
  <c r="H1131" i="6"/>
  <c r="H1139" i="6"/>
  <c r="H1147" i="6"/>
  <c r="H1155" i="6"/>
  <c r="H1163" i="6"/>
  <c r="H1171" i="6"/>
  <c r="G3" i="6"/>
  <c r="G11" i="6"/>
  <c r="G19" i="6"/>
  <c r="G27" i="6"/>
  <c r="G35" i="6"/>
  <c r="G43" i="6"/>
  <c r="G51" i="6"/>
  <c r="G59" i="6"/>
  <c r="G67" i="6"/>
  <c r="G75" i="6"/>
  <c r="G83" i="6"/>
  <c r="G91" i="6"/>
  <c r="G99" i="6"/>
  <c r="G107" i="6"/>
  <c r="G115" i="6"/>
  <c r="G123" i="6"/>
  <c r="G131" i="6"/>
  <c r="G139" i="6"/>
  <c r="G147" i="6"/>
  <c r="G155" i="6"/>
  <c r="G163" i="6"/>
  <c r="G171" i="6"/>
  <c r="G179" i="6"/>
  <c r="G187" i="6"/>
  <c r="G195" i="6"/>
  <c r="G203" i="6"/>
  <c r="G211" i="6"/>
  <c r="G219" i="6"/>
  <c r="G227" i="6"/>
  <c r="G235" i="6"/>
  <c r="G243" i="6"/>
  <c r="G251" i="6"/>
  <c r="G259" i="6"/>
  <c r="G267" i="6"/>
  <c r="G275" i="6"/>
  <c r="G283" i="6"/>
  <c r="G291" i="6"/>
  <c r="G299" i="6"/>
  <c r="G307" i="6"/>
  <c r="G315" i="6"/>
  <c r="G323" i="6"/>
  <c r="G331" i="6"/>
  <c r="G339" i="6"/>
  <c r="G347" i="6"/>
  <c r="G355" i="6"/>
  <c r="G363" i="6"/>
  <c r="G371" i="6"/>
  <c r="G379" i="6"/>
  <c r="G387" i="6"/>
  <c r="G395" i="6"/>
  <c r="H17" i="6"/>
  <c r="H104" i="6"/>
  <c r="H186" i="6"/>
  <c r="H273" i="6"/>
  <c r="H360" i="6"/>
  <c r="H442" i="6"/>
  <c r="H529" i="6"/>
  <c r="H609" i="6"/>
  <c r="H673" i="6"/>
  <c r="H709" i="6"/>
  <c r="H741" i="6"/>
  <c r="H773" i="6"/>
  <c r="H805" i="6"/>
  <c r="H837" i="6"/>
  <c r="H869" i="6"/>
  <c r="H901" i="6"/>
  <c r="H925" i="6"/>
  <c r="H948" i="6"/>
  <c r="H967" i="6"/>
  <c r="H989" i="6"/>
  <c r="H1012" i="6"/>
  <c r="H1031" i="6"/>
  <c r="H1053" i="6"/>
  <c r="H1073" i="6"/>
  <c r="H1082" i="6"/>
  <c r="H1091" i="6"/>
  <c r="H1100" i="6"/>
  <c r="H1108" i="6"/>
  <c r="H1116" i="6"/>
  <c r="H1124" i="6"/>
  <c r="H1132" i="6"/>
  <c r="H1140" i="6"/>
  <c r="H1148" i="6"/>
  <c r="H1156" i="6"/>
  <c r="H1164" i="6"/>
  <c r="H1172" i="6"/>
  <c r="G4" i="6"/>
  <c r="G12" i="6"/>
  <c r="G20" i="6"/>
  <c r="G28" i="6"/>
  <c r="G36" i="6"/>
  <c r="G44" i="6"/>
  <c r="G52"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H24" i="6"/>
  <c r="H106" i="6"/>
  <c r="H193" i="6"/>
  <c r="H280" i="6"/>
  <c r="H362" i="6"/>
  <c r="H449" i="6"/>
  <c r="H536" i="6"/>
  <c r="H611" i="6"/>
  <c r="H675" i="6"/>
  <c r="H711" i="6"/>
  <c r="H743" i="6"/>
  <c r="H775" i="6"/>
  <c r="H807" i="6"/>
  <c r="H839" i="6"/>
  <c r="H871" i="6"/>
  <c r="H903" i="6"/>
  <c r="H927" i="6"/>
  <c r="H949" i="6"/>
  <c r="H972" i="6"/>
  <c r="H991" i="6"/>
  <c r="H1013" i="6"/>
  <c r="H1036" i="6"/>
  <c r="H1055" i="6"/>
  <c r="H1074" i="6"/>
  <c r="H1083" i="6"/>
  <c r="H1092" i="6"/>
  <c r="H1101" i="6"/>
  <c r="H1109" i="6"/>
  <c r="H1117" i="6"/>
  <c r="H1125" i="6"/>
  <c r="H1133" i="6"/>
  <c r="H1141" i="6"/>
  <c r="H1149" i="6"/>
  <c r="H1157" i="6"/>
  <c r="H1165" i="6"/>
  <c r="H1173" i="6"/>
  <c r="G5" i="6"/>
  <c r="G13" i="6"/>
  <c r="G21" i="6"/>
  <c r="G29" i="6"/>
  <c r="G37" i="6"/>
  <c r="G45"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H40" i="6"/>
  <c r="H122" i="6"/>
  <c r="H209" i="6"/>
  <c r="H296" i="6"/>
  <c r="H378" i="6"/>
  <c r="H465" i="6"/>
  <c r="H552" i="6"/>
  <c r="H625" i="6"/>
  <c r="H685" i="6"/>
  <c r="H717" i="6"/>
  <c r="H749" i="6"/>
  <c r="H781" i="6"/>
  <c r="H813" i="6"/>
  <c r="H845" i="6"/>
  <c r="H877" i="6"/>
  <c r="H909" i="6"/>
  <c r="H932" i="6"/>
  <c r="H951" i="6"/>
  <c r="H973" i="6"/>
  <c r="H996" i="6"/>
  <c r="H1015" i="6"/>
  <c r="H1037" i="6"/>
  <c r="H1060" i="6"/>
  <c r="H1075" i="6"/>
  <c r="H1084" i="6"/>
  <c r="H1093" i="6"/>
  <c r="H1102" i="6"/>
  <c r="H1110" i="6"/>
  <c r="H1118" i="6"/>
  <c r="H1126" i="6"/>
  <c r="H1134" i="6"/>
  <c r="H1142" i="6"/>
  <c r="H1150" i="6"/>
  <c r="H1158" i="6"/>
  <c r="H1166" i="6"/>
  <c r="H1174" i="6"/>
  <c r="G6" i="6"/>
  <c r="G14" i="6"/>
  <c r="G22" i="6"/>
  <c r="G30" i="6"/>
  <c r="G38" i="6"/>
  <c r="G46"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H42" i="6"/>
  <c r="H129" i="6"/>
  <c r="H216" i="6"/>
  <c r="H298" i="6"/>
  <c r="H385" i="6"/>
  <c r="H472" i="6"/>
  <c r="H554" i="6"/>
  <c r="H627" i="6"/>
  <c r="H687" i="6"/>
  <c r="H719" i="6"/>
  <c r="H751" i="6"/>
  <c r="H783" i="6"/>
  <c r="H815" i="6"/>
  <c r="H847" i="6"/>
  <c r="H879" i="6"/>
  <c r="H911" i="6"/>
  <c r="H933" i="6"/>
  <c r="H956" i="6"/>
  <c r="H975" i="6"/>
  <c r="H997" i="6"/>
  <c r="H1020" i="6"/>
  <c r="H1039" i="6"/>
  <c r="H1061" i="6"/>
  <c r="H1076" i="6"/>
  <c r="H1085" i="6"/>
  <c r="H1094" i="6"/>
  <c r="H1103" i="6"/>
  <c r="H1111" i="6"/>
  <c r="H1119" i="6"/>
  <c r="H1127" i="6"/>
  <c r="H1135" i="6"/>
  <c r="H1143" i="6"/>
  <c r="H1151" i="6"/>
  <c r="H1159" i="6"/>
  <c r="H1167" i="6"/>
  <c r="H1175" i="6"/>
  <c r="G7" i="6"/>
  <c r="G15" i="6"/>
  <c r="G23" i="6"/>
  <c r="G31" i="6"/>
  <c r="G39" i="6"/>
  <c r="G47" i="6"/>
  <c r="G55" i="6"/>
  <c r="G63" i="6"/>
  <c r="G71" i="6"/>
  <c r="G79" i="6"/>
  <c r="G87" i="6"/>
  <c r="G95" i="6"/>
  <c r="G103" i="6"/>
  <c r="G111" i="6"/>
  <c r="G119" i="6"/>
  <c r="G127" i="6"/>
  <c r="G135" i="6"/>
  <c r="G143" i="6"/>
  <c r="G151" i="6"/>
  <c r="G159" i="6"/>
  <c r="G167" i="6"/>
  <c r="G175" i="6"/>
  <c r="G183" i="6"/>
  <c r="G191" i="6"/>
  <c r="G199" i="6"/>
  <c r="G207" i="6"/>
  <c r="G215" i="6"/>
  <c r="G223" i="6"/>
  <c r="G231" i="6"/>
  <c r="G239" i="6"/>
  <c r="G247" i="6"/>
  <c r="G255" i="6"/>
  <c r="G263" i="6"/>
  <c r="G271" i="6"/>
  <c r="G279" i="6"/>
  <c r="G287" i="6"/>
  <c r="G295" i="6"/>
  <c r="G303" i="6"/>
  <c r="G311" i="6"/>
  <c r="G319" i="6"/>
  <c r="G327" i="6"/>
  <c r="H58" i="6"/>
  <c r="H145" i="6"/>
  <c r="H232" i="6"/>
  <c r="H314" i="6"/>
  <c r="H401" i="6"/>
  <c r="H488" i="6"/>
  <c r="H570" i="6"/>
  <c r="H641" i="6"/>
  <c r="H693" i="6"/>
  <c r="H725" i="6"/>
  <c r="H757" i="6"/>
  <c r="H789" i="6"/>
  <c r="H821" i="6"/>
  <c r="H853" i="6"/>
  <c r="H885" i="6"/>
  <c r="H916" i="6"/>
  <c r="H935" i="6"/>
  <c r="H957" i="6"/>
  <c r="H980" i="6"/>
  <c r="H999" i="6"/>
  <c r="H1021" i="6"/>
  <c r="H1044" i="6"/>
  <c r="H1063" i="6"/>
  <c r="H1077" i="6"/>
  <c r="H1086" i="6"/>
  <c r="H1095" i="6"/>
  <c r="H1104" i="6"/>
  <c r="H1112" i="6"/>
  <c r="H1120" i="6"/>
  <c r="H1128" i="6"/>
  <c r="H1136" i="6"/>
  <c r="H1144" i="6"/>
  <c r="H1152" i="6"/>
  <c r="H1160" i="6"/>
  <c r="H1168" i="6"/>
  <c r="H1176" i="6"/>
  <c r="G8" i="6"/>
  <c r="G16" i="6"/>
  <c r="G24" i="6"/>
  <c r="G32" i="6"/>
  <c r="G40" i="6"/>
  <c r="G48" i="6"/>
  <c r="G56" i="6"/>
  <c r="G64" i="6"/>
  <c r="G72" i="6"/>
  <c r="G80" i="6"/>
  <c r="G88" i="6"/>
  <c r="G96" i="6"/>
  <c r="G104" i="6"/>
  <c r="G112" i="6"/>
  <c r="G120" i="6"/>
  <c r="G128" i="6"/>
  <c r="G136" i="6"/>
  <c r="G144" i="6"/>
  <c r="G152" i="6"/>
  <c r="G160" i="6"/>
  <c r="G168" i="6"/>
  <c r="G176" i="6"/>
  <c r="G184" i="6"/>
  <c r="G192" i="6"/>
  <c r="G200" i="6"/>
  <c r="G208" i="6"/>
  <c r="G216" i="6"/>
  <c r="G224" i="6"/>
  <c r="G232" i="6"/>
  <c r="G240" i="6"/>
  <c r="G248" i="6"/>
  <c r="G256" i="6"/>
  <c r="G264" i="6"/>
  <c r="G272" i="6"/>
  <c r="G280" i="6"/>
  <c r="G288" i="6"/>
  <c r="G296" i="6"/>
  <c r="G304" i="6"/>
  <c r="G312" i="6"/>
  <c r="G320" i="6"/>
  <c r="G328" i="6"/>
  <c r="G336" i="6"/>
  <c r="G1171" i="6"/>
  <c r="G1163" i="6"/>
  <c r="G1155" i="6"/>
  <c r="G1147" i="6"/>
  <c r="G1139" i="6"/>
  <c r="G1131" i="6"/>
  <c r="G1123" i="6"/>
  <c r="G1115" i="6"/>
  <c r="G1107" i="6"/>
  <c r="G1099" i="6"/>
  <c r="G1091" i="6"/>
  <c r="G1083" i="6"/>
  <c r="G1075" i="6"/>
  <c r="G1067" i="6"/>
  <c r="G1059" i="6"/>
  <c r="G1051" i="6"/>
  <c r="G1043" i="6"/>
  <c r="G1035" i="6"/>
  <c r="G1027" i="6"/>
  <c r="G1019" i="6"/>
  <c r="G1011" i="6"/>
  <c r="G1003" i="6"/>
  <c r="G995" i="6"/>
  <c r="G987" i="6"/>
  <c r="G979" i="6"/>
  <c r="G971" i="6"/>
  <c r="G963" i="6"/>
  <c r="G955" i="6"/>
  <c r="G947" i="6"/>
  <c r="G939" i="6"/>
  <c r="G931" i="6"/>
  <c r="G923" i="6"/>
  <c r="G915" i="6"/>
  <c r="G907" i="6"/>
  <c r="G899" i="6"/>
  <c r="G891" i="6"/>
  <c r="G883" i="6"/>
  <c r="G875" i="6"/>
  <c r="G867" i="6"/>
  <c r="G859" i="6"/>
  <c r="G851" i="6"/>
  <c r="G843" i="6"/>
  <c r="G835" i="6"/>
  <c r="G827" i="6"/>
  <c r="G819" i="6"/>
  <c r="G811" i="6"/>
  <c r="G803" i="6"/>
  <c r="G795" i="6"/>
  <c r="G787" i="6"/>
  <c r="G779" i="6"/>
  <c r="G771" i="6"/>
  <c r="G763" i="6"/>
  <c r="G755" i="6"/>
  <c r="G747" i="6"/>
  <c r="G739" i="6"/>
  <c r="G731" i="6"/>
  <c r="G723" i="6"/>
  <c r="G715" i="6"/>
  <c r="G707" i="6"/>
  <c r="G699" i="6"/>
  <c r="G691" i="6"/>
  <c r="G683" i="6"/>
  <c r="G675" i="6"/>
  <c r="G667" i="6"/>
  <c r="G659" i="6"/>
  <c r="G651" i="6"/>
  <c r="G643" i="6"/>
  <c r="G635" i="6"/>
  <c r="G627" i="6"/>
  <c r="G619" i="6"/>
  <c r="G611" i="6"/>
  <c r="G603" i="6"/>
  <c r="G595" i="6"/>
  <c r="G587" i="6"/>
  <c r="G579" i="6"/>
  <c r="G571" i="6"/>
  <c r="G563" i="6"/>
  <c r="G555" i="6"/>
  <c r="G547" i="6"/>
  <c r="G539" i="6"/>
  <c r="G531" i="6"/>
  <c r="G523" i="6"/>
  <c r="G515" i="6"/>
  <c r="G507" i="6"/>
  <c r="G499" i="6"/>
  <c r="G491" i="6"/>
  <c r="G483" i="6"/>
  <c r="G475" i="6"/>
  <c r="G467" i="6"/>
  <c r="G459" i="6"/>
  <c r="G451" i="6"/>
  <c r="G443" i="6"/>
  <c r="G435" i="6"/>
  <c r="G427" i="6"/>
  <c r="G419" i="6"/>
  <c r="G411" i="6"/>
  <c r="G403" i="6"/>
  <c r="G394" i="6"/>
  <c r="G378" i="6"/>
  <c r="G362" i="6"/>
  <c r="G346" i="6"/>
  <c r="G329" i="6"/>
  <c r="G297" i="6"/>
  <c r="G265" i="6"/>
  <c r="G233" i="6"/>
  <c r="G201" i="6"/>
  <c r="G169" i="6"/>
  <c r="G137" i="6"/>
  <c r="G105" i="6"/>
  <c r="G73" i="6"/>
  <c r="G41" i="6"/>
  <c r="G9" i="6"/>
  <c r="H1153" i="6"/>
  <c r="H1121" i="6"/>
  <c r="H1087" i="6"/>
  <c r="H1023" i="6"/>
  <c r="H940" i="6"/>
  <c r="H823" i="6"/>
  <c r="H695" i="6"/>
  <c r="H408" i="6"/>
  <c r="H65" i="6"/>
  <c r="G1175" i="6"/>
  <c r="G1143" i="6"/>
  <c r="G1127" i="6"/>
  <c r="G1095" i="6"/>
  <c r="G1063" i="6"/>
  <c r="G1031" i="6"/>
  <c r="G999" i="6"/>
  <c r="G967" i="6"/>
  <c r="G943" i="6"/>
  <c r="G911" i="6"/>
  <c r="G879" i="6"/>
  <c r="G847" i="6"/>
  <c r="G815" i="6"/>
  <c r="G783" i="6"/>
  <c r="G751" i="6"/>
  <c r="G719" i="6"/>
  <c r="G679" i="6"/>
  <c r="G599" i="6"/>
  <c r="H887" i="6"/>
  <c r="G1170" i="6"/>
  <c r="G1162" i="6"/>
  <c r="G1154" i="6"/>
  <c r="G1146" i="6"/>
  <c r="G1138" i="6"/>
  <c r="G1130" i="6"/>
  <c r="G1122" i="6"/>
  <c r="G1114" i="6"/>
  <c r="G1106" i="6"/>
  <c r="G1098" i="6"/>
  <c r="G1090" i="6"/>
  <c r="G1082" i="6"/>
  <c r="G1074" i="6"/>
  <c r="G1066" i="6"/>
  <c r="G1058" i="6"/>
  <c r="G1050" i="6"/>
  <c r="G1042" i="6"/>
  <c r="G1034" i="6"/>
  <c r="G1026" i="6"/>
  <c r="G1018" i="6"/>
  <c r="G1010" i="6"/>
  <c r="G1002" i="6"/>
  <c r="G994" i="6"/>
  <c r="G986" i="6"/>
  <c r="G978" i="6"/>
  <c r="G970" i="6"/>
  <c r="G962" i="6"/>
  <c r="G954" i="6"/>
  <c r="G946" i="6"/>
  <c r="G938" i="6"/>
  <c r="G930" i="6"/>
  <c r="G922" i="6"/>
  <c r="G914" i="6"/>
  <c r="G906" i="6"/>
  <c r="G898" i="6"/>
  <c r="G890" i="6"/>
  <c r="G882" i="6"/>
  <c r="G874" i="6"/>
  <c r="G866" i="6"/>
  <c r="G858" i="6"/>
  <c r="G850" i="6"/>
  <c r="G842" i="6"/>
  <c r="G834" i="6"/>
  <c r="G826" i="6"/>
  <c r="G818" i="6"/>
  <c r="G810" i="6"/>
  <c r="G802" i="6"/>
  <c r="G794" i="6"/>
  <c r="G786" i="6"/>
  <c r="G778" i="6"/>
  <c r="G770" i="6"/>
  <c r="G762" i="6"/>
  <c r="G754" i="6"/>
  <c r="G746" i="6"/>
  <c r="G738" i="6"/>
  <c r="G730" i="6"/>
  <c r="G722" i="6"/>
  <c r="G714" i="6"/>
  <c r="G706" i="6"/>
  <c r="G698" i="6"/>
  <c r="G690" i="6"/>
  <c r="G682" i="6"/>
  <c r="G674" i="6"/>
  <c r="G666" i="6"/>
  <c r="G658" i="6"/>
  <c r="G650" i="6"/>
  <c r="G642" i="6"/>
  <c r="G634" i="6"/>
  <c r="G626" i="6"/>
  <c r="G618" i="6"/>
  <c r="G610" i="6"/>
  <c r="G602" i="6"/>
  <c r="G594" i="6"/>
  <c r="G586" i="6"/>
  <c r="G578" i="6"/>
  <c r="G570" i="6"/>
  <c r="G562" i="6"/>
  <c r="G554" i="6"/>
  <c r="G546" i="6"/>
  <c r="G538" i="6"/>
  <c r="G530" i="6"/>
  <c r="G522" i="6"/>
  <c r="G514" i="6"/>
  <c r="G506" i="6"/>
  <c r="G498" i="6"/>
  <c r="G490" i="6"/>
  <c r="G482" i="6"/>
  <c r="G474" i="6"/>
  <c r="G466" i="6"/>
  <c r="G458" i="6"/>
  <c r="G450" i="6"/>
  <c r="G442" i="6"/>
  <c r="G434" i="6"/>
  <c r="G426" i="6"/>
  <c r="G418" i="6"/>
  <c r="G410" i="6"/>
  <c r="G402" i="6"/>
  <c r="G393" i="6"/>
  <c r="G377" i="6"/>
  <c r="G361" i="6"/>
  <c r="G345" i="6"/>
  <c r="G322" i="6"/>
  <c r="G290" i="6"/>
  <c r="G258" i="6"/>
  <c r="G226" i="6"/>
  <c r="G194" i="6"/>
  <c r="G162" i="6"/>
  <c r="G130" i="6"/>
  <c r="G98" i="6"/>
  <c r="G66" i="6"/>
  <c r="G34" i="6"/>
  <c r="H1146" i="6"/>
  <c r="H1114" i="6"/>
  <c r="H1079" i="6"/>
  <c r="H1005" i="6"/>
  <c r="H919" i="6"/>
  <c r="H797" i="6"/>
  <c r="H657" i="6"/>
  <c r="H337" i="6"/>
  <c r="C8" i="9" l="1"/>
  <c r="E5" i="9" s="1"/>
  <c r="G4" i="9"/>
  <c r="O7" i="9" a="1"/>
  <c r="O7" i="9" s="1"/>
  <c r="I7" i="9" a="1"/>
  <c r="I7" i="9" s="1"/>
  <c r="N5" i="9" a="1"/>
  <c r="N5" i="9" s="1"/>
  <c r="L5" i="9" a="1"/>
  <c r="L5" i="9" s="1"/>
  <c r="J5" i="9" a="1"/>
  <c r="J5" i="9" s="1"/>
  <c r="H5" i="9" a="1"/>
  <c r="H5" i="9" s="1"/>
  <c r="O6" i="9" a="1"/>
  <c r="O6" i="9" s="1"/>
  <c r="N6" i="9" a="1"/>
  <c r="N6" i="9" s="1"/>
  <c r="L6" i="9" a="1"/>
  <c r="L6" i="9" s="1"/>
  <c r="J6" i="9" a="1"/>
  <c r="J6" i="9" s="1"/>
  <c r="H6" i="9" a="1"/>
  <c r="H6" i="9" s="1"/>
  <c r="M7" i="9" a="1"/>
  <c r="M7" i="9" s="1"/>
  <c r="N7" i="9" a="1"/>
  <c r="N7" i="9" s="1"/>
  <c r="L7" i="9" a="1"/>
  <c r="L7" i="9" s="1"/>
  <c r="J7" i="9" a="1"/>
  <c r="J7" i="9" s="1"/>
  <c r="H7" i="9" a="1"/>
  <c r="H7" i="9" s="1"/>
  <c r="P7" i="9" s="1"/>
  <c r="K7" i="9" a="1"/>
  <c r="K7" i="9" s="1"/>
  <c r="O5" i="9" a="1"/>
  <c r="O5" i="9" s="1"/>
  <c r="M5" i="9" a="1"/>
  <c r="M5" i="9" s="1"/>
  <c r="K5" i="9" a="1"/>
  <c r="K5" i="9" s="1"/>
  <c r="I5" i="9" a="1"/>
  <c r="I5" i="9" s="1"/>
  <c r="M6" i="9" a="1"/>
  <c r="M6" i="9" s="1"/>
  <c r="K6" i="9" a="1"/>
  <c r="K6" i="9" s="1"/>
  <c r="I6" i="9" a="1"/>
  <c r="I6" i="9" s="1"/>
  <c r="G4" i="8"/>
  <c r="G5" i="8"/>
  <c r="G10" i="8"/>
  <c r="G6" i="8"/>
  <c r="G7" i="8"/>
  <c r="G9" i="8"/>
  <c r="G8" i="8"/>
  <c r="C18" i="8"/>
  <c r="C19" i="8"/>
  <c r="C20" i="8"/>
  <c r="C21" i="8"/>
  <c r="C23" i="8"/>
  <c r="C16" i="8"/>
  <c r="C17" i="8"/>
  <c r="C14" i="8"/>
  <c r="C22" i="8"/>
  <c r="C15" i="8"/>
  <c r="C24" i="8"/>
  <c r="C25" i="8"/>
  <c r="H2" i="6"/>
  <c r="G2" i="6"/>
  <c r="I3" i="6" s="1" a="1"/>
  <c r="I3" i="6" s="1"/>
  <c r="M4" i="9" l="1" a="1"/>
  <c r="M4" i="9" s="1"/>
  <c r="K4" i="9" a="1"/>
  <c r="K4" i="9" s="1"/>
  <c r="I4" i="9" a="1"/>
  <c r="I4" i="9" s="1"/>
  <c r="N4" i="9" a="1"/>
  <c r="N4" i="9" s="1"/>
  <c r="L4" i="9" a="1"/>
  <c r="L4" i="9" s="1"/>
  <c r="J4" i="9" a="1"/>
  <c r="J4" i="9" s="1"/>
  <c r="H4" i="9" a="1"/>
  <c r="H4" i="9" s="1"/>
  <c r="O4" i="9" a="1"/>
  <c r="O4" i="9" s="1"/>
  <c r="P5" i="9"/>
  <c r="E4" i="9"/>
  <c r="E8" i="9" s="1"/>
  <c r="E7" i="9"/>
  <c r="E6" i="9"/>
  <c r="P6" i="9"/>
  <c r="P4" i="9" l="1"/>
  <c r="P8"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EBACD-472F-4B1D-8AA8-A11B22AE81D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<sst xmlns="http://schemas.openxmlformats.org/spreadsheetml/2006/main" count="29452" uniqueCount="6704">
  <si>
    <t>OrderID</t>
  </si>
  <si>
    <t>OrderDate</t>
  </si>
  <si>
    <t>OrderMonth</t>
  </si>
  <si>
    <t>OrderYear</t>
  </si>
  <si>
    <t>CustomerID</t>
  </si>
  <si>
    <t>CustomerName</t>
  </si>
  <si>
    <t>BookID</t>
  </si>
  <si>
    <t>BookTitle</t>
  </si>
  <si>
    <t>Category</t>
  </si>
  <si>
    <t>Price</t>
  </si>
  <si>
    <t>Quantity</t>
  </si>
  <si>
    <t>TotalSales</t>
  </si>
  <si>
    <t>PaymentMethod</t>
  </si>
  <si>
    <t>Country</t>
  </si>
  <si>
    <t>O2993</t>
  </si>
  <si>
    <t>March</t>
  </si>
  <si>
    <t>C527</t>
  </si>
  <si>
    <t>Monique Gould</t>
  </si>
  <si>
    <t>B1890</t>
  </si>
  <si>
    <t>Which level</t>
  </si>
  <si>
    <t>Fiction</t>
  </si>
  <si>
    <t>Credit Card</t>
  </si>
  <si>
    <t>UK</t>
  </si>
  <si>
    <t>O2486</t>
  </si>
  <si>
    <t>June</t>
  </si>
  <si>
    <t>C977</t>
  </si>
  <si>
    <t>Rebecca Cisneros</t>
  </si>
  <si>
    <t>B1013</t>
  </si>
  <si>
    <t>Here level</t>
  </si>
  <si>
    <t>Cash</t>
  </si>
  <si>
    <t>France</t>
  </si>
  <si>
    <t>O3426</t>
  </si>
  <si>
    <t>July</t>
  </si>
  <si>
    <t>C597</t>
  </si>
  <si>
    <t>Joseph Cook</t>
  </si>
  <si>
    <t>B1206</t>
  </si>
  <si>
    <t>Just list</t>
  </si>
  <si>
    <t>USA</t>
  </si>
  <si>
    <t>O1554</t>
  </si>
  <si>
    <t>February</t>
  </si>
  <si>
    <t>C310</t>
  </si>
  <si>
    <t>Theodore Brown</t>
  </si>
  <si>
    <t>B1849</t>
  </si>
  <si>
    <t>Serious there also true</t>
  </si>
  <si>
    <t>Germany</t>
  </si>
  <si>
    <t>O1275</t>
  </si>
  <si>
    <t>May</t>
  </si>
  <si>
    <t>C232</t>
  </si>
  <si>
    <t>Lauren Payne</t>
  </si>
  <si>
    <t>B1669</t>
  </si>
  <si>
    <t>She measure</t>
  </si>
  <si>
    <t>Educational</t>
  </si>
  <si>
    <t>Canada</t>
  </si>
  <si>
    <t>O3485</t>
  </si>
  <si>
    <t>November</t>
  </si>
  <si>
    <t>C479</t>
  </si>
  <si>
    <t>Joseph Allen</t>
  </si>
  <si>
    <t>B1987</t>
  </si>
  <si>
    <t>Himself resource fall</t>
  </si>
  <si>
    <t>O3070</t>
  </si>
  <si>
    <t>September</t>
  </si>
  <si>
    <t>C765</t>
  </si>
  <si>
    <t>Timothy Smith</t>
  </si>
  <si>
    <t>B1090</t>
  </si>
  <si>
    <t>Call religious score strong</t>
  </si>
  <si>
    <t>O1699</t>
  </si>
  <si>
    <t>C161</t>
  </si>
  <si>
    <t>Nicholas Harris</t>
  </si>
  <si>
    <t>B1468</t>
  </si>
  <si>
    <t>Truth woman allow</t>
  </si>
  <si>
    <t>Non-Fiction</t>
  </si>
  <si>
    <t>O3238</t>
  </si>
  <si>
    <t>Laurie Matthews</t>
  </si>
  <si>
    <t>B1835</t>
  </si>
  <si>
    <t>Save hundred unit letter</t>
  </si>
  <si>
    <t>O3902</t>
  </si>
  <si>
    <t>C574</t>
  </si>
  <si>
    <t>Debra Gonzalez</t>
  </si>
  <si>
    <t>B1338</t>
  </si>
  <si>
    <t>Always</t>
  </si>
  <si>
    <t>Italy</t>
  </si>
  <si>
    <t>O1430</t>
  </si>
  <si>
    <t>April</t>
  </si>
  <si>
    <t>C362</t>
  </si>
  <si>
    <t>Edward Strong</t>
  </si>
  <si>
    <t>B1514</t>
  </si>
  <si>
    <t>Control cultural</t>
  </si>
  <si>
    <t>Comics</t>
  </si>
  <si>
    <t>Voucher</t>
  </si>
  <si>
    <t>O3638</t>
  </si>
  <si>
    <t>August</t>
  </si>
  <si>
    <t>C453</t>
  </si>
  <si>
    <t>Blake Evans</t>
  </si>
  <si>
    <t>B1261</t>
  </si>
  <si>
    <t>Pretty system government</t>
  </si>
  <si>
    <t>Spain</t>
  </si>
  <si>
    <t>O2214</t>
  </si>
  <si>
    <t>C532</t>
  </si>
  <si>
    <t>Jimmy Gomez</t>
  </si>
  <si>
    <t>B1069</t>
  </si>
  <si>
    <t>Real term public</t>
  </si>
  <si>
    <t>O3236</t>
  </si>
  <si>
    <t>C400</t>
  </si>
  <si>
    <t>Antonio Palmer</t>
  </si>
  <si>
    <t>B1963</t>
  </si>
  <si>
    <t>Truth</t>
  </si>
  <si>
    <t>O2264</t>
  </si>
  <si>
    <t>December</t>
  </si>
  <si>
    <t>C545</t>
  </si>
  <si>
    <t>Pamela Davis</t>
  </si>
  <si>
    <t>B1696</t>
  </si>
  <si>
    <t>Mention marriage</t>
  </si>
  <si>
    <t>O1939</t>
  </si>
  <si>
    <t>C390</t>
  </si>
  <si>
    <t>Adrian Alexander</t>
  </si>
  <si>
    <t>B1454</t>
  </si>
  <si>
    <t>Large minute appear</t>
  </si>
  <si>
    <t>O1027</t>
  </si>
  <si>
    <t>C780</t>
  </si>
  <si>
    <t>Tyler Smith</t>
  </si>
  <si>
    <t>B1742</t>
  </si>
  <si>
    <t>Painting yard</t>
  </si>
  <si>
    <t>O1473</t>
  </si>
  <si>
    <t>C594</t>
  </si>
  <si>
    <t>Amanda Barrett</t>
  </si>
  <si>
    <t>B1602</t>
  </si>
  <si>
    <t>Her structure</t>
  </si>
  <si>
    <t>O1662</t>
  </si>
  <si>
    <t>C407</t>
  </si>
  <si>
    <t>Brandon Nguyen</t>
  </si>
  <si>
    <t>B1167</t>
  </si>
  <si>
    <t>Sister commercial lawyer</t>
  </si>
  <si>
    <t>O2412</t>
  </si>
  <si>
    <t>October</t>
  </si>
  <si>
    <t>C478</t>
  </si>
  <si>
    <t>Michael Munoz</t>
  </si>
  <si>
    <t>B1549</t>
  </si>
  <si>
    <t>Appear factor possible</t>
  </si>
  <si>
    <t>O3645</t>
  </si>
  <si>
    <t>C328</t>
  </si>
  <si>
    <t>Oscar Norris</t>
  </si>
  <si>
    <t>B1756</t>
  </si>
  <si>
    <t>Minute their likely</t>
  </si>
  <si>
    <t>O3926</t>
  </si>
  <si>
    <t>C196</t>
  </si>
  <si>
    <t>Brent Jones</t>
  </si>
  <si>
    <t>B1066</t>
  </si>
  <si>
    <t>Color</t>
  </si>
  <si>
    <t>O1983</t>
  </si>
  <si>
    <t>C229</t>
  </si>
  <si>
    <t>Paul Castillo</t>
  </si>
  <si>
    <t>B1192</t>
  </si>
  <si>
    <t>World position</t>
  </si>
  <si>
    <t>O3515</t>
  </si>
  <si>
    <t>C912</t>
  </si>
  <si>
    <t>James Mcconnell</t>
  </si>
  <si>
    <t>B1378</t>
  </si>
  <si>
    <t>Account million result</t>
  </si>
  <si>
    <t>O1183</t>
  </si>
  <si>
    <t>C580</t>
  </si>
  <si>
    <t>William Hogan</t>
  </si>
  <si>
    <t>B1076</t>
  </si>
  <si>
    <t>Head total sell program</t>
  </si>
  <si>
    <t>O2338</t>
  </si>
  <si>
    <t>C774</t>
  </si>
  <si>
    <t>Anna Bennett</t>
  </si>
  <si>
    <t>B1745</t>
  </si>
  <si>
    <t>Act exist argue</t>
  </si>
  <si>
    <t>O2499</t>
  </si>
  <si>
    <t>C183</t>
  </si>
  <si>
    <t>James Harrison</t>
  </si>
  <si>
    <t>B1557</t>
  </si>
  <si>
    <t>Specific everything</t>
  </si>
  <si>
    <t>O3787</t>
  </si>
  <si>
    <t>C719</t>
  </si>
  <si>
    <t>Casey Maldonado</t>
  </si>
  <si>
    <t>B1916</t>
  </si>
  <si>
    <t>Back present</t>
  </si>
  <si>
    <t>O1915</t>
  </si>
  <si>
    <t>C875</t>
  </si>
  <si>
    <t>James Jones</t>
  </si>
  <si>
    <t>B1231</t>
  </si>
  <si>
    <t>Hospital goal present</t>
  </si>
  <si>
    <t>O3355</t>
  </si>
  <si>
    <t>C472</t>
  </si>
  <si>
    <t>Eric Jimenez</t>
  </si>
  <si>
    <t>B1880</t>
  </si>
  <si>
    <t>Wide</t>
  </si>
  <si>
    <t>O3427</t>
  </si>
  <si>
    <t>C542</t>
  </si>
  <si>
    <t>Lauren Lee</t>
  </si>
  <si>
    <t>B1855</t>
  </si>
  <si>
    <t>Material word</t>
  </si>
  <si>
    <t>Lebanon</t>
  </si>
  <si>
    <t>O2736</t>
  </si>
  <si>
    <t>C739</t>
  </si>
  <si>
    <t>Robert Jensen</t>
  </si>
  <si>
    <t>B1729</t>
  </si>
  <si>
    <t>Might win pay</t>
  </si>
  <si>
    <t>O3035</t>
  </si>
  <si>
    <t>C470</t>
  </si>
  <si>
    <t>Jeffrey Johnson</t>
  </si>
  <si>
    <t>B1960</t>
  </si>
  <si>
    <t>Morning past</t>
  </si>
  <si>
    <t>O3920</t>
  </si>
  <si>
    <t>C923</t>
  </si>
  <si>
    <t>Kathy Martin</t>
  </si>
  <si>
    <t>B1208</t>
  </si>
  <si>
    <t>Pm then</t>
  </si>
  <si>
    <t>O3267</t>
  </si>
  <si>
    <t>January</t>
  </si>
  <si>
    <t>C673</t>
  </si>
  <si>
    <t>Catherine Chase</t>
  </si>
  <si>
    <t>B1581</t>
  </si>
  <si>
    <t>Camera despite</t>
  </si>
  <si>
    <t>O3701</t>
  </si>
  <si>
    <t>C558</t>
  </si>
  <si>
    <t>Steve Kennedy</t>
  </si>
  <si>
    <t>B1695</t>
  </si>
  <si>
    <t>Represent too</t>
  </si>
  <si>
    <t>O2870</t>
  </si>
  <si>
    <t>C248</t>
  </si>
  <si>
    <t>Brian Foster</t>
  </si>
  <si>
    <t>B1921</t>
  </si>
  <si>
    <t>Agree suddenly</t>
  </si>
  <si>
    <t>O3362</t>
  </si>
  <si>
    <t>C632</t>
  </si>
  <si>
    <t>Philip Stafford</t>
  </si>
  <si>
    <t>B1799</t>
  </si>
  <si>
    <t>Arm once</t>
  </si>
  <si>
    <t>O2154</t>
  </si>
  <si>
    <t>C615</t>
  </si>
  <si>
    <t>Gary Sullivan</t>
  </si>
  <si>
    <t>Health sell</t>
  </si>
  <si>
    <t>O1081</t>
  </si>
  <si>
    <t>C811</t>
  </si>
  <si>
    <t>Lindsey Clark</t>
  </si>
  <si>
    <t>B1021</t>
  </si>
  <si>
    <t>Among</t>
  </si>
  <si>
    <t>O1104</t>
  </si>
  <si>
    <t>C703</t>
  </si>
  <si>
    <t>Tonya Stephenson</t>
  </si>
  <si>
    <t>B1754</t>
  </si>
  <si>
    <t>Simply fact</t>
  </si>
  <si>
    <t>O3857</t>
  </si>
  <si>
    <t>C692</t>
  </si>
  <si>
    <t>Andrea Khan</t>
  </si>
  <si>
    <t>B1958</t>
  </si>
  <si>
    <t>Much evidence</t>
  </si>
  <si>
    <t>O2938</t>
  </si>
  <si>
    <t>C716</t>
  </si>
  <si>
    <t>Edgar Garcia</t>
  </si>
  <si>
    <t>B1832</t>
  </si>
  <si>
    <t>Approach</t>
  </si>
  <si>
    <t>O3484</t>
  </si>
  <si>
    <t>C696</t>
  </si>
  <si>
    <t>Kenneth Patrick</t>
  </si>
  <si>
    <t>B1839</t>
  </si>
  <si>
    <t>Part black</t>
  </si>
  <si>
    <t>O3972</t>
  </si>
  <si>
    <t>C983</t>
  </si>
  <si>
    <t>Elizabeth Farley</t>
  </si>
  <si>
    <t>B1482</t>
  </si>
  <si>
    <t>Draw public</t>
  </si>
  <si>
    <t>O2790</t>
  </si>
  <si>
    <t>C595</t>
  </si>
  <si>
    <t>Danielle Charles</t>
  </si>
  <si>
    <t>B1111</t>
  </si>
  <si>
    <t>Late watch read</t>
  </si>
  <si>
    <t>O2705</t>
  </si>
  <si>
    <t>C510</t>
  </si>
  <si>
    <t>David Fletcher</t>
  </si>
  <si>
    <t>B1020</t>
  </si>
  <si>
    <t>Apply government method suddenly</t>
  </si>
  <si>
    <t>O1072</t>
  </si>
  <si>
    <t>C254</t>
  </si>
  <si>
    <t>Ryan Hunt</t>
  </si>
  <si>
    <t>B1905</t>
  </si>
  <si>
    <t>Statement late live</t>
  </si>
  <si>
    <t>O3299</t>
  </si>
  <si>
    <t>C152</t>
  </si>
  <si>
    <t>Steven Curry</t>
  </si>
  <si>
    <t>B1806</t>
  </si>
  <si>
    <t>Reason participant</t>
  </si>
  <si>
    <t>O1386</t>
  </si>
  <si>
    <t>C749</t>
  </si>
  <si>
    <t>Gabriella Gonzalez</t>
  </si>
  <si>
    <t>B1025</t>
  </si>
  <si>
    <t>Power until source worker</t>
  </si>
  <si>
    <t>O2732</t>
  </si>
  <si>
    <t>C853</t>
  </si>
  <si>
    <t>Christopher Franklin</t>
  </si>
  <si>
    <t>B1195</t>
  </si>
  <si>
    <t>Know water</t>
  </si>
  <si>
    <t>O2872</t>
  </si>
  <si>
    <t>C222</t>
  </si>
  <si>
    <t>Paul Davis</t>
  </si>
  <si>
    <t>B1147</t>
  </si>
  <si>
    <t>Want nation view finally</t>
  </si>
  <si>
    <t>O3962</t>
  </si>
  <si>
    <t>C671</t>
  </si>
  <si>
    <t>Jessica Elliott</t>
  </si>
  <si>
    <t>B1875</t>
  </si>
  <si>
    <t>Apply pattern</t>
  </si>
  <si>
    <t>O3528</t>
  </si>
  <si>
    <t>C304</t>
  </si>
  <si>
    <t>Julie Wang</t>
  </si>
  <si>
    <t>O1258</t>
  </si>
  <si>
    <t>C242</t>
  </si>
  <si>
    <t>Charles Clarke</t>
  </si>
  <si>
    <t>B1959</t>
  </si>
  <si>
    <t>International their</t>
  </si>
  <si>
    <t>O3184</t>
  </si>
  <si>
    <t>C385</t>
  </si>
  <si>
    <t>Sandra Torres</t>
  </si>
  <si>
    <t>Test score second</t>
  </si>
  <si>
    <t>O1921</t>
  </si>
  <si>
    <t>C386</t>
  </si>
  <si>
    <t>Paige English</t>
  </si>
  <si>
    <t>B1937</t>
  </si>
  <si>
    <t>Eat best</t>
  </si>
  <si>
    <t>O3517</t>
  </si>
  <si>
    <t>C679</t>
  </si>
  <si>
    <t>Scott Barron</t>
  </si>
  <si>
    <t>B1667</t>
  </si>
  <si>
    <t>Exactly range believe</t>
  </si>
  <si>
    <t>C936</t>
  </si>
  <si>
    <t>Marilyn Perry</t>
  </si>
  <si>
    <t>B1236</t>
  </si>
  <si>
    <t>O1948</t>
  </si>
  <si>
    <t>C154</t>
  </si>
  <si>
    <t>Victor Petty</t>
  </si>
  <si>
    <t>B1735</t>
  </si>
  <si>
    <t>Night blue little herself</t>
  </si>
  <si>
    <t>O1087</t>
  </si>
  <si>
    <t>C163</t>
  </si>
  <si>
    <t>Kelly Kirby</t>
  </si>
  <si>
    <t>B1798</t>
  </si>
  <si>
    <t>Or prevent agreement</t>
  </si>
  <si>
    <t>O3828</t>
  </si>
  <si>
    <t>C270</t>
  </si>
  <si>
    <t>Not Mentioned</t>
  </si>
  <si>
    <t>B1757</t>
  </si>
  <si>
    <t>Tax without</t>
  </si>
  <si>
    <t>O2172</t>
  </si>
  <si>
    <t>B1435</t>
  </si>
  <si>
    <t>Yet quickly</t>
  </si>
  <si>
    <t>O3764</t>
  </si>
  <si>
    <t>C260</t>
  </si>
  <si>
    <t>Jennifer Mitchell</t>
  </si>
  <si>
    <t>B1002</t>
  </si>
  <si>
    <t>Already could</t>
  </si>
  <si>
    <t>O3203</t>
  </si>
  <si>
    <t>C106</t>
  </si>
  <si>
    <t>April Miller</t>
  </si>
  <si>
    <t>B1887</t>
  </si>
  <si>
    <t>Positive way</t>
  </si>
  <si>
    <t>O3519</t>
  </si>
  <si>
    <t>C427</t>
  </si>
  <si>
    <t>Mitchell Wallace</t>
  </si>
  <si>
    <t>B1768</t>
  </si>
  <si>
    <t>Shake drive</t>
  </si>
  <si>
    <t>O1185</t>
  </si>
  <si>
    <t>C863</t>
  </si>
  <si>
    <t>Patrick Scott</t>
  </si>
  <si>
    <t>B1621</t>
  </si>
  <si>
    <t>Maintain some lose</t>
  </si>
  <si>
    <t>O2441</t>
  </si>
  <si>
    <t>C760</t>
  </si>
  <si>
    <t>Brenda Long</t>
  </si>
  <si>
    <t>B1578</t>
  </si>
  <si>
    <t>Or</t>
  </si>
  <si>
    <t>O2344</t>
  </si>
  <si>
    <t>C741</t>
  </si>
  <si>
    <t>Taylor Gonzalez</t>
  </si>
  <si>
    <t>B1795</t>
  </si>
  <si>
    <t>Including news vote</t>
  </si>
  <si>
    <t>O2395</t>
  </si>
  <si>
    <t>C461</t>
  </si>
  <si>
    <t>Kimberly Alvarez</t>
  </si>
  <si>
    <t>Size voice</t>
  </si>
  <si>
    <t>O1518</t>
  </si>
  <si>
    <t>C970</t>
  </si>
  <si>
    <t>Alexis Russell</t>
  </si>
  <si>
    <t>B1977</t>
  </si>
  <si>
    <t>Discussion skill</t>
  </si>
  <si>
    <t>O2502</t>
  </si>
  <si>
    <t>C565</t>
  </si>
  <si>
    <t>Kaitlyn Black</t>
  </si>
  <si>
    <t>B1566</t>
  </si>
  <si>
    <t>Share whatever</t>
  </si>
  <si>
    <t>C315</t>
  </si>
  <si>
    <t>Jonathan Tate</t>
  </si>
  <si>
    <t>B1003</t>
  </si>
  <si>
    <t>Piece protect</t>
  </si>
  <si>
    <t>O3248</t>
  </si>
  <si>
    <t>C498</t>
  </si>
  <si>
    <t>Rebecca Long</t>
  </si>
  <si>
    <t>B1972</t>
  </si>
  <si>
    <t>Catch work summer explain</t>
  </si>
  <si>
    <t>O2425</t>
  </si>
  <si>
    <t>C293</t>
  </si>
  <si>
    <t>Rebecca Brown</t>
  </si>
  <si>
    <t>O2218</t>
  </si>
  <si>
    <t>C507</t>
  </si>
  <si>
    <t>Laurie Zhang</t>
  </si>
  <si>
    <t>B1555</t>
  </si>
  <si>
    <t>Knowledge establish</t>
  </si>
  <si>
    <t>O2124</t>
  </si>
  <si>
    <t>C347</t>
  </si>
  <si>
    <t>Laura Snyder</t>
  </si>
  <si>
    <t>B1688</t>
  </si>
  <si>
    <t>Look every</t>
  </si>
  <si>
    <t>O3063</t>
  </si>
  <si>
    <t>C406</t>
  </si>
  <si>
    <t>Melvin Lee</t>
  </si>
  <si>
    <t>B1651</t>
  </si>
  <si>
    <t>Begin that wind</t>
  </si>
  <si>
    <t>O1957</t>
  </si>
  <si>
    <t>C999</t>
  </si>
  <si>
    <t>Zachary Sanchez</t>
  </si>
  <si>
    <t>B1679</t>
  </si>
  <si>
    <t>Mean forward</t>
  </si>
  <si>
    <t>O2477</t>
  </si>
  <si>
    <t>C233</t>
  </si>
  <si>
    <t>Paige Cunningham</t>
  </si>
  <si>
    <t>B1986</t>
  </si>
  <si>
    <t>Cut admit</t>
  </si>
  <si>
    <t>O1318</t>
  </si>
  <si>
    <t>Billy Barker</t>
  </si>
  <si>
    <t>B1102</t>
  </si>
  <si>
    <t>Life she fire</t>
  </si>
  <si>
    <t>O3797</t>
  </si>
  <si>
    <t>C926</t>
  </si>
  <si>
    <t>Eric Clark</t>
  </si>
  <si>
    <t>B1954</t>
  </si>
  <si>
    <t>Appear interview would another</t>
  </si>
  <si>
    <t>O1300</t>
  </si>
  <si>
    <t>C948</t>
  </si>
  <si>
    <t>Michael Carlson</t>
  </si>
  <si>
    <t>B1794</t>
  </si>
  <si>
    <t>Practice father</t>
  </si>
  <si>
    <t>O1143</t>
  </si>
  <si>
    <t>C988</t>
  </si>
  <si>
    <t>Stacy Snyder</t>
  </si>
  <si>
    <t>B1328</t>
  </si>
  <si>
    <t>Late begin</t>
  </si>
  <si>
    <t>O1819</t>
  </si>
  <si>
    <t>C514</t>
  </si>
  <si>
    <t>Kimberly Morris</t>
  </si>
  <si>
    <t>B1764</t>
  </si>
  <si>
    <t>Successful</t>
  </si>
  <si>
    <t>O3437</t>
  </si>
  <si>
    <t>C487</t>
  </si>
  <si>
    <t>Stephanie Dean</t>
  </si>
  <si>
    <t>B1229</t>
  </si>
  <si>
    <t>Gun area</t>
  </si>
  <si>
    <t>O3369</t>
  </si>
  <si>
    <t>C343</t>
  </si>
  <si>
    <t>Travis Davis</t>
  </si>
  <si>
    <t>B1600</t>
  </si>
  <si>
    <t>Parent eat skill</t>
  </si>
  <si>
    <t>O2611</t>
  </si>
  <si>
    <t>C365</t>
  </si>
  <si>
    <t>Brian Baker</t>
  </si>
  <si>
    <t>O1887</t>
  </si>
  <si>
    <t>C878</t>
  </si>
  <si>
    <t>Mrs. Leslie Flores PhD</t>
  </si>
  <si>
    <t>B1572</t>
  </si>
  <si>
    <t>Prove tax</t>
  </si>
  <si>
    <t>O2323</t>
  </si>
  <si>
    <t>C624</t>
  </si>
  <si>
    <t>Laura Bennett</t>
  </si>
  <si>
    <t>B1251</t>
  </si>
  <si>
    <t>Himself pattern environment admit</t>
  </si>
  <si>
    <t>O1624</t>
  </si>
  <si>
    <t>C437</t>
  </si>
  <si>
    <t>Donna Thompson</t>
  </si>
  <si>
    <t>B1466</t>
  </si>
  <si>
    <t>Least current</t>
  </si>
  <si>
    <t>O2806</t>
  </si>
  <si>
    <t>C898</t>
  </si>
  <si>
    <t>Douglas Bond</t>
  </si>
  <si>
    <t>Know democratic still</t>
  </si>
  <si>
    <t>O1952</t>
  </si>
  <si>
    <t>C429</t>
  </si>
  <si>
    <t>Michael Best</t>
  </si>
  <si>
    <t>B1145</t>
  </si>
  <si>
    <t>Administration</t>
  </si>
  <si>
    <t>O2276</t>
  </si>
  <si>
    <t>C738</t>
  </si>
  <si>
    <t>Jaime Carr</t>
  </si>
  <si>
    <t>B1379</t>
  </si>
  <si>
    <t>Order</t>
  </si>
  <si>
    <t>O1032</t>
  </si>
  <si>
    <t>C955</t>
  </si>
  <si>
    <t>Stacey Brown</t>
  </si>
  <si>
    <t>Language current</t>
  </si>
  <si>
    <t>O1526</t>
  </si>
  <si>
    <t>C251</t>
  </si>
  <si>
    <t>Lisa Schmidt</t>
  </si>
  <si>
    <t>B1657</t>
  </si>
  <si>
    <t>Sell born career</t>
  </si>
  <si>
    <t>O3252</t>
  </si>
  <si>
    <t>B1856</t>
  </si>
  <si>
    <t>Music large</t>
  </si>
  <si>
    <t>O3963</t>
  </si>
  <si>
    <t>Nicole Gay</t>
  </si>
  <si>
    <t>B1274</t>
  </si>
  <si>
    <t>Cup player population</t>
  </si>
  <si>
    <t>O1733</t>
  </si>
  <si>
    <t>C164</t>
  </si>
  <si>
    <t>Scott Joseph</t>
  </si>
  <si>
    <t>B1704</t>
  </si>
  <si>
    <t>State follow about</t>
  </si>
  <si>
    <t>O3379</t>
  </si>
  <si>
    <t>C359</t>
  </si>
  <si>
    <t>Michael Smith</t>
  </si>
  <si>
    <t>B1565</t>
  </si>
  <si>
    <t>For tonight allow</t>
  </si>
  <si>
    <t>O3707</t>
  </si>
  <si>
    <t>C221</t>
  </si>
  <si>
    <t>Amanda Rivera</t>
  </si>
  <si>
    <t>O1455</t>
  </si>
  <si>
    <t>C313</t>
  </si>
  <si>
    <t>Stephanie Andersen</t>
  </si>
  <si>
    <t>B1245</t>
  </si>
  <si>
    <t>Support defense</t>
  </si>
  <si>
    <t>O1427</t>
  </si>
  <si>
    <t>C172</t>
  </si>
  <si>
    <t>James Lewis</t>
  </si>
  <si>
    <t>Number young</t>
  </si>
  <si>
    <t>O2237</t>
  </si>
  <si>
    <t>C854</t>
  </si>
  <si>
    <t>Robert Raymond</t>
  </si>
  <si>
    <t>B1864</t>
  </si>
  <si>
    <t>West officer</t>
  </si>
  <si>
    <t>O3095</t>
  </si>
  <si>
    <t>C177</t>
  </si>
  <si>
    <t>Jeffrey Wood</t>
  </si>
  <si>
    <t>B1563</t>
  </si>
  <si>
    <t>Especially improve seek</t>
  </si>
  <si>
    <t>O1519</t>
  </si>
  <si>
    <t>C676</t>
  </si>
  <si>
    <t>Sara Lindsey</t>
  </si>
  <si>
    <t>B1337</t>
  </si>
  <si>
    <t>Activity past</t>
  </si>
  <si>
    <t>O1262</t>
  </si>
  <si>
    <t>C978</t>
  </si>
  <si>
    <t>Jennifer Dyer</t>
  </si>
  <si>
    <t>System hard bag</t>
  </si>
  <si>
    <t>O2466</t>
  </si>
  <si>
    <t>C376</t>
  </si>
  <si>
    <t>Timothy Barr</t>
  </si>
  <si>
    <t>B1357</t>
  </si>
  <si>
    <t>Research</t>
  </si>
  <si>
    <t>O3377</t>
  </si>
  <si>
    <t>C945</t>
  </si>
  <si>
    <t>Jamie Smith</t>
  </si>
  <si>
    <t>B1144</t>
  </si>
  <si>
    <t>Total message activity</t>
  </si>
  <si>
    <t>O1566</t>
  </si>
  <si>
    <t>Renee Ortiz</t>
  </si>
  <si>
    <t>B1450</t>
  </si>
  <si>
    <t>Push learn</t>
  </si>
  <si>
    <t>O1947</t>
  </si>
  <si>
    <t>C257</t>
  </si>
  <si>
    <t>Barbara King</t>
  </si>
  <si>
    <t>B1180</t>
  </si>
  <si>
    <t>Group imagine PM</t>
  </si>
  <si>
    <t>O3763</t>
  </si>
  <si>
    <t>Amanda Farmer</t>
  </si>
  <si>
    <t>B1724</t>
  </si>
  <si>
    <t>Scene start</t>
  </si>
  <si>
    <t>O3622</t>
  </si>
  <si>
    <t>C833</t>
  </si>
  <si>
    <t>Sarah Rodriguez</t>
  </si>
  <si>
    <t>O3751</t>
  </si>
  <si>
    <t>C127</t>
  </si>
  <si>
    <t>Alexander Phillips</t>
  </si>
  <si>
    <t>B1225</t>
  </si>
  <si>
    <t>Entire couple</t>
  </si>
  <si>
    <t>O2995</t>
  </si>
  <si>
    <t>C252</t>
  </si>
  <si>
    <t>Amy Chavez</t>
  </si>
  <si>
    <t>B1935</t>
  </si>
  <si>
    <t>Study wonder</t>
  </si>
  <si>
    <t>O2823</t>
  </si>
  <si>
    <t>B1247</t>
  </si>
  <si>
    <t>Tonight however threat</t>
  </si>
  <si>
    <t>O1809</t>
  </si>
  <si>
    <t>C971</t>
  </si>
  <si>
    <t>Anna Perez DDS</t>
  </si>
  <si>
    <t>B1874</t>
  </si>
  <si>
    <t>Use author from</t>
  </si>
  <si>
    <t>O3803</t>
  </si>
  <si>
    <t>C899</t>
  </si>
  <si>
    <t>Carl Rodriguez</t>
  </si>
  <si>
    <t>B1073</t>
  </si>
  <si>
    <t>Director position reason across</t>
  </si>
  <si>
    <t>O1147</t>
  </si>
  <si>
    <t>C860</t>
  </si>
  <si>
    <t>daniel meyers</t>
  </si>
  <si>
    <t>B1870</t>
  </si>
  <si>
    <t>Can section</t>
  </si>
  <si>
    <t>O1264</t>
  </si>
  <si>
    <t>C468</t>
  </si>
  <si>
    <t>Gloria Cruz</t>
  </si>
  <si>
    <t>B1530</t>
  </si>
  <si>
    <t>Finally too enough onto</t>
  </si>
  <si>
    <t>O2733</t>
  </si>
  <si>
    <t>C569</t>
  </si>
  <si>
    <t>Michael Burns</t>
  </si>
  <si>
    <t>B1730</t>
  </si>
  <si>
    <t>Task morning community</t>
  </si>
  <si>
    <t>O3382</t>
  </si>
  <si>
    <t>C572</t>
  </si>
  <si>
    <t>Kimberly Holmes</t>
  </si>
  <si>
    <t>B1792</t>
  </si>
  <si>
    <t>More natural commercial</t>
  </si>
  <si>
    <t>O1005</t>
  </si>
  <si>
    <t>C835</t>
  </si>
  <si>
    <t>Jacob Velasquez</t>
  </si>
  <si>
    <t>B1995</t>
  </si>
  <si>
    <t>Policy turn</t>
  </si>
  <si>
    <t>O3021</t>
  </si>
  <si>
    <t>C321</t>
  </si>
  <si>
    <t>Ashley Avery</t>
  </si>
  <si>
    <t>B1554</t>
  </si>
  <si>
    <t>Prepare trial</t>
  </si>
  <si>
    <t>O3114</t>
  </si>
  <si>
    <t>C823</t>
  </si>
  <si>
    <t>Ms. Donna Green</t>
  </si>
  <si>
    <t>B1586</t>
  </si>
  <si>
    <t>Professor record style</t>
  </si>
  <si>
    <t>O1562</t>
  </si>
  <si>
    <t>C327</t>
  </si>
  <si>
    <t>Allison Powell</t>
  </si>
  <si>
    <t>Measure suggest possible</t>
  </si>
  <si>
    <t>O3179</t>
  </si>
  <si>
    <t>C980</t>
  </si>
  <si>
    <t>Anita Snow</t>
  </si>
  <si>
    <t>O3069</t>
  </si>
  <si>
    <t>C458</t>
  </si>
  <si>
    <t>Brandon Thomas</t>
  </si>
  <si>
    <t>B1424</t>
  </si>
  <si>
    <t>Know space against safe</t>
  </si>
  <si>
    <t>O3430</t>
  </si>
  <si>
    <t>C618</t>
  </si>
  <si>
    <t>Ryan Smith</t>
  </si>
  <si>
    <t>B1472</t>
  </si>
  <si>
    <t>Pay ahead few magazine</t>
  </si>
  <si>
    <t>O2069</t>
  </si>
  <si>
    <t>C647</t>
  </si>
  <si>
    <t>Ryan Murray</t>
  </si>
  <si>
    <t>B1781</t>
  </si>
  <si>
    <t>Church if</t>
  </si>
  <si>
    <t>O1965</t>
  </si>
  <si>
    <t>C133</t>
  </si>
  <si>
    <t>Anna Brock</t>
  </si>
  <si>
    <t>B1936</t>
  </si>
  <si>
    <t>Evening deal public</t>
  </si>
  <si>
    <t>O1979</t>
  </si>
  <si>
    <t>B1489</t>
  </si>
  <si>
    <t>Fill</t>
  </si>
  <si>
    <t>O3131</t>
  </si>
  <si>
    <t>C604</t>
  </si>
  <si>
    <t>Kevin Johnson</t>
  </si>
  <si>
    <t>B1331</t>
  </si>
  <si>
    <t>Reality different</t>
  </si>
  <si>
    <t>O1985</t>
  </si>
  <si>
    <t>C992</t>
  </si>
  <si>
    <t>Mrs. Rebecca Davis</t>
  </si>
  <si>
    <t>B1036</t>
  </si>
  <si>
    <t>Account assume</t>
  </si>
  <si>
    <t>O3126</t>
  </si>
  <si>
    <t>C259</t>
  </si>
  <si>
    <t>Dr. Joseph Kent</t>
  </si>
  <si>
    <t>B1125</t>
  </si>
  <si>
    <t>Message hotel</t>
  </si>
  <si>
    <t>O2942</t>
  </si>
  <si>
    <t>C357</t>
  </si>
  <si>
    <t>Christopher Smith</t>
  </si>
  <si>
    <t>B1218</t>
  </si>
  <si>
    <t>House political</t>
  </si>
  <si>
    <t>O3931</t>
  </si>
  <si>
    <t>C540</t>
  </si>
  <si>
    <t>Craig Dean</t>
  </si>
  <si>
    <t>Near condition cost</t>
  </si>
  <si>
    <t>O3768</t>
  </si>
  <si>
    <t>C711</t>
  </si>
  <si>
    <t>Kristin Johnson</t>
  </si>
  <si>
    <t>B1611</t>
  </si>
  <si>
    <t>Beat maintain</t>
  </si>
  <si>
    <t>O1943</t>
  </si>
  <si>
    <t>C227</t>
  </si>
  <si>
    <t>Denise Thomas</t>
  </si>
  <si>
    <t>B1931</t>
  </si>
  <si>
    <t>Who training size</t>
  </si>
  <si>
    <t>O2334</t>
  </si>
  <si>
    <t>C934</t>
  </si>
  <si>
    <t>Troy Hardy</t>
  </si>
  <si>
    <t>B1327</t>
  </si>
  <si>
    <t>Player send</t>
  </si>
  <si>
    <t>O3217</t>
  </si>
  <si>
    <t>C940</t>
  </si>
  <si>
    <t>Donna Turner</t>
  </si>
  <si>
    <t>B1912</t>
  </si>
  <si>
    <t>Produce trip site</t>
  </si>
  <si>
    <t>O3452</t>
  </si>
  <si>
    <t>C274</t>
  </si>
  <si>
    <t>Dave Jackson</t>
  </si>
  <si>
    <t>B1700</t>
  </si>
  <si>
    <t>Career second</t>
  </si>
  <si>
    <t>O3948</t>
  </si>
  <si>
    <t>C132</t>
  </si>
  <si>
    <t>Derrick Lamb MD</t>
  </si>
  <si>
    <t>B1708</t>
  </si>
  <si>
    <t>American mother</t>
  </si>
  <si>
    <t>O2647</t>
  </si>
  <si>
    <t>B1320</t>
  </si>
  <si>
    <t>Employee would</t>
  </si>
  <si>
    <t>O1110</t>
  </si>
  <si>
    <t>C648</t>
  </si>
  <si>
    <t>John Brown</t>
  </si>
  <si>
    <t>B1885</t>
  </si>
  <si>
    <t>Doctor maybe campaign</t>
  </si>
  <si>
    <t>O3222</t>
  </si>
  <si>
    <t>C830</t>
  </si>
  <si>
    <t>Kevin Ayers</t>
  </si>
  <si>
    <t>B1433</t>
  </si>
  <si>
    <t>Weight here</t>
  </si>
  <si>
    <t>C543</t>
  </si>
  <si>
    <t>Jasmin House</t>
  </si>
  <si>
    <t>B1276</t>
  </si>
  <si>
    <t>Party computer base</t>
  </si>
  <si>
    <t>O2003</t>
  </si>
  <si>
    <t>C263</t>
  </si>
  <si>
    <t>Bailey Miles</t>
  </si>
  <si>
    <t>B1597</t>
  </si>
  <si>
    <t>Great rise</t>
  </si>
  <si>
    <t>O3560</t>
  </si>
  <si>
    <t>C575</t>
  </si>
  <si>
    <t>Tammy Davis</t>
  </si>
  <si>
    <t>Mean fund</t>
  </si>
  <si>
    <t>O3875</t>
  </si>
  <si>
    <t>Brandon Hall</t>
  </si>
  <si>
    <t>B1018</t>
  </si>
  <si>
    <t>Hour however</t>
  </si>
  <si>
    <t>O1009</t>
  </si>
  <si>
    <t>C717</t>
  </si>
  <si>
    <t>Kristin Rogers</t>
  </si>
  <si>
    <t>B1160</t>
  </si>
  <si>
    <t>Personal safe summer</t>
  </si>
  <si>
    <t>O3527</t>
  </si>
  <si>
    <t>C299</t>
  </si>
  <si>
    <t>Emily Adams</t>
  </si>
  <si>
    <t>B1126</t>
  </si>
  <si>
    <t>Data happy</t>
  </si>
  <si>
    <t>O3456</t>
  </si>
  <si>
    <t>C346</t>
  </si>
  <si>
    <t>Timothy Reed</t>
  </si>
  <si>
    <t>B1269</t>
  </si>
  <si>
    <t>Shoulder debate</t>
  </si>
  <si>
    <t>O1054</t>
  </si>
  <si>
    <t>C256</t>
  </si>
  <si>
    <t>John Lucas</t>
  </si>
  <si>
    <t>B1585</t>
  </si>
  <si>
    <t>Partner another</t>
  </si>
  <si>
    <t>O2616</t>
  </si>
  <si>
    <t>C821</t>
  </si>
  <si>
    <t>Cory Espinoza</t>
  </si>
  <si>
    <t>B1234</t>
  </si>
  <si>
    <t>Father center</t>
  </si>
  <si>
    <t>O1218</t>
  </si>
  <si>
    <t>C901</t>
  </si>
  <si>
    <t>Michael Wilson</t>
  </si>
  <si>
    <t>B1440</t>
  </si>
  <si>
    <t>Government decade citizen avoid</t>
  </si>
  <si>
    <t>O3289</t>
  </si>
  <si>
    <t>C816</t>
  </si>
  <si>
    <t>Andrea Young</t>
  </si>
  <si>
    <t>B1448</t>
  </si>
  <si>
    <t>Drive food</t>
  </si>
  <si>
    <t>O2187</t>
  </si>
  <si>
    <t>B1930</t>
  </si>
  <si>
    <t>Night all</t>
  </si>
  <si>
    <t>O1030</t>
  </si>
  <si>
    <t>C273</t>
  </si>
  <si>
    <t>Laura Adkins</t>
  </si>
  <si>
    <t>O1946</t>
  </si>
  <si>
    <t>B1016</t>
  </si>
  <si>
    <t>Yet reach question</t>
  </si>
  <si>
    <t>O2554</t>
  </si>
  <si>
    <t>C672</t>
  </si>
  <si>
    <t>Shannon Anderson</t>
  </si>
  <si>
    <t>B1879</t>
  </si>
  <si>
    <t>Purpose trial</t>
  </si>
  <si>
    <t>O3381</t>
  </si>
  <si>
    <t>C408</t>
  </si>
  <si>
    <t>Matthew Murphy</t>
  </si>
  <si>
    <t>O2858</t>
  </si>
  <si>
    <t>C962</t>
  </si>
  <si>
    <t>Russell Gonzalez</t>
  </si>
  <si>
    <t>O3044</t>
  </si>
  <si>
    <t>Brandy Ballard</t>
  </si>
  <si>
    <t>B1143</t>
  </si>
  <si>
    <t>Throughout statement husband</t>
  </si>
  <si>
    <t>O3994</t>
  </si>
  <si>
    <t>C431</t>
  </si>
  <si>
    <t>Stephanie Aguilar</t>
  </si>
  <si>
    <t>B1739</t>
  </si>
  <si>
    <t>If</t>
  </si>
  <si>
    <t>O3085</t>
  </si>
  <si>
    <t>C862</t>
  </si>
  <si>
    <t>Jasmine Franklin</t>
  </si>
  <si>
    <t>B1395</t>
  </si>
  <si>
    <t>Mention own</t>
  </si>
  <si>
    <t>O2786</t>
  </si>
  <si>
    <t>C623</t>
  </si>
  <si>
    <t>Jamie Schroeder</t>
  </si>
  <si>
    <t>B1119</t>
  </si>
  <si>
    <t>Different imagine down</t>
  </si>
  <si>
    <t>O3029</t>
  </si>
  <si>
    <t>C590</t>
  </si>
  <si>
    <t>Warren Brown</t>
  </si>
  <si>
    <t>B1939</t>
  </si>
  <si>
    <t>Image process machine</t>
  </si>
  <si>
    <t>O2288</t>
  </si>
  <si>
    <t>C881</t>
  </si>
  <si>
    <t>Jessica Hansen</t>
  </si>
  <si>
    <t>B1121</t>
  </si>
  <si>
    <t>Consider myself</t>
  </si>
  <si>
    <t>O2468</t>
  </si>
  <si>
    <t>C601</t>
  </si>
  <si>
    <t>Mr. Brian Ellison</t>
  </si>
  <si>
    <t>B1580</t>
  </si>
  <si>
    <t>Part attorney</t>
  </si>
  <si>
    <t>O1460</t>
  </si>
  <si>
    <t>C352</t>
  </si>
  <si>
    <t>Stephanie Cunningham</t>
  </si>
  <si>
    <t>B1381</t>
  </si>
  <si>
    <t>Manage wish condition</t>
  </si>
  <si>
    <t>O2901</t>
  </si>
  <si>
    <t>C450</t>
  </si>
  <si>
    <t>Melinda Adams</t>
  </si>
  <si>
    <t>B1082</t>
  </si>
  <si>
    <t>Yard series beat</t>
  </si>
  <si>
    <t>O2265</t>
  </si>
  <si>
    <t>C225</t>
  </si>
  <si>
    <t>Troy Clark</t>
  </si>
  <si>
    <t>B1232</t>
  </si>
  <si>
    <t>All why</t>
  </si>
  <si>
    <t>O2787</t>
  </si>
  <si>
    <t>C639</t>
  </si>
  <si>
    <t>Taylor Jones</t>
  </si>
  <si>
    <t>B1594</t>
  </si>
  <si>
    <t>Whose trade</t>
  </si>
  <si>
    <t>O2266</t>
  </si>
  <si>
    <t>C214</t>
  </si>
  <si>
    <t>Eddie Mccoy</t>
  </si>
  <si>
    <t>B1398</t>
  </si>
  <si>
    <t>Whole traditional</t>
  </si>
  <si>
    <t>O3618</t>
  </si>
  <si>
    <t>Wendy Garcia</t>
  </si>
  <si>
    <t>B1948</t>
  </si>
  <si>
    <t>Chair</t>
  </si>
  <si>
    <t>O1888</t>
  </si>
  <si>
    <t>C480</t>
  </si>
  <si>
    <t>Lance Le</t>
  </si>
  <si>
    <t>B1840</t>
  </si>
  <si>
    <t>Theory fall wall simple</t>
  </si>
  <si>
    <t>O3838</t>
  </si>
  <si>
    <t>C415</t>
  </si>
  <si>
    <t>William Edwards</t>
  </si>
  <si>
    <t>Call artist through</t>
  </si>
  <si>
    <t>O2905</t>
  </si>
  <si>
    <t>Melissa Bailey</t>
  </si>
  <si>
    <t>B1273</t>
  </si>
  <si>
    <t>Reveal reflect</t>
  </si>
  <si>
    <t>O2622</t>
  </si>
  <si>
    <t>C286</t>
  </si>
  <si>
    <t>Brian Peters</t>
  </si>
  <si>
    <t>B1726</t>
  </si>
  <si>
    <t>Business success</t>
  </si>
  <si>
    <t>O1049</t>
  </si>
  <si>
    <t>B1624</t>
  </si>
  <si>
    <t>Notice Mrs language</t>
  </si>
  <si>
    <t>O2135</t>
  </si>
  <si>
    <t>C460</t>
  </si>
  <si>
    <t>Frank Johnson</t>
  </si>
  <si>
    <t>B1189</t>
  </si>
  <si>
    <t>Interesting either</t>
  </si>
  <si>
    <t>O3596</t>
  </si>
  <si>
    <t>C995</t>
  </si>
  <si>
    <t>Curtis Harvey</t>
  </si>
  <si>
    <t>B1736</t>
  </si>
  <si>
    <t>Whether remember</t>
  </si>
  <si>
    <t>C930</t>
  </si>
  <si>
    <t>Stephanie Perkins</t>
  </si>
  <si>
    <t>B1281</t>
  </si>
  <si>
    <t>O3653</t>
  </si>
  <si>
    <t>Perhaps low economy page</t>
  </si>
  <si>
    <t>O2949</t>
  </si>
  <si>
    <t>Michelle Hamilton</t>
  </si>
  <si>
    <t>B1332</t>
  </si>
  <si>
    <t>Wish</t>
  </si>
  <si>
    <t>O2507</t>
  </si>
  <si>
    <t>C771</t>
  </si>
  <si>
    <t>B1918</t>
  </si>
  <si>
    <t>Describe</t>
  </si>
  <si>
    <t>O3246</t>
  </si>
  <si>
    <t>C412</t>
  </si>
  <si>
    <t>Suzanne Smith</t>
  </si>
  <si>
    <t>Election gun</t>
  </si>
  <si>
    <t>O2202</t>
  </si>
  <si>
    <t>We town too</t>
  </si>
  <si>
    <t>O3296</t>
  </si>
  <si>
    <t>C388</t>
  </si>
  <si>
    <t>Amanda Adams</t>
  </si>
  <si>
    <t>O1709</t>
  </si>
  <si>
    <t>C396</t>
  </si>
  <si>
    <t>Monica Stone</t>
  </si>
  <si>
    <t>B1744</t>
  </si>
  <si>
    <t>Institution night pull</t>
  </si>
  <si>
    <t>O1022</t>
  </si>
  <si>
    <t>Brian Johnson</t>
  </si>
  <si>
    <t>B1008</t>
  </si>
  <si>
    <t>Story partner professional</t>
  </si>
  <si>
    <t>O2810</t>
  </si>
  <si>
    <t>C538</t>
  </si>
  <si>
    <t>John Taylor</t>
  </si>
  <si>
    <t>B1560</t>
  </si>
  <si>
    <t>American list</t>
  </si>
  <si>
    <t>O1094</t>
  </si>
  <si>
    <t>Randy Yoder</t>
  </si>
  <si>
    <t>B1721</t>
  </si>
  <si>
    <t>Draw study</t>
  </si>
  <si>
    <t>O1791</t>
  </si>
  <si>
    <t>C336</t>
  </si>
  <si>
    <t>Robert Goodman</t>
  </si>
  <si>
    <t>B1490</t>
  </si>
  <si>
    <t>Source affect too</t>
  </si>
  <si>
    <t>O1828</t>
  </si>
  <si>
    <t>C107</t>
  </si>
  <si>
    <t>Kevin Bates</t>
  </si>
  <si>
    <t>O3605</t>
  </si>
  <si>
    <t>B1552</t>
  </si>
  <si>
    <t>Simply available</t>
  </si>
  <si>
    <t>O1870</t>
  </si>
  <si>
    <t>B1542</t>
  </si>
  <si>
    <t>Mission bit</t>
  </si>
  <si>
    <t>O1038</t>
  </si>
  <si>
    <t>C204</t>
  </si>
  <si>
    <t>Maria Berry</t>
  </si>
  <si>
    <t>B1943</t>
  </si>
  <si>
    <t>Specific eat</t>
  </si>
  <si>
    <t>O2883</t>
  </si>
  <si>
    <t>C109</t>
  </si>
  <si>
    <t>Victoria Brady</t>
  </si>
  <si>
    <t>O2080</t>
  </si>
  <si>
    <t>C568</t>
  </si>
  <si>
    <t>Angie Alexander</t>
  </si>
  <si>
    <t>Matter community fund</t>
  </si>
  <si>
    <t>O3692</t>
  </si>
  <si>
    <t>Information once affect</t>
  </si>
  <si>
    <t>O1606</t>
  </si>
  <si>
    <t>C438</t>
  </si>
  <si>
    <t>Jeffery Byrd</t>
  </si>
  <si>
    <t>B1596</t>
  </si>
  <si>
    <t>Type stay politics</t>
  </si>
  <si>
    <t>O3249</t>
  </si>
  <si>
    <t>C278</t>
  </si>
  <si>
    <t>adam sparks</t>
  </si>
  <si>
    <t>B1528</t>
  </si>
  <si>
    <t>Per executive let</t>
  </si>
  <si>
    <t>O3572</t>
  </si>
  <si>
    <t>C677</t>
  </si>
  <si>
    <t>Rebecca Bates</t>
  </si>
  <si>
    <t>B1659</t>
  </si>
  <si>
    <t>Nothing about</t>
  </si>
  <si>
    <t>O2031</t>
  </si>
  <si>
    <t>C234</t>
  </si>
  <si>
    <t>Russell Stanley</t>
  </si>
  <si>
    <t>B1462</t>
  </si>
  <si>
    <t>Field better</t>
  </si>
  <si>
    <t>O2584</t>
  </si>
  <si>
    <t>C709</t>
  </si>
  <si>
    <t>Mrs. Emily Gray</t>
  </si>
  <si>
    <t>B1064</t>
  </si>
  <si>
    <t>International college</t>
  </si>
  <si>
    <t>O1688</t>
  </si>
  <si>
    <t>C333</t>
  </si>
  <si>
    <t>Jennifer Donovan</t>
  </si>
  <si>
    <t>B1652</t>
  </si>
  <si>
    <t>Improve become price against</t>
  </si>
  <si>
    <t>O1851</t>
  </si>
  <si>
    <t>C120</t>
  </si>
  <si>
    <t>Melissa Savage</t>
  </si>
  <si>
    <t>B1556</t>
  </si>
  <si>
    <t>Major of determine</t>
  </si>
  <si>
    <t>O2037</t>
  </si>
  <si>
    <t>C876</t>
  </si>
  <si>
    <t>Heather Burns</t>
  </si>
  <si>
    <t>B1349</t>
  </si>
  <si>
    <t>Allow</t>
  </si>
  <si>
    <t>O2953</t>
  </si>
  <si>
    <t>B1903</t>
  </si>
  <si>
    <t>Walk blue address</t>
  </si>
  <si>
    <t>O1677</t>
  </si>
  <si>
    <t>C993</t>
  </si>
  <si>
    <t>Thomas Harrell</t>
  </si>
  <si>
    <t>B1501</t>
  </si>
  <si>
    <t>Hotel imagine sign</t>
  </si>
  <si>
    <t>O2443</t>
  </si>
  <si>
    <t>C998</t>
  </si>
  <si>
    <t>Kevin Reed</t>
  </si>
  <si>
    <t>Reach game black</t>
  </si>
  <si>
    <t>O3407</t>
  </si>
  <si>
    <t>C446</t>
  </si>
  <si>
    <t>Steven Morrow</t>
  </si>
  <si>
    <t>B1240</t>
  </si>
  <si>
    <t>Manage catch maybe</t>
  </si>
  <si>
    <t>O1076</t>
  </si>
  <si>
    <t>B1377</t>
  </si>
  <si>
    <t>Activity system</t>
  </si>
  <si>
    <t>O2673</t>
  </si>
  <si>
    <t>C366</t>
  </si>
  <si>
    <t>Kyle Bruce</t>
  </si>
  <si>
    <t>B1876</t>
  </si>
  <si>
    <t>Around garden</t>
  </si>
  <si>
    <t>O2505</t>
  </si>
  <si>
    <t>C151</t>
  </si>
  <si>
    <t>Patrick Green IV</t>
  </si>
  <si>
    <t>O1555</t>
  </si>
  <si>
    <t>C114</t>
  </si>
  <si>
    <t>Brian Davis</t>
  </si>
  <si>
    <t>B1006</t>
  </si>
  <si>
    <t>Report every force</t>
  </si>
  <si>
    <t>O2615</t>
  </si>
  <si>
    <t>C100</t>
  </si>
  <si>
    <t>Jon Reyes</t>
  </si>
  <si>
    <t>O2538</t>
  </si>
  <si>
    <t>C562</t>
  </si>
  <si>
    <t>Joshua Smith</t>
  </si>
  <si>
    <t>B1613</t>
  </si>
  <si>
    <t>Anything skill blood</t>
  </si>
  <si>
    <t>O3673</t>
  </si>
  <si>
    <t>C714</t>
  </si>
  <si>
    <t>Courtney Taylor</t>
  </si>
  <si>
    <t>B1038</t>
  </si>
  <si>
    <t>Include know</t>
  </si>
  <si>
    <t>O2379</t>
  </si>
  <si>
    <t>C873</t>
  </si>
  <si>
    <t>Ashley Hubbard</t>
  </si>
  <si>
    <t>B1492</t>
  </si>
  <si>
    <t>Adult</t>
  </si>
  <si>
    <t>O2211</t>
  </si>
  <si>
    <t>C455</t>
  </si>
  <si>
    <t>Douglas Jimenez</t>
  </si>
  <si>
    <t>B1573</t>
  </si>
  <si>
    <t>Decade step</t>
  </si>
  <si>
    <t>O2096</t>
  </si>
  <si>
    <t>C573</t>
  </si>
  <si>
    <t>Teresa Brennan</t>
  </si>
  <si>
    <t>O1767</t>
  </si>
  <si>
    <t>C942</t>
  </si>
  <si>
    <t>lauren dixon</t>
  </si>
  <si>
    <t>B1612</t>
  </si>
  <si>
    <t>Baby realize</t>
  </si>
  <si>
    <t>O3849</t>
  </si>
  <si>
    <t>B1157</t>
  </si>
  <si>
    <t>Certain option</t>
  </si>
  <si>
    <t>O3045</t>
  </si>
  <si>
    <t>Donald Anderson</t>
  </si>
  <si>
    <t>B1753</t>
  </si>
  <si>
    <t>Audience into think</t>
  </si>
  <si>
    <t>O3623</t>
  </si>
  <si>
    <t>C844</t>
  </si>
  <si>
    <t>Julie Young</t>
  </si>
  <si>
    <t>B1761</t>
  </si>
  <si>
    <t>Explain discover</t>
  </si>
  <si>
    <t>O2430</t>
  </si>
  <si>
    <t>C247</t>
  </si>
  <si>
    <t>Richard Allen</t>
  </si>
  <si>
    <t>B1504</t>
  </si>
  <si>
    <t>Card throughout across</t>
  </si>
  <si>
    <t>O3255</t>
  </si>
  <si>
    <t>Michelle Ryan</t>
  </si>
  <si>
    <t>B1344</t>
  </si>
  <si>
    <t>Herself wrong deal brother</t>
  </si>
  <si>
    <t>O1470</t>
  </si>
  <si>
    <t>C536</t>
  </si>
  <si>
    <t>Jeffrey Bolton</t>
  </si>
  <si>
    <t>O1186</t>
  </si>
  <si>
    <t>C130</t>
  </si>
  <si>
    <t>Malik Morris</t>
  </si>
  <si>
    <t>Type action</t>
  </si>
  <si>
    <t>O2925</t>
  </si>
  <si>
    <t>Jason Morton</t>
  </si>
  <si>
    <t>B1738</t>
  </si>
  <si>
    <t>Relate tree</t>
  </si>
  <si>
    <t>O1106</t>
  </si>
  <si>
    <t>C339</t>
  </si>
  <si>
    <t>Angela Lopez</t>
  </si>
  <si>
    <t>O2855</t>
  </si>
  <si>
    <t>C651</t>
  </si>
  <si>
    <t>Claudia Williams</t>
  </si>
  <si>
    <t>B1506</t>
  </si>
  <si>
    <t>Avoid financial career</t>
  </si>
  <si>
    <t>O2033</t>
  </si>
  <si>
    <t>C616</t>
  </si>
  <si>
    <t>Alexander Collins</t>
  </si>
  <si>
    <t>O3018</t>
  </si>
  <si>
    <t>C586</t>
  </si>
  <si>
    <t>Christopher Douglas</t>
  </si>
  <si>
    <t>Budget season</t>
  </si>
  <si>
    <t>O3745</t>
  </si>
  <si>
    <t>Tami Clark</t>
  </si>
  <si>
    <t>O3411</t>
  </si>
  <si>
    <t>C710</t>
  </si>
  <si>
    <t>Donna Clements</t>
  </si>
  <si>
    <t>O2531</t>
  </si>
  <si>
    <t>C158</t>
  </si>
  <si>
    <t>Beth Bridges</t>
  </si>
  <si>
    <t>B1223</t>
  </si>
  <si>
    <t>Carry movie</t>
  </si>
  <si>
    <t>O1735</t>
  </si>
  <si>
    <t>C392</t>
  </si>
  <si>
    <t>Randy Olson</t>
  </si>
  <si>
    <t>B1925</t>
  </si>
  <si>
    <t>Spend</t>
  </si>
  <si>
    <t>O1423</t>
  </si>
  <si>
    <t>C886</t>
  </si>
  <si>
    <t>Tammy Hardy</t>
  </si>
  <si>
    <t>Consider box</t>
  </si>
  <si>
    <t>O2629</t>
  </si>
  <si>
    <t>O1687</t>
  </si>
  <si>
    <t>Kayla Snow</t>
  </si>
  <si>
    <t>O3917</t>
  </si>
  <si>
    <t>B1179</t>
  </si>
  <si>
    <t>Despite animal</t>
  </si>
  <si>
    <t>O2385</t>
  </si>
  <si>
    <t>C713</t>
  </si>
  <si>
    <t>Phillip Bailey</t>
  </si>
  <si>
    <t>O2181</t>
  </si>
  <si>
    <t>C621</t>
  </si>
  <si>
    <t>Amy Obrien</t>
  </si>
  <si>
    <t>B1460</t>
  </si>
  <si>
    <t>Happy</t>
  </si>
  <si>
    <t>O2122</t>
  </si>
  <si>
    <t>Chloe Santiago</t>
  </si>
  <si>
    <t>B1109</t>
  </si>
  <si>
    <t>Perform wait wait</t>
  </si>
  <si>
    <t>O2805</t>
  </si>
  <si>
    <t>B1805</t>
  </si>
  <si>
    <t>From house push stuff</t>
  </si>
  <si>
    <t>O1988</t>
  </si>
  <si>
    <t>B1105</t>
  </si>
  <si>
    <t>Front action</t>
  </si>
  <si>
    <t>O2440</t>
  </si>
  <si>
    <t>becky chen</t>
  </si>
  <si>
    <t>O1182</t>
  </si>
  <si>
    <t>C746</t>
  </si>
  <si>
    <t>Brent Wise</t>
  </si>
  <si>
    <t>B1996</t>
  </si>
  <si>
    <t>As value recently</t>
  </si>
  <si>
    <t>O2405</t>
  </si>
  <si>
    <t>C825</t>
  </si>
  <si>
    <t>Alexis Sanders</t>
  </si>
  <si>
    <t>Notice cell</t>
  </si>
  <si>
    <t>O3307</t>
  </si>
  <si>
    <t>House food</t>
  </si>
  <si>
    <t>O2798</t>
  </si>
  <si>
    <t>Particular trouble soon</t>
  </si>
  <si>
    <t>O3980</t>
  </si>
  <si>
    <t>C908</t>
  </si>
  <si>
    <t>John Woods</t>
  </si>
  <si>
    <t>Organization himself play whole</t>
  </si>
  <si>
    <t>O3627</t>
  </si>
  <si>
    <t>C403</t>
  </si>
  <si>
    <t>Kevin Sanchez</t>
  </si>
  <si>
    <t>Difficult doctor</t>
  </si>
  <si>
    <t>O3997</t>
  </si>
  <si>
    <t>O3196</t>
  </si>
  <si>
    <t>B1413</t>
  </si>
  <si>
    <t>Thus movie and</t>
  </si>
  <si>
    <t>O2557</t>
  </si>
  <si>
    <t>C768</t>
  </si>
  <si>
    <t>James Wagner</t>
  </si>
  <si>
    <t>Tv during song</t>
  </si>
  <si>
    <t>O3718</t>
  </si>
  <si>
    <t>C531</t>
  </si>
  <si>
    <t>Tammy Li</t>
  </si>
  <si>
    <t>B1172</t>
  </si>
  <si>
    <t>Represent pretty ten</t>
  </si>
  <si>
    <t>O2365</t>
  </si>
  <si>
    <t>B1851</t>
  </si>
  <si>
    <t>Glass trip though</t>
  </si>
  <si>
    <t>O1004</t>
  </si>
  <si>
    <t>B1553</t>
  </si>
  <si>
    <t>Region where gas</t>
  </si>
  <si>
    <t>O2914</t>
  </si>
  <si>
    <t>C236</t>
  </si>
  <si>
    <t>Michael Roberts</t>
  </si>
  <si>
    <t>B1350</t>
  </si>
  <si>
    <t>Yet</t>
  </si>
  <si>
    <t>O3995</t>
  </si>
  <si>
    <t>C809</t>
  </si>
  <si>
    <t>Kimberly King</t>
  </si>
  <si>
    <t>B1237</t>
  </si>
  <si>
    <t>Successful move</t>
  </si>
  <si>
    <t>O2667</t>
  </si>
  <si>
    <t>Helen Wilson</t>
  </si>
  <si>
    <t>O1346</t>
  </si>
  <si>
    <t>C887</t>
  </si>
  <si>
    <t>Sheila Mann</t>
  </si>
  <si>
    <t>Office</t>
  </si>
  <si>
    <t>O2734</t>
  </si>
  <si>
    <t>B1910</t>
  </si>
  <si>
    <t>After</t>
  </si>
  <si>
    <t>O1505</t>
  </si>
  <si>
    <t>Ann Lambert</t>
  </si>
  <si>
    <t>Nation do price</t>
  </si>
  <si>
    <t>O1239</t>
  </si>
  <si>
    <t>C435</t>
  </si>
  <si>
    <t>Carrie Adams</t>
  </si>
  <si>
    <t>B1737</t>
  </si>
  <si>
    <t>Among after value</t>
  </si>
  <si>
    <t>O3317</t>
  </si>
  <si>
    <t>C796</t>
  </si>
  <si>
    <t>Michael Kirk</t>
  </si>
  <si>
    <t>B1850</t>
  </si>
  <si>
    <t>Such step way</t>
  </si>
  <si>
    <t>O1539</t>
  </si>
  <si>
    <t>C745</t>
  </si>
  <si>
    <t>Todd Cook</t>
  </si>
  <si>
    <t>Board player</t>
  </si>
  <si>
    <t>O3913</t>
  </si>
  <si>
    <t>Jennifer Klein</t>
  </si>
  <si>
    <t>O2312</t>
  </si>
  <si>
    <t>C654</t>
  </si>
  <si>
    <t>Kelly Johnson</t>
  </si>
  <si>
    <t>B1715</t>
  </si>
  <si>
    <t>Way style difficult</t>
  </si>
  <si>
    <t>O3461</t>
  </si>
  <si>
    <t>B1475</t>
  </si>
  <si>
    <t>Goal bit alone wife</t>
  </si>
  <si>
    <t>O3133</t>
  </si>
  <si>
    <t>C166</t>
  </si>
  <si>
    <t>Julie Hinton</t>
  </si>
  <si>
    <t>B1607</t>
  </si>
  <si>
    <t>She so event</t>
  </si>
  <si>
    <t>O2340</t>
  </si>
  <si>
    <t>C885</t>
  </si>
  <si>
    <t>Crystal Bowman</t>
  </si>
  <si>
    <t>B1763</t>
  </si>
  <si>
    <t>Surface music</t>
  </si>
  <si>
    <t>O2474</t>
  </si>
  <si>
    <t>C169</t>
  </si>
  <si>
    <t>Rachel Guerrero</t>
  </si>
  <si>
    <t>B1777</t>
  </si>
  <si>
    <t>Technology guess</t>
  </si>
  <si>
    <t>O1570</t>
  </si>
  <si>
    <t>C192</t>
  </si>
  <si>
    <t>Brian Garrison</t>
  </si>
  <si>
    <t>Hope these</t>
  </si>
  <si>
    <t>O2582</t>
  </si>
  <si>
    <t>Emily Moody</t>
  </si>
  <si>
    <t>Knowledge white</t>
  </si>
  <si>
    <t>O1976</t>
  </si>
  <si>
    <t>C329</t>
  </si>
  <si>
    <t>James Lopez</t>
  </si>
  <si>
    <t>Want pretty</t>
  </si>
  <si>
    <t>O3892</t>
  </si>
  <si>
    <t>C813</t>
  </si>
  <si>
    <t>Leslie Johns</t>
  </si>
  <si>
    <t>B1071</t>
  </si>
  <si>
    <t>Nor book</t>
  </si>
  <si>
    <t>O3019</t>
  </si>
  <si>
    <t>C110</t>
  </si>
  <si>
    <t>Jeffrey Cole</t>
  </si>
  <si>
    <t>B1558</t>
  </si>
  <si>
    <t>Him truth seem</t>
  </si>
  <si>
    <t>O1534</t>
  </si>
  <si>
    <t>C974</t>
  </si>
  <si>
    <t>Alexandra Blake</t>
  </si>
  <si>
    <t>B1258</t>
  </si>
  <si>
    <t>Heart issue top</t>
  </si>
  <si>
    <t>O2020</t>
  </si>
  <si>
    <t>C794</t>
  </si>
  <si>
    <t>Michelle Reed</t>
  </si>
  <si>
    <t>Close free mention</t>
  </si>
  <si>
    <t>O2110</t>
  </si>
  <si>
    <t>C554</t>
  </si>
  <si>
    <t>Dave Vasquez</t>
  </si>
  <si>
    <t>B1226</t>
  </si>
  <si>
    <t>Free</t>
  </si>
  <si>
    <t>O1599</t>
  </si>
  <si>
    <t>C426</t>
  </si>
  <si>
    <t>Jonathan Lawrence</t>
  </si>
  <si>
    <t>B1297</t>
  </si>
  <si>
    <t>Effort white any majority</t>
  </si>
  <si>
    <t>O1319</t>
  </si>
  <si>
    <t>C255</t>
  </si>
  <si>
    <t>Michael Valentine</t>
  </si>
  <si>
    <t>B1815</t>
  </si>
  <si>
    <t>Picture event place four</t>
  </si>
  <si>
    <t>O2244</t>
  </si>
  <si>
    <t>O2766</t>
  </si>
  <si>
    <t>C449</t>
  </si>
  <si>
    <t>Lauren Best</t>
  </si>
  <si>
    <t>O3547</t>
  </si>
  <si>
    <t>C551</t>
  </si>
  <si>
    <t>B1775</t>
  </si>
  <si>
    <t>Occur type</t>
  </si>
  <si>
    <t>O1937</t>
  </si>
  <si>
    <t>C539</t>
  </si>
  <si>
    <t>Andrea Miller</t>
  </si>
  <si>
    <t>B1382</t>
  </si>
  <si>
    <t>Key send make</t>
  </si>
  <si>
    <t>O3637</t>
  </si>
  <si>
    <t>C891</t>
  </si>
  <si>
    <t>Christie Novak</t>
  </si>
  <si>
    <t>Market region issue</t>
  </si>
  <si>
    <t>O3529</t>
  </si>
  <si>
    <t>C984</t>
  </si>
  <si>
    <t>Aaron Baker</t>
  </si>
  <si>
    <t>O3911</t>
  </si>
  <si>
    <t>O1327</t>
  </si>
  <si>
    <t>Melissa Ramirez</t>
  </si>
  <si>
    <t>B1982</t>
  </si>
  <si>
    <t>Suddenly medical</t>
  </si>
  <si>
    <t>William Parker</t>
  </si>
  <si>
    <t>B1620</t>
  </si>
  <si>
    <t>Shake research</t>
  </si>
  <si>
    <t>O3955</t>
  </si>
  <si>
    <t>B1828</t>
  </si>
  <si>
    <t>Car rock billion</t>
  </si>
  <si>
    <t>O3272</t>
  </si>
  <si>
    <t>Juan Lynch</t>
  </si>
  <si>
    <t>O1752</t>
  </si>
  <si>
    <t>Monica Aguilar</t>
  </si>
  <si>
    <t>O3576</t>
  </si>
  <si>
    <t>C356</t>
  </si>
  <si>
    <t>Jimmy Simmons</t>
  </si>
  <si>
    <t>Difficult others</t>
  </si>
  <si>
    <t>O1660</t>
  </si>
  <si>
    <t>Blake Gibson</t>
  </si>
  <si>
    <t>O3848</t>
  </si>
  <si>
    <t>B1356</t>
  </si>
  <si>
    <t>Church discover ago</t>
  </si>
  <si>
    <t>O1203</t>
  </si>
  <si>
    <t>C309</t>
  </si>
  <si>
    <t>Jennifer Haynes</t>
  </si>
  <si>
    <t>Space them</t>
  </si>
  <si>
    <t>O2864</t>
  </si>
  <si>
    <t>B1822</t>
  </si>
  <si>
    <t>Toward spend</t>
  </si>
  <si>
    <t>O1549</t>
  </si>
  <si>
    <t>Sean Jenkins MD</t>
  </si>
  <si>
    <t>B1033</t>
  </si>
  <si>
    <t>Commercial move finally</t>
  </si>
  <si>
    <t>O2693</t>
  </si>
  <si>
    <t>Lynn Jones</t>
  </si>
  <si>
    <t>B1407</t>
  </si>
  <si>
    <t>Now thus because</t>
  </si>
  <si>
    <t>O2958</t>
  </si>
  <si>
    <t>C378</t>
  </si>
  <si>
    <t>Toni White</t>
  </si>
  <si>
    <t>B1093</t>
  </si>
  <si>
    <t>Treatment place</t>
  </si>
  <si>
    <t>O3580</t>
  </si>
  <si>
    <t>B1911</t>
  </si>
  <si>
    <t>Technology real oil</t>
  </si>
  <si>
    <t>O1410</t>
  </si>
  <si>
    <t>C707</t>
  </si>
  <si>
    <t>James Barber</t>
  </si>
  <si>
    <t>B1841</t>
  </si>
  <si>
    <t>Stop opportunity tonight</t>
  </si>
  <si>
    <t>O3423</t>
  </si>
  <si>
    <t>B1984</t>
  </si>
  <si>
    <t>True somebody</t>
  </si>
  <si>
    <t>O1331</t>
  </si>
  <si>
    <t>Timothy Hernandez</t>
  </si>
  <si>
    <t>B1417</t>
  </si>
  <si>
    <t>Third whatever</t>
  </si>
  <si>
    <t>O1050</t>
  </si>
  <si>
    <t>C958</t>
  </si>
  <si>
    <t>Lydia Carter</t>
  </si>
  <si>
    <t>B1564</t>
  </si>
  <si>
    <t>Consider or</t>
  </si>
  <si>
    <t>O2885</t>
  </si>
  <si>
    <t>Terry Wright</t>
  </si>
  <si>
    <t>B1725</t>
  </si>
  <si>
    <t>Relationship treatment</t>
  </si>
  <si>
    <t>O3466</t>
  </si>
  <si>
    <t>Victoria Morrow</t>
  </si>
  <si>
    <t>B1968</t>
  </si>
  <si>
    <t>Would large</t>
  </si>
  <si>
    <t>O2002</t>
  </si>
  <si>
    <t>Debra Barton</t>
  </si>
  <si>
    <t>Common hear simple</t>
  </si>
  <si>
    <t>O3223</t>
  </si>
  <si>
    <t>O3630</t>
  </si>
  <si>
    <t>C757</t>
  </si>
  <si>
    <t>Laura Miller</t>
  </si>
  <si>
    <t>O2517</t>
  </si>
  <si>
    <t>C393</t>
  </si>
  <si>
    <t>Courtney Anderson</t>
  </si>
  <si>
    <t>B1277</t>
  </si>
  <si>
    <t>Will foot wait</t>
  </si>
  <si>
    <t>O1486</t>
  </si>
  <si>
    <t>C553</t>
  </si>
  <si>
    <t>Angela Dennis</t>
  </si>
  <si>
    <t>B1425</t>
  </si>
  <si>
    <t>Though nation during community</t>
  </si>
  <si>
    <t>O2064</t>
  </si>
  <si>
    <t>C870</t>
  </si>
  <si>
    <t>Gregory Simmons</t>
  </si>
  <si>
    <t>Prove off</t>
  </si>
  <si>
    <t>O1047</t>
  </si>
  <si>
    <t>C814</t>
  </si>
  <si>
    <t>Grace Hartman</t>
  </si>
  <si>
    <t>O1097</t>
  </si>
  <si>
    <t>B1117</t>
  </si>
  <si>
    <t>Expert at health</t>
  </si>
  <si>
    <t>O3794</t>
  </si>
  <si>
    <t>B1782</t>
  </si>
  <si>
    <t>Debate deep</t>
  </si>
  <si>
    <t>O2027</t>
  </si>
  <si>
    <t>B1969</t>
  </si>
  <si>
    <t>Become medical</t>
  </si>
  <si>
    <t>O2155</t>
  </si>
  <si>
    <t>C389</t>
  </si>
  <si>
    <t>Mr. Kyle Walker</t>
  </si>
  <si>
    <t>B1127</t>
  </si>
  <si>
    <t>As name manager</t>
  </si>
  <si>
    <t>O3333</t>
  </si>
  <si>
    <t>C907</t>
  </si>
  <si>
    <t>Casey Diaz</t>
  </si>
  <si>
    <t>Seven exist whatever development</t>
  </si>
  <si>
    <t>O1101</t>
  </si>
  <si>
    <t>C379</t>
  </si>
  <si>
    <t>Jeremy Sparks</t>
  </si>
  <si>
    <t>Great forward</t>
  </si>
  <si>
    <t>O3845</t>
  </si>
  <si>
    <t>School</t>
  </si>
  <si>
    <t>O2537</t>
  </si>
  <si>
    <t>C858</t>
  </si>
  <si>
    <t>Justin Salazar</t>
  </si>
  <si>
    <t>O3177</t>
  </si>
  <si>
    <t>C839</t>
  </si>
  <si>
    <t>Beverly Arroyo</t>
  </si>
  <si>
    <t>B1698</t>
  </si>
  <si>
    <t>Before station</t>
  </si>
  <si>
    <t>O2100</t>
  </si>
  <si>
    <t>Peggy Tucker</t>
  </si>
  <si>
    <t>Nothing approach image</t>
  </si>
  <si>
    <t>C868</t>
  </si>
  <si>
    <t>Tara Lane</t>
  </si>
  <si>
    <t>O1458</t>
  </si>
  <si>
    <t>B1319</t>
  </si>
  <si>
    <t>Which</t>
  </si>
  <si>
    <t>O1695</t>
  </si>
  <si>
    <t>C165</t>
  </si>
  <si>
    <t>John Davis</t>
  </si>
  <si>
    <t>West however election</t>
  </si>
  <si>
    <t>O1245</t>
  </si>
  <si>
    <t>Writer despite</t>
  </si>
  <si>
    <t>O2046</t>
  </si>
  <si>
    <t>C287</t>
  </si>
  <si>
    <t>Kristin Black</t>
  </si>
  <si>
    <t>O3738</t>
  </si>
  <si>
    <t>C340</t>
  </si>
  <si>
    <t>Amanda Thompson</t>
  </si>
  <si>
    <t>O3186</t>
  </si>
  <si>
    <t>C758</t>
  </si>
  <si>
    <t>Robert Williams</t>
  </si>
  <si>
    <t>B1767</t>
  </si>
  <si>
    <t>Arrive</t>
  </si>
  <si>
    <t>O2511</t>
  </si>
  <si>
    <t>C418</t>
  </si>
  <si>
    <t>Lauren Nguyen</t>
  </si>
  <si>
    <t>O1216</t>
  </si>
  <si>
    <t>C933</t>
  </si>
  <si>
    <t>Daniel Dillon</t>
  </si>
  <si>
    <t>B1308</t>
  </si>
  <si>
    <t>Leader well they most</t>
  </si>
  <si>
    <t>O3771</t>
  </si>
  <si>
    <t>C249</t>
  </si>
  <si>
    <t>Brittany Schmidt</t>
  </si>
  <si>
    <t>O3286</t>
  </si>
  <si>
    <t>Pamela Thompson</t>
  </si>
  <si>
    <t>O1368</t>
  </si>
  <si>
    <t>C235</t>
  </si>
  <si>
    <t>Richard Osborne</t>
  </si>
  <si>
    <t>B1080</t>
  </si>
  <si>
    <t>Set wall</t>
  </si>
  <si>
    <t>O3754</t>
  </si>
  <si>
    <t>C920</t>
  </si>
  <si>
    <t>Angelica Zhang</t>
  </si>
  <si>
    <t>O2284</t>
  </si>
  <si>
    <t>C750</t>
  </si>
  <si>
    <t>Ann Smith</t>
  </si>
  <si>
    <t>B1895</t>
  </si>
  <si>
    <t>Summer agent improve</t>
  </si>
  <si>
    <t>O1878</t>
  </si>
  <si>
    <t>C987</t>
  </si>
  <si>
    <t>Pamela Allen</t>
  </si>
  <si>
    <t>O1357</t>
  </si>
  <si>
    <t>C303</t>
  </si>
  <si>
    <t>Michael Walker</t>
  </si>
  <si>
    <t>B1074</t>
  </si>
  <si>
    <t>Present listen</t>
  </si>
  <si>
    <t>O2523</t>
  </si>
  <si>
    <t>C755</t>
  </si>
  <si>
    <t>Jesus Torres</t>
  </si>
  <si>
    <t>B1773</t>
  </si>
  <si>
    <t>Drive recognize accept</t>
  </si>
  <si>
    <t>O2179</t>
  </si>
  <si>
    <t>C294</t>
  </si>
  <si>
    <t>Steven Santos</t>
  </si>
  <si>
    <t>O2895</t>
  </si>
  <si>
    <t>C683</t>
  </si>
  <si>
    <t>Sarah Porter</t>
  </si>
  <si>
    <t>O3171</t>
  </si>
  <si>
    <t>C405</t>
  </si>
  <si>
    <t>Kenneth Webb</t>
  </si>
  <si>
    <t>Christina Steele MD</t>
  </si>
  <si>
    <t>B1471</t>
  </si>
  <si>
    <t>O1002</t>
  </si>
  <si>
    <t>Team provide</t>
  </si>
  <si>
    <t>O3328</t>
  </si>
  <si>
    <t>James Miller</t>
  </si>
  <si>
    <t>B1335</t>
  </si>
  <si>
    <t>Religious partner southern</t>
  </si>
  <si>
    <t>O1173</t>
  </si>
  <si>
    <t>B1926</t>
  </si>
  <si>
    <t>Where member</t>
  </si>
  <si>
    <t>O2599</t>
  </si>
  <si>
    <t>B1933</t>
  </si>
  <si>
    <t>Radio we crime</t>
  </si>
  <si>
    <t>O3104</t>
  </si>
  <si>
    <t>C267</t>
  </si>
  <si>
    <t>Lauren Jenkins</t>
  </si>
  <si>
    <t>B1917</t>
  </si>
  <si>
    <t>Ok American probably</t>
  </si>
  <si>
    <t>O1259</t>
  </si>
  <si>
    <t>C239</t>
  </si>
  <si>
    <t>Tammy Griffin</t>
  </si>
  <si>
    <t>O1494</t>
  </si>
  <si>
    <t>B1294</t>
  </si>
  <si>
    <t>Strategy never anyone</t>
  </si>
  <si>
    <t>O1247</t>
  </si>
  <si>
    <t>C179</t>
  </si>
  <si>
    <t>Corey Howard</t>
  </si>
  <si>
    <t>B1614</t>
  </si>
  <si>
    <t>News air</t>
  </si>
  <si>
    <t>O2410</t>
  </si>
  <si>
    <t>C641</t>
  </si>
  <si>
    <t>Emily Dyer</t>
  </si>
  <si>
    <t>Always lot</t>
  </si>
  <si>
    <t>O2300</t>
  </si>
  <si>
    <t>C483</t>
  </si>
  <si>
    <t>Michael Reed</t>
  </si>
  <si>
    <t>B1728</t>
  </si>
  <si>
    <t>Surface daughter hair</t>
  </si>
  <si>
    <t>O3635</t>
  </si>
  <si>
    <t>C985</t>
  </si>
  <si>
    <t>Ronald Howard</t>
  </si>
  <si>
    <t>B1099</t>
  </si>
  <si>
    <t>Affect a coach</t>
  </si>
  <si>
    <t>O3259</t>
  </si>
  <si>
    <t>Angela Montes</t>
  </si>
  <si>
    <t>O3914</t>
  </si>
  <si>
    <t>Martin Hutchinson</t>
  </si>
  <si>
    <t>Usually pay attorney</t>
  </si>
  <si>
    <t>O2706</t>
  </si>
  <si>
    <t>Lindsay Scott</t>
  </si>
  <si>
    <t>B1295</t>
  </si>
  <si>
    <t>Stay beyond</t>
  </si>
  <si>
    <t>O1958</t>
  </si>
  <si>
    <t>C982</t>
  </si>
  <si>
    <t>Blake Moore</t>
  </si>
  <si>
    <t>O3244</t>
  </si>
  <si>
    <t>Offer say</t>
  </si>
  <si>
    <t>O3327</t>
  </si>
  <si>
    <t>C966</t>
  </si>
  <si>
    <t>John Moore</t>
  </si>
  <si>
    <t>B1512</t>
  </si>
  <si>
    <t>Job somebody</t>
  </si>
  <si>
    <t>O2164</t>
  </si>
  <si>
    <t>C759</t>
  </si>
  <si>
    <t>Travis Hicks</t>
  </si>
  <si>
    <t>O1842</t>
  </si>
  <si>
    <t>C559</t>
  </si>
  <si>
    <t>Catherine Lee</t>
  </si>
  <si>
    <t>Personal</t>
  </si>
  <si>
    <t>O3945</t>
  </si>
  <si>
    <t>C695</t>
  </si>
  <si>
    <t>Lori Hoffman</t>
  </si>
  <si>
    <t>B1983</t>
  </si>
  <si>
    <t>Knowledge other ground</t>
  </si>
  <si>
    <t>O1966</t>
  </si>
  <si>
    <t>Christopher Peterson</t>
  </si>
  <si>
    <t>B1348</t>
  </si>
  <si>
    <t>Wear life song</t>
  </si>
  <si>
    <t>O1379</t>
  </si>
  <si>
    <t>B1341</t>
  </si>
  <si>
    <t>Person very always</t>
  </si>
  <si>
    <t>O2937</t>
  </si>
  <si>
    <t>Hannah Smith</t>
  </si>
  <si>
    <t>B1046</t>
  </si>
  <si>
    <t>Must government</t>
  </si>
  <si>
    <t>O1140</t>
  </si>
  <si>
    <t>C358</t>
  </si>
  <si>
    <t>Dalton Anderson</t>
  </si>
  <si>
    <t>B1654</t>
  </si>
  <si>
    <t>Something describe security</t>
  </si>
  <si>
    <t>O3191</t>
  </si>
  <si>
    <t>C947</t>
  </si>
  <si>
    <t>Alicia Walker</t>
  </si>
  <si>
    <t>O1417</t>
  </si>
  <si>
    <t>C210</t>
  </si>
  <si>
    <t>Evan Santana</t>
  </si>
  <si>
    <t>Old billion research</t>
  </si>
  <si>
    <t>O1726</t>
  </si>
  <si>
    <t>O2882</t>
  </si>
  <si>
    <t>Michelle Castillo</t>
  </si>
  <si>
    <t>B1521</t>
  </si>
  <si>
    <t>Final responsibility</t>
  </si>
  <si>
    <t>O3501</t>
  </si>
  <si>
    <t>C175</t>
  </si>
  <si>
    <t>Stephanie Watkins</t>
  </si>
  <si>
    <t>Music thought</t>
  </si>
  <si>
    <t>O2451</t>
  </si>
  <si>
    <t>C456</t>
  </si>
  <si>
    <t>Maureen Cole</t>
  </si>
  <si>
    <t>B1086</t>
  </si>
  <si>
    <t>Wall center its</t>
  </si>
  <si>
    <t>O1769</t>
  </si>
  <si>
    <t>C622</t>
  </si>
  <si>
    <t>William Klein</t>
  </si>
  <si>
    <t>Peace collection theory</t>
  </si>
  <si>
    <t>O3105</t>
  </si>
  <si>
    <t>B1383</t>
  </si>
  <si>
    <t>Leg see low true</t>
  </si>
  <si>
    <t>O2025</t>
  </si>
  <si>
    <t>C124</t>
  </si>
  <si>
    <t>Joseph Scott</t>
  </si>
  <si>
    <t>B1094</t>
  </si>
  <si>
    <t>Discuss bad article</t>
  </si>
  <si>
    <t>O1234</t>
  </si>
  <si>
    <t>B1823</t>
  </si>
  <si>
    <t>Six</t>
  </si>
  <si>
    <t>O1227</t>
  </si>
  <si>
    <t>C752</t>
  </si>
  <si>
    <t>Megan Smith</t>
  </si>
  <si>
    <t>O2863</t>
  </si>
  <si>
    <t>Amy Mejia</t>
  </si>
  <si>
    <t>B1072</t>
  </si>
  <si>
    <t>Space art bed wall</t>
  </si>
  <si>
    <t>O1261</t>
  </si>
  <si>
    <t>Vanessa Tate</t>
  </si>
  <si>
    <t>B1389</t>
  </si>
  <si>
    <t>President read lawyer</t>
  </si>
  <si>
    <t>O2047</t>
  </si>
  <si>
    <t>C171</t>
  </si>
  <si>
    <t>John Cunningham</t>
  </si>
  <si>
    <t>O2362</t>
  </si>
  <si>
    <t>C776</t>
  </si>
  <si>
    <t>Peggy Rivera</t>
  </si>
  <si>
    <t>B1780</t>
  </si>
  <si>
    <t>Course turn also</t>
  </si>
  <si>
    <t>O1189</t>
  </si>
  <si>
    <t>Felicia Rodriguez</t>
  </si>
  <si>
    <t>B1453</t>
  </si>
  <si>
    <t>Record statement phone</t>
  </si>
  <si>
    <t>O3489</t>
  </si>
  <si>
    <t>C871</t>
  </si>
  <si>
    <t>Erica Meyer</t>
  </si>
  <si>
    <t>O2094</t>
  </si>
  <si>
    <t>C843</t>
  </si>
  <si>
    <t>Donald Wilson</t>
  </si>
  <si>
    <t>B1165</t>
  </si>
  <si>
    <t>Recognize range since particularly</t>
  </si>
  <si>
    <t>O2782</t>
  </si>
  <si>
    <t>C850</t>
  </si>
  <si>
    <t>Luke Martinez</t>
  </si>
  <si>
    <t>O3444</t>
  </si>
  <si>
    <t>C877</t>
  </si>
  <si>
    <t>Samuel Hawkins</t>
  </si>
  <si>
    <t>Bit bed</t>
  </si>
  <si>
    <t>O1740</t>
  </si>
  <si>
    <t>O2495</t>
  </si>
  <si>
    <t>Robert Jackson</t>
  </si>
  <si>
    <t>O3563</t>
  </si>
  <si>
    <t>Jenna Vazquez</t>
  </si>
  <si>
    <t>O1556</t>
  </si>
  <si>
    <t>C219</t>
  </si>
  <si>
    <t>Angela Gates</t>
  </si>
  <si>
    <t>B1323</t>
  </si>
  <si>
    <t>Actually west</t>
  </si>
  <si>
    <t>O3439</t>
  </si>
  <si>
    <t>C949</t>
  </si>
  <si>
    <t>Aaron Wilson</t>
  </si>
  <si>
    <t>B1246</t>
  </si>
  <si>
    <t>Real teacher</t>
  </si>
  <si>
    <t>O3207</t>
  </si>
  <si>
    <t>Thomas Ross</t>
  </si>
  <si>
    <t>Better</t>
  </si>
  <si>
    <t>O2482</t>
  </si>
  <si>
    <t>B1502</t>
  </si>
  <si>
    <t>Dinner side</t>
  </si>
  <si>
    <t>O3062</t>
  </si>
  <si>
    <t>O1766</t>
  </si>
  <si>
    <t>Bad knowledge already</t>
  </si>
  <si>
    <t>O2612</t>
  </si>
  <si>
    <t>C836</t>
  </si>
  <si>
    <t>Angela Schwartz</t>
  </si>
  <si>
    <t>Here positive necessary</t>
  </si>
  <si>
    <t>O1145</t>
  </si>
  <si>
    <t>Bobby Mayo</t>
  </si>
  <si>
    <t>Receive add past</t>
  </si>
  <si>
    <t>O3240</t>
  </si>
  <si>
    <t>C440</t>
  </si>
  <si>
    <t>Timothy Horton</t>
  </si>
  <si>
    <t>Service go</t>
  </si>
  <si>
    <t>O2799</t>
  </si>
  <si>
    <t>B1788</t>
  </si>
  <si>
    <t>Technology</t>
  </si>
  <si>
    <t>O2318</t>
  </si>
  <si>
    <t>C893</t>
  </si>
  <si>
    <t>Emily Martin</t>
  </si>
  <si>
    <t>B1124</t>
  </si>
  <si>
    <t>Partner we guess record</t>
  </si>
  <si>
    <t>O1674</t>
  </si>
  <si>
    <t>C846</t>
  </si>
  <si>
    <t>Rachel Cline</t>
  </si>
  <si>
    <t>Open large difficult summer</t>
  </si>
  <si>
    <t>O1696</t>
  </si>
  <si>
    <t>C788</t>
  </si>
  <si>
    <t>Kyle Thompson</t>
  </si>
  <si>
    <t>Research base</t>
  </si>
  <si>
    <t>O2195</t>
  </si>
  <si>
    <t>C669</t>
  </si>
  <si>
    <t>Robert Cross</t>
  </si>
  <si>
    <t>B1203</t>
  </si>
  <si>
    <t>Student child</t>
  </si>
  <si>
    <t>O2868</t>
  </si>
  <si>
    <t>C207</t>
  </si>
  <si>
    <t>Mary Lucero</t>
  </si>
  <si>
    <t>President food news</t>
  </si>
  <si>
    <t>O1136</t>
  </si>
  <si>
    <t>B1485</t>
  </si>
  <si>
    <t>Station resource lot</t>
  </si>
  <si>
    <t>O3812</t>
  </si>
  <si>
    <t>O1029</t>
  </si>
  <si>
    <t>Susan Miller</t>
  </si>
  <si>
    <t>Sort group</t>
  </si>
  <si>
    <t>O3343</t>
  </si>
  <si>
    <t>B1052</t>
  </si>
  <si>
    <t>Than pass</t>
  </si>
  <si>
    <t>O1345</t>
  </si>
  <si>
    <t>B1041</t>
  </si>
  <si>
    <t>Drug economic</t>
  </si>
  <si>
    <t>O2178</t>
  </si>
  <si>
    <t>Douglas Terry</t>
  </si>
  <si>
    <t>O1690</t>
  </si>
  <si>
    <t>C708</t>
  </si>
  <si>
    <t>Donald Ali</t>
  </si>
  <si>
    <t>O2865</t>
  </si>
  <si>
    <t>Sheila Peterson</t>
  </si>
  <si>
    <t>Significant too fill</t>
  </si>
  <si>
    <t>O1513</t>
  </si>
  <si>
    <t>O2206</t>
  </si>
  <si>
    <t>C125</t>
  </si>
  <si>
    <t>Christine Barker</t>
  </si>
  <si>
    <t>Standard real</t>
  </si>
  <si>
    <t>O1232</t>
  </si>
  <si>
    <t>Amy Ramirez</t>
  </si>
  <si>
    <t>B1128</t>
  </si>
  <si>
    <t>Move term</t>
  </si>
  <si>
    <t>O1003</t>
  </si>
  <si>
    <t>C979</t>
  </si>
  <si>
    <t>Lisa Carpenter</t>
  </si>
  <si>
    <t>B1762</t>
  </si>
  <si>
    <t>Treatment in weight</t>
  </si>
  <si>
    <t>O1490</t>
  </si>
  <si>
    <t>Jessica Smith</t>
  </si>
  <si>
    <t>O2961</t>
  </si>
  <si>
    <t>O1849</t>
  </si>
  <si>
    <t>C583</t>
  </si>
  <si>
    <t>Jose Smith</t>
  </si>
  <si>
    <t>B1656</t>
  </si>
  <si>
    <t>Entire far admit</t>
  </si>
  <si>
    <t>O2735</t>
  </si>
  <si>
    <t>B1818</t>
  </si>
  <si>
    <t>Will system call</t>
  </si>
  <si>
    <t>O3129</t>
  </si>
  <si>
    <t>Performance which</t>
  </si>
  <si>
    <t>O3540</t>
  </si>
  <si>
    <t>O3280</t>
  </si>
  <si>
    <t>C822</t>
  </si>
  <si>
    <t>Jacqueline Moore</t>
  </si>
  <si>
    <t>B1248</t>
  </si>
  <si>
    <t>New hotel</t>
  </si>
  <si>
    <t>O3464</t>
  </si>
  <si>
    <t>Station else nation</t>
  </si>
  <si>
    <t>O3766</t>
  </si>
  <si>
    <t>Deborah Johnson</t>
  </si>
  <si>
    <t>B1077</t>
  </si>
  <si>
    <t>Hundred owner baby</t>
  </si>
  <si>
    <t>O2305</t>
  </si>
  <si>
    <t>C957</t>
  </si>
  <si>
    <t>Maria Garza</t>
  </si>
  <si>
    <t>O3843</t>
  </si>
  <si>
    <t>O1583</t>
  </si>
  <si>
    <t>C374</t>
  </si>
  <si>
    <t>Bruce Brown</t>
  </si>
  <si>
    <t>B1877</t>
  </si>
  <si>
    <t>Fine move</t>
  </si>
  <si>
    <t>O2713</t>
  </si>
  <si>
    <t>Paul Day</t>
  </si>
  <si>
    <t>B1817</t>
  </si>
  <si>
    <t>Weight attorney</t>
  </si>
  <si>
    <t>O3128</t>
  </si>
  <si>
    <t>Forward city direction</t>
  </si>
  <si>
    <t>O2353</t>
  </si>
  <si>
    <t>C806</t>
  </si>
  <si>
    <t>William Rodriguez</t>
  </si>
  <si>
    <t>B1663</t>
  </si>
  <si>
    <t>Evening detail under</t>
  </si>
  <si>
    <t>O1108</t>
  </si>
  <si>
    <t>O1778</t>
  </si>
  <si>
    <t>C705</t>
  </si>
  <si>
    <t>Mark Munoz</t>
  </si>
  <si>
    <t>Better company</t>
  </si>
  <si>
    <t>O2497</t>
  </si>
  <si>
    <t>C477</t>
  </si>
  <si>
    <t>Tami Rodriguez</t>
  </si>
  <si>
    <t>O3888</t>
  </si>
  <si>
    <t>B1266</t>
  </si>
  <si>
    <t>Vote source outside</t>
  </si>
  <si>
    <t>O1469</t>
  </si>
  <si>
    <t>C855</t>
  </si>
  <si>
    <t>Cole Edwards</t>
  </si>
  <si>
    <t>B1703</t>
  </si>
  <si>
    <t>Crime market</t>
  </si>
  <si>
    <t>O1339</t>
  </si>
  <si>
    <t>Kara Rivas</t>
  </si>
  <si>
    <t>O2900</t>
  </si>
  <si>
    <t>O1044</t>
  </si>
  <si>
    <t>He almost health light</t>
  </si>
  <si>
    <t>O3753</t>
  </si>
  <si>
    <t>B1385</t>
  </si>
  <si>
    <t>Course plant</t>
  </si>
  <si>
    <t>O1052</t>
  </si>
  <si>
    <t>B1517</t>
  </si>
  <si>
    <t>Discover truth about</t>
  </si>
  <si>
    <t>O2600</t>
  </si>
  <si>
    <t>B1949</t>
  </si>
  <si>
    <t>Dream agree</t>
  </si>
  <si>
    <t>O1033</t>
  </si>
  <si>
    <t>Courtney Cox</t>
  </si>
  <si>
    <t>B1140</t>
  </si>
  <si>
    <t>Idea each south</t>
  </si>
  <si>
    <t>O3898</t>
  </si>
  <si>
    <t>Jeff Oneal</t>
  </si>
  <si>
    <t>Away specific</t>
  </si>
  <si>
    <t>O1571</t>
  </si>
  <si>
    <t>Edwin Brown</t>
  </si>
  <si>
    <t>Mean sing</t>
  </si>
  <si>
    <t>O3273</t>
  </si>
  <si>
    <t>William Howell</t>
  </si>
  <si>
    <t>O2807</t>
  </si>
  <si>
    <t>C246</t>
  </si>
  <si>
    <t>Kelli Butler</t>
  </si>
  <si>
    <t>B1264</t>
  </si>
  <si>
    <t>Learn enter military</t>
  </si>
  <si>
    <t>O1157</t>
  </si>
  <si>
    <t>Antonio Schultz</t>
  </si>
  <si>
    <t>O1359</t>
  </si>
  <si>
    <t>C620</t>
  </si>
  <si>
    <t>Elizabeth Brown</t>
  </si>
  <si>
    <t>B1394</t>
  </si>
  <si>
    <t>Defense result</t>
  </si>
  <si>
    <t>O2191</t>
  </si>
  <si>
    <t>Kyle Leblanc</t>
  </si>
  <si>
    <t>B1437</t>
  </si>
  <si>
    <t>Brother old</t>
  </si>
  <si>
    <t>O1927</t>
  </si>
  <si>
    <t>Robert Cooper</t>
  </si>
  <si>
    <t>B1978</t>
  </si>
  <si>
    <t>Defense enjoy newspaper</t>
  </si>
  <si>
    <t>O3409</t>
  </si>
  <si>
    <t>C281</t>
  </si>
  <si>
    <t>Mark Rice</t>
  </si>
  <si>
    <t>B1714</t>
  </si>
  <si>
    <t>Wonder position save</t>
  </si>
  <si>
    <t>O2223</t>
  </si>
  <si>
    <t>C975</t>
  </si>
  <si>
    <t>Jeremy Stevenson</t>
  </si>
  <si>
    <t>Interview worry edge</t>
  </si>
  <si>
    <t>O2696</t>
  </si>
  <si>
    <t>C801</t>
  </si>
  <si>
    <t>Tommy Murphy</t>
  </si>
  <si>
    <t>B1268</t>
  </si>
  <si>
    <t>Generation behind</t>
  </si>
  <si>
    <t>O3283</t>
  </si>
  <si>
    <t>B1901</t>
  </si>
  <si>
    <t>Of move somebody</t>
  </si>
  <si>
    <t>O2401</t>
  </si>
  <si>
    <t>C140</t>
  </si>
  <si>
    <t>Andrew Nelson</t>
  </si>
  <si>
    <t>O3752</t>
  </si>
  <si>
    <t>C664</t>
  </si>
  <si>
    <t>Adrian Braun</t>
  </si>
  <si>
    <t>B1896</t>
  </si>
  <si>
    <t>Idea direction</t>
  </si>
  <si>
    <t>O2263</t>
  </si>
  <si>
    <t>Aaron Kelly</t>
  </si>
  <si>
    <t>O3603</t>
  </si>
  <si>
    <t>Michael Pierce</t>
  </si>
  <si>
    <t>Indicate rich</t>
  </si>
  <si>
    <t>O1548</t>
  </si>
  <si>
    <t>Matthew Williams</t>
  </si>
  <si>
    <t>Bring picture</t>
  </si>
  <si>
    <t>O2215</t>
  </si>
  <si>
    <t>Sharon Owens</t>
  </si>
  <si>
    <t>O1225</t>
  </si>
  <si>
    <t>C996</t>
  </si>
  <si>
    <t>Jeffery Dominguez</t>
  </si>
  <si>
    <t>B1439</t>
  </si>
  <si>
    <t>Main</t>
  </si>
  <si>
    <t>O2015</t>
  </si>
  <si>
    <t>C111</t>
  </si>
  <si>
    <t>Craig Henry</t>
  </si>
  <si>
    <t>B1797</t>
  </si>
  <si>
    <t>Billion similar</t>
  </si>
  <si>
    <t>O1498</t>
  </si>
  <si>
    <t>C950</t>
  </si>
  <si>
    <t>Shannon Wells</t>
  </si>
  <si>
    <t>B1994</t>
  </si>
  <si>
    <t>Pressure father exist hour</t>
  </si>
  <si>
    <t>O1521</t>
  </si>
  <si>
    <t>Jason Collier</t>
  </si>
  <si>
    <t>B1217</t>
  </si>
  <si>
    <t>Task Democrat last</t>
  </si>
  <si>
    <t>O2059</t>
  </si>
  <si>
    <t>C686</t>
  </si>
  <si>
    <t>Mary Hardy</t>
  </si>
  <si>
    <t>B1353</t>
  </si>
  <si>
    <t>Early prepare</t>
  </si>
  <si>
    <t>O1568</t>
  </si>
  <si>
    <t>O2697</t>
  </si>
  <si>
    <t>C134</t>
  </si>
  <si>
    <t>Spencer Sampson</t>
  </si>
  <si>
    <t>B1486</t>
  </si>
  <si>
    <t>Help executive arrive</t>
  </si>
  <si>
    <t>O1373</t>
  </si>
  <si>
    <t>Church on</t>
  </si>
  <si>
    <t>O2931</t>
  </si>
  <si>
    <t>Never day</t>
  </si>
  <si>
    <t>O1179</t>
  </si>
  <si>
    <t>C742</t>
  </si>
  <si>
    <t>Rachel Williams</t>
  </si>
  <si>
    <t>B1662</t>
  </si>
  <si>
    <t>Guess growth</t>
  </si>
  <si>
    <t>O3397</t>
  </si>
  <si>
    <t>C428</t>
  </si>
  <si>
    <t>Jillian Lopez</t>
  </si>
  <si>
    <t>O3197</t>
  </si>
  <si>
    <t>B1488</t>
  </si>
  <si>
    <t>Make machine budget</t>
  </si>
  <si>
    <t>O2685</t>
  </si>
  <si>
    <t>Jennifer Erickson</t>
  </si>
  <si>
    <t>B1496</t>
  </si>
  <si>
    <t>Heavy issue</t>
  </si>
  <si>
    <t>O1246</t>
  </si>
  <si>
    <t>B1639</t>
  </si>
  <si>
    <t>Pull behind bring</t>
  </si>
  <si>
    <t>Education fear difficult</t>
  </si>
  <si>
    <t>O2572</t>
  </si>
  <si>
    <t>Michael Burton</t>
  </si>
  <si>
    <t>B1047</t>
  </si>
  <si>
    <t>Professor more</t>
  </si>
  <si>
    <t>O1909</t>
  </si>
  <si>
    <t>Stephanie Jones</t>
  </si>
  <si>
    <t>B1191</t>
  </si>
  <si>
    <t>Land rate treat</t>
  </si>
  <si>
    <t>O3424</t>
  </si>
  <si>
    <t>C448</t>
  </si>
  <si>
    <t>Patrick Calderon</t>
  </si>
  <si>
    <t>O2976</t>
  </si>
  <si>
    <t>O1879</t>
  </si>
  <si>
    <t>O3302</t>
  </si>
  <si>
    <t>C462</t>
  </si>
  <si>
    <t>Tanner Williams</t>
  </si>
  <si>
    <t>Goal child development</t>
  </si>
  <si>
    <t>O2986</t>
  </si>
  <si>
    <t>Jennifer Collins</t>
  </si>
  <si>
    <t>B1243</t>
  </si>
  <si>
    <t>Few remain</t>
  </si>
  <si>
    <t>O1968</t>
  </si>
  <si>
    <t>C919</t>
  </si>
  <si>
    <t>Elizabeth Schultz</t>
  </si>
  <si>
    <t>High</t>
  </si>
  <si>
    <t>O2182</t>
  </si>
  <si>
    <t>Jeremy Stuart</t>
  </si>
  <si>
    <t>B1635</t>
  </si>
  <si>
    <t>Though resource five</t>
  </si>
  <si>
    <t>O3078</t>
  </si>
  <si>
    <t>C269</t>
  </si>
  <si>
    <t>Katherine Howard</t>
  </si>
  <si>
    <t>O3932</t>
  </si>
  <si>
    <t>C884</t>
  </si>
  <si>
    <t>Thomas Cook</t>
  </si>
  <si>
    <t>B1991</t>
  </si>
  <si>
    <t>Thought tough everybody</t>
  </si>
  <si>
    <t>O2084</t>
  </si>
  <si>
    <t>C591</t>
  </si>
  <si>
    <t>Mr. Joe Williams</t>
  </si>
  <si>
    <t>O3727</t>
  </si>
  <si>
    <t>B1800</t>
  </si>
  <si>
    <t>Nor city</t>
  </si>
  <si>
    <t>O3546</t>
  </si>
  <si>
    <t>C384</t>
  </si>
  <si>
    <t>Kathryn Daniels</t>
  </si>
  <si>
    <t>O1575</t>
  </si>
  <si>
    <t>Kathryn Sanchez</t>
  </si>
  <si>
    <t>B1075</t>
  </si>
  <si>
    <t>Probably seek subject</t>
  </si>
  <si>
    <t>O1495</t>
  </si>
  <si>
    <t>C213</t>
  </si>
  <si>
    <t>Christopher Richard</t>
  </si>
  <si>
    <t>B1091</t>
  </si>
  <si>
    <t>Security although</t>
  </si>
  <si>
    <t>O1334</t>
  </si>
  <si>
    <t>Brittany Roberson</t>
  </si>
  <si>
    <t>O3229</t>
  </si>
  <si>
    <t>C642</t>
  </si>
  <si>
    <t>Kevin Wright</t>
  </si>
  <si>
    <t>O3443</t>
  </si>
  <si>
    <t>C895</t>
  </si>
  <si>
    <t>Carl Harris</t>
  </si>
  <si>
    <t>O3091</t>
  </si>
  <si>
    <t>B1515</t>
  </si>
  <si>
    <t>Tell should away</t>
  </si>
  <si>
    <t>O1684</t>
  </si>
  <si>
    <t>C697</t>
  </si>
  <si>
    <t>Kimberly Cummings</t>
  </si>
  <si>
    <t>B1690</t>
  </si>
  <si>
    <t>Option loss</t>
  </si>
  <si>
    <t>O1434</t>
  </si>
  <si>
    <t>Breanna Bell</t>
  </si>
  <si>
    <t>O3101</t>
  </si>
  <si>
    <t>Andrea Brown</t>
  </si>
  <si>
    <t>O3292</t>
  </si>
  <si>
    <t>Which money</t>
  </si>
  <si>
    <t>O1977</t>
  </si>
  <si>
    <t>B1649</t>
  </si>
  <si>
    <t>Analysis per</t>
  </si>
  <si>
    <t>O1414</t>
  </si>
  <si>
    <t>B1481</t>
  </si>
  <si>
    <t>Piece thought during fly</t>
  </si>
  <si>
    <t>O2198</t>
  </si>
  <si>
    <t>Joseph Moody</t>
  </si>
  <si>
    <t>O2613</t>
  </si>
  <si>
    <t>B1746</t>
  </si>
  <si>
    <t>Particularly fast day</t>
  </si>
  <si>
    <t>O1475</t>
  </si>
  <si>
    <t>Elizabeth Mcbride</t>
  </si>
  <si>
    <t>B1392</t>
  </si>
  <si>
    <t>Answer accept</t>
  </si>
  <si>
    <t>O3037</t>
  </si>
  <si>
    <t>C187</t>
  </si>
  <si>
    <t>Joshua Thompson</t>
  </si>
  <si>
    <t>B1465</t>
  </si>
  <si>
    <t>Entire month</t>
  </si>
  <si>
    <t>O1128</t>
  </si>
  <si>
    <t>C305</t>
  </si>
  <si>
    <t>Linda Murphy</t>
  </si>
  <si>
    <t>B1221</t>
  </si>
  <si>
    <t>Together training few</t>
  </si>
  <si>
    <t>O2815</t>
  </si>
  <si>
    <t>Administration despite everyone</t>
  </si>
  <si>
    <t>O3060</t>
  </si>
  <si>
    <t>C354</t>
  </si>
  <si>
    <t>Brian Scott MD</t>
  </si>
  <si>
    <t>Difference back</t>
  </si>
  <si>
    <t>O3872</t>
  </si>
  <si>
    <t>B1096</t>
  </si>
  <si>
    <t>Later light avoid</t>
  </si>
  <si>
    <t>O1296</t>
  </si>
  <si>
    <t>B1456</t>
  </si>
  <si>
    <t>May agent</t>
  </si>
  <si>
    <t>O1420</t>
  </si>
  <si>
    <t>C280</t>
  </si>
  <si>
    <t>Joseph Chapman</t>
  </si>
  <si>
    <t>B1304</t>
  </si>
  <si>
    <t>Purpose present Mr</t>
  </si>
  <si>
    <t>O2707</t>
  </si>
  <si>
    <t>C973</t>
  </si>
  <si>
    <t>Michael Brooks</t>
  </si>
  <si>
    <t>B1361</t>
  </si>
  <si>
    <t>Goal girl culture</t>
  </si>
  <si>
    <t>O1288</t>
  </si>
  <si>
    <t>Jessica Thompson</t>
  </si>
  <si>
    <t>B1469</t>
  </si>
  <si>
    <t>Nation reduce lot</t>
  </si>
  <si>
    <t>O3339</t>
  </si>
  <si>
    <t>C115</t>
  </si>
  <si>
    <t>Amber Brown</t>
  </si>
  <si>
    <t>B1684</t>
  </si>
  <si>
    <t>Challenge federal</t>
  </si>
  <si>
    <t>O2564</t>
  </si>
  <si>
    <t>Kayla Potter</t>
  </si>
  <si>
    <t>Structure body fine include</t>
  </si>
  <si>
    <t>B1396</t>
  </si>
  <si>
    <t>Defense identify</t>
  </si>
  <si>
    <t>O1899</t>
  </si>
  <si>
    <t>C927</t>
  </si>
  <si>
    <t>Dustin Thomas</t>
  </si>
  <si>
    <t>B1686</t>
  </si>
  <si>
    <t>Finally protect</t>
  </si>
  <si>
    <t>O2014</t>
  </si>
  <si>
    <t>C728</t>
  </si>
  <si>
    <t>Thomas Jones</t>
  </si>
  <si>
    <t>B1464</t>
  </si>
  <si>
    <t>O1663</t>
  </si>
  <si>
    <t>Austin Jenkins</t>
  </si>
  <si>
    <t>B1610</t>
  </si>
  <si>
    <t>Choose mission ten</t>
  </si>
  <si>
    <t>O2448</t>
  </si>
  <si>
    <t>C526</t>
  </si>
  <si>
    <t>Sarah Wright</t>
  </si>
  <si>
    <t>School into</t>
  </si>
  <si>
    <t>O3387</t>
  </si>
  <si>
    <t>C712</t>
  </si>
  <si>
    <t>Sarah Osborn</t>
  </si>
  <si>
    <t>O1190</t>
  </si>
  <si>
    <t>C691</t>
  </si>
  <si>
    <t>Joyce Davis</t>
  </si>
  <si>
    <t>O3199</t>
  </si>
  <si>
    <t>C401</t>
  </si>
  <si>
    <t>Miranda Shepherd</t>
  </si>
  <si>
    <t>O3725</t>
  </si>
  <si>
    <t>C517</t>
  </si>
  <si>
    <t>Andrew Miller</t>
  </si>
  <si>
    <t>B1290</t>
  </si>
  <si>
    <t>Per occur speech</t>
  </si>
  <si>
    <t>O2601</t>
  </si>
  <si>
    <t>C636</t>
  </si>
  <si>
    <t>Trevor Thornton</t>
  </si>
  <si>
    <t>B1375</t>
  </si>
  <si>
    <t>Computer alone</t>
  </si>
  <si>
    <t>O3652</t>
  </si>
  <si>
    <t>O2121</t>
  </si>
  <si>
    <t>Richard Ellis</t>
  </si>
  <si>
    <t>B1106</t>
  </si>
  <si>
    <t>Seem heart arrive</t>
  </si>
  <si>
    <t>O3723</t>
  </si>
  <si>
    <t>C121</t>
  </si>
  <si>
    <t>Dr. Lynn Hansen</t>
  </si>
  <si>
    <t>B1416</t>
  </si>
  <si>
    <t>Everyone window</t>
  </si>
  <si>
    <t>O1328</t>
  </si>
  <si>
    <t>C523</t>
  </si>
  <si>
    <t>Joshua Boyd</t>
  </si>
  <si>
    <t>B1083</t>
  </si>
  <si>
    <t>Trip again since front</t>
  </si>
  <si>
    <t>O1634</t>
  </si>
  <si>
    <t>B1536</t>
  </si>
  <si>
    <t>Good simply</t>
  </si>
  <si>
    <t>O3882</t>
  </si>
  <si>
    <t>B1115</t>
  </si>
  <si>
    <t>Window support early</t>
  </si>
  <si>
    <t>O2335</t>
  </si>
  <si>
    <t>C381</t>
  </si>
  <si>
    <t>Gregory Williams</t>
  </si>
  <si>
    <t>B1476</t>
  </si>
  <si>
    <t>How</t>
  </si>
  <si>
    <t>O1580</t>
  </si>
  <si>
    <t>B1177</t>
  </si>
  <si>
    <t>Mouth young simply</t>
  </si>
  <si>
    <t>O1567</t>
  </si>
  <si>
    <t>Colin Scott</t>
  </si>
  <si>
    <t>B1718</t>
  </si>
  <si>
    <t>Change cultural</t>
  </si>
  <si>
    <t>O1422</t>
  </si>
  <si>
    <t>C546</t>
  </si>
  <si>
    <t>Sarah Lynch</t>
  </si>
  <si>
    <t>Cause official</t>
  </si>
  <si>
    <t>O2959</t>
  </si>
  <si>
    <t>C521</t>
  </si>
  <si>
    <t>Daniel Cohen</t>
  </si>
  <si>
    <t>O3140</t>
  </si>
  <si>
    <t>C785</t>
  </si>
  <si>
    <t>stephanie gibson</t>
  </si>
  <si>
    <t>O3198</t>
  </si>
  <si>
    <t>B1360</t>
  </si>
  <si>
    <t>Professional scene author</t>
  </si>
  <si>
    <t>O3498</t>
  </si>
  <si>
    <t>O3765</t>
  </si>
  <si>
    <t>C300</t>
  </si>
  <si>
    <t>Angela Pierce</t>
  </si>
  <si>
    <t>B1222</t>
  </si>
  <si>
    <t>Wait reality</t>
  </si>
  <si>
    <t>O3750</t>
  </si>
  <si>
    <t>O1657</t>
  </si>
  <si>
    <t>Vanessa Walker</t>
  </si>
  <si>
    <t>B1085</t>
  </si>
  <si>
    <t>Business new public</t>
  </si>
  <si>
    <t>O2322</t>
  </si>
  <si>
    <t>C661</t>
  </si>
  <si>
    <t>Brittany Jackson</t>
  </si>
  <si>
    <t>Nice effort surface</t>
  </si>
  <si>
    <t>O1483</t>
  </si>
  <si>
    <t>C334</t>
  </si>
  <si>
    <t>Brooke Reyes</t>
  </si>
  <si>
    <t>O2392</t>
  </si>
  <si>
    <t>Donna Aguilar</t>
  </si>
  <si>
    <t>B1533</t>
  </si>
  <si>
    <t>Political threat</t>
  </si>
  <si>
    <t>O3565</t>
  </si>
  <si>
    <t>C726</t>
  </si>
  <si>
    <t>Matthew Spencer</t>
  </si>
  <si>
    <t>B1716</t>
  </si>
  <si>
    <t>World sit</t>
  </si>
  <si>
    <t>O3971</t>
  </si>
  <si>
    <t>Hear black writer</t>
  </si>
  <si>
    <t>O3957</t>
  </si>
  <si>
    <t>B1022</t>
  </si>
  <si>
    <t>National feeling</t>
  </si>
  <si>
    <t>O3081</t>
  </si>
  <si>
    <t>O1426</t>
  </si>
  <si>
    <t>Luis Davis</t>
  </si>
  <si>
    <t>B1541</t>
  </si>
  <si>
    <t>Happen network represent</t>
  </si>
  <si>
    <t>O2922</t>
  </si>
  <si>
    <t>Teresa Armstrong</t>
  </si>
  <si>
    <t>Theory charge</t>
  </si>
  <si>
    <t>O1278</t>
  </si>
  <si>
    <t>Jamie Chavez</t>
  </si>
  <si>
    <t>B1098</t>
  </si>
  <si>
    <t>Understand citizen</t>
  </si>
  <si>
    <t>O1986</t>
  </si>
  <si>
    <t>B1044</t>
  </si>
  <si>
    <t>Letter process cause</t>
  </si>
  <si>
    <t>O2948</t>
  </si>
  <si>
    <t>B1599</t>
  </si>
  <si>
    <t>Beyond each teacher</t>
  </si>
  <si>
    <t>O2485</t>
  </si>
  <si>
    <t>Support well</t>
  </si>
  <si>
    <t>O1799</t>
  </si>
  <si>
    <t>Girl ready</t>
  </si>
  <si>
    <t>O3308</t>
  </si>
  <si>
    <t>C549</t>
  </si>
  <si>
    <t>Melinda Valenzuela</t>
  </si>
  <si>
    <t>Interview sound</t>
  </si>
  <si>
    <t>O3592</t>
  </si>
  <si>
    <t>Jason Reynolds</t>
  </si>
  <si>
    <t>Shake spring care</t>
  </si>
  <si>
    <t>O3521</t>
  </si>
  <si>
    <t>C350</t>
  </si>
  <si>
    <t>Randall Lopez</t>
  </si>
  <si>
    <t>B1186</t>
  </si>
  <si>
    <t>Yourself what lot</t>
  </si>
  <si>
    <t>O1320</t>
  </si>
  <si>
    <t>Kelly Hernandez</t>
  </si>
  <si>
    <t>B1945</t>
  </si>
  <si>
    <t>First wind view</t>
  </si>
  <si>
    <t>O2595</t>
  </si>
  <si>
    <t>Brittney Burch</t>
  </si>
  <si>
    <t>Eight</t>
  </si>
  <si>
    <t>C688</t>
  </si>
  <si>
    <t>Cory Davis</t>
  </si>
  <si>
    <t>Grow magazine</t>
  </si>
  <si>
    <t>O3613</t>
  </si>
  <si>
    <t>C167</t>
  </si>
  <si>
    <t>Brenda Gonzalez</t>
  </si>
  <si>
    <t>Clear resource follow</t>
  </si>
  <si>
    <t>O2444</t>
  </si>
  <si>
    <t>C452</t>
  </si>
  <si>
    <t>Sheena Hernandez</t>
  </si>
  <si>
    <t>B1942</t>
  </si>
  <si>
    <t>Example relate break</t>
  </si>
  <si>
    <t>O3658</t>
  </si>
  <si>
    <t>B1307</t>
  </si>
  <si>
    <t>Treat</t>
  </si>
  <si>
    <t>O2954</t>
  </si>
  <si>
    <t>Anthony Hammond</t>
  </si>
  <si>
    <t>O3200</t>
  </si>
  <si>
    <t>C772</t>
  </si>
  <si>
    <t>Crystal Powell</t>
  </si>
  <si>
    <t>Itself TV</t>
  </si>
  <si>
    <t>O3679</t>
  </si>
  <si>
    <t>Source raise</t>
  </si>
  <si>
    <t>O1175</t>
  </si>
  <si>
    <t>C420</t>
  </si>
  <si>
    <t>Kathleen Johnson</t>
  </si>
  <si>
    <t>Gun watch culture identify</t>
  </si>
  <si>
    <t>O1928</t>
  </si>
  <si>
    <t>Enter dream</t>
  </si>
  <si>
    <t>O1973</t>
  </si>
  <si>
    <t>C766</t>
  </si>
  <si>
    <t>Amanda May</t>
  </si>
  <si>
    <t>B1650</t>
  </si>
  <si>
    <t>Affect son sister</t>
  </si>
  <si>
    <t>O3275</t>
  </si>
  <si>
    <t>B1689</t>
  </si>
  <si>
    <t>Eight ability section</t>
  </si>
  <si>
    <t>O1905</t>
  </si>
  <si>
    <t>Fly ground measure</t>
  </si>
  <si>
    <t>O3689</t>
  </si>
  <si>
    <t>C240</t>
  </si>
  <si>
    <t>Jordan Richardson</t>
  </si>
  <si>
    <t>B1169</t>
  </si>
  <si>
    <t>Find reveal</t>
  </si>
  <si>
    <t>O1918</t>
  </si>
  <si>
    <t>Themselves in from</t>
  </si>
  <si>
    <t>O1158</t>
  </si>
  <si>
    <t>B1355</t>
  </si>
  <si>
    <t>Toward area</t>
  </si>
  <si>
    <t>O3341</t>
  </si>
  <si>
    <t>C720</t>
  </si>
  <si>
    <t>Norma Walker</t>
  </si>
  <si>
    <t>O3152</t>
  </si>
  <si>
    <t>C423</t>
  </si>
  <si>
    <t>Ashley Duncan</t>
  </si>
  <si>
    <t>Simply cell recently</t>
  </si>
  <si>
    <t>O1333</t>
  </si>
  <si>
    <t>B1539</t>
  </si>
  <si>
    <t>Our deal record</t>
  </si>
  <si>
    <t>O1643</t>
  </si>
  <si>
    <t>C635</t>
  </si>
  <si>
    <t>Daniel Martin</t>
  </si>
  <si>
    <t>Go society interest</t>
  </si>
  <si>
    <t>O2918</t>
  </si>
  <si>
    <t>Star long</t>
  </si>
  <si>
    <t>O2849</t>
  </si>
  <si>
    <t>Tax hour budget more</t>
  </si>
  <si>
    <t>O1880</t>
  </si>
  <si>
    <t>C690</t>
  </si>
  <si>
    <t>Christina Martinez</t>
  </si>
  <si>
    <t>O2731</t>
  </si>
  <si>
    <t>Elizabeth Skinner</t>
  </si>
  <si>
    <t>B1300</t>
  </si>
  <si>
    <t>Table huge</t>
  </si>
  <si>
    <t>O3410</t>
  </si>
  <si>
    <t>O1795</t>
  </si>
  <si>
    <t>C743</t>
  </si>
  <si>
    <t>Robert Barry</t>
  </si>
  <si>
    <t>O1066</t>
  </si>
  <si>
    <t>B1844</t>
  </si>
  <si>
    <t>Those attack themselves together</t>
  </si>
  <si>
    <t>O1865</t>
  </si>
  <si>
    <t>B1056</t>
  </si>
  <si>
    <t>Reveal each them</t>
  </si>
  <si>
    <t>O2023</t>
  </si>
  <si>
    <t>Arthur Wilson</t>
  </si>
  <si>
    <t>O3681</t>
  </si>
  <si>
    <t>O2144</t>
  </si>
  <si>
    <t>B1369</t>
  </si>
  <si>
    <t>Goal thank</t>
  </si>
  <si>
    <t>O1635</t>
  </si>
  <si>
    <t>C541</t>
  </si>
  <si>
    <t>Mr. Robert Tanner DDS</t>
  </si>
  <si>
    <t>Population reflect issue father</t>
  </si>
  <si>
    <t>O2501</t>
  </si>
  <si>
    <t>C657</t>
  </si>
  <si>
    <t>Steven Kirby</t>
  </si>
  <si>
    <t>B1997</t>
  </si>
  <si>
    <t>What seem</t>
  </si>
  <si>
    <t>O2681</t>
  </si>
  <si>
    <t>O1557</t>
  </si>
  <si>
    <t>Argue sort</t>
  </si>
  <si>
    <t>O3819</t>
  </si>
  <si>
    <t>C826</t>
  </si>
  <si>
    <t>Teresa Miller</t>
  </si>
  <si>
    <t>B1701</t>
  </si>
  <si>
    <t>Half three board</t>
  </si>
  <si>
    <t>O1310</t>
  </si>
  <si>
    <t>Tiffany Lawson</t>
  </si>
  <si>
    <t>O1615</t>
  </si>
  <si>
    <t>C377</t>
  </si>
  <si>
    <t>Kimberly Davenport</t>
  </si>
  <si>
    <t>O1785</t>
  </si>
  <si>
    <t>Gregory Cook</t>
  </si>
  <si>
    <t>O3483</t>
  </si>
  <si>
    <t>Mr. William Harrison</t>
  </si>
  <si>
    <t>B1766</t>
  </si>
  <si>
    <t>Write very</t>
  </si>
  <si>
    <t>O3722</t>
  </si>
  <si>
    <t>B1011</t>
  </si>
  <si>
    <t>Similar whatever care</t>
  </si>
  <si>
    <t>O2462</t>
  </si>
  <si>
    <t>C473</t>
  </si>
  <si>
    <t>Joshua Rogers</t>
  </si>
  <si>
    <t>O1201</t>
  </si>
  <si>
    <t>Rachel Morris</t>
  </si>
  <si>
    <t>B1882</t>
  </si>
  <si>
    <t>From son account little</t>
  </si>
  <si>
    <t>O1902</t>
  </si>
  <si>
    <t>C959</t>
  </si>
  <si>
    <t>Derrick Bean</t>
  </si>
  <si>
    <t>Image Mrs</t>
  </si>
  <si>
    <t>O1812</t>
  </si>
  <si>
    <t>Derrick Carter</t>
  </si>
  <si>
    <t>B1826</t>
  </si>
  <si>
    <t>Instead resource</t>
  </si>
  <si>
    <t>O2840</t>
  </si>
  <si>
    <t>Nicole Clark</t>
  </si>
  <si>
    <t>B1588</t>
  </si>
  <si>
    <t>Budget</t>
  </si>
  <si>
    <t>O2941</t>
  </si>
  <si>
    <t>O3833</t>
  </si>
  <si>
    <t>B1403</t>
  </si>
  <si>
    <t>Our could reality</t>
  </si>
  <si>
    <t>O3816</t>
  </si>
  <si>
    <t>C291</t>
  </si>
  <si>
    <t>Robert Henderson Jr.</t>
  </si>
  <si>
    <t>B1500</t>
  </si>
  <si>
    <t>Box foreign deal whom</t>
  </si>
  <si>
    <t>O1771</t>
  </si>
  <si>
    <t>Kristen Williams</t>
  </si>
  <si>
    <t>B1004</t>
  </si>
  <si>
    <t>Care edge</t>
  </si>
  <si>
    <t>O3169</t>
  </si>
  <si>
    <t>Angela Pineda</t>
  </si>
  <si>
    <t>Exactly however choice green</t>
  </si>
  <si>
    <t>O2892</t>
  </si>
  <si>
    <t>Penny Lewis</t>
  </si>
  <si>
    <t>O3842</t>
  </si>
  <si>
    <t>Mia Herman</t>
  </si>
  <si>
    <t>O2205</t>
  </si>
  <si>
    <t>B1583</t>
  </si>
  <si>
    <t>Home study</t>
  </si>
  <si>
    <t>O3342</t>
  </si>
  <si>
    <t>O2841</t>
  </si>
  <si>
    <t>Heart score beautiful</t>
  </si>
  <si>
    <t>O2645</t>
  </si>
  <si>
    <t>Derrick Thomas</t>
  </si>
  <si>
    <t>Listen</t>
  </si>
  <si>
    <t>O1978</t>
  </si>
  <si>
    <t>C290</t>
  </si>
  <si>
    <t>Michael Nichols</t>
  </si>
  <si>
    <t>B1814</t>
  </si>
  <si>
    <t>Find available your prove</t>
  </si>
  <si>
    <t>O3758</t>
  </si>
  <si>
    <t>Kyle Nelson</t>
  </si>
  <si>
    <t>Allow page indicate</t>
  </si>
  <si>
    <t>O1161</t>
  </si>
  <si>
    <t>C198</t>
  </si>
  <si>
    <t>Frances Shaw</t>
  </si>
  <si>
    <t>O2739</t>
  </si>
  <si>
    <t>C571</t>
  </si>
  <si>
    <t>Joyce Garrison</t>
  </si>
  <si>
    <t>O3564</t>
  </si>
  <si>
    <t>Police include dream</t>
  </si>
  <si>
    <t>O1907</t>
  </si>
  <si>
    <t>C148</t>
  </si>
  <si>
    <t>Cynthia Potter</t>
  </si>
  <si>
    <t>O3778</t>
  </si>
  <si>
    <t>Clarence Washington</t>
  </si>
  <si>
    <t>O3977</t>
  </si>
  <si>
    <t>Angela Anthony</t>
  </si>
  <si>
    <t>O2035</t>
  </si>
  <si>
    <t>B1359</t>
  </si>
  <si>
    <t>Information central</t>
  </si>
  <si>
    <t>O3516</t>
  </si>
  <si>
    <t>C552</t>
  </si>
  <si>
    <t>Barry Mosley</t>
  </si>
  <si>
    <t>Draw able</t>
  </si>
  <si>
    <t>O2373</t>
  </si>
  <si>
    <t>C325</t>
  </si>
  <si>
    <t>Jocelyn Hill</t>
  </si>
  <si>
    <t>O1653</t>
  </si>
  <si>
    <t>O3135</t>
  </si>
  <si>
    <t>O2074</t>
  </si>
  <si>
    <t>C729</t>
  </si>
  <si>
    <t>Lauren Foster</t>
  </si>
  <si>
    <t>Series film better</t>
  </si>
  <si>
    <t>O3331</t>
  </si>
  <si>
    <t>O1070</t>
  </si>
  <si>
    <t>Patrick Jacobson</t>
  </si>
  <si>
    <t>B1263</t>
  </si>
  <si>
    <t>Similar attorney</t>
  </si>
  <si>
    <t>O1672</t>
  </si>
  <si>
    <t>C607</t>
  </si>
  <si>
    <t>Angel Flowers</t>
  </si>
  <si>
    <t>B1569</t>
  </si>
  <si>
    <t>Wall take</t>
  </si>
  <si>
    <t>O3908</t>
  </si>
  <si>
    <t>O2301</t>
  </si>
  <si>
    <t>B1053</t>
  </si>
  <si>
    <t>And fine</t>
  </si>
  <si>
    <t>O1440</t>
  </si>
  <si>
    <t>B1410</t>
  </si>
  <si>
    <t>Artist glass</t>
  </si>
  <si>
    <t>O2670</t>
  </si>
  <si>
    <t>O1477</t>
  </si>
  <si>
    <t>B1957</t>
  </si>
  <si>
    <t>Part social</t>
  </si>
  <si>
    <t>O1607</t>
  </si>
  <si>
    <t>C730</t>
  </si>
  <si>
    <t>Yesenia Glenn</t>
  </si>
  <si>
    <t>B1414</t>
  </si>
  <si>
    <t>Record attention ability name</t>
  </si>
  <si>
    <t>O2151</t>
  </si>
  <si>
    <t>Laura Garner</t>
  </si>
  <si>
    <t>Skill could</t>
  </si>
  <si>
    <t>O1210</t>
  </si>
  <si>
    <t>C361</t>
  </si>
  <si>
    <t>Cathy Hanson</t>
  </si>
  <si>
    <t>B1411</t>
  </si>
  <si>
    <t>The same ten</t>
  </si>
  <si>
    <t>O3374</t>
  </si>
  <si>
    <t>Jill Brown</t>
  </si>
  <si>
    <t>B1067</t>
  </si>
  <si>
    <t>Must notice million</t>
  </si>
  <si>
    <t>O3398</t>
  </si>
  <si>
    <t>Heather Hines</t>
  </si>
  <si>
    <t>Marriage have</t>
  </si>
  <si>
    <t>O3358</t>
  </si>
  <si>
    <t>B1976</t>
  </si>
  <si>
    <t>Join source successful</t>
  </si>
  <si>
    <t>O3561</t>
  </si>
  <si>
    <t>O2249</t>
  </si>
  <si>
    <t>Seven everybody</t>
  </si>
  <si>
    <t>O2428</t>
  </si>
  <si>
    <t>C275</t>
  </si>
  <si>
    <t>Debbie Adams</t>
  </si>
  <si>
    <t>B1028</t>
  </si>
  <si>
    <t>Price senior whom down</t>
  </si>
  <si>
    <t>O2104</t>
  </si>
  <si>
    <t>Michael Jones</t>
  </si>
  <si>
    <t>B1999</t>
  </si>
  <si>
    <t>Need meeting hope</t>
  </si>
  <si>
    <t>O3802</t>
  </si>
  <si>
    <t>C322</t>
  </si>
  <si>
    <t>Alexander Garcia</t>
  </si>
  <si>
    <t>O3965</t>
  </si>
  <si>
    <t>Reach third else</t>
  </si>
  <si>
    <t>O2552</t>
  </si>
  <si>
    <t>Garden company</t>
  </si>
  <si>
    <t>O1174</t>
  </si>
  <si>
    <t>C186</t>
  </si>
  <si>
    <t>Thomas Woods</t>
  </si>
  <si>
    <t>B1713</t>
  </si>
  <si>
    <t>Fill customer off</t>
  </si>
  <si>
    <t>O2243</t>
  </si>
  <si>
    <t>C272</t>
  </si>
  <si>
    <t>Elizabeth Garner</t>
  </si>
  <si>
    <t>O3111</t>
  </si>
  <si>
    <t>O3165</t>
  </si>
  <si>
    <t>Chance Democrat college</t>
  </si>
  <si>
    <t>O1207</t>
  </si>
  <si>
    <t>Andrew Marsh</t>
  </si>
  <si>
    <t>B1924</t>
  </si>
  <si>
    <t>Act service place</t>
  </si>
  <si>
    <t>O3514</t>
  </si>
  <si>
    <t>Shannon Vance</t>
  </si>
  <si>
    <t>O3154</t>
  </si>
  <si>
    <t>B1576</t>
  </si>
  <si>
    <t>He kid budget</t>
  </si>
  <si>
    <t>O1863</t>
  </si>
  <si>
    <t>Michelle Forbes</t>
  </si>
  <si>
    <t>O1394</t>
  </si>
  <si>
    <t>C416</t>
  </si>
  <si>
    <t>Eric Spencer</t>
  </si>
  <si>
    <t>Husband throughout pattern</t>
  </si>
  <si>
    <t>O1450</t>
  </si>
  <si>
    <t>B1176</t>
  </si>
  <si>
    <t>Power on town</t>
  </si>
  <si>
    <t>O1120</t>
  </si>
  <si>
    <t>Jennifer Greene</t>
  </si>
  <si>
    <t>B1664</t>
  </si>
  <si>
    <t>Game side</t>
  </si>
  <si>
    <t>O1283</t>
  </si>
  <si>
    <t>Paul Small</t>
  </si>
  <si>
    <t>B1199</t>
  </si>
  <si>
    <t>Mind either need</t>
  </si>
  <si>
    <t>O1614</t>
  </si>
  <si>
    <t>Alexander Bradford</t>
  </si>
  <si>
    <t>O1969</t>
  </si>
  <si>
    <t>C324</t>
  </si>
  <si>
    <t>Catherine Rodriguez</t>
  </si>
  <si>
    <t>B1137</t>
  </si>
  <si>
    <t>Lawyer modern south somebody</t>
  </si>
  <si>
    <t>O3478</t>
  </si>
  <si>
    <t>C353</t>
  </si>
  <si>
    <t>Cody Simon</t>
  </si>
  <si>
    <t>B1449</t>
  </si>
  <si>
    <t>Process social room</t>
  </si>
  <si>
    <t>O2857</t>
  </si>
  <si>
    <t>O2605</t>
  </si>
  <si>
    <t>Class argue</t>
  </si>
  <si>
    <t>O1872</t>
  </si>
  <si>
    <t>Bill fly</t>
  </si>
  <si>
    <t>O1739</t>
  </si>
  <si>
    <t>O3357</t>
  </si>
  <si>
    <t>B1567</t>
  </si>
  <si>
    <t>Economic open</t>
  </si>
  <si>
    <t>O2534</t>
  </si>
  <si>
    <t>Jocelyn Reyes</t>
  </si>
  <si>
    <t>O3900</t>
  </si>
  <si>
    <t>Kelsey Vasquez</t>
  </si>
  <si>
    <t>High alone without</t>
  </si>
  <si>
    <t>O1838</t>
  </si>
  <si>
    <t>C646</t>
  </si>
  <si>
    <t>Jennifer Davidson</t>
  </si>
  <si>
    <t>O2568</t>
  </si>
  <si>
    <t>C845</t>
  </si>
  <si>
    <t>Melissa Sanford</t>
  </si>
  <si>
    <t>O1561</t>
  </si>
  <si>
    <t>B1104</t>
  </si>
  <si>
    <t>Four leg</t>
  </si>
  <si>
    <t>O1930</t>
  </si>
  <si>
    <t>Jillian Horn</t>
  </si>
  <si>
    <t>O2432</t>
  </si>
  <si>
    <t>Jeffrey Whitaker</t>
  </si>
  <si>
    <t>O3607</t>
  </si>
  <si>
    <t>C904</t>
  </si>
  <si>
    <t>Bryan Larson</t>
  </si>
  <si>
    <t>B1293</t>
  </si>
  <si>
    <t>Rest</t>
  </si>
  <si>
    <t>O3611</t>
  </si>
  <si>
    <t>Jennifer Garrett</t>
  </si>
  <si>
    <t>Black tree</t>
  </si>
  <si>
    <t>O1552</t>
  </si>
  <si>
    <t>O2356</t>
  </si>
  <si>
    <t>Ask house produce</t>
  </si>
  <si>
    <t>O3621</t>
  </si>
  <si>
    <t>O3122</t>
  </si>
  <si>
    <t>C504</t>
  </si>
  <si>
    <t>Paula Mosley</t>
  </si>
  <si>
    <t>B1368</t>
  </si>
  <si>
    <t>Line board</t>
  </si>
  <si>
    <t>O2547</t>
  </si>
  <si>
    <t>Aaron Rodriguez</t>
  </si>
  <si>
    <t>O3910</t>
  </si>
  <si>
    <t>C660</t>
  </si>
  <si>
    <t>Ricky Wall</t>
  </si>
  <si>
    <t>O1589</t>
  </si>
  <si>
    <t>Late</t>
  </si>
  <si>
    <t>O2434</t>
  </si>
  <si>
    <t>Lindsay Parker</t>
  </si>
  <si>
    <t>B1254</t>
  </si>
  <si>
    <t>Forward trial</t>
  </si>
  <si>
    <t>O1533</t>
  </si>
  <si>
    <t>C519</t>
  </si>
  <si>
    <t>Mitchell Hall</t>
  </si>
  <si>
    <t>Plant ago</t>
  </si>
  <si>
    <t>O3119</t>
  </si>
  <si>
    <t>Bonnie Jackson</t>
  </si>
  <si>
    <t>B1455</t>
  </si>
  <si>
    <t>Home part</t>
  </si>
  <si>
    <t>O3639</t>
  </si>
  <si>
    <t>C818</t>
  </si>
  <si>
    <t>Nicole Martinez</t>
  </si>
  <si>
    <t>O1236</t>
  </si>
  <si>
    <t>Amy Saunders</t>
  </si>
  <si>
    <t>Authority music writer</t>
  </si>
  <si>
    <t>O3151</t>
  </si>
  <si>
    <t>Lauren White</t>
  </si>
  <si>
    <t>O3664</t>
  </si>
  <si>
    <t>Around today</t>
  </si>
  <si>
    <t>O1273</t>
  </si>
  <si>
    <t>C488</t>
  </si>
  <si>
    <t>Lauren Drake</t>
  </si>
  <si>
    <t>Far happy fight</t>
  </si>
  <si>
    <t>O3016</t>
  </si>
  <si>
    <t>O3966</t>
  </si>
  <si>
    <t>O3798</t>
  </si>
  <si>
    <t>O3853</t>
  </si>
  <si>
    <t>B1342</t>
  </si>
  <si>
    <t>Mind beyond result</t>
  </si>
  <si>
    <t>O2624</t>
  </si>
  <si>
    <t>C802</t>
  </si>
  <si>
    <t>Michael Fox</t>
  </si>
  <si>
    <t>O2549</t>
  </si>
  <si>
    <t>Joshua Mccullough</t>
  </si>
  <si>
    <t>B1162</t>
  </si>
  <si>
    <t>Media without who</t>
  </si>
  <si>
    <t>O3347</t>
  </si>
  <si>
    <t>C123</t>
  </si>
  <si>
    <t>Kurt Lynch</t>
  </si>
  <si>
    <t>B1434</t>
  </si>
  <si>
    <t>Day relationship than buy</t>
  </si>
  <si>
    <t>O2980</t>
  </si>
  <si>
    <t>O2423</t>
  </si>
  <si>
    <t>Charles Humphrey</t>
  </si>
  <si>
    <t>Threat yes often</t>
  </si>
  <si>
    <t>O3436</t>
  </si>
  <si>
    <t>B1058</t>
  </si>
  <si>
    <t>Big strong above</t>
  </si>
  <si>
    <t>O1289</t>
  </si>
  <si>
    <t>Russell Odonnell</t>
  </si>
  <si>
    <t>B1834</t>
  </si>
  <si>
    <t>Catch practice</t>
  </si>
  <si>
    <t>O3790</t>
  </si>
  <si>
    <t>Account year movement</t>
  </si>
  <si>
    <t>O1488</t>
  </si>
  <si>
    <t>Dana Patrick</t>
  </si>
  <si>
    <t>B1279</t>
  </si>
  <si>
    <t>Nice nation</t>
  </si>
  <si>
    <t>O3632</t>
  </si>
  <si>
    <t>C610</t>
  </si>
  <si>
    <t>Ricky Wong</t>
  </si>
  <si>
    <t>Where today</t>
  </si>
  <si>
    <t>O2000</t>
  </si>
  <si>
    <t>Structure security good two</t>
  </si>
  <si>
    <t>O2402</t>
  </si>
  <si>
    <t>O1843</t>
  </si>
  <si>
    <t>C367</t>
  </si>
  <si>
    <t>Brittany Giles</t>
  </si>
  <si>
    <t>O2130</t>
  </si>
  <si>
    <t>Renee Scott</t>
  </si>
  <si>
    <t>Thing able church</t>
  </si>
  <si>
    <t>O3144</t>
  </si>
  <si>
    <t>O3459</t>
  </si>
  <si>
    <t>Katherine Henry</t>
  </si>
  <si>
    <t>Record your</t>
  </si>
  <si>
    <t>O3543</t>
  </si>
  <si>
    <t>O3881</t>
  </si>
  <si>
    <t>Theresa Webb</t>
  </si>
  <si>
    <t>O3048</t>
  </si>
  <si>
    <t>B1853</t>
  </si>
  <si>
    <t>Dark hope</t>
  </si>
  <si>
    <t>O2821</t>
  </si>
  <si>
    <t>O2142</t>
  </si>
  <si>
    <t>B1561</t>
  </si>
  <si>
    <t>Long fire</t>
  </si>
  <si>
    <t>O3677</t>
  </si>
  <si>
    <t>Andre Cohen</t>
  </si>
  <si>
    <t>O3422</t>
  </si>
  <si>
    <t>O1914</t>
  </si>
  <si>
    <t>Joshua Sandoval</t>
  </si>
  <si>
    <t>O3780</t>
  </si>
  <si>
    <t>B1457</t>
  </si>
  <si>
    <t>New they ever long</t>
  </si>
  <si>
    <t>O2068</t>
  </si>
  <si>
    <t>C633</t>
  </si>
  <si>
    <t>Impact else born</t>
  </si>
  <si>
    <t>O1271</t>
  </si>
  <si>
    <t>Christopher Lee</t>
  </si>
  <si>
    <t>Cultural put buy</t>
  </si>
  <si>
    <t>O1600</t>
  </si>
  <si>
    <t>O1537</t>
  </si>
  <si>
    <t>C869</t>
  </si>
  <si>
    <t>Erica York</t>
  </si>
  <si>
    <t>B1548</t>
  </si>
  <si>
    <t>Room short</t>
  </si>
  <si>
    <t>O2099</t>
  </si>
  <si>
    <t>Reflect</t>
  </si>
  <si>
    <t>O1710</t>
  </si>
  <si>
    <t>Sean Harper</t>
  </si>
  <si>
    <t>O1999</t>
  </si>
  <si>
    <t>C476</t>
  </si>
  <si>
    <t>Dr. Alexis Smith DVM</t>
  </si>
  <si>
    <t>B1322</t>
  </si>
  <si>
    <t>Son job watch attorney</t>
  </si>
  <si>
    <t>O3225</t>
  </si>
  <si>
    <t>B1012</t>
  </si>
  <si>
    <t>Apply</t>
  </si>
  <si>
    <t>O2039</t>
  </si>
  <si>
    <t>Wife why</t>
  </si>
  <si>
    <t>O1099</t>
  </si>
  <si>
    <t>B1388</t>
  </si>
  <si>
    <t>Quickly five direction</t>
  </si>
  <si>
    <t>O3136</t>
  </si>
  <si>
    <t>C589</t>
  </si>
  <si>
    <t>Brittany Hall</t>
  </si>
  <si>
    <t>O1416</t>
  </si>
  <si>
    <t>Kimberly Pena</t>
  </si>
  <si>
    <t>O2956</t>
  </si>
  <si>
    <t>B1503</t>
  </si>
  <si>
    <t>House attention check</t>
  </si>
  <si>
    <t>O2063</t>
  </si>
  <si>
    <t>C795</t>
  </si>
  <si>
    <t>Margaret Orozco</t>
  </si>
  <si>
    <t>O2957</t>
  </si>
  <si>
    <t>Katrina Young</t>
  </si>
  <si>
    <t>O3773</t>
  </si>
  <si>
    <t>B1149</t>
  </si>
  <si>
    <t>Piece choice</t>
  </si>
  <si>
    <t>O3982</t>
  </si>
  <si>
    <t>C911</t>
  </si>
  <si>
    <t>Anthony Underwood</t>
  </si>
  <si>
    <t>B1441</t>
  </si>
  <si>
    <t>Two son</t>
  </si>
  <si>
    <t>O3039</t>
  </si>
  <si>
    <t>Stephanie Schmidt</t>
  </si>
  <si>
    <t>B1354</t>
  </si>
  <si>
    <t>Create issue</t>
  </si>
  <si>
    <t>O1801</t>
  </si>
  <si>
    <t>C951</t>
  </si>
  <si>
    <t>Cynthia Torres MD</t>
  </si>
  <si>
    <t>Or top</t>
  </si>
  <si>
    <t>O2610</t>
  </si>
  <si>
    <t>Danielle Howell</t>
  </si>
  <si>
    <t>O1622</t>
  </si>
  <si>
    <t>C402</t>
  </si>
  <si>
    <t>Travis Salinas</t>
  </si>
  <si>
    <t>B1627</t>
  </si>
  <si>
    <t>Score compare</t>
  </si>
  <si>
    <t>O3746</t>
  </si>
  <si>
    <t>B1487</t>
  </si>
  <si>
    <t>Social much generation</t>
  </si>
  <si>
    <t>O3391</t>
  </si>
  <si>
    <t>C682</t>
  </si>
  <si>
    <t>Alicia Rosario</t>
  </si>
  <si>
    <t>B1278</t>
  </si>
  <si>
    <t>Inside green</t>
  </si>
  <si>
    <t>Jeffery Davidson</t>
  </si>
  <si>
    <t>O3473</t>
  </si>
  <si>
    <t>Kelly Ramirez</t>
  </si>
  <si>
    <t>O3858</t>
  </si>
  <si>
    <t>O3014</t>
  </si>
  <si>
    <t>C842</t>
  </si>
  <si>
    <t>Dr. Nicole Davis MD</t>
  </si>
  <si>
    <t>O1164</t>
  </si>
  <si>
    <t>C550</t>
  </si>
  <si>
    <t>Christopher Oliver</t>
  </si>
  <si>
    <t>O3315</t>
  </si>
  <si>
    <t>C191</t>
  </si>
  <si>
    <t>Nicholas Larson</t>
  </si>
  <si>
    <t>B1591</t>
  </si>
  <si>
    <t>Loss test word produce</t>
  </si>
  <si>
    <t>O1442</t>
  </si>
  <si>
    <t>C335</t>
  </si>
  <si>
    <t>Jeanne Lewis</t>
  </si>
  <si>
    <t>B1296</t>
  </si>
  <si>
    <t>Trouble two</t>
  </si>
  <si>
    <t>O2945</t>
  </si>
  <si>
    <t>C266</t>
  </si>
  <si>
    <t>Christina Warner</t>
  </si>
  <si>
    <t>O3859</t>
  </si>
  <si>
    <t>Kristie Molina</t>
  </si>
  <si>
    <t>O2585</t>
  </si>
  <si>
    <t>Jordan Koch</t>
  </si>
  <si>
    <t>B1088</t>
  </si>
  <si>
    <t>Reach budget</t>
  </si>
  <si>
    <t>O2604</t>
  </si>
  <si>
    <t>O2640</t>
  </si>
  <si>
    <t>C754</t>
  </si>
  <si>
    <t>Heather Blake</t>
  </si>
  <si>
    <t>O2437</t>
  </si>
  <si>
    <t>Andrew Yoder</t>
  </si>
  <si>
    <t>Those small</t>
  </si>
  <si>
    <t>O3318</t>
  </si>
  <si>
    <t>O3270</t>
  </si>
  <si>
    <t>C783</t>
  </si>
  <si>
    <t>Cheyenne Sullivan</t>
  </si>
  <si>
    <t>Middle serve understand</t>
  </si>
  <si>
    <t>O3806</t>
  </si>
  <si>
    <t>Kristin Stewart</t>
  </si>
  <si>
    <t>O1836</t>
  </si>
  <si>
    <t>Kimberly Perez</t>
  </si>
  <si>
    <t>B1865</t>
  </si>
  <si>
    <t>Interview quickly central</t>
  </si>
  <si>
    <t>O2594</t>
  </si>
  <si>
    <t>Ricardo Richards</t>
  </si>
  <si>
    <t>O3598</t>
  </si>
  <si>
    <t>Performance performance continue</t>
  </si>
  <si>
    <t>O2388</t>
  </si>
  <si>
    <t>O3782</t>
  </si>
  <si>
    <t>C383</t>
  </si>
  <si>
    <t>Sarah Richards</t>
  </si>
  <si>
    <t>B1922</t>
  </si>
  <si>
    <t>Lay arm</t>
  </si>
  <si>
    <t>O1215</t>
  </si>
  <si>
    <t>C856</t>
  </si>
  <si>
    <t>Dale Brown</t>
  </si>
  <si>
    <t>B1316</t>
  </si>
  <si>
    <t>Image purpose notice</t>
  </si>
  <si>
    <t>O2456</t>
  </si>
  <si>
    <t>O1124</t>
  </si>
  <si>
    <t>B1989</t>
  </si>
  <si>
    <t>Activity field weight</t>
  </si>
  <si>
    <t>O2590</t>
  </si>
  <si>
    <t>C101</t>
  </si>
  <si>
    <t>Dr. Patrick Frazier PhD</t>
  </si>
  <si>
    <t>B1197</t>
  </si>
  <si>
    <t>Ago event history</t>
  </si>
  <si>
    <t>O1344</t>
  </si>
  <si>
    <t>B1317</t>
  </si>
  <si>
    <t>House chair occur</t>
  </si>
  <si>
    <t>O3538</t>
  </si>
  <si>
    <t>O1853</t>
  </si>
  <si>
    <t>B1677</t>
  </si>
  <si>
    <t>Event spend buy</t>
  </si>
  <si>
    <t>O3209</t>
  </si>
  <si>
    <t>O2642</t>
  </si>
  <si>
    <t>Now act maybe way</t>
  </si>
  <si>
    <t>O3555</t>
  </si>
  <si>
    <t>O3728</t>
  </si>
  <si>
    <t>B1438</t>
  </si>
  <si>
    <t>Me over stock practice</t>
  </si>
  <si>
    <t>O3883</t>
  </si>
  <si>
    <t>Mackenzie Lee</t>
  </si>
  <si>
    <t>Culture argue</t>
  </si>
  <si>
    <t>O3188</t>
  </si>
  <si>
    <t>C883</t>
  </si>
  <si>
    <t>Matthew Miller</t>
  </si>
  <si>
    <t>Author</t>
  </si>
  <si>
    <t>O2975</t>
  </si>
  <si>
    <t>O3300</t>
  </si>
  <si>
    <t>Send manage offer</t>
  </si>
  <si>
    <t>O3890</t>
  </si>
  <si>
    <t>B1139</t>
  </si>
  <si>
    <t>News</t>
  </si>
  <si>
    <t>O3304</t>
  </si>
  <si>
    <t>Jody Camacho</t>
  </si>
  <si>
    <t>Activity little</t>
  </si>
  <si>
    <t>O2745</t>
  </si>
  <si>
    <t>C874</t>
  </si>
  <si>
    <t>Tammy Perez</t>
  </si>
  <si>
    <t>O2972</t>
  </si>
  <si>
    <t>Lisa Patterson</t>
  </si>
  <si>
    <t>Will door case</t>
  </si>
  <si>
    <t>O1654</t>
  </si>
  <si>
    <t>Capital art</t>
  </si>
  <si>
    <t>O3959</t>
  </si>
  <si>
    <t>O3068</t>
  </si>
  <si>
    <t>Staff rest</t>
  </si>
  <si>
    <t>O3173</t>
  </si>
  <si>
    <t>Robyn Campbell</t>
  </si>
  <si>
    <t>O1205</t>
  </si>
  <si>
    <t>C775</t>
  </si>
  <si>
    <t>Janet Woods</t>
  </si>
  <si>
    <t>Despite easy there</t>
  </si>
  <si>
    <t>O3831</t>
  </si>
  <si>
    <t>Woman within</t>
  </si>
  <si>
    <t>O1784</t>
  </si>
  <si>
    <t>Brian Figueroa</t>
  </si>
  <si>
    <t>Laugh</t>
  </si>
  <si>
    <t>O3544</t>
  </si>
  <si>
    <t>Danielle Wall</t>
  </si>
  <si>
    <t>B1257</t>
  </si>
  <si>
    <t>Central professional sort</t>
  </si>
  <si>
    <t>O1760</t>
  </si>
  <si>
    <t>James Gonzales MD</t>
  </si>
  <si>
    <t>Put knowledge consumer</t>
  </si>
  <si>
    <t>O1815</t>
  </si>
  <si>
    <t>Evan Hardy</t>
  </si>
  <si>
    <t>It sit</t>
  </si>
  <si>
    <t>O2217</t>
  </si>
  <si>
    <t>Avoid pay</t>
  </si>
  <si>
    <t>O3481</t>
  </si>
  <si>
    <t>O3429</t>
  </si>
  <si>
    <t>Kimberly Garcia</t>
  </si>
  <si>
    <t>O2026</t>
  </si>
  <si>
    <t>Might free standard</t>
  </si>
  <si>
    <t>O1720</t>
  </si>
  <si>
    <t>O3089</t>
  </si>
  <si>
    <t>Daniel Fernandez</t>
  </si>
  <si>
    <t>O2168</t>
  </si>
  <si>
    <t>A music per deal</t>
  </si>
  <si>
    <t>O2493</t>
  </si>
  <si>
    <t>O2679</t>
  </si>
  <si>
    <t>Diane Ramsey</t>
  </si>
  <si>
    <t>O3215</t>
  </si>
  <si>
    <t>O2236</t>
  </si>
  <si>
    <t>C791</t>
  </si>
  <si>
    <t>Bryan Jenkins</t>
  </si>
  <si>
    <t>B1063</t>
  </si>
  <si>
    <t>Best weight yeah</t>
  </si>
  <si>
    <t>O1813</t>
  </si>
  <si>
    <t>C570</t>
  </si>
  <si>
    <t>Tammy Lynn</t>
  </si>
  <si>
    <t>O2476</t>
  </si>
  <si>
    <t>C502</t>
  </si>
  <si>
    <t>Stephen Bryant</t>
  </si>
  <si>
    <t>O1675</t>
  </si>
  <si>
    <t>C732</t>
  </si>
  <si>
    <t>Tracy Martin</t>
  </si>
  <si>
    <t>O2491</t>
  </si>
  <si>
    <t>C364</t>
  </si>
  <si>
    <t>Susan Fowler</t>
  </si>
  <si>
    <t>B1774</t>
  </si>
  <si>
    <t>Increase about catch hold</t>
  </si>
  <si>
    <t>O1676</t>
  </si>
  <si>
    <t>B1230</t>
  </si>
  <si>
    <t>Third yeah</t>
  </si>
  <si>
    <t>O3372</t>
  </si>
  <si>
    <t>O1886</t>
  </si>
  <si>
    <t>C147</t>
  </si>
  <si>
    <t>Mr. Lucas Hansen MD</t>
  </si>
  <si>
    <t>O2363</t>
  </si>
  <si>
    <t>O1776</t>
  </si>
  <si>
    <t>O2969</t>
  </si>
  <si>
    <t>Richard Perkins</t>
  </si>
  <si>
    <t>Government far</t>
  </si>
  <si>
    <t>O2687</t>
  </si>
  <si>
    <t>Quickly short measure</t>
  </si>
  <si>
    <t>O3011</t>
  </si>
  <si>
    <t>Katherine Smith</t>
  </si>
  <si>
    <t>O3026</t>
  </si>
  <si>
    <t>Mark Moore</t>
  </si>
  <si>
    <t>O3499</t>
  </si>
  <si>
    <t>C436</t>
  </si>
  <si>
    <t>Kenneth Brown</t>
  </si>
  <si>
    <t>O1449</t>
  </si>
  <si>
    <t>B1532</t>
  </si>
  <si>
    <t>Inside section figure</t>
  </si>
  <si>
    <t>O1199</t>
  </si>
  <si>
    <t>Career hot</t>
  </si>
  <si>
    <t>O3583</t>
  </si>
  <si>
    <t>O3655</t>
  </si>
  <si>
    <t>Laura Vega</t>
  </si>
  <si>
    <t>O1358</t>
  </si>
  <si>
    <t>Dustin Anderson</t>
  </si>
  <si>
    <t>Third course interesting</t>
  </si>
  <si>
    <t>O1761</t>
  </si>
  <si>
    <t>C939</t>
  </si>
  <si>
    <t>Heather Gonzales</t>
  </si>
  <si>
    <t>Congress by old nature</t>
  </si>
  <si>
    <t>O2162</t>
  </si>
  <si>
    <t>C960</t>
  </si>
  <si>
    <t>Angelica Thomas</t>
  </si>
  <si>
    <t>O2684</t>
  </si>
  <si>
    <t>Put star expect close</t>
  </si>
  <si>
    <t>O3922</t>
  </si>
  <si>
    <t>C913</t>
  </si>
  <si>
    <t>Tammy Pineda</t>
  </si>
  <si>
    <t>O2159</t>
  </si>
  <si>
    <t>C471</t>
  </si>
  <si>
    <t>Jacqueline Heath</t>
  </si>
  <si>
    <t>O1516</t>
  </si>
  <si>
    <t>C501</t>
  </si>
  <si>
    <t>Christy Scott</t>
  </si>
  <si>
    <t>O1057</t>
  </si>
  <si>
    <t>Jimmy Nichols</t>
  </si>
  <si>
    <t>O2478</t>
  </si>
  <si>
    <t>Seth Roberts</t>
  </si>
  <si>
    <t>Day worry</t>
  </si>
  <si>
    <t>O3455</t>
  </si>
  <si>
    <t>O3385</t>
  </si>
  <si>
    <t>O3400</t>
  </si>
  <si>
    <t>O2730</t>
  </si>
  <si>
    <t>B1518</t>
  </si>
  <si>
    <t>Require difficult find</t>
  </si>
  <si>
    <t>O3633</t>
  </si>
  <si>
    <t>Kathy Hensley</t>
  </si>
  <si>
    <t>Notice sense pass</t>
  </si>
  <si>
    <t>O1854</t>
  </si>
  <si>
    <t>Oil size up</t>
  </si>
  <si>
    <t>O1682</t>
  </si>
  <si>
    <t>Jessica Cooper</t>
  </si>
  <si>
    <t>O3250</t>
  </si>
  <si>
    <t>B1173</t>
  </si>
  <si>
    <t>Design while</t>
  </si>
  <si>
    <t>O1704</t>
  </si>
  <si>
    <t>C241</t>
  </si>
  <si>
    <t>Tanya Townsend</t>
  </si>
  <si>
    <t>B1390</t>
  </si>
  <si>
    <t>Commercial more</t>
  </si>
  <si>
    <t>O3258</t>
  </si>
  <si>
    <t>O3985</t>
  </si>
  <si>
    <t>C199</t>
  </si>
  <si>
    <t>James Rivas</t>
  </si>
  <si>
    <t>O1193</t>
  </si>
  <si>
    <t>Frank Reed</t>
  </si>
  <si>
    <t>Set fine soldier</t>
  </si>
  <si>
    <t>O3490</t>
  </si>
  <si>
    <t>Robert Martin</t>
  </si>
  <si>
    <t>Experience suggest</t>
  </si>
  <si>
    <t>O2126</t>
  </si>
  <si>
    <t>C852</t>
  </si>
  <si>
    <t>Larry Fuller</t>
  </si>
  <si>
    <t>B1409</t>
  </si>
  <si>
    <t>Friend reveal no</t>
  </si>
  <si>
    <t>O2813</t>
  </si>
  <si>
    <t>O3836</t>
  </si>
  <si>
    <t>Cassidy Long</t>
  </si>
  <si>
    <t>B1034</t>
  </si>
  <si>
    <t>Instead sea</t>
  </si>
  <si>
    <t>O2352</t>
  </si>
  <si>
    <t>O3642</t>
  </si>
  <si>
    <t>Lori Gray</t>
  </si>
  <si>
    <t>O3017</t>
  </si>
  <si>
    <t>C484</t>
  </si>
  <si>
    <t>Karen Schultz</t>
  </si>
  <si>
    <t>O2902</t>
  </si>
  <si>
    <t>C441</t>
  </si>
  <si>
    <t>Jessica Rogers</t>
  </si>
  <si>
    <t>Senior yeah</t>
  </si>
  <si>
    <t>O3933</t>
  </si>
  <si>
    <t>Lisa Martinez</t>
  </si>
  <si>
    <t>O1126</t>
  </si>
  <si>
    <t>C864</t>
  </si>
  <si>
    <t>Brandon Mays</t>
  </si>
  <si>
    <t>Later baby everybody</t>
  </si>
  <si>
    <t>O1195</t>
  </si>
  <si>
    <t>C944</t>
  </si>
  <si>
    <t>Dustin Hinton</t>
  </si>
  <si>
    <t>B1640</t>
  </si>
  <si>
    <t>Hundred your</t>
  </si>
  <si>
    <t>O3616</t>
  </si>
  <si>
    <t>C464</t>
  </si>
  <si>
    <t>Matthew Wilson</t>
  </si>
  <si>
    <t>O2071</t>
  </si>
  <si>
    <t>C155</t>
  </si>
  <si>
    <t>Kimberly Nunez</t>
  </si>
  <si>
    <t>O3582</t>
  </si>
  <si>
    <t>C563</t>
  </si>
  <si>
    <t>Kevin Williams</t>
  </si>
  <si>
    <t>For art modern</t>
  </si>
  <si>
    <t>O1834</t>
  </si>
  <si>
    <t>B1351</t>
  </si>
  <si>
    <t>Seat food sort</t>
  </si>
  <si>
    <t>O2788</t>
  </si>
  <si>
    <t>B1250</t>
  </si>
  <si>
    <t>Republican</t>
  </si>
  <si>
    <t>O3013</t>
  </si>
  <si>
    <t>Daniel Rogers</t>
  </si>
  <si>
    <t>O1553</t>
  </si>
  <si>
    <t>Kristen Blair</t>
  </si>
  <si>
    <t>B1623</t>
  </si>
  <si>
    <t>Capital soldier situation</t>
  </si>
  <si>
    <t>O3103</t>
  </si>
  <si>
    <t>O3918</t>
  </si>
  <si>
    <t>C799</t>
  </si>
  <si>
    <t>Kayla Stanton</t>
  </si>
  <si>
    <t>O2930</t>
  </si>
  <si>
    <t>Over pick</t>
  </si>
  <si>
    <t>O3332</t>
  </si>
  <si>
    <t>C849</t>
  </si>
  <si>
    <t>Autumn Little</t>
  </si>
  <si>
    <t>B1451</t>
  </si>
  <si>
    <t>Decision edge</t>
  </si>
  <si>
    <t>O2232</t>
  </si>
  <si>
    <t>C417</t>
  </si>
  <si>
    <t>William Hatfield</t>
  </si>
  <si>
    <t>B1253</t>
  </si>
  <si>
    <t>News better</t>
  </si>
  <si>
    <t>O3057</t>
  </si>
  <si>
    <t>Deborah Hunt</t>
  </si>
  <si>
    <t>O3071</t>
  </si>
  <si>
    <t>Regina Porter</t>
  </si>
  <si>
    <t>O3552</t>
  </si>
  <si>
    <t>B1114</t>
  </si>
  <si>
    <t>Be</t>
  </si>
  <si>
    <t>O2779</t>
  </si>
  <si>
    <t>O3325</t>
  </si>
  <si>
    <t>B1647</t>
  </si>
  <si>
    <t>Finish recent each</t>
  </si>
  <si>
    <t>O1712</t>
  </si>
  <si>
    <t>C143</t>
  </si>
  <si>
    <t>Samantha Hall</t>
  </si>
  <si>
    <t>Fish question lay</t>
  </si>
  <si>
    <t>O2438</t>
  </si>
  <si>
    <t>B1305</t>
  </si>
  <si>
    <t>Choice yard list</t>
  </si>
  <si>
    <t>O3562</t>
  </si>
  <si>
    <t>O2873</t>
  </si>
  <si>
    <t>O1091</t>
  </si>
  <si>
    <t>Rise</t>
  </si>
  <si>
    <t>O2509</t>
  </si>
  <si>
    <t>C699</t>
  </si>
  <si>
    <t>Charles Hobbs</t>
  </si>
  <si>
    <t>O3277</t>
  </si>
  <si>
    <t>C131</t>
  </si>
  <si>
    <t>Anthony Lowe</t>
  </si>
  <si>
    <t>O2184</t>
  </si>
  <si>
    <t>Karen Reed</t>
  </si>
  <si>
    <t>Task without</t>
  </si>
  <si>
    <t>O1835</t>
  </si>
  <si>
    <t>B1340</t>
  </si>
  <si>
    <t>Phone move base</t>
  </si>
  <si>
    <t>O3469</t>
  </si>
  <si>
    <t>O2876</t>
  </si>
  <si>
    <t>O3074</t>
  </si>
  <si>
    <t>C880</t>
  </si>
  <si>
    <t>Alan Zamora</t>
  </si>
  <si>
    <t>B1474</t>
  </si>
  <si>
    <t>Every bill</t>
  </si>
  <si>
    <t>O2947</t>
  </si>
  <si>
    <t>Nancy Green</t>
  </si>
  <si>
    <t>O3585</t>
  </si>
  <si>
    <t>Drop necessary course</t>
  </si>
  <si>
    <t>O2273</t>
  </si>
  <si>
    <t>C902</t>
  </si>
  <si>
    <t>Deanna Rose</t>
  </si>
  <si>
    <t>O1950</t>
  </si>
  <si>
    <t>Tyler Wade</t>
  </si>
  <si>
    <t>B1932</t>
  </si>
  <si>
    <t>Democratic mother</t>
  </si>
  <si>
    <t>O3413</t>
  </si>
  <si>
    <t>Rule become</t>
  </si>
  <si>
    <t>O2251</t>
  </si>
  <si>
    <t>B1894</t>
  </si>
  <si>
    <t>Home material the</t>
  </si>
  <si>
    <t>O2253</t>
  </si>
  <si>
    <t>C567</t>
  </si>
  <si>
    <t>Sean Butler</t>
  </si>
  <si>
    <t>O3779</t>
  </si>
  <si>
    <t>Joshua Rodriguez</t>
  </si>
  <si>
    <t>O3818</t>
  </si>
  <si>
    <t>Mary Taylor</t>
  </si>
  <si>
    <t>B1210</t>
  </si>
  <si>
    <t>Door my respond</t>
  </si>
  <si>
    <t>O3820</t>
  </si>
  <si>
    <t>C773</t>
  </si>
  <si>
    <t>Thomas Thompson</t>
  </si>
  <si>
    <t>B1691</t>
  </si>
  <si>
    <t>Carry part</t>
  </si>
  <si>
    <t>O3792</t>
  </si>
  <si>
    <t>O1936</t>
  </si>
  <si>
    <t>Larry Watson</t>
  </si>
  <si>
    <t>Recently some</t>
  </si>
  <si>
    <t>O3187</t>
  </si>
  <si>
    <t>C828</t>
  </si>
  <si>
    <t>Tracey Reynolds</t>
  </si>
  <si>
    <t>Teacher eye star them</t>
  </si>
  <si>
    <t>O3127</t>
  </si>
  <si>
    <t>O2442</t>
  </si>
  <si>
    <t>B1138</t>
  </si>
  <si>
    <t>Peace</t>
  </si>
  <si>
    <t>O2748</t>
  </si>
  <si>
    <t>O3909</t>
  </si>
  <si>
    <t>O1746</t>
  </si>
  <si>
    <t>Paul Delacruz</t>
  </si>
  <si>
    <t>O1146</t>
  </si>
  <si>
    <t>Travis Cervantes</t>
  </si>
  <si>
    <t>Full after wear</t>
  </si>
  <si>
    <t>O1109</t>
  </si>
  <si>
    <t>Andrea Burch</t>
  </si>
  <si>
    <t>O2587</t>
  </si>
  <si>
    <t>C798</t>
  </si>
  <si>
    <t>Sheri Anderson</t>
  </si>
  <si>
    <t>B1252</t>
  </si>
  <si>
    <t>School price federal</t>
  </si>
  <si>
    <t>O2067</t>
  </si>
  <si>
    <t>C867</t>
  </si>
  <si>
    <t>Joyce Foster</t>
  </si>
  <si>
    <t>Sense</t>
  </si>
  <si>
    <t>O1574</t>
  </si>
  <si>
    <t>O1332</t>
  </si>
  <si>
    <t>Through well spend</t>
  </si>
  <si>
    <t>O3737</t>
  </si>
  <si>
    <t>B1299</t>
  </si>
  <si>
    <t>Not shoulder</t>
  </si>
  <si>
    <t>O2045</t>
  </si>
  <si>
    <t>C150</t>
  </si>
  <si>
    <t>Scott Richardson</t>
  </si>
  <si>
    <t>B1751</t>
  </si>
  <si>
    <t>At two early company</t>
  </si>
  <si>
    <t>O3674</t>
  </si>
  <si>
    <t>B1444</t>
  </si>
  <si>
    <t>Market</t>
  </si>
  <si>
    <t>O3488</t>
  </si>
  <si>
    <t>C297</t>
  </si>
  <si>
    <t>Craig Little</t>
  </si>
  <si>
    <t>B1510</t>
  </si>
  <si>
    <t>Environment what executive</t>
  </si>
  <si>
    <t>O2689</t>
  </si>
  <si>
    <t>O1370</t>
  </si>
  <si>
    <t>C491</t>
  </si>
  <si>
    <t>Matthew Warner</t>
  </si>
  <si>
    <t>B1866</t>
  </si>
  <si>
    <t>Economic likely determine newspaper</t>
  </si>
  <si>
    <t>O3827</t>
  </si>
  <si>
    <t>B1339</t>
  </si>
  <si>
    <t>Skill action view</t>
  </si>
  <si>
    <t>O3525</t>
  </si>
  <si>
    <t>O1119</t>
  </si>
  <si>
    <t>O1364</t>
  </si>
  <si>
    <t>O2169</t>
  </si>
  <si>
    <t>Whether seven</t>
  </si>
  <si>
    <t>O2921</t>
  </si>
  <si>
    <t>O2602</t>
  </si>
  <si>
    <t>O1509</t>
  </si>
  <si>
    <t>B1604</t>
  </si>
  <si>
    <t>Sit trial those</t>
  </si>
  <si>
    <t>O2879</t>
  </si>
  <si>
    <t>B1055</t>
  </si>
  <si>
    <t>Later</t>
  </si>
  <si>
    <t>O1984</t>
  </si>
  <si>
    <t>C689</t>
  </si>
  <si>
    <t>Victoria Travis</t>
  </si>
  <si>
    <t>O1096</t>
  </si>
  <si>
    <t>O3271</t>
  </si>
  <si>
    <t>O1384</t>
  </si>
  <si>
    <t>Sergio Brown</t>
  </si>
  <si>
    <t>O2174</t>
  </si>
  <si>
    <t>C505</t>
  </si>
  <si>
    <t>Breanna Howell</t>
  </si>
  <si>
    <t>Concern capital</t>
  </si>
  <si>
    <t>O2403</t>
  </si>
  <si>
    <t>O1178</t>
  </si>
  <si>
    <t>O3625</t>
  </si>
  <si>
    <t>O3688</t>
  </si>
  <si>
    <t>C790</t>
  </si>
  <si>
    <t>Gregory Mahoney</t>
  </si>
  <si>
    <t>B1391</t>
  </si>
  <si>
    <t>Be entire phone actually</t>
  </si>
  <si>
    <t>O2055</t>
  </si>
  <si>
    <t>C637</t>
  </si>
  <si>
    <t>Mr. Jacob Perez PhD</t>
  </si>
  <si>
    <t>O1903</t>
  </si>
  <si>
    <t>C162</t>
  </si>
  <si>
    <t>lisa fowler dds</t>
  </si>
  <si>
    <t>O1438</t>
  </si>
  <si>
    <t>C777</t>
  </si>
  <si>
    <t>Adrian Deleon</t>
  </si>
  <si>
    <t>Newspaper put key</t>
  </si>
  <si>
    <t>O2331</t>
  </si>
  <si>
    <t>Jennifer Alvarado</t>
  </si>
  <si>
    <t>O2245</t>
  </si>
  <si>
    <t>O1034</t>
  </si>
  <si>
    <t>O1369</t>
  </si>
  <si>
    <t>Kaitlyn Richardson</t>
  </si>
  <si>
    <t>B1374</t>
  </si>
  <si>
    <t>Different although wall</t>
  </si>
  <si>
    <t>O3175</t>
  </si>
  <si>
    <t>O1844</t>
  </si>
  <si>
    <t>Derek Bush</t>
  </si>
  <si>
    <t>B1367</t>
  </si>
  <si>
    <t>Picture particularly season together</t>
  </si>
  <si>
    <t>O1866</t>
  </si>
  <si>
    <t>C649</t>
  </si>
  <si>
    <t>Thomas Richards</t>
  </si>
  <si>
    <t>O2822</t>
  </si>
  <si>
    <t>Become option marriage</t>
  </si>
  <si>
    <t>O2682</t>
  </si>
  <si>
    <t>C925</t>
  </si>
  <si>
    <t>Julie Drake</t>
  </si>
  <si>
    <t>B1040</t>
  </si>
  <si>
    <t>Section attorney last take</t>
  </si>
  <si>
    <t>O2984</t>
  </si>
  <si>
    <t>Tracie White</t>
  </si>
  <si>
    <t>O3700</t>
  </si>
  <si>
    <t>Task admit sit</t>
  </si>
  <si>
    <t>O2259</t>
  </si>
  <si>
    <t>Melissa Cruz</t>
  </si>
  <si>
    <t>O2971</t>
  </si>
  <si>
    <t>Sherri Rice</t>
  </si>
  <si>
    <t>O1139</t>
  </si>
  <si>
    <t>B1668</t>
  </si>
  <si>
    <t>Try occur</t>
  </si>
  <si>
    <t>O1229</t>
  </si>
  <si>
    <t>B1166</t>
  </si>
  <si>
    <t>Ever</t>
  </si>
  <si>
    <t>O3448</t>
  </si>
  <si>
    <t>O3557</t>
  </si>
  <si>
    <t>C218</t>
  </si>
  <si>
    <t>Jessica Butler</t>
  </si>
  <si>
    <t>O2695</t>
  </si>
  <si>
    <t>C687</t>
  </si>
  <si>
    <t>Robert Holland</t>
  </si>
  <si>
    <t>B1302</t>
  </si>
  <si>
    <t>Focus politics major</t>
  </si>
  <si>
    <t>O1255</t>
  </si>
  <si>
    <t>C173</t>
  </si>
  <si>
    <t>Alicia Thomas</t>
  </si>
  <si>
    <t>B1419</t>
  </si>
  <si>
    <t>Can</t>
  </si>
  <si>
    <t>O1100</t>
  </si>
  <si>
    <t>O2136</t>
  </si>
  <si>
    <t>C292</t>
  </si>
  <si>
    <t>Darlene Cole</t>
  </si>
  <si>
    <t>B1867</t>
  </si>
  <si>
    <t>Care interest themselves</t>
  </si>
  <si>
    <t>O1487</t>
  </si>
  <si>
    <t>C136</t>
  </si>
  <si>
    <t>Lee Blair</t>
  </si>
  <si>
    <t>O3735</t>
  </si>
  <si>
    <t>John Raymond</t>
  </si>
  <si>
    <t>O3288</t>
  </si>
  <si>
    <t>Robert Hall</t>
  </si>
  <si>
    <t>O3984</t>
  </si>
  <si>
    <t>Amanda Bailey</t>
  </si>
  <si>
    <t>B1666</t>
  </si>
  <si>
    <t>Fast foot whom</t>
  </si>
  <si>
    <t>O1137</t>
  </si>
  <si>
    <t>B1031</t>
  </si>
  <si>
    <t>Letter possible</t>
  </si>
  <si>
    <t>O3075</t>
  </si>
  <si>
    <t>Justin Olsen</t>
  </si>
  <si>
    <t>O1403</t>
  </si>
  <si>
    <t>Mitchell Shepherd</t>
  </si>
  <si>
    <t>Black commercial</t>
  </si>
  <si>
    <t>O3821</t>
  </si>
  <si>
    <t>O2771</t>
  </si>
  <si>
    <t>O3734</t>
  </si>
  <si>
    <t>O3028</t>
  </si>
  <si>
    <t>Allison Coleman</t>
  </si>
  <si>
    <t>Mother ball</t>
  </si>
  <si>
    <t>O2699</t>
  </si>
  <si>
    <t>O2077</t>
  </si>
  <si>
    <t>C372</t>
  </si>
  <si>
    <t>Nicholas Nelson</t>
  </si>
  <si>
    <t>O3854</t>
  </si>
  <si>
    <t>O2795</t>
  </si>
  <si>
    <t>Leah Harper</t>
  </si>
  <si>
    <t>O2982</t>
  </si>
  <si>
    <t>Decade section gun including</t>
  </si>
  <si>
    <t>O2500</t>
  </si>
  <si>
    <t>C178</t>
  </si>
  <si>
    <t>Brian Byrd</t>
  </si>
  <si>
    <t>O1698</t>
  </si>
  <si>
    <t>Jennifer Kelly</t>
  </si>
  <si>
    <t>Hot tree cost</t>
  </si>
  <si>
    <t>O2884</t>
  </si>
  <si>
    <t>C380</t>
  </si>
  <si>
    <t>William Clark</t>
  </si>
  <si>
    <t>Experience let</t>
  </si>
  <si>
    <t>O2277</t>
  </si>
  <si>
    <t>O1992</t>
  </si>
  <si>
    <t>Brian Walsh</t>
  </si>
  <si>
    <t>Phone</t>
  </si>
  <si>
    <t>O3651</t>
  </si>
  <si>
    <t>C413</t>
  </si>
  <si>
    <t>Lucas Cortez</t>
  </si>
  <si>
    <t>O3929</t>
  </si>
  <si>
    <t>Art allow</t>
  </si>
  <si>
    <t>O2480</t>
  </si>
  <si>
    <t>C592</t>
  </si>
  <si>
    <t>Tyler Schultz</t>
  </si>
  <si>
    <t>O3575</t>
  </si>
  <si>
    <t>B1198</t>
  </si>
  <si>
    <t>Remember share this</t>
  </si>
  <si>
    <t>O2625</t>
  </si>
  <si>
    <t>O2267</t>
  </si>
  <si>
    <t>C112</t>
  </si>
  <si>
    <t>Monica Horton</t>
  </si>
  <si>
    <t>Amount finish</t>
  </si>
  <si>
    <t>O1658</t>
  </si>
  <si>
    <t>B1432</t>
  </si>
  <si>
    <t>Girl last say</t>
  </si>
  <si>
    <t>O2618</t>
  </si>
  <si>
    <t>B1365</t>
  </si>
  <si>
    <t>Stuff all arrive</t>
  </si>
  <si>
    <t>O1610</t>
  </si>
  <si>
    <t>Joseph Hammond</t>
  </si>
  <si>
    <t>Behavior</t>
  </si>
  <si>
    <t>O1680</t>
  </si>
  <si>
    <t>C253</t>
  </si>
  <si>
    <t>Crystal Ross</t>
  </si>
  <si>
    <t>Friend style agent</t>
  </si>
  <si>
    <t>O3290</t>
  </si>
  <si>
    <t>C600</t>
  </si>
  <si>
    <t>Mark Moody</t>
  </si>
  <si>
    <t>Thank</t>
  </si>
  <si>
    <t>O3206</t>
  </si>
  <si>
    <t>O2928</t>
  </si>
  <si>
    <t>O3559</t>
  </si>
  <si>
    <t>O1713</t>
  </si>
  <si>
    <t>O3141</t>
  </si>
  <si>
    <t>Easy bar</t>
  </si>
  <si>
    <t>O2097</t>
  </si>
  <si>
    <t>Craig Miller</t>
  </si>
  <si>
    <t>In</t>
  </si>
  <si>
    <t>O2607</t>
  </si>
  <si>
    <t>C756</t>
  </si>
  <si>
    <t>Steven Brown</t>
  </si>
  <si>
    <t>O1435</t>
  </si>
  <si>
    <t>O3927</t>
  </si>
  <si>
    <t>C457</t>
  </si>
  <si>
    <t>Sara Heath</t>
  </si>
  <si>
    <t>O3160</t>
  </si>
  <si>
    <t>Water investment federal</t>
  </si>
  <si>
    <t>O1060</t>
  </si>
  <si>
    <t>B1852</t>
  </si>
  <si>
    <t>Mean</t>
  </si>
  <si>
    <t>O1728</t>
  </si>
  <si>
    <t>C953</t>
  </si>
  <si>
    <t>Rickey Martinez DDS</t>
  </si>
  <si>
    <t>Field growth</t>
  </si>
  <si>
    <t>O2160</t>
  </si>
  <si>
    <t>C865</t>
  </si>
  <si>
    <t>Ronald Goodwin</t>
  </si>
  <si>
    <t>Street president course</t>
  </si>
  <si>
    <t>O2856</t>
  </si>
  <si>
    <t>O2408</t>
  </si>
  <si>
    <t>C492</t>
  </si>
  <si>
    <t>Chad Pena</t>
  </si>
  <si>
    <t>O2361</t>
  </si>
  <si>
    <t>O1751</t>
  </si>
  <si>
    <t>C582</t>
  </si>
  <si>
    <t>Kenneth Gonzalez</t>
  </si>
  <si>
    <t>Writer raise rate</t>
  </si>
  <si>
    <t>O3683</t>
  </si>
  <si>
    <t>Stay determine number</t>
  </si>
  <si>
    <t>O3086</t>
  </si>
  <si>
    <t>C892</t>
  </si>
  <si>
    <t>Debra Booker</t>
  </si>
  <si>
    <t>O1448</t>
  </si>
  <si>
    <t>C767</t>
  </si>
  <si>
    <t>Collin Rivera</t>
  </si>
  <si>
    <t>Reveal second</t>
  </si>
  <si>
    <t>O1528</t>
  </si>
  <si>
    <t>Dan Smith</t>
  </si>
  <si>
    <t>O1935</t>
  </si>
  <si>
    <t>Stephanie Gibson</t>
  </si>
  <si>
    <t>Myself number hold</t>
  </si>
  <si>
    <t>O3871</t>
  </si>
  <si>
    <t>O2935</t>
  </si>
  <si>
    <t>C395</t>
  </si>
  <si>
    <t>Bradley Flynn</t>
  </si>
  <si>
    <t>B1598</t>
  </si>
  <si>
    <t>People instead thousand</t>
  </si>
  <si>
    <t>O3480</t>
  </si>
  <si>
    <t>O2391</t>
  </si>
  <si>
    <t>O1389</t>
  </si>
  <si>
    <t>Someone live bill</t>
  </si>
  <si>
    <t>O1335</t>
  </si>
  <si>
    <t>Treatment see point</t>
  </si>
  <si>
    <t>O3438</t>
  </si>
  <si>
    <t>Prepare world court</t>
  </si>
  <si>
    <t>O2677</t>
  </si>
  <si>
    <t>Positive near</t>
  </si>
  <si>
    <t>O3036</t>
  </si>
  <si>
    <t>C411</t>
  </si>
  <si>
    <t>Emily Rodriguez</t>
  </si>
  <si>
    <t>Music human</t>
  </si>
  <si>
    <t>O2897</t>
  </si>
  <si>
    <t>O2861</t>
  </si>
  <si>
    <t>C659</t>
  </si>
  <si>
    <t>Emily Barrett</t>
  </si>
  <si>
    <t>B1497</t>
  </si>
  <si>
    <t>House significant forget war</t>
  </si>
  <si>
    <t>O2623</t>
  </si>
  <si>
    <t>O2859</t>
  </si>
  <si>
    <t>C722</t>
  </si>
  <si>
    <t>Elizabeth Kelly</t>
  </si>
  <si>
    <t>B1727</t>
  </si>
  <si>
    <t>Physical prove</t>
  </si>
  <si>
    <t>O3146</t>
  </si>
  <si>
    <t>O2650</t>
  </si>
  <si>
    <t>Father pass debate</t>
  </si>
  <si>
    <t>O1485</t>
  </si>
  <si>
    <t>Larry Haynes</t>
  </si>
  <si>
    <t>Audience new although</t>
  </si>
  <si>
    <t>O1603</t>
  </si>
  <si>
    <t>O1807</t>
  </si>
  <si>
    <t>O1192</t>
  </si>
  <si>
    <t>B1314</t>
  </si>
  <si>
    <t>Green treat speech</t>
  </si>
  <si>
    <t>O2620</t>
  </si>
  <si>
    <t>George Rollins</t>
  </si>
  <si>
    <t>O2797</t>
  </si>
  <si>
    <t>O3338</t>
  </si>
  <si>
    <t>Olivia Harris</t>
  </si>
  <si>
    <t>O1191</t>
  </si>
  <si>
    <t>O1681</t>
  </si>
  <si>
    <t>Jeffrey Smith</t>
  </si>
  <si>
    <t>O3992</t>
  </si>
  <si>
    <t>C320</t>
  </si>
  <si>
    <t>Elizabeth Cook</t>
  </si>
  <si>
    <t>O2712</t>
  </si>
  <si>
    <t>O3976</t>
  </si>
  <si>
    <t>B1820</t>
  </si>
  <si>
    <t>City if</t>
  </si>
  <si>
    <t>O1122</t>
  </si>
  <si>
    <t>Catherine Rasmussen</t>
  </si>
  <si>
    <t>O2001</t>
  </si>
  <si>
    <t>B1616</t>
  </si>
  <si>
    <t>Court break hear</t>
  </si>
  <si>
    <t>O2526</t>
  </si>
  <si>
    <t>B1861</t>
  </si>
  <si>
    <t>Chair Mrs</t>
  </si>
  <si>
    <t>O1445</t>
  </si>
  <si>
    <t>David Craig</t>
  </si>
  <si>
    <t>Choose consider draw</t>
  </si>
  <si>
    <t>O3419</t>
  </si>
  <si>
    <t>Jason Jackson</t>
  </si>
  <si>
    <t>O3597</t>
  </si>
  <si>
    <t>B1387</t>
  </si>
  <si>
    <t>Scene two among</t>
  </si>
  <si>
    <t>O2525</t>
  </si>
  <si>
    <t>O1159</t>
  </si>
  <si>
    <t>Melissa Carrillo</t>
  </si>
  <si>
    <t>Pressure American</t>
  </si>
  <si>
    <t>O3365</t>
  </si>
  <si>
    <t>Green while early</t>
  </si>
  <si>
    <t>O3973</t>
  </si>
  <si>
    <t>Six value blood</t>
  </si>
  <si>
    <t>O1845</t>
  </si>
  <si>
    <t>C454</t>
  </si>
  <si>
    <t>Jacqueline Brady</t>
  </si>
  <si>
    <t>O2752</t>
  </si>
  <si>
    <t>O2358</t>
  </si>
  <si>
    <t>O1267</t>
  </si>
  <si>
    <t>Sean Robles</t>
  </si>
  <si>
    <t>O1608</t>
  </si>
  <si>
    <t>White it</t>
  </si>
  <si>
    <t>O1491</t>
  </si>
  <si>
    <t>Brooke Bennett</t>
  </si>
  <si>
    <t>B1154</t>
  </si>
  <si>
    <t>Next admit</t>
  </si>
  <si>
    <t>O2463</t>
  </si>
  <si>
    <t>B1740</t>
  </si>
  <si>
    <t>International play</t>
  </si>
  <si>
    <t>O1638</t>
  </si>
  <si>
    <t>Matthew Stevenson</t>
  </si>
  <si>
    <t>Hit store</t>
  </si>
  <si>
    <t>O1142</t>
  </si>
  <si>
    <t>Director</t>
  </si>
  <si>
    <t>O3090</t>
  </si>
  <si>
    <t>C535</t>
  </si>
  <si>
    <t>Ashley Morgan</t>
  </si>
  <si>
    <t>O1355</t>
  </si>
  <si>
    <t>Media suddenly</t>
  </si>
  <si>
    <t>O2203</t>
  </si>
  <si>
    <t>O3983</t>
  </si>
  <si>
    <t>Christopher Nichols</t>
  </si>
  <si>
    <t>O1655</t>
  </si>
  <si>
    <t>Samuel Perez</t>
  </si>
  <si>
    <t>O1102</t>
  </si>
  <si>
    <t>Cynthia Conrad</t>
  </si>
  <si>
    <t>O2290</t>
  </si>
  <si>
    <t>Manage piece</t>
  </si>
  <si>
    <t>O2469</t>
  </si>
  <si>
    <t>David Mccoy</t>
  </si>
  <si>
    <t>B1634</t>
  </si>
  <si>
    <t>Campaign take mention</t>
  </si>
  <si>
    <t>O2522</t>
  </si>
  <si>
    <t>Local citizen</t>
  </si>
  <si>
    <t>O1048</t>
  </si>
  <si>
    <t>C938</t>
  </si>
  <si>
    <t>John Hansen</t>
  </si>
  <si>
    <t>O1284</t>
  </si>
  <si>
    <t>Behind staff</t>
  </si>
  <si>
    <t>O2150</t>
  </si>
  <si>
    <t>Sarah Schaefer</t>
  </si>
  <si>
    <t>O2459</t>
  </si>
  <si>
    <t>C475</t>
  </si>
  <si>
    <t>Mary Gilbert</t>
  </si>
  <si>
    <t>O2983</t>
  </si>
  <si>
    <t>Peace least find</t>
  </si>
  <si>
    <t>O1456</t>
  </si>
  <si>
    <t>Amanda Dorsey</t>
  </si>
  <si>
    <t>B1426</t>
  </si>
  <si>
    <t>Others series lay</t>
  </si>
  <si>
    <t>O1774</t>
  </si>
  <si>
    <t>Richard Snyder</t>
  </si>
  <si>
    <t>Thus will watch</t>
  </si>
  <si>
    <t>O3468</t>
  </si>
  <si>
    <t>Daniel Clements</t>
  </si>
  <si>
    <t>B1284</t>
  </si>
  <si>
    <t>Wife without</t>
  </si>
  <si>
    <t>O1584</t>
  </si>
  <si>
    <t>B1183</t>
  </si>
  <si>
    <t>Sea hold</t>
  </si>
  <si>
    <t>O3899</t>
  </si>
  <si>
    <t>Taylor Chambers</t>
  </si>
  <si>
    <t>O3096</t>
  </si>
  <si>
    <t>C706</t>
  </si>
  <si>
    <t>Jason Collins</t>
  </si>
  <si>
    <t>Mention smile</t>
  </si>
  <si>
    <t>O1587</t>
  </si>
  <si>
    <t>Vincent Mcneil</t>
  </si>
  <si>
    <t>Clearly day</t>
  </si>
  <si>
    <t>O2586</t>
  </si>
  <si>
    <t>Michael Vincent</t>
  </si>
  <si>
    <t>O1312</t>
  </si>
  <si>
    <t>Victoria Banks</t>
  </si>
  <si>
    <t>B1120</t>
  </si>
  <si>
    <t>Claim particular</t>
  </si>
  <si>
    <t>O2791</t>
  </si>
  <si>
    <t>B1445</t>
  </si>
  <si>
    <t>Factor buy</t>
  </si>
  <si>
    <t>O1747</t>
  </si>
  <si>
    <t>C250</t>
  </si>
  <si>
    <t>Carla Rodriguez</t>
  </si>
  <si>
    <t>Second reduce career</t>
  </si>
  <si>
    <t>O3937</t>
  </si>
  <si>
    <t>O2435</t>
  </si>
  <si>
    <t>Rebecca Byrd</t>
  </si>
  <si>
    <t>O1803</t>
  </si>
  <si>
    <t>B1511</t>
  </si>
  <si>
    <t>Live</t>
  </si>
  <si>
    <t>O1402</t>
  </si>
  <si>
    <t>Emily Rowe</t>
  </si>
  <si>
    <t>O2608</t>
  </si>
  <si>
    <t>O3180</t>
  </si>
  <si>
    <t>C135</t>
  </si>
  <si>
    <t>Sarah Herring</t>
  </si>
  <si>
    <t>O1000</t>
  </si>
  <si>
    <t>C439</t>
  </si>
  <si>
    <t>Erin Hernandez</t>
  </si>
  <si>
    <t>B1049</t>
  </si>
  <si>
    <t>Poor film measure</t>
  </si>
  <si>
    <t>O2472</t>
  </si>
  <si>
    <t>C217</t>
  </si>
  <si>
    <t>Christopher Cruz</t>
  </si>
  <si>
    <t>O2165</t>
  </si>
  <si>
    <t>C694</t>
  </si>
  <si>
    <t>Michele Roberts</t>
  </si>
  <si>
    <t>O1540</t>
  </si>
  <si>
    <t>Small approach doctor</t>
  </si>
  <si>
    <t>O2974</t>
  </si>
  <si>
    <t>C509</t>
  </si>
  <si>
    <t>Thomas Smith</t>
  </si>
  <si>
    <t>Nothing</t>
  </si>
  <si>
    <t>O2129</t>
  </si>
  <si>
    <t>Friend pass</t>
  </si>
  <si>
    <t>O3486</t>
  </si>
  <si>
    <t>Future look</t>
  </si>
  <si>
    <t>O3506</t>
  </si>
  <si>
    <t>C678</t>
  </si>
  <si>
    <t>Daniel Burgess</t>
  </si>
  <si>
    <t>O2173</t>
  </si>
  <si>
    <t>Paula Atkinson</t>
  </si>
  <si>
    <t>O2540</t>
  </si>
  <si>
    <t>O3297</t>
  </si>
  <si>
    <t>C737</t>
  </si>
  <si>
    <t>Denise Bright</t>
  </si>
  <si>
    <t>O1748</t>
  </si>
  <si>
    <t>Nothing summer</t>
  </si>
  <si>
    <t>O2291</t>
  </si>
  <si>
    <t>Within major other</t>
  </si>
  <si>
    <t>O1885</t>
  </si>
  <si>
    <t>Melissa Carter</t>
  </si>
  <si>
    <t>O1130</t>
  </si>
  <si>
    <t>Beyond may official</t>
  </si>
  <si>
    <t>O3999</t>
  </si>
  <si>
    <t>Woman mother</t>
  </si>
  <si>
    <t>O3695</t>
  </si>
  <si>
    <t>Jacqueline Mitchell</t>
  </si>
  <si>
    <t>O3406</t>
  </si>
  <si>
    <t>O3741</t>
  </si>
  <si>
    <t>O2814</t>
  </si>
  <si>
    <t>O3788</t>
  </si>
  <si>
    <t>John Hall</t>
  </si>
  <si>
    <t>O1890</t>
  </si>
  <si>
    <t>Mario King</t>
  </si>
  <si>
    <t>B1772</t>
  </si>
  <si>
    <t>Watch prevent</t>
  </si>
  <si>
    <t>O1649</t>
  </si>
  <si>
    <t>Jessica Maldonado</t>
  </si>
  <si>
    <t>Interview professor per</t>
  </si>
  <si>
    <t>O2393</t>
  </si>
  <si>
    <t>Nicholas Johnson</t>
  </si>
  <si>
    <t>O3137</t>
  </si>
  <si>
    <t>Hunter Montoya</t>
  </si>
  <si>
    <t>Option</t>
  </si>
  <si>
    <t>O3719</t>
  </si>
  <si>
    <t>O3205</t>
  </si>
  <si>
    <t>Patrick Castro</t>
  </si>
  <si>
    <t>O2319</t>
  </si>
  <si>
    <t>B1927</t>
  </si>
  <si>
    <t>Wish fly admit</t>
  </si>
  <si>
    <t>O3460</t>
  </si>
  <si>
    <t>Friend clearly</t>
  </si>
  <si>
    <t>O1188</t>
  </si>
  <si>
    <t>C193</t>
  </si>
  <si>
    <t>Cathy Lopez</t>
  </si>
  <si>
    <t>O2433</t>
  </si>
  <si>
    <t>B1262</t>
  </si>
  <si>
    <t>Expect itself involve study</t>
  </si>
  <si>
    <t>O2107</t>
  </si>
  <si>
    <t>C946</t>
  </si>
  <si>
    <t>Shannon Perez</t>
  </si>
  <si>
    <t>Item morning</t>
  </si>
  <si>
    <t>O3390</t>
  </si>
  <si>
    <t>B1376</t>
  </si>
  <si>
    <t>Girl happy quickly</t>
  </si>
  <si>
    <t>O3535</t>
  </si>
  <si>
    <t>O1314</t>
  </si>
  <si>
    <t>Lay region</t>
  </si>
  <si>
    <t>O3234</t>
  </si>
  <si>
    <t>O2886</t>
  </si>
  <si>
    <t>O1351</t>
  </si>
  <si>
    <t>O1859</t>
  </si>
  <si>
    <t>Brett Baker</t>
  </si>
  <si>
    <t>Under little able</t>
  </si>
  <si>
    <t>O3161</t>
  </si>
  <si>
    <t>O1861</t>
  </si>
  <si>
    <t>Steven Kennedy</t>
  </si>
  <si>
    <t>Health recognize</t>
  </si>
  <si>
    <t>O3739</t>
  </si>
  <si>
    <t>B1015</t>
  </si>
  <si>
    <t>Each agent</t>
  </si>
  <si>
    <t>O3530</t>
  </si>
  <si>
    <t>C530</t>
  </si>
  <si>
    <t>Samuel Walker</t>
  </si>
  <si>
    <t>O3761</t>
  </si>
  <si>
    <t>O2977</t>
  </si>
  <si>
    <t>B1131</t>
  </si>
  <si>
    <t>Indeed fast too</t>
  </si>
  <si>
    <t>O3040</t>
  </si>
  <si>
    <t>Deep lay</t>
  </si>
  <si>
    <t>O2634</t>
  </si>
  <si>
    <t>Ashley Brown</t>
  </si>
  <si>
    <t>B1362</t>
  </si>
  <si>
    <t>Risk quickly finally</t>
  </si>
  <si>
    <t>O3239</t>
  </si>
  <si>
    <t>O2772</t>
  </si>
  <si>
    <t>O1800</t>
  </si>
  <si>
    <t>C681</t>
  </si>
  <si>
    <t>Nancy Johnson</t>
  </si>
  <si>
    <t>B1152</t>
  </si>
  <si>
    <t>Exactly Republican</t>
  </si>
  <si>
    <t>O3504</t>
  </si>
  <si>
    <t>Television</t>
  </si>
  <si>
    <t>O3629</t>
  </si>
  <si>
    <t>O1425</t>
  </si>
  <si>
    <t>C989</t>
  </si>
  <si>
    <t>Past try American</t>
  </si>
  <si>
    <t>O2321</t>
  </si>
  <si>
    <t>O2112</t>
  </si>
  <si>
    <t>Surface past</t>
  </si>
  <si>
    <t>O3584</t>
  </si>
  <si>
    <t>O2636</t>
  </si>
  <si>
    <t>O2189</t>
  </si>
  <si>
    <t>Ashley Lewis</t>
  </si>
  <si>
    <t>B1803</t>
  </si>
  <si>
    <t>Behavior available</t>
  </si>
  <si>
    <t>O3644</t>
  </si>
  <si>
    <t>O3213</t>
  </si>
  <si>
    <t>Thought him may</t>
  </si>
  <si>
    <t>O3805</t>
  </si>
  <si>
    <t>O2773</t>
  </si>
  <si>
    <t>Include form</t>
  </si>
  <si>
    <t>O2296</t>
  </si>
  <si>
    <t>Coach by</t>
  </si>
  <si>
    <t>O3990</t>
  </si>
  <si>
    <t>C613</t>
  </si>
  <si>
    <t>Phyllis Dunn</t>
  </si>
  <si>
    <t>Free when recently</t>
  </si>
  <si>
    <t>O2368</t>
  </si>
  <si>
    <t>Kelly Brooks</t>
  </si>
  <si>
    <t>B1042</t>
  </si>
  <si>
    <t>Star when</t>
  </si>
  <si>
    <t>O2842</t>
  </si>
  <si>
    <t>C433</t>
  </si>
  <si>
    <t>Jeffrey Thornton</t>
  </si>
  <si>
    <t>B1648</t>
  </si>
  <si>
    <t>Investment figure sing</t>
  </si>
  <si>
    <t>O3606</t>
  </si>
  <si>
    <t>C181</t>
  </si>
  <si>
    <t>David Cross</t>
  </si>
  <si>
    <t>O1078</t>
  </si>
  <si>
    <t>Center</t>
  </si>
  <si>
    <t>O2078</t>
  </si>
  <si>
    <t>robert anderson</t>
  </si>
  <si>
    <t>O1503</t>
  </si>
  <si>
    <t>Indeed trade main</t>
  </si>
  <si>
    <t>O2399</t>
  </si>
  <si>
    <t>O1906</t>
  </si>
  <si>
    <t>C537</t>
  </si>
  <si>
    <t>Mark Mitchell</t>
  </si>
  <si>
    <t>O2521</t>
  </si>
  <si>
    <t>B1181</t>
  </si>
  <si>
    <t>Green level</t>
  </si>
  <si>
    <t>O2419</t>
  </si>
  <si>
    <t>O2400</t>
  </si>
  <si>
    <t>O1163</t>
  </si>
  <si>
    <t>Mind morning</t>
  </si>
  <si>
    <t>O3577</t>
  </si>
  <si>
    <t>O1777</t>
  </si>
  <si>
    <t>Back wonder follow</t>
  </si>
  <si>
    <t>O3670</t>
  </si>
  <si>
    <t>O2738</t>
  </si>
  <si>
    <t>Jacqueline Smith</t>
  </si>
  <si>
    <t>Very population</t>
  </si>
  <si>
    <t>O1542</t>
  </si>
  <si>
    <t>Johnny Morgan</t>
  </si>
  <si>
    <t>O3454</t>
  </si>
  <si>
    <t>O3867</t>
  </si>
  <si>
    <t>Andrea Sims</t>
  </si>
  <si>
    <t>Stuff yet</t>
  </si>
  <si>
    <t>O3970</t>
  </si>
  <si>
    <t>Elaine Rivera</t>
  </si>
  <si>
    <t>O2955</t>
  </si>
  <si>
    <t>Fast forward appear</t>
  </si>
  <si>
    <t>O2166</t>
  </si>
  <si>
    <t>Erica Medina</t>
  </si>
  <si>
    <t>Single country huge</t>
  </si>
  <si>
    <t>O2923</t>
  </si>
  <si>
    <t>Amanda Smith</t>
  </si>
  <si>
    <t>B1645</t>
  </si>
  <si>
    <t>Need red</t>
  </si>
  <si>
    <t>O1826</t>
  </si>
  <si>
    <t>C159</t>
  </si>
  <si>
    <t>Carol Kim</t>
  </si>
  <si>
    <t>About nature social above</t>
  </si>
  <si>
    <t>O2770</t>
  </si>
  <si>
    <t>C337</t>
  </si>
  <si>
    <t>Matthew Jackson</t>
  </si>
  <si>
    <t>O2246</t>
  </si>
  <si>
    <t>C557</t>
  </si>
  <si>
    <t>Marvin Hughes</t>
  </si>
  <si>
    <t>O1759</t>
  </si>
  <si>
    <t>Jennifer Hill</t>
  </si>
  <si>
    <t>Justin Williams</t>
  </si>
  <si>
    <t>B1062</t>
  </si>
  <si>
    <t>O3266</t>
  </si>
  <si>
    <t>O3740</t>
  </si>
  <si>
    <t>O1405</t>
  </si>
  <si>
    <t>C763</t>
  </si>
  <si>
    <t>Heather Rogers</t>
  </si>
  <si>
    <t>O2832</t>
  </si>
  <si>
    <t>O1852</t>
  </si>
  <si>
    <t>O1788</t>
  </si>
  <si>
    <t>Wind minute never</t>
  </si>
  <si>
    <t>O2313</t>
  </si>
  <si>
    <t>O2494</t>
  </si>
  <si>
    <t>B1633</t>
  </si>
  <si>
    <t>Final usually former</t>
  </si>
  <si>
    <t>O3837</t>
  </si>
  <si>
    <t>O3958</t>
  </si>
  <si>
    <t>O2146</t>
  </si>
  <si>
    <t>O3687</t>
  </si>
  <si>
    <t>O3364</t>
  </si>
  <si>
    <t>B1270</t>
  </si>
  <si>
    <t>Position clear question</t>
  </si>
  <si>
    <t>O1419</t>
  </si>
  <si>
    <t>C820</t>
  </si>
  <si>
    <t>Jennifer Taylor</t>
  </si>
  <si>
    <t>Low machine</t>
  </si>
  <si>
    <t>O1602</t>
  </si>
  <si>
    <t>C474</t>
  </si>
  <si>
    <t>Darin Brown</t>
  </si>
  <si>
    <t>O2725</t>
  </si>
  <si>
    <t>Sport catch</t>
  </si>
  <si>
    <t>O3573</t>
  </si>
  <si>
    <t>C500</t>
  </si>
  <si>
    <t>Allen Wallace</t>
  </si>
  <si>
    <t>O2257</t>
  </si>
  <si>
    <t>Stephanie Ramirez</t>
  </si>
  <si>
    <t>Project develop decide</t>
  </si>
  <si>
    <t>O1697</t>
  </si>
  <si>
    <t>B1891</t>
  </si>
  <si>
    <t>Deal conference director</t>
  </si>
  <si>
    <t>O2691</t>
  </si>
  <si>
    <t>B1133</t>
  </si>
  <si>
    <t>Easy stock</t>
  </si>
  <si>
    <t>O2503</t>
  </si>
  <si>
    <t>Kristina Wyatt</t>
  </si>
  <si>
    <t>O1276</t>
  </si>
  <si>
    <t>O1131</t>
  </si>
  <si>
    <t>Edward Patterson</t>
  </si>
  <si>
    <t>Art position staff</t>
  </si>
  <si>
    <t>O3895</t>
  </si>
  <si>
    <t>C138</t>
  </si>
  <si>
    <t>John Hess</t>
  </si>
  <si>
    <t>O2460</t>
  </si>
  <si>
    <t>O2216</t>
  </si>
  <si>
    <t>O1991</t>
  </si>
  <si>
    <t>O2539</t>
  </si>
  <si>
    <t>O2558</t>
  </si>
  <si>
    <t>Majority reduce</t>
  </si>
  <si>
    <t>O1576</t>
  </si>
  <si>
    <t>Mary Gregory</t>
  </si>
  <si>
    <t>B1029</t>
  </si>
  <si>
    <t>Material economy</t>
  </si>
  <si>
    <t>O3610</t>
  </si>
  <si>
    <t>Kayla Hill</t>
  </si>
  <si>
    <t>O1848</t>
  </si>
  <si>
    <t>O2372</t>
  </si>
  <si>
    <t>C787</t>
  </si>
  <si>
    <t>Allen Newman</t>
  </si>
  <si>
    <t>O3321</t>
  </si>
  <si>
    <t>O2519</t>
  </si>
  <si>
    <t>B1519</t>
  </si>
  <si>
    <t>Compare two hand</t>
  </si>
  <si>
    <t>O3696</t>
  </si>
  <si>
    <t>O2453</t>
  </si>
  <si>
    <t>Kim Watkins</t>
  </si>
  <si>
    <t>O2034</t>
  </si>
  <si>
    <t>Nicole Ortega</t>
  </si>
  <si>
    <t>Five PM glass</t>
  </si>
  <si>
    <t>O2794</t>
  </si>
  <si>
    <t>B1170</t>
  </si>
  <si>
    <t>Admit smile</t>
  </si>
  <si>
    <t>O1165</t>
  </si>
  <si>
    <t>O1572</t>
  </si>
  <si>
    <t>Shelby Gonzales</t>
  </si>
  <si>
    <t>O2808</t>
  </si>
  <si>
    <t>O1896</t>
  </si>
  <si>
    <t>C805</t>
  </si>
  <si>
    <t>Diana Butler</t>
  </si>
  <si>
    <t>O1365</t>
  </si>
  <si>
    <t>Kevin Wilson</t>
  </si>
  <si>
    <t>O1971</t>
  </si>
  <si>
    <t>Michael Friedman</t>
  </si>
  <si>
    <t>Gun mother paper</t>
  </si>
  <si>
    <t>Remember key</t>
  </si>
  <si>
    <t>O3408</t>
  </si>
  <si>
    <t>C829</t>
  </si>
  <si>
    <t>Rachel Herring</t>
  </si>
  <si>
    <t>O1609</t>
  </si>
  <si>
    <t>C459</t>
  </si>
  <si>
    <t>Lisa Lee</t>
  </si>
  <si>
    <t>B1259</t>
  </si>
  <si>
    <t>Traditional four talk</t>
  </si>
  <si>
    <t>O2632</t>
  </si>
  <si>
    <t>O1377</t>
  </si>
  <si>
    <t>Zachary Harris</t>
  </si>
  <si>
    <t>Though land garden</t>
  </si>
  <si>
    <t>O1063</t>
  </si>
  <si>
    <t>B1873</t>
  </si>
  <si>
    <t>Read moment</t>
  </si>
  <si>
    <t>O3309</t>
  </si>
  <si>
    <t>C307</t>
  </si>
  <si>
    <t>Chelsea King</t>
  </si>
  <si>
    <t>O2417</t>
  </si>
  <si>
    <t>O3301</t>
  </si>
  <si>
    <t>Caitlin Pham</t>
  </si>
  <si>
    <t>O3615</t>
  </si>
  <si>
    <t>C561</t>
  </si>
  <si>
    <t>Samantha Ortega</t>
  </si>
  <si>
    <t>B1010</t>
  </si>
  <si>
    <t>Eat any</t>
  </si>
  <si>
    <t>O2328</t>
  </si>
  <si>
    <t>C812</t>
  </si>
  <si>
    <t>John Lowe DDS</t>
  </si>
  <si>
    <t>O2101</t>
  </si>
  <si>
    <t>Dylan Baker</t>
  </si>
  <si>
    <t>Herself</t>
  </si>
  <si>
    <t>O2119</t>
  </si>
  <si>
    <t>Decide</t>
  </si>
  <si>
    <t>O1706</t>
  </si>
  <si>
    <t>O1876</t>
  </si>
  <si>
    <t>O2638</t>
  </si>
  <si>
    <t>C489</t>
  </si>
  <si>
    <t>David Roy</t>
  </si>
  <si>
    <t>Visit key</t>
  </si>
  <si>
    <t>O2726</t>
  </si>
  <si>
    <t>O3084</t>
  </si>
  <si>
    <t>C888</t>
  </si>
  <si>
    <t>Debra King</t>
  </si>
  <si>
    <t>O2339</t>
  </si>
  <si>
    <t>O2415</t>
  </si>
  <si>
    <t>C265</t>
  </si>
  <si>
    <t>Ethan Macias</t>
  </si>
  <si>
    <t>O2926</t>
  </si>
  <si>
    <t>Sandra Jones</t>
  </si>
  <si>
    <t>B1364</t>
  </si>
  <si>
    <t>State create</t>
  </si>
  <si>
    <t>O3847</t>
  </si>
  <si>
    <t>O1349</t>
  </si>
  <si>
    <t>John Wilson</t>
  </si>
  <si>
    <t>O2201</t>
  </si>
  <si>
    <t>C285</t>
  </si>
  <si>
    <t>Jamie Larson</t>
  </si>
  <si>
    <t>O3375</t>
  </si>
  <si>
    <t>C341</t>
  </si>
  <si>
    <t>Melissa Galvan</t>
  </si>
  <si>
    <t>O1279</t>
  </si>
  <si>
    <t>O1476</t>
  </si>
  <si>
    <t>O2580</t>
  </si>
  <si>
    <t>Moment customer</t>
  </si>
  <si>
    <t>O1717</t>
  </si>
  <si>
    <t>C556</t>
  </si>
  <si>
    <t>Steven Olsen</t>
  </si>
  <si>
    <t>B1709</t>
  </si>
  <si>
    <t>Prevent likely technology same</t>
  </si>
  <si>
    <t>O1551</t>
  </si>
  <si>
    <t>O1001</t>
  </si>
  <si>
    <t>Gregory Mathis</t>
  </si>
  <si>
    <t>O3757</t>
  </si>
  <si>
    <t>Region society</t>
  </si>
  <si>
    <t>O2366</t>
  </si>
  <si>
    <t>C244</t>
  </si>
  <si>
    <t>William Obrien</t>
  </si>
  <si>
    <t>Recently take</t>
  </si>
  <si>
    <t>O1013</t>
  </si>
  <si>
    <t>Child pick artist clear</t>
  </si>
  <si>
    <t>O1605</t>
  </si>
  <si>
    <t>Larry Lloyd</t>
  </si>
  <si>
    <t>O3942</t>
  </si>
  <si>
    <t>B1477</t>
  </si>
  <si>
    <t>Own today</t>
  </si>
  <si>
    <t>O2278</t>
  </si>
  <si>
    <t>Gabrielle Hernandez</t>
  </si>
  <si>
    <t>B1947</t>
  </si>
  <si>
    <t>Hour indeed</t>
  </si>
  <si>
    <t>O1855</t>
  </si>
  <si>
    <t>Daniel Wood</t>
  </si>
  <si>
    <t>Claim clear</t>
  </si>
  <si>
    <t>O1148</t>
  </si>
  <si>
    <t>Joshua Alvarado</t>
  </si>
  <si>
    <t>B1626</t>
  </si>
  <si>
    <t>Mrs collection</t>
  </si>
  <si>
    <t>O3000</t>
  </si>
  <si>
    <t>O3384</t>
  </si>
  <si>
    <t>B1159</t>
  </si>
  <si>
    <t>Nation somebody far</t>
  </si>
  <si>
    <t>O2234</t>
  </si>
  <si>
    <t>O1590</t>
  </si>
  <si>
    <t>O2013</t>
  </si>
  <si>
    <t>Mary Wu</t>
  </si>
  <si>
    <t>O2464</t>
  </si>
  <si>
    <t>O1378</t>
  </si>
  <si>
    <t>Gary Little</t>
  </si>
  <si>
    <t>O3841</t>
  </si>
  <si>
    <t>O1869</t>
  </si>
  <si>
    <t>O2357</t>
  </si>
  <si>
    <t>O3284</t>
  </si>
  <si>
    <t>O2655</t>
  </si>
  <si>
    <t>Ability rise</t>
  </si>
  <si>
    <t>O1429</t>
  </si>
  <si>
    <t>C840</t>
  </si>
  <si>
    <t>Justin Gilmore</t>
  </si>
  <si>
    <t>B1529</t>
  </si>
  <si>
    <t>Care soon</t>
  </si>
  <si>
    <t>O1336</t>
  </si>
  <si>
    <t>B1980</t>
  </si>
  <si>
    <t>Under treatment</t>
  </si>
  <si>
    <t>O2153</t>
  </si>
  <si>
    <t>B1309</t>
  </si>
  <si>
    <t>Force may</t>
  </si>
  <si>
    <t>O3080</t>
  </si>
  <si>
    <t>O3744</t>
  </si>
  <si>
    <t>O1874</t>
  </si>
  <si>
    <t>C832</t>
  </si>
  <si>
    <t>Jacob Adams</t>
  </si>
  <si>
    <t>Line perhaps enjoy</t>
  </si>
  <si>
    <t>O1960</t>
  </si>
  <si>
    <t>O1594</t>
  </si>
  <si>
    <t>C824</t>
  </si>
  <si>
    <t>Tina Fowler</t>
  </si>
  <si>
    <t>Allow personal</t>
  </si>
  <si>
    <t>O2700</t>
  </si>
  <si>
    <t>Beyond but</t>
  </si>
  <si>
    <t>O3503</t>
  </si>
  <si>
    <t>O2375</t>
  </si>
  <si>
    <t>O1846</t>
  </si>
  <si>
    <t>O2108</t>
  </si>
  <si>
    <t>C702</t>
  </si>
  <si>
    <t>Emily Johnson</t>
  </si>
  <si>
    <t>Look fall trip</t>
  </si>
  <si>
    <t>O1827</t>
  </si>
  <si>
    <t>B1352</t>
  </si>
  <si>
    <t>Now small whole upon</t>
  </si>
  <si>
    <t>O1794</t>
  </si>
  <si>
    <t>Act feeling</t>
  </si>
  <si>
    <t>O2021</t>
  </si>
  <si>
    <t>Melissa Morales</t>
  </si>
  <si>
    <t>Message pay race</t>
  </si>
  <si>
    <t>O1055</t>
  </si>
  <si>
    <t>O3799</t>
  </si>
  <si>
    <t>O1550</t>
  </si>
  <si>
    <t>O2371</t>
  </si>
  <si>
    <t>C848</t>
  </si>
  <si>
    <t>Monica Martin</t>
  </si>
  <si>
    <t>O2630</t>
  </si>
  <si>
    <t>Bobby Mckee</t>
  </si>
  <si>
    <t>O2532</t>
  </si>
  <si>
    <t>B1807</t>
  </si>
  <si>
    <t>Knowledge beyond lot</t>
  </si>
  <si>
    <t>O2775</t>
  </si>
  <si>
    <t>Mary Davis</t>
  </si>
  <si>
    <t>O2627</t>
  </si>
  <si>
    <t>B1227</t>
  </si>
  <si>
    <t>Half bad the</t>
  </si>
  <si>
    <t>O3581</t>
  </si>
  <si>
    <t>O1113</t>
  </si>
  <si>
    <t>Raymond Garcia</t>
  </si>
  <si>
    <t>O3567</t>
  </si>
  <si>
    <t>Car they</t>
  </si>
  <si>
    <t>O2254</t>
  </si>
  <si>
    <t>Rachel Porter</t>
  </si>
  <si>
    <t>O3539</t>
  </si>
  <si>
    <t>Randy Hall</t>
  </si>
  <si>
    <t>O2924</t>
  </si>
  <si>
    <t>O3699</t>
  </si>
  <si>
    <t>B1836</t>
  </si>
  <si>
    <t>Red themselves</t>
  </si>
  <si>
    <t>O1219</t>
  </si>
  <si>
    <t>Early garden position</t>
  </si>
  <si>
    <t>O1269</t>
  </si>
  <si>
    <t>Marilyn Parker</t>
  </si>
  <si>
    <t>O1042</t>
  </si>
  <si>
    <t>Anthony Best</t>
  </si>
  <si>
    <t>B1423</t>
  </si>
  <si>
    <t>Bring stuff adult</t>
  </si>
  <si>
    <t>O3767</t>
  </si>
  <si>
    <t>O2111</t>
  </si>
  <si>
    <t>Tanya Parks</t>
  </si>
  <si>
    <t>O2212</t>
  </si>
  <si>
    <t>O1893</t>
  </si>
  <si>
    <t>B1672</t>
  </si>
  <si>
    <t>Center color</t>
  </si>
  <si>
    <t>O2274</t>
  </si>
  <si>
    <t>O2965</t>
  </si>
  <si>
    <t>C129</t>
  </si>
  <si>
    <t>Robert Alvarez</t>
  </si>
  <si>
    <t>O3944</t>
  </si>
  <si>
    <t>O3463</t>
  </si>
  <si>
    <t>B1107</t>
  </si>
  <si>
    <t>Water require he</t>
  </si>
  <si>
    <t>O3912</t>
  </si>
  <si>
    <t>C104</t>
  </si>
  <si>
    <t>Dalton Mendoza</t>
  </si>
  <si>
    <t>O2377</t>
  </si>
  <si>
    <t>Help cause</t>
  </si>
  <si>
    <t>O3099</t>
  </si>
  <si>
    <t>O2467</t>
  </si>
  <si>
    <t>Debra Snyder</t>
  </si>
  <si>
    <t>O1295</t>
  </si>
  <si>
    <t>C216</t>
  </si>
  <si>
    <t>Casey Hines</t>
  </si>
  <si>
    <t>Down</t>
  </si>
  <si>
    <t>O1626</t>
  </si>
  <si>
    <t>John Gray</t>
  </si>
  <si>
    <t>O2996</t>
  </si>
  <si>
    <t>Likely red</t>
  </si>
  <si>
    <t>O3363</t>
  </si>
  <si>
    <t>O3698</t>
  </si>
  <si>
    <t>O1260</t>
  </si>
  <si>
    <t>C578</t>
  </si>
  <si>
    <t>Julie Anderson</t>
  </si>
  <si>
    <t>Them change</t>
  </si>
  <si>
    <t>O3351</t>
  </si>
  <si>
    <t>O2710</t>
  </si>
  <si>
    <t>Sarah Harris</t>
  </si>
  <si>
    <t>O2829</t>
  </si>
  <si>
    <t>C467</t>
  </si>
  <si>
    <t>Jamie Hanson</t>
  </si>
  <si>
    <t>O2513</t>
  </si>
  <si>
    <t>B1484</t>
  </si>
  <si>
    <t>Computer word</t>
  </si>
  <si>
    <t>O1302</t>
  </si>
  <si>
    <t>Melissa Ford</t>
  </si>
  <si>
    <t>B1546</t>
  </si>
  <si>
    <t>Lay agent account</t>
  </si>
  <si>
    <t>O1637</t>
  </si>
  <si>
    <t>O2692</t>
  </si>
  <si>
    <t>Hot meet list</t>
  </si>
  <si>
    <t>O2081</t>
  </si>
  <si>
    <t>Leave while</t>
  </si>
  <si>
    <t>O3536</t>
  </si>
  <si>
    <t>O3312</t>
  </si>
  <si>
    <t>B1883</t>
  </si>
  <si>
    <t>Part until</t>
  </si>
  <si>
    <t>O2906</t>
  </si>
  <si>
    <t>O2351</t>
  </si>
  <si>
    <t>O1399</t>
  </si>
  <si>
    <t>Start test standard</t>
  </si>
  <si>
    <t>O2553</t>
  </si>
  <si>
    <t>Gregory Allen</t>
  </si>
  <si>
    <t>O1311</t>
  </si>
  <si>
    <t>Joshua Bush</t>
  </si>
  <si>
    <t>Security human ground</t>
  </si>
  <si>
    <t>O3665</t>
  </si>
  <si>
    <t>Heather Baxter</t>
  </si>
  <si>
    <t>O1152</t>
  </si>
  <si>
    <t>O2784</t>
  </si>
  <si>
    <t>O1463</t>
  </si>
  <si>
    <t>B1748</t>
  </si>
  <si>
    <t>Trip newspaper</t>
  </si>
  <si>
    <t>O3210</t>
  </si>
  <si>
    <t>O3800</t>
  </si>
  <si>
    <t>B1463</t>
  </si>
  <si>
    <t>Half energy smile</t>
  </si>
  <si>
    <t>O1489</t>
  </si>
  <si>
    <t>Both agency shoulder</t>
  </si>
  <si>
    <t>O2869</t>
  </si>
  <si>
    <t>O3822</t>
  </si>
  <si>
    <t>O3392</t>
  </si>
  <si>
    <t>O1644</t>
  </si>
  <si>
    <t>C190</t>
  </si>
  <si>
    <t>Claire Kent</t>
  </si>
  <si>
    <t>O1447</t>
  </si>
  <si>
    <t>Participant development great much</t>
  </si>
  <si>
    <t>O1299</t>
  </si>
  <si>
    <t>B1813</t>
  </si>
  <si>
    <t>None push</t>
  </si>
  <si>
    <t>O2847</t>
  </si>
  <si>
    <t>B1112</t>
  </si>
  <si>
    <t>Choose ground staff</t>
  </si>
  <si>
    <t>O1592</t>
  </si>
  <si>
    <t>B1998</t>
  </si>
  <si>
    <t>More least low</t>
  </si>
  <si>
    <t>O3467</t>
  </si>
  <si>
    <t>O2022</t>
  </si>
  <si>
    <t>B1303</t>
  </si>
  <si>
    <t>Top Republican</t>
  </si>
  <si>
    <t>O2091</t>
  </si>
  <si>
    <t>Karina Wilkins</t>
  </si>
  <si>
    <t>O3760</t>
  </si>
  <si>
    <t>O2196</t>
  </si>
  <si>
    <t>O1123</t>
  </si>
  <si>
    <t>Brian Cook</t>
  </si>
  <si>
    <t>O1366</t>
  </si>
  <si>
    <t>Leader computer one</t>
  </si>
  <si>
    <t>O2514</t>
  </si>
  <si>
    <t>O2569</t>
  </si>
  <si>
    <t>O3523</t>
  </si>
  <si>
    <t>Adam Sparks</t>
  </si>
  <si>
    <t>O3487</t>
  </si>
  <si>
    <t>Cost edge</t>
  </si>
  <si>
    <t>O3678</t>
  </si>
  <si>
    <t>O3281</t>
  </si>
  <si>
    <t>C585</t>
  </si>
  <si>
    <t>Stephen Willis</t>
  </si>
  <si>
    <t>Country kid environment</t>
  </si>
  <si>
    <t>O1693</t>
  </si>
  <si>
    <t>Kenneth Johnson</t>
  </si>
  <si>
    <t>Assume</t>
  </si>
  <si>
    <t>O1718</t>
  </si>
  <si>
    <t>C827</t>
  </si>
  <si>
    <t>Lee Stephens</t>
  </si>
  <si>
    <t>B1909</t>
  </si>
  <si>
    <t>Eat certainly way</t>
  </si>
  <si>
    <t>O2190</t>
  </si>
  <si>
    <t>Nicole Cruz</t>
  </si>
  <si>
    <t>B1946</t>
  </si>
  <si>
    <t>Poor western market</t>
  </si>
  <si>
    <t>O1734</t>
  </si>
  <si>
    <t>O1472</t>
  </si>
  <si>
    <t>Erica Poole</t>
  </si>
  <si>
    <t>Fire stock</t>
  </si>
  <si>
    <t>O3893</t>
  </si>
  <si>
    <t>Reason</t>
  </si>
  <si>
    <t>O2889</t>
  </si>
  <si>
    <t>C188</t>
  </si>
  <si>
    <t>John Jones</t>
  </si>
  <si>
    <t>O3276</t>
  </si>
  <si>
    <t>Luis Pearson</t>
  </si>
  <si>
    <t>O1750</t>
  </si>
  <si>
    <t>C770</t>
  </si>
  <si>
    <t>Donna Higgins</t>
  </si>
  <si>
    <t>O2090</t>
  </si>
  <si>
    <t>C721</t>
  </si>
  <si>
    <t>Ashley Ellis</t>
  </si>
  <si>
    <t>B1289</t>
  </si>
  <si>
    <t>Tonight</t>
  </si>
  <si>
    <t>O3306</t>
  </si>
  <si>
    <t>O2252</t>
  </si>
  <si>
    <t>O2032</t>
  </si>
  <si>
    <t>O1428</t>
  </si>
  <si>
    <t>James Henry</t>
  </si>
  <si>
    <t>B1393</t>
  </si>
  <si>
    <t>Nor speak</t>
  </si>
  <si>
    <t>O2576</t>
  </si>
  <si>
    <t>O3998</t>
  </si>
  <si>
    <t>O1116</t>
  </si>
  <si>
    <t>B1706</t>
  </si>
  <si>
    <t>Receive hotel fly</t>
  </si>
  <si>
    <t>O1250</t>
  </si>
  <si>
    <t>Michelle Dougherty</t>
  </si>
  <si>
    <t>O3023</t>
  </si>
  <si>
    <t>O2803</t>
  </si>
  <si>
    <t>Society relate choose</t>
  </si>
  <si>
    <t>O2701</t>
  </si>
  <si>
    <t>B1418</t>
  </si>
  <si>
    <t>Themselves lay</t>
  </si>
  <si>
    <t>O3002</t>
  </si>
  <si>
    <t>Three blue property</t>
  </si>
  <si>
    <t>O3713</t>
  </si>
  <si>
    <t>O1224</t>
  </si>
  <si>
    <t>Jennifer Patton</t>
  </si>
  <si>
    <t>Simply camera</t>
  </si>
  <si>
    <t>O2666</t>
  </si>
  <si>
    <t>B1653</t>
  </si>
  <si>
    <t>Audience million strategy</t>
  </si>
  <si>
    <t>O3260</t>
  </si>
  <si>
    <t>What ability wonder</t>
  </si>
  <si>
    <t>O2907</t>
  </si>
  <si>
    <t>O3124</t>
  </si>
  <si>
    <t>O3680</t>
  </si>
  <si>
    <t>C323</t>
  </si>
  <si>
    <t>Stephanie Stone MD</t>
  </si>
  <si>
    <t>O3502</t>
  </si>
  <si>
    <t>B1618</t>
  </si>
  <si>
    <t>Benefit tax</t>
  </si>
  <si>
    <t>O1036</t>
  </si>
  <si>
    <t>O1868</t>
  </si>
  <si>
    <t>Jonathan Obrien</t>
  </si>
  <si>
    <t>O2314</t>
  </si>
  <si>
    <t>O3110</t>
  </si>
  <si>
    <t>Employee wonder scene</t>
  </si>
  <si>
    <t>O1535</t>
  </si>
  <si>
    <t>C338</t>
  </si>
  <si>
    <t>Sara Ramirez</t>
  </si>
  <si>
    <t>B1871</t>
  </si>
  <si>
    <t>Cold push country</t>
  </si>
  <si>
    <t>O3558</t>
  </si>
  <si>
    <t>C302</t>
  </si>
  <si>
    <t>Alyssa Chavez</t>
  </si>
  <si>
    <t>O2113</t>
  </si>
  <si>
    <t>C119</t>
  </si>
  <si>
    <t>Megan Riley</t>
  </si>
  <si>
    <t>O2789</t>
  </si>
  <si>
    <t>O2029</t>
  </si>
  <si>
    <t>C409</t>
  </si>
  <si>
    <t>Joseph Christian</t>
  </si>
  <si>
    <t>Standard something</t>
  </si>
  <si>
    <t>O1024</t>
  </si>
  <si>
    <t>Philip Watson III</t>
  </si>
  <si>
    <t>O1265</t>
  </si>
  <si>
    <t>C872</t>
  </si>
  <si>
    <t>Jeffrey Harris DDS</t>
  </si>
  <si>
    <t>O3368</t>
  </si>
  <si>
    <t>Kimberly Liu</t>
  </si>
  <si>
    <t>O3518</t>
  </si>
  <si>
    <t>O3553</t>
  </si>
  <si>
    <t>C271</t>
  </si>
  <si>
    <t>Chelsea Newman</t>
  </si>
  <si>
    <t>O1595</t>
  </si>
  <si>
    <t>Matthew Rogers</t>
  </si>
  <si>
    <t>Sometimes seek product</t>
  </si>
  <si>
    <t>O1452</t>
  </si>
  <si>
    <t>Kathryn Morrison</t>
  </si>
  <si>
    <t>O2496</t>
  </si>
  <si>
    <t>Result lead</t>
  </si>
  <si>
    <t>O1053</t>
  </si>
  <si>
    <t>O2420</t>
  </si>
  <si>
    <t>C667</t>
  </si>
  <si>
    <t>John Lopez</t>
  </si>
  <si>
    <t>O3178</t>
  </si>
  <si>
    <t>O1313</t>
  </si>
  <si>
    <t>C511</t>
  </si>
  <si>
    <t>Dawn Wright</t>
  </si>
  <si>
    <t>O1006</t>
  </si>
  <si>
    <t>C658</t>
  </si>
  <si>
    <t>O1062</t>
  </si>
  <si>
    <t>C797</t>
  </si>
  <si>
    <t>Michael Taylor</t>
  </si>
  <si>
    <t>O3668</t>
  </si>
  <si>
    <t>O1642</t>
  </si>
  <si>
    <t>C451</t>
  </si>
  <si>
    <t>William Martin</t>
  </si>
  <si>
    <t>Almost suggest behind</t>
  </si>
  <si>
    <t>O3636</t>
  </si>
  <si>
    <t>Less national</t>
  </si>
  <si>
    <t>O2289</t>
  </si>
  <si>
    <t>O2287</t>
  </si>
  <si>
    <t>Denise Young</t>
  </si>
  <si>
    <t>O1944</t>
  </si>
  <si>
    <t>Animal firm stand</t>
  </si>
  <si>
    <t>O3520</t>
  </si>
  <si>
    <t>C744</t>
  </si>
  <si>
    <t>Patrick Johnson</t>
  </si>
  <si>
    <t>O2270</t>
  </si>
  <si>
    <t>O1240</t>
  </si>
  <si>
    <t>O1772</t>
  </si>
  <si>
    <t>Season if story run</t>
  </si>
  <si>
    <t>O2817</t>
  </si>
  <si>
    <t>O2370</t>
  </si>
  <si>
    <t>B1345</t>
  </si>
  <si>
    <t>My establish indeed let</t>
  </si>
  <si>
    <t>O3232</t>
  </si>
  <si>
    <t>O2316</t>
  </si>
  <si>
    <t>Card</t>
  </si>
  <si>
    <t>O3065</t>
  </si>
  <si>
    <t>Painting vote</t>
  </si>
  <si>
    <t>O3474</t>
  </si>
  <si>
    <t>O3475</t>
  </si>
  <si>
    <t>O2224</t>
  </si>
  <si>
    <t>Beth Osborne</t>
  </si>
  <si>
    <t>B1722</t>
  </si>
  <si>
    <t>Exactly while rich</t>
  </si>
  <si>
    <t>O2487</t>
  </si>
  <si>
    <t>O3706</t>
  </si>
  <si>
    <t>C156</t>
  </si>
  <si>
    <t>Michael Ortega</t>
  </si>
  <si>
    <t>Similar gun</t>
  </si>
  <si>
    <t>O2479</t>
  </si>
  <si>
    <t>O2657</t>
  </si>
  <si>
    <t>O2964</t>
  </si>
  <si>
    <t>O1172</t>
  </si>
  <si>
    <t>O2387</t>
  </si>
  <si>
    <t>See exactly</t>
  </si>
  <si>
    <t>O2076</t>
  </si>
  <si>
    <t>C932</t>
  </si>
  <si>
    <t>Eric Johnson</t>
  </si>
  <si>
    <t>Though begin trouble</t>
  </si>
  <si>
    <t>O3886</t>
  </si>
  <si>
    <t>O3496</t>
  </si>
  <si>
    <t>O3669</t>
  </si>
  <si>
    <t>O2086</t>
  </si>
  <si>
    <t>Janet Mccullough</t>
  </si>
  <si>
    <t>B1283</t>
  </si>
  <si>
    <t>During final into</t>
  </si>
  <si>
    <t>O2871</t>
  </si>
  <si>
    <t>O3781</t>
  </si>
  <si>
    <t>O2073</t>
  </si>
  <si>
    <t>B1825</t>
  </si>
  <si>
    <t>System news enough</t>
  </si>
  <si>
    <t>O2617</t>
  </si>
  <si>
    <t>Justin Smith</t>
  </si>
  <si>
    <t>O1744</t>
  </si>
  <si>
    <t>O2820</t>
  </si>
  <si>
    <t>B1141</t>
  </si>
  <si>
    <t>Simple care</t>
  </si>
  <si>
    <t>O1507</t>
  </si>
  <si>
    <t>O1531</t>
  </si>
  <si>
    <t>Angela Scott</t>
  </si>
  <si>
    <t>O2951</t>
  </si>
  <si>
    <t>O2910</t>
  </si>
  <si>
    <t>B1809</t>
  </si>
  <si>
    <t>Action mother game</t>
  </si>
  <si>
    <t>O1897</t>
  </si>
  <si>
    <t>Dr. Philip Martin MD</t>
  </si>
  <si>
    <t>O3703</t>
  </si>
  <si>
    <t>O1941</t>
  </si>
  <si>
    <t>O1043</t>
  </si>
  <si>
    <t>O2528</t>
  </si>
  <si>
    <t>O1212</t>
  </si>
  <si>
    <t>Susan Curtis</t>
  </si>
  <si>
    <t>Us part data</t>
  </si>
  <si>
    <t>O3227</t>
  </si>
  <si>
    <t>B1577</t>
  </si>
  <si>
    <t>White six hard</t>
  </si>
  <si>
    <t>O3817</t>
  </si>
  <si>
    <t>Mary Vazquez</t>
  </si>
  <si>
    <t>O2429</t>
  </si>
  <si>
    <t>O1297</t>
  </si>
  <si>
    <t>C666</t>
  </si>
  <si>
    <t>Lisa Vega</t>
  </si>
  <si>
    <t>O2816</t>
  </si>
  <si>
    <t>O2651</t>
  </si>
  <si>
    <t>O1996</t>
  </si>
  <si>
    <t>Perform degree</t>
  </si>
  <si>
    <t>O3846</t>
  </si>
  <si>
    <t>O2087</t>
  </si>
  <si>
    <t>Impact family</t>
  </si>
  <si>
    <t>O3345</t>
  </si>
  <si>
    <t>O1847</t>
  </si>
  <si>
    <t>Christina White</t>
  </si>
  <si>
    <t>O2421</t>
  </si>
  <si>
    <t>O1084</t>
  </si>
  <si>
    <t>Julie Sullivan</t>
  </si>
  <si>
    <t>Already natural fine share</t>
  </si>
  <si>
    <t>O1501</t>
  </si>
  <si>
    <t>B1447</t>
  </si>
  <si>
    <t>Nearly western into</t>
  </si>
  <si>
    <t>O1922</t>
  </si>
  <si>
    <t>O2960</t>
  </si>
  <si>
    <t>O2436</t>
  </si>
  <si>
    <t>O1454</t>
  </si>
  <si>
    <t>C373</t>
  </si>
  <si>
    <t>Mary Smith</t>
  </si>
  <si>
    <t>Treatment them</t>
  </si>
  <si>
    <t>O1492</t>
  </si>
  <si>
    <t>O3712</t>
  </si>
  <si>
    <t>O2943</t>
  </si>
  <si>
    <t>O1171</t>
  </si>
  <si>
    <t>O3224</t>
  </si>
  <si>
    <t>B1493</t>
  </si>
  <si>
    <t>Sure money white</t>
  </si>
  <si>
    <t>O1959</t>
  </si>
  <si>
    <t>Democratic</t>
  </si>
  <si>
    <t>O1630</t>
  </si>
  <si>
    <t>C223</t>
  </si>
  <si>
    <t>Christopher Thomas</t>
  </si>
  <si>
    <t>People scientist</t>
  </si>
  <si>
    <t>O3201</t>
  </si>
  <si>
    <t>Member movement market</t>
  </si>
  <si>
    <t>O3121</t>
  </si>
  <si>
    <t>O2347</t>
  </si>
  <si>
    <t>B1260</t>
  </si>
  <si>
    <t>Even structure</t>
  </si>
  <si>
    <t>O3366</t>
  </si>
  <si>
    <t>Large history same</t>
  </si>
  <si>
    <t>O2247</t>
  </si>
  <si>
    <t>O1898</t>
  </si>
  <si>
    <t>Sure particularly</t>
  </si>
  <si>
    <t>O2163</t>
  </si>
  <si>
    <t>Eduardo Kennedy</t>
  </si>
  <si>
    <t>Establish</t>
  </si>
  <si>
    <t>O3417</t>
  </si>
  <si>
    <t>O1249</t>
  </si>
  <si>
    <t>Steven Lewis</t>
  </si>
  <si>
    <t>O3251</t>
  </si>
  <si>
    <t>C495</t>
  </si>
  <si>
    <t>Seth Stewart</t>
  </si>
  <si>
    <t>Benefit modern</t>
  </si>
  <si>
    <t>O3291</t>
  </si>
  <si>
    <t>C928</t>
  </si>
  <si>
    <t>Joyce Powell</t>
  </si>
  <si>
    <t>O2470</t>
  </si>
  <si>
    <t>O2141</t>
  </si>
  <si>
    <t>O1754</t>
  </si>
  <si>
    <t>B1900</t>
  </si>
  <si>
    <t>Country country</t>
  </si>
  <si>
    <t>O1285</t>
  </si>
  <si>
    <t>Jamie Peters</t>
  </si>
  <si>
    <t>Just speech whom</t>
  </si>
  <si>
    <t>O1337</t>
  </si>
  <si>
    <t>Vicki Ball</t>
  </si>
  <si>
    <t>B1233</t>
  </si>
  <si>
    <t>Work opportunity</t>
  </si>
  <si>
    <t>O2750</t>
  </si>
  <si>
    <t>O3755</t>
  </si>
  <si>
    <t>O1316</t>
  </si>
  <si>
    <t>Threat present really</t>
  </si>
  <si>
    <t>O2727</t>
  </si>
  <si>
    <t>B1201</t>
  </si>
  <si>
    <t>Time team want wish</t>
  </si>
  <si>
    <t>O2946</t>
  </si>
  <si>
    <t>O3804</t>
  </si>
  <si>
    <t>C394</t>
  </si>
  <si>
    <t>Lauren Holland</t>
  </si>
  <si>
    <t>O3532</t>
  </si>
  <si>
    <t>Tony Carson</t>
  </si>
  <si>
    <t>O3659</t>
  </si>
  <si>
    <t>C142</t>
  </si>
  <si>
    <t>Erin Garcia</t>
  </si>
  <si>
    <t>O3450</t>
  </si>
  <si>
    <t>O2085</t>
  </si>
  <si>
    <t>Sense economic against himself</t>
  </si>
  <si>
    <t>O3785</t>
  </si>
  <si>
    <t>O2853</t>
  </si>
  <si>
    <t>O3589</t>
  </si>
  <si>
    <t>O1317</t>
  </si>
  <si>
    <t>B1776</t>
  </si>
  <si>
    <t>Talk finish</t>
  </si>
  <si>
    <t>O3710</t>
  </si>
  <si>
    <t>C941</t>
  </si>
  <si>
    <t>Edward Lewis</t>
  </si>
  <si>
    <t>O2992</t>
  </si>
  <si>
    <t>Deep for rule</t>
  </si>
  <si>
    <t>O3880</t>
  </si>
  <si>
    <t>O2671</t>
  </si>
  <si>
    <t>O1743</t>
  </si>
  <si>
    <t>C929</t>
  </si>
  <si>
    <t>Daniel Young</t>
  </si>
  <si>
    <t>O2275</t>
  </si>
  <si>
    <t>O3054</t>
  </si>
  <si>
    <t>C202</t>
  </si>
  <si>
    <t>Kelsey Hammond</t>
  </si>
  <si>
    <t>O1705</t>
  </si>
  <si>
    <t>Joshua Aguilar</t>
  </si>
  <si>
    <t>Crime hospital others</t>
  </si>
  <si>
    <t>O2383</t>
  </si>
  <si>
    <t>O1756</t>
  </si>
  <si>
    <t>O2147</t>
  </si>
  <si>
    <t>Kyle Duran</t>
  </si>
  <si>
    <t>O2839</t>
  </si>
  <si>
    <t>B1194</t>
  </si>
  <si>
    <t>Positive about</t>
  </si>
  <si>
    <t>O1412</t>
  </si>
  <si>
    <t>O3189</t>
  </si>
  <si>
    <t>B1537</t>
  </si>
  <si>
    <t>Production significant wrong</t>
  </si>
  <si>
    <t>O1466</t>
  </si>
  <si>
    <t>Kyle Moore</t>
  </si>
  <si>
    <t>Production eight citizen</t>
  </si>
  <si>
    <t>O3646</t>
  </si>
  <si>
    <t>O1090</t>
  </si>
  <si>
    <t>Kenneth Savage</t>
  </si>
  <si>
    <t>Year</t>
  </si>
  <si>
    <t>O2152</t>
  </si>
  <si>
    <t>Jonathan Ferguson</t>
  </si>
  <si>
    <t>Hear its</t>
  </si>
  <si>
    <t>O2342</t>
  </si>
  <si>
    <t>O3685</t>
  </si>
  <si>
    <t>O2880</t>
  </si>
  <si>
    <t>O1731</t>
  </si>
  <si>
    <t>Justin Juarez</t>
  </si>
  <si>
    <t>O3789</t>
  </si>
  <si>
    <t>Jack Johnson</t>
  </si>
  <si>
    <t>B1061</t>
  </si>
  <si>
    <t>Goal eat discussion</t>
  </si>
  <si>
    <t>O2637</t>
  </si>
  <si>
    <t>O1340</t>
  </si>
  <si>
    <t>O3492</t>
  </si>
  <si>
    <t>Language</t>
  </si>
  <si>
    <t>O1150</t>
  </si>
  <si>
    <t>O2473</t>
  </si>
  <si>
    <t>C931</t>
  </si>
  <si>
    <t>Ronald Harris</t>
  </si>
  <si>
    <t>O1080</t>
  </si>
  <si>
    <t>C731</t>
  </si>
  <si>
    <t>Jason Robinson</t>
  </si>
  <si>
    <t>O2286</t>
  </si>
  <si>
    <t>O3356</t>
  </si>
  <si>
    <t>C355</t>
  </si>
  <si>
    <t>Blake Bates</t>
  </si>
  <si>
    <t>Perhaps seek</t>
  </si>
  <si>
    <t>O1926</t>
  </si>
  <si>
    <t>C486</t>
  </si>
  <si>
    <t>Virginia White</t>
  </si>
  <si>
    <t>O1222</t>
  </si>
  <si>
    <t>Belinda Hardy</t>
  </si>
  <si>
    <t>O1325</t>
  </si>
  <si>
    <t>O1382</t>
  </si>
  <si>
    <t>B1860</t>
  </si>
  <si>
    <t>Window hundred</t>
  </si>
  <si>
    <t>O1884</t>
  </si>
  <si>
    <t>Calvin Diaz</t>
  </si>
  <si>
    <t>O2341</t>
  </si>
  <si>
    <t>O1014</t>
  </si>
  <si>
    <t>O1253</t>
  </si>
  <si>
    <t>O2546</t>
  </si>
  <si>
    <t>O2009</t>
  </si>
  <si>
    <t>Miguel Watson</t>
  </si>
  <si>
    <t>May able bar</t>
  </si>
  <si>
    <t>O2177</t>
  </si>
  <si>
    <t>Timothy Sanchez</t>
  </si>
  <si>
    <t>Stay view truth</t>
  </si>
  <si>
    <t>O2793</t>
  </si>
  <si>
    <t>O1204</t>
  </si>
  <si>
    <t>O1342</t>
  </si>
  <si>
    <t>O1280</t>
  </si>
  <si>
    <t>O3950</t>
  </si>
  <si>
    <t>O1074</t>
  </si>
  <si>
    <t>O2656</t>
  </si>
  <si>
    <t>O2836</t>
  </si>
  <si>
    <t>O2092</t>
  </si>
  <si>
    <t>Michael Edwards</t>
  </si>
  <si>
    <t>B1059</t>
  </si>
  <si>
    <t>Often tend</t>
  </si>
  <si>
    <t>O2455</t>
  </si>
  <si>
    <t>Tv affect</t>
  </si>
  <si>
    <t>O2271</t>
  </si>
  <si>
    <t>B1228</t>
  </si>
  <si>
    <t>Around</t>
  </si>
  <si>
    <t>O3006</t>
  </si>
  <si>
    <t>Timothy Burns</t>
  </si>
  <si>
    <t>O1669</t>
  </si>
  <si>
    <t>Natalie Glover</t>
  </si>
  <si>
    <t>O3714</t>
  </si>
  <si>
    <t>O2543</t>
  </si>
  <si>
    <t>B1285</t>
  </si>
  <si>
    <t>Ten whose</t>
  </si>
  <si>
    <t>O1633</t>
  </si>
  <si>
    <t>Stacie Holmes</t>
  </si>
  <si>
    <t>Clearly</t>
  </si>
  <si>
    <t>O2668</t>
  </si>
  <si>
    <t>Already both</t>
  </si>
  <si>
    <t>O2374</t>
  </si>
  <si>
    <t>O1987</t>
  </si>
  <si>
    <t>B1155</t>
  </si>
  <si>
    <t>Source action recent</t>
  </si>
  <si>
    <t>O2714</t>
  </si>
  <si>
    <t>It wish</t>
  </si>
  <si>
    <t>O3007</t>
  </si>
  <si>
    <t>O2512</t>
  </si>
  <si>
    <t>Anthony Ali</t>
  </si>
  <si>
    <t>Later brother</t>
  </si>
  <si>
    <t>O1668</t>
  </si>
  <si>
    <t>C295</t>
  </si>
  <si>
    <t>Alex Bernard</t>
  </si>
  <si>
    <t>B1531</t>
  </si>
  <si>
    <t>Economic ok</t>
  </si>
  <si>
    <t>O1243</t>
  </si>
  <si>
    <t>O3891</t>
  </si>
  <si>
    <t>O2345</t>
  </si>
  <si>
    <t>Kristi Taylor</t>
  </si>
  <si>
    <t>O2720</t>
  </si>
  <si>
    <t>O3033</t>
  </si>
  <si>
    <t>O1636</t>
  </si>
  <si>
    <t>Gary Matthews</t>
  </si>
  <si>
    <t>B1692</t>
  </si>
  <si>
    <t>Outside want beyond</t>
  </si>
  <si>
    <t>O2228</t>
  </si>
  <si>
    <t>O2621</t>
  </si>
  <si>
    <t>O3211</t>
  </si>
  <si>
    <t>O2711</t>
  </si>
  <si>
    <t>B1200</t>
  </si>
  <si>
    <t>Site low important</t>
  </si>
  <si>
    <t>O1385</t>
  </si>
  <si>
    <t>O2903</t>
  </si>
  <si>
    <t>O3109</t>
  </si>
  <si>
    <t>Christina Payne</t>
  </si>
  <si>
    <t>O1496</t>
  </si>
  <si>
    <t>Drug might</t>
  </si>
  <si>
    <t>O3969</t>
  </si>
  <si>
    <t>O2646</t>
  </si>
  <si>
    <t>Stock</t>
  </si>
  <si>
    <t>O2728</t>
  </si>
  <si>
    <t>O3098</t>
  </si>
  <si>
    <t>O1238</t>
  </si>
  <si>
    <t>C258</t>
  </si>
  <si>
    <t>Brandi Beard</t>
  </si>
  <si>
    <t>O2109</t>
  </si>
  <si>
    <t>Joshua Hoover</t>
  </si>
  <si>
    <t>B1037</t>
  </si>
  <si>
    <t>To story claim</t>
  </si>
  <si>
    <t>O1305</t>
  </si>
  <si>
    <t>B1491</t>
  </si>
  <si>
    <t>Father if</t>
  </si>
  <si>
    <t>O3360</t>
  </si>
  <si>
    <t>O1802</t>
  </si>
  <si>
    <t>O1625</t>
  </si>
  <si>
    <t>Judy Mendoza</t>
  </si>
  <si>
    <t>Method building</t>
  </si>
  <si>
    <t>O3855</t>
  </si>
  <si>
    <t>O1824</t>
  </si>
  <si>
    <t>Timothy James</t>
  </si>
  <si>
    <t>Reveal wide</t>
  </si>
  <si>
    <t>O3263</t>
  </si>
  <si>
    <t>Site improve expect</t>
  </si>
  <si>
    <t>O3378</t>
  </si>
  <si>
    <t>Itself physical</t>
  </si>
  <si>
    <t>O2145</t>
  </si>
  <si>
    <t>O2749</t>
  </si>
  <si>
    <t>Andrew Brown</t>
  </si>
  <si>
    <t>O2741</t>
  </si>
  <si>
    <t>O1347</t>
  </si>
  <si>
    <t>Kelly Herman</t>
  </si>
  <si>
    <t>Everything everyone enter</t>
  </si>
  <si>
    <t>O3672</t>
  </si>
  <si>
    <t>O2279</t>
  </si>
  <si>
    <t>C918</t>
  </si>
  <si>
    <t>Kathryn Camacho MD</t>
  </si>
  <si>
    <t>O2981</t>
  </si>
  <si>
    <t>O2674</t>
  </si>
  <si>
    <t>O3415</t>
  </si>
  <si>
    <t>Natasha Morrow</t>
  </si>
  <si>
    <t>O3256</t>
  </si>
  <si>
    <t>O2936</t>
  </si>
  <si>
    <t>O2398</t>
  </si>
  <si>
    <t>O2664</t>
  </si>
  <si>
    <t>O1652</t>
  </si>
  <si>
    <t>Image opportunity</t>
  </si>
  <si>
    <t>O3235</t>
  </si>
  <si>
    <t>O3675</t>
  </si>
  <si>
    <t>O3003</t>
  </si>
  <si>
    <t>C584</t>
  </si>
  <si>
    <t>Teresa Martin</t>
  </si>
  <si>
    <t>O2970</t>
  </si>
  <si>
    <t>O3826</t>
  </si>
  <si>
    <t>O1520</t>
  </si>
  <si>
    <t>O2225</t>
  </si>
  <si>
    <t>O3393</t>
  </si>
  <si>
    <t>O3388</t>
  </si>
  <si>
    <t>O1381</t>
  </si>
  <si>
    <t>O1543</t>
  </si>
  <si>
    <t>C108</t>
  </si>
  <si>
    <t>Jimmy Bruce</t>
  </si>
  <si>
    <t>O3194</t>
  </si>
  <si>
    <t>O2075</t>
  </si>
  <si>
    <t>Dr. Victor Snyder</t>
  </si>
  <si>
    <t>B1759</t>
  </si>
  <si>
    <t>Third his indicate past</t>
  </si>
  <si>
    <t>O2447</t>
  </si>
  <si>
    <t>Financial service ten</t>
  </si>
  <si>
    <t>O2510</t>
  </si>
  <si>
    <t>Computer again cup</t>
  </si>
  <si>
    <t>O1611</t>
  </si>
  <si>
    <t>Mark Collins</t>
  </si>
  <si>
    <t>O3595</t>
  </si>
  <si>
    <t>O2348</t>
  </si>
  <si>
    <t>James Riley</t>
  </si>
  <si>
    <t>Professor sometimes</t>
  </si>
  <si>
    <t>O3470</t>
  </si>
  <si>
    <t>O2170</t>
  </si>
  <si>
    <t>kevin sanchez</t>
  </si>
  <si>
    <t>O3979</t>
  </si>
  <si>
    <t>Bryan Miller</t>
  </si>
  <si>
    <t>O3934</t>
  </si>
  <si>
    <t>O1942</t>
  </si>
  <si>
    <t>B1694</t>
  </si>
  <si>
    <t>Edge fact</t>
  </si>
  <si>
    <t>O2200</t>
  </si>
  <si>
    <t>O2188</t>
  </si>
  <si>
    <t>B1765</t>
  </si>
  <si>
    <t>Whom bit phone</t>
  </si>
  <si>
    <t>O3170</t>
  </si>
  <si>
    <t>O3053</t>
  </si>
  <si>
    <t>O3903</t>
  </si>
  <si>
    <t>O3736</t>
  </si>
  <si>
    <t>O1875</t>
  </si>
  <si>
    <t>O3769</t>
  </si>
  <si>
    <t>Jessica Jones</t>
  </si>
  <si>
    <t>O3601</t>
  </si>
  <si>
    <t>Joseph Russell</t>
  </si>
  <si>
    <t>O1156</t>
  </si>
  <si>
    <t>Exactly unit visit</t>
  </si>
  <si>
    <t>O2483</t>
  </si>
  <si>
    <t>O2007</t>
  </si>
  <si>
    <t>Robert Hoover</t>
  </si>
  <si>
    <t>O2988</t>
  </si>
  <si>
    <t>O1214</t>
  </si>
  <si>
    <t>Amanda Edwards</t>
  </si>
  <si>
    <t>B1717</t>
  </si>
  <si>
    <t>Sense race seat</t>
  </si>
  <si>
    <t>O1586</t>
  </si>
  <si>
    <t>At must your</t>
  </si>
  <si>
    <t>O2635</t>
  </si>
  <si>
    <t>O1823</t>
  </si>
  <si>
    <t>C994</t>
  </si>
  <si>
    <t>David Myers</t>
  </si>
  <si>
    <t>Why once</t>
  </si>
  <si>
    <t>O2004</t>
  </si>
  <si>
    <t>Monique Hernandez MD</t>
  </si>
  <si>
    <t>Staff example</t>
  </si>
  <si>
    <t>O2389</t>
  </si>
  <si>
    <t>O2574</t>
  </si>
  <si>
    <t>O1961</t>
  </si>
  <si>
    <t>O1714</t>
  </si>
  <si>
    <t>B1938</t>
  </si>
  <si>
    <t>World</t>
  </si>
  <si>
    <t>O3507</t>
  </si>
  <si>
    <t>O2465</t>
  </si>
  <si>
    <t>O1683</t>
  </si>
  <si>
    <t>O3087</t>
  </si>
  <si>
    <t>O1067</t>
  </si>
  <si>
    <t>C116</t>
  </si>
  <si>
    <t>Dr. Jesus Roy</t>
  </si>
  <si>
    <t>O1821</t>
  </si>
  <si>
    <t>O2042</t>
  </si>
  <si>
    <t>O1783</t>
  </si>
  <si>
    <t>Angela Johnson</t>
  </si>
  <si>
    <t>First newspaper stock nation</t>
  </si>
  <si>
    <t>O2597</t>
  </si>
  <si>
    <t>B1420</t>
  </si>
  <si>
    <t>Prove involve</t>
  </si>
  <si>
    <t>O2577</t>
  </si>
  <si>
    <t>B1702</t>
  </si>
  <si>
    <t>Party budget let month</t>
  </si>
  <si>
    <t>O2508</t>
  </si>
  <si>
    <t>O1375</t>
  </si>
  <si>
    <t>Scott Mejia</t>
  </si>
  <si>
    <t>O1071</t>
  </si>
  <si>
    <t>O2762</t>
  </si>
  <si>
    <t>O2763</t>
  </si>
  <si>
    <t>O3925</t>
  </si>
  <si>
    <t>Stacey Gibson</t>
  </si>
  <si>
    <t>B1508</t>
  </si>
  <si>
    <t>Improve eye</t>
  </si>
  <si>
    <t>O2043</t>
  </si>
  <si>
    <t>Tammy Johnson</t>
  </si>
  <si>
    <t>O2131</t>
  </si>
  <si>
    <t>Michael Johnson</t>
  </si>
  <si>
    <t>Common adult</t>
  </si>
  <si>
    <t>O3702</t>
  </si>
  <si>
    <t>O2149</t>
  </si>
  <si>
    <t>Melissa Cabrera</t>
  </si>
  <si>
    <t>O3032</t>
  </si>
  <si>
    <t>O2294</t>
  </si>
  <si>
    <t>Miss decade</t>
  </si>
  <si>
    <t>O3793</t>
  </si>
  <si>
    <t>O3218</t>
  </si>
  <si>
    <t>C344</t>
  </si>
  <si>
    <t>Cameron Hall</t>
  </si>
  <si>
    <t>Society floor red</t>
  </si>
  <si>
    <t>O3869</t>
  </si>
  <si>
    <t>C351</t>
  </si>
  <si>
    <t>Chad Jones</t>
  </si>
  <si>
    <t>O1051</t>
  </si>
  <si>
    <t>Ashley Mendez</t>
  </si>
  <si>
    <t>B1406</t>
  </si>
  <si>
    <t>Experience cell</t>
  </si>
  <si>
    <t>O2364</t>
  </si>
  <si>
    <t>O3190</t>
  </si>
  <si>
    <t>O3762</t>
  </si>
  <si>
    <t>Sense third commercial</t>
  </si>
  <si>
    <t>O1981</t>
  </si>
  <si>
    <t>Yvonne Jones</t>
  </si>
  <si>
    <t>O2527</t>
  </si>
  <si>
    <t>O2118</t>
  </si>
  <si>
    <t>Free assume position</t>
  </si>
  <si>
    <t>O2991</t>
  </si>
  <si>
    <t>O2747</t>
  </si>
  <si>
    <t>O3878</t>
  </si>
  <si>
    <t>O2093</t>
  </si>
  <si>
    <t>O2183</t>
  </si>
  <si>
    <t>O2210</t>
  </si>
  <si>
    <t>O1908</t>
  </si>
  <si>
    <t>Sheila Myers DDS</t>
  </si>
  <si>
    <t>B1854</t>
  </si>
  <si>
    <t>Career his</t>
  </si>
  <si>
    <t>O2890</t>
  </si>
  <si>
    <t>Although goal</t>
  </si>
  <si>
    <t>O2060</t>
  </si>
  <si>
    <t>O2120</t>
  </si>
  <si>
    <t>B1495</t>
  </si>
  <si>
    <t>Central small commercial</t>
  </si>
  <si>
    <t>O3801</t>
  </si>
  <si>
    <t>O2916</t>
  </si>
  <si>
    <t>Christopher Murphy</t>
  </si>
  <si>
    <t>O2226</t>
  </si>
  <si>
    <t>O1994</t>
  </si>
  <si>
    <t>Ronald Long</t>
  </si>
  <si>
    <t>Word traditional tend</t>
  </si>
  <si>
    <t>O1980</t>
  </si>
  <si>
    <t>Next</t>
  </si>
  <si>
    <t>O3708</t>
  </si>
  <si>
    <t>O2011</t>
  </si>
  <si>
    <t>O2998</t>
  </si>
  <si>
    <t>Lisa Estrada</t>
  </si>
  <si>
    <t>O1083</t>
  </si>
  <si>
    <t>Becky Chen</t>
  </si>
  <si>
    <t>O1588</t>
  </si>
  <si>
    <t>O2908</t>
  </si>
  <si>
    <t>O2641</t>
  </si>
  <si>
    <t>Drew Mcguire</t>
  </si>
  <si>
    <t>O3168</t>
  </si>
  <si>
    <t>O3349</t>
  </si>
  <si>
    <t>Claim need speak</t>
  </si>
  <si>
    <t>O2573</t>
  </si>
  <si>
    <t>O2562</t>
  </si>
  <si>
    <t>B1386</t>
  </si>
  <si>
    <t>Several phone seek rule</t>
  </si>
  <si>
    <t>O1408</t>
  </si>
  <si>
    <t>James Smith</t>
  </si>
  <si>
    <t>O3425</t>
  </si>
  <si>
    <t>O2040</t>
  </si>
  <si>
    <t>Leg close discuss</t>
  </si>
  <si>
    <t>O3221</t>
  </si>
  <si>
    <t>Elizabeth Roberson</t>
  </si>
  <si>
    <t>O1363</t>
  </si>
  <si>
    <t>B1525</t>
  </si>
  <si>
    <t>Other edge radio</t>
  </si>
  <si>
    <t>O1967</t>
  </si>
  <si>
    <t>C211</t>
  </si>
  <si>
    <t>Meghan Diaz</t>
  </si>
  <si>
    <t>O1166</t>
  </si>
  <si>
    <t>Dennis White</t>
  </si>
  <si>
    <t>Prevent allow</t>
  </si>
  <si>
    <t>O1640</t>
  </si>
  <si>
    <t>B1625</t>
  </si>
  <si>
    <t>Building pay</t>
  </si>
  <si>
    <t>O3042</t>
  </si>
  <si>
    <t>O3220</t>
  </si>
  <si>
    <t>Lisa Hunter</t>
  </si>
  <si>
    <t>O3513</t>
  </si>
  <si>
    <t>O3873</t>
  </si>
  <si>
    <t>O2781</t>
  </si>
  <si>
    <t>O1390</t>
  </si>
  <si>
    <t>Michelle Harris</t>
  </si>
  <si>
    <t>O3139</t>
  </si>
  <si>
    <t>O2676</t>
  </si>
  <si>
    <t>Short consumer</t>
  </si>
  <si>
    <t>O1692</t>
  </si>
  <si>
    <t>O1982</t>
  </si>
  <si>
    <t>O3693</t>
  </si>
  <si>
    <t>O3264</t>
  </si>
  <si>
    <t>O3093</t>
  </si>
  <si>
    <t>O1627</t>
  </si>
  <si>
    <t>Susan Campos</t>
  </si>
  <si>
    <t>O3149</t>
  </si>
  <si>
    <t>O3370</t>
  </si>
  <si>
    <t>O3866</t>
  </si>
  <si>
    <t>O3921</t>
  </si>
  <si>
    <t>O2219</t>
  </si>
  <si>
    <t>O3278</t>
  </si>
  <si>
    <t>C317</t>
  </si>
  <si>
    <t>Claire Bennett</t>
  </si>
  <si>
    <t>O1121</t>
  </si>
  <si>
    <t>Start way always</t>
  </si>
  <si>
    <t>O2324</t>
  </si>
  <si>
    <t>O2475</t>
  </si>
  <si>
    <t>Joseph Davis</t>
  </si>
  <si>
    <t>Produce imagine memory use</t>
  </si>
  <si>
    <t>O3285</t>
  </si>
  <si>
    <t>Or already along</t>
  </si>
  <si>
    <t>O1187</t>
  </si>
  <si>
    <t>O3156</t>
  </si>
  <si>
    <t>O1641</t>
  </si>
  <si>
    <t>O3420</t>
  </si>
  <si>
    <t>O1196</t>
  </si>
  <si>
    <t>O1564</t>
  </si>
  <si>
    <t>O3591</t>
  </si>
  <si>
    <t>O2920</t>
  </si>
  <si>
    <t>Wendy Hines</t>
  </si>
  <si>
    <t>O2186</t>
  </si>
  <si>
    <t>Alicia Horn</t>
  </si>
  <si>
    <t>O1722</t>
  </si>
  <si>
    <t>Thomas Oneill</t>
  </si>
  <si>
    <t>Case</t>
  </si>
  <si>
    <t>O2376</t>
  </si>
  <si>
    <t>O1020</t>
  </si>
  <si>
    <t>B1405</t>
  </si>
  <si>
    <t>Although physical some clear</t>
  </si>
  <si>
    <t>O3159</t>
  </si>
  <si>
    <t>O3479</t>
  </si>
  <si>
    <t>O2454</t>
  </si>
  <si>
    <t>O3600</t>
  </si>
  <si>
    <t>O1954</t>
  </si>
  <si>
    <t>O2089</t>
  </si>
  <si>
    <t>O3471</t>
  </si>
  <si>
    <t>They add season</t>
  </si>
  <si>
    <t>O2133</t>
  </si>
  <si>
    <t>Dawn Freeman</t>
  </si>
  <si>
    <t>O1350</t>
  </si>
  <si>
    <t>O2255</t>
  </si>
  <si>
    <t>C751</t>
  </si>
  <si>
    <t>Lisa Guerra</t>
  </si>
  <si>
    <t>O1307</t>
  </si>
  <si>
    <t>Short across happy</t>
  </si>
  <si>
    <t>O3143</t>
  </si>
  <si>
    <t>O1304</t>
  </si>
  <si>
    <t>Type everybody</t>
  </si>
  <si>
    <t>O1021</t>
  </si>
  <si>
    <t>O1804</t>
  </si>
  <si>
    <t>O3148</t>
  </si>
  <si>
    <t>O1621</t>
  </si>
  <si>
    <t>C410</t>
  </si>
  <si>
    <t>Carol Golden</t>
  </si>
  <si>
    <t>Month whole</t>
  </si>
  <si>
    <t>O2310</t>
  </si>
  <si>
    <t>O1028</t>
  </si>
  <si>
    <t>C316</t>
  </si>
  <si>
    <t>Vanessa Carter</t>
  </si>
  <si>
    <t>Difficult personal film</t>
  </si>
  <si>
    <t>O1536</t>
  </si>
  <si>
    <t>O1149</t>
  </si>
  <si>
    <t>O3620</t>
  </si>
  <si>
    <t>O2041</t>
  </si>
  <si>
    <t>Tiffany Simpson</t>
  </si>
  <si>
    <t>This billion per</t>
  </si>
  <si>
    <t>Daniel Perez</t>
  </si>
  <si>
    <t>O3100</t>
  </si>
  <si>
    <t>O2932</t>
  </si>
  <si>
    <t>O3155</t>
  </si>
  <si>
    <t>B1869</t>
  </si>
  <si>
    <t>Learn have culture</t>
  </si>
  <si>
    <t>O2490</t>
  </si>
  <si>
    <t>O2811</t>
  </si>
  <si>
    <t>O3852</t>
  </si>
  <si>
    <t>O1685</t>
  </si>
  <si>
    <t>C238</t>
  </si>
  <si>
    <t>Kerri Miller</t>
  </si>
  <si>
    <t>Structure much evidence</t>
  </si>
  <si>
    <t>O1287</t>
  </si>
  <si>
    <t>O1073</t>
  </si>
  <si>
    <t>Michelle Hess</t>
  </si>
  <si>
    <t>O2378</t>
  </si>
  <si>
    <t>C146</t>
  </si>
  <si>
    <t>Cathy Rodriguez</t>
  </si>
  <si>
    <t>O1107</t>
  </si>
  <si>
    <t>More discussion democratic</t>
  </si>
  <si>
    <t>O1929</t>
  </si>
  <si>
    <t>O2095</t>
  </si>
  <si>
    <t>C800</t>
  </si>
  <si>
    <t>Willie Hernandez</t>
  </si>
  <si>
    <t>O3556</t>
  </si>
  <si>
    <t>O1118</t>
  </si>
  <si>
    <t>C963</t>
  </si>
  <si>
    <t>Jaime Taylor</t>
  </si>
  <si>
    <t>O3241</t>
  </si>
  <si>
    <t>Why various</t>
  </si>
  <si>
    <t>O1522</t>
  </si>
  <si>
    <t>Daniel Lynn</t>
  </si>
  <si>
    <t>Great firm</t>
  </si>
  <si>
    <t>O2639</t>
  </si>
  <si>
    <t>O1089</t>
  </si>
  <si>
    <t>Section community</t>
  </si>
  <si>
    <t>O2222</t>
  </si>
  <si>
    <t>O1532</t>
  </si>
  <si>
    <t>O1372</t>
  </si>
  <si>
    <t>Juan Miller</t>
  </si>
  <si>
    <t>B1752</t>
  </si>
  <si>
    <t>Forward</t>
  </si>
  <si>
    <t>O1956</t>
  </si>
  <si>
    <t>O2484</t>
  </si>
  <si>
    <t>O1144</t>
  </si>
  <si>
    <t>O2767</t>
  </si>
  <si>
    <t>O2461</t>
  </si>
  <si>
    <t>O2723</t>
  </si>
  <si>
    <t>O3493</t>
  </si>
  <si>
    <t>B1783</t>
  </si>
  <si>
    <t>Though</t>
  </si>
  <si>
    <t>O2481</t>
  </si>
  <si>
    <t>O3887</t>
  </si>
  <si>
    <t>O2578</t>
  </si>
  <si>
    <t>O3724</t>
  </si>
  <si>
    <t>O2325</t>
  </si>
  <si>
    <t>O3125</t>
  </si>
  <si>
    <t>O1841</t>
  </si>
  <si>
    <t>O1443</t>
  </si>
  <si>
    <t>O1153</t>
  </si>
  <si>
    <t>Difference on</t>
  </si>
  <si>
    <t>O1497</t>
  </si>
  <si>
    <t>B1272</t>
  </si>
  <si>
    <t>All often growth friend</t>
  </si>
  <si>
    <t>O2530</t>
  </si>
  <si>
    <t>O3777</t>
  </si>
  <si>
    <t>Sara Cox</t>
  </si>
  <si>
    <t>O1117</t>
  </si>
  <si>
    <t>Nicole Mcdaniel</t>
  </si>
  <si>
    <t>Training easy</t>
  </si>
  <si>
    <t>O2406</t>
  </si>
  <si>
    <t>O1530</t>
  </si>
  <si>
    <t>O2306</t>
  </si>
  <si>
    <t>C685</t>
  </si>
  <si>
    <t>Brooke Alvarado</t>
  </si>
  <si>
    <t>O3877</t>
  </si>
  <si>
    <t>C518</t>
  </si>
  <si>
    <t>Kathryn Thompson</t>
  </si>
  <si>
    <t>O3453</t>
  </si>
  <si>
    <t>O1881</t>
  </si>
  <si>
    <t>O2702</t>
  </si>
  <si>
    <t>O1082</t>
  </si>
  <si>
    <t>C882</t>
  </si>
  <si>
    <t>Cindy Wilson</t>
  </si>
  <si>
    <t>O2208</t>
  </si>
  <si>
    <t>O3465</t>
  </si>
  <si>
    <t>Larry Brewer</t>
  </si>
  <si>
    <t>O2336</t>
  </si>
  <si>
    <t>O3824</t>
  </si>
  <si>
    <t>O2231</t>
  </si>
  <si>
    <t>O2686</t>
  </si>
  <si>
    <t>O1508</t>
  </si>
  <si>
    <t>C903</t>
  </si>
  <si>
    <t>Jeffery Brown</t>
  </si>
  <si>
    <t>O3619</t>
  </si>
  <si>
    <t>O1015</t>
  </si>
  <si>
    <t>Kirsten Pena</t>
  </si>
  <si>
    <t>O3116</t>
  </si>
  <si>
    <t>Ryan Wang</t>
  </si>
  <si>
    <t>O2742</t>
  </si>
  <si>
    <t>Roberto Ryan</t>
  </si>
  <si>
    <t>O2818</t>
  </si>
  <si>
    <t>O3661</t>
  </si>
  <si>
    <t>Marco Haas</t>
  </si>
  <si>
    <t>Catherine Rios</t>
  </si>
  <si>
    <t>O2862</t>
  </si>
  <si>
    <t>B1940</t>
  </si>
  <si>
    <t>Person near</t>
  </si>
  <si>
    <t>O1436</t>
  </si>
  <si>
    <t>O3163</t>
  </si>
  <si>
    <t>O1286</t>
  </si>
  <si>
    <t>Campaign</t>
  </si>
  <si>
    <t>O1667</t>
  </si>
  <si>
    <t>Brad Soto</t>
  </si>
  <si>
    <t>O1648</t>
  </si>
  <si>
    <t>Kevin Ruiz</t>
  </si>
  <si>
    <t>B1148</t>
  </si>
  <si>
    <t>Become wide onto</t>
  </si>
  <si>
    <t>O3442</t>
  </si>
  <si>
    <t>O3935</t>
  </si>
  <si>
    <t>O2180</t>
  </si>
  <si>
    <t>Finally remember</t>
  </si>
  <si>
    <t>O3907</t>
  </si>
  <si>
    <t>David Gutierrez</t>
  </si>
  <si>
    <t>B1256</t>
  </si>
  <si>
    <t>Future treatment last</t>
  </si>
  <si>
    <t>O3996</t>
  </si>
  <si>
    <t>Dinner usually</t>
  </si>
  <si>
    <t>O1900</t>
  </si>
  <si>
    <t>O3311</t>
  </si>
  <si>
    <t>B1693</t>
  </si>
  <si>
    <t>Claim run measure tax</t>
  </si>
  <si>
    <t>O3986</t>
  </si>
  <si>
    <t>O1913</t>
  </si>
  <si>
    <t>O2653</t>
  </si>
  <si>
    <t>O3061</t>
  </si>
  <si>
    <t>O3012</t>
  </si>
  <si>
    <t>O2167</t>
  </si>
  <si>
    <t>O3889</t>
  </si>
  <si>
    <t>O2079</t>
  </si>
  <si>
    <t>O1035</t>
  </si>
  <si>
    <t>O2768</t>
  </si>
  <si>
    <t>Player happen</t>
  </si>
  <si>
    <t>O2913</t>
  </si>
  <si>
    <t>O2867</t>
  </si>
  <si>
    <t>O1938</t>
  </si>
  <si>
    <t>O3056</t>
  </si>
  <si>
    <t>O1814</t>
  </si>
  <si>
    <t>B1014</t>
  </si>
  <si>
    <t>Impact could</t>
  </si>
  <si>
    <t>O3772</t>
  </si>
  <si>
    <t>O2298</t>
  </si>
  <si>
    <t>O2834</t>
  </si>
  <si>
    <t>O3989</t>
  </si>
  <si>
    <t>C718</t>
  </si>
  <si>
    <t>Peter Johnston</t>
  </si>
  <si>
    <t>O3604</t>
  </si>
  <si>
    <t>Michael Hartman</t>
  </si>
  <si>
    <t>O1825</t>
  </si>
  <si>
    <t>Aaron Gutierrez</t>
  </si>
  <si>
    <t>B1084</t>
  </si>
  <si>
    <t>Reach property</t>
  </si>
  <si>
    <t>O1679</t>
  </si>
  <si>
    <t>Raymond Thomas</t>
  </si>
  <si>
    <t>O1220</t>
  </si>
  <si>
    <t>Figure as</t>
  </si>
  <si>
    <t>O1479</t>
  </si>
  <si>
    <t>O3759</t>
  </si>
  <si>
    <t>O1923</t>
  </si>
  <si>
    <t>O2036</t>
  </si>
  <si>
    <t>Man direction door</t>
  </si>
  <si>
    <t>O2072</t>
  </si>
  <si>
    <t>O3449</t>
  </si>
  <si>
    <t>O3839</t>
  </si>
  <si>
    <t>O2800</t>
  </si>
  <si>
    <t>O3814</t>
  </si>
  <si>
    <t>O2680</t>
  </si>
  <si>
    <t>O2541</t>
  </si>
  <si>
    <t>Jacob Gibbs</t>
  </si>
  <si>
    <t>O3796</t>
  </si>
  <si>
    <t>O2698</t>
  </si>
  <si>
    <t>O2809</t>
  </si>
  <si>
    <t>Cynthia Hernandez</t>
  </si>
  <si>
    <t>O1917</t>
  </si>
  <si>
    <t>Environmental such tonight</t>
  </si>
  <si>
    <t>O3975</t>
  </si>
  <si>
    <t>O3334</t>
  </si>
  <si>
    <t>O1064</t>
  </si>
  <si>
    <t>O1995</t>
  </si>
  <si>
    <t>C668</t>
  </si>
  <si>
    <t>Roger Davis MD</t>
  </si>
  <si>
    <t>O2979</t>
  </si>
  <si>
    <t>O1322</t>
  </si>
  <si>
    <t>O3537</t>
  </si>
  <si>
    <t>O3335</t>
  </si>
  <si>
    <t>O1694</t>
  </si>
  <si>
    <t>O1670</t>
  </si>
  <si>
    <t>O2317</t>
  </si>
  <si>
    <t>O1732</t>
  </si>
  <si>
    <t>O2250</t>
  </si>
  <si>
    <t>O1862</t>
  </si>
  <si>
    <t>Stephen Ferrell</t>
  </si>
  <si>
    <t>O3860</t>
  </si>
  <si>
    <t>O3157</t>
  </si>
  <si>
    <t>O2678</t>
  </si>
  <si>
    <t>Michael Lamb</t>
  </si>
  <si>
    <t>O3626</t>
  </si>
  <si>
    <t>O3228</t>
  </si>
  <si>
    <t>O3367</t>
  </si>
  <si>
    <t>O3522</t>
  </si>
  <si>
    <t>Continue citizen whatever</t>
  </si>
  <si>
    <t>O2235</t>
  </si>
  <si>
    <t>O3242</t>
  </si>
  <si>
    <t>O1112</t>
  </si>
  <si>
    <t>B1791</t>
  </si>
  <si>
    <t>Talk teach both</t>
  </si>
  <si>
    <t>O2498</t>
  </si>
  <si>
    <t>O3380</t>
  </si>
  <si>
    <t>B1422</t>
  </si>
  <si>
    <t>Any body region</t>
  </si>
  <si>
    <t>O3268</t>
  </si>
  <si>
    <t>O3634</t>
  </si>
  <si>
    <t>O1806</t>
  </si>
  <si>
    <t>O1945</t>
  </si>
  <si>
    <t>kathryn sanchez</t>
  </si>
  <si>
    <t>Learn</t>
  </si>
  <si>
    <t>O2204</t>
  </si>
  <si>
    <t>O3313</t>
  </si>
  <si>
    <t>O3599</t>
  </si>
  <si>
    <t>Foot American</t>
  </si>
  <si>
    <t>O1391</t>
  </si>
  <si>
    <t>C698</t>
  </si>
  <si>
    <t>Brett Stewart</t>
  </si>
  <si>
    <t>O1046</t>
  </si>
  <si>
    <t>O2049</t>
  </si>
  <si>
    <t>Town through</t>
  </si>
  <si>
    <t>O3494</t>
  </si>
  <si>
    <t>Jared Gregory</t>
  </si>
  <si>
    <t>O3991</t>
  </si>
  <si>
    <t>O3550</t>
  </si>
  <si>
    <t>O2233</t>
  </si>
  <si>
    <t>O2330</t>
  </si>
  <si>
    <t>Actually again lot</t>
  </si>
  <si>
    <t>O3457</t>
  </si>
  <si>
    <t>Theory relationship structure</t>
  </si>
  <si>
    <t>O1871</t>
  </si>
  <si>
    <t>O2030</t>
  </si>
  <si>
    <t>Drive put</t>
  </si>
  <si>
    <t>O3106</t>
  </si>
  <si>
    <t>Matthew Mayer</t>
  </si>
  <si>
    <t>O3586</t>
  </si>
  <si>
    <t>O2239</t>
  </si>
  <si>
    <t>O3749</t>
  </si>
  <si>
    <t>O2404</t>
  </si>
  <si>
    <t>O3253</t>
  </si>
  <si>
    <t>Sean Delgado</t>
  </si>
  <si>
    <t>O2672</t>
  </si>
  <si>
    <t>O3978</t>
  </si>
  <si>
    <t>O1623</t>
  </si>
  <si>
    <t>O3783</t>
  </si>
  <si>
    <t>O3079</t>
  </si>
  <si>
    <t>Melinda Mcgee DDS</t>
  </si>
  <si>
    <t>Some value</t>
  </si>
  <si>
    <t>O1931</t>
  </si>
  <si>
    <t>O3072</t>
  </si>
  <si>
    <t>O1708</t>
  </si>
  <si>
    <t>C296</t>
  </si>
  <si>
    <t>Justin Oneal</t>
  </si>
  <si>
    <t>O2197</t>
  </si>
  <si>
    <t>O3401</t>
  </si>
  <si>
    <t>O3579</t>
  </si>
  <si>
    <t>O2533</t>
  </si>
  <si>
    <t>O3775</t>
  </si>
  <si>
    <t>O2350</t>
  </si>
  <si>
    <t>O2545</t>
  </si>
  <si>
    <t>O2737</t>
  </si>
  <si>
    <t>C588</t>
  </si>
  <si>
    <t>Julie Brown MD</t>
  </si>
  <si>
    <t>O1919</t>
  </si>
  <si>
    <t>O1529</t>
  </si>
  <si>
    <t>O3588</t>
  </si>
  <si>
    <t>O2878</t>
  </si>
  <si>
    <t>O1468</t>
  </si>
  <si>
    <t>O1282</t>
  </si>
  <si>
    <t>C230</t>
  </si>
  <si>
    <t>Robert Anderson</t>
  </si>
  <si>
    <t>O3350</t>
  </si>
  <si>
    <t>O3915</t>
  </si>
  <si>
    <t>O3055</t>
  </si>
  <si>
    <t>O2329</t>
  </si>
  <si>
    <t>O3733</t>
  </si>
  <si>
    <t>Elizabeth Boone</t>
  </si>
  <si>
    <t>O3657</t>
  </si>
  <si>
    <t>O3809</t>
  </si>
  <si>
    <t>Dawn Cook</t>
  </si>
  <si>
    <t>O1628</t>
  </si>
  <si>
    <t>B1833</t>
  </si>
  <si>
    <t>Worry government be</t>
  </si>
  <si>
    <t>O3102</t>
  </si>
  <si>
    <t>Tyler Kim</t>
  </si>
  <si>
    <t>O2898</t>
  </si>
  <si>
    <t>O1181</t>
  </si>
  <si>
    <t>C430</t>
  </si>
  <si>
    <t>William Ortiz</t>
  </si>
  <si>
    <t>B1928</t>
  </si>
  <si>
    <t>Lay form everyone</t>
  </si>
  <si>
    <t>O3870</t>
  </si>
  <si>
    <t>O3981</t>
  </si>
  <si>
    <t>O3279</t>
  </si>
  <si>
    <t>O1404</t>
  </si>
  <si>
    <t>O2563</t>
  </si>
  <si>
    <t>O3811</t>
  </si>
  <si>
    <t>O3183</t>
  </si>
  <si>
    <t>O2764</t>
  </si>
  <si>
    <t>O1474</t>
  </si>
  <si>
    <t>Finally note work</t>
  </si>
  <si>
    <t>O2722</t>
  </si>
  <si>
    <t>O1742</t>
  </si>
  <si>
    <t>O2833</t>
  </si>
  <si>
    <t>O2652</t>
  </si>
  <si>
    <t>O3747</t>
  </si>
  <si>
    <t>O3001</t>
  </si>
  <si>
    <t>O2054</t>
  </si>
  <si>
    <t>O2320</t>
  </si>
  <si>
    <t>O3919</t>
  </si>
  <si>
    <t>O1457</t>
  </si>
  <si>
    <t>B1540</t>
  </si>
  <si>
    <t>Stay tend</t>
  </si>
  <si>
    <t>O1025</t>
  </si>
  <si>
    <t>O2102</t>
  </si>
  <si>
    <t>O1151</t>
  </si>
  <si>
    <t>C579</t>
  </si>
  <si>
    <t>James Alvarez</t>
  </si>
  <si>
    <t>O2297</t>
  </si>
  <si>
    <t>B1845</t>
  </si>
  <si>
    <t>Line prepare some</t>
  </si>
  <si>
    <t>O3330</t>
  </si>
  <si>
    <t>O1577</t>
  </si>
  <si>
    <t>O3936</t>
  </si>
  <si>
    <t>O2038</t>
  </si>
  <si>
    <t>O3742</t>
  </si>
  <si>
    <t>O1894</t>
  </si>
  <si>
    <t>Joseph Thompson</t>
  </si>
  <si>
    <t>Sport positive central</t>
  </si>
  <si>
    <t>O1138</t>
  </si>
  <si>
    <t>William Rivera</t>
  </si>
  <si>
    <t>O2010</t>
  </si>
  <si>
    <t>Michele Cox</t>
  </si>
  <si>
    <t>O1467</t>
  </si>
  <si>
    <t>Wrong sit</t>
  </si>
  <si>
    <t>O3237</t>
  </si>
  <si>
    <t>O2369</t>
  </si>
  <si>
    <t>Kayla Garcia</t>
  </si>
  <si>
    <t>O3774</t>
  </si>
  <si>
    <t>O1387</t>
  </si>
  <si>
    <t>O2845</t>
  </si>
  <si>
    <t>O1745</t>
  </si>
  <si>
    <t>C102</t>
  </si>
  <si>
    <t>Sarah Perry</t>
  </si>
  <si>
    <t>O3195</t>
  </si>
  <si>
    <t>O1356</t>
  </si>
  <si>
    <t>O2127</t>
  </si>
  <si>
    <t>Page method strategy</t>
  </si>
  <si>
    <t>O1315</t>
  </si>
  <si>
    <t>Laura Edwards</t>
  </si>
  <si>
    <t>O3458</t>
  </si>
  <si>
    <t>Nathan Mclaughlin</t>
  </si>
  <si>
    <t>O2354</t>
  </si>
  <si>
    <t>O1439</t>
  </si>
  <si>
    <t>Our do</t>
  </si>
  <si>
    <t>O3960</t>
  </si>
  <si>
    <t>O1820</t>
  </si>
  <si>
    <t>O1738</t>
  </si>
  <si>
    <t>O3421</t>
  </si>
  <si>
    <t>O3614</t>
  </si>
  <si>
    <t>O3709</t>
  </si>
  <si>
    <t>O1645</t>
  </si>
  <si>
    <t>Ellen Gordon MD</t>
  </si>
  <si>
    <t>B1723</t>
  </si>
  <si>
    <t>Increase behind movie</t>
  </si>
  <si>
    <t>O3115</t>
  </si>
  <si>
    <t>B1920</t>
  </si>
  <si>
    <t>Face happen employee</t>
  </si>
  <si>
    <t>O3491</t>
  </si>
  <si>
    <t>B1326</t>
  </si>
  <si>
    <t>Crime hour</t>
  </si>
  <si>
    <t>O2844</t>
  </si>
  <si>
    <t>O1326</t>
  </si>
  <si>
    <t>O2665</t>
  </si>
  <si>
    <t>Jeffery Robinson</t>
  </si>
  <si>
    <t>O3233</t>
  </si>
  <si>
    <t>O2283</t>
  </si>
  <si>
    <t>O2285</t>
  </si>
  <si>
    <t>Three well</t>
  </si>
  <si>
    <t>O2801</t>
  </si>
  <si>
    <t>Danny Smith</t>
  </si>
  <si>
    <t>O3337</t>
  </si>
  <si>
    <t>O1702</t>
  </si>
  <si>
    <t>O1920</t>
  </si>
  <si>
    <t>O2579</t>
  </si>
  <si>
    <t>O1964</t>
  </si>
  <si>
    <t>O2888</t>
  </si>
  <si>
    <t>O1256</t>
  </si>
  <si>
    <t>O1421</t>
  </si>
  <si>
    <t>C370</t>
  </si>
  <si>
    <t>Rebecca King</t>
  </si>
  <si>
    <t>O2413</t>
  </si>
  <si>
    <t>O2912</t>
  </si>
  <si>
    <t>O1856</t>
  </si>
  <si>
    <t>Brian Wise</t>
  </si>
  <si>
    <t>O3569</t>
  </si>
  <si>
    <t>O2827</t>
  </si>
  <si>
    <t>O3939</t>
  </si>
  <si>
    <t>O1701</t>
  </si>
  <si>
    <t>C894</t>
  </si>
  <si>
    <t>Adriana Allen</t>
  </si>
  <si>
    <t>Even specific</t>
  </si>
  <si>
    <t>O1689</t>
  </si>
  <si>
    <t>O2240</t>
  </si>
  <si>
    <t>William Miller</t>
  </si>
  <si>
    <t>O1601</t>
  </si>
  <si>
    <t>C465</t>
  </si>
  <si>
    <t>Tabitha Calhoun</t>
  </si>
  <si>
    <t>O1617</t>
  </si>
  <si>
    <t>Mary Schroeder</t>
  </si>
  <si>
    <t>Too option health</t>
  </si>
  <si>
    <t>O3894</t>
  </si>
  <si>
    <t>Although police</t>
  </si>
  <si>
    <t>O3025</t>
  </si>
  <si>
    <t>O2471</t>
  </si>
  <si>
    <t>O1707</t>
  </si>
  <si>
    <t>O1502</t>
  </si>
  <si>
    <t>Per course my</t>
  </si>
  <si>
    <t>O3510</t>
  </si>
  <si>
    <t>O3879</t>
  </si>
  <si>
    <t>O2571</t>
  </si>
  <si>
    <t>O2761</t>
  </si>
  <si>
    <t>O3066</t>
  </si>
  <si>
    <t>C900</t>
  </si>
  <si>
    <t>Elizabeth Reyes</t>
  </si>
  <si>
    <t>O1437</t>
  </si>
  <si>
    <t>O2567</t>
  </si>
  <si>
    <t>O1341</t>
  </si>
  <si>
    <t>O2881</t>
  </si>
  <si>
    <t>Foot blood member</t>
  </si>
  <si>
    <t>O2631</t>
  </si>
  <si>
    <t>O2396</t>
  </si>
  <si>
    <t>O2148</t>
  </si>
  <si>
    <t>B1847</t>
  </si>
  <si>
    <t>Region assume career</t>
  </si>
  <si>
    <t>O2854</t>
  </si>
  <si>
    <t>System seek</t>
  </si>
  <si>
    <t>O3928</t>
  </si>
  <si>
    <t>O2987</t>
  </si>
  <si>
    <t>O2550</t>
  </si>
  <si>
    <t>O2994</t>
  </si>
  <si>
    <t>O2411</t>
  </si>
  <si>
    <t>O3447</t>
  </si>
  <si>
    <t>O3230</t>
  </si>
  <si>
    <t>O3609</t>
  </si>
  <si>
    <t>O3361</t>
  </si>
  <si>
    <t>Anna Williams</t>
  </si>
  <si>
    <t>O2106</t>
  </si>
  <si>
    <t>O2724</t>
  </si>
  <si>
    <t>O1538</t>
  </si>
  <si>
    <t>Arm third</t>
  </si>
  <si>
    <t>O3720</t>
  </si>
  <si>
    <t>O1703</t>
  </si>
  <si>
    <t>Decide ok wish</t>
  </si>
  <si>
    <t>O1656</t>
  </si>
  <si>
    <t>Sharon Kerr</t>
  </si>
  <si>
    <t>Authority open</t>
  </si>
  <si>
    <t>O2262</t>
  </si>
  <si>
    <t>O1353</t>
  </si>
  <si>
    <t>Elizabeth Miles</t>
  </si>
  <si>
    <t>B1473</t>
  </si>
  <si>
    <t>Enjoy couple herself cultural</t>
  </si>
  <si>
    <t>O3298</t>
  </si>
  <si>
    <t>O1481</t>
  </si>
  <si>
    <t>Meredith Stewart</t>
  </si>
  <si>
    <t>O1829</t>
  </si>
  <si>
    <t>Daniel Meyers</t>
  </si>
  <si>
    <t>O2661</t>
  </si>
  <si>
    <t>Julie Roberts</t>
  </si>
  <si>
    <t>O3073</t>
  </si>
  <si>
    <t>O1270</t>
  </si>
  <si>
    <t>O2457</t>
  </si>
  <si>
    <t>O1525</t>
  </si>
  <si>
    <t>Richard Simon</t>
  </si>
  <si>
    <t>O3587</t>
  </si>
  <si>
    <t>O1932</t>
  </si>
  <si>
    <t>O3371</t>
  </si>
  <si>
    <t>O2754</t>
  </si>
  <si>
    <t>O3004</t>
  </si>
  <si>
    <t>O2830</t>
  </si>
  <si>
    <t>O3590</t>
  </si>
  <si>
    <t>Item how</t>
  </si>
  <si>
    <t>O3247</t>
  </si>
  <si>
    <t>O3192</t>
  </si>
  <si>
    <t>O2088</t>
  </si>
  <si>
    <t>Mr. Luke Bradley PhD</t>
  </si>
  <si>
    <t>O1233</t>
  </si>
  <si>
    <t>C371</t>
  </si>
  <si>
    <t>Michelle Gilbert</t>
  </si>
  <si>
    <t>B1837</t>
  </si>
  <si>
    <t>Word right</t>
  </si>
  <si>
    <t>O1895</t>
  </si>
  <si>
    <t>B1329</t>
  </si>
  <si>
    <t>Stock once by</t>
  </si>
  <si>
    <t>O3034</t>
  </si>
  <si>
    <t>O2242</t>
  </si>
  <si>
    <t>O3923</t>
  </si>
  <si>
    <t>Sarah Walker</t>
  </si>
  <si>
    <t>O2380</t>
  </si>
  <si>
    <t>O2721</t>
  </si>
  <si>
    <t>O2019</t>
  </si>
  <si>
    <t>O3795</t>
  </si>
  <si>
    <t>O1810</t>
  </si>
  <si>
    <t>O1736</t>
  </si>
  <si>
    <t>Michael Wiley</t>
  </si>
  <si>
    <t>O1396</t>
  </si>
  <si>
    <t>O1111</t>
  </si>
  <si>
    <t>O2660</t>
  </si>
  <si>
    <t>O1811</t>
  </si>
  <si>
    <t>O2024</t>
  </si>
  <si>
    <t>O2307</t>
  </si>
  <si>
    <t>Taylor Mills</t>
  </si>
  <si>
    <t>O2756</t>
  </si>
  <si>
    <t>O2746</t>
  </si>
  <si>
    <t>O2227</t>
  </si>
  <si>
    <t>O1970</t>
  </si>
  <si>
    <t>O3705</t>
  </si>
  <si>
    <t>C419</t>
  </si>
  <si>
    <t>Charles Powell</t>
  </si>
  <si>
    <t>O1955</t>
  </si>
  <si>
    <t>Robert Garcia</t>
  </si>
  <si>
    <t>O3336</t>
  </si>
  <si>
    <t>O1659</t>
  </si>
  <si>
    <t>Jamie Adams</t>
  </si>
  <si>
    <t>Speak move</t>
  </si>
  <si>
    <t>O1361</t>
  </si>
  <si>
    <t>O1294</t>
  </si>
  <si>
    <t>O1558</t>
  </si>
  <si>
    <t>Rebecca Mathis</t>
  </si>
  <si>
    <t>B1116</t>
  </si>
  <si>
    <t>Top heavy executive</t>
  </si>
  <si>
    <t>O2837</t>
  </si>
  <si>
    <t>O2758</t>
  </si>
  <si>
    <t>O3445</t>
  </si>
  <si>
    <t>O3083</t>
  </si>
  <si>
    <t>O2272</t>
  </si>
  <si>
    <t>O1593</t>
  </si>
  <si>
    <t>C443</t>
  </si>
  <si>
    <t>Juan Le</t>
  </si>
  <si>
    <t>O3497</t>
  </si>
  <si>
    <t>Phillip Griffin</t>
  </si>
  <si>
    <t>O3142</t>
  </si>
  <si>
    <t>O1230</t>
  </si>
  <si>
    <t>B1603</t>
  </si>
  <si>
    <t>Television should product thought</t>
  </si>
  <si>
    <t>O1678</t>
  </si>
  <si>
    <t>Albert Key</t>
  </si>
  <si>
    <t>O2835</t>
  </si>
  <si>
    <t>C748</t>
  </si>
  <si>
    <t>Stephanie Mcdaniel</t>
  </si>
  <si>
    <t>O1612</t>
  </si>
  <si>
    <t>O2777</t>
  </si>
  <si>
    <t>C976</t>
  </si>
  <si>
    <t>Troy Hendrix</t>
  </si>
  <si>
    <t>O2103</t>
  </si>
  <si>
    <t>C715</t>
  </si>
  <si>
    <t>Amy Hall</t>
  </si>
  <si>
    <t>O2866</t>
  </si>
  <si>
    <t>O3671</t>
  </si>
  <si>
    <t>O3041</t>
  </si>
  <si>
    <t>O1446</t>
  </si>
  <si>
    <t>Attorney</t>
  </si>
  <si>
    <t>O1041</t>
  </si>
  <si>
    <t>O3956</t>
  </si>
  <si>
    <t>O3987</t>
  </si>
  <si>
    <t>O2609</t>
  </si>
  <si>
    <t>O3993</t>
  </si>
  <si>
    <t>O1380</t>
  </si>
  <si>
    <t>Gregory Dean</t>
  </si>
  <si>
    <t>O3376</t>
  </si>
  <si>
    <t>O3756</t>
  </si>
  <si>
    <t>O2114</t>
  </si>
  <si>
    <t>Bring cut</t>
  </si>
  <si>
    <t>O3876</t>
  </si>
  <si>
    <t>O2997</t>
  </si>
  <si>
    <t>O1786</t>
  </si>
  <si>
    <t>O2978</t>
  </si>
  <si>
    <t>O1597</t>
  </si>
  <si>
    <t>C243</t>
  </si>
  <si>
    <t>Angela Henderson</t>
  </si>
  <si>
    <t>It worker</t>
  </si>
  <si>
    <t>O1465</t>
  </si>
  <si>
    <t>O1581</t>
  </si>
  <si>
    <t>O3641</t>
  </si>
  <si>
    <t>O3402</t>
  </si>
  <si>
    <t>O3566</t>
  </si>
  <si>
    <t>O3172</t>
  </si>
  <si>
    <t>O3568</t>
  </si>
  <si>
    <t>O1462</t>
  </si>
  <si>
    <t>O1990</t>
  </si>
  <si>
    <t>O2132</t>
  </si>
  <si>
    <t>O2663</t>
  </si>
  <si>
    <t>O2052</t>
  </si>
  <si>
    <t>Joshua Jones</t>
  </si>
  <si>
    <t>B1760</t>
  </si>
  <si>
    <t>Agreement tree</t>
  </si>
  <si>
    <t>O1953</t>
  </si>
  <si>
    <t>O3482</t>
  </si>
  <si>
    <t>O3743</t>
  </si>
  <si>
    <t>O2176</t>
  </si>
  <si>
    <t>Eric Larson</t>
  </si>
  <si>
    <t>O3612</t>
  </si>
  <si>
    <t>O2899</t>
  </si>
  <si>
    <t>O2309</t>
  </si>
  <si>
    <t>O2156</t>
  </si>
  <si>
    <t>O3648</t>
  </si>
  <si>
    <t>O1514</t>
  </si>
  <si>
    <t>Kitchen think evening environmental</t>
  </si>
  <si>
    <t>O2824</t>
  </si>
  <si>
    <t>O1362</t>
  </si>
  <si>
    <t>O1170</t>
  </si>
  <si>
    <t>O3005</t>
  </si>
  <si>
    <t>O2565</t>
  </si>
  <si>
    <t>O3549</t>
  </si>
  <si>
    <t>B1399</t>
  </si>
  <si>
    <t>Yes skill their sort</t>
  </si>
  <si>
    <t>O1134</t>
  </si>
  <si>
    <t>Edward Howard</t>
  </si>
  <si>
    <t>O3874</t>
  </si>
  <si>
    <t>O3694</t>
  </si>
  <si>
    <t>O1075</t>
  </si>
  <si>
    <t>B1135</t>
  </si>
  <si>
    <t>Tv institution</t>
  </si>
  <si>
    <t>O2139</t>
  </si>
  <si>
    <t>Arthur Harrison</t>
  </si>
  <si>
    <t>O2062</t>
  </si>
  <si>
    <t>O1768</t>
  </si>
  <si>
    <t>C915</t>
  </si>
  <si>
    <t>Kimberly Brown</t>
  </si>
  <si>
    <t>O3138</t>
  </si>
  <si>
    <t>Girl kind</t>
  </si>
  <si>
    <t>O1217</t>
  </si>
  <si>
    <t>Such research</t>
  </si>
  <si>
    <t>O1061</t>
  </si>
  <si>
    <t>C548</t>
  </si>
  <si>
    <t>Lauren Dixon</t>
  </si>
  <si>
    <t>Sign meeting training bill</t>
  </si>
  <si>
    <t>O1321</t>
  </si>
  <si>
    <t>Michael Thomas</t>
  </si>
  <si>
    <t>O2709</t>
  </si>
  <si>
    <t>C967</t>
  </si>
  <si>
    <t>Anthony Ray</t>
  </si>
  <si>
    <t>O2927</t>
  </si>
  <si>
    <t>O1272</t>
  </si>
  <si>
    <t>O1730</t>
  </si>
  <si>
    <t>Mallory Dickerson</t>
  </si>
  <si>
    <t>O2934</t>
  </si>
  <si>
    <t>O3608</t>
  </si>
  <si>
    <t>O3721</t>
  </si>
  <si>
    <t>O1241</t>
  </si>
  <si>
    <t>C113</t>
  </si>
  <si>
    <t>Jenny Black</t>
  </si>
  <si>
    <t>Force road</t>
  </si>
  <si>
    <t>O1563</t>
  </si>
  <si>
    <t>O3389</t>
  </si>
  <si>
    <t>Barbara Moore</t>
  </si>
  <si>
    <t>O3715</t>
  </si>
  <si>
    <t>B1178</t>
  </si>
  <si>
    <t>Special seven</t>
  </si>
  <si>
    <t>O1598</t>
  </si>
  <si>
    <t>B1966</t>
  </si>
  <si>
    <t>Write image make</t>
  </si>
  <si>
    <t>O1974</t>
  </si>
  <si>
    <t>O2386</t>
  </si>
  <si>
    <t>O1858</t>
  </si>
  <si>
    <t>O3130</t>
  </si>
  <si>
    <t>O3348</t>
  </si>
  <si>
    <t>O2515</t>
  </si>
  <si>
    <t>Or environmental</t>
  </si>
  <si>
    <t>O2683</t>
  </si>
  <si>
    <t>O3542</t>
  </si>
  <si>
    <t>O2848</t>
  </si>
  <si>
    <t>O1616</t>
  </si>
  <si>
    <t>O2548</t>
  </si>
  <si>
    <t>O2123</t>
  </si>
  <si>
    <t>O2057</t>
  </si>
  <si>
    <t>Steven Smith</t>
  </si>
  <si>
    <t>Final key evening</t>
  </si>
  <si>
    <t>O2589</t>
  </si>
  <si>
    <t>Sound or</t>
  </si>
  <si>
    <t>O1200</t>
  </si>
  <si>
    <t>O3832</t>
  </si>
  <si>
    <t>O1040</t>
  </si>
  <si>
    <t>O1715</t>
  </si>
  <si>
    <t>O2851</t>
  </si>
  <si>
    <t>O2390</t>
  </si>
  <si>
    <t>O3394</t>
  </si>
  <si>
    <t>O2311</t>
  </si>
  <si>
    <t>O3462</t>
  </si>
  <si>
    <t>O1719</t>
  </si>
  <si>
    <t>However member let</t>
  </si>
  <si>
    <t>O3650</t>
  </si>
  <si>
    <t>O3404</t>
  </si>
  <si>
    <t>O2303</t>
  </si>
  <si>
    <t>O3548</t>
  </si>
  <si>
    <t>O3431</t>
  </si>
  <si>
    <t>O3663</t>
  </si>
  <si>
    <t>O1167</t>
  </si>
  <si>
    <t>Enjoy also</t>
  </si>
  <si>
    <t>O2066</t>
  </si>
  <si>
    <t>Series go actually</t>
  </si>
  <si>
    <t>O3373</t>
  </si>
  <si>
    <t>O2588</t>
  </si>
  <si>
    <t>O3807</t>
  </si>
  <si>
    <t>O2304</t>
  </si>
  <si>
    <t>O1248</t>
  </si>
  <si>
    <t>O2128</t>
  </si>
  <si>
    <t>O1309</t>
  </si>
  <si>
    <t>O1202</t>
  </si>
  <si>
    <t>O1132</t>
  </si>
  <si>
    <t>Kenneth Perez</t>
  </si>
  <si>
    <t>Hear camera</t>
  </si>
  <si>
    <t>O1949</t>
  </si>
  <si>
    <t>O3697</t>
  </si>
  <si>
    <t>O1753</t>
  </si>
  <si>
    <t>Caroline Prince</t>
  </si>
  <si>
    <t>O2719</t>
  </si>
  <si>
    <t>O2838</t>
  </si>
  <si>
    <t>O1716</t>
  </si>
  <si>
    <t>B1397</t>
  </si>
  <si>
    <t>Course</t>
  </si>
  <si>
    <t>O1023</t>
  </si>
  <si>
    <t>Antonio Kaufman</t>
  </si>
  <si>
    <t>O1591</t>
  </si>
  <si>
    <t>O2192</t>
  </si>
  <si>
    <t>Jeffrey Bailey</t>
  </si>
  <si>
    <t>O1789</t>
  </si>
  <si>
    <t>O3329</t>
  </si>
  <si>
    <t>O1506</t>
  </si>
  <si>
    <t>O1673</t>
  </si>
  <si>
    <t>Jade Fleming</t>
  </si>
  <si>
    <t>O3193</t>
  </si>
  <si>
    <t>Interview say</t>
  </si>
  <si>
    <t>O2302</t>
  </si>
  <si>
    <t>O1352</t>
  </si>
  <si>
    <t>Single contain</t>
  </si>
  <si>
    <t>O1500</t>
  </si>
  <si>
    <t>O1796</t>
  </si>
  <si>
    <t>O2765</t>
  </si>
  <si>
    <t>O2704</t>
  </si>
  <si>
    <t>B1207</t>
  </si>
  <si>
    <t>Great couple enjoy</t>
  </si>
  <si>
    <t>O1065</t>
  </si>
  <si>
    <t>O3861</t>
  </si>
  <si>
    <t>O2933</t>
  </si>
  <si>
    <t>O2143</t>
  </si>
  <si>
    <t>Coach recognize majority</t>
  </si>
  <si>
    <t>O2384</t>
  </si>
  <si>
    <t>O1911</t>
  </si>
  <si>
    <t>C851</t>
  </si>
  <si>
    <t>Kathy Davis</t>
  </si>
  <si>
    <t>O1211</t>
  </si>
  <si>
    <t>O3097</t>
  </si>
  <si>
    <t>O1213</t>
  </si>
  <si>
    <t>Logan Burgess</t>
  </si>
  <si>
    <t>O2939</t>
  </si>
  <si>
    <t>O1459</t>
  </si>
  <si>
    <t>O2492</t>
  </si>
  <si>
    <t>O2053</t>
  </si>
  <si>
    <t>Richard Harris</t>
  </si>
  <si>
    <t>B1784</t>
  </si>
  <si>
    <t>Power second everybody</t>
  </si>
  <si>
    <t>O3150</t>
  </si>
  <si>
    <t>O2315</t>
  </si>
  <si>
    <t>O3212</t>
  </si>
  <si>
    <t>O1565</t>
  </si>
  <si>
    <t>Michelle Williams</t>
  </si>
  <si>
    <t>O2194</t>
  </si>
  <si>
    <t>Emily Price</t>
  </si>
  <si>
    <t>O1432</t>
  </si>
  <si>
    <t>O2450</t>
  </si>
  <si>
    <t>O3022</t>
  </si>
  <si>
    <t>O1545</t>
  </si>
  <si>
    <t>Sarah Davila</t>
  </si>
  <si>
    <t>O2207</t>
  </si>
  <si>
    <t>O2917</t>
  </si>
  <si>
    <t>O2083</t>
  </si>
  <si>
    <t>O2524</t>
  </si>
  <si>
    <t>O2185</t>
  </si>
  <si>
    <t>O1517</t>
  </si>
  <si>
    <t>O2050</t>
  </si>
  <si>
    <t>Chase Castro</t>
  </si>
  <si>
    <t>B1749</t>
  </si>
  <si>
    <t>Page data ahead suggest</t>
  </si>
  <si>
    <t>O2804</t>
  </si>
  <si>
    <t>O2452</t>
  </si>
  <si>
    <t>O2566</t>
  </si>
  <si>
    <t>O3726</t>
  </si>
  <si>
    <t>B1182</t>
  </si>
  <si>
    <t>Require stay away</t>
  </si>
  <si>
    <t>O3118</t>
  </si>
  <si>
    <t>O1235</t>
  </si>
  <si>
    <t>Tracey Hartman</t>
  </si>
  <si>
    <t>O1910</t>
  </si>
  <si>
    <t>Mario Green</t>
  </si>
  <si>
    <t>O1511</t>
  </si>
  <si>
    <t>Cindy Taylor</t>
  </si>
  <si>
    <t>B1184</t>
  </si>
  <si>
    <t>Loss magazine</t>
  </si>
  <si>
    <t>O1367</t>
  </si>
  <si>
    <t>B1615</t>
  </si>
  <si>
    <t>Society interesting interest</t>
  </si>
  <si>
    <t>O2633</t>
  </si>
  <si>
    <t>O1168</t>
  </si>
  <si>
    <t>O3786</t>
  </si>
  <si>
    <t>O3319</t>
  </si>
  <si>
    <t>O2619</t>
  </si>
  <si>
    <t>O1997</t>
  </si>
  <si>
    <t>Cynthia Franklin</t>
  </si>
  <si>
    <t>They by need</t>
  </si>
  <si>
    <t>O1221</t>
  </si>
  <si>
    <t>O2675</t>
  </si>
  <si>
    <t>Jacob Johnson</t>
  </si>
  <si>
    <t>O1877</t>
  </si>
  <si>
    <t>Daniel Norman</t>
  </si>
  <si>
    <t>B1816</t>
  </si>
  <si>
    <t>His population factor</t>
  </si>
  <si>
    <t>O2760</t>
  </si>
  <si>
    <t>O3840</t>
  </si>
  <si>
    <t>O3314</t>
  </si>
  <si>
    <t>O1180</t>
  </si>
  <si>
    <t>O3216</t>
  </si>
  <si>
    <t>O3340</t>
  </si>
  <si>
    <t>O1883</t>
  </si>
  <si>
    <t>O1329</t>
  </si>
  <si>
    <t>B1719</t>
  </si>
  <si>
    <t>Away social</t>
  </si>
  <si>
    <t>O2134</t>
  </si>
  <si>
    <t>Nothing show both</t>
  </si>
  <si>
    <t>O1934</t>
  </si>
  <si>
    <t>Foreign consumer arrive</t>
  </si>
  <si>
    <t>O1729</t>
  </si>
  <si>
    <t>Henry Duncan</t>
  </si>
  <si>
    <t>Effect challenge kitchen</t>
  </si>
  <si>
    <t>O1133</t>
  </si>
  <si>
    <t>Allow trip military</t>
  </si>
  <si>
    <t>O3344</t>
  </si>
  <si>
    <t>O2349</t>
  </si>
  <si>
    <t>O3440</t>
  </si>
  <si>
    <t>O2843</t>
  </si>
  <si>
    <t>O2911</t>
  </si>
  <si>
    <t>O2299</t>
  </si>
  <si>
    <t>O3897</t>
  </si>
  <si>
    <t>O1413</t>
  </si>
  <si>
    <t>O1160</t>
  </si>
  <si>
    <t>O3164</t>
  </si>
  <si>
    <t>O1031</t>
  </si>
  <si>
    <t>O3412</t>
  </si>
  <si>
    <t>O2098</t>
  </si>
  <si>
    <t>Language serve</t>
  </si>
  <si>
    <t>O3432</t>
  </si>
  <si>
    <t>O3784</t>
  </si>
  <si>
    <t>O3346</t>
  </si>
  <si>
    <t>O1228</t>
  </si>
  <si>
    <t>O1691</t>
  </si>
  <si>
    <t>O3046</t>
  </si>
  <si>
    <t>O3204</t>
  </si>
  <si>
    <t>O1397</t>
  </si>
  <si>
    <t>B1707</t>
  </si>
  <si>
    <t>Fund</t>
  </si>
  <si>
    <t>O3791</t>
  </si>
  <si>
    <t>O1306</t>
  </si>
  <si>
    <t>Out agree spend</t>
  </si>
  <si>
    <t>O3027</t>
  </si>
  <si>
    <t>O1330</t>
  </si>
  <si>
    <t>Name third</t>
  </si>
  <si>
    <t>O3602</t>
  </si>
  <si>
    <t>O2360</t>
  </si>
  <si>
    <t>O2759</t>
  </si>
  <si>
    <t>O2606</t>
  </si>
  <si>
    <t>O2628</t>
  </si>
  <si>
    <t>O2929</t>
  </si>
  <si>
    <t>Happy behavior white</t>
  </si>
  <si>
    <t>O2016</t>
  </si>
  <si>
    <t>O3531</t>
  </si>
  <si>
    <t>O3120</t>
  </si>
  <si>
    <t>O1763</t>
  </si>
  <si>
    <t>Stephanie Willis</t>
  </si>
  <si>
    <t>Be task manager</t>
  </si>
  <si>
    <t>O1263</t>
  </si>
  <si>
    <t>O2367</t>
  </si>
  <si>
    <t>C576</t>
  </si>
  <si>
    <t>Dr. Joshua Jones</t>
  </si>
  <si>
    <t>O2989</t>
  </si>
  <si>
    <t>O2193</t>
  </si>
  <si>
    <t>O2583</t>
  </si>
  <si>
    <t>O2343</t>
  </si>
  <si>
    <t>O2896</t>
  </si>
  <si>
    <t>O1017</t>
  </si>
  <si>
    <t>B1205</t>
  </si>
  <si>
    <t>Admit his</t>
  </si>
  <si>
    <t>O1632</t>
  </si>
  <si>
    <t>O2333</t>
  </si>
  <si>
    <t>O3640</t>
  </si>
  <si>
    <t>O1962</t>
  </si>
  <si>
    <t>Suzanne Wilkerson</t>
  </si>
  <si>
    <t>O2422</t>
  </si>
  <si>
    <t>Brandon Miller</t>
  </si>
  <si>
    <t>O1177</t>
  </si>
  <si>
    <t>Space general game</t>
  </si>
  <si>
    <t>O2171</t>
  </si>
  <si>
    <t>Melissa Patrick</t>
  </si>
  <si>
    <t>B1587</t>
  </si>
  <si>
    <t>Read</t>
  </si>
  <si>
    <t>O1045</t>
  </si>
  <si>
    <t>Michael White</t>
  </si>
  <si>
    <t>O2877</t>
  </si>
  <si>
    <t>Lauren Guzman</t>
  </si>
  <si>
    <t>B1446</t>
  </si>
  <si>
    <t>Baby</t>
  </si>
  <si>
    <t>O1737</t>
  </si>
  <si>
    <t>O3446</t>
  </si>
  <si>
    <t>Door receive</t>
  </si>
  <si>
    <t>O1480</t>
  </si>
  <si>
    <t>C506</t>
  </si>
  <si>
    <t>David Allison</t>
  </si>
  <si>
    <t>O3320</t>
  </si>
  <si>
    <t>O3451</t>
  </si>
  <si>
    <t>O1618</t>
  </si>
  <si>
    <t>O1093</t>
  </si>
  <si>
    <t>O1510</t>
  </si>
  <si>
    <t>Sheryl Parker</t>
  </si>
  <si>
    <t>O3570</t>
  </si>
  <si>
    <t>O3930</t>
  </si>
  <si>
    <t>O2535</t>
  </si>
  <si>
    <t>Throughout front in</t>
  </si>
  <si>
    <t>O1686</t>
  </si>
  <si>
    <t>Candidate pressure</t>
  </si>
  <si>
    <t>O1252</t>
  </si>
  <si>
    <t>Need wrong benefit</t>
  </si>
  <si>
    <t>O2751</t>
  </si>
  <si>
    <t>O3010</t>
  </si>
  <si>
    <t>O2230</t>
  </si>
  <si>
    <t>O3511</t>
  </si>
  <si>
    <t>O3508</t>
  </si>
  <si>
    <t>O3158</t>
  </si>
  <si>
    <t>O3967</t>
  </si>
  <si>
    <t>O3884</t>
  </si>
  <si>
    <t>O3182</t>
  </si>
  <si>
    <t>O3185</t>
  </si>
  <si>
    <t>O3624</t>
  </si>
  <si>
    <t>O2688</t>
  </si>
  <si>
    <t>O3176</t>
  </si>
  <si>
    <t>O2669</t>
  </si>
  <si>
    <t>O1613</t>
  </si>
  <si>
    <t>O1882</t>
  </si>
  <si>
    <t>O3112</t>
  </si>
  <si>
    <t>O3257</t>
  </si>
  <si>
    <t>O1837</t>
  </si>
  <si>
    <t>Kimberly West</t>
  </si>
  <si>
    <t>O1274</t>
  </si>
  <si>
    <t>O3905</t>
  </si>
  <si>
    <t>O2559</t>
  </si>
  <si>
    <t>O3554</t>
  </si>
  <si>
    <t>Rebecca May</t>
  </si>
  <si>
    <t>O3684</t>
  </si>
  <si>
    <t>O2269</t>
  </si>
  <si>
    <t>O1444</t>
  </si>
  <si>
    <t>O2694</t>
  </si>
  <si>
    <t>O3524</t>
  </si>
  <si>
    <t>O2715</t>
  </si>
  <si>
    <t>O1343</t>
  </si>
  <si>
    <t>Do help</t>
  </si>
  <si>
    <t>O2952</t>
  </si>
  <si>
    <t>O2327</t>
  </si>
  <si>
    <t>O1484</t>
  </si>
  <si>
    <t>Maria Cummings</t>
  </si>
  <si>
    <t>O3418</t>
  </si>
  <si>
    <t>O3850</t>
  </si>
  <si>
    <t>O1559</t>
  </si>
  <si>
    <t>B1164</t>
  </si>
  <si>
    <t>Near lay</t>
  </si>
  <si>
    <t>O2292</t>
  </si>
  <si>
    <t>O3261</t>
  </si>
  <si>
    <t>O3863</t>
  </si>
  <si>
    <t>O1169</t>
  </si>
  <si>
    <t>O1114</t>
  </si>
  <si>
    <t>B1249</t>
  </si>
  <si>
    <t>Run pick carry pass</t>
  </si>
  <si>
    <t>O1308</t>
  </si>
  <si>
    <t>O3038</t>
  </si>
  <si>
    <t>O2826</t>
  </si>
  <si>
    <t>O2282</t>
  </si>
  <si>
    <t>O2488</t>
  </si>
  <si>
    <t>O1830</t>
  </si>
  <si>
    <t>O1818</t>
  </si>
  <si>
    <t>O2825</t>
  </si>
  <si>
    <t>O3896</t>
  </si>
  <si>
    <t>O2489</t>
  </si>
  <si>
    <t>O1650</t>
  </si>
  <si>
    <t>C662</t>
  </si>
  <si>
    <t>Jodi Carson</t>
  </si>
  <si>
    <t>O3662</t>
  </si>
  <si>
    <t>O2213</t>
  </si>
  <si>
    <t>O1582</t>
  </si>
  <si>
    <t>O3551</t>
  </si>
  <si>
    <t>O1925</t>
  </si>
  <si>
    <t>Donald Bennett</t>
  </si>
  <si>
    <t>O1711</t>
  </si>
  <si>
    <t>O3940</t>
  </si>
  <si>
    <t>O2140</t>
  </si>
  <si>
    <t>O1700</t>
  </si>
  <si>
    <t>O3654</t>
  </si>
  <si>
    <t>C631</t>
  </si>
  <si>
    <t>Emily Smith</t>
  </si>
  <si>
    <t>O2802</t>
  </si>
  <si>
    <t>O1493</t>
  </si>
  <si>
    <t>Us democratic phone nearly</t>
  </si>
  <si>
    <t>O1400</t>
  </si>
  <si>
    <t>O3323</t>
  </si>
  <si>
    <t>O3405</t>
  </si>
  <si>
    <t>O2875</t>
  </si>
  <si>
    <t>O3208</t>
  </si>
  <si>
    <t>O2268</t>
  </si>
  <si>
    <t>O3829</t>
  </si>
  <si>
    <t>O1039</t>
  </si>
  <si>
    <t>O2852</t>
  </si>
  <si>
    <t>O2261</t>
  </si>
  <si>
    <t>O2753</t>
  </si>
  <si>
    <t>O3076</t>
  </si>
  <si>
    <t>O2439</t>
  </si>
  <si>
    <t>O3043</t>
  </si>
  <si>
    <t>O2887</t>
  </si>
  <si>
    <t>O2963</t>
  </si>
  <si>
    <t>O2238</t>
  </si>
  <si>
    <t>O3865</t>
  </si>
  <si>
    <t>B1429</t>
  </si>
  <si>
    <t>Agency modern travel</t>
  </si>
  <si>
    <t>O1268</t>
  </si>
  <si>
    <t>Eat</t>
  </si>
  <si>
    <t>O1671</t>
  </si>
  <si>
    <t>O1725</t>
  </si>
  <si>
    <t>O2536</t>
  </si>
  <si>
    <t>Nicholas Williams</t>
  </si>
  <si>
    <t>O3476</t>
  </si>
  <si>
    <t>O3691</t>
  </si>
  <si>
    <t>O2831</t>
  </si>
  <si>
    <t>O1779</t>
  </si>
  <si>
    <t>Michael Griffin</t>
  </si>
  <si>
    <t>O3534</t>
  </si>
  <si>
    <t>Zachary Keller</t>
  </si>
  <si>
    <t>O3729</t>
  </si>
  <si>
    <t>O2778</t>
  </si>
  <si>
    <t>O2999</t>
  </si>
  <si>
    <t>O3262</t>
  </si>
  <si>
    <t>O1011</t>
  </si>
  <si>
    <t>O2968</t>
  </si>
  <si>
    <t>O2446</t>
  </si>
  <si>
    <t>O1409</t>
  </si>
  <si>
    <t>O1424</t>
  </si>
  <si>
    <t>C630</t>
  </si>
  <si>
    <t>James Wells</t>
  </si>
  <si>
    <t>O2414</t>
  </si>
  <si>
    <t>O3574</t>
  </si>
  <si>
    <t>O3472</t>
  </si>
  <si>
    <t>O2658</t>
  </si>
  <si>
    <t>O1058</t>
  </si>
  <si>
    <t>O1755</t>
  </si>
  <si>
    <t>O3730</t>
  </si>
  <si>
    <t>O1095</t>
  </si>
  <si>
    <t>O2570</t>
  </si>
  <si>
    <t>O1924</t>
  </si>
  <si>
    <t>O2332</t>
  </si>
  <si>
    <t>O3359</t>
  </si>
  <si>
    <t>O1541</t>
  </si>
  <si>
    <t>O3326</t>
  </si>
  <si>
    <t>O1135</t>
  </si>
  <si>
    <t>O3717</t>
  </si>
  <si>
    <t>O1127</t>
  </si>
  <si>
    <t>Offer fly</t>
  </si>
  <si>
    <t>O1453</t>
  </si>
  <si>
    <t>O2556</t>
  </si>
  <si>
    <t>O1115</t>
  </si>
  <si>
    <t>O3428</t>
  </si>
  <si>
    <t>O2070</t>
  </si>
  <si>
    <t>O1972</t>
  </si>
  <si>
    <t>O2644</t>
  </si>
  <si>
    <t>O2409</t>
  </si>
  <si>
    <t>O3269</t>
  </si>
  <si>
    <t>O3134</t>
  </si>
  <si>
    <t>O3123</t>
  </si>
  <si>
    <t>O3656</t>
  </si>
  <si>
    <t>Four set</t>
  </si>
  <si>
    <t>O3254</t>
  </si>
  <si>
    <t>C986</t>
  </si>
  <si>
    <t>Ashley Anderson</t>
  </si>
  <si>
    <t>O1916</t>
  </si>
  <si>
    <t>C786</t>
  </si>
  <si>
    <t>Jill Lopez</t>
  </si>
  <si>
    <t>B1050</t>
  </si>
  <si>
    <t>Bank able</t>
  </si>
  <si>
    <t>O2780</t>
  </si>
  <si>
    <t>O2175</t>
  </si>
  <si>
    <t>O2648</t>
  </si>
  <si>
    <t>O2729</t>
  </si>
  <si>
    <t>Teacher one base</t>
  </si>
  <si>
    <t>O1839</t>
  </si>
  <si>
    <t>Brian Marsh</t>
  </si>
  <si>
    <t>Read shoulder us</t>
  </si>
  <si>
    <t>O1998</t>
  </si>
  <si>
    <t>Light term</t>
  </si>
  <si>
    <t>O2028</t>
  </si>
  <si>
    <t>C656</t>
  </si>
  <si>
    <t>Lisa Hendrix</t>
  </si>
  <si>
    <t>Local difficult feeling</t>
  </si>
  <si>
    <t>O2221</t>
  </si>
  <si>
    <t>O3731</t>
  </si>
  <si>
    <t>O2115</t>
  </si>
  <si>
    <t>C645</t>
  </si>
  <si>
    <t>Jonathan Schwartz</t>
  </si>
  <si>
    <t>Partner community</t>
  </si>
  <si>
    <t>O3414</t>
  </si>
  <si>
    <t>O3924</t>
  </si>
  <si>
    <t>O1781</t>
  </si>
  <si>
    <t>O2138</t>
  </si>
  <si>
    <t>O3167</t>
  </si>
  <si>
    <t>O3830</t>
  </si>
  <si>
    <t>O3020</t>
  </si>
  <si>
    <t>O1298</t>
  </si>
  <si>
    <t>Republican after live</t>
  </si>
  <si>
    <t>O1790</t>
  </si>
  <si>
    <t>O1546</t>
  </si>
  <si>
    <t>William Mejia</t>
  </si>
  <si>
    <t>O3885</t>
  </si>
  <si>
    <t>O1547</t>
  </si>
  <si>
    <t>O3059</t>
  </si>
  <si>
    <t>O3951</t>
  </si>
  <si>
    <t>O2248</t>
  </si>
  <si>
    <t>O3052</t>
  </si>
  <si>
    <t>O1832</t>
  </si>
  <si>
    <t>O1569</t>
  </si>
  <si>
    <t>O3051</t>
  </si>
  <si>
    <t>O1418</t>
  </si>
  <si>
    <t>O2116</t>
  </si>
  <si>
    <t>B1617</t>
  </si>
  <si>
    <t>Attention teacher</t>
  </si>
  <si>
    <t>O2716</t>
  </si>
  <si>
    <t>O3295</t>
  </si>
  <si>
    <t>O1037</t>
  </si>
  <si>
    <t>C609</t>
  </si>
  <si>
    <t>Sylvia Anderson</t>
  </si>
  <si>
    <t>O1103</t>
  </si>
  <si>
    <t>C103</t>
  </si>
  <si>
    <t>James Woodward</t>
  </si>
  <si>
    <t>O1940</t>
  </si>
  <si>
    <t>Robin Harvey</t>
  </si>
  <si>
    <t>O1266</t>
  </si>
  <si>
    <t>History daughter movement</t>
  </si>
  <si>
    <t>O1411</t>
  </si>
  <si>
    <t>Live method girl visit</t>
  </si>
  <si>
    <t>O3594</t>
  </si>
  <si>
    <t>O3952</t>
  </si>
  <si>
    <t>O2355</t>
  </si>
  <si>
    <t>O3386</t>
  </si>
  <si>
    <t>O2018</t>
  </si>
  <si>
    <t>O1792</t>
  </si>
  <si>
    <t>O1867</t>
  </si>
  <si>
    <t>Sheryl Bates</t>
  </si>
  <si>
    <t>B1312</t>
  </si>
  <si>
    <t>Court answer task</t>
  </si>
  <si>
    <t>O1226</t>
  </si>
  <si>
    <t>O2117</t>
  </si>
  <si>
    <t>Just machine participant account</t>
  </si>
  <si>
    <t>O1604</t>
  </si>
  <si>
    <t>O3808</t>
  </si>
  <si>
    <t>C674</t>
  </si>
  <si>
    <t>Kevin Mcconnell</t>
  </si>
  <si>
    <t>O3834</t>
  </si>
  <si>
    <t>O1077</t>
  </si>
  <si>
    <t>O3628</t>
  </si>
  <si>
    <t>O3667</t>
  </si>
  <si>
    <t>O3676</t>
  </si>
  <si>
    <t>O1840</t>
  </si>
  <si>
    <t>O2561</t>
  </si>
  <si>
    <t>O1141</t>
  </si>
  <si>
    <t>O3245</t>
  </si>
  <si>
    <t>O2966</t>
  </si>
  <si>
    <t>Task make</t>
  </si>
  <si>
    <t>O1773</t>
  </si>
  <si>
    <t>O2740</t>
  </si>
  <si>
    <t>O3541</t>
  </si>
  <si>
    <t>O1441</t>
  </si>
  <si>
    <t>O2506</t>
  </si>
  <si>
    <t>O1619</t>
  </si>
  <si>
    <t>Major business single</t>
  </si>
  <si>
    <t>O2397</t>
  </si>
  <si>
    <t>O2555</t>
  </si>
  <si>
    <t>O1012</t>
  </si>
  <si>
    <t>C778</t>
  </si>
  <si>
    <t>Anthony Hanson</t>
  </si>
  <si>
    <t>O3433</t>
  </si>
  <si>
    <t>O3835</t>
  </si>
  <si>
    <t>O2757</t>
  </si>
  <si>
    <t>O2690</t>
  </si>
  <si>
    <t>O1354</t>
  </si>
  <si>
    <t>B1802</t>
  </si>
  <si>
    <t>Base Mrs various</t>
  </si>
  <si>
    <t>O2427</t>
  </si>
  <si>
    <t>O1727</t>
  </si>
  <si>
    <t>O2337</t>
  </si>
  <si>
    <t>O1891</t>
  </si>
  <si>
    <t>Democrat air chair</t>
  </si>
  <si>
    <t>O3690</t>
  </si>
  <si>
    <t>O1993</t>
  </si>
  <si>
    <t>O3265</t>
  </si>
  <si>
    <t>O3354</t>
  </si>
  <si>
    <t>O1665</t>
  </si>
  <si>
    <t>O1393</t>
  </si>
  <si>
    <t>O3495</t>
  </si>
  <si>
    <t>O3353</t>
  </si>
  <si>
    <t>O2394</t>
  </si>
  <si>
    <t>O3399</t>
  </si>
  <si>
    <t>O3856</t>
  </si>
  <si>
    <t>O3153</t>
  </si>
  <si>
    <t>O1154</t>
  </si>
  <si>
    <t>Wanda Frye</t>
  </si>
  <si>
    <t>O1392</t>
  </si>
  <si>
    <t>Nicole Lopez</t>
  </si>
  <si>
    <t>O3322</t>
  </si>
  <si>
    <t>O2407</t>
  </si>
  <si>
    <t>O1406</t>
  </si>
  <si>
    <t>O1105</t>
  </si>
  <si>
    <t>O2776</t>
  </si>
  <si>
    <t>O2703</t>
  </si>
  <si>
    <t>O3050</t>
  </si>
  <si>
    <t>O1765</t>
  </si>
  <si>
    <t>O1822</t>
  </si>
  <si>
    <t>O1579</t>
  </si>
  <si>
    <t>C740</t>
  </si>
  <si>
    <t>Jacob Young</t>
  </si>
  <si>
    <t>O2785</t>
  </si>
  <si>
    <t>O2985</t>
  </si>
  <si>
    <t>O3815</t>
  </si>
  <si>
    <t>C153</t>
  </si>
  <si>
    <t>Jesus Burch</t>
  </si>
  <si>
    <t>O2718</t>
  </si>
  <si>
    <t>O1912</t>
  </si>
  <si>
    <t>Best but</t>
  </si>
  <si>
    <t>O2293</t>
  </si>
  <si>
    <t>O1762</t>
  </si>
  <si>
    <t>O1798</t>
  </si>
  <si>
    <t>O3732</t>
  </si>
  <si>
    <t>Truth from wife myself</t>
  </si>
  <si>
    <t>O3864</t>
  </si>
  <si>
    <t>O2281</t>
  </si>
  <si>
    <t>O1451</t>
  </si>
  <si>
    <t>O3403</t>
  </si>
  <si>
    <t>O3092</t>
  </si>
  <si>
    <t>O2105</t>
  </si>
  <si>
    <t>O3968</t>
  </si>
  <si>
    <t>O2774</t>
  </si>
  <si>
    <t>O3117</t>
  </si>
  <si>
    <t>O2828</t>
  </si>
  <si>
    <t>Sherry Cross</t>
  </si>
  <si>
    <t>O3416</t>
  </si>
  <si>
    <t>O2158</t>
  </si>
  <si>
    <t>O1857</t>
  </si>
  <si>
    <t>O3058</t>
  </si>
  <si>
    <t>O2654</t>
  </si>
  <si>
    <t>B1908</t>
  </si>
  <si>
    <t>Page</t>
  </si>
  <si>
    <t>O2819</t>
  </si>
  <si>
    <t>O1524</t>
  </si>
  <si>
    <t>O2598</t>
  </si>
  <si>
    <t>O1461</t>
  </si>
  <si>
    <t>Easy ever</t>
  </si>
  <si>
    <t>O3132</t>
  </si>
  <si>
    <t>O2280</t>
  </si>
  <si>
    <t>O2449</t>
  </si>
  <si>
    <t>O3108</t>
  </si>
  <si>
    <t>O2560</t>
  </si>
  <si>
    <t>O3310</t>
  </si>
  <si>
    <t>O1963</t>
  </si>
  <si>
    <t>B1313</t>
  </si>
  <si>
    <t>Little eight campaign</t>
  </si>
  <si>
    <t>O1831</t>
  </si>
  <si>
    <t>Kevin Gomez</t>
  </si>
  <si>
    <t>O2359</t>
  </si>
  <si>
    <t>O1889</t>
  </si>
  <si>
    <t>O1989</t>
  </si>
  <si>
    <t>O3324</t>
  </si>
  <si>
    <t>O3947</t>
  </si>
  <si>
    <t>O3825</t>
  </si>
  <si>
    <t>O2382</t>
  </si>
  <si>
    <t>O2950</t>
  </si>
  <si>
    <t>O2962</t>
  </si>
  <si>
    <t>O1085</t>
  </si>
  <si>
    <t>O2017</t>
  </si>
  <si>
    <t>Lance Schwartz PhD</t>
  </si>
  <si>
    <t>O1782</t>
  </si>
  <si>
    <t>O2581</t>
  </si>
  <si>
    <t>O1873</t>
  </si>
  <si>
    <t>O3593</t>
  </si>
  <si>
    <t>O2295</t>
  </si>
  <si>
    <t>O1290</t>
  </si>
  <si>
    <t>O1793</t>
  </si>
  <si>
    <t>O3287</t>
  </si>
  <si>
    <t>O2424</t>
  </si>
  <si>
    <t>O3711</t>
  </si>
  <si>
    <t>O1242</t>
  </si>
  <si>
    <t>B1211</t>
  </si>
  <si>
    <t>Contain letter reflect</t>
  </si>
  <si>
    <t>O2717</t>
  </si>
  <si>
    <t>O2874</t>
  </si>
  <si>
    <t>O3094</t>
  </si>
  <si>
    <t>O3226</t>
  </si>
  <si>
    <t>O3282</t>
  </si>
  <si>
    <t>O2603</t>
  </si>
  <si>
    <t>O3015</t>
  </si>
  <si>
    <t>O3862</t>
  </si>
  <si>
    <t>O2256</t>
  </si>
  <si>
    <t>O1515</t>
  </si>
  <si>
    <t>O3512</t>
  </si>
  <si>
    <t>O2006</t>
  </si>
  <si>
    <t>Tyler Chen</t>
  </si>
  <si>
    <t>O2990</t>
  </si>
  <si>
    <t>Fine way probably</t>
  </si>
  <si>
    <t>O2967</t>
  </si>
  <si>
    <t>O2940</t>
  </si>
  <si>
    <t>O3851</t>
  </si>
  <si>
    <t>O1741</t>
  </si>
  <si>
    <t>O2418</t>
  </si>
  <si>
    <t>O2308</t>
  </si>
  <si>
    <t>O3219</t>
  </si>
  <si>
    <t>O2542</t>
  </si>
  <si>
    <t>O1388</t>
  </si>
  <si>
    <t>O2551</t>
  </si>
  <si>
    <t>O1125</t>
  </si>
  <si>
    <t>Matthew Patterson</t>
  </si>
  <si>
    <t>O3943</t>
  </si>
  <si>
    <t>O1560</t>
  </si>
  <si>
    <t>Teach word listen</t>
  </si>
  <si>
    <t>O2529</t>
  </si>
  <si>
    <t>O1478</t>
  </si>
  <si>
    <t>Casey Bradford</t>
  </si>
  <si>
    <t>Forget scene</t>
  </si>
  <si>
    <t>O3526</t>
  </si>
  <si>
    <t>O3174</t>
  </si>
  <si>
    <t>O2626</t>
  </si>
  <si>
    <t>O2596</t>
  </si>
  <si>
    <t>O2044</t>
  </si>
  <si>
    <t>Sign physical car</t>
  </si>
  <si>
    <t>O1975</t>
  </si>
  <si>
    <t>C170</t>
  </si>
  <si>
    <t>Gabriel Simmons</t>
  </si>
  <si>
    <t>B1087</t>
  </si>
  <si>
    <t>Require role realize</t>
  </si>
  <si>
    <t>O1596</t>
  </si>
  <si>
    <t>Jessica Thomas</t>
  </si>
  <si>
    <t>O2346</t>
  </si>
  <si>
    <t>O3067</t>
  </si>
  <si>
    <t>O3202</t>
  </si>
  <si>
    <t>O3293</t>
  </si>
  <si>
    <t>O1757</t>
  </si>
  <si>
    <t>O3509</t>
  </si>
  <si>
    <t>O1162</t>
  </si>
  <si>
    <t>O1301</t>
  </si>
  <si>
    <t>Kimberly Mcdonald</t>
  </si>
  <si>
    <t>O1620</t>
  </si>
  <si>
    <t>O2769</t>
  </si>
  <si>
    <t>O3660</t>
  </si>
  <si>
    <t>O3964</t>
  </si>
  <si>
    <t>O1850</t>
  </si>
  <si>
    <t>O3631</t>
  </si>
  <si>
    <t>O1523</t>
  </si>
  <si>
    <t>Jennifer Banks</t>
  </si>
  <si>
    <t>O3770</t>
  </si>
  <si>
    <t>O2944</t>
  </si>
  <si>
    <t>O2426</t>
  </si>
  <si>
    <t>O1069</t>
  </si>
  <si>
    <t>Become them new</t>
  </si>
  <si>
    <t>O2137</t>
  </si>
  <si>
    <t>O2504</t>
  </si>
  <si>
    <t>O1086</t>
  </si>
  <si>
    <t>O3477</t>
  </si>
  <si>
    <t>O2662</t>
  </si>
  <si>
    <t>O1527</t>
  </si>
  <si>
    <t>Emily Burch</t>
  </si>
  <si>
    <t>B1919</t>
  </si>
  <si>
    <t>Safe great</t>
  </si>
  <si>
    <t>O3954</t>
  </si>
  <si>
    <t>O1764</t>
  </si>
  <si>
    <t>O3008</t>
  </si>
  <si>
    <t>O2743</t>
  </si>
  <si>
    <t>O1860</t>
  </si>
  <si>
    <t>O1787</t>
  </si>
  <si>
    <t>Christian Weber</t>
  </si>
  <si>
    <t>O2614</t>
  </si>
  <si>
    <t>O2458</t>
  </si>
  <si>
    <t>O2125</t>
  </si>
  <si>
    <t>Would above hand</t>
  </si>
  <si>
    <t>O1237</t>
  </si>
  <si>
    <t>O1780</t>
  </si>
  <si>
    <t>James Wilson</t>
  </si>
  <si>
    <t>O1482</t>
  </si>
  <si>
    <t>O3617</t>
  </si>
  <si>
    <t>O3395</t>
  </si>
  <si>
    <t>O3214</t>
  </si>
  <si>
    <t>O3545</t>
  </si>
  <si>
    <t>O3047</t>
  </si>
  <si>
    <t>O3941</t>
  </si>
  <si>
    <t>O2860</t>
  </si>
  <si>
    <t>O1817</t>
  </si>
  <si>
    <t>O1398</t>
  </si>
  <si>
    <t>O1176</t>
  </si>
  <si>
    <t>C482</t>
  </si>
  <si>
    <t>Nicole Ellis</t>
  </si>
  <si>
    <t>Stuff reality person</t>
  </si>
  <si>
    <t>O2649</t>
  </si>
  <si>
    <t>O2850</t>
  </si>
  <si>
    <t>O1223</t>
  </si>
  <si>
    <t>O1206</t>
  </si>
  <si>
    <t>O3666</t>
  </si>
  <si>
    <t>O3904</t>
  </si>
  <si>
    <t>O2445</t>
  </si>
  <si>
    <t>O3077</t>
  </si>
  <si>
    <t>O2157</t>
  </si>
  <si>
    <t>O1068</t>
  </si>
  <si>
    <t>C608</t>
  </si>
  <si>
    <t>Shannon Nichols</t>
  </si>
  <si>
    <t>Total special child</t>
  </si>
  <si>
    <t>O2919</t>
  </si>
  <si>
    <t>O3643</t>
  </si>
  <si>
    <t>O3505</t>
  </si>
  <si>
    <t>O3946</t>
  </si>
  <si>
    <t>O3844</t>
  </si>
  <si>
    <t>O2051</t>
  </si>
  <si>
    <t>B1842</t>
  </si>
  <si>
    <t>Back professor because own</t>
  </si>
  <si>
    <t>O2082</t>
  </si>
  <si>
    <t>O1395</t>
  </si>
  <si>
    <t>O3166</t>
  </si>
  <si>
    <t>O2708</t>
  </si>
  <si>
    <t>O3082</t>
  </si>
  <si>
    <t>O1666</t>
  </si>
  <si>
    <t>O2416</t>
  </si>
  <si>
    <t>O2909</t>
  </si>
  <si>
    <t>O1374</t>
  </si>
  <si>
    <t>O2755</t>
  </si>
  <si>
    <t>O2894</t>
  </si>
  <si>
    <t>O3810</t>
  </si>
  <si>
    <t>O3578</t>
  </si>
  <si>
    <t>O2744</t>
  </si>
  <si>
    <t>O2659</t>
  </si>
  <si>
    <t>O3868</t>
  </si>
  <si>
    <t>O1198</t>
  </si>
  <si>
    <t>O3953</t>
  </si>
  <si>
    <t>O2792</t>
  </si>
  <si>
    <t>O3823</t>
  </si>
  <si>
    <t>O1155</t>
  </si>
  <si>
    <t>O3434</t>
  </si>
  <si>
    <t>O1646</t>
  </si>
  <si>
    <t>O2209</t>
  </si>
  <si>
    <t>O2973</t>
  </si>
  <si>
    <t>O2220</t>
  </si>
  <si>
    <t>O1629</t>
  </si>
  <si>
    <t>B1606</t>
  </si>
  <si>
    <t>Compare community now red</t>
  </si>
  <si>
    <t>O2258</t>
  </si>
  <si>
    <t>O3974</t>
  </si>
  <si>
    <t>O1758</t>
  </si>
  <si>
    <t>Shawn Black</t>
  </si>
  <si>
    <t>Itself thought</t>
  </si>
  <si>
    <t>O3441</t>
  </si>
  <si>
    <t>O1244</t>
  </si>
  <si>
    <t>O1471</t>
  </si>
  <si>
    <t>O2544</t>
  </si>
  <si>
    <t>O2783</t>
  </si>
  <si>
    <t>O2904</t>
  </si>
  <si>
    <t>O2058</t>
  </si>
  <si>
    <t>Long yes PM</t>
  </si>
  <si>
    <t>O3305</t>
  </si>
  <si>
    <t>O2516</t>
  </si>
  <si>
    <t>O3906</t>
  </si>
  <si>
    <t>O3147</t>
  </si>
  <si>
    <t>O1433</t>
  </si>
  <si>
    <t>C345</t>
  </si>
  <si>
    <t>Corey Johnson</t>
  </si>
  <si>
    <t>O3988</t>
  </si>
  <si>
    <t>O2381</t>
  </si>
  <si>
    <t>O1208</t>
  </si>
  <si>
    <t>O1079</t>
  </si>
  <si>
    <t>O1371</t>
  </si>
  <si>
    <t>B1544</t>
  </si>
  <si>
    <t>Successful bag</t>
  </si>
  <si>
    <t>O2846</t>
  </si>
  <si>
    <t>O1056</t>
  </si>
  <si>
    <t>William Cooper</t>
  </si>
  <si>
    <t>O3049</t>
  </si>
  <si>
    <t>O1277</t>
  </si>
  <si>
    <t>O2431</t>
  </si>
  <si>
    <t>O3938</t>
  </si>
  <si>
    <t>O3682</t>
  </si>
  <si>
    <t>O3748</t>
  </si>
  <si>
    <t>O2812</t>
  </si>
  <si>
    <t>O1808</t>
  </si>
  <si>
    <t>O3916</t>
  </si>
  <si>
    <t>O3704</t>
  </si>
  <si>
    <t>O3181</t>
  </si>
  <si>
    <t>O3088</t>
  </si>
  <si>
    <t>O3162</t>
  </si>
  <si>
    <t>O1383</t>
  </si>
  <si>
    <t>O3901</t>
  </si>
  <si>
    <t>O3316</t>
  </si>
  <si>
    <t>O1194</t>
  </si>
  <si>
    <t>C139</t>
  </si>
  <si>
    <t>Terry Johnson</t>
  </si>
  <si>
    <t>O3243</t>
  </si>
  <si>
    <t>O2241</t>
  </si>
  <si>
    <t>O2008</t>
  </si>
  <si>
    <t>B1009</t>
  </si>
  <si>
    <t>Life policy run three</t>
  </si>
  <si>
    <t>O3274</t>
  </si>
  <si>
    <t>O2891</t>
  </si>
  <si>
    <t>O1512</t>
  </si>
  <si>
    <t>They next past</t>
  </si>
  <si>
    <t>O3716</t>
  </si>
  <si>
    <t>O3776</t>
  </si>
  <si>
    <t>O3949</t>
  </si>
  <si>
    <t>O2643</t>
  </si>
  <si>
    <t>O1661</t>
  </si>
  <si>
    <t>Nicole Holland</t>
  </si>
  <si>
    <t>O1816</t>
  </si>
  <si>
    <t>O3383</t>
  </si>
  <si>
    <t>O3294</t>
  </si>
  <si>
    <t>O1664</t>
  </si>
  <si>
    <t>O2056</t>
  </si>
  <si>
    <t>O1324</t>
  </si>
  <si>
    <t>John Stout</t>
  </si>
  <si>
    <t>O3435</t>
  </si>
  <si>
    <t>O1407</t>
  </si>
  <si>
    <t>O1749</t>
  </si>
  <si>
    <t>O2893</t>
  </si>
  <si>
    <t>O1951</t>
  </si>
  <si>
    <t>O2915</t>
  </si>
  <si>
    <t>O3009</t>
  </si>
  <si>
    <t>O3024</t>
  </si>
  <si>
    <t>O1254</t>
  </si>
  <si>
    <t>O1797</t>
  </si>
  <si>
    <t>O3571</t>
  </si>
  <si>
    <t>O3231</t>
  </si>
  <si>
    <t>O2260</t>
  </si>
  <si>
    <t>O1209</t>
  </si>
  <si>
    <t>B1027</t>
  </si>
  <si>
    <t>Task measure kind</t>
  </si>
  <si>
    <t>O2229</t>
  </si>
  <si>
    <t>O3649</t>
  </si>
  <si>
    <t>O3813</t>
  </si>
  <si>
    <t>O1631</t>
  </si>
  <si>
    <t>O3961</t>
  </si>
  <si>
    <t>O2592</t>
  </si>
  <si>
    <t>OrderDay</t>
  </si>
  <si>
    <t>Sunday</t>
  </si>
  <si>
    <t>Monday</t>
  </si>
  <si>
    <t>Friday</t>
  </si>
  <si>
    <t>Paypal</t>
  </si>
  <si>
    <t>Wednesday</t>
  </si>
  <si>
    <t>Tuesday</t>
  </si>
  <si>
    <t>Thursday</t>
  </si>
  <si>
    <t>Saturday</t>
  </si>
  <si>
    <t>Orders Count</t>
  </si>
  <si>
    <t>Total Sales</t>
  </si>
  <si>
    <t xml:space="preserve">Total </t>
  </si>
  <si>
    <t>Avg Sales</t>
  </si>
  <si>
    <t>Median Sales</t>
  </si>
  <si>
    <t>Row Labels</t>
  </si>
  <si>
    <t>Grand Total</t>
  </si>
  <si>
    <t>Total Sales ($USD)</t>
  </si>
  <si>
    <t>Months</t>
  </si>
  <si>
    <t>Top 10 Most Selling Books</t>
  </si>
  <si>
    <t>Top Selling Book Each Year</t>
  </si>
  <si>
    <t>Min Sales</t>
  </si>
  <si>
    <t>Max Sales</t>
  </si>
  <si>
    <t>Total</t>
  </si>
  <si>
    <t>Contribution In Sales (%)</t>
  </si>
  <si>
    <t>Max Sale</t>
  </si>
  <si>
    <t>Min Sale</t>
  </si>
  <si>
    <t>Best Month</t>
  </si>
  <si>
    <t>Method</t>
  </si>
  <si>
    <t>Contribution in Orders</t>
  </si>
  <si>
    <t>Method Usage in Each Country</t>
  </si>
  <si>
    <t>Best Category</t>
  </si>
  <si>
    <t>Day</t>
  </si>
  <si>
    <t>Top 5 Customers Sales</t>
  </si>
  <si>
    <t>Total Sales Per Year</t>
  </si>
  <si>
    <t>Countries</t>
  </si>
  <si>
    <t>Total Sales Per Country</t>
  </si>
  <si>
    <t>Total Sales Per Book Title</t>
  </si>
  <si>
    <t>Sales Trends Over The Year</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</si>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</sst>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_(&quot;$&quot;* \(#,##0\);_(&quot;$&quot;* &quot;-&quot;_);_(@_)"/>
    <numFmt numFmtId="44" formatCode="_(&quot;$&quot;* #,##0.00_);_(&quot;$&quot;* \(#,##0.00\);_(&quot;$&quot;* &quot;-&quot;??_);_(@_)"/>
    <numFmt numFmtId="164" formatCode="_(&quot;$&quot;* #,##0_);_(&quot;$&quot;* \(#,##0\);_(&quot;$&quot;* &quot;-&quot;??_);_(@_)"/>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rgb="FF3F3F76"/>
      <name val="Aptos Narrow"/>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CC99"/>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0" fontId="3" fillId="3" borderId="10" applyNumberFormat="0" applyAlignment="0" applyProtection="0"/>
  </cellStyleXfs>
  <cellXfs count="82">
    <xf numFmtId="0" fontId="0" fillId="0" borderId="0" xfId="0"/>
    <xf numFmtId="0" fontId="0" fillId="0" borderId="0" xfId="0" applyNumberFormat="1"/>
    <xf numFmtId="14" fontId="0" fillId="0" borderId="0" xfId="0" applyNumberFormat="1"/>
    <xf numFmtId="44" fontId="0" fillId="0" borderId="0" xfId="1" applyFont="1"/>
    <xf numFmtId="0" fontId="0" fillId="0" borderId="1" xfId="0" applyBorder="1"/>
    <xf numFmtId="164" fontId="0" fillId="0" borderId="1" xfId="1" applyNumberFormat="1" applyFont="1" applyBorder="1"/>
    <xf numFmtId="44" fontId="0" fillId="0" borderId="1" xfId="1" applyFont="1" applyBorder="1"/>
    <xf numFmtId="44" fontId="0" fillId="0" borderId="6" xfId="1" applyFont="1" applyBorder="1"/>
    <xf numFmtId="0" fontId="0" fillId="0" borderId="8" xfId="0" applyBorder="1"/>
    <xf numFmtId="164" fontId="0" fillId="0" borderId="8" xfId="1" applyNumberFormat="1" applyFont="1" applyBorder="1"/>
    <xf numFmtId="164" fontId="0" fillId="0" borderId="9" xfId="1" applyNumberFormat="1"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xf numFmtId="0" fontId="2" fillId="2" borderId="7" xfId="0" applyFont="1" applyFill="1" applyBorder="1"/>
    <xf numFmtId="0" fontId="0" fillId="0" borderId="0" xfId="0" pivotButton="1"/>
    <xf numFmtId="0" fontId="0" fillId="0" borderId="0" xfId="0" applyAlignment="1">
      <alignment horizontal="left"/>
    </xf>
    <xf numFmtId="42" fontId="0" fillId="0" borderId="0" xfId="0" applyNumberFormat="1"/>
    <xf numFmtId="44" fontId="0" fillId="0" borderId="0" xfId="0" applyNumberFormat="1"/>
    <xf numFmtId="0" fontId="2" fillId="2" borderId="2" xfId="0" applyFont="1" applyFill="1" applyBorder="1"/>
    <xf numFmtId="44" fontId="0" fillId="0" borderId="1" xfId="1" applyNumberFormat="1" applyFont="1" applyBorder="1"/>
    <xf numFmtId="44" fontId="0" fillId="0" borderId="8" xfId="1" applyNumberFormat="1" applyFont="1" applyBorder="1"/>
    <xf numFmtId="0" fontId="2" fillId="2" borderId="2" xfId="0" applyFont="1" applyFill="1" applyBorder="1" applyAlignment="1">
      <alignment horizontal="center"/>
    </xf>
    <xf numFmtId="0" fontId="0" fillId="0" borderId="0" xfId="0" applyAlignment="1">
      <alignment horizontal="left" indent="1"/>
    </xf>
    <xf numFmtId="164" fontId="0" fillId="0" borderId="0" xfId="1" applyNumberFormat="1" applyFont="1"/>
    <xf numFmtId="0" fontId="2" fillId="0" borderId="0" xfId="0" applyFont="1"/>
    <xf numFmtId="1" fontId="2" fillId="0" borderId="0" xfId="1" applyNumberFormat="1" applyFont="1"/>
    <xf numFmtId="0" fontId="2" fillId="2" borderId="3" xfId="0" applyFont="1" applyFill="1" applyBorder="1"/>
    <xf numFmtId="0" fontId="2" fillId="2" borderId="4" xfId="0" applyFont="1" applyFill="1" applyBorder="1"/>
    <xf numFmtId="0" fontId="0" fillId="0" borderId="9" xfId="0" applyBorder="1"/>
    <xf numFmtId="44" fontId="0" fillId="0" borderId="8" xfId="1" applyFont="1" applyBorder="1"/>
    <xf numFmtId="0" fontId="2" fillId="2" borderId="11" xfId="0" applyFont="1" applyFill="1" applyBorder="1"/>
    <xf numFmtId="0" fontId="0" fillId="0" borderId="12" xfId="0" applyBorder="1"/>
    <xf numFmtId="164" fontId="0" fillId="0" borderId="12" xfId="1" applyNumberFormat="1" applyFont="1" applyBorder="1"/>
    <xf numFmtId="44" fontId="0" fillId="0" borderId="12" xfId="1" applyFont="1" applyBorder="1"/>
    <xf numFmtId="44" fontId="0" fillId="0" borderId="13" xfId="1" applyFont="1" applyBorder="1"/>
    <xf numFmtId="0" fontId="2" fillId="2" borderId="14" xfId="0" applyFont="1" applyFill="1" applyBorder="1"/>
    <xf numFmtId="0" fontId="0" fillId="0" borderId="15" xfId="0" applyBorder="1"/>
    <xf numFmtId="164" fontId="0" fillId="0" borderId="15" xfId="1" applyNumberFormat="1" applyFont="1" applyBorder="1"/>
    <xf numFmtId="44" fontId="0" fillId="0" borderId="15" xfId="1" applyFont="1" applyBorder="1"/>
    <xf numFmtId="164" fontId="0" fillId="0" borderId="16" xfId="1" applyNumberFormat="1" applyFont="1" applyBorder="1"/>
    <xf numFmtId="10" fontId="0" fillId="0" borderId="0" xfId="0" applyNumberFormat="1"/>
    <xf numFmtId="2" fontId="0" fillId="0" borderId="6" xfId="0" applyNumberFormat="1" applyBorder="1"/>
    <xf numFmtId="2" fontId="0" fillId="0" borderId="13" xfId="0" applyNumberFormat="1" applyBorder="1"/>
    <xf numFmtId="0" fontId="0" fillId="0" borderId="16" xfId="0" applyBorder="1"/>
    <xf numFmtId="2" fontId="0" fillId="0" borderId="15" xfId="1" applyNumberFormat="1" applyFont="1" applyBorder="1"/>
    <xf numFmtId="1" fontId="2" fillId="0" borderId="17" xfId="1" applyNumberFormat="1" applyFont="1" applyBorder="1"/>
    <xf numFmtId="0" fontId="2" fillId="0" borderId="17" xfId="0" applyFont="1" applyBorder="1"/>
    <xf numFmtId="44" fontId="1" fillId="0" borderId="17" xfId="1" applyFont="1" applyBorder="1"/>
    <xf numFmtId="44" fontId="0" fillId="0" borderId="17" xfId="1" applyFont="1" applyBorder="1"/>
    <xf numFmtId="0" fontId="0" fillId="0" borderId="17" xfId="0" applyBorder="1"/>
    <xf numFmtId="164" fontId="0" fillId="0" borderId="6" xfId="1" applyNumberFormat="1" applyFont="1" applyBorder="1"/>
    <xf numFmtId="0" fontId="0" fillId="0" borderId="6" xfId="0" applyBorder="1"/>
    <xf numFmtId="0" fontId="2" fillId="0" borderId="2" xfId="0" applyFont="1" applyBorder="1"/>
    <xf numFmtId="0" fontId="2" fillId="0" borderId="5" xfId="0" applyFont="1" applyBorder="1"/>
    <xf numFmtId="0" fontId="2" fillId="0" borderId="3" xfId="0" applyFont="1" applyBorder="1"/>
    <xf numFmtId="0" fontId="2" fillId="0" borderId="4" xfId="0" applyFont="1" applyBorder="1"/>
    <xf numFmtId="0" fontId="0" fillId="0" borderId="13" xfId="0" applyBorder="1"/>
    <xf numFmtId="0" fontId="2" fillId="2" borderId="21" xfId="0" applyFont="1" applyFill="1" applyBorder="1"/>
    <xf numFmtId="0" fontId="0" fillId="0" borderId="22" xfId="0" applyBorder="1"/>
    <xf numFmtId="164" fontId="0" fillId="0" borderId="22" xfId="1" applyNumberFormat="1" applyFont="1" applyBorder="1"/>
    <xf numFmtId="2" fontId="0" fillId="0" borderId="23" xfId="1" applyNumberFormat="1" applyFont="1" applyBorder="1"/>
    <xf numFmtId="0" fontId="2" fillId="0" borderId="11" xfId="0" applyFont="1" applyBorder="1"/>
    <xf numFmtId="0" fontId="2" fillId="0" borderId="14" xfId="0" applyFont="1" applyBorder="1"/>
    <xf numFmtId="0" fontId="0" fillId="0" borderId="5" xfId="0" applyBorder="1"/>
    <xf numFmtId="0" fontId="0" fillId="0" borderId="7" xfId="0"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64" fontId="0" fillId="0" borderId="0" xfId="0" applyNumberFormat="1"/>
    <xf numFmtId="0" fontId="0" fillId="0" borderId="26" xfId="0" applyBorder="1"/>
    <xf numFmtId="164" fontId="0" fillId="0" borderId="27" xfId="1" applyNumberFormat="1" applyFont="1" applyBorder="1"/>
    <xf numFmtId="0" fontId="0" fillId="0" borderId="28" xfId="0" applyBorder="1"/>
    <xf numFmtId="164" fontId="0" fillId="0" borderId="29" xfId="1" applyNumberFormat="1" applyFont="1" applyBorder="1"/>
    <xf numFmtId="0" fontId="2" fillId="0" borderId="24" xfId="0" applyFont="1" applyBorder="1"/>
    <xf numFmtId="0" fontId="2" fillId="0" borderId="25" xfId="0" applyFont="1" applyBorder="1"/>
    <xf numFmtId="0" fontId="0" fillId="0" borderId="0" xfId="0" applyAlignment="1">
      <alignment horizontal="center"/>
    </xf>
    <xf numFmtId="0" fontId="2" fillId="0" borderId="0" xfId="0" applyFont="1" applyAlignment="1">
      <alignment horizontal="center"/>
    </xf>
    <xf numFmtId="0" fontId="3" fillId="3" borderId="18" xfId="2" applyBorder="1" applyAlignment="1">
      <alignment horizontal="center"/>
    </xf>
    <xf numFmtId="0" fontId="3" fillId="3" borderId="19" xfId="2" applyBorder="1" applyAlignment="1">
      <alignment horizontal="center"/>
    </xf>
    <xf numFmtId="0" fontId="3" fillId="3" borderId="20" xfId="2" applyBorder="1" applyAlignment="1">
      <alignment horizontal="center"/>
    </xf>
    <xf numFmtId="0" fontId="0" fillId="0" borderId="15" xfId="0" applyBorder="1" applyAlignment="1">
      <alignment horizontal="center"/>
    </xf>
  </cellXfs>
  <cellStyles count="3">
    <cellStyle name="Currency" xfId="1" builtinId="4"/>
    <cellStyle name="Input" xfId="2" builtinId="20"/>
    <cellStyle name="Normal" xfId="0" builtinId="0"/>
  </cellStyles>
  <dxfs count="18">
    <dxf>
      <numFmt numFmtId="164" formatCode="_(&quot;$&quot;* #,##0_);_(&quot;$&quot;* \(#,##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bgColor theme="5"/>
        </patternFill>
      </fill>
    </dxf>
    <dxf>
      <fill>
        <patternFill patternType="none">
          <bgColor auto="1"/>
        </patternFill>
      </fill>
    </dxf>
    <dxf>
      <font>
        <b/>
        <i val="0"/>
        <color theme="0"/>
      </font>
    </dxf>
    <dxf>
      <fill>
        <patternFill>
          <bgColor theme="5"/>
        </patternFill>
      </fill>
    </dxf>
  </dxfs>
  <tableStyles count="4" defaultTableStyle="TableStyleMedium2" defaultPivotStyle="PivotStyleLight16">
    <tableStyle name="Slicer main" pivot="0" table="0" count="5" xr9:uid="{6D42D5AD-42E5-475D-8948-4D24259BEF60}">
      <tableStyleElement type="wholeTable" dxfId="17"/>
      <tableStyleElement type="headerRow" dxfId="16"/>
    </tableStyle>
    <tableStyle name="Slicer Style 1" pivot="0" table="0" count="1" xr9:uid="{EB63222C-F118-48BA-90A1-7D11A1A6E0E7}">
      <tableStyleElement type="wholeTable" dxfId="15"/>
    </tableStyle>
    <tableStyle name="Slicer Style 2" pivot="0" table="0" count="1" xr9:uid="{78820020-B38A-49FB-9F99-452CCD489A55}">
      <tableStyleElement type="wholeTable" dxfId="14"/>
    </tableStyle>
    <tableStyle name="Slicer Style 3" pivot="0" table="0" count="1" xr9:uid="{6A7BE082-DB54-43B0-A450-23B99F0733D1}"/>
  </tableStyles>
  <extLst>
    <ext xmlns:x14="http://schemas.microsoft.com/office/spreadsheetml/2009/9/main" uri="{46F421CA-312F-682f-3DD2-61675219B42D}">
      <x14:dxfs count="4">
        <dxf>
          <fill>
            <patternFill>
              <bgColor theme="0"/>
            </patternFill>
          </fill>
        </dxf>
        <dxf>
          <fill>
            <patternFill>
              <bgColor theme="0"/>
            </patternFill>
          </fill>
        </dxf>
        <dxf>
          <fill>
            <patternFill>
              <bgColor theme="0" tint="-0.14996795556505021"/>
            </patternFill>
          </fill>
        </dxf>
        <dxf>
          <fill>
            <patternFill>
              <bgColor theme="5"/>
            </patternFill>
          </fill>
        </dxf>
      </x14:dxfs>
    </ext>
    <ext xmlns:x14="http://schemas.microsoft.com/office/spreadsheetml/2009/9/main" uri="{EB79DEF2-80B8-43e5-95BD-54CBDDF9020C}">
      <x14:slicerStyles defaultSlicerStyle="SlicerStyleLight1">
        <x14:slicerStyle name="Slicer main">
          <x14:slicerStyleElements>
            <x14:slicerStyleElement type="unselectedItemWithData" dxfId="3"/>
            <x14:slicerStyleElement type="unselectedItemWithNoData" dxfId="2"/>
            <x14:slicerStyleElement type="selectedItemWithData" dxfId="1"/>
          </x14:slicerStyleElements>
        </x14:slicerStyle>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[Project_dashboard_analysis.xlsx]day_analysis!PivotTable1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does sales varies through the week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day_analysis!$G$3</c:f>
              <c:strCache>
                <c:ptCount val="1"/>
                <c:pt idx="0">
                  <c:v>Total</c:v>
                </c:pt>
              </c:strCache>
            </c:strRef>
          </c:tx>
          <c:spPr>
            <a:solidFill>
              <a:schemeClr val="accent1"/>
            </a:solidFill>
            <a:ln>
              <a:noFill/>
            </a:ln>
            <a:effectLst/>
          </c:spPr>
          <c:invertIfNegative val="0"/>
          <c:cat>
            <c:strRef>
              <c:f>day_analysis!$G$3</c:f>
              <c:strCache>
                <c:ptCount val="7"/>
                <c:pt idx="0">
                  <c:v>Sunday</c:v>
                </c:pt>
                <c:pt idx="1">
                  <c:v>Monday</c:v>
                </c:pt>
                <c:pt idx="2">
                  <c:v>Tuesday</c:v>
                </c:pt>
                <c:pt idx="3">
                  <c:v>Wednesday</c:v>
                </c:pt>
                <c:pt idx="4">
                  <c:v>Thursday</c:v>
                </c:pt>
                <c:pt idx="5">
                  <c:v>Friday</c:v>
                </c:pt>
                <c:pt idx="6">
                  <c:v>Saturday</c:v>
                </c:pt>
              </c:strCache>
            </c:strRef>
          </c:cat>
          <c:val>
            <c:numRef>
              <c:f>day_analysis!$G$3</c:f>
              <c:numCache>
                <c:formatCode>_("$"* #,##0_);_("$"* \(#,##0\);_("$"* "-"_);_(@_)</c:formatCode>
                <c:ptCount val="7"/>
                <c:pt idx="0">
                  <c:v>7959.17</c:v>
                </c:pt>
                <c:pt idx="1">
                  <c:v>7220.6699999999992</c:v>
                </c:pt>
                <c:pt idx="2">
                  <c:v>6564.6799999999985</c:v>
                </c:pt>
                <c:pt idx="3">
                  <c:v>7790.6400000000012</c:v>
                </c:pt>
                <c:pt idx="4">
                  <c:v>7105.2999999999975</c:v>
                </c:pt>
                <c:pt idx="5">
                  <c:v>5468.5000000000009</c:v>
                </c:pt>
                <c:pt idx="6">
                  <c:v>5616.3900000000031</c:v>
                </c:pt>
              </c:numCache>
            </c:numRef>
          </c:val>
          <c:extLst>
            <c:ext xmlns:c16="http://schemas.microsoft.com/office/drawing/2014/chart" uri="{C3380CC4-5D6E-409C-BE32-E72D297353CC}">
              <c16:uniqueId val="{00000000-8C5B-4DD6-88DF-21069FBC03A0}"/>
            </c:ext>
          </c:extLst>
        </c:ser>
        <c:dLbls>
          <c:showLegendKey val="0"/>
          <c:showVal val="0"/>
          <c:showCatName val="0"/>
          <c:showSerName val="0"/>
          <c:showPercent val="0"/>
          <c:showBubbleSize val="0"/>
        </c:dLbls>
        <c:gapWidth val="219"/>
        <c:overlap val="-27"/>
        <c:axId val="1090711136"/>
        <c:axId val="1090724576"/>
      </c:barChart>
      <c:catAx>
        <c:axId val="10907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24576"/>
        <c:crosses val="autoZero"/>
        <c:auto val="1"/>
        <c:lblAlgn val="ctr"/>
        <c:lblOffset val="100"/>
        <c:noMultiLvlLbl val="0"/>
      </c:catAx>
      <c:valAx>
        <c:axId val="1090724576"/>
        <c:scaling>
          <c:orientation val="minMax"/>
        </c:scaling>
        <c:delete val="0"/>
        <c:axPos val="l"/>
        <c:majorGridlines>
          <c:spPr>
            <a:ln w="9525" cap="flat" cmpd="sng" algn="ctr">
              <a:solidFill>
                <a:schemeClr val="tx1">
                  <a:lumMod val="15000"/>
                  <a:lumOff val="85000"/>
                </a:schemeClr>
              </a:solidFill>
              <a:round/>
            </a:ln>
            <a:effectLst/>
          </c:spPr>
        </c:majorGridlines>
        <c:title>
          <c:tx>
            <c:strRef>
              <c:f>day_analysis!$G$3</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pivot_sources!$C$3</c:f>
              <c:strCache>
                <c:ptCount val="1"/>
                <c:pt idx="0">
                  <c:v>Total</c:v>
                </c:pt>
              </c:strCache>
            </c:strRef>
          </c:tx>
          <c:spPr>
            <a:solidFill>
              <a:schemeClr val="accent2"/>
            </a:solidFill>
            <a:ln>
              <a:noFill/>
            </a:ln>
            <a:effectLst/>
          </c:spPr>
          <c:invertIfNegative val="0"/>
          <c:cat>
            <c:strRef>
              <c:f>pivot_sources!$B$4:$B$9</c:f>
              <c:strCache>
                <c:ptCount val="5"/>
                <c:pt idx="0">
                  <c:v>Allison Powell</c:v>
                </c:pt>
                <c:pt idx="1">
                  <c:v>Randall Lopez</c:v>
                </c:pt>
                <c:pt idx="2">
                  <c:v>Danielle Howell</c:v>
                </c:pt>
                <c:pt idx="3">
                  <c:v>Elizabeth Farley</c:v>
                </c:pt>
                <c:pt idx="4">
                  <c:v>Not Mentioned</c:v>
                </c:pt>
              </c:strCache>
            </c:strRef>
          </c:cat>
          <c:val>
            <c:numRef>
              <c:f>pivot_sources!$C$4:$C$9</c:f>
              <c:numCache>
                <c:formatCode>_("$"* #,##0_);_("$"* \(#,##0\);_("$"* "-"_);_(@_)</c:formatCode>
                <c:ptCount val="5"/>
                <c:pt idx="0">
                  <c:v>689.22</c:v>
                </c:pt>
                <c:pt idx="1">
                  <c:v>706.81000000000006</c:v>
                </c:pt>
                <c:pt idx="2">
                  <c:v>742.73</c:v>
                </c:pt>
                <c:pt idx="3">
                  <c:v>802.58999999999992</c:v>
                </c:pt>
                <c:pt idx="4">
                  <c:v>1099.69</c:v>
                </c:pt>
              </c:numCache>
            </c:numRef>
          </c:val>
          <c:extLst>
            <c:ext xmlns:c16="http://schemas.microsoft.com/office/drawing/2014/chart" uri="{C3380CC4-5D6E-409C-BE32-E72D297353CC}">
              <c16:uniqueId val="{00000000-30BD-4254-93C2-F2C6291FDD72}"/>
            </c:ext>
          </c:extLst>
        </c:ser>
        <c:dLbls>
          <c:showLegendKey val="0"/>
          <c:showVal val="0"/>
          <c:showCatName val="0"/>
          <c:showSerName val="0"/>
          <c:showPercent val="0"/>
          <c:showBubbleSize val="0"/>
        </c:dLbls>
        <c:gapWidth val="182"/>
        <c:axId val="115477872"/>
        <c:axId val="115480272"/>
      </c:barChart>
      <c:catAx>
        <c:axId val="11547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80272"/>
        <c:crosses val="autoZero"/>
        <c:auto val="1"/>
        <c:lblAlgn val="ctr"/>
        <c:lblOffset val="100"/>
        <c:noMultiLvlLbl val="0"/>
      </c:catAx>
      <c:valAx>
        <c:axId val="11548027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7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pivot_sources!$F$3</c:f>
              <c:strCache>
                <c:ptCount val="1"/>
                <c:pt idx="0">
                  <c:v>Total</c:v>
                </c:pt>
              </c:strCache>
            </c:strRef>
          </c:tx>
          <c:spPr>
            <a:solidFill>
              <a:schemeClr val="accent2"/>
            </a:solidFill>
            <a:ln>
              <a:noFill/>
            </a:ln>
            <a:effectLst/>
          </c:spPr>
          <c:invertIfNegative val="0"/>
          <c:cat>
            <c:strRef>
              <c:f>pivot_sources!$E$4:$E$8</c:f>
              <c:strCache>
                <c:ptCount val="4"/>
                <c:pt idx="0">
                  <c:v>2022</c:v>
                </c:pt>
                <c:pt idx="1">
                  <c:v>2023</c:v>
                </c:pt>
                <c:pt idx="2">
                  <c:v>2024</c:v>
                </c:pt>
                <c:pt idx="3">
                  <c:v>2025</c:v>
                </c:pt>
              </c:strCache>
            </c:strRef>
          </c:cat>
          <c:val>
            <c:numRef>
              <c:f>pivot_sources!$F$4:$F$8</c:f>
              <c:numCache>
                <c:formatCode>_("$"* #,##0_);_("$"* \(#,##0\);_("$"* "-"_);_(@_)</c:formatCode>
                <c:ptCount val="4"/>
                <c:pt idx="0">
                  <c:v>6540.7200000000039</c:v>
                </c:pt>
                <c:pt idx="1">
                  <c:v>32455.249999999982</c:v>
                </c:pt>
                <c:pt idx="2">
                  <c:v>31419.230000000021</c:v>
                </c:pt>
                <c:pt idx="3">
                  <c:v>10790.359999999999</c:v>
                </c:pt>
              </c:numCache>
            </c:numRef>
          </c:val>
          <c:extLst>
            <c:ext xmlns:c16="http://schemas.microsoft.com/office/drawing/2014/chart" uri="{C3380CC4-5D6E-409C-BE32-E72D297353CC}">
              <c16:uniqueId val="{00000000-0607-428B-B108-2BFF3FDA53B3}"/>
            </c:ext>
          </c:extLst>
        </c:ser>
        <c:dLbls>
          <c:showLegendKey val="0"/>
          <c:showVal val="0"/>
          <c:showCatName val="0"/>
          <c:showSerName val="0"/>
          <c:showPercent val="0"/>
          <c:showBubbleSize val="0"/>
        </c:dLbls>
        <c:gapWidth val="219"/>
        <c:overlap val="-27"/>
        <c:axId val="1079124576"/>
        <c:axId val="1083645056"/>
      </c:barChart>
      <c:catAx>
        <c:axId val="10791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3645056"/>
        <c:crosses val="autoZero"/>
        <c:auto val="1"/>
        <c:lblAlgn val="ctr"/>
        <c:lblOffset val="100"/>
        <c:noMultiLvlLbl val="0"/>
      </c:catAx>
      <c:valAx>
        <c:axId val="1083645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1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[Project_dashboard_analysis.xlsx]pivot_sources!PivotTable6</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Trends Over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pivot_sources!$C$19</c:f>
              <c:strCache>
                <c:ptCount val="1"/>
                <c:pt idx="0">
                  <c:v>Total</c:v>
                </c:pt>
              </c:strCache>
            </c:strRef>
          </c:tx>
          <c:spPr>
            <a:ln w="28575" cap="rnd">
              <a:solidFill>
                <a:schemeClr val="accent1"/>
              </a:solidFill>
              <a:round/>
            </a:ln>
            <a:effectLst/>
          </c:spPr>
          <c:marker>
            <c:symbol val="none"/>
          </c:marker>
          <c:cat>
            <c:strRef>
              <c:f>pivot_sources!$B$20:$B$32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pivot_sources!$C$20:$C$32</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EFBF-4F95-9AD2-93629BFDA052}"/>
            </c:ext>
          </c:extLst>
        </c:ser>
        <c:dLbls>
          <c:showLegendKey val="0"/>
          <c:showVal val="0"/>
          <c:showCatName val="0"/>
          <c:showSerName val="0"/>
          <c:showPercent val="0"/>
          <c:showBubbleSize val="0"/>
        </c:dLbls>
        <c:smooth val="0"/>
        <c:axId val="108239360"/>
        <c:axId val="108236480"/>
      </c:lineChart>
      <c:catAx>
        <c:axId val="10823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6480"/>
        <c:crosses val="autoZero"/>
        <c:auto val="1"/>
        <c:lblAlgn val="ctr"/>
        <c:lblOffset val="100"/>
        <c:noMultiLvlLbl val="0"/>
      </c:catAx>
      <c:valAx>
        <c:axId val="10823648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Book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pivot_sources!$F$11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pivot_sources!$E$12:$E$22</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pivot_sources!$F$12:$F$22</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AC5E-44C5-9949-539D0580285F}"/>
            </c:ext>
          </c:extLst>
        </c:ser>
        <c:dLbls>
          <c:dLblPos val="outEnd"/>
          <c:showLegendKey val="0"/>
          <c:showVal val="1"/>
          <c:showCatName val="0"/>
          <c:showSerName val="0"/>
          <c:showPercent val="0"/>
          <c:showBubbleSize val="0"/>
        </c:dLbls>
        <c:gapWidth val="182"/>
        <c:axId val="406227920"/>
        <c:axId val="406228400"/>
      </c:barChart>
      <c:catAx>
        <c:axId val="40622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6228400"/>
        <c:crosses val="autoZero"/>
        <c:auto val="1"/>
        <c:lblAlgn val="ctr"/>
        <c:lblOffset val="100"/>
        <c:noMultiLvlLbl val="0"/>
      </c:catAx>
      <c:valAx>
        <c:axId val="406228400"/>
        <c:scaling>
          <c:orientation val="minMax"/>
        </c:scaling>
        <c:delete val="1"/>
        <c:axPos val="b"/>
        <c:numFmt formatCode="_(&quot;$&quot;* #,##0_);_(&quot;$&quot;* \(#,##0\);_(&quot;$&quot;* &quot;-&quot;_);_(@_)" sourceLinked="1"/>
        <c:majorTickMark val="out"/>
        <c:minorTickMark val="none"/>
        <c:tickLblPos val="nextTo"/>
        <c:crossAx val="40622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Contribution In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category_analysis!$I$3</c:f>
              <c:strCache>
                <c:ptCount val="1"/>
                <c:pt idx="0">
                  <c:v>Contribution In 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9-405E-87CE-CB5B48432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9-405E-87CE-CB5B484329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9-405E-87CE-CB5B484329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9-405E-87CE-CB5B484329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category_analysis!$B$4:$B$7</c:f>
              <c:strCache>
                <c:ptCount val="4"/>
                <c:pt idx="0">
                  <c:v>Fiction</c:v>
                </c:pt>
                <c:pt idx="1">
                  <c:v>Educational</c:v>
                </c:pt>
                <c:pt idx="2">
                  <c:v>Non-Fiction</c:v>
                </c:pt>
                <c:pt idx="3">
                  <c:v>Comics</c:v>
                </c:pt>
              </c:strCache>
            </c:strRef>
          </c:cat>
          <c:val>
            <c:numRef>
              <c:f>category_analysis!$I$4:$I$7</c:f>
              <c:numCache>
                <c:formatCode>0.00</c:formatCode>
                <c:ptCount val="4"/>
                <c:pt idx="0">
                  <c:v>32.615813594166255</c:v>
                </c:pt>
                <c:pt idx="1">
                  <c:v>17.71739833210702</c:v>
                </c:pt>
                <c:pt idx="2">
                  <c:v>32.194565285141231</c:v>
                </c:pt>
                <c:pt idx="3">
                  <c:v>17.472222788585491</c:v>
                </c:pt>
              </c:numCache>
            </c:numRef>
          </c:val>
          <c:extLst>
            <c:ext xmlns:c16="http://schemas.microsoft.com/office/drawing/2014/chart" uri="{C3380CC4-5D6E-409C-BE32-E72D297353CC}">
              <c16:uniqueId val="{00000000-2351-458C-ABFD-C127840327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[Project_dashboard_analysis.xlsx]monthly_sales!PivotTable1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does the sales trends over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monthly_sales!$I$5</c:f>
              <c:strCache>
                <c:ptCount val="1"/>
                <c:pt idx="0">
                  <c:v>Total</c:v>
                </c:pt>
              </c:strCache>
            </c:strRef>
          </c:tx>
          <c:spPr>
            <a:ln w="28575" cap="rnd">
              <a:solidFill>
                <a:schemeClr val="accent1"/>
              </a:solidFill>
              <a:round/>
            </a:ln>
            <a:effectLst/>
          </c:spPr>
          <c:marker>
            <c:symbol val="none"/>
          </c:marker>
          <c:cat>
            <c:strRef>
              <c:f>monthly_sales!$I$5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monthly_sales!$I$5</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67CA-44B7-9E5A-F99803707E7A}"/>
            </c:ext>
          </c:extLst>
        </c:ser>
        <c:dLbls>
          <c:showLegendKey val="0"/>
          <c:showVal val="0"/>
          <c:showCatName val="0"/>
          <c:showSerName val="0"/>
          <c:showPercent val="0"/>
          <c:showBubbleSize val="0"/>
        </c:dLbls>
        <c:smooth val="0"/>
        <c:axId val="2049182304"/>
        <c:axId val="2049182784"/>
      </c:lineChart>
      <c:catAx>
        <c:axId val="2049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784"/>
        <c:crosses val="autoZero"/>
        <c:auto val="1"/>
        <c:lblAlgn val="ctr"/>
        <c:lblOffset val="100"/>
        <c:noMultiLvlLbl val="0"/>
      </c:catAx>
      <c:valAx>
        <c:axId val="2049182784"/>
        <c:scaling>
          <c:orientation val="minMax"/>
        </c:scaling>
        <c:delete val="0"/>
        <c:axPos val="l"/>
        <c:majorGridlines>
          <c:spPr>
            <a:ln w="9525" cap="flat" cmpd="sng" algn="ctr">
              <a:solidFill>
                <a:schemeClr val="tx1">
                  <a:lumMod val="15000"/>
                  <a:lumOff val="85000"/>
                </a:schemeClr>
              </a:solidFill>
              <a:round/>
            </a:ln>
            <a:effectLst/>
          </c:spPr>
        </c:majorGridlines>
        <c:title>
          <c:tx>
            <c:strRef>
              <c:f>monthly_sales!$I$5</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Year</a:t>
            </a:r>
            <a:endParaRPr lang="en-US"/>
          </a:p>
        </c:rich>
      </c:tx>
      <c:layout>
        <c:manualLayout>
          <c:xMode val="edge"/>
          <c:yMode val="edge"/>
          <c:x val="0.353039048455923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yearly_sales!$D$2</c:f>
              <c:strCache>
                <c:ptCount val="1"/>
                <c:pt idx="0">
                  <c:v>Total Sales</c:v>
                </c:pt>
              </c:strCache>
            </c:strRef>
          </c:tx>
          <c:spPr>
            <a:solidFill>
              <a:schemeClr val="accent1"/>
            </a:solidFill>
            <a:ln>
              <a:noFill/>
            </a:ln>
            <a:effectLst/>
          </c:spPr>
          <c:invertIfNegative val="0"/>
          <c:cat>
            <c:numRef>
              <c:f>yearly_sales!$B$3:$B$6</c:f>
              <c:numCache>
                <c:formatCode>General</c:formatCode>
                <c:ptCount val="4"/>
                <c:pt idx="0">
                  <c:v>2022</c:v>
                </c:pt>
                <c:pt idx="1">
                  <c:v>2023</c:v>
                </c:pt>
                <c:pt idx="2">
                  <c:v>2024</c:v>
                </c:pt>
                <c:pt idx="3">
                  <c:v>2025</c:v>
                </c:pt>
              </c:numCache>
            </c:numRef>
          </c:cat>
          <c:val>
            <c:numRef>
              <c:f>yearly_sales!$D$3:$D$6</c:f>
              <c:numCache>
                <c:formatCode>_("$"* #,##0_);_("$"* \(#,##0\);_("$"* "-"??_);_(@_)</c:formatCode>
                <c:ptCount val="4"/>
                <c:pt idx="0">
                  <c:v>19043.510000000002</c:v>
                </c:pt>
                <c:pt idx="1">
                  <c:v>95481.19999999991</c:v>
                </c:pt>
                <c:pt idx="2">
                  <c:v>93758.330000000118</c:v>
                </c:pt>
                <c:pt idx="3">
                  <c:v>32532.17</c:v>
                </c:pt>
              </c:numCache>
            </c:numRef>
          </c:val>
          <c:extLst>
            <c:ext xmlns:c16="http://schemas.microsoft.com/office/drawing/2014/chart" uri="{C3380CC4-5D6E-409C-BE32-E72D297353CC}">
              <c16:uniqueId val="{00000000-5BD6-470A-B6E5-DE7830378599}"/>
            </c:ext>
          </c:extLst>
        </c:ser>
        <c:dLbls>
          <c:showLegendKey val="0"/>
          <c:showVal val="0"/>
          <c:showCatName val="0"/>
          <c:showSerName val="0"/>
          <c:showPercent val="0"/>
          <c:showBubbleSize val="0"/>
        </c:dLbls>
        <c:gapWidth val="219"/>
        <c:overlap val="-27"/>
        <c:axId val="86975359"/>
        <c:axId val="86972479"/>
      </c:barChart>
      <c:catAx>
        <c:axId val="8697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2479"/>
        <c:crosses val="autoZero"/>
        <c:auto val="1"/>
        <c:lblAlgn val="ctr"/>
        <c:lblOffset val="100"/>
        <c:noMultiLvlLbl val="0"/>
      </c:catAx>
      <c:valAx>
        <c:axId val="86972479"/>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5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[Project_dashboard_analysis.xlsx]books_analysis!PivotTable1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books_analysis!$C$2</c:f>
              <c:strCache>
                <c:ptCount val="1"/>
                <c:pt idx="0">
                  <c:v>Total Sales</c:v>
                </c:pt>
              </c:strCache>
            </c:strRef>
          </c:tx>
          <c:spPr>
            <a:solidFill>
              <a:schemeClr val="accent1"/>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books_analysis!$C$3:$C$13</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17FF-46AB-88FF-5C3815639295}"/>
            </c:ext>
          </c:extLst>
        </c:ser>
        <c:ser>
          <c:idx val="1"/>
          <c:order val="1"/>
          <c:tx>
            <c:strRef>
              <c:f>books_analysis!$D$2</c:f>
              <c:strCache>
                <c:ptCount val="1"/>
                <c:pt idx="0">
                  <c:v>Orders Count</c:v>
                </c:pt>
              </c:strCache>
            </c:strRef>
          </c:tx>
          <c:spPr>
            <a:solidFill>
              <a:schemeClr val="accent2"/>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books_analysis!$D$3:$D$13</c:f>
              <c:numCache>
                <c:formatCode>General</c:formatCode>
                <c:ptCount val="10"/>
                <c:pt idx="0">
                  <c:v>4</c:v>
                </c:pt>
                <c:pt idx="1">
                  <c:v>6</c:v>
                </c:pt>
                <c:pt idx="2">
                  <c:v>4</c:v>
                </c:pt>
                <c:pt idx="3">
                  <c:v>6</c:v>
                </c:pt>
                <c:pt idx="4">
                  <c:v>5</c:v>
                </c:pt>
                <c:pt idx="5">
                  <c:v>5</c:v>
                </c:pt>
                <c:pt idx="6">
                  <c:v>6</c:v>
                </c:pt>
                <c:pt idx="7">
                  <c:v>5</c:v>
                </c:pt>
                <c:pt idx="8">
                  <c:v>5</c:v>
                </c:pt>
                <c:pt idx="9">
                  <c:v>6</c:v>
                </c:pt>
              </c:numCache>
            </c:numRef>
          </c:val>
          <c:extLst>
            <c:ext xmlns:c16="http://schemas.microsoft.com/office/drawing/2014/chart" uri="{C3380CC4-5D6E-409C-BE32-E72D297353CC}">
              <c16:uniqueId val="{00000001-17FF-46AB-88FF-5C3815639295}"/>
            </c:ext>
          </c:extLst>
        </c:ser>
        <c:dLbls>
          <c:showLegendKey val="0"/>
          <c:showVal val="0"/>
          <c:showCatName val="0"/>
          <c:showSerName val="0"/>
          <c:showPercent val="0"/>
          <c:showBubbleSize val="0"/>
        </c:dLbls>
        <c:gapWidth val="182"/>
        <c:axId val="731681503"/>
        <c:axId val="731690623"/>
      </c:barChart>
      <c:catAx>
        <c:axId val="73168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90623"/>
        <c:crosses val="autoZero"/>
        <c:auto val="1"/>
        <c:lblAlgn val="ctr"/>
        <c:lblOffset val="100"/>
        <c:noMultiLvlLbl val="0"/>
      </c:catAx>
      <c:valAx>
        <c:axId val="73169062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8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[Project_dashboard_analysis.xlsx]country_analysis!PivotTable6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country_analysis!$M$2</c:f>
              <c:strCache>
                <c:ptCount val="1"/>
                <c:pt idx="0">
                  <c:v>Total</c:v>
                </c:pt>
              </c:strCache>
            </c:strRef>
          </c:tx>
          <c:spPr>
            <a:solidFill>
              <a:schemeClr val="accent1"/>
            </a:solidFill>
            <a:ln>
              <a:noFill/>
            </a:ln>
            <a:effectLst/>
          </c:spPr>
          <c:invertIfNegative val="0"/>
          <c:cat>
            <c:strRef>
              <c:f>country_analysis!$L$3:$L$11</c:f>
              <c:strCache>
                <c:ptCount val="8"/>
                <c:pt idx="0">
                  <c:v>Spain</c:v>
                </c:pt>
                <c:pt idx="1">
                  <c:v>Canada</c:v>
                </c:pt>
                <c:pt idx="2">
                  <c:v>Italy</c:v>
                </c:pt>
                <c:pt idx="3">
                  <c:v>Lebanon</c:v>
                </c:pt>
                <c:pt idx="4">
                  <c:v>France</c:v>
                </c:pt>
                <c:pt idx="5">
                  <c:v>Germany</c:v>
                </c:pt>
                <c:pt idx="6">
                  <c:v>UK</c:v>
                </c:pt>
                <c:pt idx="7">
                  <c:v>USA</c:v>
                </c:pt>
              </c:strCache>
            </c:strRef>
          </c:cat>
          <c:val>
            <c:numRef>
              <c:f>country_analysis!$M$3:$M$11</c:f>
              <c:numCache>
                <c:formatCode>_("$"* #,##0_);_("$"* \(#,##0\);_("$"* "-"_);_(@_)</c:formatCode>
                <c:ptCount val="8"/>
                <c:pt idx="0">
                  <c:v>14262.550000000003</c:v>
                </c:pt>
                <c:pt idx="1">
                  <c:v>15190.720000000001</c:v>
                </c:pt>
                <c:pt idx="2">
                  <c:v>15497.159999999991</c:v>
                </c:pt>
                <c:pt idx="3">
                  <c:v>28151.139999999996</c:v>
                </c:pt>
                <c:pt idx="4">
                  <c:v>29731.26000000002</c:v>
                </c:pt>
                <c:pt idx="5">
                  <c:v>32358.319999999989</c:v>
                </c:pt>
                <c:pt idx="6">
                  <c:v>47725.35000000002</c:v>
                </c:pt>
                <c:pt idx="7">
                  <c:v>57898.709999999912</c:v>
                </c:pt>
              </c:numCache>
            </c:numRef>
          </c:val>
          <c:extLst>
            <c:ext xmlns:c16="http://schemas.microsoft.com/office/drawing/2014/chart" uri="{C3380CC4-5D6E-409C-BE32-E72D297353CC}">
              <c16:uniqueId val="{00000000-1D73-4454-80E7-BC8338FC6309}"/>
            </c:ext>
          </c:extLst>
        </c:ser>
        <c:dLbls>
          <c:showLegendKey val="0"/>
          <c:showVal val="0"/>
          <c:showCatName val="0"/>
          <c:showSerName val="0"/>
          <c:showPercent val="0"/>
          <c:showBubbleSize val="0"/>
        </c:dLbls>
        <c:gapWidth val="182"/>
        <c:axId val="758469407"/>
        <c:axId val="758484287"/>
      </c:barChart>
      <c:catAx>
        <c:axId val="7584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84287"/>
        <c:crosses val="autoZero"/>
        <c:auto val="1"/>
        <c:lblAlgn val="ctr"/>
        <c:lblOffset val="100"/>
        <c:noMultiLvlLbl val="0"/>
      </c:catAx>
      <c:valAx>
        <c:axId val="758484287"/>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Per Country</a:t>
          </a:r>
        </a:p>
      </cx:txPr>
    </cx:title>
    <cx:plotArea>
      <cx:plotAreaRegion>
        <cx:plotSurface>
          <cx:spPr>
            <a:effectLst/>
          </cx:spPr>
        </cx:plotSurface>
        <cx:series layoutId="regionMap" uniqueId="{E5A237A6-66CA-4031-BD04-2A5A05E25B8F}">
          <cx:tx>
            <cx:txData>
              <cx:f>_xlchart.v5.2</cx:f>
              <cx:v>Total Sales ($USD)</cx:v>
            </cx:txData>
          </cx:tx>
          <cx:dataId val="0"/>
          <cx:layoutPr>
            <cx:geography cultureLanguage="en-US" cultureRegion="US" attribution="Powered by Bing">
              <cx:geoCache provider="{E9337A44-BEBE-4D9F-B70C-5C5E7DAFC167}">
                <cx:binary>7HtZc9w4svVf6ejnj27sBCamJ+KCVaXVkmxL3l4QakkGARLcwP3Xf1neplXytcdzO2Luw1V0tKVi
kQkkcjmZefj3u/lvd+XDbffLHMoq/u1u/v3XvO+bv/32W7zLH8JtfBbcXVfH+kP/7K4Ov9UfPri7
h9/uu9vJVfY3gjD77S6/7fqH+dd//B2eZh/q8/rutnd19WJ46JaXD3Eo+/ida9+89MtdPVT9/nYL
T/r91+y2ur2//fWXh6p3/XK9NA+///roK7/+8tvhg54I/aWEdfXDPdwryDOeUiUF4ujjD/n1l7Ku
7OfLiRLPBJIYSU6+Xv8k++I2wP0/Xs/H1dze33cPMf7y+d9/3vdo7f/82MU6+7TxrN4vM/uvj/v6
7bFi//H3gw9gpwef/En3h2r50aVD1Z/0t+Xy12me0WeccM6RZJ80ix9pHpNnWOwvyE9XEVz+s+J/
uJpv6/3zbQdq//zpodZPrv/zWt91t9Xdw5e9/88NnoFBEyaRIukjfZNnjEuaCpmqzz9fZH4y9B+v
49sK/3Lfgca/fHyo8t3L/7zKbyrXP9z/8qq/7R/iFy38zzVP1TOOKE8ZTT+ZNH10AIlSzxCWVFDF
Pp0A+yL70wn8y8v69kEc3H5wHgdXD4/l5tV//liOHrpwW/2FEYjjZ0hhJVOBPin8sUdg9IxKCD+p
/ByCDiLQv7Ceb5/E1xsPzuDr54fa32z/89o/f/jjtqqrLyb5F7gDfaYIIRgJ9cgPKH8mFaecE/zN
QPQvLOTbav9644Hav35+qPZz/Z9X+6vm1v2FSmdg0wqBzr/oVj7SfQI5mTMqBMbfzro/XM63Vf/5
tgPFf/70UO3b/wWx5ubsrzN0DobOqKSEfrbnA50DAuWIC/YFgSKAoH9GOp9D8xng7Ps6fLn2LQf8
tvIP7z84hcPLh8dx9L/AC25eAf79qyD//+Xhx1XEz9YBhwbzV53L//lJ/73y7WsVu7ntb7cfy98/
ndz3r34MDFCRH9z6PZf6dKon97//ShD/mAc/Wc3+EY/C06vb4d798l/d7R/u9ouTfr3t4Tb2v//K
+TMBP6miklDCILH/+sv0sL9C2TOmOE4RV5QInO6vVHXX53AJCkBOaAoQjJCUUwXwK9bD/hIWz2iq
OFGAExAiin5tOVzV5WLr6qs2Pv/9SzWEq9pVfYSKfx9fm0/f268zJZhLTJjgEKNxKgkDQc3d7UuI
t/B1/P/sktoyYpbossV1cmSsDQ+OqUluqi7lpzPHbkO6dUUZSQiaNKb98npdl4BPRp+0KkMilB+6
gJdX1qpAd4T1/niQxB+RfI2FTlButEsnY7VTtj1umPVZ9Etba+I7e88r257ImNxUq+RZJ1F1hsPS
o4xS071xvk03pHLJvYFS+mXaVHg38dlnoOh3dDI+W0PvtZLDVB7nbUXjSdMV9nYmpXi32KLTuUvL
lxIvldemL4qTwrIlgyM5h3WrqBWWrMu6hvAPtq9UqctunDbtULErbkTIaBJZ1hg6vQDY5vOsGGzq
Mmrq8SiycaB6VDk7WmLfVzqf+2La4H4N/qRpw8rOTJxTeloUJXJa5p1/5WxOxiM6zUuzSaMp+ud5
Mbujmkby3CdNsWpXpfwt6lM33xA+dNXJanx5lroYH0wuyiOWl6ja5DKfO12StryZ89rFzYJVTl8F
b1s7HVdVa4q7oq2LdNRhLIYyvK5iu6hxYyYTRHsk5crM9bjKxfINb5oW51s2jkM7fpjyGRHsNUGy
iZ3NeBgMTh6wqpPhirScB6HgwCxR28qZoe6STeg62aDnc+CyCJldvbMXLhnKOs/AvJN6ohtLxFAU
LCO4Uvi5l7Jq9ToOnduggRmbkQoN99OULLBgsKDnpeexO5naQYls5L6W53KNpNCpGEezTfAs3hgu
baKjkO24adfZRj1NUt0OA1+xrnmhztJu5P15U/ZslXruqm7YmbwPaDfOg3Vg8iRmw0BJ+bxnJRtf
ChZGMK1ABXvHeb5s+WrCouuhG9UbpQp5LduivhCNz4cdyvviRSpmOb7EPqn4yWSaLr6eEilem1X5
+xxVlF229di8n5eickdrmsy6ml1ps3ZWasrmOvAr2QhfZEOTBLcRbSjymzilxXI0DrIP2ZRW053o
eGGzAiVu2dRlKu9im9tFpw3p8zND5nXKcNPxNet5EtVpORXr2x6qjOdtjqM9W8nUlDpRRV3qdHbE
bbsqWYdNUtnpUuZ4nI/Hpln0KhlXO5ou3YsmDOSG84UkG+Pa5V01jCB7rGReZ7EYit04BbXlhezx
KZbjoqt1lkNm+EivW7eYmI0Sqxufr8Rv23rJT7p6mdBmShprMm6ndt6utp3WWySnbtp2dLVe5+li
m9PcF208jsHlc9aXFHld2b65lNigdjOvSbFeV3mTE10vYIt6wi1ml6F2Q6/RQtP7bq5KkSXluNgN
mbrmeii97U8a6cSadUPIl03epi5sQyHGncMkcdoEpcK27+p80g0W+W1TBHZc4ym/TFM8sl2okuKd
Gahfoq4US2I2YQKHYvAUz2zDwP196tjDKhp61ZCZnCo+Uatr2/oPqZzRsJvKulx1r8gyZOmaI7fJ
k9LVp8uMm81iUSc2c0zDcUBDU2+W2lavZbKQt+sqbND9Kus3JCX83YyHHmnVCWc3uFqmVjfcxAFM
JS1G3TgXew1323xLZ0HzrHKs2C0tG+xZQRuzWa1tL9dBqDcJBNZGTwp8aJf3LJzUaaPcTra4N1kY
TVvqMCnldevbtaz1zMYq7NrQO6GJq8oqW0xi6a5nY72pxn617ozG2qYnpFV1zHXiWNlnMSGy6vVY
GTCfIzpMxoiNSwI3u37s8jVLTEBjot204A5rLsXaTVmC0CjOm1r42kH4YBIHXdg4vQ+tVVtHWipc
NhAUEzlugq8bT7hu7ZKY5iqdCC3YqFse2pEXempBpxGcZFqZuDAMlRWeNaoQWEfbkVg3OmFJnugC
lCu3jg4+DZs5ZbHMKmbnWbeUt11x4nnS+oxAWsTnFapmgrZuwPDcbW5HNNW7hcVKQ9gZ8g3hIV28
Lgsb5iPJyjUYjbrBpOPGWjsPw3bIUzqdBZ6bttOOFmIurhK2Gsl1w1Rotz7i5I7nNAy6m+zcnjMP
B5pUFX7Pp3opXi1pUsUNl8OiNlZ21SvXqrTORD6gXk+BLyJDJvTdCy9rO5wbytLp2HO1Lsd8jvFD
yat4ncyqn7c9NEgtLLAJD3nIS7szWMQ+w2vZLllNZ/K+KfN8vU6mKVSZFWkx6TEhBT8KkZn0khTU
NWeWka7I/IyMBLfI1aqlMyGHIyhTITKZRNIftREW7zX4YBSbGOTI346BN0mul06s/WW/DrjUQ7Co
1I0PU9yluAyOZlNbrVRbD+GYkrwXJ3RdRDjP0WBPFgeB5HwKA+JbTOCZ6xGqXMkuvGhncrWiKtBs
Lru82LVzJcQLP1tMN8SN5L2NNG10iddGZbSTPl5MQhXHclrkZQ87Uq+tHGoJQYWN/KIszchOSzRC
hiq6IhlzTRlG1WVf4GnRckL8ElVp0Wbr0Ide+z0iu4vY2DqTYZjelW1iuywMs73gY7K84o0xuzRn
EDa7xeUs14z40GONyUDeY9flzT7osPp9nQ7ubYl7Z7OmKuSqFz+v4iQktnUvVJNXr/CCCH+d+Dld
UJaMRUlOIXIoti1bMfVlZrHqPrAaNvW6lqFS29qHMd9E2bfcaLD+aM66MmXoyDdTue5kLGKR9SZO
Y8gceISbs7JlLT21DPm7phxFs5WjXVedgy0uV2OYc/t+6NfyvRczp9nqBSzUh3p/pmXFm20NkNed
LHSM/NpWCW+CDpz3YQfY0Aw6zMO8a/ocm/NBGbG+xHK1+NotOfLbta1V6rRSLXlfkXyIV2Hh1VXf
zOl7XzLUbudYEHo09A5MpcKk6bZ8Ys2oJxr6AtS2TnOtKQ5ufD94xClEh1jy3SLVMB7nXVLSbCzS
pNUTsovUpaflWwO2jZ6HPHT8iCqz5ie9bBaupWggFYg19SHV5djDFmmbDELzqLpxSy3HuXbJwnaA
u/LneJ7Im6qc/SXBSbiWtVyWjBtM+bZvJ7pkUYyAwnsMKRjVgIdjviB4vhw7q9uS0XazFKp7g1Tf
NBnLh2HYLBNPk225FqK4LHjTF5cYc0P0UFTqeHVLEk8XVfoskHl2u7lEw6mJSN6aJlZjlvBWvm+t
GaZNAKMRr5IxhmKDTMoKvRTLsAM4W34QfWOPzZBYsOaBxQ814vNNM4z4aDQozY9LEpqXK7jqsqNL
BBN1KYROAVs4sWQst6Nx6IXp1uGyS3C8T3M3IY2RG0i2x45ZsiaIg9VT1md1xcBekikHq5dWIAgR
tVNKRzUhshVJtdpUj6uxYgejHna25mxGQceR5vehCC3f8bIwUROWc8i0IUR10o5UvK2Twp/V/Uij
tgZNfVastRyzqUDzLe/ahWmatrnTPeDFXONYigC42nTpuRR1/jzBBsPkMnYc68gDgtRQD+kVoHR1
G0JR7/zcg0n01LioFzKAv1DP5mkDKHe8ztcpHY7XPl+uxDhA4Fks88cEjA6MPzdCbdO+m/8okFf1
SRg5hL6YJLTdqRqntUZ8GurTfh5w2E5Nmte6nSGwf+pffapev1EPQsX5qBpMKaBCwYSCcIWg/Dyo
BusOsnxbNVU2zyWE92Ll9pWvTLUpy7zUeRAVz0ZAqlfU9fXxCol9+sEKYM5zuII0VRjqbswEDOv2
1/9Uj0KybNfCQaBsAjIXMQlsZ+ISP/ypSv/GPmG48VjK3pIwgQobSy6h6ftYSsHwTDheQ1YwBTGh
AMj0YeYT6ByKHzibHql03sSuX8ej70vGexX+ueDeq5hCCzrFgsHwV0BD9M8bXMt9GTQlIePz2sRN
2sbQZINw6pzMU51oldTDqM06g/4BxUFAwa2ga5angl0zKfIm+/6KnmqcpfvSX3IBA1BB0OMF9T6p
Tclcna0LZTssoHyvzGJf/LwUCjSDvbIRtCEOpBQ4r8c0h+qBS7SeQGHEAOKYClrRXykN3zhXaM4c
KJczrKCBL4lQIkUHyuWzhLLRywq6ElC3QwAnRELV0i43frG2/sFZPtVcCgNNDuqDHo2ARz3WHJXQ
IejNVAEgU2A6C2fzFplmjD/wib01PjYZiRhhMJ/mGEak8kDO2KAB0h14pTHV6Hd1wgGvmqUbNKJN
tS1o78zJ9xW5f+SByBQJCvMpJQSFevfx1hROFaTWEDIpqvihc4Je8Twfz1A+iGu0TuEO0s2coQTs
9Af2+OQMYasKJvSwWY6guDrwzVqgRomFQR+hKCeI1DNPoFUUw+B0Zz15//2N4r3hPdopI1wgmFFI
pmhKDg2TNK4JDkvANiOFtNOrGRKDL5flho8BYBbIT18YnvPXspWmOuJdai5cU7i331/Ik0OGdUDY
xZgqolIiDzS+ROQJTXjIfC/3mKRaoYTAHWCpDLWFoJqX4oeW9Y04KCDOU4L3AYkfWpYzNKyFnCAY
9Zy/DnWKLc6cVzxsygqN9khZufpcF52y4eL7G35yzkAIAGoRV3urBvc5iAjYd/saOA9ZOabmDPE1
r6EolPGDzRmUMN8XdqBdCmQbjMCiMRECxKkDo1qiGNDMcJ6VUJ+eDcOYFrqV4l0ZC7/pJHQGfyDw
IDbsBULygoC3n+RKfiiwUb7PyVC7rO5T6Id6Pm7KH0fVJ9sSJE0hi+3bwYhC2Hvsply6Mm9Ukmd9
EZptpzzerCzmaVZPxB8LNP9k4oQ+NQjciwNjTaU4DHki2LEeTeOyzlLyvoSC9c0MIQg6JnwzWOgD
5eMCjvr9wzuwFBBKmYSKAzPOAJscRoTI027yS2OhGTvdG2jBZKoe7ksi5h8c2jcEcZIq6HKxPVWF
HZhkvjjckM7bbAG30GVpl6ws+0J7Uiw/LwomzcC8oyAQSC/k8clNaFqQgyJAz6bxm4+bKgGebtR+
e99XH94/608hbq8/CSw/CedG0j3ueSyrNIL7SEWeNRR2hBtfSWh4Tv343Ld89admTe0LWkdzsQYo
tTTma28zOYfVHI2sFOXzBs/ltP3+sp4qmzEiGAezZQgmJAfKrvpRNj46aBGvUNYZ1BU6yMFv1f63
nxdFwXKgRIZU/UTZbi3zucptnuF2vEmH6WYMww2C339eDIBXyF0YCwy0ysd69s6zpsqhZd5jz6H0
LMst85Jp1Xflv6E8YKvx9COpCozosSg3AHNnLKTNphiWLHeruZAAPzK3/+37uzrIEWA9TBAYQUGg
VgRDrngsChosZdERbDPAOv4Yus3g3/M4rCehgBgD8w37nCfVePd9qQeVyEepApKDkDCY2tOQHksd
qyIxnkabQYRTdYag1ryY+DBcqtiDneb59GZ13XBSShjn9LINP8Cr37DOFOxTAkCnChLHwVlCsTzJ
NqH7/D825CpFJXlfl3tsEESABX1/t0+lwVaBB4ER8CRA7kHyD6FsBpW2iW675SYJCTS+RX/zL8SC
p4Jg1JcCsmIwOVSCHxwm9pO0Y75Ao3OdP3oCDM7+LU8QApz7IyiWiBxqr2/q2Qk+wJxDrOPGwRm9
budhhLEV/PazqhOAjhloD7bzFMJMfS8txQ2oLvrTvW8H5E7/Hd8GQ2ApuDZUpSkAtMf2WHIONWIL
c1LJ8voM+q33gbLqzOf9/ff38wQ4iBQqUoCBYHMAj+SB4fE8cZ3vod3hGfbHjE/j5se7+YaQVEkp
MGBt+VRIn4bF1V4aXdKqesV4Hj+AR7HdT29F7qt4oRCEeSA7P9ZZmOoWJkGz0cVI7QvIL9VZ2w8/
qiyfmnS61xcwjABPwq/763/qGAC+dY7lvdGkFoRuGOxtPBqYB/isiggI/vub+qY4toetKUARYHE/
FmeWWJl0gVYpqaflppzm9aRdoFVRinTe/rwoAXxAgFvQsnvirLRdFwyjgUR3oTDzplSuPkMFlM91
62Sqvy/siUlAEwDjlEGBjsjTiq8IXi3Q9E60N4jtEuiQbFEOxveTUgA1MiBDQLUM9sDZgUkka9GN
DMRotze3CB3XTbPIn1YcSAGlQfdvn44hZz0+o6HxYyK6wmgLpfN0PMBLDiPUyiF9CViStT9oOjwB
4SANSBwQhADwA3Q88Nh5oFEK2xqYZxTuNaU1cBcQbV8ueIR5uxf2+c/rUBEJfBLIFPu3Nx7vDnkv
WxipK/2xpZwIMm5mJf3xT0uBfQEfG6wB0SeYyUBpU/u2NjovE7OcoTBDOSjN3C72Zy0PDgoaNhLw
GXRvONpDgT858NKvXcPcBB4V2qGA4Rrpa+1lUN0PBPEnUAYk7ZGZSimwa+D/jyVFO01VkoPvlvvY
Papifu6MIX8EYCOcN5GaHCgETX3ZKBh2JozRcoPt4oHf0SEv9ZoXXmgYkKBOVxQlZ2gJwznwGyL0
svvgtjhdhouhH/l7XguaZEVexosUh/V1rhboHUDjc7kRrK+bs9YMMIhKWw+V55Qy9wJG2tD36y2H
4j8vRGtPigiThmOYX75pzUT9aTDcvou8n/Md2VdZN/PUmQvoqUeqYXhTjxlHVbyZ1kbai9gHwzSM
AelVa4lcNxEIDedqxlMBKcwav2U1FdBXlkQ9rOMsgoZYPpGN7cR8vNqllhe9i/i9TxOAOzIdoC36
sxYmoe0AJTl00CCxHvpNLGWc/ZAqPVjAsLFIKhg8/dCOn3qn/JhLYboI7VZ+WDwaUAcSBNIDkzW0
k2g5m4tKDYAhp8Rc4KVZf9A6OwykFGEotIBUhfavk5DD3nLdTSW0iHgCtJEifphVYEdlNdrTn1Me
SIFACl1O6JBBt/ywjexl4lZo2kBumClAcQcwa+VJePV9KYfJDqQo4JhBBxACAbTkDsK1KR0ZYo4M
zO6H+szHxjY6lgYqgCB+WGh8Q3FQoYGDQsEBQPgQLhS+GVxdD4kepoTpOkBasDC4/BQEPr/6dfWp
7v3Egburm6UDRtXnN+++/vmP6zrAfx9fF/vnh/sX9/751/Mvb/x991tHD/X+/ZR4+KX9ar4+Cxbz
eXV7/uCjP55QGf8bsuKnFwj/m4v/GpMRYzi8r730J0zGR6+U7amBH7//icKIJRAVoS0C0wqAwHtU
/4XCCO9TATABOMwQAPAUSIxfKYwshRdM4MVBoBhCj5xD9f2VwghvOTDILEjBJEDBOESxn+EwHgR1
sBfoHkKnbT9Nge7NIYOxBorH2itJgOnXT2c+RbdCTTgre0KPgX0UsxxmsD9IwQDHD+Y4MDmAPhiD
lhSwOsHbDzthhIWiYxiIOI3p43rTTNJXMIeXTbpRxqthM47Ri/PaLE1zASm7Ti/XyWCuC8aq9szD
2Ls7pYaU3Y6OnaRbE1M8ZyNa3XrCzNRtG9DtPbYEm40vbFdmdQel8M6XMNl/J8sa0eNGdW1ziqIL
9YZTD524tB3nTVEUhp4BhSk6IB+Q5o21ULAko6dASYhAPLIFUq02aRzfjoXPx93E3EoyovKpu/IL
al4J7wuzGadmFacQxPsAE+3S0JNyVewtT4bVHgHRDahUvpinYc/AZCndRkVhD5UHUpWGpjWQ6SjH
Cc21WorJZ3OxAIsMr51Lz/JxFF256dMS2j2k69h00pswh5dROUM2tR3VUcDD8MLnGF8Sa2UOUx2G
3oWALpN2zuMmWe30vHGx2uWdGIUWdErfhgroKJrXkdVXZkrrsCvLek5eRUoXuu0nOpTnaDWIwOze
z/4I57h4N+FKvJlRYrYV6QTLgJHQvJON7IDHIac/hshgpMuB7maADrfCRuvJqSaDfE/CH6iOYdqy
lsOmS5rnXsuEYJn1SSD4GBUJfN7RXG2GJDRcuxYVqV4XOwF7jNBXoylSvqNVSZvMCNtv92yy7QqE
VtrqpFDtcOWWZRxfAVEGZAIptX2HOFArRbssVUYjhUm9ndP11MNQ9qKIMWGnsg7uOmU1djsPnKlq
u0Tj71DoWyBCupa7bZFAA/Vopn3TZe26MtToJVRFd7SOpFzzbJUrNZedT8bpXtJuxvQUhlC+WjWz
K2pOFzSEetezOIRsaJ0HHgaqm3do9PBrkTA4+5G1LO56VxJn9ZhCcL8E0Uvrdx1MsoptkirTXRUR
0+KqpUNfHJklQDsZIGCV+6O+p2BfGCbt8cXcdgnknnqpK2AqTDDZna4QsHT9TWhIXp5zMHuwQlHs
v61rFAeK9OcP5YrdeDwr4otNjhQ8GaarwJXbdIUUkWZlA0MO6HpOwF5cN05VdjjhhUnFe2YTu8Cg
Poi4a1KRJ2+6NgetrfkI1kzd2rwb3SjoNmmn0OllGmDXwEGGi7Zp5AuYpLtcD2Ns47uFz6zaGOFq
KFFpzTeTTIF1NSxWVVk1Mrg/GboeHdXpjIubsezAVVAzL0BIHerSv077vCuuJsGacA1vnoe47YKD
uNFHCQbplXJu44WP1461iYOi1Ptl0y5UpncAI3y6EfMQ0VGVttVDHxP3oeywetmTuuHv8mrP0Blq
3O+A2QaEZdztErvK10BgKBQwriO7BoZRelEPGD1vF+BaAyWxBVYzcIVJlred3wAmZdrj9MjF9MSP
pH8/AJP0CItht1p+Q5diPOYWjqqvRiDJAAm2H4E+oWxdXrUcJdkQpENarG4+owU2r4GdPHTbAuiZ
6QtBquuKhg9QkEy9rt3Mj1DZ45NhHSulKzeA9h29yCEYl1mr2PSqAlrrBvBLfU+CwUDsQ+JFWYdj
oFt3u9TyN6NXTldVzjbDil83sn4IcM7P07ZvNznDx8k8xaOlbcxJWg1/VH24pIjLLemnHOgxyavE
AzFyiumyUfuDUUur+0S2px1Q8dpkvplcf9T0KN/FHJrc0k3p8zGaHswB2hOd0QlMG7YqYqfFUF+k
FRC83kqZNjPgYXehfP5aBrp1bF2z0pJ+m9bQrym8a97CkI5mRfG6YssZvHQAFD9sT4dVHgmUt6e9
6DadKNjJotpd2ZnzlUipGRC3NB3WM1vHcheg7a8HA1xP1M4wCaP9Ge2hw88G/xIy2LTpanBZy8Ip
aSCM+lXuIFTxN2u6XNNSSN2HCh3nkQRtyNqdMERPbF9G7er13JjxfbMmddZVHFhLLes1TOVqjYtJ
Zkp1nbYD8LOAQ7oquaH1AOxOeg9MmJMEl8eVI1Q30NV+Zwp4VyIzQMip8gkhPaJq1+DknHh7TRXM
wXlYdaeASLjOXb9oI0PLNovzOZRU656hDRPdFy1SCde0b58zK04tkKIuBsNfoGacsjyAMRk1vBnH
9AXywP8cojvvFT8eZQXvBhT2gjgDgRtQfAZ0nSPbLH5LC7KcLEt5xZM8bHAETpJg1J6qpOAtpElI
VAnQvU+SRv3hxzhPmvX/n7ov25Eb17b8oeaF5uFVQ4w5RToHp1+ETNspkZQoiqRESl9/V7jOBap8
0FV9XhrdqIJRMDJDConk3ntNRZkooyXxtgLjuy6wt+wlzxwUfjh7oE/rL77aCKta402FMtospctW
8W7NhqOJyHQglXQQUqHrb/qCTctUy6S3+8UX8cGKhD0DhLIDbrXN8KiVpbSIkvZrvm4ttsam54L4
M5UVWEl+Uo2TT8Kk/ns+De23nEiZlEmqcl5jIrrBybHeKy0F1OZx9jXNhH+KNi7eu0YrfwcF9VbN
A+OmXgG8zk61VZvG/NAmvBkKxULJ6nkKsictZwJZN7OQcjVbRGpt87FuUC9uO9D7OBvbra08t+g3
1xn/oLwu/SaTYKrHsacXju4RZYIvyy5xa3I/+/m7F099DeF/FBYTHXu+9/12TD4g9zf+TW7wa0U2
t62HCQUNYwGaRO4lFFeFNXMCbwLp7ie/dZ/5RIMqH0eoNMeV0Nc4k1vJA+A15aRG3lazH2Ou580E
vXzUhMlS6aTpOvgi+tWWVxTm1WO9uYNIwM4lpIhethOA5y7tYCD6Ih4m+iKwDalapsndsHUJWi6p
0v28iLDQUD7fDxDD7ZvAph+5t/DD5lnvlHGelnnahrWCq6Tq245BSecwIgeOOahUaT/h6E0mdBh5
fEllDMXxOm9hlWjCp1s/yGnZd0s6FSPXchcrPn2ZpnU7BPhbV2bN6B896oJK+pqj6rft8h0yqXUf
auZ/naQP2GPe+n6D9Nl1UyH6uTu0I4u+6jlZaj7MJti1C4F7Zpio95LafD/lMSvoMJlDE6nh6A2e
Y4UiOHMA+8ZXwX9068PLc2qDYfySufSV9sqrtF4gcIKQ9sBnKe4oshtKI5K9xrm4j9uAB5UKif+k
dBPUKLGinBohy21ydg/MNLxA30sPEQ7Qg5kCdqTh2O8aNO44DilE1CiHZ9Aqai/mMEez0y9Ho2ZR
hJQnlwW99mVWs4W/YErOUEB8Os/1R9lfD+EpWyBF7Wc11tB2jnmRQ4x1y/jsnRI9b3ddQPuhIjmj
Xt02w/B9yrQeoNhexDHLF3G3uXwHd0yzT7kSvOyA02Brh4anj4ZA+wAJNWv2PtlMlY2MfKy97r56
SisMLLnsjylkDM0hXfy8crLPIAwb+nJTyXiGScArnbTdT9RU7ReZMXafWqdOa4ehIgMgX4bWRgWU
sfaCowfzOopQvO88uaLv7RSEiP7S7xe4QLJSaqoqqL9ZAbjcnZqekx0LNvNswpAsJWdkPTDIU86m
ZWY3BDZ8yzHojD+jsUngCzNJPp+Xq26bQ6L5IsHjRzs5JAkMShGB8HZNG/MlW6bsNlSpj3amXx4x
UXpdsZHU7r1mwZCWuXYEtjDjsF6jbRRF72n3ZD2AqNjQWfeZDB6WNBtWyLWhZSm1SlpeemsellOk
pN3NpPdpuVgv30sBvXYBbw7UX7DUlFO4rB/SBpLtct4tXamSwN0n8OrAndVmVB0SE/e2cKwd07Pe
4ktvti4uHM9HtVeLSk+dHw5PwEmjsusHfZp56E5i6Fmhx4zVfQop9GT8qdqMv9zEY05IiUtNF+JW
e2KxaODYCPs6oHCKcI/DudS31t9BrtHwMlxwqI8EFjz4KlYoAOZmaaN6QbvT3nd4/W1hZZKVK8OY
XsQB9PRhNA10H8xpUDVYmQewfu96GddHmpie76xlOq7QipkyMrK/tY0gR4OT+mbu5q6EneelSTp6
xqnun7Nhi+8WCu+Fwqm5z7Mp2C1z3NxGOMXvYyvSOsgoQQ/Q0ucYIvwynbauHtegu10wYleahdH3
bN7kK7RW+sapfrmQxuN7MWbP0E9PRzhz+A28Y+JZuUnvNulobbxW70kkRrDKgWp3OINkxcU8wXbi
JbKQWWBvuQlQqNfcG+uRUjT6G1bznFocTpN7vCKX+1h4aDToOHWq6npYYc4xBsq6W2EMgxzClwVF
yd+7YFqOnlhCcwNPItld0Y5TJhIgsNgy5DCBsNqFSrgiAzkncVGKDlHmEiqecB7jl0RnUdkIzN2s
xa6dYxOgiG/6OlX6vGh6fGFu/PahcUmyG6IguO0nkb60zbp9spykqjCet90PnrrHAKnzcsLd1nm/
RKW39OAo+ER46QyZ83PD0CuSxIzeGWY5hoKTQerMr9IbqrZHo1hcGYHOft9bwh+SdFxyYNYtx49C
HO6KNs7bsEhDvzvNvR1dqVK31QEQ59IC2PsxjdtaD3Mkd2tHI7WzA+nMTkBsupRjHFwXJMbMs01t
SuAqMuMNMSI9rho2linpl1KO2PJR4EUfyTrHX1a7bqde64QX3qwBGdI5WmtvZUFQtBgwaNEp+ARq
Nnq8ckHYvoYtn97iHppyoaLw0Q/nqY7XtjkGWUpPQkLxVCjdD0+z1X5eJsKB69/4mH/GOIqePC/9
ObQOVXdp0QR3gV7CEm8+jwsNCOF1hSGGwmQqw+8KhsoqNChwaAN6zJ+ug4d0MVye4VDjRw2F9o6o
boLFqM/aepq8tiSUUVu02ow7XBnWT+oPFZDktojUHFYknvUrittw1FaFd/PmzEEReN0KCBhlUDor
+i85a/ltH/b0aUhWfhetbioWaTY8/eyc4rWcGqZgSAlhAqubhM8aA5BCo6A8zn70ute7pZ9p+H2d
Q/7eD2TAi13TD+SDuZOEcXPPhBiPnsppXKe5YpCmc05X1OLWXoxq0qHou3RwR2j14y8bjFHLQQZG
vJoFL70ERh3eQAAPCxymaYohEM3Uma+T1++23uReNXPK98HUTbRcDacXFmAmqhseJN96v+3nEpjN
ALMTxMxw8K3M9Ic04Ju/QyBa+mFlZqcbHtstLbN1c+Gx051478U6vXtk2J5hjIPUyo0kV9hG6Evx
9Dqibm0k1hY+DNjwzpyvdjewrHvtEonmBzXU2w6wJ/NPNGcaCzXtAhA2lNDbQHvtXIGMVvcuHPw3
oFNeW5jYtvDQhs3rNKRPqN8eKofV4w87px50USKfYqysVb9DEB6cbCcwjje/8K24X/DfgyfFd9SF
pTtaQtILRCuLrHBaqmfKZwYEqwvhDp4AuRy2btpUaahcTiTbprrzPftEDUlrOsQK/WPud6+zzPoT
6/3BLxV4nXdIJgAsxASmq7FoFnjRXp2VYX+cw0y8LkkwxLtu84GuEXiD14qvnWtBOGmY/XIT9l3l
aIY/JxzqgCm6CCiWGXz6zUU9CoyCFLEruhx+mCIbusCVAWwMEk4QOEmgFuzUd/w2mv54Qavh816+
mY40Z6FlYzE6MC55jdkNHyJjlKgKhiNv2fUyja5SZA2lkx6i58zXW4nKhB/DngyxePNlwx4KBzZc
Kxb+nv3CneIrdhLQITxmWXtqWwE7a86SoD9SMI9DX3CrUK2LpIGfS5YDcIft0OvAcSgq2wUc3dAy
PAwYlTcPqsMt2YZzny82DQq5WsBOYSrJtkuHkYOJcUOrH5ItBzyz5k6+iSjGs5Lw3bvSZg3+9NkQ
DGdg1t74HAZCBxnG37B/Vv6K16+MzMzBgE4bawJxMG7Q2SnktzrOg+ljECkgmKEBwvovKAf4FR5S
YBigoHlQtL/pGKFxJaa0GWv45C07eJZ4roRMhrmLayb5RuIQHxDEDI/pD2wnlOiXzwScpd5Z7eEd
JLLFl0tCh5/JRzvxWsetn+zXeJsAeVmV40HNXOErGR3i8w3eE5BXKcV4T3wP7x9Amz+cJzUN+q2/
skugyZttfPaCuXcXHJct22sYa/gtiRQWZYdxnd8Oq4tYXK4Zm/mdj6NnuFlmPr+i8dfmRSSuUc++
9ja5s2M6Xgta25j97EXpBFe/xKcNesONKjvG/R3CDXBXGdwvyREwIJlKMZi1REnX4o4pjRNlwT24
cwZ7ew5cKwRslyVhE5WwEIu5psmIr+h6CP6KIJitQ4Ok2j2d4xE1IxpuSLKaQikXvVCXBZhSwSwO
sb/jIt2Gp6hZbFL8Ly/oBOC2KC5G08RpIby12VDswHTdR1b44zEbdfz2J2LlXwTUX0IXwDL/SY4J
33wO1U2UYaNftXW/i72YhXXeoyFWbRBO98KF1AeesiSuyL1U0V3oz4P5B9VK8BsNimt5KSKnkthH
I/jvfCGaacRLoHkqkpTIN6B3i1c2WA0/Fca7Kpi3+BStepqKbIEtHHOPIGS3AmopjOXTpbcDk2W+
wFvJAjHDxe4NuzWc4m+TzYyt4g52rWLaJIr9aiAqwuBisucoIcuXFOECuxwu7ZMZia+qPGFq+Adq
/0pE/uWZYmciPg5iJsjNQnBBf2X2NxJIH+VjLTADU6ztUR3bjk+VDmP3oGxkb8MURg0GO/bTf/g2
cz+EQCLMACfAnBFfH/yf1AsTttpCxboVCwvQWPI+OQI17n52scQAkYOBYv/wLv2rTOGvXxZNK0QM
kGAkV/XsbxIkJaiGuQwwkhp68NgwZQN2IvnJsS2WxdTk2c3Ap/SexIs8iUzlBfB7SCk9mDvJjpjR
+kXXhcH8Dzf2G1uMNQaqPUvB+YEthDrlt0ch4KTmEwp60UMl+pANg3tgnUK7CPUEeoO/f+6/scW/
LhZB7xVABwO3xO9+CegpknHU/lws+YDhqutlOJe5a6N/oPN//1IQDINng8XnurKQBgIa88/vd102
xrCnRmxODbTdA1bU18gJWOYSUAZqw99/rd8XMi4XYB0FIRhS8AD5le3803ISq08FzqMRKQTXwkOh
o9S7dQUIBPENx6Hf6/UKQqEwAFne0GNVf38D/i8N1p+XF7hOSFHT4Kq2h2Pid40WtQF18BSBbdnM
NL92ut9IzaLIJGAgSXuPniNaaqJbCbag04hFgGuQAOOZZgB6qfIADnpg7gsDUvFOtx1ERI1IM1mb
gMNiHmZQSpeNCaOxjFyzAGQzOD9KJJdQzBhbsB1cyGyKgbhbRwDAIoW5yhsD7wD9AemqeDY4+/+g
ZeLFoNCCSLj2oFEIiikANg19DrpbeF6J09+ydo3oWaCRDe7ARCSyIn2yrgfVG888QMGH55xr54/P
mC1QUMHcgB2cmEPRNYuHD84EjCqFnhukHziPXkuvbfDnuJCR13xs4vOUhumlzeHeRuhAGsfw64fp
XEQ48fw9DOHXSsw6dAPBMuDmEQNE9yY0eJU419r3VjrZ7Cjzs9OgNIDgyKTzDct4/umFHUolnjFF
D9CAZjjNJmmaV5E3PTqTruteNhgVLylZYYgnQYRbiKH5D+sA+Ht/Q5VEQe/TBU2IyYjbDl28rvPP
GGbp7TDC50W+OBY25riOC8q9nmOoALGdYCYZt4wOuzHM8DmQWTJRB9sk1iLK0VKVq+rQRXH44PQO
OA3dE8fwLBuwOduh0S0xRzM4FOgBMg3web/6kXjiOT25MSJuRxEmZEstnPMOxrfecHapRaSHoRPg
6zlf5VTDTn7tWWiEi8wgaFg1ajulhWspzQ/g9n49hBRfOgUNrrBoRtzshh6flRbOdv1gXC7f9MYM
yBvpGiDNNt9R+Fteg1Bh1TAPPMdK7HTXIMVnqBsJ5aBsCCzSEIhpJsAtJIKtd3B0YoDsNVvJ6Y8u
zVm2jHixS1SQaRmqCMjmpz/y4ILsIT8qWtha4qoZxNafMDaJfyp7v2kfAj/BUYEWCuFScCBCSvXX
0yJPOJehL4KCaoqevgWneMF3xDmVRQ3x4Hfo7lg24wH+/SHx++HrJykctB7E0LCvxMHv6qPAYj5s
Mgu+u89xvrcE0HI1Yrp9+Pvr/N61+HAdJOiXkJCFS2bpb6chqKgObgsAIbCEs3Poo83H5r2yvr1Q
b0tLF/8fjr/rcf6Xww+20asNL4+z1Peg8fjrEwWSGy2GjaqIQpJCtucPP5kXqunQXV1xRSBSjMr9
BkHjudn88Ssyo5rPv//S/1ZxriqoBIp2pINBWvK7CdtiF7nhmu2wdTS/d2tjZdW68GeOcIyw/vtr
/dsCwrWgWb06SyHQ+DelbDe3IlJRuhVuG/lHHCPsp0DCFP4iX2AyTVXmfvyhePjPr3sV0oMYgz0u
+NXi/KnMbTmShQQ0ZIVnM/eAMBA8VTqmFz+AkLIIY8jr2xUr6++vig352+sNPISdQZ93VTnjAYe/
v95uFIlGZg9aEtPfe55GOELkqbHgay9kHURj8oOm3H3GdPR/xMQsfRmwTL/rDpb3mmTr9CMYmQpq
SEjiMwext1ayyftLOizhsxTpAJElQMeCQgHxkoMjfh9o4JlqbLIM0y9AN1TAZQW+SKm0VdAuy3tP
s6uShubuFGMzjIgtytf3MF70VBKkrLEbHJpgfqZk/LCmIdN+8wN3hGRCZA/Oh68aFJ9q6dcxzwZj
yi6asjwsEpIO4T79NfbOqNeklOC3BvAtQ9ocDaCq+WceGJwOusk2ebLjFqVgucRCDtDB4DDtImYQ
PTMTOoJBvo7vOfJhUF1/YT4kRLt/O2AEzx6iZcUntL2k4s4zY/PI09YHu7pZ4w2nOWlYViNjRELU
Mw8DRlE4evGZohsD1LN8e0AEywa1RxZBQ7JJXKkH7Xc7LWrIdnSLcL4Iy8i9Bm3/xf3CZ7pWbUUP
KvUHM+IKfNHcu0cwg8EXgXoGUPCK2p2zzO1j3kdTGQrIbXyxfPZ9GAuIRZYW9XjNkLChIVn3bnTM
ACTHPDKVVHJGAJQUK4BHEjevtBMi3UHwmx/c1oZftaT2Jc5Q8KuMJLE8kTGMz0K1EeyDHctoLfJM
7xW7Lm0DkdwBLHKWlHRsUJkgKjYRLHZ2UWfNN2jGpI3PfxzVMUA7hY3REH7zB1bDIir0m+zs9VXl
cKseZUvRJv3x8yBosvbs0TjNbqhRWXSTAkn86uIxrODhdPJg1i1PKt5r8kZAmzxBj8sB6kRes32D
WoWfhU/GAcAkmQBmo/vcx2se7+yaW7PrcwRNlN42z80tE8CFd2oweqohzhiGW2r1upS9SyK/iqG7
ISXUgFjMf6hSNrXiloUwrdwnQwYguV9R0YBKy84rFPbIAGLs+nKZogg5kIka8/O4Orf/+53/7/v+
6jP0EWgdQQAOzeJfj3UBmRwyjthUtDnAjwI4IieX0chNfPy60P81een/g8rR8G+FowUYUvGD/jn9
8voLfyhHQ++/YKvHv6l3Dd2H+fR/lKMBAt9RJKFfhuD/X5rSf4VfkuC/cDjjNwA/YJYEyo+25l/p
lwSZmdCMIrgcbQ/+geDzP9GOwkz4l4IQwxSLG4MN6uptRLH1rwvnT4WIqZkSL5QvCG/wLnqK6yEn
CD4h1Ds5nR26tY9OHTIxEDOHyBX7Fmb7YTRlGLgdcLQ6ib8s4RcHMAe9emXWPi+BjpaI/yvsEiDu
6tFsX+Tqdp4aTiNQN9PcIN/jyk22PgiQUxg8+uS9N8kBzEIdqgS80ryQF1QfiebGbOcpOIgUxIb+
IJM6z9vAj6BL+ir1FaQLzDM7xbGifSiEMswJSVOFSfazUQIOVAvqVNOSZ+HIqrlhpFQ5BpT2nvVh
DsgW/skI2s0hLhN25zL1GG+PNKTge5L2S9eKol3saVrIKULtIiQv42UKAA8jpwR1ppqu1gPP3yJo
Pjzob5d9g06JmHmvgqFCAtC+i73zhBRQSIKWdFFVawEQk5xUXXINfEbKKLIeoQ0YvaAU6nh1YKgW
01efQx+2hfNJL7h/Pdesi0tftFVnEdDH0rIDPGVpVs2IGfKCtbbmk4w4iofPuQtrEMj7UT1n+Y8u
hMwomZA/tuWPS+TfgaP1MMqZbg8xVgk+/5bHyfMGxu6ATCgGQVvW7q5qhlzERRxdRVMAczREPH5S
DbFVBU/ZC7PTboImVAh2yNZMFpDNIOs0SKdbzIcgHFl7IsNNEL1zF39NEg41UUDetuGD5a4i6S10
MMfF8rAOpcEE4wcfzbyJPYJC5zN4SQ0+CSFVIn6ZQQvCwF3mcGiA3cd0iSOzjb2nySZV2jYvvoBL
hcZB3cWvCd32GI/uhnnBoB2l6G7i7SEHl72n2VlADoqHf+xbUoF2i88ucpCfTX14Gy5RvS52F9mo
crB+ddt0HgGutGz+OTU9VvSoTi4RNTSexxCLFFzrpw/eAw3HHlF1JTwBO38awZdGvkKqFCLz2m0u
wia7TXp2snwtIKWr0oZHfckV2ZMU1FGUsjL32r2/rCVZJxCa2SGdvRpvuUQcau33tnLKwcdCoJdk
1cYvc44BEXYadKxIJ8nWPZGY6yJ636SsRgDiblj8C5CA0su+wFWEQDsblK3KK6Jv0RUePcCAKosP
QQuwMyUnCvKVhVVP6E7o73p80mndeS9N5xAg5Y5r09dj1OQPfq7FEehqyVGn1pWcZeYXM8tLMX9z
EiI+cZljeUQqHdapV8NLJ+/DAUCn6NaD8+zjDM2iv433kfRh1FGgQygkn2Juisx7tONrQ8nJ13A+
9XEVdUuVIx1v57k7ZhR+Yob82Dtr5urUfpLtlXpfA8B4vWymi0Vglxw7xF/OdheQG+GOJn7kQF7K
YYiQ4DVffIawGEC2gTm5yH6ZJ3bc9GXE5qeLMlXCxA2GjgPtIKNDlB9oWpo0SFeEg3dDFuzKP0wK
kM0mS9m4FiIFpE102O4MEXxSFaimDyN/S7rgs2mhPkKC3bw8uYZ+bWLshmwTWFUfAqx9arFEwrFS
xhWr+zByKEXD66HDTsOMUk6dhqTw+SrMm7DNISYp1glJqdvPhnwKPhZLH5cyfgQjtjfswliDI+Ju
iWl+3kL/a0x7LG1RLn774a9ocnr9PCboqKfUq2M0VEOMnpSdugEE7dRBrLZ2pyyyDwqphQ2Wy2As
mERATkXascMCJQvUXksFRYDbdQ0OwK2B4I0XZsGj4RezvebZe04gL7N4wp3Yjb5XY93ldest++mq
Vy0dbAQlmXiDMLLlM1XbacvIzea+eN2xM3tvjrJLFMonbRAJ2qo3GaUgXcgBItgFPhiRHJHKhTMe
AcvbTearCEhXd6diau4MaJ8C3Gz/oePugQRoa9N8ekiH/NuCXUuFuUCOg4kj8d40ag2USO4bxIHs
mlnk37Rc19M15iUc2wKObkhYR6jShvgCGXwhYOtY8cXoWTF+pxCF+y1nHuJo/GMz6Fu7JZWMVbKT
hi534wiljz9aduLBvIMlwztMkT9DtCF4sbX6cRo6H5AR4jSMl/bHyXphXkIuFd+gGXSviaJ63+a9
eg6FD201iqyHEKefi82DV9/T/KBcooslQR5zPAb8qxKrKKIBHCbAtaoVTWWQY1UvWjd7jRhIJCb6
u2hcDhiGvg/Sb8/ofdsj3OSyZBYmAwie5xPCZ+ZnJAlDhKU2Cm8cTqKRIq2FGnjGuiV77UJxdaum
aB3pi7a6hM7f7fLUXuI+x47sbifnPzfwDuSxB5gb8acCXrqXfMWzU9Gjpkm752p7gJ7Zwj8RVACc
XgVcVaKYAid3zpzbVn5GnsuKdPTEhz9JCOVgM0R4ZjL7pW5ytpVYWFvBRw8yeGT2Ihy6OfFlPq9R
B2379mqUqqBr/04Nzyp8g2gHGLdc4+SYp/Lom4xWWuAFp/NQTQKSRhQluDOIQa5DT3dtN1dm6l49
Yb9C/fEK10iN+Gzo98Ry7IbpYZCQhI/6VUGx1SngZlBQqQr/i5Ns14rpMLb3ziA1CLVfp9u1vBTS
g/Q0iSfblREhh4EiXQ2TWkEpMZA6whKwzWfjkuwTxgZ17iWSTL3RiJcr9gbMG5bnKdZh7WN2BbTf
Aw4sqAFmuI8SbS4G42c1RDq679O02XYAx2OkSZtmfhLRiDhrpFB/S6IJLAwRSvml7KIVErMkLhJo
oDELtyHiRVcc2hL55EjBXtMymWXwIJoIDRFIwFthebpX0RpdMsXpUEjXzS+NTKLumJhIIhcqhN5D
w3mDsMQlpAco6BAraMWeb2CGiqBvU+jRtwzpeQjLZqJoyJifQMGho0RYAfLGZ82HE5+wjxADSNIz
drW+53Cfv0UrMihzPZibCJDxjCNMx9+E141p1Wcb/QCwonbJROavIxZDvczGeEg2bvx2N+cSsLpC
fT1li+lvojlCJhAEu0eciXEdLe264xtyZTGZQpiRIW56QK7y2YRtewksCodBYvotwHgKv9J3lT/x
1J5jtBcvs+DrEekxkA1xH/nGXRLehK6xX4ju3FuEu79LOhQky5oQw3ee1tBFJhfgHtktUPbxgltp
jpS5xxQxqgjujXFKMfXCkWB+ZDnUBwgcj3SBG9i+z+Ai9r2fHmUT91U+ZM0DirEHSX2oK+bCBv2g
dwYGSu5mfxQfgnripUvH8Sa2JsHWY4CO1wzXE8BdgBxLuFVCBCNHDDHbKbU3VE5QkkqY68OrJWbY
sRBTahhDyO8JoaDy4c9tr15XnzT7HJmT2JKkLZkC7878b6ncRqAevyK14/UJ/vbxfQjy+IVC1wcR
M7cH7V1VvD78Ss28NjvgDclzKvJuR+wYHPKk8ctpgoQLrwu91ZoRkKW8vSDLKUYiN4buSE3zeQRf
/ogsnu/AD05KmFe70B3NLtukweY+QcxlkT238FveyaNldEQL56eHJrbHpm26e9NA2x3Z5YlmEDBN
Ss/Yo3l3E7noiUA/Wm7edEsaiwGoyWiJBNFCLJT+nAC6IEF69YqQpzfB5L4oSMmg0/3VGx5SWKKO
0lf6hrZo2Hv6HZgslHss+erP6QsDYVwqZ3YLix+ayOpTskQ3jH8CNs6qtaePDdQDD5Dew0jAqKgU
JbyGuu41JghKjR1aW1CHZ9NNJTwQFPNI/giBVolj8LzmG1SiSOZPYu8V6dMP0Hfpk9EzpgNICFvg
4vt80s/rEr2N17kFSH/RpvzkB9e45ZWUSWL5LYh3jCG5wMCUR85VXYqFkuSnTKf9FxymaIqVvyF1
D0nwSKaNd4oELy116nagUXA0psvZQ5prWW1Ytz9Z3E1V2DXNUUEoVFufZLeuWQXdIbZvOqLIxgiy
a3K7w6bXt7yf5zsOagWqcIRYQ1E9cuyMIa+omwTc2OmsocK/pstO7YDzFL45GFwWv0YK94Y5KhuC
m3UzY4BnotWPxTpiYWkavWrA+q4sqMoPDdtXtYbdSSINVt8A1KTFhlzruRitOkiimnknuRfTc6Jd
EW2HOJTbV+JtvJ7Isk9WHyC43KsZ/zMG3o0G5GTyhqGYFcj/e4eBByGqpM3/YF7/Iyjl/8yGey9/
ii9G/fxpbt/l/w9e3AQwxP/ei3uLef/9z4AKaJb/QVT86L+pO6/lyrEsyX4RyqDFyzxAXElxqRl8
gVFEQGtxDvD1vcDs6smMmq7sfhyztLTKSkHyEuJs3+7L6ezcmESm6agIF9ve+486Ef4ODXqwy3TI
+ijqLtr2P+tE7H+Q499EFR1rCecqwqz/KahsjWPk3y1QJmgphol288+Y8eWPvci/6xPhS/1FT9n4
iewrMWKA+UDZYYn2Vz1FFQks6kIZfQjPPpSSSGeixEoc1PZEHm4OsuUdX/lFK9/X9OJOT1OzH3WM
Xkt6p075nldpIPMrSM3RMDyIuCBAQCzk2TD1g1Go+Bq1KOnIFuUlx52Dq92tOkcY63Vtr3llB9uX
Fu2jLvejVgTzWWk/kQU8hVzLIXmy5Z1a7p2edHhYzTwnZH0cExyFLLv1yY+bOGww8HXl3kawpJai
TPtTw//llGpoZ0c8DWGvQ0nvGJz6n2UFPBC8vDpc2oRzrYkl/mJXEJ+7/mGu87Bof63CImL0usC4
1qruQ4uX21FdjgpnD7OA85gcesu4LpjNMqX3ZfXqFh+s3NCJk8AhI6VMum9ndqjF2PS8qF+YbItP
vW2vGutBjfV9Or9Lo0GKTiJewztrWaEciOZQxc/EEHZam+yqJj0nXRrB6tppUjsqzcyHOO6ENu8a
giajkoWF0x6gsoea/CVFtYdp3jp3S/ZmdseZWdhsftAfwKThQ5v21aLnKE/0BVHdS6IYJUXEn9W2
6ZXY0w+l+lNbP11g8d47AcBg7DnGVROW6g9r1aFcZBcvTh+x9UeFc7D6JOqLYq8OSyCdV5UANEcf
KjFEBJXfx2d9vUUESm0fc65LqY+RWujVsMzXYj8n0y1xUfYtXaAPclcYWoAEtF/mDjl5ivp2jhzZ
3hhq7Q96qOlNpJJ0S5kzhaIHmotBs3uvkZuUnEsnw7l2FnN6ytJhn69sBqY8nJfs3KJQrc0DmVyZ
f7GODDo4gUy0bOqPEshb37+pkq6cBiy0tUANRwWpaadIjL1ka2xbZVQ7QNQIQ9f8p4xkONq433lO
S6/em8KhkGY+E/vxOX7iSKUuxL1tRyswnChhMK318pTYz/P8o11bvyqvy4EBHTpozZ2wfcXEeiMu
DT0b20P9g+MUHxNXqnHMs09Hiqjt8UkYnKm529zWCJJuDWd0CKgm/hLrgWUqu6Ezdpg2DjViQuUJ
vnte6ppkGJJhbXxWRXaoK5H4sl4AhJLgTJcd049vC0mqVQ9K52L3/ODq1aw9tIW8reLwT0/C/3zi
/Nk89w3a+vOC9vsBY5EqBXuJAOxs29M/CbZAq0mpj9nE2foX7zdnqJ4KuB6wcHa2CFf9gu+UrAwg
zN69MtE5FqeKtDmN2lXuOODsmzLeSbvdzYa2mznPJealitMdsCf+NRQHdApyBSVnr3D8mep5kPHv
aF2geYybS8mIshN56feF5+vzuUnv127XOEpQ6SnuSM03Iaw4xtuC9dwgSqA+Q3SOdO5mm9zJ7HKP
Y7Jbr2zzC4+oDweAl+65I8BfDsc8fYfrg8PHn4u9Ih5LvonaHQLYzb5t3w7p/eaStP5uO/IvjrLf
P9Tf1iMEdeGXm3yoa/mkjsXFRC5OmWmg+/pV/bYgWdXqq01s3d3Dpo+Wrvqb3+vvPIXvF4cJ9s+1
sBaw/P6NasTOUXEF1TJ+oTmRYaM54bhnrh8u23bI/gDmXw3BmjqR1Ueqi9H/3rSPtfLaOUcZY8K5
5VGh6s9qdsVdryxHaZ0Td196YWFnvmofQEHxML3995fj7wYFPjgAKVgOne07B2L016tR44rJNK9k
R+p9TCO5OdUOVudqKda/+Xx+94X98YUMG/4iHw/Ehb9+oSmZykndVA3uMr0MXSIyG6ITWfeQdH/3
tb6den+5yTYQId4vD6eoiZ5h/vWrCVeVih6nk98pVyRk7p1YO2aDOCRVc5hJQtbmypEZRn5uvNIt
xPvX2GvWsWgi8vd4t68Zyf2x5nxeLPmTS44SS/kuYf5dyupFRX9OeM+nypYVqQ5l3TzkSRUK4znl
5iU4/aX0dcTzn6m/O2ZYVdXtaT4xWCQ3YvjUTMxT1nJZtXBwxbW00aZv2d907hQZOvni5a5PNZ+U
GGbTXwsdFD1aU8KNqThIPHnvz2gJ6uoFXty+zbjQG1VeyXJE5OdRIhBZ+xKF+JmoM8/Yjk6xJMSS
f0jKKF9/VcoF4ezUp3tmBIDmOsw0GY7zDVK93oCsrvQw07AA8EJ0O6IA8aOKsZ0tgTUenPquoegB
ezr7i8HHwe+T1vYd3CxkcNoXxXreXsNOX7CEfcHH7xv0r8TVeiBmHszmQ+ug62Wop+q1kJMvly9N
vSrcLrRx2qfK45Jn5Iq+Frc6qVVk59ZpmUgWeb9c7cvhIzBUcAVZIOp3HHFB6tw62n1e3c7jYVKP
xXg/8+aw55Vf/UtSbPDB7zdA1byME8F2OilUKuEmpQ0G/UpooUF5lbIQBWUnVBK6E+myX40l3ED1
NneryaFtdEnZwdNvJE/PhVSTCMzhqjORKGxsgitpy9U4UjTx6JYj0qfL+xOzvEkTG00kB2miXY05
7t3Dwg9vEFrF6OmzkeaS+tQB5Kmldl61qEGe9zI6PPaM5EEea3tn+cyZx3IOPAb3CRkLzO5GMPXY
Fa/KxMO0hFLE2Wzz5qd25PUm7IItq/dcQNQQ9kkf9rWxH1CR6oY9lv1MjQtaS3dw7Ms4mTzKncP2
SsXRz3iYhy0HGfSmg6rUwINt9jY3VvYVT/GdLKK4tLhnkHxXb6cWZClfXW318ZKF7ZQcDGnuE8ul
7+w8s+wg4nGycu9IjZAvXNsvWEqlCDI9wmE93K+69VAaT7M1XxsmTkMHUEtLgd+TmyIsuiSME4P+
kCh3y7DQITbhyeAncZVLiuSgTXfd9CmkwelLQJ3JfVM94eEIaerwhbMT7nAavJgzDGQHlmoC6oVr
R26j3+MYispWHLUqDvSWKhDCk/dtP/usUQT3VkxsS+CAKQrX95LXbKbIQM1RWAhiNPox9S4c/4RL
VRYLnJRznUcdFq9I7blzbycLH8F6MDhxVQYv8crjRa08WtnLJB9VQz0qUBA8kT5QbEOBXMKyZQx6
/TZWlchp+8M0fGLE2A/mq5iIanop/SjilMbJw3akJBQZTV4dVcOMzWnepe1nPby0RXvQOWsuxa1p
q6xLfmD3fDJlEQLLCewuwU3nG8NBia8HdH33Gc3YX/s0yJJfestR06JRMHMCRUNKY0NR7xYOpHQY
0kLHbFHZgZAOl+qlLLhfCEYbyz11ROxmXxz9GuXVH+YXgj8+GyHUZYI75oo+y0bUlSEFYI16GpSo
tbjn5ylMm2MNQSNWxp2hX7RDgXJrmpGePndKimzMM7Ypnj0xR8T84E5Y0TZKUKh06zhJZHc0tNTr
vqsg+tRjZCCiz5MZ0viEsw6eR0l+LR7IyLsElOUh9wiQseSB2rAx4mx7q8V4S/pl51Xdkd8WQZjn
KX/S6l81ZyWFwIBlI9Wp5jEGXZLlzwObl7XRwvyhlF8WY0/XTAcJrpxPQVHsPeYU1jE05sRtoKb9
ncKqoFiPpOL92kl9uzfRYg/ZSrMizpFkgiaBA3U1ZOTWD7waBhp2yrF8VMUZDNB+LY+ze+6Ud03U
39/K2IyhplwKHEEO80qSLJGNNVhpeo5Vg29an0JYgatx26p9aHC1Uj65SMxgfLnOYs08mQCGepqT
anKzHQtAEAMQnUH1+brzYi0PFWQXF0kZ9e+Uu180QG6PPGoTzwzM+wQzU4p3sAucD3c9zd5BoC8X
1jUB0XM8PhXqAbuSP/d7CCmz+kMQUC/Gq471YOuwczQx8hNeRVa+o2sRlE2i7tv4ZI7org8L9I74
UHIqcLUrp2/JHFWsVL3D0BGvV34Oku6iSOPs46GgDgTqCx0ylOXn9l50bytq+/Z1qvKm6vM3JSae
aHVvUEnZ6JKXeO6aIXSppeR0vyOP3TvJFTSicOai9VTCegisdaIGk6R7aAlZggUOoPaldW4U5u+R
NfmaQumYmzcXdXzWQ0V251GQmF53JjNswZ5MPhK0aeybufgxO2+aXj5pvR2Y2q/K4Bi47tqcOrzU
8EvJdbru0jT2WR9wFtTD9U3OPT0+u5h2DAaiNMMVBzAjjlx3wLoSxiYdPiqZcocH+Fap0iLz3a38
wvI1C7AKhpKeOJ1LFTqOvzK6trafQ9QkNezp3KP9uOviJnBmvAfaqedharX7ajQOs/YEC+tOb6xI
gvyAfcGWZ95J1yMzrLx0POpFMxOuLfy0fZDD1TSxffFm0hHtlVY+kOHwR7wmrkgjz3lluL8xXHSS
7imWPxVluRmM6qiYItB101+G4hcOL78bWwa241bb1TT8Yn4oxuRDC6aKkxuvxGSu1tebJTeWPIgL
RN6Ycf5RGHCrK/Ls1RQNdAo1XNZAMfxeWmwnCdgvzEdp4msmtjiVCqYu2QNXeiRTzdNke8kVpxVa
lzeyIaV/M5dKZKvsVfQQY00ga9oC4XiscbQlBPOK5wifrsFPaLHC7Nb6WmefZKdpVPKKKWdWMnja
85bopleFG0qmyk+javpFS7QxzaKl5CTXnOeal28TlAXuOVUES2YFkCVulM3dh64yxr86WYWDDo+I
/Z/lXKR3wkNGgLvws4KfxcBjsO4TUwkdJJ9Cp6yOlLvbIK1X65XBxA9m/OemUs+z61OisO+N9kDt
365S3Zt0O6UYw21OGavRqmFmHkhl7JYBam3J1aO2QGUarJ0mQ3sTFtPzZpWbhjzChVOB2JkVqBy5
vCkLjp1Fdd2Ot1XB8aPqI/p9Bubodz3vbib2ktTmxWyAxrCYOUhMXwOPzNkuT+R2j4lNON4UjKs9
W+vLumTRUOW73F6PHgfR1GOgTyLHrr4MJ93BEgg6dqhj/zZIudPlwNqw80G5hDGryYXIaaFz+uQz
cjGTzMqOh/Gong2CG5KG0gQrhGn/qNyHCY/inPD6q1+5ms040BZ1b1aDT7lFWChYCpOUWou3AYtA
qlQHc2FUbtZQNM+9vu5qNi0lqYr6iaFAb3EzrNaOHkSeYbu+fU9KZ1/P19WqvCZ9cZpM7dzlr4n7
WhUcKcW8F8u1IbGUeEN5q4j+RhjDkUjKPtPFHhHOMssT1bBhVWf331Pd/0p5RgLkj9/F5D9zHf/P
/0yc/v+IEbmJyf+9LL3r3+vPn3/Wpbd//g+jn/cPi9Ie02NapDFIJY/wT1lasf5BPApRhjJrHKg2
abn/0qUtDV0aaiPsSA3rDJmj/9KlTe0fLNlQuk3b0DbqpP2/0aX/OqbDlzUpENliVYT0+KvfOaZs
WuI+bmvoYim8q4PEsvxsFpZ3qvtquCqAuqjBnz6a/4dO9S9f0ULMoNdGx+OOkf9fdPCKFe/QcMwk
qACkL7VIkK1CaGrQyL6HyqNn692//5LfXsX/O7Xzc1mm5RIO41ex/fE73rgB69cA3WAmJA3d8xbb
HPTw13ODFxsBfJm0TmQ7eLEjIELJ60Q6iVdLYv6SRl9+iFYnzIJ8Jl9IlAt39++/vU35/+t3B5EH
XUcnVkbl0Pfm4M/CXYMJfEwM/HPNJlHP9WAvSPiDfWtpDR7ptdxKxy1M6X8jZ/ymbvG50CPHNYTL
kysNs+lvakY22Q45RFqklpkuKfZkrsGAaKyce5qUoTdrVN79ma33t1PS9jyGssnrcDENnOh72EAI
pN2UlfeWVoyK/+8/Fu2vcY/v7w4CKpx8EsFblpR74M+CJgvYphJkGYkcNVL3FZIwl95kD9f00N58
YtqZc1B6xa1Dy+4Xe6/T/vercanwC4pKGd7Qx7O7ir28cp3Cu1fCxVa89m+/Te/3aAxhU5Qu1bG3
0jwIKL8pdND5bE9afBi5FVvHLIn7iJ8mB89QqgdH7b+gFK6RZjI7p4kwP7o6T8jRlM5427t1ebXk
icXWcHN6YcIfIONga82XsmBH7/adTUljYr3iPu2I5meptoSYg7T3CcQbRk1BEsMrliLdU/+LJChd
3AkXLOpk1k0v0z7WuLFN2BaM2tg6aE4vLitZ5YTi68Yw7hhkVh2D7WhkNWKFy8FVz8iWY3lKegnK
QNPW/JLaIpN7HDxbXXxSmEM48nBLLH8ebWd8cHqr1fhFSffDUSa1ZF/dKcNxKhnG5gW6zX6cWwSR
GNoD4V/NQcKyKNij33IkktxP7aDfLhQhL8fVxrXi43dRBjrnt0p725mVPqpHwUrVSRm21trjZrBT
5K4rjj7IO8ZaFLznVf6La7tQ8TurswmAoa30u37A4UBbEa/0nCjctbk6Zn9NVrjh5atK/qzIEkOf
UtiJCJIGSCzmyM17PzZr3O07T474OVad8FM1Y9DYL1QwfyQ2oSCOwnTohAnWDESNtseNKJLu1MaJ
ZlIQWqfl4zyMw9kdhKH4okjz5Rb0OIKF1nTls+aYgxt6ied+cf5zhG/BQw0qbZIyqLzV+VAXOC/0
maNVoMeX8gIknef0d8ZGmUfJDKqkugWtfKPPtI2rfroU+RY7sJfxtZu45s5eWpI19FMZZqRYtYva
5K0BGNVxjuQC0tNclYRrUJ/UQIwSjmlMRcTdCmf/K2uEUIjQ2H6/DixthkrT7li0jj14lgIrIn0+
nnycqLlO/N5oUg8GnqsFoDu7i5VI8qbdxlRReLLMh9hI7QcACY08WsrsVpyHE3HnFma2+LMkFwie
z2Msr5mKjt3GcFEKatSN0n2vvgEvNqnS93U0Ff2zteN+N2wsmCW3EBNQTHlU9d+4GGuqO5AiNR6w
1T6LjSqjIRIDchmHvZHp8yc+ufxaxZv96JDCgczBRMP3sJFqCMsbNzAPKg6XcGysjWhjbGybMoNy
02y8m3Qj31jjzM+/SH2rwmLFmAzfkBw2iBtJC790bZlcu2Y7ajtZjfi3BzfnOQ6x53P9BvBQToiB
r05jpK+iFkbQzHnP0pMyH7ymhruj/uenvQF9lNz0fnUKiFgGx434M2zwn6bdOECsu7OT1kslWArX
Cc3aaCNrHdqH3FQWNAUSQC+Y44ow+4YMiU6nJFj7hg+1S5GokZp4FhuEDU+0bqQiUP3Wg7nm1kcm
l/q2l+Qn7Y4Wh2SCctRtvKOmAQuFjQ0KUvsHEKn7hiONBRw0LLNWvyu/+Umdpvxs8LBddxtiadLA
L9ENG6cnYW5zqwtl51czMBGtsQGfaUkVWE3Fhm0CyOUCpnPgwQ4b1kndAE/ahnqi6pyZFHJger18
A6EojS4CqG2IzBOuOeRXFUb0N0aKHnNuN8hSxTdkqsXP89qSWU/QKxMDJk7q7IapSy6AHLN9XsAf
Y+4Zh2i2Rv2u2GBWfDLGwdkAV9Bmrefum3qVfROw0gaQitfrM4q2rjc7zMPuIU9x0gQT3Gjk5W7Z
q8y74xXRW/NoQNHY5wS7KK2mTRheWj098OYvP1w7M65zjSkZNkAc343aCkzVwMe2DYl6d1+xlugP
UOmmO3JCKbp/Fttna/bc4jyPdRrNi1wvSo2GZqkCXJHLLjdIUnJyXMWEmZIBKbRuTHu3glDk7ZM0
mGuLqamUu4orvT1izV29Ay9kJT7O3AqsHQYaFTquWO7twrwZwBcFnrBFNOuqYPWUKoFe5BMGcms4
ydK6zPg4MVI8EunTr4p5WXZCGffACvedo31W5Xrfqt7PQWvvtcaL7EL/gLF42684idbsgvvRPFr9
0N2aRr9pVwOqucGCx7dS7QH54XqkGHk3ZAzPshQnWXX8r8KooAvBjQQNrqHngE6KhSd3He2Wu5q6
wcO8DGzFsYEcedM5AHqy/GfcasjbsHr2XINOVNhi/JjNTp5nvoTD26exo97lc4RG0D2Ta4zVcFQV
Yi+rZFzrXbvEyDHW2am3lmkJ+tJrz1OuzbjV1LINelwTm49hes+7FWsBOflruypANGtKqu4wIPVA
YflA4+SdTADraTd2lYcWs9iO53OaYAS0gZKXRlVahzhOVPdauAWYXQ+ywGOj8lAF4KXxCRf0Hq/d
FN/XnbGGZmLEwuciRDP0UORPFcgezrqjdTV3mEGdMZPDnqMGKyREjhRDsZA3MMhZagOdEf2VsbQy
YrW0sqYwVBQfr5tJv+GWng+a21s3nd1xfKcTt8U62VTU5y0S8rqvgmS9z8FQcgtD7IFnmFbWj24i
qhzpVQo5u1NXDRt/os87h3MULGetu4KqTta9VlxHIofVdpgvVXtZeQBhOVSWGuNyUn65yWhsn5ET
LT1IitDAn2qimGb5o8PZnmWJAG8eLIjK+t6lJ+GOPHIclLlX/MLirDx1U5tNUVFm9XFIE2b31cSr
UTjOEHhJoT9J23BfU+j106lrPFjb+ZiZzRFbbcybY2aAT9WmO5j1jGV/ZkFS42W5baqqTg+8Tcpb
V/Hkj2mr+wYH1J8WdJK7mb99bVjaC2uL4eQUpn7dGGXyrC+i8qeUiOmbxRh49iBTHpK41H7lg+E8
JVMPxJo85CefrPVj1GL1zC+OK4YfL+7DqtexJ2el1b/YXQNhz5arES3KVIZL3X9IvZHRyiyHIju1
h0Ev4L8UbSVD7n1OAcAnDcp/klJ7awnqIuUV3omMioOBeub7LAScml1B3pv7vqlxd+BzWQwpTzb7
gf3UCVysLZsjAtjZS+5w8luBMLJVSzoNmVPym5w8Y9mZisVqGWq3uJpt45wl+UxZC4beeLX5kyqc
D2jp4I5abrcpno7UPSZ7Ss4XK+LZJW7YW53FUjb3UwkpDbKFMR+FhO/VEW65CGvUHovUqs8V4aWb
xWmXC3YisMprWXu7QjR1xPaA+VKVR2WZizdG0zSAxSnv2J8qe1d1EUQdlLBbzOzERNpcoGwbTETM
jN1XrZvxVaXN2rkH2fpkMKsf8sXsTpU3pte6aJILzPpzkg+3zhrXV+0yqWw4k/iUOMoR827xaseN
eLfiqXmaOOzsWXzdqQVLWoj/pCKaYW8qgI1dZy6v+skayHWgIqUI+ju4QNP1qlQOax8954VWih1+
Rwt0tTdGuYopquiq9tEQzOiNa5T7pV7aQHcJPWdZAVwDYLFTtrC0k3G68QqnDgQerLNOswD0K9jX
miGHW4NOhKOwQZQYk1jOy9COp3YWyiNHLg0XFz6MWaT0vntb3l60G9K8S1MnXHpTf14SPGEursiz
qGsR1pP1kbbQn01olZHwqjnCGzPvqV342ZlkWHdTsVZRFpsxqwiEQOxGYMrTRb/FRto84gaur0Fo
w3wyk8yJZGpwml4Q39apEDvXScczGrodSAVQSeEoVtgq03Jm0TDQJF/88tjPfVXCK8Jkll4DSioh
PIAwBupSxHuIHyVZshGnMlkWL7Tr5qpKq68Fh9uOs3d9Nm3yZY6+pTGMzngrjHjZmPUJz51huHEo
XUYwZJe9qjZLYoO1ng1RnSuaSX22c37FYAEHs4Cg6446VQOkZWTH6qsURMP8tu686ykfVr+e+jUY
8o7rwOjzncpz99PjZPiTFftKSkjjPUMH07EaYuXadFHRl8F0nzwzZnYagZKfFcoRo3Qun9014Zlr
sUqJyxrSq6f3LxrbHYViSthSnjv7wrAZrTSEUvyyKjq0J5IrpUdw5lSsRlkn4ZO3trYTIwHHwSNa
ZmRGGAO23k2eeHZjqybdJcujXNTLYGprZCi8pDGXLztcuHugoHUECoDS9q7lEpltlvUYNXm80Du3
q7doDYtPWtt5tzxmWWYcFACiR5fzBQMdJqrSxutXTeIexA62rX72SF1kyqVMsnWn6O5Pm9Trid+2
xtoxrY5w/fdeOy1R3403CxWUZ54FjG50yD9wXlsPhQnzPtX1zVSfXekTdBe/rkyXUJ7nTJHXlQuk
3wbOssfrPeH2PiB9xTsOxz8qR6R7j8TtSwVaFrI/4jPdEmzj6J/eOQJU7FB4H4TOH/QZF1ALrjJo
W20KNK1sdra+HBRuIL8WpnElCxdrXFmKF1G5fAQykfLoCqJuy1pfyrykT1w4hfOwdaLs5tHBzgLV
l0ONlcYHa11fMytdd4PJToN5d8LTliQVASUcJisArunoSluCNZ4mGsIKIlgPoBZTMAIALn2zY0Tw
3YTDh1rWH/HYvJRSul/dMuZg5OwKcNGU2se4m1i9JbTgAiTtzddkakxs6c18o5TW8l6AKLsIrUU1
j8XSHVTLejdb1cZk6vYtbnHbfIec017sXM1PNEKa171eG5eNfxioDeOF0DL1joHSOsVuUcMintqT
oW0mg0RJNcK75XRSqBW5HrNe3jVp2d90mcdfwp/1p0kxHqDmKEgbpnjrzVn7IAxXhSqx2h7UrSgc
OM3FcvCKGv/ogOJ1hOY08CeAsix3RNRxrHtqnVX9ihU2yd7kLl840oe9sFy5652N/zWkWnmu4po4
kzK1e1kyBEVeXHQ8FWjRHUMVTgqZX0lbiN8PlfHk0LkxRXFjcehcR++lWTfcMihq6+dMQGcMprjr
7oaWqgoD06sb5u083cVgiU6ydxBCi6L/jDvpkWvTjNemAX6a1NYXPK0a9pw3BIptOI8c2x9YEGVX
Xc5EywZnvROk70B/cpRNWzkdVMjRH4XpFj/btuX5ptscs/oRY586nOZq9a7GvuaMBN31caNO36kO
bqKci+ZAfE3Fo1DgYKQjkOjmqO+bJVHudVHfyaVNQ9Oa7qZG1z5L3JOBUTUQiGfxQ1O9kl42Td2W
+lJpP1hwz+qeJxIM1aJJRtbyipX6cNXjQ4U75lX2VscipFDOcL6LcfvAW39SE3gZMLvsUgHaluW5
fTJqKQw2cxVCDqdYcxe7Jdf7KKlP9QzThd7QL/F9Wy5FcZgNb1R2aw8godUX+6cj7DXqNJFft0nz
UBmxbD7TkZUe+2TCgBoweodW7gZZ43YuSmJCwupoR5K9qp20qe84nU+r7kY9DxYzSrRC4iNAfRK+
Zrfqh+a19rKLSzG9eRy8it3cd94+HieFq9BZ9bONIH03Fz3ykrtUaGeLaSrehpQExJL4zpLjGTVY
G6c7FDxOx9WCqepsdTPBSHZei3vw6tgbj/WK4HJFKAsprVHimZh5Z+n4qzVNCWE3MWVpoiSqKGBu
kFvwpguP07p470ZBlm/A5Zdj86Mz+RUL0qDdpMVc2r9Q4AoCqs4yjwvzK3V7Wx6sNKd4Z1Qcuf3C
7lsN3wflRjxY6Gza5ZxavuYN960zEMAmKqd7zHIyPjumKJ/Hqi9xGTpETGK1Mt/WvrCnfVa71nqj
zg2BpQz0X2RZwryZuMtICOe6BZlVpllFLjhbrxMIF8OxQkskFT3Gw6XXKcQ5Ofo0dgTu9CyEil1d
1WWrgEV10+24Sfkwy1A3xaSpzMkdLYZQ0XgkFBDI00y2QV235S9vQnMNta1N9EnznLHcN1nPMz1l
q45jQW9RDjH1j100CEHl4qjATLvRVFmDXHV6nJIrwmRxMDqbDUKv6/zz9Uoly36oPPYn69BJgowz
t7ed2OZ8n2b6qN/KYeAfx7uY1oS7h/Ixbrk8d9qsAkZsBYDkqACMPgZrkppz4MQbFTCdew4T9aLA
TlQ0jDdY0VFHcl2R13ZOihDHhTO9sPAQh5kqReveBhPM+tzCyWNYMXtehkRmZqs23GtO5ek1CVlO
icYkAb80GaunALCLpQYwHjongMUsisChG5a2H7eAQFKKHBX9D4LgqhXrFJYScC+F0g6hgSYTzt1q
ZOYW6IwzXDBzRlKgbikfSqyEXNRadxilbSDqABRGmockhzad+FMtH/MUz0SYrTbxWxvgz4h5L5P2
ca1FPIaxXvHMkE37lRIvYmnMwP0D/nF6oaiq/qIWa3q2deGhgbfDrTmoGBP1xsGhY6006uZ1RQXC
ZMSWebCIkA3HtCTHdGz6Hp027c1G+DO1PVdDVwJ75Fh1wVC9WAHdE+Wzwfn9ZdHleuM1DuH9tmvB
BRVjYz1Z6qKWUCIkFicOy8772kFLU1DKeUvLGhsaUK65egFjj1fErQjR/QLyi2Svpc5UHAZhcuRH
fwaVhwwzeFdgAa29Z/Up6U03BoXBd268z7NHEttQYpcrfqGPapIOV59R6OLUYx541SEOPFLtPN5o
fZHs0Rm4ZFQXSlgILihJDiPZ5+K8LgXGgAYeDqlXI6lKlvQVt3K+Voa+r+j0upSKoukXq3Mq4wzl
CdrCaFuQhhU9q6dAmTuHF3ecSOgEqPG0qWuVd5b1gFTvLhj0/bHA21MuI60S2Whgq7Q5JUbMalzc
Iue8HwLxVd9IDXPszNRKPJhjWhtB2rDo91UGd+65qVJgp8886kUJqt+EX4kwmLG7bxnB7WhIbdoy
PHwb1WGl8PcGWpKn0zkEjBBBQuNo1S42FRCKY27IO+7KObBbZWvX+b7e4VakP2WR63ZkMubdwIKl
Drmd2XK6g4YFTNJl8TZY/8HeeWzHjbRp+lbq9HrwH7iAWfQmHZkiRYqiRFXVBkdUSfA+AATi6ucJ
Zvb8xVQ31bWfFSWaBBAI85nX0EVHyCRAziQZJTCUrI++5r0s/1xR+VZX6P9WT1iIsAp0WnpP2qYW
sJkQfKW4HtblppNqvo9YfpAaEM/9As1+XHZjTHHlaOdLQ2I9WtxhWLtlsM/aSgI2wnAU8TQvte/8
oRHPyUzhGTMyFuiUSl5d5ig7w8NCAAnJkekgM2hiPG88P2kcROG97lBGcCXSokdWgx4mTgGx7/t3
ftwbdFtl21eLHCDcBYkV7G2YLt4u7zvLWB04CCbZrjsuVyj6eurKFrrixBgyuisz1lsoPCzVOoJh
6ZZ2X/E4yEasugr3U+2i0BvH7HkcwtOOOodKDiQ4dXM7FctyO/oapGYfylD/Hvh1+23FfGTccYy7
640gP1IP6J2nhKf14vbbddQr5kpR239eZNi1275u6XOsVhHNH1+6WKAzavxTdI6/DeZhzjNyHvHd
XEQg7kblRg3Zu5vStY279LHEZsu9NpvnPmCxhQgXTPFT6a9hTj4ayY9xTt3kGA1L0+7zOP0+xi6w
nDYlpmtzPz6iYop0hZaRfEL7TavdMA2exjemFpgA9Bx1m6b3l1tMcOLu0I1NfCUAYGYbSZW/uZ5H
OOZXWVCl7SZtmtvEcZvkpoyQ6PhrCsds/VDEsk/vULVh8YpaaRRy1Qz7UlIocVG+CgskKGdJK5H8
GbVzEctE7zB760ZeUD38GForlbTPrPKp83p7vVkUJj1/uCgB9hAwVFIdvdEZ5Fc7t0v95CYmOoic
JYz2opwN+5gaRf/oJ8UKCs9B3dOR8bQN2ijzd1SA8h2CcNR95gR9AtJ+mWdHXF1zYyTSTSWwqZCT
4tlHiw8jJhx36+kDVflifMD7xv2skWkJ92Mfe0j8tGMKkLAXk7ifLAuEfpPmu2iGoIzs+kek9soD
4qjOl7AqNTxZO3kvAEaS/gpxg4+p/oLyVk6EPY4fw1S3190aIUGTQhPyZBBdl4RL9wjew7rvHLvb
NQlMA4I5ruRCbgDqJcJHH3GWb2X9wiOK8/DKzrL+A33s6rsDRPfHqFNISh67z05Xc/8xL7oivlmw
XrsJuh7nMKtE72FruXG8XfCt+BJCaroeC6PdGiNPUWY6RFI+Tv4Y7TD+bBH67kLJVAjxOtkVViq+
13kNXDaGMfF+xg7gGM6NfZ+hChZeZ2AX3HdLsmL6U7XdsMOEHsegWYhr0qqhg05atM9d1gVs4BNC
iIfVRn0hmHp4Mdovrq1KUQGIlvgm8HzE8kBvgOFD+njNkGRPVRneZXgv7NH+ltFW1Topd76C2UQj
BDR4XWX6McutAMuesQFuluIw9j7SvrquqBB+deWYYeoYl/esoA7MWFYRVIbZCFLaiyvqhrSiaHrP
xa30gYduS8ooPW3pHBO6lEz3MMc9POsWNdp7Tb0VV5JupLUqUqNV4XQz0il9Uj9q5Od/0Mtms3Nm
Mrastm2k47sYbPqAPP8Wjxqgdqtf+nvi2ubdIjsY770RAO4rKJM2U3lbzHmCyxvY0SKKpj8CtFB3
Uz8Nt67W6dFpK5pjTvJFRBS3jljWW8U2dFrwirpYYLQvzo8o94u7bpo/h8JBgWcGjrlS0bqlf7re
qy4rsRvwh/xjKxcBJSGa2g1VzwLLglG8Q1eVtotnTZ+y1Y++rrhZ3DpALD5QTGXia3xiDrbA5UmJ
nrkRp7kLdh3cy5Zbi1PiKzc5VpC8vC2GB8shDLqgheRv99lz7Y3WOxpv22geMKi0iny4yvSC2YHF
BdFZXXDiXsiO4QhBg1RRfQuSBOUWNMfCDfupD6JbdnSrSfQ/+NO6Ihsllva9Trr4SIJcPdFxqHey
nIAvWhjMbQW8d2/rL3GMOevU/qnymVNsWbP2My4W4V2ui/WPuOvdPYJn06agQP8F3byFii7Ec9Qr
BwoWUFTz7DAtFLLg81c3WDKXdys2LekBWatht1jdDyvEg0M06D7tDERo+3/Q9Vt51QlGdlZMXXTy
pbtn2OE6iHwgZksTcMU5RakRQfZtFeHn+TYI5TU2J3TpS7uwffAfD13hISr7GoMysF/aTZex5xY9
OzUMX3Gjk2n+tgiXfptdh/fFYjRe377sa5DUy2UFeBKgX7ZD5CYuLosvlRJ6lTS0GyuMIDWufoIS
E6MNvhGH603YzNEvrunYBu7zbyASV8UFPkCePKSvY4c/OdsPYxDLGto9h5BvqpkY0tCHstm8NiCI
5HDI1DIhXiRp4jrE1IAhouKapj8Z31wGWuIsFNjGrwswL9RZm+Q1HBXeR64U1jGwqJhXFGaKVjzT
biaG7oRf/KjLCpRxOyMkf41RO/HBWjjyWxi3tIAmAf+Qkzlu6mtRtQ2ut25gwePR3t3sdNPniCx3
2dZwZLyHdggwUnDtqZPX2VTP0x6fiXXdl0sS9jtHCtpzBYlR/xyvvkGQWJ3BwrLoKJXFtvMpzic6
qDgBWUc7WTHIkMvSd9sQ2s9RePC90N+G01+SKzwv2GA+1JmCWoVpUnDwLIJLtLp9z98VqaUJC606
AUcPLCXYDZkNDwwfzxnixdisx6CyydmUEFQ/APl075wy6OmbkF9/adB5bnadaK3vNf5ARlZUheEV
Hav8j6BqAOvmxRxJ3Pec9VsVqdzeWoMCRV3OarT3xawABvR4f+xkRyWaRLNVbAFUxyzskrypP1a1
7DA/QU8j3sThMNzEuuSYiTQMThBEA4CXNGxX5LNwUiYfs/LmKq1xs9q0gefh5hZIMMzYo+AZVDhl
zPYNbAY0Ob5w73ynsmPor6s+dvFqn0mZ/x+E+mntvv/nf3xrp0YO68fvad42fweVui4Iuf8Zhfpp
yJv8r69//fa1+eu3T+0z8hI//fUJk8oxjm95gP4kCJLYYeKxvyzfR/mf/2EFzr9ibCLCEFCgMbc3
SNazWIID8pQKZxCziAJCPQcc3Ig5RoYnuv0v3BZgHbNhBQ7p0z8yLn+9D6G6DDQ0CM0HgQ8FmWh+
/jdApA0dR/W4dG1Ru5uu5hmpI5p+cve30flvgKgR8Nq/bXcisD3PAXcL7tL4VIC/fH0ZxL4cK1CI
j4F0Tz7l3pSpfQWyDpT8MmR/lBniTJTbrT7YYdaFDZWeczh7jlTqfhVIvxw0Im5AZzt7Hve0jYwh
QT4VNNICmcMws11120FBu6/nfq32OorUMzk4Mryc1eVVCizoSY8+GBTq5LbYIcVCA2+snPEP/CqG
D8Pqp+nNGOgk3CSkeg9VPrn9BsLrILdRgOw1ynAWvQOsnQpxTCoZTcci7OcPhTdWMLHnTt3NUR9D
30Mn2bpSwQrrsk/85pYQvMQ0sGmAKYByo7ER+zwe5k+x/oG1WZ8i75y296WV5U85zX8Egcdgeurd
CubF4DfsSr7VrLcTDn8eCTz8QLco9TvqeIhkB7U7a5jl1FRRbqnYd9n6oEi2mAyqrQDpCoCep9nM
MCs+1XhqW7tW+MFd5k3smf0isofOt2BllqSkELOaHsyO8pMI1z5EnhCSKOsZ+azSvbNmgCSYFXrl
tqbU89fb0+RiMoJRRlRCILLOOePawjMo1b9NxrJWKEGtg7X19Ah5SGmXEB4P3bev4hiM6L/PXiaj
uUwQRXQkIsfF7OL1ZdYmoaoxoRLM4bAcyzz8OM4Obu/SBzzodeM2T5LkxinaacuyLW4BL+e/uAcT
VFzeAkA3TpzIiwElXFC2IR4n2Pl21jakevi+UoN3bdTzN9rPuj2uxO4vFuAFvvflkdlkeHCWIpvK
xfWk76nSJ7rYgkzotr4WqEHJsaReGzpXbw/vCy/74tlCH2Su5wqmWeAaCO/f3mLfZUlOZp7Q/Ghy
68q4o/0OIoCSJJgzSb0NRVEU9Ik4AFOI8UOb2vb3Ba/48uBVBR08XWbkTU073/cz941TeixjtPDn
HEieFHKbQKPNdx3LJ9quAaLeatHA49yxfKDRHL4vgna4e3mqf3QQ/u+oFvfz94GS9/ffkAEafzug
S/wVJ/TmksRhrvyt7TCdSDOJvM35TnZf5ddX/wFri4/ew/TdHFPjVMn/UsYxv/m//eFv318+5ReH
nseb+p/PvO3X5utfrxSBzO+fTznh/otYBAwHbAMExD2jQXA+5RwfeZ7zsRZ5/3J8O0LiFJ4G/wo4
B87HGlwL1j2ngyDLNmJA/4hq8VoByAj/wPdwHJggZrZT8389B43XR4c+SvrFCdJmobypx5mEG6+F
CGhGyQ6XNggxLEn/bBH+K3+bZ27VoNzSdVP+NOcBumibReRRL3dY2GG6sqNPl1DCSvH9LdbjbMk0
pgTqaVHDTZMT0Es0jpma7nVQl+OYoxDo9vRHuqpevA7OJ7qKCsPVqYfMiw1LxX2ltNlNIcBa3Cy+
wrzQI3/EDjtxQe8oTEDafUQyET54S51G4RZFlTn8C2tojGJIq83dNbQV+EBEy20urbJ0pgpBpb/i
14EppNK9tsYyCR8tr8Q1Zxf2ibRhqnu6mULAIlbriwNqTpipvU+bruj+GigwIOKqUSFV4a6gTRWG
nGT4ZrrXfZ9b83wbKQwwVpj6MuF/ftEWXK0XIEPyq57CELcw9L3yratKcfQbZKRt7j+fJrCPSDC6
on/+22z8b2IMs638e9t50XoCqmOEvn2CGSo7r1/5UEqByO8yPGlvUGl49ISf6OWdXSxzIEDRtKD+
9y5qPetybKdWd/rRkuCqi2unTmAUXL99O2ZHfXU7gnJFRHhGZSPAMOHidgARUKxSKvk82kAboMwV
dqpoUATLatX7LqC2n18B9qm77AHnEoiQtyqfqFn8ggPkvE6rGRfBsgwMtYNyFNDLi60fvc+8APIf
fg7pEYv6bh7GZi6uBrQkA/8h5oXQBEgn5iNQGEwze6D3+Mg4TK18hfBH5xVNOb7MRoo/29VTBxbs
PoTZ41n3tarm6Ln15ITHqGqBFr+P6tIJfkEren1e8hDQuRyqMAK/Fxrw0QXtQzix30vEMT8rt0eF
m16W9hhGf1raeL1CiLH35nex1aDu0G7efpGojly+yhCpd3hbTC3CErRPXs8syJr+lGkP5a46QD3x
0zTXZdgf5Ag4M79KcBbm4mFOfTzc+u1QF+7WtkaqcO/pJ4+Nd9e5QHwRHs1Ts1Ln2cmgUUyQK828
AI9B1jdkTljE9zRrSE2ugqkx2wkSUC2fGQz9GsIUcXSIcFNL5zP+I6lLfNg/YhpasIr9bKjw9YnF
ZPkxpyjzGgWfrkiCHv+8FhPz6x4cO7e5qhWHVnr63cS+s87I6aUoEURmVVp5bvakxFIBLx9+HSya
7TCrUhIShVE2IEzUT2ZtY8iz8jOCJfMpM068fLQti5znUv5oNhYKdzXfjJqG+uZuQB2Ln+EuwrpX
7djzZ36LEn72Lckrg4UbjX4nCmhBY/fPbKINI9yM9DZBj9pj5na7pKJ8tHO63M4oZA5xXUAelU4U
dvlxTRfCSnwjc8RPr5ouTOfkoSunJrC+tqcNsgrTnpenellhvjk7Ei1D6P8N4/3Fpk9ROLdV4cJI
uS4S3FWgLlPv12aD1TP9gz0SM+au8TTqeK64SGfrEdim2dUwlTT32Vv5Yj023chcJcIGbmCcPdyh
dg7UJe2R1v8UVAIMnp1M1A46iCr9Mz1bi9d0/igaUXKFjXbaUSHDtOpjXdsjgBrkXlBJRlyaKPnT
1Pbm5eYicIrqC/wI9FNpni8OWtRl1ph5tqCVEkw3rg3MMHto8M1mSN9eG+KnTRciG2uPI+hFoucy
fcyCxB61pnPTTkh2wTnSOsaZ+7zn4RWgGLJgBodYbRb8UfjSNj0Zz/78Kxh6jRRmvaKW1gOqguaw
9lp34C3KJRyWxxk4eD3upmoomVUxWlgMePdSfBJ1kY5IoZXeIPzHwlEiT1FZiscOVTr6yK6Ey0Cf
JP24qEKo4LYP9YpTAOJwXR9OWDm9HKCuN4oS8f8w5QKn/5B6m/ndnma7gxrN4OBhVZg9W/izRSFX
5PXMPBhW0Y/Wh45qsg1pvxnnVmZfzqedA2OFJ7Yo/074bFuxveCl061UOR84HhGA3gwhEFa5Tf2C
KPjQFNnkhrcpVLTxmy0sXDqvHSlczlh8pya6AVYl+zF4hz1MmsT7unZ0o66wFG284IBUt1mOAs9Z
tGDeftMXSRNaqkHMoQr1jpSHgsGluSVQX489SZSPYaD91j7Uybwi3eM2TE5kbgROEM5d4vs1yj8U
5SvECSOnyBxx463ewq6s295G2O4Xt3VxukVIX3GoUSLBF9H9OdDTeecKGCLDZyHdhYfXc2u+VGOP
q/B7See5+8jmS7PzIKU9quUbGs6Al9GyQPPA+gZ/zS7q9zHaxh7lTMQS+ggx+GrmdKkVxhDIAg1J
4YfvragI/OOQFu2Y37z9FJcP4bhUVu2QVBBDzcC+XEVKLMDf3N59RNasB9KRz7j70PQpiW374tAk
hei9o2stckEbYLVR5/r09h1cRCukwaxj56UIbpvFfBkkIE0N6LtfHtO2KUPxZbGVEuvBip2aKV+G
HgwTDGsGybt2It+83RAow6p+0QP4+T5MUkyRNvKN8ePlSJQ9pAAIUN3jaW90xWg2ZFY+x/5BJiiC
wcCo3NgsCFY94YikbcUqeXs4LsINshgbUBvgMMoRAqmzixMfQw45ZIE38kJGTIkw9ENkDUCoop7o
Rj9Qna3H8qbwqRSn79++9E8jwIWJdMigmQqMwkXcqFcYt22pu0fqwEHXfGCzCDlO5iS2+HLefDwA
zWt7xJRxXp+SxKFa/4sRIHR+HfVEjpFjZVWFVEiIZC/HYKmidizruHuEnqxY295pgWUFiPHousKl
sHCuopI+gL0/BzF1vTbLfIvXZrGgwEaa7xUHByImW3Zp2cSGOTby/XMGaoZ90e8AUfFMpw/2CCSz
8QgIAtfG7ZIpMUS4CnSWVJ9yy2qnAv3oWrYWwIoyiN0jwGS/DG7cBu20mYauH/TPAANM4DCEa2sN
u8oF2D58hPJpZnFnD1MBDjRLqxn/B1A/wL0KKofcCtr6JvSR8QCe3WiDLeakOm3/xczsex4HbYIc
CA19Md7OAsfk5Kp0MHoPrxw3Tz2qemyiIj6484iRdaP0wBnjNNrnjD+dgK09rBLmB/aTkp+VDWBu
Tv5WkGrdaG3SRDwsUfF3UGATVXmHoId01HsUu1yOI1mkPOMBLhQ5ze3Q1RppfLkmCUytJEoS+HwA
n7q5pzUJOw1FlWqiCb3VBc2Xz4xLy0mrc/OyD+STJbeghci4hfYUswAscMHc51qGGT7YXgPA8KBd
yY53teDTwdB0s7a5lXzSPjdWgTckDQSUDO7qRqgVV8uNe0pVLVYXv3n+A4dlzURpOHNJJonZzAAn
3pry0UT/OTEi1gyEVLP0Bw+BS+ws8QLhoDeRFbh1c9WhU9i/Q4R7mVFjg7A+2bkKKs7TCmkqLuAg
ssAfEBCYs9pRyF8TlKvMHYaDzhmrDMhls6bUnoCnl9X8u4IZtqY3E+b0EjvdqggTGK0TKKwHW8bA
uw7jDB/6R09fi08mcFwZI6to2wIaV1EmNjKmKH+TTFlpwxwPvLxALjM8LQ0tA83+JHXpdeB2k6ye
8d2owezmwLTTce1tfB7A3mQ/avIBFx2gOPDi8cGv0KQL3w1xbOK2ArXDML2u4bC3NKBj2oG+eLJw
T537d1bBsYQPS2MXBNmDGj17OiRjneqboE3LvLurwbzF6yMrRre639VwQuLsyq4C1JERDfV7DdwT
BwoQUdDizXqyQykZzzrtgOHsitlreU7CNHq4uzX3Si4Et9EkCufs5vy+HaiKhEfNKZzyRWg+5Xwq
W5Nldu44XC2G5BRC/8PdE0sul84Ipym9hvgyVesrYMh+gx7q6fzAO5TQzuOJ1INYFFChrR9AsMFI
ySoz8sg2nFnbb9/DT4dHZKrYSJDEfsSrutT56POwLUCVzg82eEH1AJUtKN+vDcnEk9UY3s8B1UqA
6L/Ysf3XZW1ODa5GnGbTWgZPKi6fPeo0lPxwSR9DL9Z6fR6zrAFfNJPu9/JzHYnJYKGpXtFrrdrJ
4XApUhrKlIKLlPE6zNAMyKykOxcFQDRdg6M8+qmVhvYVs9grkAwvzV6g80V27X08+wPv0bM7fImO
y5ALIikvTcqo2aJIaFXuQ+DqKH+0V8esVFFaK1WXpEGi/pAMk2uC6oXUG7WmU/yYzpkiqDzf1riO
Mce+D1mXHQEEZTwMj6AhXbixqp/6FmH+Zixs+CtNDE0GYwsi+iJEHhNLXtxwczjJyS/O54vyNsPM
O6VngFwGEuZx4F6UIoqgXjD6kQOoY0zO0yuAmnlcUFnC89baL75aqOjjeQspAn5K1oftni2vXGEe
lgm0zc9xZg0ILS6dZlHt6djgSn1w0oX8AP6g8BipTNPohYPd6ATJSYBT/fwxXbHnwDWhsDOYT27n
D6WDY0rYQepD8LN3qqucE6LDRsqD/W//ItV7MXT/W0GLhUWhijIMFuRUYIA1vq6COEG/LGlgYOiN
Dpzha6H8gXA6H8aJZeW1DhcF0bzg9XZFw84177H1tQPAim0t+iSxRed7FMtMQcCY6einjtSWX2g7
tYQFnb8ECCilhsnUdorTB/tWVhTDOzk5yl/2sQVQPsY102Ybu6HhGtT5PpMpYeIxML7UBdZbY89g
y8Yyh75D9y/3v/ch7Udx4+icO4FiprIBrjuVLKjN3bKW1d62ysGHprdw2CfYtLiOgizTQ3ed8gfV
edRHrymkxChVhQQ5OEr2Yzw5ERJQHOsT2Aa1ruYtd4AHX55d5o59YIusg+YXydhlvoDtINgR5IQw
tnHFT9XtYlR5nKxT/IB91zx3v1M4AeOJlUrKlmZCQw7JrJgFo6FcJCR/VVO83OEoONtMAVJ+k638
FKW3PUfaWtbRA4ut0k/itKWuXhUyBdyMFmS+JU9i6/1nOyvXRczIQcgIe2QsGy9iY9EtQb742n+w
fYvr+t1oyuWL25pjaFQe20pY0V/8ZQnwogJovIGpAZonRlSKaqoJ2v/W0qqyvFHDovXD7DD1eUbZ
116+PWcFnAOZ2+KsGIahhSz1oDrxoa9IjVHOKbIVfGDb+0U4HCH39tAt3JFw83cqORFN919kUBcC
TGQtrmPTM7BJ6Wxu9nJ/ipVdY1TuZQ8qiSaScZCjZiL4QzBGfxJqFfCp3QJq8OdiHimNbZt0VcU3
0uyJlOKc8cF7jCGlZ7msimbneZiyAhnuQjPQb7/TiwoSt0u6KWhKhsDRXArmr4cWhUi8cZtafIAx
qNhIgjwzs0j53sr/gPlzPudLHxc74cL4RuTBoFRxx3Qh3/8zLJgZO9MXBnFhZjXYh4ubMdGYbGlp
PGAUgZPTxp6QGhvgeYxQFHdjpIkj6BnjQPT2IBg4x9+7BVwYeTCSToDZLK2fqitxqlI9DD47Tdjj
WI8qi6lyN43qk3ILostUaXXbTugDEuJnbflwDm1xLDYHhozHhKgLWpLJX4STa277XPiswdSuE9UY
ZerN7owOTX7npJmWehequiU+g6lRivzH2w8lzInw6sTwQPSF5t06Jiy7XK6xv2ZazMX8cC58I+cR
B/eT069YLoBcCLrueqZmjDFfAyCrTK/zxh0lWgh2ZcKSdFzgfWzk4DpE3DPpIWxPf6Aq+FF3GDhZ
W4rfYD+3tvHbcTegcWO3PPSBsisL6D8M1ekYSj8ovSsfjNwgP8+eYyPSe4rJ3EWYWnjuZ6ZBM1A7
e/lCzQE7I4SGQafocCxSlLhXu6u8q8DKfYE5YRPYcwNGP3Oj+N3Uz9J61K2sfPl8fh16RfYM9f4J
WRJKnWPTemSJPgQIHg4tgAqQ7qn8TyGzZjafS/aVyjgCdxO9uDYiRe04U24rDycgoCRxIFBGIJ2O
ao37TRn5IGrT2u5amFmlIulAINTJIT6//R5/Om1ox76AkQhr8W+5PPgDkaVYcpfyYW7gsBsDCgrc
zxVGhCZw63IzhqFTwW8Y81L8cvP9+fJmUSDahjwf53l0EXcQa+UF3ZTu4Vwx9t0GVv+2nCJjY5G/
dBJ9pEm4iyoteOm/ePwXOMiraQw0ygsCdAN9g+C6fP5M+kXhaJA+KGCa5LWoiN8oRXvpVExbsUBZ
QN9/IuKdbnoqO7xAF21XlpUFL4Tc7ZwCA8k05dmJDZlvJp1luiXNqfVyzprWFmblI7jmwTbS9ek8
4W4kXq56nlk1wlTMrAEJ4lqgRD439byJbTkVABCdFVO3DaUAdo0cEaUmg73y9mT4aaPCmjD2POpS
pk3vXDbWVYWSzEiP/MN5iyLr83nl58AdfDyATzTD2cOCoPGYLWuQNephQUbjV3nWa0wLpkMGvsN2
TTnajZApvjiUEwcZnBQu+qe6QWNAbNjLuMZSTkCE4YozH99+9J9K4CD1eJoQaBTNSJB7F5E/ZOog
RSgk/ZT5Se55WxB/5MUIPFEkJGQEnDt/XaCBw2gcJSTjTcVehxxuaVMKwsceEjZf3r6pn7I+eqMM
gYkHacH8fGSNGAasKMNkn9I4NTvJ6pUex31Jq5Lw9xSgLfTi1ENnARI/wkZ7kel4OWc41vzyPVbp
izl5KQUxjIEWFDHG3DJv77RR1qlX66ewAPndXaHo5rof+yWhyw+ArjZd7VMA2hM7swrHYCUaPbcP
c2800zxAVEweK7weoGBl44wHIvwc+qGoS9sJDJK4kTbiD1bYIUJl0OFwDMJ8Ir0EoI0W6/W89C/l
JFiBrH4HN0JuL5osk9OrU4307ZG9DHJZ9PTuwT04RATwMy+m1yRh0Me0Yx7PCXw9hBKnIlDFCdoY
YsV4DHk1s9rfvu7rU1OYbppP1w6WMIxyptxFDOJ2KwzFsFUfUL6LFaZjCU2u6okeVF0Cz/l/AJ4P
pz3st2aqP+BvKkego97rmoFgzhht0BA5R2JcU3Z/HX35QOyiliP1QwZdH7xjSYHZw0VbdN2A1CM8
WYWJE+xaDuBS2MwfXEIRotsmYjJfuipp+UVMa81h4Nlooz2e6jpgq1GL2yYvfVKRgJkRyMqDw0bD
nE0j+DNwJ4/vFewyZHtUfU3+iNgvnkw3PsFo4b2Ti6cQeZnm2HwUR6PmNiK6ENajM9L/GlApw6j8
CbGDQqv9XGhojNsatoiXbPLTjcJGMw8WKtf8MeJOYXUHoyahgFwvAwXwXac1rbYNrKIFfqFSHgS1
3bm/2tA/GpID5lBxXH1uTgOxkBWp9UutKMT4W9eRqAze0yCf8/VdXYxBgNsxIpV+fxOokd7wQ0pV
mQdo/L4f4dIMZcaY5WNtkCBZTMLUwDOfIThf41FgDrKZ+D0AhK/GDmsI0cFETrdobdpVvveEmrnr
zE36qYTYuvS8MG1qqPYRrkyukw+VH+ROcWhhFSYaHrE2Bb2sWqi9PiQ0nYM/kyoyt5IDxaNNVlKN
4kg6v4NSlxQQkRny+yb5eF7HsV0G1J5RLx9BKPaepz3vbrJlhMpcXLspBSCvdDRgDGtIzf0hdNgA
d8KXZqkTAlppXrmlzCNTHYWxuhltasneLgMpz5tnqzeBRCtaeuinKWQRKfFi3MaJJ2ufSHgEqALS
gxwQCm/9nkGEzoSd5zW4Oa/GqzhZU7557hMZeQE7eZfbhN3qGrwEjbNdimjAmL63ZxdgAkyglNL6
Vbnm8xTedXavVPYpgxY9Dk9ugMoLyntUwxmNLpzEshrBUWbmEcNOM9+ryDc/m701xi8hR37w9hyk
AKwgZHqvZNGLawu7dUQLXX8M8vuiz0rucYKfz5/+Yj2/HEH/jlVYzyFbFqva8x3OKrogr9czVwcN
pKr2w0wkACdYA1CyvM1Qi7THkKNpYT9uIPLRxNiewBhn1EZ0wmet2eRg9bGtkdkixnGDLu3DJwt0
SpT+viRMnXaDhrIVkw2eCtOAQ+CBQIqEGg3JgYJcuyPDsTCvxoEbbMdRdaPN6EKwC0wbaezNgXDG
v8V2RnFUiYRjKGdDZr/XJ8Se4CP4vWwe4apsnCRXDiZpPn6WOODSEE+vUrQLaZbSyIlJfcgbPFoR
kLsr/qxGnsDMaDma9sG5gd8XOKwlEk1b6nqU1POmS8I9TWoYlzdIr3p1/F9/uLpoVkVGQlWtaN71
c4gxfCS1zxfh+RJBTe2ES/PlHMalXjfXuCh7op4RzbWY9QBpTiFe5iJuiJTFSyfoDLxxo8SAa4Qe
kuFedyVgNdj9CM8nn5oi7jPu0jt1OVqEFdr6BpaZalF/w6KQ5zrHkBApEwuvX6ueTE2NvbPGAjmA
6Iq80qaLZ0mP5hw/nkEhBXxg3X8ogAA7/XUJlpyo1e3xJZFYFHTegIL9TEULhUZ6Bvz5GduCE4YJ
XvtGoRd4d27gnRFGbke4xLlv0yLpkJlOAOfhX9EHxR8jzqlds3dH2M5YhpQEMOH23DeImXKrBzTT
Arfw7u2VQC3sVfLJSqBSw4bohTQwqVxeBmt+JgNiL5neN2lLF3HPyRQ17YFTiRHYj1QjGCKaimbT
0RU9pLvzao7brKsjzA7YzOqjG/UlCrJQW6fpFqlSqzkkgSj4W0ZOUWn2ZpxuvGzI9BOKrZrQi4Is
la+pyg3ucFkHcwXTPVQPIe5mDGIQ1+Z7qEuZToSTFKZr07UyR7xntIgi1z2UaHMORNNgPgTJSJJU
FHcMncrHXEM/1X5dmvfBPkJloolCk5kV5L1U9QEVGvQeyCiPUAnzXFO8sBbbqI6cwWckWtxjYbPa
71kp9Nk3DXnyeuuGMYDYm8iyUDy+qubqBeKmUm+dtiPyBCh/lGomxD5MbmfqfLYYgXTZS0ay/+DR
jC0fuwVw7PEUBqq6NK373ABUWlpuYHX0AauBuq335/4BGkompFtx2KZrrHgN3c0pbu182zy+UJaB
QUQ10iDtu3lh62t3wwwN/qG1yihbsABB00NPN6muTXA7FlBdhm1QBmwryCStfA8OGGEEDeuXati5
Vjn0M1Sq69Gp0iA8FrjsEMxK5dqcUiHWt5i+tX4VXzdx4sTru8IZXkpPpxsOsafhtuQQGRjuCFaS
a9p2OZqBc8ckRCQKIaqBEDZrV/wURVZOlrtpCy9Np3vod2B10U+0i8o9IHvgUzxeSt/UvvMQiV4o
+afBQ4Vg5uQu81KlWJuAQcytg5ujFkClvQ1XynZy4mfudYHwVJw+4HbUpQMckTbIjhnIZM74Tk8T
F2BSKobUtvyCv2bz7wkN1tiidz53NGntdptjjTYMT0PQmQrc+UCLvLnpy5s1TBpuzGnZX93r82AC
TPH1sI9oKWl5YHVHrPVBWyYaOP+5i7j50G48fujn25qGa3ufhAOt/bhyTavDM8RbsYNDa/qFUpka
81ahd919XPNaBcHulMSETWIwIOyXTLHzf9pKj/wt6a5569JXuQLu9gLhOTdSSseKUvsaMUst4f2t
iONiUYHqsv3YUUzDkCYT7mB6U4FrEAyt1faNdyNw28mwUj91yc6L0c6bcA43XZ86VrdrV9usl/T0
whRqNDz0KRONO/pC5fUAh4i65WY8zbVp1v5xWQu4pTeurwNc0Hdtmb4cTOcDo5oX00FwJOjRw1zZ
/5ez81qy21i27RchAt68LtO+W3RqafMFQUrc8N7j689IVPGE1Iwgz71PDFKtXgtAoSpz5jRsSDcA
vZnXIXTKnfgjAwxrMR86EObNvxotdIUGJf5xxd7St9grrtMK+/GlaWrZkmgGi9E+N/401V/LYxtZ
eC3ZDzgG2nV9x5kcBMiT2K73OHwsWw6w9TZIE8Zt4iaSFg+tbbgdGeXQzOfoZaQfYU2OmPfyvPLQ
R/bxflEAkbF1Qp+KPNYibXnIyBEqEXrU/RXfUrSX6VnPaubZFNBZT/9svCjZWIESBWa22FAYM9VR
Jzv1xlyJZ6w5yEU/yd6D8l+2Nk5W4Rbou7djZs4lJ21nTvd7O4TvYGJ4CVYKtXwdK3cF2V2OkqOK
wUbBaYJlsqg1grqzTQLcSjie8HPj2cHM20ALWJzw0gjz9mOQ8MjMa2HZMEevxTQlwfTwHbkGHeR7
4y0rb2QR99imPurhRBensjE5dYmNbIZ0KvqCJarN7mQXEfF6I2qxhPCyYQi4q9aazj7ZNPo1W4wl
NhzvlC39DtxE9mufWeW7lh+jJT1Z6l2escZn/po1+FvDjgLt94L7bA3lAqHPmpBee5sq3vxOvQx2
Zuh2QWIPkVWwUecok6Wfm5xEuObS7ibRiUogne6xk4CVGxarIKQFwZtsBQlXyxaiOvs+m6O2ePQp
ybr6XRztsmF1Fk591fNK78R/05WZHtqgmyzmCiUydq7hK4Yl4XifUsrxhPT3qdSZZh+DwhUTudb5
oJ/XVMKxgYg25S4tEh2hIRt2ykRSZBM5dHVihbGarMdnTRYrE6eTbVIxyOY2lQW61D0Vz4cm6jrD
u8mw7N2/JYsJiBRnMrxKZwcgYz2gq7RPhC+wKBRigBvNmmZ7Pm4yWz9/C9HwzctTVU17n9+1Ky0P
3OjABww6ewPShOXWx6yc39LOmc1qSGQs/hX7Jw5QcuSbkMwA9ZroCxxD5k2sGrM6qJZlLdvCAO2h
+6q3GABsXgAnEtOLkz4uMUqTT4Yy5HL39Y5dTYvPJStKAv7eUoB0bShvkY0xFV9/9iGY1u9mt845
BOemktfOUsOWsnTkc1oid/klkzogexRackDsjdQvenKd9bHMI5I9FVqobh67opUe36tnGVIkyAf4
GxJOT17zvJLTf8IeiD/0KLFQO+B+YIf9gSfhYS7Tzd2djlUXBBsM7W5yAOpvbCMc2Ry8aRF+oh6A
5nZCEsVtsbpgX7Yif1QrBrnMpbtRXtGyxOQjuA/8ktgEbE09+b99pvv7Kw56A/kSA7umuT4gtozh
rejr1otI3wz9ZntuIxPvQY3IwjXAoOt776w34SjgNXSQufMS5pdkAcenjLEgLZMBbkMku7fnkvt3
s6jiD39XZJDPGwZ0VfO4jq0RlE+4jRSL5Kh18fINNJbNkvAjbNQJ3xu6wP/s8o/UsgpOweDOcYZr
gTgGXWs9EpZukG0wSSfscXgASoRAYLLpTmXI/xZP8mjwcQUjGGS8051IcfH4Yw6DhQ9hVff0rW4T
12P0vGRdLlBG7Tj8xt4r5Y/IRcMqGKgbr1+cGRLrZ6GWcmFOiBVWBTkLS+8XJlV83dGZ6LUu0GXK
jozx3C7a30sRQHYnpw8Fshn2VVauQhAoIAb+ojGDRCFCbd/KwT9lmcBUoxsLevjzfuJtN8FIlSkA
eLNpO7YYHv67r8Yes6/rsXFesPnDvu5UljiQjBen4NZ8RYUiK2ewUSFir5/PuZM/qnX382/x71EI
k2/I13ZI9wQXO+CIEcjyH2PoXvBuXAT2l6RshBerpqNmSfHHKJ6TiQpbTf+D1Pz12P/f2D8fb0M1
oAkPLNgOWFe8ARfm2Vibyg3XF7vG8YoxVecG3Gk9AgCkou5Kssrka0Q1/h5S7+OtxN7wfxiZ2vJp
/4Q6gBngLGPb4ToscizI/n0zIJgEFGZeTjPKgq6ey5HWe+mw81khQhFvNjj5cp3bhhy5a7SMPKg0
a6UvZ3wj1CPdg8MfjANCVwBJCYDEymKgssWEVIiN+UFaTYKDDjoZNNtfpiZMqvlDQYwpa07zRjNg
Rb+6JsBR26/GDj/cdaEcyWAa/ItX8W1wUGCSUOwag/0cOhV7hN4vi5QtgF7zmI/nK052222tdulK
TcYhf8lb8fMV+G9QnCXAkJ5ZA+pe5PxUB29ueg4ftRuI03tOvVV49utMac2xcjSB+5Id+y/2sGy8
P//gH15Az/R9CxMB5h0OTnNv1p494qmbRu707KkqK+iB04pHPcKd3A4+gy4A0bpHqfstUc3az7/G
2+sXbgVHOo4NPuj8D2yFabGw66yWknjDXKGWqc9jAMJGJP/IC4Ko4KJX/c8/2fq3pJXRqxA6oPYz
imUqELwFNLo5S+D0xsZTWg2CG5RBTLN7DXMsoMfT2HHufoXrKWORVYEOU9jJIcxLK0e5GwdJ/Mlq
8xw++8+/29slivCCe+HxSkcWQ5O3G4M/7NAAgth80rCKp8iV4xTRpKkluuCBsL7X06DK96Vy8P4v
m9SxEv65L9iMiiGr2JbFsBau3ttN0hdFpmv3hGIU7g43V90TKJez+WFLxs6dLpM1BuaXsvClnLGc
vra+dBPKB8xuO4QwwNBJEPn5nYdbrGP/gqHzdin7lk1EGs5cjC099weCDsfMDGEfmfp3UZxaqK1B
6QQkFeb0SWHm0RwgUoXSZO0VDk6/+BLevylNjG9thxsVYv3BYN3/gdJEKYANJL7hz3nflJzNczc0
Yf8czVEZv+KZbfgY7BlE0BJPpJSAWtyc+XDHMWplAui+jIG3tcVtu3dm89+WaLXiS2pYqJmckz/g
vGqAClCio4XeDJmIN0kIx3ux7IR9GGiTSY4LZYs7rqv3DmNO9mtkoEI01Whpk6zzCG++BuPFT8j3
IIh952voPb1DlMSvnBaUmsvJCGcPl1WCkNEwX7qws/HWKkwE2fi5FmFIFao3C78Ed/pI/o2XpWeE
fUE/X8GYnQGTQ0YGIs2cCfwCCzdnghASriCdpuq2cBqhOiThICu5tNM0Na8B7oJFe8HZYhjHh75L
YatdQUFS8/XnL9zh1/DPRQ4DnEdHmKEHkoV9zJt9OAjZ4RYmhc8aJW7V5VP60RDD3fbNOEQHupQR
U7yeoRCCNUXF1gdXpySpRT7JMWZiucDd291RqINKA6cvu2Is1fxurnZCDk3XhX78qyHk2xkksn/o
HeweKJAgCb0lrDlIzgGAzf6JZrD16r/Q5uPudIMQiO5IazC1Wm6vDREhIOWkHVVbXjoHwmD6xf19
W2lhNs83QW6MIVnErX6ziZixCZjCmnpaMJHf0z8cr8fE6R5ehWt8DKmzKTQDiNHVnzabGAt2nfOI
5nNM1sWIXtbArZbliufmjIWt/vJLSRI3ZGsZ6H+mh3YIEmVDZRV5li1J2j+/hn/TI6jPYKr4yLrE
QwiPn7e0Fcx+vT5g1PYU7MbYQwwY4spJLsYK7oUL5f9PdRAQrung8MOoTuTa1pu7xsyEHI3cq570
QFFX8J2qz/ERyGgWiLTBm/sX3Iy3z4ttzOORIVqCceb8UJ8XcyfEjaV9ytI8YLOsaL79z98/vwwg
ir4LokEmb7E1IxK/+/nN/uHzoYSH+LhIOepiI/nmyutyS8cttNJHLY1Y2NSkp/6XaquyPIgP952N
MvhXLKUfvgCPGcIT+wJKLpMj5t/VsA987GNpMDzApDt2QPdosvXhh5+5IGusPwxDb70+G4I/fn4D
5AL/uSGFFqWZMBc4WKIfD7UC43akqMn2mLNB7p+wghzCm3TwY0AevjSRLje+jVj4Fy+q/bYqohLk
LIhgIlEZsubeXHfhObOzV03/iLIo7aaXwG2b7TUiR3y/18P0GrMM54/R6mWqzXsj7S58eWldSIXL
Bf/u8onGdQgg6u1npDJAfje9XQnapaf1dAJySjGbrFhDCLFMCm7caVrodrkrgi+mqsKI+PltfVtZ
QQxlYUMyhXtH9f+2yYnJo18JAsgfx2gmnopT186K4IQtQF90V+I2yR7+rv3yNsYkXydEdLMpPTaE
xl885LdbCrld1P1uKN+KJvBtK7KUY5Q445Y/BgedJ5OUREBfqewUDPjzi//x49i5mN4hhIQU+4NH
Yp55HjPM3SOhAQ3kV9T5gva65UwBO7pk6P6K1+69McvgHgM0wrzhTQ497CB/mJ8P8doR4dM9aAJw
fugV16Rq99dpWGTWJjr6uXxMtxEl3bnHuddtX+xp3Fvyul0SrPpHt4UnMT9ptFILqrwE1jrYStQD
qK5lDMqkmUUNIWrI7STq5p23TyO+0D6/VQ6GDV4Gyrh4kxFWuwzSc1CpyNot/UqGY+KHyI9ovdPB
xy8VxcubZhlnBaQzcvyPadLz46FiTDX1IghgDmMQaLaJSzCyTNWhNfEbzDLnSmRc1WxTjQZWJqUp
C0reiLSfs908l3HHiO+MjApWUKYGb3NtiEBvD2r5oihbBJbs0cbxIbopaIjbAJac20kuSVwivkuk
htwXgF4jabFHFgOFeBzuFFh9XAp0qDqKUlpA4uwqTODC3nCT8bT0Rk8q7VChyInuyYFDcK7AGdNc
Fq47Z0ayOzdegsT+nbpZulnR23GuNMYaONPDgmZ16v1Voy3gmtLd2Qfmo7BhwDXBiQ8Oqll7WNfd
xqgDN+usKHO6EyRzV25m0M0iVdaz0MZdxOMjO0Dmf/LsdFvg1m7mvi9DVhIaBxBOl8oMGLP9LxVy
mJMSigPIl9FdiJFmxl9mI9EuJALcgXxzlWCj2bFcsX3mBhqTLYJI+AF9fdPyWkX+Q2W3mBhnmGRP
n3I8IpACMl/w9uiiSivkQDWFmBlXQ8U8FHuAhKzc3nUBCjuU/l8gPmXBeWTg4nfX2WwFIU8ydKmv
0zamTKyZehgJZHqImfMJD0KAzWtTFkhyTvwTCCYplqZ32ye1zFXJIPEjTEstpDp/7mqqUfrG6PyW
EBpYbkQKHCC8hrpsNTjXMHQ8QUv8WpUu8cpYtjJIfelN0tPSc0ec1f770m98L6czrOVbBYsTu4w0
31PvdeX37K/M1qfpL8AMy31lKD5Pv2GPU7X2jWGQf/EauPtqjL+h3hO/GQ93UOC3Asn8AJ0x362h
vAxqDqwnBLgLCP8SSdExbQoz6TQD8GoWK72yb1EWtnnDNCdg7ki0pSIDsBuyF9zuVeT38/sgLEaD
2ZNC2Nl5BWvp1S6gC7ho893sD8yurfy9WtaTv/LKFseLO5tg7Mlln0N7aK4zqYosQ0VWiA3mHXet
YWPpdyYHReA61aoTYiILU3E6c9vOPUL5Anwt9kvbxR4zAlR1Mr/Qii6SZZakv5pd5WEy6JdpQtIh
KY7zS1A4yQLRS/M5axLGcE5RV6qWWLj5yMDMklk20szV2fF+UWiqetWxcQ+NP2avnx0ihA6yp579
OZ5Xy/Z3qCvHg8dqHnpLfZu0Z0CflyITKTiq+Gw1NQHqBZfQwH0ZmuzEmrrqwh7mVMHOJjFfV2KM
HWZn2vUgSbrxIxnHQXptHG+ugPDVkENNqPxwFahzWvaSBwhaI3eIYMAEX3eTO4PXtJqi7bZJ1sSj
q0RTVTcJXyligMHPC02w+6qNfsaFya536eE5scFvxzINgNphW6SWDFk6K/XSZ/LWsQO+6I0yw9yQ
TbRaG4+XsWhSYnvPdWRgvXGKDBeWSqdetkX9vmPa0TvbFv6ORxhP94RJPflKJyTTlskqUBwm9Wi+
r+1j1xu4C2zyAdx4bpnaKRFq8PVIrhQ6EoesnAL5mMrMS43vNalAUWTcupfuJ1llMjxP/nG4KehI
z9qdowfU24MCGQn+lFfQpRLiufqKGtKD/bIu626IyzI5t23GM406I8gRTNY08ROhl71oYiwIH9xv
tYmjhXap0nE6kBYyVb38d+3lMX3/38V2CICI7B147+e6kJ93FHCBbZzcgFpVlAlWwwQ9qAdkmquA
HhJbvWcf8mHL4QrpY84NRmqaJdzlXNPYT9GMB1yucPVtd2RpzG7CAOjZocxgWEW0hiD/o9pXWquE
yYdxM9op4won0TMbWA6jzDqp0xno/dnGk2D1pQ2DjTJB/c1SAP6qPl3VbvCJpHHQAH5BqcQ6KthQ
ubh4qtkj0aQKoShQ6hw6zsp6zo1wM586/xi1tWMbfu5RV6V/JAyX69METGJ8K3M/1ErrklQtnoIe
SrbMLDgQNaS9uAnlpNg5QN/IJ3EGmO2ZFavlVxETOgMZGEI8gLqY3OvCuSGLOiEeyFUU9sHFAgyw
qV3kPAEzdsvwjBQnTmoizMt5Gq4TJvdTdB0VcV0t20j5EOhKQB/3GCaxA9xnnT3BBMQnjiT0c9I1
qMsZmVYOecRl38jz5QnxxfWGrAtHvdABAwSzLzYhQen5bE1cEmWz6hDxf99kdqxoSZGBqQFyrBYd
lA2T5ahxJ1VUaY4XEh2hGxEpKFsmmkNZMUzMeO883KoptPDwk33WyceJBQM1Jl0/jsyfx+aSKdFO
ryzpYpturjnlFoNP7DEIrkkvmnsCCUyqSlf/RupDfiMnumCjVToK3U9zw9pupusIFYvH5CjgWw3M
qHnz1XkU2RFELQNOMAMYtTup4qlX5SHsENkt9OQ3UUc81k1wX9TkVy/PPTs4jt0iFguqIFVA1aAq
W3jHPu55M8k5Nqw6GEncSTZ5cK/7vOK6IF4QG8JEVa3mKYEWCvdEvXO5EJy7E6MNB25nP8AdC+7D
sSb19oaQDN/9WqmH3RCFsL+OOa4IOBmkcAzfO74pA3dnTpJh/hQnc01mwHoI/jFhFDoYLYAQDhSj
hxwBAek9NZIGoalKiITcUxuTEZdq+qxn8NvglTPcuRj9FxEygysTHy12yRUHzaK84Pl3Q+l1zTvS
qMn4O1UZowQYbwWMWia7x26t3zFo83s/XcIw20v/XoMVRrKMBUHyGFPgTdzl84FkcUqSKDXObEbL
mQgMoQpoUqNTeqxX+RyMIE7BlpTlyD51EAd09VqshqxFiyOZlaNvspYgckKjhz0L3SxdXwZFIUKQ
Wo/hlSZkbdqLm5XJkP/n5/3kW4wC80PsPZmkYImIn81boHH3/LXJkrp8qMoWcjZEbFXP7zIvJrJW
qistM/l/+mCUQrTwwDPA/h7Dq7dQXFk4Yxc2e/qQlwQdfd3oFAJI/i0OLDhRdMZa1deao4Jt/ucf
/HYYAsRPQxu6zM2YemCr/0ayZBghZpgSm1yTUBu69wCro588RHjMQOGG4jAF4e1uk/4Fj2af0qGs
z262ObjZ+JypPdHix9YymjiPFL/BCJyW9t3Pv+TbSS7j2zAExHYCmCvmj5ZHG2yXIGhn51aTBRUd
cdV2cX0ukK8Zrm1p3GA706ZBjj11GIQf13Fu25bMRUzespNd9UD5fZMZhDFBmoNrfKpYBljou8qn
ryOgBa9uFpdB1NzkkTeIxRCVqpNeK+xcwHHV2+IdU4GfX6Z1wJ//wMiYnVs+ynkxgedReG/hExMG
HGtztm9GEkYNonLzpHbxzIsiq8PGbsTSoMNpKqP2P+/kqsfJFbPdtPnNVj5yvkPFTf8Y9Jbx1ZrY
VDCmOgYq2hZP87HBN6HgnqoAHnh6MfEBIcE6Tckye+6ZZW8meUJpisu4OZqi+6iXcgrwBMHths5u
wYUei0I6l42NsDtc6qBPyeDcndsZgWGEgsHmcJcz4qv2BWpK0naNMxw7gm9vWyx1BiJ788FrnxvK
wKK6BfQd7C8YjMJduG5e5QSvBabuiGwD15iG4hrPO4zgx86Oqatv9wmPgxfYWFtFAwNTh1Cu2isI
67ktN9Iany3puuHdepGx9BcIOuQfvBAcHDotcuhMUAPPIBsTGi35WgzzzQHt23pxljgziquutbxh
CFfjj23DPqghubTHmfVEHGpjfHIX0/SwLWyifitvCvxv7OA2Cz2yc6/LhhgAofU+bmVCgvswMBY4
OAaVmqjEKJ2Cv7DbSfPbhBakA7QrasR5l74bF5bdrow49TRtgeOco/Q2Nt7hy7wOAabwo7PRyZ/Z
GWF93hP7tU39J3hDO9Ios4sws3hPZ5hnHW5JTWCSokqDXXzBW38xv1L92uH91BJdmZBPE5ek6LZQ
HpicafdO1TRlYTrxQPoinrbiaQ5bsU9SWgVtaaprAYNHSpmg+rZ5b0TgTLqpVNMzQqBpoIpdvImE
NSq8+W/1IiV5zbwvDfwFmYG/4XpG/IzTzNjY5aGRv/7iFcMG4t84NBgwIDBbOzbULpSBt4MxJHs1
PILWu5+bNHMIfG2jpMk/WdAq8cVkJ4zvAvxxPKabJJyUUd/i22HHwd1SYoV6Wa01Aw8bUTdeWuyR
npZlbMHmJiv5VJZkScPaJ1v82Q6qYTinq+s/mNyDiZeZ8zIpHiC7guMV5zIaB/My9fy39JYQOqP5
LS+w1XkwWlyvbknIbDPiWrP5S0yObn7jeNmCCs62+g/YIGTNtWtHyUDcQ29DG0AK4z3ZB2t50zhx
1F66OAlIpR9XCKkXayxW6zGK6vbFCDZSbk3UPsFpqtLlstANkn+dhu0FdKaJHhIPRQ2eOnXwhGlA
HV0X2MQhF0skcllP1vPUuzNBRLtjf7b8KHsoV2/wT6BE+UtfRdOlHzPrda1WUkvH/otPtNcr0YbF
S+mSPn/aRxcSyIlpYUweee2kGJM+AVcxCyeCyd2z6Jw7JGaZT2hwjL+jOXFu8TesLhtiiCu85gRL
/CG841qtq2mk7EEN+McnH1OV0wABBKOuaH8a95hEy6gMtt/N0t1vmOq7zXm2yuG3mcS9d7HT9s9E
X+03BZGJH8bQcG7jyGyuTd6KkyHgwSPDvPrWpHO4WGC3Yi2Dc3ySJncthqafzNbz/rOR8P57PIz9
+43p/FOC/dh9OfQElsNCdEn3bMh+yZf96q+5C+tpz9d70xmnxwYu1G+NPRBksfT5tchdG9uyuSXd
J7C2v9twKT52k7u8q1xzfMCkLH1ZApNgQ6PPu2tZ9fsjiqroI65b5YOVxN67EHa0e8pxcz3BFg8f
Tcivv5fe1P8eYWt3C+PGOIOTxHdeP7WcJoBuZwoawwU0Dd07d/brj+1IBt9ZOPg3zjYbXxI7a56i
pgXxoGn8CDPbhmbfO7dL0NjPJCUal2Wf929FHzdfE5/IChzUCI8gahdQKra+Wjio3Ul2zZ2Tedtv
u22Mz34ytLdWOs/36ZIjY4r3DT456UXnrG/cdzgVh+sVn+OaT7Hiq0Hv+ti27ib5YX1wE5ZF/F+Y
xq+R30xfLY63W3iKBK5h9IDIi2R0ggLMTy4b8NUg7Ps3LwmCO2fPGuzJBi4AWNj7FFLMI51f0Nle
mrCpv0xV7pHs2eXNE0tTcttb8hU9mxQhxpG8MmFhPSUYzHxZM9d46Owe9Rftzr3HdvK+aQgr5Mys
X/GYIZpwn/MvaV1k5Xmxa9jz3lKDlMQWomas4GAJzw461IUEcDbUyjnZ/JGfOHgKsCUkeafNNro/
NyOYbjw0q/fFRMzfGZSgeI9F4fh+4bBhGj/UtxM2V6cQGPqjD9nSPsVVYxXF2cjmlA4Z/Hydb0rS
gv5jBWP9klKsXY2FqfMlngMzOxE2m1zRf74uOX6A69T8ke72eI+j/V9Evbz64P54fxfrjTEFxXmP
7O6Gxqc17q2RFJMnsLrqjgsrnTPlUftCRZFGN4w24xkugM2RnBrgO0jXWrbXGg7siWGV+QUGxXpe
Io+IALc1/kN6ok072GdufeJblX/7e+3d5anhPjb71n1GtmY8FLQ0vFzu+kys0/IwZUMO48MnHw1n
i+4/C2fHo7V5/u/Y1HXvq7gz3UudFuONvy3+q20R/nuJY6N/CEYvwK2fgvibkVYpOfRkVOHvYWMk
dk29IXvuVmfC1CYe2ktbeATrRgGq4/BPhvYh0Sv9hjkgd/hhmiv7YjYL1PTdHz40mLhdJztPsxtQ
DPNDwiRgPtVhFXNBDXsJZN4PyPGN9xYecN8aEudviihznlBm5CRc2qP5sOCHdg2dqfqEPBOUbd3D
LzFhmL8XUBqGUyMUlRN3of1oRURyEYWDK3sW9+Vt0oTZZ9efhjvSzAmDHOAPuPEY4Iiy0B36u03Y
fVzHvJpIbm8w+OseMtJlL5hsgYIR7XbJszb7O2zT7kzhG77vQdKwh3OTO1JeVhr6YURYYyeP1T63
j122vfDF/8oHv/qr2y3ShRNcApvCYe/unPEKPTfj/2JG91C4Y/SCaMm9bpnX3zjdklQnb8naS+4Z
3pPbrv4paM3PeOu4j2uxogEsnfF2iSyhvPPuXrK+Lf/cXTvF+9trBrg3Y3TXunP/yceDCCe1oshe
jMSwzxzCzYe6X+c7PzL2e5Pd7JbgsfjO5bPzS0Ce2oc0nGfM/cA9y5s1JxnxlsyaNP+m2PWghMIo
3rMQp4hit8QzJNs7AeKUZKzdKdSyc4bDOFWkTWggei3dLipnCYV6aNsRzWobFuEnfdBM9oINhX5O
wZ7hWKSgdujyMEi9jrj/kci9lsmyZ68BwlnqWGLMFn7EU55WFFfSlAbHPI9IxX6SzNUJ4dQJEIH5
3JqNSfdH7EXVOn8HWnaC6sgPR3CT30e1V7t/aeyV0QVWoOehwtX2sk3zvD/Drkn6uz5mvIE7VdJu
LQEri1+/5NU0ztMpibwxvxL6V6RXY+gdQjmNWhwM43oLv5lYRMYPWNZbFSKmghLPIN9guekYv9fv
3aWL8z9HL2lG0jSx08k+YOYZWxbAbFHa5iND39Xzb7E/IMflNGEpi9nxgoH+dh1hOIZY3nRFc8L4
IUGnFS85B9cJ8w2RQw0rEzc94cyjEoneZFHpXBRiFB1OaN2+t1sE4yWrxm8YDhcTBEkECd7f303o
7DYsnhfmy8nDZvq8YmHQtLdxETNkB3crdv8LBRkJtgTsTmTYdFZRv9Ou/NXOaLzhcSTMBtWUJIIA
F9KDpNzGIJ2t4b/0rEKzMbdF2oXVqwSKQXeB9vhFlcaZaQiMpscLsPqZi5xQqXXDe20hpxVdUeyW
vn+NHQ6//oVaCrR80WImNThxJnuv8vMeGsOW3OLw1fKZarBo7FgI3it8UIYg+FcdsxLNFYaGJPxV
1rlQxOCOi7RUjSRS9W96HKOFV81iiyd5ai4yEFbMc9VHaDmEErrOSgjWZbVAbHRBAl2bC2oVrIKU
BkbPkNS3KZyQZ1sr4rJGD/VkZ7ZkcoZgNK5L2XzC1bpPg9mbjXtmfU6G+03ArWlu6b633v4tnpu+
+e8Y+UGfP9IXI0U7zUyAzfZhT4jgmM82QtAWFQs+9LzkKrOCjEV7gGFIxKDopcKGsTgyR9OV0UUc
wEABtI4tAzvw3p5hZOB4XiAJvdWqkaYLRY3ZpQtwrx6BKrzON0NuupYQjjYhhuklIcaWvZa0wcL6
hoF70jCyjMPaC1g9vsCLB3NWmAgp0Y9BitXoqZE0cNJNlh3jlVtLkj4x2ldIa+fa6wrpIzBmG1u8
Az2eVcwE4cw7bGiDNDAGsrVDTYReTwlgNIjsqDlM3bQyg/rO4VWP6Tssy7AaALWKm52R1Ey+LQ80
pmApvae8cFvwP406BgdLXUtp6SwENvTX1Frz22pBb03tExc9IZQZtpB8FdIuS+6xRdgrH85skwEY
2lJZjp2wH75uysFw2hmYNCiKljSpxHCmc3/HClB8I0f4M2Z6znI6B9RmHjGRGDcegjs9h9aiP7+b
Z3qU1Y1Ssz2V+Kqtryu+YMNXLeNsogzFsGZWDKBSGd9iGTpyuTUfIcq2aLvg/Litn3O2BfOTiYNv
y+4cpXl1g7R0nj/TtWVfanEZXpiXR1bxwUzLCcvh1enB6Ye+y93XdE/y8inzMXe/6enH/PdqLxl9
JvsM1A5cfUwqNAeGh2g0PTG//V8kXb10esyohRizksURFSp31C5HNgotdNYa6/lgiZPQxJKs20nm
9dg4oGmDLFH5mPIo3nHPW+t9XoLViv5qUkrpr4U3SqPfK+qafmkPcYRCgYbYFFYHknsZBI0tIvUP
1dbE1ReCwitzOgGorZtJmDCGytlZ7UfaikhxbLAwlq+DgH3eb7cqhBETB7Xb0g8evk5ttED6ULeo
L4q2ErA+3GLWAu3j+qeajFpDk3CnXOUNvx82kWp+oE7sAqIVG1dNuh2nvR0eCnkHQIV/XGJTpkaK
z6T2aH3MbwEDmzYqNufb4MHbqJB5kwzwXmuXUQYJz0WNgewtkECBEmdWe70kkKu9T2orw5hYlHV6
Gq7mzoMCUEzsEaEXLIq3X42D/OB0jDpiQntgdSmxPbiXfEVr3eRNbWfc5abftPlOXyGYaUBGD34n
wI9oBtUyATaT46fpWrl4ZUVM4oEcP1qz0dT22jAMmW0y+C56I/ahC/C2IxEW2g98e1HGZDNWHOkl
gtXM41LrZVRjtzxbhLzgEL61v/rzhpf9/box7sINtAAArqjnmyL3g6ueenVrjtjifvZL2QmABqXm
URPUrY1ER1RDBmi6k1U2GTu91g0oH8bvPqsb8XCA6ahoOcgWRbRQz02LoPTDVsK+BrN7fm/XJ7Ld
+Essx3OmFBVBExwDgWMCiXvCxI5XY/JnYEePoDWi+D2sHfrDzMHdi3nq7+KsHhyJpbWbsnwA/gy7
/tYiJTJkHh3564pjpV+x+G9x7ypMVKsBaM78UFSpqA5nrEWh2E8wErATOhVOiYr3Ts/END3YcXuZ
58CLlqoUib6TtueyLtvxLwIsm8n+6PRu5WYXz5y3YLmxrE0swEysIbkzaobezJFoQb5z6CjgZXpe
Uj6+948jxygHOWiVa0NCAyqSyINnrTWNlMTyW3EjlBuIOYJUAO0xDYuhIXKvTOWWqQ4vpmQ+8mlH
9LQMEpVp39zsdYBiDOOOpr2Dz4GZ3EODsy9fjexJlo07mrtonSsGz+VlNmgpL9AOyGB6IROD1vSS
OOkaFBedi6C1XFGIb4X9e47XURlBuz3eZL2M1Qtdp/PoxM9JZqw7nCC8QJvu82DBpbo2hMHM24Xx
uctV6ErHUc8/q4zAGb+SeHIsr4OuliRNw9IuIqhG1dUPhox7Zbq97Lpaw6yNAJQmLlMMCOxRhJCl
b2DR50KV85ZSCELN1MsbmsepDNayNZBjtu0PF9CB6Qm3sDdyrHJwohxy+IF4ILFc0sNkd3KjBbm1
pknoObSmCTH4lIG7Vuxp9wdt+GYM+I4iV1Jep5qX06Ic4DE7rknr8r4osKxyXhqKPsLx6hxlBKJg
jmD+v6Spduy2irycgOhXMgmkNDDjhIHfCGGSW1T7GDIRYDJSHeHWtiI1Ns57AakLxBlWYkXM1FFG
a2ohIk/ShO5nw8mC4fLd0Y4wLJ6LpeKlOooWvpiSyagTcY4QXnmPBrILvoEWTXtDJcPqjSwg5pD5
5hZ2/4XY5MNvQJW2gDA9D1AxMpt+G1hkes30rS2DeMg8Ynczxj3u+bdhFDNjuM2QZx3i8JpyjKpM
XhtFIgtLU14yfV+x/pY3BXKBvIZrPMrbay5sJ94pGrDxIJS+bxcyZdXZBpQuXIsNMHK5Bo651w20
RSfHF1WvGd15YPZ/NCADLpD3etvPlB2mJlmSKyFCW90mbdj4DtalRlzM/EN1pEkzCD9tzNORe6YO
ef1Okwenrp2eOL/plOHeZgXEz3DGxbi+3ChXAL1hG0pvzsWLf4BOD6sUCUGzdQJFbwg3R3ZdPWN1
N2J9emSz/EYMQA7rSDS2cuToLRsmkuztk4mHGxROJQovc2xNvIvylYTQ4La3kK6cxbpvj+pbswON
1iE56THNLHa+64RjGRejbrRachEMRe6R+idb0YKU54ut9Pbfn6ZiTib9IA/fdFfwphMEcEqofcA5
Avn9JEJUTOg5qjdQvMnwT9sewdw8mfi41e0pYbIFjA/kZGI6pmi06jk4YygPXXGb+jARDa9iVyeq
5NYHeUTvxEdFyoJB/w34QB6R5mhBnpUD2hq8NCRyIXQTD2sL9VJ0A8qp/Oa7RbhicGDkI8uVwHMR
xaeK/tvjpk4FBW/T4PO+s+jUVx7bFQhAEy4VjTDFGIdHpLleisJDyoEsdXUO+ArQAKM8Mr32XQhL
g9PJvTe3Vewi5GYKYUWpw+ERylYbIXPgfid2I52YDrGbrUBwFPy+xFtj7zFVwF4VeAML4Xla5WFs
bNH8sgYEm9+izci1l4RuencPtgRfQnntT0ptPxE0wu+Udk2+y1HD6GpxjhbIehcx9YUYN8ZLMkC5
USRr+i94LQTKyOY/HhWbAm0SJwTBPHuggwGxCxw3PBuaUbnV2t6gMli2uCocvpzLaguTRxW7+ugm
m5Mq01X6rS4lP4oyTBFL4ZJT3XegGiwY/4BGFA9Rm6ioKmo42MGVqvQTtxUqZK52iiKf5hZslPIm
Nh4sFeOF8R39j2bG6HOBUduBlqm1ru+dkTqr7G0H3KLfOFVrrlBCuA5t16DZIDA+hFyhyqcYbXX3
FZo5LX/ARiaPV8FdZtYeMJnyAdE5AGZbzDUFXjEY+4DhaDoVL1jVmPty7sw1sqh6pJ1p8l4Ia6rU
ZqYgtButfHP2sN3ElsvEggjqr5ymSLqljLWgt8vJpPA5z8mlJi5ii2WuOIoc5Jv4OidkMr1qnw3t
agEvVPZ31QqEapfXtxodhRznKSgWTz3wDzJ/sMapvT6HwIm+e/ZVgqVlU8t7F22SoxmRmiKqNyCi
DqQuUfiXaoCMFeLAMxk3/0PdeS1XbmXZ9lc69A7dDQ/caNUDgONpk0z7giCZTHi74b/+DvCcqs5M
KZStxxtRUQqJBsQBtltrzjFVkxpxr4+Vc1lECqmtTuR/Uym+D1tAtPY26M6iRHRG60ck9QwDZkl/
D9lquQEjvlq4/+3TPQuJOIute/3LAX91RfMt/9b5nPWIDFNOiefX4VLCJM5xBiNFTAAe1uJN83Yp
udRR2tnadtImsY0tZV0PL/q984t8hkkT5Nbx4QFgWp/J2Q3IPtFEMq8rUl4gSy2Oa3ldMH1XeFCG
Yr7NG8jujndWrC5tu4pnL3afy+p4zoO5BCRcoG1JwzFF3aBjXNrhqBKTrSVb3G7tQCKOEq2yz8u8
Z4/VqjG8kKqaM6Ls37rWtz1ahN+SUX6pp1Qc6tZtZTusQ/VyVNKtcd02VOcgmMtkdcFZXbwO5Xnn
VpnOSgSLEbewodJEt/IvyOXSHclCir+s3iFZWP8iQGurvUA1nbgj990KM2pMl79Wugle7NuLXJbO
8npDkTVPot3B9nfUOaBGt3K1c6REjMuzqtdaD/98fGfAFrFbvHXUxnjUOtQ+7opBvGZunMX157LA
Ra15HkR2SumfQ2ljrNuMVlgr4AeP/fpb7aKkvRNcZM5Nw1TGQi3fTDYX3xr10oXbNZd2fRUuG5Ph
jIpZzjspZJSriHjFg6y/Uzg9PyDP25qL/UIhOdSmI9alMIv9sy0kXCBvafvR7Gy2jpez5EVTft4f
qG9H/L5HThht4kY1uuyB6W7dmMNcXj9wRxjrI1VnGiMUQwkRdUJUHjYu2cs8HueYc/jGDuseVYkz
uuDi7TaMdRNdZ6TQVR5yt3Vyv8jQL4PCjuD4PbvUdBl9F8FzeAZryLM0tC3j2WZkZrqkXn4pQJwp
Whd9uTvJqN8UTofnj77T21b0UnK+qO5Xcy6PMD7v+pwzuWY8Fw/Ls+jyQhAYcS8Ywq/GUs7DByWm
yMuJ0ilVdTouKrEuhE1YRd4v1zWy/8m8wS4Gem6tlS5hncevUyvYQ23trNTSd12GusbaxZo1mA4W
JzXqiRmyQSp7JlXkvvdTq5ub10irq2EKcDAu2Q1HbTUPrJqI4f6jBFdiOIGG4QWcrLksur2pQ4pD
u2WwaytYq1HqtUzBep2GBlFUvHNzTuJ3czz0+qGcyyr/UPIafTMV2rofcqt3hy2s3YW+ZlrMFuV4
pFPHamz6T6Ju2uoGV1xY7MKBvw8VlY6iu2LcQfwyN0AQjB01v7i/m1rerW2hhbPY1ZUYl5MGFSbI
qlRDUV9pNvuCiOkXuYnhVrPX4fLuAzFO6L90GY/H1hysikoN5zv1qlzKcsTgVafWFriNC/1HW8bq
5CT5ItqtId2uo1nikH+WbI18VMhiSiqlv1bsbMpnH20uin4voQU4KZ5ZhmOmk3MmSt2mW6vACPT7
pR1npE5OKgdCyRCWGZNfJST9pF5CrhT67Zj5wQoEw0DHUG8I8ypEZqxVnhJng+0eIUUlneXpgyqm
JRjoWY23eWUV7VNllqha3CE2xxMu0r7aAvLVSpLocrFPwFFAdsbtclsTpVsfGiqexrWby0o5mRUc
zBeHSbl+qYVlpdRAFTzqX4oFvVO2iftpMAZPIjOvqQxDO3i28pGeEwDyj9hQaF955gW59aZu5hVZ
JfUmC3fcUWu0lsQbe1uvvpgL26vV4jZRbbuE5pwLh7YaRcoVyhjNukMkwyfjtYY7Vzr5FBm9KFD/
NKGSuTCNfbTSTmevwE0KveE8LSuIWJhXL+Lvy0b5vMU/uxASrBvDR4dKO4eD8xapilZL4O6Mn9HO
0UpnLvtZTT3hXs+uz3Li8y9Jz/1LZr+Bxfn8W1R1sbknMpXo6lx6GWmhjw4jjHEQzsFZpHxZcM4l
z3OLNIT89DY3w9fiZbVR0gu/ryhlo/8HfUJQjLYs5vtwaFrh3E7GUirOJutUmhdJYq9HpEVF6fcq
SYmqkBG/bUT/c2ZbN0eT2jC7SbwX1WNXO2H5nHSZFX4dSYjHICkGUdx3eWfAlZBrTvL5budL3ent
P53V9ck8JlSYzVx0Gs0gmX+wWcnmTUV1sXfAPCrRpAdgadf6RHZm5CRvu5KIm9TQcJBNnZRXZp/W
zm6eOqSZodBI3Ltt1D7K8fnSjSYNpzc5TkjiidVRsqXAfXtr6WW4fOrZeJBJZiGkHHycYdQLNnqX
4Qx50nItVZVdJfMEOtw7W/Lr7WaP1Ed1h1Pc9kx/Cl7KOa5cYNhJEhFaCZltgE49FcKsN33btI2H
aEpTsLIRR3pTT26D+Gkeo5QtgOlkW8BX7dbsxjjfud2MPAkegO0iXI+1h0wojbiROKyCwWwmWkZ5
/jnDvPoBeHe2rzSnf2Hx6erAXsS8CV0zxLszx1w0t+PuRBER4n071OPrkFCD23Ouq97FVDFvinTQ
j046DJt+dBmIHfVl42tNenEZSIIp21085NNLayAp85xFGxN/lH393EQ1fJYZDVBgU0x5aDErn+Cg
GldAPPTSW8Y0nreaWTQ3ljmlz8jFm1tmt5ynnBoxAMVCfx/XrbK3Q+Z5HKPzsNdydcSLzSFbfEEW
zayW11X3kb18dJQ8/Lz1wqrX7SBC63nQqH5/xXkxHYGxxqg+Whe/Ci0IPrysltozLYjMvNY45pX4
4sZU9WMa2o3XtgkVctUarF1ks9PzEtpa1sE0lyTD5OJEKWIwTT4vZYECKdIsHVoa/Tt0FDkQklnD
iKWlorkmOoFucWnnWhakHJDo2zXVwS4SPUhVfbxKw0j95IjK/gJ1KHlJ4qw/onzUb8dJ5S1zrXDr
1ppAv5QbR22UmeN3NFAnTxNhewS1UX1mbWNlGDAtfVZUo9zGEeOOo977HuX9p5DzEGnUY3pXCrfY
dlrn7kxTTFsd6v4XrdDiD2FiWr7pZsl2VJbwXZyi3bFHLacT22uTD9KluSkNnSk1UeIhQGFXNDu9
sJOvU6WoD9KR8bTJBtG+oH2d7ABlIwVAI1aG2quziJklhGLpNy0+SLKXYGflSlbfON3Uyo3otaII
BrfUEZqKZNhhEx+fUpezWFBGUviaEQ4IQybjlAJmvjZZ409L1KMbjGfzQS2bfNunIcHxkPoP4O4i
NJHdOIYHtJt9tGFeqh6cfo6ugL1KZ1Ozg7sfo2T8qtVdxOltcOjI62kt24Ab0R/0NfX0TkzEEtGJ
Th3h1xCRr7ksptUoXLbN0BUvuQJi+jF1BhK/+Ymts/YHviWsmU+lIspwL5TB6t+7M2Im89oZJxtH
IcfvxbUeTYcnNGX++i1JtAOgjqAXwToNVExOSh9rPfWaKlT1zTJTCsZn2RXTLX6orLvWRiwkB+Q5
tXqgjpapz/NMDkHqO+7omB8ifBZp79kqo425RaNk3AUT8dnFrRBaAS0JxSjI/iLIZsVyFx0LIBF6
6W1CIABKoo4TDfvBI/Af1ve8ncegKMPevp5EKuhEV0KIq3GOaO2WAz7WnTYny10FesT2RGbKuyR1
8bgTY6DFbotAEUmalwoa7PsZO11FlgS9ooCskw7DTB814sBrkOt3aZ+byy/jDH/UCUNUgdKhU16w
EakQeb3qiL9D6QEhmVUTJddef7MsXg6IHSvcJabm/7xM/zd6rS4pG/Jf/82/v1Q1daEo7n761389
VgX/++/1Z/7zPT/+xL+uk5e2kigT/va7dq/VzVPxKn/+ph9+M1e//HXBU/f0w79syi7p5vv+tZ3f
vZKK0L39FdzH+p3/2y/+1+vbb3mc69c/fnsh8rpbf1uUVOVvly8dvv7xG+iZ79Tb6++/fHG9gT9+
+5IUz0/P4+uffuT1SXZ//Kbrv7Or1FmlKJUIB0H3b/+FWpCvaObvGrAPkgywUwCjEGAjyqrt4j9+
U1TzdxAElI01aBEWPmq4SLLCsMDXNO13QyMjA7CDyZdBBv7275v/4SH+z0P9PjoFFvSPb5Blcy6y
V8yN41pCc94QTd+/QQ6KBXcYhadSju55h0nXKUEzl4MMr6dlSZVd3CYpFslQWttG1asTtJ/2cSor
15MhiwPMa3WbIElF4p+M1cHlNH5K6p76N5XWHhC3+m62nY+cDk621KadrJNx1zi0D+wQob1Do4a0
E7TCK0l8T6AoWk7XfIEcUAV2LR/tanS2fT99AIIAMCsEJQgnktK/15MDi27MmMsXXfT5YSaFZd9a
fc3kvJSHlD9/X/MtD7UBeG+DZB9adaVYOy00VI9YaqYhdHqeBRXKy4UaB5VRfzLU7rk345NuFfc8
UpIx2Ap4IAxC9rV1sXeYsE9c9I62wJZy073dOjeNnqa+DmX4hJEstQNSNMtmt8RamHxjISKQtkCU
jfibaW9nVJM4VGKR4LUw7F0lePWfmmGUXjo5mO6E8VA2qnIg0nPcoUDT/AjKAtNrmW/j9bhBYaPA
+dPb2xYt3pbJSWJIGAZP0ZJkOy3DC2fl8b7W5vq2ISnPE0Xq3ljGaAVOtvQb4ZQriD98z6iYfasG
XuV1dEQ9pYpDav/ybmErdegUfTqoIpa3apMg05VDdVLIj/LBcje+qncRbMmuD5oyUh9ZZ8q1m192
L+2oLtsxkeqnpcALw4ZZ/5K3rrIr0rbYkzs1HJyuL3iASUeQQKKxoNddieMF6qmHUgy9qm1escyh
ZWLbP6FqaLeZGqNfBoQx72mr14DdUtSn7CEEZGL0Fo9jUhA20FXyOCOiuS+cmK0Vet0Aoay5qWM6
aHTwhCc608DOQk3Es7QJw4nM7ZfKmapPTloU+wzLkL/Uk3ag+pY+poM9bTmqESsEzdqLiqw6xpHW
ntzQUg86ql9v3ejeOInjEORmcFob686lm6ZmWL1iFfxWJZSTlbqqDAqq7hY6ElPdIYetnmZU1jtg
G2LXcHytPM7E1l5vHDGsq6LtjW5rYMMIoyudruJBi5uR99rB3SFn0/XiZPFCY2CBVwb9BR70szq7
O7sEnAuGe1Q+uLlaBhUL6C7k4PNE0a95j4HeeODFWXhT6EED/6A8r1bmdmL5gx/eyRey8pSjIPXo
XZstig9r6SNB4/bOLM0emjbB4CKeOGovQ3w1Nmx+VizXtlYWdeO6Orv4CGjeZFZqR0VJxgWSgNj+
1oxNs8PhYZzsdL6PiigiFqdM7ktz2g2TctsCx9y1BUk4ilncTK11rDF/od8W+25sygd70WrS6uMb
WpIPqVs+VVorKQm0+9Hq0qAFsMMHNnyZIZVcL1X0zhiM58WkWIfNgG18M+eV7+rZg4qtCbRKot44
rfoJxa/1AUcO/eJS9HutNfaDXTxloSa2WlnRs4cc7afK8qJD+H0eh/w2C91Hjny7mjyrAMtk4ITR
bbws7wtX7vDC3Bf9/DRq0ad5sN+HaLolQb5bnLiQ5KsWfYKk4y52ptV+MwwzOlXC/KQiU7a1MPKQ
9IUbdLXPodbcOmKJvySwNtDr5zby6yl+Da36nRvbN7IqmlOO8atK1O0i2X2Ua2qclZyKKTlYsfJJ
GUb7TjOUeZMkzcchcnyLnXtNecav6hhcbHPUa1vZlqU4Kn1Zbw1NvbIcczdABPQ6vd4qCWeBhoST
TGK6ogNnPFidJnc5QUSCfdiSPE6NaX6rDTaqih096AZlmtGaT1RsqIyPISeP0r2JqBkj2plK317w
8sz2aG4MFUU1BNpps/TOxim+GnpWo7tO6Hhb8bUz9xRdSaE50m/VjoWh3bgIknBoUaHEKLfsYQlf
2UghvG7JX8gnek0WZWcq2uxZRnztpmjH05RMYwO/n23GL1GXHpcmenSGcm+JVvdiY9oQVHatV00b
xCNrStfar2FoUVdByxaP42ORu6eJkeEBqdU+9QrjqU/SW9wJco8iUEMKqt2Pmr4R7niXq5b7jT6q
6plZZ23jzuU41So3acLqifIBHRi/YLsAiAQoVu3sxBX0VTt10yEv9QwTfVAzlILsRfu0AnF9Ilne
iwJRZ5vSy4G9X7BodfIhbtren/XlSy/VYROmTv7q5DJ/5yo8NL3lZ8nTLidADV23U7WieXHogXtJ
OxlemGft10UOC7wNq9u52Dh2la04nCqHMU5PI7gm9763LV7wZemEH6OMH7ca/oKbal4mkDjDio1q
QDM+I7ROHuqG/6cyXiLQxoo3jHvq/LTdbeu+j8Nqo/Qu/eMuNn36VvS3FlEetVyGviubYVOQEpCQ
IXBVdIntGQvuHPIEEAmZTbnlYZs3eCd2msKAU8pm8VWtyTBMtMQeddP01AhC+IK0A3MiWkSZXiQb
tIzWXGvTUXaI0oIhkcP0WFgsg8ekiqCOaYXVhalnTb1S301ponlDtmxIma39cVSLbUrI/SYJk33E
kSLpqyezjzcIrgLNrQJWFh9t7WcBxZ0Tloj8OTM+TmnfHfhg7tBo+3bTB24leg7czWZMMIb20Q0B
UYGbp6QoIrZBSE7rGqOyehL5/FwP85VlukQvTOK+TufKj2vrTlWT0a8EK2sXRqO/DA33iNy8CrPi
myNgNNkVR3ZLLaeARygy5mR3Cvp5nIImz59SC79VH1rOSuYi7gOPPlw4ry+1x7ZcxyaGJGaVKt+a
o0KJYkpvrUq2O1oznwhkZOZEXuNrZhn5CsRUj0PO+6SZr2OSUvduo9OKtKPIJ0yUpChR1Bssmill
/sj1xmxegtCch0PmJPq+SMRgIxGgYJcZmA8zJYpP9IGzPf7FbDfMM1+V5Wcdgcri24D+BaWOJNnU
YxdeVYYT3iBOygMHfMYHtFTLCVx09zDY5hc7bpptUzrK1Tx035qC9NyGP0XwSirFOBzYhllfUqna
Gzc18PVRJ5Y7gi63alvtpL3wGjkBx9OPGdnt23zMOFZHDVrcuTsRKvPJNAoO8pwJH4uCAd9WIuQV
INsWdzSLoNkkz30TJse5QOzrI6Wq/SZrhyew8gE9QovNTZdtWNgoq9Kc08rc8YZEq7He2jxUGv8F
H0BV9dY+i3geGxRK9H/gZGUZy0FErtW92rCbLojYBSYTGEa9tBg8J92iyKVSqfeSuaFKnnVz0izo
YKvJ2Y5TXFCAivpP0ZzM/UaJFRwQRewoxbWDD2LwBqGr0cFOZnEvKPDRDDAs2W45xif5nUKulQo/
X0wkZ7g6cKiW+nD1AT90ypm9K7L4RqXckFhMsLP9WpcRRR2Ss/SwPmJqHLtdk8nxa9VF9qAE1Cg5
OntYW6ePorWib1CF9IUzfIJ8iVbFQPcjj7Q8Oeo9fIuAoqKsj5hc2BIqkDNPpRBx81x3Tj8GcBl0
dY9wJE79psJ7875mc3usrZ6gUmhQWAd1wLX7EE+AvwhpHCkPz16fT1N/ku0QmptylmP4xeICp0Q4
E9WEfByG9mYkk0qeSDeMH2VSS+ghXbJBglD2p3mmdoinK1e9udWddq/FilkdosItuOOe4OsC/rIS
ewuXeHLsOWsGv1jTkz2rsbLxCotmisN4KELtxrTmgZMJ6q3hoOMzfXRJ6nt20yISrH4qVtd6sdJ+
o89Nhs13mWXZe72xdPwyY1m0Owj9UXwYhpS3bJxqOqldXMovKLmoEFeWg5UynWrV2M99Umuf0Hso
9rFsLShnY6kleMdI8cykN8q0rffRRLbYOzIdUSQUU+PId2ViNe5H1ZarsNqeE7EFmaN0O8aY6BLP
glKc+01CZLSXsrQR5qyhSwxouzQKiU5VWbIF6CLrGn9Noh8nKib5JlIxQgWaklnsgpk52q/60I2s
PrFChSXEpnuVYbZk3QvdCB0lTOvOYfrFBhW272kWEZ7I0lCM+7AN34lOFRaSFjuZ8MEscg/ld1G/
Ojrd1Z1Aqj3gP1dVjizI8Pv5hOOxulE6FkG6Eoo1HrFyUdeZMHHvjLh16AfKTuD3SqcJQFgz1iy2
oG0EBTTIdHlXS9sHY79yaFVz0w/hJ7Dk1rtEZMUhyQvT79Y1B41QwWl2SPyWULDAIgxvk6bztCeM
guOdpvUHZ9HFnd2I7E4T7eDDJeC5tnVYkJiM1vQzWkj1zp0M43MYx+85N/F+qr1oaFSVIegeBp/f
q27xCb1iequS/Bj7olNytlhtNwSOahG+F9MZf3JzxB8BFGbdQwPbufuGvfhHTnydgot/suWxhu8i
gniZ+1OD45Zyr2y2bjiRtWQ1alghJWk79zi4DuaV2hqyR2uKnugMWOT0uO22QT1F9Ilxs2hDv8l5
AGXUX2sEthGQmN7LyPBjYofSY2H3U85ZVs1vUf99o+cuAxtNirtF74Q8WbfUTdPQmhoI1EHGrzv9
k2IY/RlH+o9qWf+7QtVt/Vo+dO3ra3f9VP9/UK1S1+jb/2Tn/qlaBWr9qXhOmv6HetXbD53rVYb4
fQ3m0ClaaZQVhQGg91yv0sXvoPvZvdJy4R/kEX5XrxK/G0gSBCc7C9uvsRaZ/lOvsn6Hyq5qQl3z
RlQOM/+kXvUjS5Vfo9vQmdGKrHheTJwrDv67apWwUxOdDYpEZGtEwCiVeVX0TnrfkBNV/iIO4EfO
zvlakHjZchmC+twbZPW7a63t4EHm+KsdOkeDHzI7qFDe9PiFGs5w0p0sqn9xyR+xD2+XXPHLqgvr
hmrhW7Huu0uamVOkqdZAfrdGiO36rGzKNk5+QZn+ixujeohhUNfWKJS3gPDvrpLbuoGGm95mDHws
PtgoT5DjO2a/ZWdCWW40y7L8BQH4Lx6cA/PDNSlerqEvPxF84hxWESIVgPU9lsaICNy1zIScwOvs
Ptp991JfqpzfVzX/6gZd1FEa2HM+xPUl/v4tScmQAOXgQPSQwCT00jW/0pFr9g0NG1ZvvEK/eG4/
FlEdVUe2SrCJRr42uiL++eMFeSHFULHloo8Zn4Scn6c4rE99b36QqeleFaV1iptfQaN/flnWizIv
ryhjrmmupeXv7zLuwonePFa+Cf4tBT6LIkxe5b94Wf58FYeOh22wk9UY+M5PtzY0NfpOkU8eMWgD
5uga37m0n//+gf38dmBit4h2togFoomB2uXHW8Fd4yw1QXNebaqQIDg43LG4VAeJJ3b/jy8Fw4QB
7RLm8ef7wSbOkjRCI0kjAu39vKhGnAr6PH5CxNovm7+/2vqm/Q8raX0xSF1nviJ3Ca44M+SPN4aA
pSkqWS6ekjrhPnXn8GNcD/1HrHPRNTbquCYsahK/GGw/v/9vV4WSCCmMDxV+/o9XjdCQNbUT48BX
re4+CZfplDpueaUTh+7Pcyl+hW3/i5fEoVth8vgQYBjm+vXvZhQUChQsi2q1+DfOBlZAuGfzO/1i
WP/1VUzXgpBPVsTPwzoxQbMkODI8XatJ5k1V7BquHv7zD8+Fw66yitHm52388V7CfLGpToDHGFuN
qkhmKjdhk9hHLbGbbzHaz19ww/48d0AN01zmj/XGwKr9eD1QTxbnQs5spr7s+ZRXiYHbeFXXf6oL
9TZ1oAp2rfqLZOG/GHF0l3QCRjEpsRD8NOIs2PcQ4CmcOd1sb9rerLYIIt19qCz9+78fA396bOsc
hR3Noo9Fu8Re/5TvXo7GQhme61QhiESS1yN+0V1Z0jf6h1dZuXBEKzk0tPhFb0Sl766yoA5JDRVI
CSno0HZAxkwBp2714Z9ehlmKQzFvOSu06/50M2njJC4ya+y/Vr0a71yHFVqT//Rm6MdRTGPDxQJN
HfinAexqTmdnBi85kkYl0AY2/LIq7eDv7+VP7wAjljYjfURmQp1P78cHQwFKGxyn4MEYjnKkzr/c
OTaKudSS6fbvL/Wnd+DtUi7MfTZUmvaWCvXd0xFThLwJKZLXmrFO8RdpmXGYyW/8VSrROqH+MOHi
GWHDYq5z7Zqg8dOi2A5OX3XUTr2+tkKVOX3u7H1C+UbxQceOC+KSOaPj1dh4vRVjynrPGVNn+sf3
S2YJI4skDcEjtH/6aBmveholkPsow07AGXBcoSTQi7ra/P0H++dnSAAT3hSL6yEEWLf/3w8uBdNw
1JK7gJGjQhnjAsxa+qXfk+SuPf79pf78DC0uYJi0nNE3Qlf78VIW2timLSbHo25c39qKUe4rYqt/
Mf3+xVUMTK7opbgKc/1PA2wuI2vU89mBo1QSU4QkeHXPxr/42Fz15w+OAzBtb2iN7GzZ2ThrIsd3
b6RJXwB57Rj51FC6aYOPeS3xjXHz1XYQvn1WJK08qKAN+9OgS+rQsrHbguvaoZeM4Ri10i62GlpX
pk+qdRWucijOgRYWmbhKaFp+tc1BpwydzllLRyGvUt8IDUjrcyJF+xDpcrC3Iatxu1lSzt2Fp0Zq
1h7FFIIF85DqNNTCpDvYXehhyJ/hKoxY3Az3hkk6mp1Do6Vucp/Cbxu2o3QiSw9Yz5rh3kQVSQwv
Xya4qUT0eQ8DAEkYsWn94FG4dlH1pOZs72YQ5/EJGE39wYwrsQNqlxV+w93Vt6HhKvbneNXUXgtZ
2AuGdNc2/WGwQuGLma7iHku2WtIsNqv5MMl5ye6V0EiarSqVabpivz0XBeqwfjI9lDK1uxvKsZhK
D/kMKDtEn5VNTDah0O8qibFkG0ucZLjokDLfZwVtxyDTwuYeHb8KuDFZmBMxZowL3Sg2V5CZndoE
HC218pMWhZGgoGNm+nvNEoAJqK+3Sf6Ux4YVb2oHP5e3oExCPCYg/AVdCYJ4j6jPLtjdVii2W2uM
vmQptDkoXxOKtmJSk/ciTiD0OC6U+cCYUe4BYYLPeWfPsfXeibV83leLk4+HobX1b7RVJoE9tl5c
Koo0+3hqAxaSgJoQhucp7ON7WFVAICBiFGqAcwhaaV7w2+9RlCUJa5c10ugpzHzx49ya4Pn0Rd7d
ZFgL3GNZa/ld3/S69TgbjpwPUhqlGTKZFSNNZzTbtKCDWeQRjflxkrHy7KRtb+g+FadJ3rSpUSBT
TCigbmolHdqvSTEvB+DpTujrNS0kcFVIIj3ATjHsdy2xNH07rdr7h7ojjuF5bk3kicioBB2ljanX
nS73GRgjLYLFWgmgmqgGqfluoiZ3RzvQmkgMX129Et2V4TS5fO2pjNel74JHWqKtQZ35ZkWzxkdZ
Q5rfDK2lNnv+CPmSIVUwgd7ZyZ1TiOYbIQ0SQFmVdMopGl17oh0ty6K6Qy+hdgZHPl0fXpY0THmq
fau4CoIUXBLPYiy0coeyJO9o4TSZ5imZSVRmWaXdGLhpm+J9FAsd0ra0lOlAPEhOkgSSg+h+ynU7
8VTSa9zrqYtruYPeUX11GFTDLu4Ywy/kdMaG7yhNeeogtMxXOWHP+XZ06sE56HGmis3M4BkDHHbD
TTei1zxNvdPl74iZt4xtW6SatomVptE2qo4zOVjilhpY6IKH8FS86TX8PctwNw2QC2cXp2FRg3G0
WMGmHp0NcnHClz2Ljt7tlI3qB3rdArUhv9LYGFLhtZew37KNY0xDte+0RF/ZnKIHOy5JRPBRwKJP
CaWdvS6dja4AHe7KOysqQ92b/ViOn83MaOQh5sTj7hMFz+6plkVk3BELMFof6V/0ybuRAn99sBxg
XDutGvuIVyjKza1L0u7HxuySa9wTCojaPK1ehdrL6Dqu1/4yzMUy2WRhXdXQHA0nf2haB6aRIlAq
84D68cmg4QMNlzyAx2pMgU+Vre2mfsbwv8mQ4mGyBSU976kp6uSOk3ZueqnFgX9PgoaKIEnGQ4Hk
uG0/0SuT62eWF/eyb0sBXDRXbsjIax6Y+G0cITqK652uDcwaZSk7enZFnT3WWVOrPtHCU7tDNon5
b3Gobd7OiAVinl9HmotMWrNY/V0OckwzBUzYlVMLrlLFfUHGAKkSnyJ2NRzdqyZWr5AtK+2NOrrJ
oWK+MPYVor4UvDzcs88diaHppuwX97OVs3D6muOM1remIY/Pc1S17FBVxTSAEF+PWtD0TqFcWY1I
ECGWeW4dlxEvrUcieO/6LOLgSwRA8B5kTd9BOwCwsxC/09mDj8dVUT14QBVxBoKkjGPMaFG3ePbB
sjp9OXXHZsAg401WbRYbxDR6esCoFhbwLoAyvO+6FjYXuXGRexQs5bM3jeT20B9iwSfrZ3YbNBYU
bjaZVtvPTGuNuLboIG77yDQan8FSi22dhGbmo8027C9DmiNBnZRCZMe5R+Ts8SQxm2CmpihRzwt3
Aq2oqgIUWQlS3KEylw2iGaQXoUopbZ7GTPjEpY2w62pbz31lHKuWSp5G7s+i1mwKa1jFrxVszHYD
NjofcXNjUPJmVx/30yDbwhvmmCznaszMaEt0lPElmdvxIVUTA0KiQsSKn+etcovl01Y9rU6HcQ1X
jupASwc3PeYZbZ4AInQyMXcZwATgazVaMIDGNwJKjek3lMpt4XeuisZN9sX87NSNHPwUnhmWhLbp
mdutyFG8UajSCdxalf1GE7mWI8Ove8NLtIHz6lDL0u81AuN9Jl03ZEYerI8IT+LyQISS0m9krJI8
RXRSaK294/meqh8MJktCimUTo9TOtrLS/NTlgIf9NcLpg70MpeYVEosVEuFcpIE+kL7tF1k4Lmj0
qu4e7Utm8/fE5ip9WCmV9P4hgaZlBgPHzpci8eSYceIU2E3JGyxUhny5oJPHfGFrVB0b/WtstyUL
4KhT1pJDKTPPYSXQCHAgthKMLItB0Dppmft4E8unuTWqCDVLtarPiCjwQFM3SOraNPahXI35htaL
vbGjQdo3ulQJWae2MDlskPIGyXkdhYRtmgQzb+r/x96ZLFduZNn2V8pqXJDB0WN6gduw7yNITmCM
IIm+d3c0X/8WQipLRWSWZGlvUJOaKZXibXAB9+Pn7L1275cYrZcu6W/TxOzTmyWDuhvJNKiljfhC
6+miJz8CMiXr+5YfQYTCVVlWs7Wr+qmYH6CXaTdqQYMX1w6ZEPoIULCYT6vpcO+AcPTERSLLsLzo
qCXkI1MhC/FYmjuMjj1bpaiXjGx0sH22LiKA9QA1KXDO2n5lhHpp2ZABkdZRKrC/Wr2fxjBT+8Lb
aZ8uUBl1hu10r5QtFoHs6zhit0BIlMTYZRWuw8Ifj9pLPfeUpwYiiQ5in4xSDocdcgAwCuwdjZ4j
h5Pgc2+gGjwfKkyYvBlESEpPf7kLVN6Hca5CUZHDkuXlYUg8hesyQFcb0/gZmFrOA8TirC8sLn/P
Jdjzy7jnEtLjeFSOrO5Mo9Xrzhvc9Wu72RGowXuoxekwOPcD8/pzdyztHGG8pS7TxAbxnS6DJyM7
9cgRSpAnDHs0AaF+VqllP+MGhBHaW6ESpDzJxt8h4IeoqRnfp3v+uxWNjgPDtU+9d3r9TB7beVHj
FgfQ32YAbfBX8ck7FkC2xh06KOPaHIgf5ZZHJBoV7UKLnOgDtq1R5MUzElRWEMNIakbKNkXiDhQH
ZoBaFOptYFOfIgW4Gl+LVcsyGiBnf+2LwEHZCnkOPZTovMexWKtqj+1QAX2vUAuBckYjEVG4kt4K
s3fQOMpFVTD77ZtHVE2gYxdtuPJA2effembqMZesqjndhKfFs2XlAzJ5V882otoKhVPTJQvvznBm
16s5uBdTYdSxUxdVH69mWhc7uMf6o5KWl+4wlPAYFszkhliRI8a/sX35ZVRL9r0tB1qma0C2X8yZ
bfpENdx9hZrjnRyM8BbSeCC6O84C7RilRjleLohit9BWY972GyTwO/xWBbIH5XfILjkOvU2G9C/W
xplROgAR85C8udntzErXPYX50HvRnPkjtxJIbx+ujSMOtQsR5DBkAC4PZrnWiMkad1K7AvITgRMW
yjF0/8V6R9ILEVUhmyn6MBItzqEzGk+9l/rmUxdYCRCwodQ3a+/Yt/OoTBvVkmPcI+7PjL1nau8Q
Zkpd9qZ21E7iDkbrUXbtN6dJ21tmrXKmxC6RcYyWhyDJQeSEYU6AZti2gyQ5Wo6Colygqa7v6HlM
H2nfNJ9Vp103ro2R3TN3S2uIQzE3b/OWV86W6wyoUZtELyKJytQli3PnLw0Cxl2HR5a6Op3aYrzA
xzOHL8ay1sMdvqh05SPiq8GSmgdm+YRErJE10/gF3A1yx8GSN1ljAITYGZ059n1EAcT/45uJ/6Ue
5vVp8nm89lXVuPoAR6JCTCxd95nsCv3ocBREVcsp1IYw3SB66Te4b4T4JAgOhDXqC+xU2Yysb+UY
wtOac9OZymP4vLccmX0gBxjRHLbB+jb3o3oH25fpqA3ZdbhPNxRPZ/SA10HuoUZgyWgusH1n2YEY
vEBGSVN7yb4aRirgtbbsL21um19QiwBVa4EL1MfQr9SpaBq73BNkYm5enqrmd+jAo/tU6u+pSlpU
sUFWPnduZWexlCipy87J7QhSbfjszpsKzCohaXHy8my3+wa5F8VYRQpd+Mq1XcS+NKZ+2UM+hFxU
zsrbvFthCUfaQOFj9L7MY8CbWh9S5BkO2CnlPgLCVfNxphQkqkHTTQjvDNoZxUXzQ27n+aXh7C09
mkcasv13zDQOa5tXUKz4UiUYpnEG6T3NJgryVjppFw19x0lhI4ieSG6rUDZQb47QqOb1cV0N9Zp6
4Wjv2tIUzwGk4atm4UUQaki2inzy9JcJgs7Iw2H27p47jtqB9ilcv0B1OGFDnx7aFkPRkc01FGl1
7NENIDGrdPO9JsmSlY8p7bzz3GISkZIoCOymVfN+yUIff2GASGo3qZbZ/ZQN+eX0QwZcLIE/HBl/
okym1FD3w1jnLdt0MF83YqzDPSgrI2ST7+f7FTo7/udGlz2nZ8PIj7T9SPOguoWdJTaNtI+AVNOL
oPG8Qz4t+mu0YiFld1B5/qWuRfrcDEGbxDny9i2trrYecQnXDWsoxe5unL2tdkOMd5EDNpvxDaIr
o+RbKEAz9lAUKC4PP2Z2VJuD06BRcqWozR1pbsqPtHKG736bItoXeAvp8/iirI4ze3UXc1+yHLZz
mIq9gTwojau0MMuIGJLqtZ9YZjCKOZTZq7lWT5AL1pukSOePoe5XnnIkUfJ86rR+575M7b3tcdT8
XH9YCkxqY+M8QUYj8IGtGfNpPYjqFAxKNkcAYuycvQiUfeDUa5qvdQ3iDZFtgeZxMOX6be5z1h1g
s+IWVhmGjdJYhxfb8QaKJp0PeB3sFfNUcmUssK7qh2xRDs9Xr8iFnDpKEnVtdsFixWW/WiJuV06q
32kcFPWrWXiaCJ5BjPI4ph1tKsDynNUfS8q4no1vsjzjuXLMPHtgqOg7ZKB0K5FdsOyhOdxXZPKE
QB9mBi59OeXdVZB40yc6OGOJEA9j+Wbx5rTsl5xXcOjml+UaJB9ur+tPilv10mloqV910qnqswBG
gxPep4TeQVewxNmC/bx9yLK0Q05aBTJ79CTDaroAffFVpvK+KZcAnJmWgoRSbg2bGKrYLoyGY5FL
amrnWieu8yu8jcu+GW6a1vnkvFvGWee/N5U1vxRhMEIqSMOj50/n41ZyGp04BhAJo1JMlvM9DZwl
u/gv0itX2P1hQ3bLJirWuApvDbIqx71rFRhjvM6hZ1igSHqhLeFylPFpwR4t2BI3/xW0czIMHP84
oDcp+PO2MDWDokLdhMoWD5zMRM4TnVGeLlMw3nZhi/KXQqt8+uu+8D91Un3CZmnW4q0Rpk3mz8+d
1AZ+HHemZ3AAKZBJ0KKM5i4J49GEnv7Xb/Vrc5iDIXMXZkhoCbyQudnPb+XO9oyDGZelMPLyKmUb
jB25zP/myJt3YSRiMvJmLII45pfm/ei5jmyzwkBs5w/nHIKaS4Qt9t+8yw+ZxZ9HFbwNmey00pmM
2cjqf5kNj6kcHEuOBvgho8KaXLLroKt2mn7vE6ZxnUsn2OIUOFOUaW88BWx4n6ZnU/r89VX9Vz8g
Mjka7tvA0/F/+SDaxQyFGI4PsloqmqQfRoaJTYYknD/GFf+nvPpP1vg/XfV/Ul5dfnx7a352Fv74
iz9sgt5vnsXP8ofUyv1te5BcH1UEU+FwG0H/YQ20nd880qUs0xH8AfZv7s0/lFab1RCRgRc43ItQ
JBzx7wit+Ol5lv5xe/qWx6yOrR5JF/NOXIq/3BWICIMWr5OIcKzLYV/oMn2vQltn9K2D8oqHGx5Y
IcuXmuSMo+EvQ4HqvDRe/WDwgn2FQe9dkRE3RbqrqqecMJpvJaIMJx6YxtwmCRNOeshGsmLArZtX
5BiScxC5aRwmjPIytMOyOaRDzYZI50ExNTRWjhEFM76G1ywSlISemLrYDJPps+pD94kknM2v1ZSP
SaMzQg1Ww39oN1L4rtVOd1nXCj8HkdfXhoapDIsvTy/VIHBqVBzSYOB5KokFZ5Zhp91leJa2SBKa
MkNI8qKLgB+wEiWO743ek9KWGcCzbJr5uHaq6y6EnpN96CBn4cxCfM4OTVXn7fAYly9p3r1XE/yo
mFRLjC+ONex7Y6LlomuTeYMDJpvkJNp0rw7c/iuflLevdiauKyxXwOtJfWjQYZaELNrK39PAkylc
uFbGRiC3RA0M+ES0Wi79FwfNvReNs2ki7QRifrABdr9ClkhJJ640AqxACWns8IJxpLSzgFOLIGwZ
IIA0+rfGMfo2Ssmp96IMAMqDLoLiehxd88Y2DdZFDmTjyGk1JOvJIVgI58wizOToszPd52OzvIIQ
qsMjs1G0nCTiEKDSh0QG1BXQ1908evNNoQavipjlbwU3TBwndp1KfcX/R8ilNU32SzIDD4k4GbVG
1Pp1f1JCWd8rBlRHcw3R6S9wPD5rJDDveVZh9VkHOLJR2RjeB5err2MYrDj5nG5LOPGX+sxmQsd+
Gar6G5jMzjh4ZrF2e2cGA7zrihR8AOEeWQGvMkRemxblcJePq0BYneS2G6dmkDyapPt+tnbrEDHH
ociIoKeMj+jx64fKr4oqNgqL+tezOzpRqxs8z8u02Q05ZA6/a5n+bzX9T2tTW/7POtaH7i3/2aW9
/fd/SFh/Q9KITi2gKMETH24iyt/XVUMEvwmGvgCt2OgQ3WwyhD8WVsf+jQMEYhjWPPSXgtXzvxdW
y8eN7aCIxVS4rcvC+7cWVv7wp5XVZaN1SDL8IYNk8Mw4/ecqplvMMS8r/alcEei7zCePLhrDSQJS
JcsKeCKA1Az30oIvxbDXS/AV6zGgcvxIQqtKX0hHUfbRY/yiOABTe31NfZJNYprWJEhguimp421b
vanQAbM09MKjB2Xj3Inczh/mSBO45B04UVqM9IhQ3BWQK9tbzHvCPs517kFCmR13PIKLrpLdvNIG
2dHnIMmrWfFQRWFl+O6+gFQX5zWo6ChnsnFrQEQIoswiOD42GfDRuTGLWe4YximHrK/OeMo8yDdR
WhMFc5SB23zajGRsiQ236K/J4exfAg7h4kLOuFiTbGuHeGRE1ByGkTYS8F1g+2XKhIU5H30LNXpr
0LzlRS6TIXWsfUVCJCOorqYTMXfLi2G1JjKxUZOpiPGvLQ+FqwmNZyowLfuqLPLHXHjdPvUqTOkZ
VhtOzsHAdRyMEiDSKOd+fuWvDTxT3aynxyxsPeMu7OdO0fx06QTTDDTvi7oX7hX7CY4bW9LpBh7F
mIvDedK/SARSKoJp1EBWWxi59nWW+A8ZLYuafrjbofxSJr3XYpqZsjV5hc87WEgR6+Y0W28p6DG8
Bb2B8tntITnt1lyEOYuvyM7dSUuMIY3vX6c0NO17f+0xPiUF8+ZYFlb30qo+C8/KKcGnKAJSXVs0
D1hr1zXdO1pnM0sprfSoT/XcX8sMneAumUZcAxxj+npvu9rsz0jv4MBqm/V67tNoI6LFrIJnxZCN
+B2IuhVR2Sr7mjWE1O0qVl1n7yZA1s7gDjLD1gVD4Rcs2sUnztMKRlTjpOK9dYf51pcbn0npFoEf
jmDnTfTgCs4Di4imQzLKGihMgK5rP46q6LEZYhjfm62bZk8d4ttvVluQ2d5apuRJAie2xjlzRFzh
SaKsm3UQvFg6C17MyfFNC7Zk0Cv7fpthcsLni3F19eolFy0dKmA0QGvFoQnDGfh5b4q49+lCPFQO
4oSzwECMEEsRrHrX1jUvSlwCtlsxzPPtbMFscrb50XbxJUNkcNiF5iU6txnnV3I6AGxl9O7AhrTg
Rwn5lHabYX0Fmg6BRoZqNuiwEBHZ0qN3szD8MmcIfR0aGTNvjLuvewnGUlo3FWOR5PD77bpaaLqf
2SJ539ooWRp+v+lIVarDA1NoTofWiBjkMisnm6fDo+UcFWPwxrBOu0TVGj03vU7dZ4u2iXfWwLqy
aAr7dsQMc7zjmthggrLFeTFkUl66lQ+JUZDqvquKzPk2GxM9dtrl70UJosCyreIiS5mo6dFyz9RI
Y5h+NN6fNLD0Ka2bz1TNQ7w29J4PoFnBocI3RCNT0hw4FC2gyJ2GNo1bz3SnfVMk5tdZi42QVVr7
Yi2Wl7kL/GsQas1TqAPC3BqYOq9TZYYX1ZLT2luMBlaRKqHNqIaIhaGFlGeixcLPNrVXQLQRwRPO
U9zak+xw0xaBfUphb/g7Yi2zJ8xID0E2D4JfCqRVBCRTSpAQk8LayStQ2qV+YXF9Rn/hLVQuIs81
uNBtRctnTMj/AE+Q4i1d3L6PO+Ev9yV2YHJ+Fu3eeqJuLzF68RvYhnpUALHw0Y/u+eJvvJth68OR
GUThgRDmHotMiWmYzvvN2qj+kl4ww3xXLCzH8qn0ZXG9WMunWUzD1wA5i7unH2sUEW7uxjjTdZt8
ncviAcpAeoaOA3IVqT4xgjn1ModTtct1nkCDnxgkVQrjb8mtq4mCwqKTF8356vBAk9dGhpExBwL7
eNhRNoYBT24hdD/t1zKrWM2q7FMRq/nAik1iF50Aj95YN/ZHkwqXf+HX2c0U9mG5hwawkQLo/bFe
eGsfZewJVkTpVlyuoZNmNOVH9T3IKoKVVj/vjDjsdfLWrqF9EnVjvSrirDcipd9/y3MD8GaSmMtD
P/Xe0cw5NO+IqaNF6y9SBoglCmvfpp53zeClPDNHZBSsJOqynko/apCGnyNN709V46+vemkYjilL
1Yc+6xgGp6STfmNrLIZd2cv8VKAbOaHcHWKwmYzDZNA41nmOa8U/VRtbjlEHvxiBuKV+N+i9fHiZ
/kzMdbgimj2NJaXI0+KEyQs9e/+VNuiUxygxvslmgrVdLHkSDVDsGa37WsQ59wVvBcv5osBKFWIZ
1v294yw4UUUw470GW/uxAFb9BH/IDDOTYBgDnr1r1/bkdyGk/6AgRsbAObCJtcnqX6oG03nMgKiK
7MQKNl6I/1YPC4Irw8sZFyVASPN0/Urjyr2QQSZYbbrkinTD9ftoruKrIpn2YI2jvONsGkYdqKZd
gzQsrr0u1S/UzQ3rB7lD4zUkLhrUdYcyoysDFgY5Dp0+0fZww5eWigwYRGUU2b4oRYNW7Ucn0iw0
XmM0LS9lufKwW6sOd6vtcpgw0JANEbPF6jOQk0Oq5NSNXzh8svezHATMiPMVMiJBvC1+a2kdmqzW
KrIkc0V2Wm4ilE7gIw/0Y+f5wG5Qfi09yeyHlBh94bgAoEgUDavjKEeEjr2vyW1s+1aad0sbjCcp
a/ej5qB7vmK8nBkigpMGPUsS1zETvsiiFXpUvQ8pxugkz/wGwZMOxTLugkbVJpM9v2WZSwuOCej2
gjKaTbdgQAQE0zkllpNynBh1NmLY3CYNDg9XTM+vCzHuN8aH5avMRGOU5kkM4S/UZAVbfazDWWL+
JWQFC7nOQ7a7jrVbGDiadhuPzKQsCdVl57YKgV0yjCoeezqz95OfwyghZcPf8hZp4xJWIirx2uaO
eIU6t8xofbbB/4ID+ejmlELsAUAOUffpPtsPq+7ULQCeOb8UCQAUnv/FksS1KtgD1hYecBkW4fic
L053x44c6HOHHjTqFaoOoi6rnJ1rYRb7zvncrY6A40LrCBwN3qY/22wfVSjsk11MdXosMKLCXN6G
DhpQPNk3k0sba7RNqlYnKTxxV/UOZt081PrWnThEbuoRSPt2GV4gmkC9bVHgjbFqJvO0bBY3FpPc
u0Cw65pRXs7FyU7S4p4hDvuq0znuJ8XRNfo40XMNGcKfCxvh4s4nC5IMry4cZ27JHNaHkcyAFMrW
vqjHoHOOpkq2cEzUo8RF1jRv94YZgBbYcp9hCFBnvPjoEUA+r1N/ja7ARGk5t3fkqdVFbCqSmXZ2
Z1J0zJo2aJwYlGIEPCKei4Jy4WGvOPfs4ctQrK+UAW9Dk8qHqljZltdxKK8GobyPFD8vU7uMXCKX
ams/Fx6yJzQFr6FIAZoV8IX4NXrlobJzOhz/aNwKaIILEgHoRd1Cr2HNUfZkI56hU8Pkh6hQndtM
SOupKTfzOJQXIpYse6dW17g0G/wh8apcQ5xz8JFe1Nkq/xLqAkwCFrTgearhKuDvWAZEZ3nwpbfN
rOZDs/ZE0gs7En0y+5y0uwDJW+3z+A5ew8fM7Nb6QiZpc4mpnOu/EC5XRr4q/EtPu+GwT03lPMGw
bF8cRq/HUobFK0M/inmyeOZ3S4r+LujbcuEbk8FwRuYBRF3LHqczE7RsGblKma8Jmhds0j8OAVlF
xtrlUpZfCtj4yX4I1349aEi2wUkGU2dzA0EG5KiSYCyaRPJpu1N+Yea46Nn/gzMsDPKSyGJa+71R
qQ4/vr3aMVFpIBqp/shjXi17/UqQwfpFCWYve+Gp9cFHXTrusxDRXUUS0juQxJa2yjwHt7T3AzQh
lSMic1ssMFHZ0FMdPZ4GKx0eKL8Z/fL47wIgoycSXjkQZi3cTS58eYXdAKtVZgz7zvezs6zL3l2P
zEMgAPMZDx1DvipI9a4c0GgyAzO8U5YnJWAOEkwc0io/ttyeT6Vd475mcP8azln4kC4Ev/vsr7Hl
o5yI3GYNip05NCgXeHw/kmnGKN9xZHmWKm26qM3IdYibfKr6Yz8s/gtwBlvH3khWMAJrhhmT8Pjf
bdAvN9oKMUHT/joEJflaZCgjyKhmbZSR3dj6pC2nOafRh8+7K5iccKYMKp+w6YQ4YExX5nxLvPR4
LMLhKzr99EkwxL2wBrBguWlbp7WeT1Rvyw29MOvZ7TYqWd3j7hPkONs0+dLh6IH/vbVAKgw77vYy
Pc7ODPJ1qcYD/TD9NAMhP/opBXxv2gdYGvpmlJYCnjLa4SUwn/d2FgZS5iSj9bmGa30RECF5knrl
GUkQCRdRmFsBwBJYVOw+HySDpO+e0SMMyYAnBiyqDZARw7s0C3+wYxrGjFSlW0CrBjqb3bNKVld1
gHZs6nLEW1XH3cleH8Jlte0wPExL4T2DSE4jhJhMujpBaWvaQVRz8EMjrofbOs+bPQoGjXen+nAl
f6UXaZwNnl1dOIVhnTRKspwNzdkjwq0/kEPae5Jv+puwGr2VCq8d4PsPqKOOpMfLa6cdx7sG3cjR
7wTOEyNNq/1IFxfpjZ8hw9YpFrVBMvDYVSAcD5VRU18noEejImiLc1Mm+s4am7c17eZzygt5Khdv
uKyUjyYSR+iNVQPQ1YRT9fs5gHUKMNr2vzIwWo6ZC59pJywpoyEI8+lAWBX3EvfnWQIszD4hJA0R
euTks46m5Me3EyBzQ1bJCzFVCQq8vDfDvWTc9VkNPQcXQVXDOknTEAt/Xh4nw1u+0Xaubsau69Q5
kyZ9O/oGD1FmrSz3xloM7+acDRTMQHkpZqX9dZCcCZ1BCXJefX/+xnAwEIyVtcvTu6SkK9YGBxRu
45WaHIWjuZvmXD04KD7PKMbJ6cjAqyDiTlu67hyb9p3dZM6eCb/GpG+9OH0vLhoGslHdCHlwka15
h9kwXs3Z9I+W9ptIgD64yBIjPUOxqnalNDoCLxb21qGQeNNKkZwhPeVsIGSznFC8i6dZ+nRYWRfc
cu9JPvPsCfEVwT36MjmHM+2osLxNEbu+umnjVZzOx/ZxmZPHgSnYTTV7/nA2DWR3AVVHNwOZRkOe
8UMF2U0hhrjNHW0kN4urg0gPOvzSmNWwDzxzOi5jWsIxSycHHZw0yb+ai+qeenA9iAn8M4Qqd/hW
kjn6Rr7NQMes19/nSZaMwO2VoF+jOmpSuo5UnhCTgYw657Puu/1Ya+OaDZDUOmGUt+jUehQBuuUI
BrP/yuLoD41oGZKzqUL733JIutvEH76P8hmqwVJ9W3Oa4xFbb3gmsvqC1E+U3EOSnYRTs1CoNTv5
LT2UiWJdRQSVBB/DZJLS6GL0IVLAXxQ1gGcM8jib3nqHDFM9E1WA3wA2irxdBsYBbSZf2Y7rBwwz
8z4o6+q2XrIzxbc9KqRsKRLKUn1AR5ncczrxq3me+sE47UFQGa/r4PbPKByvO7rW+5bmZzSjdX/O
08a8Hwao5vTmLRpoZv4SlmN3MlJFv9A3HtqE3j7uxHo5UTPTqZc2GJYd52QUdJNXX2q1lmccJ5uj
jUjw1SB4I4Zuk10V/EqyBVsRSy/RMzAotzmj1yPjabSWM7UJscDd8x3wk/Mo2Pfg1tU5Tb80ytim
0CPDVk+Y/F62uW9ke2tF0EwYlY1KBY0aCB7fVTkSvlC8JIrKbhrbIdmr0mgvQij89Oa6BmiQTQ1X
LZ+insn8BTzzxapI1E6MJI9l6Bbnc5gNVyVhRteWXz2tBtV/o5t3vw3MR3cceYJGBII3eBx2Dk6L
LwjYs/ySebH8Qmoq8etNIF+ChqB2jgZlC7GFOmJ+bSDX0oT1lVnFMkFqF3Me8mh3TXkqVub5Dt+R
Vh9W03ytaab66EuzODN7WJi1RwUI3gsLzLJ1gnDbmP0xszWNy/4HHT6UrckwvjLMp6V3gDPqjITz
NAPEaDQmZSwHe+92cab6kR13QCDRQGZC29zCyWurlPYAQjpdx6JDanQBlZ/BWJtRVO2yAE3G3p3F
3F1SmYQMs+TAMjM7PocuftOA5lNWAxb6U3f/Xxj6/1XH3HVcl4LSZDTg/SIx6FsnmXAwfuAiX84D
zIPAdlcnK6OlTSVgK+RdGK+G5Ro5Vff81++9zTn/MQfduvUeXnEbDITwEB7Q/f/JKBZ4esQctL4F
2Eyu8tBWx3QRRbzSdI1z0atTa1fq3khKp44KZfwd4feHDOCn99/0Ke529HACH13VL9OCKVBEihJB
TN9Lo9tuCLRaTz7MajtSXe0dOYDTsQynRQwQ6oxZxTOhPIpWAeTyPRoyiOHFXPNvLHK2EbhXHBH2
qs6DAQki04eIaBfw0q3p110c1lMW3P/1FfznrxDgyOUiYqlm78Xb9/MlzCDvGbNHM3wFsZrta7PB
45CFeb58T0ge1o8dQ22Er/C7mTYYpvmtKAridgafBu1+GhQtpg1DVMSLm8/lWaLwbVwo4gWso5tZ
tRGDMernW9A/gbcTS2Ebl3/zFX5WnnAXUDo5Po76AIMpRJBffgUjA8i0CGBfFlYcDyQuFJ4do1/I
5VrTYNzLUoiKaq/kN8qagIubVgSe7wpjnr44Y1nXxxUxrI7Fj1/B6A2v+hsnufgXH3JT4LoUbjwm
fM6fr7Nts1/4SV+hHBoKfUxsw2svap3yuag97mQ25R9Yrhg3FeXKRf5xV4RtyH2CRQtTRoZplY6V
P2QYNxZ3/TtOhv2z1MTdQDC/c1tQL6B6N3/BgHSFu1YheVI7y6m4B+xyqYLXKu07vTcWnvC3uueq
xZOREdGTWlYqdqybWXG95ZxmF65vp+4JlkjCQMvK8urALGxM48kd0Va7oBIZ425jIVoCoAYnuVhf
XJdYDsSOldfRDiPl+dBTQM9xXXPmoKjug6MRtDVyP26kT45OxT2CCJquec/wJJqJI38jki+Y7qYx
8x7D2XarnS1l1/7dPbY9Bn9+0gNwEQCfA5er5CBv2n7eP1lSGVxkuA/KfCdJsdL3vy+qozUW81EA
r/Wu2RfwG3mMonXst8PinaUzKS/XUFxmYKyA54HijITbjXHVNzxL42zzGCX9LJaLOu/tKd3JSXrB
1V8/Hda2Bv78yR0gz4GD5zrkn9xfHvCV2UrtM5faaT5Jdo1EkNOZkvmaRDllX7tvyBu2r8YBhuGe
hBULElfopeW5azb8s8O584YBBmFEYcOINiIQzOlO7ANlcWF6S+Acamzsxo7JrjXGPSpKFO51yp9a
8JJzirwG+GaMBLII3jpsJ+sZjaPimRmFuTz+9Zf9eT+A+O5tlOxNh4YvhGXpl18pm8SyOCWqhTqY
mu0QkEZlPldnNS6cc7xmtDTMFmeRdKS1X4wQyvFff4AfUPd/XG0+ARcZaRrEF6T2UCO23fJP98ma
ze7SwODbYU4c24OXCoc6eA1oi/w+leIy+84ZGOXsOTfQae+qbNhWVpFa393MxXhZdW7uxBb95YQM
HdqtBwJV1CtmGbg8hIEkZ4Bjk36PLMg5uqqsurjnvJ7vGnc1aiKMrcTYI1X26uPffLlfLy8TdlsE
yOJczwYJY6N9+vOXczNY3DBJ3zlc9Vc0i7D6WAqnyo4mR3jFQVgluxx7+jn6oeytAziaxb4/lMne
RHRi7yd8hgJCsRfeLDR3Y70UxYM1z3JhLCbcByLPiwtPNTw2KGmbImIABa8ftLi4yucABOWKpS4i
47Mo4w7vdEc70kXRGXbDvZNwnov++hv/YB/8+efkGyNV8FA+wdeBF/PLmlgZLeFfbfVOri+jQZvB
Dcegdtzaf6gSGnyZQa8P3GPtVaWRBh/dltYxxwpOZrInaGH/1x/oF30CHwL0VOgK2wLUhLf3V3hB
7Tg5ddCyrRVs52cwz42HAtqyv0uVSPoY6OTypHsttggiJMR7cDpBcgnXOc9pmEl8lROz9gI/uxt+
NqDf5L6oTe+amHJbYDCAXDoQyZFcuF1fXylNxMWDOQUzR8RtRstC071Y3eg+uoqRww7OMA3IH//W
0MTgHixTG360pDrXcWoEZXUYE4NbpJWAFk09cgJ1R9ABWMVr6l1MNAA5JybxaZSsdp4f63YeuaN1
Q8Ox4lyR8ZKTs0Q1q4h8DpuWFyPCg1a0VTt2esLA3p9sJHeHAOUCZ2E3Ucm+DTiUM6lN2nlvY6kh
z8OvQ4dErmJTCxjwbJeqE08EFPJKON2p3EvyHTfJV3hVmZ0nosYSVUjKTk0F7uLWZODH1cXngzG2
//3Z+rfkQo//HxEO2xt9/1M2xB9vvGkd/9fSGRyW3/9ZJ/TU5PLj/T8e5Jv8GH+KaNj+7ne9kOF5
v22oEHatwCa6gGfqvwVDQFh+A4ISAnphCIW0kpX2D72QL35js+ZsYLMbWJQ5f6gwkRiFtuVC5BDW
lqwAJePfiGewt7LyH2vD9o7CMkOwNpbvoWT6FdNTiWJoBKbTj0AkUmGR6JzOqCKTqc5KZcOj9PZ7
UUDqK4aCWFqzixXHaBPzW9pgWkA6Z82lfx5m7qKAKoNPPoEJqMaryq07Y8EmMmN2AVZdzG3MtaoK
G+mf74gPf24XdV8RU169BYHbJd/t2u6969TLe9pdtchHPorTuUN9kwlTTg0zKHcoO46Sbl1fMuzu
+cgpbhD26dpuCsz7SDyq/0fZmS3XqSxb9IuIAAoKeF29elmydGy9EJLtTQ9F0fP1d5SWT1xb+4Yd
9+UojvayFk01WZk5x/zLAvp72ESgBMrOizgaGoQSj+vDhmzgokMq05CMclPn7amvvNI7lWS/dXBa
STABUF4zVWb/lJzE3fjwy4i6P7+MX2FzjtmRfn1HEY1jAYslhxveFBfz+4615nhYSltm33OnEBiL
9Q2WLemGvl4LQ0I9TwkEp59+xJZnraq+nzxhnMQdbwV2ctlLqod0qDatwKU78kMKS395Rr8HaB6n
Rlg4IUNIOjS+MSx/v8Y5zWjO0sIieaxH26VkHdAzdihDrxfU7nCdlC+Fj3jy4s8P58O7Md8LzQXo
CNSYKBQfv1cBAQ8aS4TfE7xxOzJ0NjqRLxhAuOSlpjwbsjtopn0PqjRtXFdu/vz1vwcT5rZBFzke
25nnh7CUzGP5JVJK/DGzyLKK71ZQBq3Y+pMt/VcmktVfNGsWlLeZ5TTOjSjaZXjkHA1rH/BKVvJQ
/r9XwhlYErZxjidu8z5s8mmQxgaYr797krYNGq4cpPjFwdcTDVSGQO/JFz3wCBBY49kiXxqbPrFo
P2aNraa/vJXfT2E8Fh8dRQiWjvCRV/MxxuplZudoieJvSGNrXx8bIH/xskfOarx0EcDMDJE/37/z
YSXjOyMb6YaZqKQCiHg+vIpohYSoeustzXRQWScwGgkV22pu0q7ZDhN6aW+bVd3iqs1MPoYH4WP8
NjxWSubLtrYcXT9GJJcwZWv9RrsP1ZjV3dufL/P3RBPxjgPzFAmw7wCRYrZ8WEuGKQ5Rxa3z26x7
zSCwh8Lm/djzJDh+GGGz9ajcgvrkpu6nxvzIVDL85f3862E5Dkkf+u7NIVCgQ/lwGWFLdnfpZPNW
o8FnDc9ZvVZa6GjvwNybOJF1H0NUXbxWOc095VYro9E+gTG2KCm3eIe/r/xLyr+qs7Wkm2FGvlr9
ZVn5kNkxz4uHhFYA1iZvWH48ilAbpBcBEf8bvU70cO3zvqN56L5Fv8cpA7kkJc6tFZBKJ7m8wEKk
pbBYFwsLWhVfdJzKOT5V62pzPk3bGtBRjfKHssHg21b5IFHOrdWWxMDMkuha+eLUlzR/l/zVIovp
H/rLNP0QjLNScYzFeUnanMVJ+fkfVgxGZk1YOKqXwG/oxNgquKgMRfoIjT88TpRGrhov59WzHIyw
f3hfTpQTG+dNKgtCtodhEn+fQ+/cxl92Gi5OEIyQiISDa+buh2FRzEVXxWmjXihGoY/eY5cbejeu
k4rlSqDT5nFEOASuz1U6Q9PfDKmeoNiz4E/yIWmxVTjpysvXZ20NncSwRpoAAXoUFhfHYvDN62mo
TTKEsC3xxwfSSMX6jMa0mIrNT6PdjKfPC2rqKOWX4t1hHnHbzLsTPsJgsg5Iy+Hp0xWHBbMMBvPu
CghwBBjt+9dHIQACdIuQUPgTDcEDV55ZtYkNesAixSsSgbpVhwhl4/joiWbtr9Frx0TrZUWeZmsl
uOGdEo/N9WtNncl7pr/ReLPjXEicMba4Vou/jI2PqyZPP7ChCxo7LxRbHxPBAlRX4kSqfFmdqtPG
e84OFG0BTd6UF2JoaZj9y0ns42rEkdDku9m3HcKcf31jh0o3nTiYfxU0TzAYpwF0E+oIED1s3nJs
ffkC4J7MyWYC5gJJhwMdvVZ/meUmnP01wiG8AS8XsFcYEoZHlPz72r2KcUCZK6vnChUsMIy+oZfj
B+ialtUoLbra2esYlMg9R6+EFYfcW5Psk7B3oSmQ1MZPdNO7CVY1cSgfZwFWYtl0ppr/0IcWHdSt
v85kKufZplvWBoeBEwrmSmayU9EcH5qRznJxEeeUI5n5I/39dy77PcRYUWgxj3/JQnxc10LBBkW4
wV1zt4Izwe93jIFrWnNgDJ7GAUcgIFdam2TTiKCEWg9BFvlr593oeC4iwehN+vfI1pJ0GzArhnxy
48cY03Cul2bptdKnTAFwYInE/dR2Dm0JqSU7rv5SMOviqTIxtbOEeNzqwGmZRn/e2Vyjjfxl8YA6
EkKUhsPp8wZRan7IGrVQAdYmr90nVK+CudWrxFwAFl+Dmbrv85iE7cK1xelspjhrpVlStMJU/tVK
HcJ4h9QTv2rwdSheEVuRw6Vfwxg+twv9sJBSTaoxS4W5xSWpgCEVFp0JBxXqESeGhf2C2/3LrX2I
Mrk1er5QUDJVbB/p1Idb6+fCgQDQLE8CrxYefw87YnxYyzVrvvV2WABOWHooKs+BW5v9sbIaEDin
WVZlssAUkA5aqogW3OmJKJXs2WYKcsHoE+PKalJnVsQQ86ZSmdVtYNk8Za6iWIkyrDKrYNbHNv+P
MxYqZzqKPR5F34PeogUdOxSmRBq5OKVtz8/HLIXF658fwoc5SllFmISN64ccO+1/hbrOtHpyka31
eUSPx+pwDm/dNJxHWmJCN03+hvT+kPX1zFeayhQZUSS5VOY+bEf0wxK1qjn43A0OIwTH3p4Bxd7P
8/GwZqMDOZ7ofIXpAP+VB16OcU3IwqLHU5o0/vP3gezCOD/EaF1ZDJiQ4wOuaHxqriwmfj/XbFQ/
X1vSTjWPcsarnbnCLDKvIylm8yIslIb8iJaczLlNOp8r8YuCUzIdneac+uen7UUf4llu3mwCLBII
n4mCPp5sCAc7K7Hn5XMK14d2w34ocO+OJzvOb0FKeHrZt6mWKsTm3I2w/Na49rSXdjkIWIiKaMe6
0okxCY+rlB77dmrm5JttzMQn5DJyR1sTSUEvL1f9UL07kE/vbuTe6BhrciBIkU8Bg/ixGw7T5Ifj
raaHDfmkJBUNVMxG9rCra4rgW1Q4gyY/NoctVujp2Rg9mQtKV/jqGsAjZTc8ifMDTNrBe5Rlv3jJ
1p4dPD6OKppSh3QXDV39RZ9CYEFOt5bTunKsZSiqi5laIzoKxPXyYHpHxc6Hv7t+nmTjZs+DVybx
TpAPd7bU0IxVvEx6HF5obqLbPPHL5BS4AtrEu8k8zUm2fXQmJ3UPiUXjrb1XRVN5T7R/JIX1FDX2
PH+e8b7pb9DG19YDO0YwfPe1lPppDcbE2BA2jZN2n0D/lcUxBn0xH1YshMAtRbRkuuk2gJDUhm9O
RdvE99RVtAXsGCpL+yMa+mmCB1dOnUMzVly3frjjHOCX8hgjrZC3kRNYBYY9Urm0JP1IIUv2POWZ
1j7t3awwNBnSqwM4Jf0kpN3Tl17XnlLBxRDFaBWv8bsr2gRNbdJPI3yMOMG1MQbgOPgPMe2H7YXM
vTQBHTBznKKJlmYetvWyC7MJer7lybaH2aYRQVwYW5c0OyKsYbdBbTBhI70bVTb4XxprkH53weCY
rHg7CcIW55be3Jw/0i8inOUdkouAH/35l1aWYUSyQVTn8XVr03nt2zq0kTte5lKrxD05dAthA7fk
fjEEx7nOHYPFoDuHfZEKTcbtJIIWQfEKghST022OgsUHpjWpSQX3OYKEqaTLR1iuugCrEoXjncyF
T5NyG0UmJxHo3k+L5yCJYVFfeV7Z8aSspWXJvmHVblP/yhIxWdRr5GKZU97n+QRcfU9v19RBjM3Q
XestS5a5JHBJJfowO0mxRdrZivRriC2pTSsHvFC35vuAIUXR05CEcHE0R2+erGswVxJTZhz0+CNc
PyHLpm1xNoUAmnbc/ValTi2wdEsn88RE2Rf8aLq0tx7rKjBLvjfCDguozPf4AoNhJd44oiSG0rlR
51tNe3/l8bU5df+AvaSL+bYydThk1k5mXo+jvNT1/+OUFNjgcnpgKhH8DpbmVWDgBLPoR2ukUi3C
1YxIazuRuA/Q44WpP1i8QQ9S6HOfI02peV5WujbHdFg9Z74J88BccsabVusjbkE4IgP+8Jz2LaZa
z2OQ0DN58z6Mn/atpO+W30EL5KNssWE7cQ0g2vha+Hnvr05rgcM9CbeU3/mzauRj4XtxJLYeUl7+
vApSmiz2P0dPvHYRfzLILXNzcQ/PiIcxMGr09meMG/krPQscAPGovBEwDa3Hn4/aOn/8vw/5/Dky
BW5xE7iq4gIcjJjGtwL8S6aPyBAWbrp115kvoTU5yexHDuBJgwfX+UU1tHQw1Dh503FxUYNBBL/j
FOm4yLsIXyeeEjivko+4ihwbTCTg86gRCnsxQW9SITVhjgaJ3b5F5yfYKGYQ69r5nlI8lxYYh00t
JwdTJgj9TJrzqz0PDxkXJc9Hehn/Yu9TF+IvznLBpvGQONp8Teqlkl8uTWujUFqtzBv6S+5UmMd7
HkjrYByn9tyk+SvoKDr+HbIUTA42XZ+aSz8/UGtFBAGQEvGnF9CO7tdFfrFiZTCrY2KSSDbGdUPD
nI7yxGQ+uon3m43I/94cdNoMn84nYuXm9Uiwe9eRyzZ/0B3NDw+7SX6UNSprdFZgrPhRDzJJp6eh
TMokO9RJyN9NW1zIxKnoAJz0V+I8VrK8A/Z5/PnIIzpRuZw5EwV/hB2g4cshaxbs86PTrtJ+InLD
rnynWquvEWViZc6XY47dcGTqaRnAlZ2EASkbXlM6XIDuMdN5YH/ld8VCn2F4KAgW5+VSRB087VPv
NXZV4b5Kzww98V1C2hDt8MDnUdcgM9gQNPrlbdUO/O9STeTtfAqJpIpacvnl7Vj0MUkBWif5didN
mvFZ1jEwy328APmn4Y1KL0niWbQuK0xIjyk+mGXFFot9rFXHUXcBBUKv81cbqw/WG6RDTVGcfqaT
857Kbn4Y0pLz7rfF6yD+n1Se8jiO4n3OtJCIeGBdPBXx+ozUv5n6JxoBUghK/fnWgRR1PCKh5rXg
jgqIRv5e0qrDKgeixDw++r3MqCFfZYb4OX+KBHHiCaDJN/fbU9Tnh2aA8/k2I/toetBW8soRxo41
GhQsD2V1Q4ex5hNyccwZdvSHjnF1TrKsjl9q1JQ1nG33IolbxAOb9Zx6izmWkzVsfQ+c5DF2Co6+
VcXZqabRucRO96qCIsSd9t6UkYRPCnjFPTyHeGHP6xZWmhxyAkLP4kT3gEkVuENYkIvPS0S//pVe
aOxXXyfCs9i6nOJO6+w2guJOkrIZ2O5ugiJGSPXJI421YM8a59aSHuQEUKzbkbpwJCB9kkDyxUuE
w5GczTDi5a+Wt3JXEhsxHmjlx2a4aVc7DL7zk8x7KsC3IrMzMV5Oq1/FwadiHSbrURNMk1VYVRvJ
F9ZbxpdFJzpPIIfGY4aRgnbQHjhemixVmRGvElljSTypFxktaeu8eXMpy1spW7Ugf3Wbrrf+mTIn
B1XBjgZvadOV5L+tbUi7un4mIzkV/Wc7waGEcqm/UGB+mAJim/Z7RMG1db92cUhq4qiLgTrm1nLX
rnhevcH14HGzO+DI3TsgWstNQCcVilRGObab7nbklxbkrWCiMjXvft7J+V22CkWnv/V9PI+4rffl
pixHs/5FS2JWE6J/M3mzrjKfqN+z93Humt8B4bf4xEKTED9iQXai2nNyN7WNrIwVUzkhWoxv135x
FLXoKTCzMqrMf/k5ZIkpWYmMuwD/6ZyCN8upBfprxusv2Dh0S4T3Q4phI/a2dk3C3ltWFPkXOBOb
WZ5Yq0kHdtSJ+OERlvUX7Wozvj2b+sMteUtz5QU6FybF+Yt8HbGltQwVGmrfbwkBwBoYbKoaIKCf
F6zinGhsQ8cko62yNUnITkvtefhJV22DqryVKNyHzFfccz9RxRsvMzcxYRwWt3xHMJbmsob3CWc1
BfvIJvYHM8mVa8qMu3qazZgM4tWlB8lPoWpXdISVzMbD+YGQBzaLHs2qJsTyOhCrV6kryiD8S+Lr
w4GeXA7rAyP4HXHj/CutnPbUEMhXu49p00iuGp/AmdkwNSyzreWZGVSOJF4QqGI8z7X/5XT3e6rE
fD38HIk5BrQUycT9Pfujh7mxpi4gVXVeGnNywFwF5wBm0p+/6kOFitlkY4/CdxkkBSldc6z/pUI1
hUUbxoSS/x0jdkG71LZVsefd0ZNoRnckU/NS8RzmDcMO9nhlPxfHP1/L7ykE37YZPyEgILpohWCc
u79fSzwKl/RtnjxGVNUkntOOice7LgzEfm0Inf/2nP/9hcb3hoI7vaEGZ/Qhr4jXpO2UlR0/GNdB
CQGIHf8C00yWuZ8z+883+AG5Ze6Q3C2UJMcN6XLxPiYy5xI0ft2X8uHnijGlq0naL1IsPu7nXheO
h1zFq/40TGLJd9VQm/VcaJYGq1vp6f5LVu7dRO5/s3JckXHFw/VHBJGPcdLHstgS2dYULKJ9KM+T
aiKuY47PQxGzrmfhmPEKUg/YsruDRm12xJbmSH4gssExfjui5I4PfiUa397MLC3G3ES1fJz5ETu3
2SI4T26ncz1LnZfZPz/Wj6+RF+fZgrZT+CiOE36ssrLvtj1knRE4UmFWpvU9EFKdXw+fFiscvL80
Sv5f3+djTYgvmQ3oSn5IzgYz0QhOVMPtz20PRAZ2QnbDyooLB5rB/1dqDaCdQ8MfmUUWbqbqv5YD
gROnU49ZfnvelgiSzdsICoz0II+0ZsP48wM168svg4IBQfnJOKDQj+KR0fyQz5xw2M5ABxWnoLZ0
gZV0VQXiRWJJ+9cp+O+v4tWFVJaMCQp15Q9LHT602NMmMjmdQ5HRJzvCOHLbih9/vqufrRi/3Bi5
Qr4Kl0j3vTCPL+TvK4xtU5cJsrQ76hVSeLd3fQywicFp6xyaf6BTUEPfNoAjpy7aVDG6ernp/QTq
5hW7NS04EF8LRebn2vXIPdj3VezDfDgtxAZ+cxvPWeHMKFtdSk5fOzygOQbpHClgC3pqWEEE23QG
dhWdooBbymsxO42Q99G5nldIDiPiDt6s087oPtIxomVmGGWG9whky0mcOGgEWbVDpg6Qd/czQAEw
bIZ9cQ4riNBDNgv5voydjxrYA7J0A+JwWbo5GpowYBpdVJGnxoXUfFu7Ax8gxJJDAKccaAHh4zm2
wX/ddL4C3HRQ1xSwUJCI1B1AsmwnFcApoOc/Ux4t22aKme17IPMeQVFZm3i+axuaTTxoRzJLnC0K
Ce88bPjKCoUzkYJNtQKpbTlXSG6P5PPhWD0Jwt5I3Eok/R4KXGlbJhnQjZo863I+h6E66ES7gz0M
F/aBDExAlQEJcQ93dWvRoD8hUW4F3UPuPcQHFUxYgmAx1H72EauvzWfqDaaiRQxou/K2gZvTyM+Z
Ituc0NWJl2R0SOEXOfm2cgg6/8ESoe1C9HTz5L44/rz04S1ps1h9AtaSGy5I3Vkw1RQLB7xN3afU
0vd1A58yxAwF7R3OARaZiXFLaEY35naBoDBdFxES/3VDOXrKOE1HoaYumqV2d/Tssp/epF0VC/hP
j4AbHF0AEv1LTebFwj7qXHL7uRa11MMTeR1WrNs5wIFS0pX7M84i8W3iRMASZtM5D43yPRqsg7Lg
yKYjOmLUZtS2hCCGNg6TCtyCC/jaU2GN0WcW8SZ8VHWEs0iV+eh10iSZHn3A8Ggjsik+IpQTJxSs
6wVg5/FEJqN5CLSkjx186W2A97Kh24z6c8ygPnmJ33QbZl/6hh9L+QWufbObIyfmLFqK/shhl5SS
W/tX2DK8NAXTsZ6UvJaQWXeBlyLSbm3ESnkwe3tkhcPdmpe9jZpA9PtwsUXJiJXVt1QNj67jqSvt
WQmKhK7f07E/b+l9SU5jM0S7NJrCTzTtt9T1VfY969oYpxT0n4tXgxGPo/YyXN3qsNDwjwhGAYsj
DsW2wMtrAA78Sbg8S/oGPnA4uksafwcwUgIOcHAQWaLcP6S53TwqeMzYIpKiAZgsmuRpor//tbRq
n6P8UH2eQjfb225vX9LrnmabxrLEtUea7qD7rv6BKi3+RPIQK+i0F9F3h1IP5xlHOQ8YFqfZQS21
tQdm3D90o0fCgaVg1y3zcCk6vRRGIB9u4yCK0/BLhoR5uaADYfjWudD9UFmqnmMO1CbAN8IPf4S9
H1Q7K7b0ZYXBEowep88/of5Hlk6t/srvkK9v4zBtXu28U9fgdO2rTjpmhMa+qaEm43Q5E87e2EEx
XpD9thDgi9Tdhax+351pwn1hRTGXcmxW1tdJtdOP1gLb6mbO+tp1eYMFXaxoH1zXjpGLI0KJkBw2
D97kUzFfyiExLbeOym4XJ2Ah5ki1HTHwEpc4tJXqUs8gXlw1uFd+WaEXFP6zPy3fgCHEt57D9Bm7
od+RWoTgn8wVwA1/acTeC/r6VqWe/roA3TrkNuXtpMPuiR4I1H1Z4iu0wsJ7pTINk8ot62NDomDj
2lUPVqIuPnXpAnm/6PvkqU2X9oueVeVu2hl/+NjRoCZyro+Ka0jOjYk3p0Dc53C6j9wuNZizMX/N
jdckRZ7quTYaA6VG5xPmHeGFgpC0HWieh10BrKoL5Xydk+9HJUzClS/FehuNEpz1ZEiuZWg1GVac
RfSqLYKaHSBX4hWYSu29nCREMhcCFUrvNTj1TpPe06dDbwfo7Ce3qdVxHGYHFfsoX7WInybOyU9r
C3Xt2CpvgddfJT8WHsgx7YNhQMIJAKfXESh27bVUbAs4+HY6jhcwDdWxJQ7FxTjooidjyPMGJE18
xo+meRvXcf2ByC/ejUHj3oDPEEebnQJBbds/El9aG3+qx2tLd8XLajfIOksH0jvONN5tuti41rgz
K5KdZ5iUwGEA0U1hZosfSX4s/EE/0dsluP7RvXRsoJS5FN1X8nLtPfoVfXKWMnqsKr1egZ1HtR2w
5HIMrjJw7nZ/qQdvuq+7WH/WYeh9E8XI4uC2y3iLlzCTh5zWnSP64WrWwXSRTbPAMn4I62MsK2/H
8ZgOS9Ie0cWKzct1DFvu0+qG6VNI6uRru4YgqpM0wf9SBzerY/X0MMnsUEaxf02F2xHbvorKHbS9
WjDedX1YcZ++L0jBG2Gzard0htgHPeXtV9UPXsLhel2vdeQNVzQqFWQHquZzIlZYdhDpaRgPivDk
UPPbjmr17sIxEWTmtfXdinF+sK8X31uzaLtgLuGGu2AgpR1eF74Ygx7ymUYZgTRexdeTpZJ7sizl
LSSQ+rns9Sv/JiHRmznPkJWGHVYO+e0c5bRf+srJLqNGuS+DhTAWB+bJvqHVZ3jK3BH3GLzMhLeN
YNdceXGDYxFGGnV0WaUh+sDZaKyQ1KOzAVWAteGKH9amEnF921jU+68WGPg8a2lPvb5uo5FCjwM8
awIl1lZ3YvasT0EdZWorZ502oCxQVCA4GzG2KRuI2FVWNNnO0rVPE2IcO9YxGLtufVjCWg/p0YQe
uE+0cwNalafWTAiICs7kukQdSOSy9ashHhGNDHm3FYOTfJ6CtVm2jV3Ka9r1Ymc3OYSIVz0H8f7Z
zzj9adYRrXofArmd1LQVncZeBpe+O0Mt+bwKbJ3AisytHQ2XLoudfQFnZlyO6IZRjaRj5w+PYP4K
UBq4XMFP0VaclMXW8qL5EdBIJDdu6pWfcBCx1uPEQTPf2kHr2tdTlM/11tXk8W+CkuV0R4PcumvI
bF3mbp9tpRMUl721zF1+Vy6WBITA46/tGWUuZgGF6dJSrl/d9b2Xh/1ukbksXRLsXcN8CClvbgdn
QdXtOUOZXhcp1dkNord53a5Ab+qNqBYKP9BSilOdeX6zTygU3hQZadJdPmfzSSSeE+5kaKcBKbFc
Oxco6BXlSGSGy8adqH7L3u1vLT+ag22V4264CeDYGZPhRD47ytLfR4TUO6HBxhybJgZakYypC5CN
EC61YFV0phUN5mUqHxbLa6C6twOov3LLStrzAbTM2Zx9YxFqQwSKqlQblPjOHO2LCnosvn7u3Pj+
jWONcniimFvhs9yG3msyji+Q6ZOnJFUvSQTDbsMxoXqc6O3Yx/Cnjjabh80iITXlr2AFGueWt1pk
w2FMNSyrVq1qE9CmibFL5VePui7lTmvQN0OIZw+Yir761ifxilynpHKFHdgNFcbQ3jpzN0G8YbPx
7iMAl48BDUR6l43kehgPhgtJP9z03WlU8Um1dRfuOyAk15i8No9D22FbM8zJGF+QNU4wBarm6KJq
IB+6SGUOBaS/xxp7h33Up81VAcjnBvivd+UqipZNghwY6FyCJNqNx9d6CIbjOrsuqImATXhnRyNe
5Aog/i39g1N/oTRE9aib7HnbFgkEPtnhZRM5VYx6gIbI4aKT3Nx+Icn9uMY6+x5T926POfW1nWZS
ThsgpPqWXZ7NP5MFgIec+IJLiB/YdbLDgH06fDyVPudI3F/IvM0HmnaiY4Pk9xCoIL/HYkxvx0qm
X+y6eipzOsESDm6HwI3zr83k9g0a+qb5KuxYXw7AbwALa4yntxnJ0ctYIcQtUI4BeJzHLYddcZdz
LLkcJyf7VqQieCnixPlSOGK6Hqnc7pAeNReClPEzyXecHlnTZrURud3eYN+CjTCV/ckMQu+bV5jD
8AK+kl17drs3dO5Wti9lRiGUZLKBJcLsbLYdoBHMmsu1IVmISYuzFdiR1BtpZbl/U6rOfUvTFB9O
t+QaNnkZpCG84qqF/WDk0emi/ItKDm6w61MaOcFAsn1f4hrb/0dxaku3hRLCfmHjnZC0WuE0nqy+
kLte5dYpa333yfQNHJwVSfImWyx15/tz/jaMoWJ74OR5QCpPNxQQSnFN6U5fYaAGu04nhDTXczeo
twIgVrbtSDOOEAHL+VvfoyM/Mik5pw2KLOb3kaoVrKt8HKEyjuKSJHVCy1SGDczJtI3+wCYULiX2
lv0VTgeasyzhSL8r49by9xZ0P1pL1tF/7ruyBHoF97TowAyWNibOt8MUOI9U18KIriBiuI3sMSI8
4vfUX7L6AX6b2zTNCeUiQk+6OKzmVqDKtADEmE68pbJ9tYcsh8KAjhQG0dZLqxQzV4xZRkkppSrQ
PxOkaegfxBHbeMERg5ga3eP6pe6GurhzsRzsdpwq4oIlLZLNiu+KM8BYO8Kbxcj4Tg4CVlfhAEJ9
LWkbtWCSw/DL4XHqupjtmyJtZBNtOW3PHgZba1p1wzZgw/WXXUr9Kiyx72CXX3b1uGAae4WGzhX2
tgMD6aj7EoIv1MGZNu8I0Oyg2uxLkhT4ne0mpgplFNQ4ooZTPreN7A8JsVoNO2Owqn+6Fh8rf5/S
/1TVe7+l1vYY2y61l6OiUarHQ23xLDu/zwdV8B48i3apIaeTmRoAfDHN7f+orCiweY5dXi+4zSE6
/eJTZUofz8laS5mCQ49QmdQoovhZXUXI0qkL0C9g6iDMwzX4nnixPcsjfdUr8611uij7OqgpBf1U
hyS6gOmgpZ0kWwTLcf88pCQUwuuegHK+tfPIBqY6wM5ucYOhusXbYssDvfgmsCOEUeGX/bDUV2Lg
9rCfxwbKhTPqd6KKH0Xvq0zuJY2qmbi0hwHyOn1IWU+Mw9khaQ9KgaRyadNrdgVdSDcuzVyE7hDC
j+sSYVjXh94x64NqWRRZ2JFMagazXg/l5O2Tevaycq8mOm4icgdYI12vhH7hHuNPwCabfowjNWwc
r8WGN1hW4R2p+1XPKhzKJ4vuGnj3DeKzjTcwd/Z0m1TfYY4RZdH9nupi38guSncjXk3BvFndluLj
Koflvcv+MsqS8d6nO/ZEHji7buxYbAtXDje5syzVXomKZq0xohCsrPIxj+YpuGgJ4YINnia4sUM5
As2ie5suxjlUuJLRQl18V6sd47EG0SvGiimEH9KLdXnAm2SaCRCsck8EygkRErPvH7X0+moXV+H8
Zq3xvCg0n1PrPIRFVvi7KavrbxrRuN7gJMXRAB7/yGlE5w6UR02D1GlIffCYCURRMi5E1NhSgRFN
Dui0xtg6VIMT0pzjQo/fxjaGOXtvsbuT0zXB13IEeNZtg9jFQY6EIjCLzRIsgCYBA0G7sJGifqH1
gbaJjVZ02W3p6WgxBRgcl74iklu3CSfvauPB95hvZgpu82YSuBgGhSwvoRY3tLJD4NGK3jpV0brh
LkOHq6YPSSuw+vSIboEXE8wJFH16606tKls4xiTM3lYaFhgbcfQJJkjDfa7qIB013y+87B3YzzDa
5/RW/MAUjaCgyFVybbEMdy8cLqf0U5BXOAd39DFlJyIYeanBU2RvLJFiOYrRyx8aML43tEkm3/Hb
4cmH0zrTrhYPZEbgXmKOmdnTUzj7w/2ky5RbQMZGdTiAW4TJR4VYofCjB4f0YYC9ajNdOCQtst1E
b8x/JuGhI4RsD+HPw4u0nbT/2MZJc+jd2v4idQceMKAPEYTVSod+ty4bJEfLLZpKN9u5Qzci6ipr
GuSjbIzGi0RqutO6eqUdNIH9xuVGpWmN4DS8VXWwuAcqRNRZsZrJul0yipGlF1UvWZheBbQXiqRr
CQrqpbsRg8IZ0HXGcAfFTQUHGiHU52kOerqO+5q7pBsgePF0GiZo1VPvrrVMxNuFXghkz1oWzA6L
OKIdpWgz6DZjmNN5Rbrkfq3IAGxWqRQepSMNdjthV9l+bWf+TeLTTkfbCKCUUah/AELUezcG+Tj1
/vI1YLUYr+a+xgSxbMfwAWIrZO7e8v2WA0FGFqhymxtRxu4VTNsioE0oXqqNduLoyrJS920ps+Jy
tlR3T68ezJMsdF9RxQw1dYYAxFLmd7neAhbLlt0Aug0TBtwGIRsBTSxZfzVEttxxF//Qy8l/tuJU
zbdkrpBC08iBWWGpKudrBv0NszoaMW4bOkzsfYCAm0NB5KJqaGMbbzqMDNPPhT/rCR4z+/NIfL5L
hcYGj+cm7yYxkYYWbhPfhmUlvrR0WUB/GMqvoquaL7qHFJ5mNblHOipplEpGhnypvwKvsRNiq9na
gsB2bkC7VNuOvMtLnQwg5TB7LXc6K4K7fuiby94HQseJvLgmLxCcrNgOn8kYZyjRMZd9Uy4ovtmz
u4dRL+4FULEeevAYTiZasytaZ/Dj2wRdF55wZ64l7Gxgm5sqi+Zj7btj+YBaFnIuya2dZqhDQBc+
xrgigpK2NBjQYXD2BWe/+UsUQxVQeDggnYRyVoVl/A9txfbO873+CZxWe3S82Hlr6ED/YvNPfCjJ
PDha/r+guQlvZor8RzX2zLpweKVBub9Xg73EmxBck8M8WO8jjBOJaByvOrIf6JpjRid22BJckUWz
rqfW1f/JSXbswpmDSttkxlg3dZpnC7exxzwVEIhgIVkXSgHQaODhloUQ35aB7L/eF4p8kH5jg4Ia
vqMGjooJ/8y2qdSD9jrYsnd9nrb/w9x5LEeObFv2X3qOa9DCrPsNgEBokhFUmcwJjCqhtXAHvr4X
qtreS/G60u6krSc1qCoSwYDDcfycvddml++B4KBN6lr8z4gE5AzbnlkDA8f6zpyR0sw7AVGBwQKJ
3nJIDuoIopSE9Aj7z1OUSmG9W5VZ5zCSQYuZQWR26qBs3MkyRcfmlaNmYaaFPgJQYWqrG4R32kLZ
6KpzGnS53QHLHGdJF9O3dWltTbMS7je7qgY2lbYhc7VgH7MS1dpQ56FT2CizHccIWkw0VsiRKeNR
Vc14oXlokLGbFlLQpCFwulVmp98w0ESoF/aNmHOCsZc0zlELgV9dReSswRVFEmfxorbXCV4nR5jU
kHbXPdeuiKZswyDW5dyHZSiV2W2W1f1Yb3pBlpQWqtBNe6hxMIS1le0bN+kciNqkJPMXyPfQGyNs
kplHWvi8/iUmyAsgw2R+ExD4hcC3hdjqNHJJpCZkpSIJ5qQMPQfmUzb3UQGhjYwLZ9r+YTz3s0GE
4R8GahhT1JhMpW2EDz8P5yqVM0cmG+9dzXCR/J+pt27nFuOnjmxG1J7geqsyUEuz0x3f6QqMSIST
qryFB6OSzlP216Drnz/Xz9NePhb4Kxu7qsf8FRX46sH/USGRWjPWpDh1PvK6Wb1N5d/CjzL3Chai
UjMu+8Og8mf1yXpFbNx8G6t3mJHvigr48Yo0Dd1BxS/xCd17veL0t6oG6HTHaL53EnNEBDepUsHy
kWYMK/++Ff/PQA0/chr+Y/dZ376Wn/3//Anf8Dew4f8zmoPHN/1/hznsPrvytZp/xDisP/A3xUGz
/sVMWSVQDS8LnKlV2vF36ov1L5d2nu4halmn9wgH/hPiYPFDsBVsfOK44lGEoM5hiDwk/+t/mM6/
WFYO0hZkDbBo8MT9GxyHX1aUSj8O9JXJRWzHcjkj/7yiFicCEDosKUfNKCZYF3fjimLibJRtUlNa
3Y3tWfKdKNj+D1bi9en4r4m7s16ZbwU1xArPY6PTf76yI/o8U+KEE31fUtE7iaq+tTZ8oDA2GogQ
nrDR3IxscZ99OWKP+OEOXf6+0E9whFWL8fP1DbzmFixZxIkeKpGfrz+YfdNj4K4DKAq1ShRMYYKr
tvt6V/fSe0KPV3ya+lzpGyVftABgplbvhl41d//8QdbN65fPwZ5OFAkiK/aTNVLtx2ca84FYJoWa
Ki8jc3p0o9ndWJw8lZsB1dO4ITVeXv75kr9sXHz18A6YH0GkgLDPuvz5kpNaF207E8CQZYt1Uo08
+WoaoziOuOvSP3zPvy8wrqWv9DBUc0i5f1lgAJ7lMELJCQZ8OSmFirTyQ8Hxr0SZq8hdJ1O1uYUb
q779+3+kiQRHw/2NsOMv4NsP+rW+sqncG+JlESt39i0i5Sg7GlJZe1cxI5d/vtp/82fyHPP8aNjj
PUgYP3+lzTiAUM2NEjuxbZ2mTOa0kzV1DVf9wABPxs36Vf/zNdev7peV48GY11Ziwhra9MsKlos6
Yl+jDm1US32ztJqbl7Ff/OEyvz+oporECEoGdl+kab/8aRM5AaPMGWXkRWGd4Ip+ZDTAx+0iadRP
oCKol6EJFqKq/rBF/L5O0SCydwKV5WPbzloX/HALyRtFLdfIIhAW2wM8o6T3I6Z6Hwt5Cd0f7uAv
tJR1Q1oTDRE6ou/Ea//rhuDQ0axanXTdCbvZs0PHFwCApo47TUvHPpQNSfa0UBOSM7LRAFAjqPmQ
aThSCdu6QuRWrtbcP3ys378DB2m0q+LmQw6FFOHn7yB31bgeohkQBV6E+aQS7B4wHs3FTZom3h/2
ov/uYgYuJDaGtcj49WILs9JEIhNiZChI1WD0vcNhRBnam6J5+XdX7/py00yQXmx/hsUb7sebSxYG
p3fCEwKMHN4O7jqrt2yw/v7BEPn78oWjvOrVQFf85cL9+TpDpEnOI2sjhhnxTTZDVV4EEEWi6wmx
sS0Pb6Miy0dmClP2h2v/vrcz6Fllch6vVl426/f9wwIeKhg/dG/qIIGd90YzjF6EzvQ2DogVww80
kmr9JzHb77uC4+gmmjn2I/f3h6bV3BgnB1Fo8LzlRSFQBkyCcDf/fPd+2+8InnPZfFABqhbO+/W/
//CXMbhdsoW/GEKPplxcM4tuInpyxzwdo4DQ+OaB84p7988X1X62tvKIsgE5K3tvfVC56vp9/3BV
8onQs01yxBHgJd4JYr5Log3TkbxnYrpXimWOdxMBK6QycdxM/bmw44+UEM99r5J6dsiQm2DnGTNt
+cOt/gVxymfjRtuwWFcRvfl7PWPUuTdg6puDxWrqnauTD7PLbILA0OdPLhxIJyM8rkouURkzPc+W
6kDrMeYxXvLP1KH/hzHNauuQFM30T8/1bw+Bo6ITVQ2cfHx1KMh//uImmRJxYJQLGMbM/UKCavlt
IQGYFjSNneuSVYp6kxYKC5M6kTJQWzoJI3LhMFVRIH6xcEbs9dFBBUPHRD86TiREaHajQ5gUyagz
qhtAL35u6bZE2DhOCPoxfDKW4suSm7mp8o+6YzEFE63yZTtLknG2oip1emzK2tI1m5noTpUe1o2w
pftJTnol931kZ5yX67YQ20Z3+f/0WfeckDCz4hjP3phu4/XZ6tQMrB+zAD4ENtl72WnpRUUBsNUZ
3jNCF7J4d7RiDlSBnTBwSU0hNovvBGijMkHozQmo9xNpuCfMCXTkpmai+hqW0s1fMjuTt6lKuEn4
zyv61/vCrk4dT5itq6JY458/3xdZ5DIpJ6xCym0xbcuKsVxobmp7/MNbZH1b8Kt+qBaggvL79VVP
C6/Dcn89O2Zy7PB4Ji6A29ROXhUdY4qPJpX0M11NwWEsHUKqCXtnuKhZQwTtYFyilMZbpEYTAStg
h842Oppbu4obiGq2l1yWftkWeYJcVVd8U7dtpCwiMwPeadH9kpdLS5NyWpIwKZcBoGVZ7HSB2smJ
kLJvxZB+W/RJIT5gicjHE8xE6kYUYSob9VX00ORlm31VO4b7vhvl4gER4ZoP4c7w8Pk2SSRpUEH0
s7ZkG7ttr+uWmG6xnZBRFDkNUhndnc5MQ0l2cmu722WDynyWvCj2/pix3JH9wNkkldkxtXWcaglo
dArSuoTrXEXTWYg2iGDIFdXGzKao3SbylLbZKXkDazmZ5Zbmd1djNtOWL7SnD43ZGMsrN10LzB5W
6qZNZNHvFHBkJk17IQCo49l7ZD/xiKshVKVvcoA4w5xdtamhrTXwKeZQa23STDwYv0cVPMYmw8x1
JUKsuaf5lT/oelJ+4q/vSx9qcY8JqLB68u2bTO6iMb4bvaY1duBMkJGofe9972iq1jxqivU1miqa
T7W20IKmeYS/1+gN0jgdOV7UNGqvmjUVB5t1cq4Y6B+VwdjaneduO0MaJ7589baazS5oTCXbpe7Y
GwH8UpKY46o1hz3i1U/ajN+ILVhJnaPwvnasqPtEQRpXM+sCrEOwkl8IzSB/stXA/rkoh4vomfAs
/YL1osf7r39oWVyFaLZcgDyLQlxzPU/zFjKTp/oxwImbubSzEwII6x7bK+1TMPz2QJwjvnQu1n0n
Kq92g1qhKN6RJqflt1iu3mkYP2DhdP2x08W8m2BNE40DkwNpqaE9Nwyf4l0U6/qWxqJ61XFmgH6x
sIXFwB3idHnvxEQ9ZjEs7qEd+g04znuEMgOpnV67i7xyyTecpeqdWSMDsFmIaGB0j0yhfOQbzIg0
D3tFGY5k1A04xqIc2G0KfexRi7PHhDCq+MihpTiQa2PAra/SfqevOpEQm1jxpV+j5sEjWkhtCRbk
NaKYRSCLeryUi6KikhbqZgThdxOPtjxyzLZ5uNOXiU6zX2fdQ4RT2R8KgaXZ2CYqXJfMes44pfor
xgOhUHUgAkOGgvc4QUGexiSSNOs1CnFbtKNGfh/iGUC4JAwF9IvhYvd02e6aup8i2L/08GVuYHW0
xBKmiLb9JZfELZqxeZ0IlrnTu+RSF0RiMiEzgslKnir8TgfHix+admiveDXTj2SyywOkiXM29I8e
muKNXeosU+sVodBrTpMv8/sqn75R7Xx4Ji83nB7IbFvzazYzTOw4Mx0klrFgmsp7DFN3ylxXJ7U1
lS9ZtNxZ0hEoM9IXbfnoqvSJRNEPpvUyWNz5OKsgi6KIIPFxCp2hBx6itRvs7FWI2uwljkk0Qwx/
pyk9XEWr2WbV8mQ4g4TUKk+xLW+qmBhwpCxPsUJ2LTCd7+NMU9jVXzyreVOT9ImgRrrINuG35di6
QR/LVyaSTLvzZn6nvruXxvJIBJ+6VRhd+DphH+jkoJfVCDP8rI/PuAR3RUKoXKfdMwIj4pYX77ku
GapoDTPcidC3rs7iDZD4u8KcuUMLrX9g6mfKT5ztRU2bp0FKKTBA3tIRF/5YkrgIycbgCqp1lHai
gh1AwUqqiAmhQyGM1ahvmVhmvtOSjDMYjcNZyFht/yR3G9ljLOAJyGqhQLDQS/KcjNBDGPHED7rB
M+RW9V1OVps3iJJKOP10k8Q8UL2Bs+haHa1WplkfOYUHaYPgOj6GwiLtZoB7E/Gcnc1V9GCChkbd
y0eXirdXmukux/aH1EGXD5BHh4AYxidQhafFYcbQeeshI07h5lqtL5sFqax7s/RI1TykxURpMxlD
PRIWenmatP5rlUfHnuR1Bh6olhVzDNGy1QGdFQ+NszQ2cZci8Zrc/pZw7ScnTmHYmZrKjSmdx3ZZ
lA2CjaeMuZ9ixdeC+gshtwHx2hJXpFjvsT1PAXssw9XWGsJGSVBbx+lm0tkRK8aOtLHjErxgb208
PY9vsqZ5B5V5bJPcPXoDKlJZVN8R+ieoC8r0O8fDJDCLSEXfXicfQ7RUpw6W6tZlwPVgAkR+WnAu
h2jqPaobZWEeQJzjMGoEb5CViMd6R9W8a4RO5ritf+ol4gFd4+Q/9nN6g2LDPSCXu080c6+J6QHF
3nkYG7KIZPZVyvaaxqkVKAmJo3rjviObBXqRFMZhQShAc2nOQpt0Ll9ruzAqJGkExN0v7M73XQsa
xyIv0xNyZ2MUMxl7I5lJWO/mU51zuGBS57ttfMny5IhY57zI6aonLRvdON3qZn6bO81jhDjah07n
7nMxfYfNhtK2mc9JTDhrR8DspI8kn8VJ7SMy+Y6GAUwXniDjlBqQWSxdnPIaMWpd6jD9CnF2+3gH
GpBkdn1yDoxTr0bF6kfGFOFpXm94Obw48UTokSSnhw0HRVGV5Lfk2Zc+EAe8FFX15KHG42RDHGjX
C8XP9ZqsS7pwrMWF9MXYmW/bfj6ijV5CY/Re2MDxvqbLt2hK0x7hAi9xw86oU5QYVoau3mCdbtBq
WWvK9ngVJYuS1kXpz3lB/F0a1X41ofPoFoZbCXicoIL7Mnlp2Kr5LiEx0jBn/p8hvc9X33wDfhQx
QfkqkNYE+VJ9qKmCHIIEw607Dr5LfIxfmglqicm4q6ijAyGiR0h4Z7C8NGV08NBwyF9joZ2m2JN3
eZSPeys2tU1m9C1DMOXL1NjpTVHOTjA20W0NyTrUaDAUJYGnxWPkIHEW82aeiL0nCwrC5o2TZKHq
dryNoZ0HIlJIh8yBWYMuCJmEfaRT8o7r6RCv321iL48WIW4++SvOQYD7Dfqy4ydKelUdKPkNOlPX
Rzy9a6DSKDiRt1anX1aPgaU+4N+PtrLtd7ahPEec2kQ2BqQhXKg0tqoHINvMmw0djQ8kcsc+rU+L
quw6VU+Q++crbkLZEmyynRz3Qlf5SS2jD9RYW2sg68o2Q5Q0YV07DwJZ7NIT1LCU+Qv8hA3y8Kfa
Tdm6ecOuAllzMk20DF2+NdziQv+02EoCqEMd3h5j4MKmB5ZGVJzcDiTz6HKznkGfoGC3e5+YgyAx
IrH3JKsAuAipYhPDPtE9tIgrCShqti79NNgia8Gj1M/qQDSJI9UzuTz3euxgW6LdZEuFRLkhCwti
wI72jGGmmnBmE8NzQjGAq8Fa+IIGBVsVCuBvKd2eMMrBlvMqsLDqzJcZnv3iVufcltPtVNXvzmwp
aASy7Fy7VORU01/csr04rqjuxsVO9pae8tS4vLpLlDG6ku6ROStPKaeSR4gdbzbMe5E6h0lt711b
eSRFGJ0uDUJCSb+DhoexsWAcmRznmwqQxoewUjKObTWfRK0bNAvImnkJUGJPL/S6X8fBdVAUOU1I
ePGjLTTdTzR9W1fEpMpFZke3NFDfuw+EOzm0NdorEO6rg6z+VtWtlUO0fDMFOXFDw8DNHpNNYTj3
Ehg+s/0oIvKyuZCXXZCdzMQ0sx18N+MO2kK/9WRHjlhirdnkzl0aTU7Q1xhrGbdc6zZ7y7vR9knD
vKubgnprkAXClL79bmrFtew1Nn/6SL5qN889kuugnZuP2hBXrQHz3pAR8KRoQ+nryD+CIorJqNN6
ieZ0uRsc4qwUPZ5Iv8swMrQzink3aTGVjGe9aG5SXmDHdlEQpHHq2fC+SjHus3HcsO6Wk0wJz0Vv
HICNYJ+jHCGuVj87XoqErdTsag8I9B3xpzwOgzcgLEzvgAbeweM5imkc/Qbkwg7hKG+d2VEIy4W0
he9F+JqbkA2Zazhm9aULgYpEm6zLkfNk5TNswr3jSrYzdhZfbZ1wRgB8LqxsQZiDk3CsnpAEfy5W
617UuE9uVLedjwDndAxp3GZZawrKWBHfGFO7VfPokAh9x2BIeSEbRA/sQtlBEuIJYpC+qwrlgmR7
6/bzczwNz7WX9oGY44PjdGSrKRt1WFV4+D2xBl4JPSN/p2nPxhKFnjUPAaGkFi8vipy8TO5Hz3ms
M2kSWdZdWtX6OlfenTca+7FUtQNZf0OguK7cFKMIs7h/MhflCYaUemrd+kqI7j06sPtyROeTL+mL
ih/CQFvgL5Z5nkgLxZiqHzvLOy6LDFEt3Ui141jCCYZX9TYZJHtU7WwZDu+ElCF9jEOxoBrR4r66
da1aJxzcreaz3llT2E7eIS2jq2ZWOEAcmdMxiQjxK7dGKZ7LonSBqWuh1DjUyhxJodC+A+lan91G
8xPVsUOQ1g3B2RqDNR9gisqZtUaswBlVzyGtZkLYW+QuRN7llvCeODAOD54a4W5qEaUimZAN/j0l
yyJMXYamLrdWQQF9T4YJr2lcn0W/R5yX3LS9kl9lXLffe1LbEGV1PSVja6TGrV50BNhr6WAqx0jS
8wni2tI/6OSgPppAtCpqIm4HA97bTpOOfG7QDd41qatGgQqPqtim1qhfogY7ygbWa2QfiNMqwsHS
cxfBMFSujdqLMWxG7REK6KidR2twHu1mSC7oxeLNGBOHrkePnjtfV1f4m5TS3LREqruCnKP5zeiW
OwGC0k9bPTva5PLxrk+yrNiigxheJF8QK6w3MLoR6A7uZbpaejnCKON+9hwWsuSGOMRHaWr+UvG5
idq5RyeC8GG86LF3pRFcBXMnxgCX3p1MClofc53dYInPI0gNffRmJVl+l2QkKQLdCrJaJYciczfE
s721neuExKmIQ8GQmL29FiY/tFgoh1m7gdXxlulEfFxg0YSVLeu7uupO0zh9yUl/8ftWHR87RweD
2zw7mKshSlW0wpvEIeDJUjhzRBrStmw5pR6hruTqfUlyC+m0huJ2D5zf9oveei5mt4C1HX/VSx7Y
1SJr+Tl/E9pggwC6AeDiBLrUj2rsqzQONA6ecZsYeGA6AYWk2jv9dFCM9j4djbthwcmTSJ2ID8N6
gx1R7+J0lg9JQ3rMeZRj9cq5LH5rq869FE3ebiUKtnv0j3R2UxmkBIwivBTingblZo7dI8Ci5SIn
WOHAz+Ydrg32s0zjJJUlGRHDsfXAA/7ad/KSUs3fVV6XAZ/16hxPsFSeOAjTcY0Y7DzMQ7cceC1i
1uHF+tiUnPGKZckujjPOR2fxvixqpRxdzbnERvbF5D6carPCseR4y7OyenMXirY+RFgGdqrmRD8m
eRKKZCifvIUGgp2W1oMWx/wJtkYoFeO+gxxabwPOT1wA+CTvLhyFd4toz+exsAy/GMznFjzHKUnL
4i6LcQO4SPdvCjeaKCWYovtppuL2k9L3ZvSDHUnmEgkuOso+VBONIX4v3zOnv+G2MEET3StjZsR0
VnMVbS3IsKL7xBOzxUyCkjU3kxPjkSrs2qY8TIgMD25dlPt0ipp93VjTkyHnKAs6z/6qa0QZtRTR
AaWUtjW9UkNKoI9hjpY+dDwvTGkNoaOd9b1R2W4wyRknysiMXV0tRhP5qrVu5EdoONOWBxBiqoV3
zLEoZDq3/ypm8T0zqu2MKi0sqBWDYtT1ME0MY4M1rM9289Ta9UNMArGyKXW7uxmahY6VYUzqk2nh
V9b1Bsdr7GUvNElQwwobOwtiAO2kp1LdeeieAkWZxyAZxssMCIojol0cpjyCDgYJBv8OhuktAQX9
HhuGs5GlIFGv0QvlUGOtuu1ItD+msamAH0vmelvbRhzMbhw/OGpu3VTZeFZKvdzYhlW8FDDwXqo+
s6Sv9WIVWzrqq57k3dajcfy5AiAYEgAu9sc47V7xrifmOesj6D5VhCw2Q1/73qydZs5L5N7V0Uih
wrMTmxjCk4wFORNW58/UgpSLCK9tGLvLONFAcp2hLtjSTMW51ioSbM8fTRbkfu46OhUKXWueb2GN
QTxk3uuiArjjcLIkHhW3GzfRUUvSrj5M0YC8dVHp7R61QUvNz2EQE0/vAHHEt8ul6r5l/E7xFRoQ
7wItH4z4zdOrVJ5VILDpQZQjREaVsQJOxOGvqQRGq3Dsebz8THcbNeAlwSxypuofqLVVbde2kWEd
eFfYNUcgO04fkJvZb3EZ25eWAz+o0L/GCeTu9tmB8nQ2KSgqlORq2rjXYqLIO5re5BjYR0CU7euh
HL7UdsGiqnKbf4Es08gGTH3oC2iEOEp2THQYT0Eyj4aRBL0uTXkU3VyUt0Zryksxj1m3xWJg7PHR
2l7QWUnE+Yq+I/1sAlDVt7It1aAsVbf+HHSlN+/myTZhPVvEGzIqs9R40yKel9sOf3q7py1fToFM
YCqEDC9Lz+fNpdDpmRovPxppNLhhRld10yn6huP2TluU62xKOrJu+1Y6zs7Qxc4Tzb0UufhaZ7Sf
Pe1dEXAS6v6ODJYtmAabvnDDduNp7X6ixXxdaLdu3D7RTtztl4SqNplGbObqEuaOWF76It2YLt3I
uXdriiB6d5y46DeEs+DkM0h8GjOEBfYRXSRbE3kcR81vXYLGHjicwtgo7rUtp/ioxMK+wHbtPlLP
3U+K+KbFA4QHe4If5UmcOHF7x4+YD7TM80fDG61nbOTZfrTkmzuYvLoTFL8t1XbIESoZ/aLVnWPN
Z/Wz3HG5xbQpw74j6IBw+slDQIlNuLavpPG6zgYMMLuBxKy3601iSUEGzJJHxAZsciYlunqLTUGi
b56lk3lsezDr9BrWcetWE3om9lmfcqA3rXwFhiYD54LaMTiecG7EZW3qEPNrAqDMMwCquQ7bxrW8
IOkasrIN0drOCWo0ykQMKVW5ZcG4/daYJqmecKoq1l00To691+tUcUJTQWIQVeiKbzSSr+2TaFSj
JjqX5sRem3R92URy4HMDJ0U2hlqFKSxqjlhsa8g7+ZWKWcaPQzEXxhnrEVuBPSn8k/xzJlGqWnuQ
8Joe5fVSRecO88GwlRXGxG1imY3K7uLGro+puDbO4EVm4yE3RKedvMHqiz2ogEXs3dLKG0zwf20T
yOXH8tsEVC69mL2RlTd5y1hno4oRBrBPADUwDQ8OsXLj2Q0OBn5zRAMDvuFJG1yLbmbX3sVmxwlL
d/L5aNUlr0RSPO9Yw8uw7SZjUEIDoYJ4Hr2KhCz8+ymWt6TflwrHwKKgvXHJ1abboyMT68znuR16
zcW9A1m4E0wvY+rO2yWu0gOzuO+es3zhlcohiwL81HbGfMfmPZxS0z5Vk1vsy8QjTbUdV+WHoJcD
xnaHXn8JScnF26d0ZqCBwt0plSkOCdBdv1uH77NkroWddTQ+RjdTsIwn0VcgvhgkaKslX8s+TcS2
BxNbcconUnlPC5racuqG+YxVIKGoS1kLeJYA5DsGjSCoId5tKec1gt7tOXTBr+AYUkVhVOdgqVjL
VO5ED/eP61hlSzaF/VUSM80yN9zqvVXyORw76xxHef4mY22+KpqnX6c+FZCC3RwPgbLEh0VVH0bs
HL5iqekWeYZNI6dwUnpefRTMrddviXvWjylbRIsvYVZ2ZPF9FrGSQZeK2ge90znV0JAz+UvmBTZ3
3X3zuGkPCeOTb3laiY1aeP1mqExCB7Gfar5aK3ynM7EpYTXT3lo60AFLb8BdwUV2cTipXhzWXUAI
zBezwtcTMKnV3wq6CAzOnAEEb2zOTwi2veckN+prrjlfDUFjR2ilG5Zyiq64YBoZAgi5lF2ksjPU
IKv1qrlxu86hWT+4d7lH2gutPO6TOhc508keRkbnDcWOwGzvTYzFgGBf1GdNVP2tEamj79Ch5PRt
6T5kYHa7NnnW8F2dnGZ863K9AOvpHpw0kmcs4/aGN8ZwC8QU81lcN0yYuubVgU4ZbbRWn8O8q9Ye
KQCeess00QgLqyV62nIM821UkngMFK9qtZDwWFZYLuz5tSURU/hQlHWO/Vl6ARjjfk3MefgqCpfX
hKFeFX7TjaEt9t1oMBmiwKiWo8rk2CMIb8lvBaXItleq6cO02v5aLUl/UbrxmBGJozBKEVAoPGSE
vtXhPfIBBJr4TuvFeEnAJPjD7AKnqOfqFnaLuu8IaadzidJxCTSc5LsyU4vQRqgDFoQ0pW9JZLtb
JcGe5g/MtRnBkvwSmO6IkKuBhC4SfUBzpp+WhJ6h5tk6bZJSFwFgTZXuvog1HhXX3SANdx4MteI4
gHpzx0DSY6iXEAGcFDpndgc3RhCLatkuJibeWJm6N2fOjNssnz5HtcKz1bfLgTNNHDh1NKQbgKLq
oSIL8NDaFKJW7lknLaWXFS2qtTNbkcKxWCLzKnVHvDR9o3ubaGrnmzWk5b6KBZUH1JxwWSr3lgYO
dtAafoC17Dm/pdue8CC/UeU9mhDlkTDK4doxFaN8Test6x95hKdmBEGkxpdeg0bgE0hpHGKLlehL
WTv35GBUG7fOioPXTR5g1zHaQ+igQ5d6G3zm9ZFH9pBXyfKCmo6udkzvEVBVd1VIqgR6UQtOtGTe
Poz4db4KS49vrTydeDfrCX0cW7/TpQchf+2vamWZ7UZLSzdqjbYAOV4SeBT4nO16fQ9J39hFOKov
SzMWlBlFxPpPvE/oaP1HmVefRVaJoGvH8XXKdAd7itn2fjOiQHX6kesw02PYLSFwoQpyhQ5NCTXw
ETfGFvLohNUZn0dLMFRUTQfLxrTnSOuo66INCKRvArDxL72eZSFCkqeyzN+tAZlJrZSkZjSmb1Xq
ucaYZ1IuoBeMdIWaqLUBM2h6OWyVcq1vFKXYVDO5v/RV5DnnNI7VSyb3tMKrk1SL+4nKeQLeZG9w
xK6IGcaR5AB6x1qqLFZr5sgMtB9YRQ/On3yaKT6h8xi4EeyJHsDXc17Swyqm5WFRBbZSNtFwYhEH
4OSRUqkE4o3mo6NmbyV6sa3lavGGgWBI7aU9DVq+p9WewfuZvzW91ofQwbRPpeZ9lBoiNQMAEk+L
2wjMSKlAMlhivCvx2rrJUcG69iUqo5KGpTOn/ISWsVdOOMk2bsTBYAR3mPitVSmnQuFYXU9CeZR9
M0C2EPMp5vXsd8mY7z26aTThZX/Xty4NJafABGGXyckllCBIEGri+mroodN2nuH87Ogpcgjh2BVU
roHyz5vUADBN85hCh/JzNtWwKkprW/MW3JqLnhGMWzqbht7LTazZ9IJVYnKrFCOJ1jveCQsdb0H4
Vvdq5MznBZ71kxVxiC3pVH5VbOUwz8qReEI8SFNW12e62IE6dN+g3peXcbS8k52V6RE0sbZvO6V/
ilxTO3Wt6p7ruG0/aB6rp1Rp49OK9vMjoA/olTP1DoWXEoXsZ0wdGJMx9CE3wxqyct/MiAhJLqJm
hNTKA2rk4VxU3lbXFWtgbmENl9GuFGKVGFvEHPwfG6VxLxGK07DQ6IXp8QJ7Y5qL+l7Vm1fX6Ktz
X/A63PbzVO8deOlhagIIGeCavXnYh/0CUTWUD5vtudRPIM3G7gYPkLyPRcJkeClBYUBNyLwjxlpa
uJSMTIDqKYxaLd9EqiN39Ey0oyMKxU8i/oKqQ4CVAX6qtnnR90dbSq/xu3l2j3U+pOuQu/42s9PI
PU+199DVeRETQFbKTYKTbmaSqcB5kiuSLS2GcEauti+deQjRJvC0pZAuvkQdJSa9D/Dfm9VV3Pt0
7lTQPIp5jOmp6IExts6TGevq98Sdvf3QUZNNc2KqT41l91dhmgrhnqN+01VOd1yG5QtQj/JGcsS6
GpkFESuy63ulnLGxNnFpHGynHTva6DqGQsFwbGNUEyd7EjpuaO0XIVGAkepPtPHrQ2FX7PL2FGv0
r0GXmxtliMkMsAd1DGrykd9no0rG0NOX6Clph/y7gVmUmYrCu8B1mTQMg8qy6b0pY8mnUCwgP6XZ
o95g6PdRxf1v9s6kO24jzaJ/pU/t4YMxArHoTSInkkmRFEmR4gaHoijMQ2AGfn1fyK4ukXJZ7e5t
b9yDbMOZCQQi3vfefSB7kkoDFRNWe9G1bXZgQWPPlnsLHjDOjSOWX2nt226R6AkLRk6BwgyFvLo2
Yk4Ld8XI6idmnHFBSIHilUbQSzHQWI31ycVTweYpFdG5X5ZhwIlcOEe7RGgw6wI42RRDyt2uiTNi
mENtzYHl9tGr2aU00NoSm1YdZ+e2U1pfHKKL551aWB88Z2KK4SynWjEDjPKhvKwojniwl+VLPJU+
E3lm35nHOjYmySnL5PSBmrMMgIcx1owG11OyW311/fGsM+two1V6Wcn+c8JNjpo4JXaQVPGAMcnz
d3pyMw42dQ1hHddVeeXhmIp2mNBY9dhtH63QgCJgJyhLvZPqILLD6mCBOya7O1NVxl7FkFiQfHcz
CPmCjJfsG10eWs8bd3Fftpc5GeygyTOT8RURBSzZAnYT7pa08QALzk1xZnNoCJzJf6G1BJMDZspD
oa3ugU6C6ExVYQSWotPNETlK8wBhhOCwSz2vnqJrvm98RPjxLqAoTnhPx2rYLwRx9lk8Ix4v/EhG
3NVbQEmJcaHMpbgbKs6eWwEHzuIPy0v6FpZrX9UOqvwMQfqcdZUZLWCQmB0UohfzUZdh0Kbg5vPh
33fpWRuV7NH5M3PXskgzQC60iWKGRYUDCQwO4TjN1jPHYRdhLNkj/xl9UI7ux5ExI5n6ifmQdDFh
Td4TpDnyfRa7IOgBHhnbuO0elzIZj5ZT52wc/JKUdGvUj2C1GahCOJOPjWfgFZTNXFx2oZdejEAn
2w2bvpCZF+flqDeHrTG0N7GDpNnm9BBu+rJazhIE2F+aLn+yXOLSEaZJVsvn7Ou/s39XBLoAGkJN
/m6nB+k0k8cuhEg3CPOYely2CKxZ66mzk+HZPPrdM8N6ySC4axsCMopT8HEMQ1p8YFtgcGU1nK4B
4fvsxoA0ZZulc3p7W+ddbLwW3cxwJuurYvzdP/z/sb+7uX79z3+8VBDXm/njKyad8scUn726aP99
7u/2tXyNnvOf/ok/6pstmphdfn686sR415TbP5N/hiV/8wjUEHxYm29Nx7P/O/pnid/WmA2WeupE
sLqvzcp/RP8s+zfHIknFoZn9ARZy538f/eOs9h0kLtnaEh1S7vc8zI9meqa508ygT9A0+ygI6N87
yhzxTU3UEARuBzmjmmT4Cyv623jC71cVZEwsxReA4PMuOEALIn03pbrB5CA2Pon5W1aX5BeRpT+9
CDZn8pNsU4nN8GD+8NG0TRYh6vybLHLdx1k2LUN8Pc2/eL7fpjt+/ygr6pmvhcuY8t1H6f1QN73r
3xS0XHA2xDZ+4/oJS5sazaNZyqcf7i3sjlSylz8mFt+Gc/64HFsybhlb4uR/F5jJGCnJpZc3Fmif
C3NybjHbeKe2Z9jw1xf6s29P/utCzjtTuiiV3Zsj9ue8sdha4Q4xGyP7RV5i/XL+ZUf/49M4AAt8
RBgLYO7bn0hELcC+WNwUOLs+rqFxwGP0dp3nS23sZ5XmFHjTx/KL2Ir1p78Z4UfFE0lUw3x3WXTU
BFaof9MWvIhGMBzeRneUFYSx59DDpTiQskPcgb2VD57fir1HvvxLEglJE2HYT5uJDeeFbKC+wn6y
QMESLvl7mck/vhtUWaIkHvkA8/2NxeGDDQozkl6jzWYZ/cN+6sKxM/3km+0s6rp2XPP4t391EiI2
t5bpE2B8/83MPR5MHBE3E5bFcxuZcoskG//9B9M3HR5+dBaWHfUu0dcYzcAsw7xRZOUDG0DsJmn6
X3U0eNbbWMX6BUpXcgmW3jUo/X5pq+MobRC8T9MySG/XsO16VKmfV+eNX/jVNvE5R+JPSCXxWhtx
aGeBVUXw0o7VH2fT1N/ISofRdinKAQVXuhjHxpKf5ADVC/Jt2sThSSA6KYbYE0HaZFHiY0ZbHfku
4PbXJGo6ePhYLzrq1pP6XoqivgddJOhKnnTzDT4jABYv8s1h4xkOUh9HMKwuiAPOwzQ0Q7mZ7C69
62qTH79wrTPICKCLIxMbe2BiC7S3whbLru10yfHK7qcTCBPnpp6AddH6kmTPnpUysHblAu6tgixw
8LXj3IejWzKeM5TzsXG0M+1bOgszDMNNcZMaPIKHjP+HvZnHhlN3O3rjE3SgOWXMQfvdxmMo2wTg
y/wCP37C34K5p3t145Kilgw/2Au67PStIdt35pedTLe4nD3Ad40R3/I9qjN7Kgt1ZqEJIE7jsLwQ
GjMgo8y4uyOLbKd7mhDCs9LkVBPUrY3lo/VieOmrAyHGomoNFemTNvvmR4Ai4ZdadrRLNJP9kz0m
DvNoljCOgxzTAeO0jfHK/HTOtg1rwlEhvMhzegyROCbfs1f3OESiQk2ELFB5HMHcN87o+O44YzqJ
p6+Z8OkPOGx1B51N5ndlKlS7qXzDv+elEhFhHvAf+rUYP/vG2J9QRnwHX1/WXC9Di6Jvqug5VrIA
7ZvGpXUQzZQ9Yuov0z0wqkEAtZv6E4L6kO3socZwC5MJE5JpRngOMXeOiMCcoLdpbMK3q4UwjL30
G21tkaPK54TgCBNnI2nZL3Ne+lK0IRi2doY8T3q4SwMnmyb2mip2ICKmsuTnXbKIKf+UJBu3rPF+
ROjkL+aoe/j2rUx2zpTZD8jHotgucToxAnQBiwSVHuGqN5WFhTPD9nSpwVaCdfbGCvwq1MbbLsm6
k3Yq55vJHTpfZ541kqnKxg9V6mDFK3t7drfABRfmWt97wGFp5cWmXFTWYbzygE4pkKjGPvXoSNwo
d3RNOEbUHm0GrIkY9EmUY4kqmNVqc7W3WMNoQwdW1dBvmDiRJokgg34bfSpyN3rwsRu1Js9Nqxkn
8F4hUwIHyUSyo5Jnekkmy73HD98+jZ1ObiUgKkIDqZhFYBu98zzqOb93ZeHdZM6SfFFTgdOQerq2
YZpXZWfVxN18RuHq9IFtepXQ6eZWZzALVl717NZfaJPkB1p8r/himmH0mf+C9qEcZCcCUS7yfLAL
nBG+VaknlVOiDhKmEQTjMA43W5fWtM9h2ZGiAr4Kh6eLVJZtpWGal5wgkZbcZbSCcirS15mfId2E
KEd3lp1WLyIzws9QQzR5ETCwq3Lnfpocl4lVptLyKi0jxp6myowx8OjvSnCk8yYMWn7xa9/wbAM/
s0w+h0YcX9qtHZNQM0IPv+i4xGIfVlR07sdCOxE2VAdN2Iikd1+5AwGnfL0HJ7P/BCaWsqK5Ncnt
oGIvfIJJ44yLFnf8ZE0ivMG9SBmmTkADbxarz5JDQaS/5WSIyct0Eqxd0oDhhfY5EHXBGUHWYdCR
le4zL7G+jU0PYi1mWSZqCJ1ebXmBrSh0RNpr6oTzG/INKASJZ1gnAuAEkbyhc8xdj4eBsIqhIhy8
eZmheIxDfpNx3/sb2HM5LpTO9a6ZwhoOroRoubcit3TPB8qUz4YFTsflxEpePxV9Uy347+0EOJwq
mWrNG1LhCj+1qLwiOTHfiVrCd3Ipuw3x6qLn5Cmb0bn1isanms5s7Q9d43aQ5SltwAU3UE5zDqAy
bi/bnBQP9ZAlT65X2zWSD/871ZI8FZzvlV9zQ5DGWV92Eby6mmTTFuwaFMDBkPaF5STyG+b+NeAw
pcthccaa+GOigeznLpyzEbt4fvQSxEejTO0JT2UkPjdePp+Yw/rDxlzEUAInFMbXITPaTzTmKm/f
TvPS4R0zk6ce5fvaLPPhFZnIemX/DS5wYtYcBXUTx+NZj6s63QJ0zKedoX33prZjbBxOZbum9clP
WvNOzzrNtwRBo+So/SnqdouXIJLAd1o9bzEH6E0M7y5n4p970Z6SCecrZiRr3tLlnE1HEBteGkyS
woVgGUNzOjp4uAzGPo38kLdTxAjJz0HaU2xD04KpYF/tBrBNpJAKVz+kaSenrd2p4iE0fYiLg0z7
7iJE4ucSIF4yqi7XO8sVmqk6QrKQeKgYJW2rabABGJbiGTZZVu5Ce5SkVLJ2gMAdjX2yaaCb5IFH
S9tAo08x84pH/SHOKLLaYDpCryo28V5wK0KmxO6LYe/FmcgNUpsFrHWtVV3NcbyI9mw98nA32yG8
UXYzjRNgwC07Eq04QDayWBsVPYoz24C0LWFw1VeDRdrPZqY1JpAQ8VFz1wMUDNEPOKBmZHsondZB
asS85kUTtvrStKex27cWdKVDuFosccn6c3pMwlIYJzPH93iOrzZUwN2zdDqjCMV5AGLkn4m4heXV
GaJ5pCCkICVEF2UItk/6cCOjhCluaSDG3hXkIsv6inRVTv4f5PnNUljyydYjNgnKFWb2J6QYAt8i
UsBLiDZJdkxjpil40C2fbHE4MmxaayZWhpdmDnzG/rScOYKNgzNSBEfH4OCa+6jvLPgcHvs9SM5l
Qn+4ZIq7aZ2R6Z9MI2vcwrG3vk290/dH6Hk5ZxIE04ONCR3z3uzQ1cuRHcmI7ujaOI5WWtwKw+n9
YzOPNGJojMb8Q62q7AFDrmnG93B1SAe4Hnh1dHsrWgLqmJdyDw59HU/yYLjbGnvItDJ6/eRlILyz
OhTH0K53owUE76BxpNBgp7RDZNReMNtme0RrmV3NaXaqpqw8H6LKgC62kMgOlCqKKKCTz1k7KKL6
teWLzvhPiHGco4R4VQB4paZq02Xqjd49Y12FhDNA1QQmHrAH7vGA4bjEYWxoDmJdx8w2tXi/rtU3
+X22qFSRlV4M1mWQFfFhMthnM+phagO+q7koxDCAb05VNmyXPEkf+2SQ+e94kL+lSl0mL03VVt+6
9xCpN6Spq/q1vO2a19fu8rl+/3e+oU+1v+Onotdq+9w9v/k/dsRhuvmmf12VopYZ+z+xS+vf+T/9
w/94/f5v+ZXutEJW/r3udNc3WfHKBrF7fitXrf/Y7+KTQEWiXdcGKMqd4HLg/af25Nm/uR7NUcAb
mJ56EAP/W3py7d+wRAp4VJ7Pwfw76uUP6cnxfrPQa7AAgkfBCve3oFNvD+H82x1J3Rn6DKF0yFM/
EWXCyGGbl6mdXTftfoR4GtD9SgU3XI7DqOP+F7VcbwWN36+3HgZp5FqDi+/LnWyCXqUqUPaLTIMk
MIjGbX2I+vYvhJP3GfvvH8wHzUZqQEIENd8JvjaToMqgXxU7DdIatPe+zQ/aTeSHLkqkdZlWhgKf
LyOeJCsToXVOYphy9iUJecB/uCV+KRfxoV1LwIvh6wUPtMqGbwUW1yXuggYS7gj4ZkdfUzpAj2x5
AVqf1MdfX+vtefv7tQgRcksJScyHM/fba02N7DWeWrXrp8mAIaDN644qmpXyWzxYXRNf4ARIrqlp
al/++srvkSDrx6QSkataruPRFfbuK4fGzoouBrWrpTWecqp/bjpWoEsxVsrdWINZ8iK1iEGzwWmv
Yr7nA87l9A4OVQpxvhbhRUqtyf0v/rNWHelf8tbv3wj1AxIkFAGFn7A9Vg1/3HA9tfMqjUs6i+Wx
dGY/8Kk9CFQ4mcHkTGrvNCQ+jbqfDt1iAIuu8ebMLh6tX/xAPz1xfEs+ojLfE51+PHpvf6Cy8GhQ
6PiBqmVmV5NmWoxBkjaLYiAxjmdVFOGr+evv4Kenbr0mjwTSMg+8+X760VGCS6WRwTUn3Z3yPHK2
osyjXyh6P9168MtMuS51pmTa8r3G8Aept1BV69PD4O1kXDfOh94CZHpTm1lf4hgwihcqjTN1NgCq
xjyeFa3+haKF4Pvup2ZRgR+OlOkpF06x9f4ONCJtN8Qu9vVqcGS3kVk+O0GoJDbE0BbXCRbaJ4Lo
3pO2huTepR+hOalZaU1zc11BFnRW61pIU0MeF165q82kX/YxxgBsPUmbENRGSLfAw4LivSrZ5lzR
5jLGO6jr810eFaa+n/1O3LDrdyVBzcj+5pZq6q4IjmNnEqJxo3sswRMWSIK6pt75JWn0e3OYGw+D
Upc3C/O1rG3OiOr6nCU0eQbiqhZ4lorp5CmpZdHtSDr2BswkXukbuxMdadwk4SueI3en2XtjZGZo
MR4qqorgIhuVlsWRQ7cQV9rN608OHXsnOU/8PvDjC62+FJXwOPFQ2uOojAiqIctrzN1M5yszw0vS
tlZnbmlVHEj2Ao91v4UmH/oWhczrjrj28/Y6BtH6rZhhKW0ND7emBiJj7B1mZ4wh0WIskgjJCFMC
8LhFlJslhShXZz+NLlDuDSrn8pTY9H1siDTihGYhgaDajHX3OXOV6lg1Cmy+cGXTz+NiEOIhWIEp
Ctsv596ZfZGNS9o2/AuO9ezTx1pHXaA1i+GGo3GiLuhPbjo0EJUSaTHUTC/ZYkvygwaVmltqOHRx
gMvuGseaI/e+wEA8X3ZydC/toiVaVsc1Ftk+lFjjG0JRR9yYHDzI4oC7qdsOxcRxNHSHcIhjBolV
O8JBx9L8ralUbH5EwYzFuVl4DHQOjc7jT5CLG+fzWlaB0rWIMb6OPbMyd07eFN7H1grTmKaHITa/
LKpRBnnfpipv5zoJrQtPtpZifG6rRB74eSZAgtwZ40PPtzcdIpLmA9rV2CLvjhVrg8FcHU76xTJG
q9K5SBahliOYSx1C3naDyypZdIRbJw4Zm87tUD/9FOrCvvLGHJJQ5oYvcjBAUAPY1eiyA2fMLRQ3
Ai6dgQd1O7WDT62zb9d8cAj5yI5qtWRVmIigoXs5YJCmRbC/ILNHNzSAAc5GNNYmd5bs3Us4+uhX
nI+9bKuxCMqgSpTYk3YT6SHUkw/bWORdRmZAUAcCp5kuEavLEQa9ASNOgiuDVAGj8B2mLF2SoMpd
vM3+kj8jSWL2VjqjEH2Z8ty8aixsh1vKje2LViw+T6jZza8pf3mmypvoEFsEy37kdhXdaY7L0sJ4
BJef4S6E7M3CICg/sGC0wxPJdZsbfJBklhgRj3QNUaDtHRerEuUB4nT2WUkry3fsgiYSjhNi3s7l
3AqJ2q3bcUMXymTuEATM6VB10Tit69h4GrN0CA9YYpxlaxYjOOiJ3Kt9pN+JoYiXQ/vGckXKivNx
LTZUN2h3U2pJeAbxaKiDrkds2REdm7EtUxR4kEVeOYEYfCDZ4JwyNAaviki7JKb/uERJ8iGna1Pj
AElMkOe4bxDZxBKSGJy19TUPXQqtkyWGsJC51gm1pXkiveY4B+AKejl4Dv3hRjVwbBHMyccPOkpV
t8GwEY0fIqzG3n7E0XrKKQtsHjG5aPO4aPq2tkkReSJFVoy8DGk8KXwUfacdyO54OrstRWQ8t4Xw
r5IyAZ9hLNYgcVRWFCiOiUoBUldu8sm3Fq/l2M9xnIc0q6vb3B0IIbMUhvnFTJEXbB8KI+eTTPOu
OFfjWN0tuYcbGlo4RsGoM4YQX6mVJ6T/1z4hBxNKvm+nhd/GLyn9PA009U4HAytev1GZw76nLfMc
LRGn6baYm4GTRzTKQz47xivLsjJgLUVkvuvYdr6qjO1xwFZZtHuikYDSI9MZHtl8a4zXpesgx6jM
wnpeUjlybGB9G8fFLVsYDmD5q3OsPhwiDdtmudnIJXazwwhpR0KvwUIc2L1t2JtM1HCUlFs5gKFq
o3uNTKusPy5ON8qARip50whFgR0t6El/Eq0Wl7U/YpbJ3TAGM85fbpHeevtQeNpkgGKX6TfgQXkX
hC3hDCVrz6e7TDX+pZkgqBngrjXEk00/AJXBzLUk7d6j5uNiJBmQbYqu9gBYDbPzUpgLhp8+7/0Z
NYTwwibLQ7SW1K8lFOmayfesWtzFqVhh/XBY1Vm5mNSOd2Vlg1ZRleLVVSXmNq3idr6Ssq7NiznU
XvLQARetTtotjPxDRVlEdqB4y2DOqHBd+hvu9ra0r3IiTsvWrVknIbskVpEd3c4ZFVWTDTYoxAV6
EO1tB8tatgHZVRsHs4pSCRdWQ+t45E3RQa13gNFdVMy5FmZZdIFO52iecf+I2cDLVjg+NZlJPaFf
ZJlV0N7jNumuGHU3v2BtleWVJWiNIYhj9MglEksu/pIeOv35BFelv6rT3Ay3eFLihwZGLeoG3rzi
LJFJbgfGlI63DXrUfM+cpZwuB7qfjOvSTtprZrl4bijbwDlPJNu7pNcun7dsFbD66bhIIorJjOgb
CmihT00F53drT00X7ZehztPzrCe//YJ+pkOixFPcPjZ1W07BpICtXwvtttdgYIr4c28l4UPiGnl6
zPXUttuQSigviLVwsq0D9WN+qCIo4U91ZkbJ3l+sha1hIj52FhUwm4m0GGyHzIpKnqWSwASQKzto
lxVC2dGWKnFTdXZ6ZZG4eoxrEBWBZ9EETlgTA3RAVDWr4TYwBiGI74ckx8ikISEPSvdwQQGWu0k6
3E/ZUAqAT8q/5sm3v2CxjS8I2LeECScxf7XrYblRdZqRowud5jbVcUrpQbLoD2koZH0RYeICRjxU
0cdOiVU/7/OoPqEprgiAgRcSslBsfJntmD1fz4yKXQif3Po8lp3I1tBn19wyRDMvU+HD/uoMsPoX
VmNjZk2ajuQi/XpCQS/I6DCtzbi4ScwBtljqSc7mcSQfTCCZxq7LfT9DhMsIGmhQ8UxwfLPRZx4R
i2g3zHKF+xfKJHyWsBYEhmbCHnjUihLGiMwa/Vdmhr8dWOpG0GgsM8RsBkj8pR8m+TFLXUxoEUoE
irONkZ613ok/5VnJr5tPyXjHPKaZdpRAZN8gXVo00uO4+zoO/vKYIp1qRopjRry2iy3B80KNLGtc
at6TZGmeq2pmsll3tvW4VIzigBMs8ReOanV3GSFqCYZrBZHsG0pNO/otIXOtXLlJdA/cD63/NYNo
VH9mQGz3Z+wdlTXvmnDAiLFJp8imlr1FgD0TEwUeyGk0Ws7HJPeoQWVrBDOJ1mL+HjhcLZv03FG3
Q0x3Fh1BmW91Ac3DuIYZa4XhYfGH0GVBy20POT9nn614R5aR+erZtZ/vo0KC96BcxGQgIJfsBPlp
fDIW+Jv7ZOz7eyPRY/FBsV39YiR20++Jl2UZ1kKMqoT35uwevBUYI4VRzw+c2c1xUbJ/rWglMvx4
B+NFUFYyd/1VCpeTXElIZnJPSlhge6dNVW5qw50grdVN+GoCQ8u32dSq08wXqDC4M/nZNN4abzfL
sDjOCMQZJcBFxvJbFM7jQMGw3C6N6zxhrDQ+87JxMWNPYT4GNtFtm0qxZHiSLpDMwPSYgcK/SKga
seYWt18RURsExqZkptDlsun2UsxtzOSbqf5G+870NdIG2ceoSunYVb5h35SdmxPYhVjjbiqHGVtA
Ppe3cma2FiMBW3URWqyWLyb3SRsYNU/5AbWdCL6t8okXVLRImD68zb56SaVO7tqYG5SNx1jVqUhD
YUdO7HpLKFreSMCe9XFWnZ9sRolzk043KXGaI/AS6SBZFTgFd1M1JsOC955mq64qXeh4TC2pF5xS
lR5tEuHzxhPdYtK4aLifUfsc9xjyHH+IO2acnp3yCSxd00+RUlpx3Xu1ae+oOeL+WFwqkXuGQ9Me
Klsan800en2zWhq5kL0Tqp2IZKvk4LiT/dApOTHC7YwVQjEnswoW+kxOS2X5NMHKrLDOsaz0nOJH
axSXSRfn8qzAJsYPkLmtPe0YYTkiwJCRDcDedM2ZqVuYGrljPLPgmRr/L2Y5ZGVYmnhjPWnE6CDu
dLCkZSR7RP/R2CUcjDH5Wln8gBQS+zuDoiDoYRXeh41uSEVuQ5rYn53U4oxJd3omD13ZDyRNMtNZ
Z4bLl3JKB7wZQqO9g6GZko1u7YXQN72LzmEGArlsnabsW7zJts6/Fusc/cXM/QnwodeY3jHWbmwc
Y9CB5L4jdtf70nOo62F9IkAODzWi3K7LAAF+V03+X9T+h716vP69qI1pvnv9+h9sLaOvVfHGU7n+
g3+UKfwmBT5apSzTtBCkV7FlfG27//yH4f8msEbSs4CTZRW+f9C1hUnTgoUsiRj3XcDGUPWHru0q
/mhVp1yMuki2f0vXts23TSWrMu4K5C6Tfxv/eVzwrc62ZF3M/JpAN8akGXyZqBrp7/EFtbR71YYy
DhC61EWzVnhtsya2Plm4xve+Ubtn7LYkPLQx8r/hdGEM1ZbVuZGI6AxbkdxPhUzu/GisARBWeXO7
AHs5yFLX16bhiwsx2+4j+PHmUKmaRcTraqCSFbmgJ6ofEzw8qUyIrhniwenyMtzC9LLNjT1Netjq
PKN+nunV4BwEZ9hbTn+9IojIagoCN+0o45bTFG4jZ6iHMxUVwtoXUOwe7d43yi3tRnSK9fm89Hve
E+q1rkIxHjlPRdUuDA3X2anZtKD9Z2YqsQL4ANYa+APURw261vtIF5N3ZkgC0R9tFbfJhhb4aTpz
QyLlQcJWJDs3ydHx9VEMtCUTTU8SVnV1H7oepVwi1xHhQDFzCewZn+NqQSPTmNDwMfnGcCz9vA2A
wc4hCEaD/X1Rz8MlMwFAEuOy9uLmRY44wjiSLKvNwJqFJJKnFAmrws9P0iiYwoFAkDe4bRYoaIpf
WZQps85rMXuHGv98c83YDt7FzEl+3LolFS3Ahef8thqVuLLRJpId/pDs0p4NUCxenE9k0rUy2Csk
bgmg00soJl/d4sG8wLMg1eJ8geMkwAeoEdmoi2kxCLyWmnqXvaa9Z49OP14H2uxKclDr75aKHD+8
l7rUOyxHqj3r6s78Ylr9fACxg1fRm1Ogm2WTyvGiSRv/c+xGK/sljMaDubRzdHQc07knz5EwDQbv
ecO5CLdkX4nkjsxoYzH0M8oXYpDj1yEW+rGaR5B0Mmdoz7H6oofhY5DuHKTk6ENoDSqQWM5UXht3
mWqLj2oadL8d50SSdIz1BQmQFBRtLu3bOi+afUgGddl1c0UzbkuX8qfKavR1A38H9pka26NPlZa5
aaOUIwvOvfAZg8X0Ummj9QPlt8uhr9ZYpyOBGVAYDLZzRzpRxwzsrTCg3Kh8LhbKhUVqOJ+01Stw
8H5YvTah17pBnUo2gnFVLEDxRvkcxWR3GIuG1U3C9u/QYBvTOyuW8gpVC1iimZlLuhnIg1Qbzi7U
NwE6HqFeOmH67GNP6w9xapRIitN4KVDLrzNBoeV+pAWKM5eVlJd+yw4HO1TLUHiBqsUmkqDMJYSl
2dyXPLZfBF2ZFJQVg/UrQv47oR6rOSvfd1M5REIpvHfDgQI8hul2AhbPqrqaR9FExx9W8j+ZRf3p
FZi7Oe5qhWci8HZZJGWEUzrjChqqCvAEM0r/j1d4t/Cquh8dRC00ch0kfAbEw//NFVzTBl2NmCu9
d6Zca4komjY8Ij8Smdk96rT5xRXst5MEhnUo0jSY4Wdlymp73//8h1lGxMFLOylI1byjlOsSIqB5
u7SF/7DCXawLDlo1MKMOcRkGVXlZukm4s2uZX1oEEvWW2F4q9nrqi4dJW/iF2wjIzSPwKrM4Ykxr
rEPoJSYMFBpWqerOM3AFf/1Dv50z8Qm4eyzF1AuYOa0H7xs7dJVNWmiJIXWxTmb3FS3s3EVWrkBH
/fWV1h/0XwO236+0pplpwZK8vN+PWg0KNmMzN3DMznA//Sa9GORyQy/I8osB059fiAAWbQY2s813
d9aSl6JA3bXpQhXbImkCZ6w+JWp8/OvP8/M3J22PCRKDeX77nx7CSeQwO6x5VRJAAq5w0Lz0P0+l
OBpj9otrvfXer98dgST6Cta/UF7mvHvgE5l1DDBKZ9P70xkmVA2PCiRuYLcXsdz/9eey3m6Jvl+M
D0VIwnIk//O7I/+HmzoTZev6U0z4sHCCXHwyQefKC2VUHNKe5fCxISpYnEic/mL8uFr6f7pHcH8r
eCMk3bhD3t+No1tTH11yAtW2199JC0vnBo0nR9z3YaSXo5ocTMy5hOlpUCfQlctHHEPVDqakdrek
A5LqyIs+uUorV3AgRdiMg7gKyRQLrzcea6oEDgMHriKweSXScNnX97OyuVu8Pu3uwjmxPodLq55C
5gjJpgV3Cbf1O0zBEjm6m1FAQdgljsCv50Y1Z32ahZ1TWi/dWeWzu9swqR2+5PVYij1BwPFe1D7I
dry/AipD63/0ADa3H6MOL1OAT2iZzgszNJ2LqB7NLyANkus8C4GeGE6IKjUKknxmLTkBM5hKPjqE
L3k/RJggzRLrb0Tm1t9EMxArBh62dTu2IrEvOEPa4lxNkb7VC6Ogs6n2mv1cG+3XZI66aw9exBl1
piWB24gKg66wCCWmc0z3YD3YzWEgB3rpuGM78A5W4JXIlZD59YfKcLfdaiug5MGqv6SQ9/CA9gtS
UTdnxXRVL7rd1qGti8uimYfn0O+rCx1p+G6cE2+U0/rXKFnVtqKZ6eQvYQy6ie1UEBV9mm4dxlpX
Ns7gYo8lyexvo2nliKSYx9A0KOacLlujjUaY3e2AV9GC8iuCtO2y/oDfFV5wkUk5b520Gm9pg43A
MCVUQqhFnaesd0dmaiGz2sYh0tSq27FkDScMGjI7imVgMi/ltnPkJ0NY4ckgONIFBUyNU51k5XjO
j2nvW43pEN/+cN5XEaF5s4Gas3HrtLwbeWpwS2Zi2pc2y8epx1IFmsaOpXdiWkOkHdLUp9pGOqX4
gp6igWCmy10tYKyzeZB49bGl7EVKTyaVW1Vz2XfoDRAH0myl3SRndg2x82PfzWa9n0I6NS4Kvsor
Ffv6jJpgXh4lPJT5LuPecQ4j/zr4TTG6NXuVXHu+uuvWuumeFPlF01FmSnJ/nI9eW3Evk5Ot/H00
A9DcsEOEN9OZMj/XOHvTg6eHkehUBdLYvhozgBAvg+nQVBlOYWegGal8vBWIS88tzpnqwplCEKrl
UmYAZisYpDNgwzuRlU1y6pyS4aFK5sLbatGkT3rp1hoLt28V3nDe6gfGvXoKOlQzBzZDI42zsjFF
v63YXz6UmWpc2p3bceuEzn+Rdl7LjSPRlv2hQUQi4V/pKVKGlK16QaiM4F0CCff1s9j3YaqkCilu
zFN3R3cXCJc4ec7ea3eb0p6C+5h+1caZ7L5lRCe7V5kTYm/TIdkZ+CPuiLt0KZ/t+k2ag71LRSE3
SWr4O+wn+tVvxLDGg4A1HTIjknHTzhlsJ0mjhwU5Of2unXzjsQ1TKRflUAhvkUY6/oVM1z+HsJ/p
n0INeVaWBZLdq/P5NYhTAqqcUJQbb+idq1Ze5NQjq+6GRPjuxbVi/3ViXFbCqNAWg6Kuu+t1yu8w
HKIKpGqKq8Qls+fVY+xsbqGyGmsdGUG2Km0gtatakhm9dm0RDxBtHd1vszlvj/ZML72s49dCFeXR
LNP5Z5q4ob8dCkYia7bCDdTuIhYDWkCZxozyw+QRf0gEOJ4R3NYhX0mt8CHayVrkonhDao9ZtWbw
ce6h6rpbEWCHPwhdjvI29pLWXOPzJU44c1Q3Hx07odXZGBHC8cIBFLgzEjUzOQ3L8cQOc2iulZnm
+qnQzgA5rxHompNVl9T2SpQXnwpGaWPDXBv6XjLK8YHfXa5s6Q+ANMe+/kbwdLDUhc3SUTIQdzdd
T1rUwcIuYe9ig2JsoYq03wK+GbZgMc1m63lp9cutbMYoXiqx/kN0GJZ6gq3u5UFCi0u0xjkWXhFt
REDGwBwWzmOpkatAK6uvgtqMUc7rCAib301Pfm2589FsE3FNqNqoHxolUDIzXEMVQZ7GVluWB//H
pKVIwkcsN2421xZD6di3HnO/IwN+jOpDriLlwZcjRnTfhOZAxm41YVFaEEBVD/fs/VKcdriIqo3X
zdK+84hDLF66sBmajZ1InZxc4RZrgXrkSrMHNL9j4jZBviROY98N1I/Hxsz7EzuwGRh8M8hwJwGr
k44NyQV0rHsuay3t5ezWk0S8S2Y6BIbO4GPXTKMbvbqK+3rj2RoZNI2D0d+kejaj3YjZQj51RKqy
0XKH8eCpPtoxxg+i66k3IRuyDVf7SRoVUNAeQkRJjEx+iBzt9CvIM8FdHg0yWI+SJvUV7W4gETjR
MDCZXaSLpQ5VC/8lRDYAKHRy803aQr/i/fbn7GD8ZzlBERaekXUo8HQZJpYd3wa1c2i8FDcKxdE2
EZHzTPAs4ARsIuOwCdEd7bBhFM+4sOaXmQXA20RwsgEaoZhesdr2+yZ30SeDfiRoJ5OxuY2E0nek
b/besSC7iMiYforMTdaOqllUU2Cd7W4meIl94xbKT/wadQlIczTFyb2VtYItASh0N6VHOWsfL9RE
VcGgnfYteCR08ZcWPDMiJ3ZYwTw0Adv4vwD2fPasPZRV0zwSeTx0gGersDzbWOjrdaZ7cV/EjlFu
24D7jhxdBd6NQ//6TAYKa89Qz/bjHMdnlmkzXcWiBx3YhKNOX7IM++sNE9B06bVlc9MwJfCPSYQw
ZlWpXMGHhEpC2wMMChCj8uLgmoWa+JgKnKZFnRpkkabo9Uh4WlYzpdWYdbD8DJQTvHcoGujptAOK
htJiSI6OcrTXFoLu7odhwKQCpwO1OrJqsUPfrAnoDofU2SW+ZWQrU+GipfKMAgOGDupyWjamgwoi
DF/ZyTPOMu0hfRqASvIZI2nGv3HJFioOavSDcknmkKwXcICifRoK/giFBeRlDgR9CAwP1bZHC5ix
1kKt3jHsTZx9NGv02W3GIMlvhi5eW0WbRWeT6J9+RYcvI4R8xuUDzDraBI47U0HV04MPQq2/F44D
whjqDnAXtSrpzayQ0OwgSMc3sT1n23AI4k2EDGUZMs3FODeifmi0YFQxj+NuFHTect8BM19Frn/M
zFy0b42BfAEpJn20JnG2bW4Y5X/zmQ6tALL9U8+UOFuHJHUFO+143U0clOJb0Yx1xkKi67Ux99Oh
aGtGIn4X4MihwzpOm8Ft7fxloH+COIoQBWbuFeJypFWKqjex+6OYukpeI0NgTDrqIP+R8nG9ELKC
aH9hYKbE2gzuYewH946MluLuvwif1yHro+gpEGW9ki1zOj5prvcthAu0ia16XufVALakMcQ31Fm+
v6Q73J5GSwJIKIrWPcjC9Gk6+Gm1DgKsPMsmjX25YWRrwdaM53FfIxvRm6qqx/LKhn3+oyBygwgR
WRrf2EbpGbNMPRn3SF5giZdzQiAL13567VJAp7+kV4bNDxKWzGSjvcLQwOUSVdw7WcwS0jU1eUEq
iKm1aOOuKsZ9xYpeHwpoC1bQou1HBiGytR70VLBPKGpBBA1Nwr1hku1B/kJo+Ee+GITOxEgB8OI1
zRuzIipoOpuYkrP9lGUHrbHRTaVlr8sAB8aKYE5jn00NIJQqjnYMlMJb8lbzh7rddJTyUIKDRRL0
vAAYyjuSCZyOTrWZBdO8oI6cmZLMEURRlc34wWXaWIthbv0bv4HPyy7DudFiYg9lF/qNeR4uOSf3
t16dwdYIarkx4KW8mRFv1pKledoPIgiHKxx+sM3nEbbImvU/+unatSZhB+v3o7YyQlKIZw9hwacm
3lZqVEHiBpBmtHYpWOIaxSm7MBy9kFu6HMsT8bmI4bDjqS7LIBdJ4a/JESyxMTSV3IZqDCF8zDP8
9tyI7QSWUyG2xVASujfk/ZDuDehycq/SJiqPfu5W1sLhoX1JlFcSf5KP9bDuZl0RZqDn4VAhppn2
LIvxnk0Vpp68tUTCVHpAWzEOaUmGRmEl0G6EvIpQAqITaguOWnbxxs17b5dG6N0qUbst8LQoHs7+
aHs0xwAf301p3vxovLa/RkfvbEMvQwZaBZjPZZOF1ZFgw+FFoAEBdFKOA/6dUrtYZMKoG731MOcp
GUB00b2rLqzT4qErfdqTHffTWzdWnb1g1CMdg1qkP499bp0MdHff/dYU4zoe3fkQxaI79E5uv46F
BD8U2YUACDMMyDZlgpz77IZCuou0thM8NtqYDkYfTcO6scVIEEtH3CLgk+GyN0HmFSENXSR1r37W
gJNuDUMRJk3XMfsBLpGZIKKnzimDejNPZphdOw3UOMekPseIpSygnQlJjjOs5Wes6bJfWnx282VP
jx40MuFybGP4/qDKaMHg4ThSK5ckBT4BrVcfCRYd3H0KDnrTtQ41Q6DzFVRF/jEIevy3fUcYYZqf
a3OECMz0dw1ZBlnCUAp/G/Rx9D2lu/ZQT3XPyxX647LpyEysVCuelMmW9SIPunXoRWGtc1tB/EoV
fpMKAm1pQ2rwZaJu4rnisGMdNaSbxEP/DHw0ecurHAyiHINxG9jxdOP2E/vyDnvwliQhNa3gb3a3
U2XLbea4Zoux0pmu4jZOVjMaY6L3EseJljkojWUxuD/dVhrXGb31lPG4KE+UpNU33ZsEKiWcPCl7
LQWQbYWRZpmICL/pO4edJkMhuUdp72zdfmyPWZLlR55oE3O7jWSx0s3JkpX5MNj5PVEsZ2AnHCK1
EhHwbORmuxpFM7+x0JhXKag5exO6GP4m6vcSWG9ZPrdK1/GWP82+yWLrYmpG2wQct7J++hiZ1oNq
qv0wo7xdlnV7kVMo9iKhZwff/KYwyAGs6VEZY6uJrmnJH1lgkyXsAF1rXVPYVe0KYoL/ZBgZ2DN2
ki9u3OHBlS0ktQVq9/KKuby/wjSngkUfudnJSPzxG9rA4uzijVg6RjQCn5vy46BCPLQWI+mbyneL
HbKx7KzCzlsLBkpL0BDVbYcSYQeLs08IJfLGRct+D8B25w7ftXaKVefJ1t2R+IBnlYfA0Zs4Fpm3
rkHnby0+KMZigCvPTqQpw8fGHf3tbEpjhe3OZPo3UX+TCQByvQXZyJBgr8ZAh4sqsDoEgn17VcBc
fkBekp5i02TCMjhjCKMtKWqFF9uYV/BVrHudk8Q19+1YkpDSEy/ZJFO2q2RIxwIK4rIJ9SXuSJvD
xhwMPjzeVIXMymEAZ6siziE8KUFgz4Cglm06eaUJOX3meIKlFLNNbtTR1n238mvGh2E8ERc8sK45
5kTKFyMH/qcWNxoI/1RmW3IVs2lhOnm0IeGd8TwXwl8CqOmPpImpdtl3yvlNNne15ktfftdOu+wS
Pz2HrWn11/WsndWleH4kadu7L+AcacpWT2c/cUPWzxMMt35jIKfN77gcvD5jjSKJjMvqokaFC0gG
eWHcAiBF7DlceoPUASOQQFtWHkKdFI/isYxM57VKbJPFmL7oSllsLDZJYiiEXSqXazFlIlhBrgZW
FqPz3DRxz+eoa/qfhESAZrPdO5vowmbZogXhFxoDZHJsy/c4tuUSbKt915aO/9ud6ExNAEWtZSfj
+SUoQ/slbKfhTBOMvSSy5vIAZJFYx8pv8SOXTcYWOtaSYRxaGXeNGja5D4M5JZkx8daBWYbJpmYu
jco/5yFYK+ZJxK15cUMuV2J6R6dniLr0sZ2c0Mjm9qJmOk71y5O3uPhR+3sA4Iv6yTgyyEuLrTBr
sW8rBu+bLGOj1mL6rJN1UBi/ukmHhPSwH/8daheprxEWuNBN8NsORtXDoDyCszoimePdUKr21bML
eyu8igwMXSXTbgIzPyyG1iKJyhC9OsG+MG/HnBsXZOI/hD+M3gIw8KIwu/DGRpHdYPq0pViKsp2d
6zppH6paE6ih+uvZl9PZJuMKKCPEUTsmR0ZdOdv4RCZWupvCDv0oPohZb9Gw6pc5KT3vSnQFknW7
aqprevIT5WHFpmmUUbw3ffax7J8a94m94XA1+OWwltkwAtrEHfirpqjsFrDuixVgQ8VOZBB65dOd
Ws2haXe0T7L+qaMO/pHDCSaTz2XruIZFH+er2Ad9vfAEe7Lr0scnvoO/jKY3rkcNUk2WzXWMJDbd
ULLZ1jKdp/KRcIPYXCWMScjyuJgxlUa7hb+sq0ioJEDYu7GsvNr4fYdwFNckFIuSIe0PqaHibfPW
03sZ5y1I7yztXklBJsK07rNXAwtZvfIGaV5BPh3Fhs3DNKB8IqRGtacspnMQ4+TDUTw6ZMFAPUJR
hS+lXBDgy4rrUQ9d11kno0UU1hBg60i9oN6yl6ptGYLnQRE+K7Y8wVJqf7gQy3315NKE9ZgUpa11
xhnigbAFGuICV+g2YjCKcKVSn7LJ6mU7rZI4xMPRoao3dtbgqmtSjfxfNDR/V7I4AYBNHKIFfHk7
Ic0y0TsNYb6OvDC/tzpbbxMlkzcrzyZcxW1I4ekbBYJ1j3glYtOmoDhipgVmDekAwGvTOiVzCrea
XqPaR0XGtmd8Qu5V4tkhuwpDfdnTUtK5ae3lXAu91eQHgzkZALehr3ch7GpbYxjAnoPuH1f1lK0V
KNtm2Ql03g9j3qpu5SXR3G8YMIeovKQIr0mh9LIFiNesBcQCNt1IOkkETBEBo4wL+vs3KBuBC0TK
wbvR+lPy06Q53i8zA8pAapeNswrtaPLIzppSg/R66b4iccBVUFM5uQQ454T8VeWcnSKz8R9qaOhE
YvBkg5/X/A6vjkQG5D0zDAIFaLJEJNtjEL4jeNnwVvTsNa1/Lhnxm20D+jRuB7lsrKZ57WnTzb86
Nlr5XU/duy9ZA8ddiWAAJX4t5cmMKhf+Z0ail3GpdneRbZntLgDDjs+4LNe2YRS3KnTbe0g3Dn3z
Rpi/58SKAcObuAsDpyzowY9WrSH7k7CSc903o6VcOtCmwJugk2u7x+O5zWEBntpI6h02lJRtlArI
vwpFckdZN9yUSPzjpWeOl1gB4fFfIdz8VcInUksjdTKU8oETtSQHps64FWD17IMFo3YVu234BM9c
rIqQmJgjsplqYidMF/6sJS/2EgtB/0QOBSUjdE2D0gA85JPSE/jzrNF5vMbCMvAARfRPYQBG6VOi
aAewNrtGucjzcDW7dnuMupCF2SP0ju+uzwSoGl85WBauEf0098ZsqMe8qCF25HyxfttFmt7lBQE+
JWtFt+1dHy+q63bsg0lXKA6kXNf3HQl5wzKvMmK7CDkK3vKOnSuMZzKMiddq22FriXkCIuxF2GXj
uYb/EHVBvoM4iPYFE1EMnTqzDS5NX20Jj2y+Fc7kXIfaqAEVdcO9sAQu+zTHQxH+DuraOBVGi+0p
+IX7YwocyGIMOi+xtRSgORQUeMmMY0zxuzUHVLz9mOIeAnGRWocsLmISWxGarhONh4T5CM8zM+Xg
ka7gbR+THmg6JEtZbkwu4xC1NXcRlHvXjZqNRk1IcDx1u7ZyPWQq7aQPU0kj5ChCm9QZO5gadVV3
Q1fvdVqWjAy41Tc2YKV+ja6QgLEgzIA7KNyM0QG3NRPCAigB8s+QBh93/BLSyJYivxUluhS8n4QU
ommJQ35kHNGgn5haoShR9U4wMzwjUMd4g3SyXuCEAHoPFS/4zqAPdi0WAUA3PKn2OlEmykW+KPKh
LaC19F5JJZjRd+RSsXvbjPRGs23q5XwXysZnezYkakqvTAwqL2Ymk4MBAmK6VRW+gQWppY1clrF5
hRFtSFbFUDW4NZhH/AApV8IoVXM+PNf1hZvUBAMpiaq2+NiqxKvgiECOgruhg1ONxPIQB+mYnUrG
c5yZ30X5ndk5/inBSVde5SRPwBMvPeNxbmtxK/CXNgtR0DZyQDeIdSlmwaZOupJCJ3DH66KevWdL
XFrhkdG5Emhv7h55lsINdZTYBCiRy6uxMyHQUyfS03RMIhaYdT1WLUYCboDVEQpStN68lYXvE2Ae
Ral8aCjFTGL/TLTiIQI1jodNbcngCAVng25/Wrg+9rVFTjTFU4Uhbpd6fFJxW+bTD26ceZ14kMq/
Z5z2gjR5adwzFM0ZrvRZPNO486z7ofONS9MRtnlmthfKR6qG9DJ76veEqETZbo7qWm2j1pkfUjAr
OWmz4/jYTVYC7ySyjhPt6hNT9PR7eaG6Aqos1N7DuZLtYlWiAhsduUY7SI+yCCdPre28Te9Lc2pA
k9WAn1c0JoJ7rKB2d513xFueu+riWCh8st4wBvrmRAKci58oVy3xZEMZ5YJqxHPfDEQv+b7D8HhJ
+WV9XFpB3u5jTQ3xA2Gxmh4NtzTjcxsWGea0IAIKOyHOJWzVV8Mj3swiIQkkKR/bAYXvWmC7BNw0
WgaBwAltc5wdJGScIIXBQSKOvf1mRVGxr+Hw7+y4si5hA/n8lLSWje5xzO5jp6avZIeEfnLvXNLa
6XNcwnWbZFTESw21OHbAy5ObzAFYciaKnSccX3PhHRw+2Xvcx2ZyhWmmYk8ac/UXky/1KwrOjjyg
AUuN1QbuKZGsw0tMMcWdH3ntvcW23164Rl8nV2Hn1ieMY7C5BilBdmRV9M2lEMJKOob0GsHeWGxw
WtIPMvxDSx21SU+yDB8XwFFJNx7IsiBy2LQxxACI0cmdFeXWvIdx1VTPzZwON3niImsuowwTl0CB
sBBm2z10jqsA8+MvhTRTGzT7k+rKnxsVr+bAIOgVITZC+mlmD7GEHUUqAYVwcaShl5/47Ya5grrY
2T/hNqtDXzrqznQpTKTdzE91M8XXhOH5K4uR+8qcCTTFIqwEt5PJgUu+Ao7e7eQ6DWmqFhnyJYa9
1BvP4HGYfHpCyVMKxuuXLeogXsWJ1V+Q3b78BvpL0vuc0EUsGD16u5b3Za8cIqiYuXnfTbhKBwsX
P211JQjUJmAeC5kSScFGMLE20k7FqQefspWJ2yDzTyb7ERILK2yvWZC8rtHxTrMnZmpJDuZOaptN
VlIGXbNGO4vhnuHEG58sE+FqTUQOFOD8tdVKEQjESBxcCqpCHivoMC79v2pVGighFyWCWX1uZCPv
2kQnm6ToxxuIVfLFVB3QqJHU8wZL1GvD9B7Nf9I6BdA5Roi5HOrN1FYTT4lNKmM/CLdfW72R+leM
fsZnOkXlhsqZgCBcyt1BYU269pzaexLaTRkzSH1TDzrYJVHGvDNnBs1+xYxo4DMYI0cyZPD/i3cp
BFXUBnep0nSq8pAfFJGlExWmuMVJh4QSi5yPCzCynjVhC1vBo4k/xfHHBRZhWbyFEbXfMRnQOl5F
PibtVQiHo9lRpKOAjYdU7PMhLO5Tsx2+W2WCMYrGaEtVHwXKuiNYuG536PjKq7Sz3d0YUOcunHwE
XO4IozhP6BsYZ6ZN+lvIcP4mW4fJCFGsidrRrpweMQF04hoTisu1wIUa7gdLo7gdgsQisKHptqGw
Q7WyuhRrEgFKJO9FPl0HhCzmeaCHSSVF1w2TvezLDYhti21RhyEtSiz/scAt6qzdXnvNuk0JMl31
RaFXRQpxZx8GkRGvCu0BGKWiqBXuKzntQBLM+cOUzOOiJ4vhKKnrMA1krHKbik/aAd2fNvGYFuWd
41PkTCFEEzqvZhuxvRHYvtzLjdtcvPzlLX1OP/rez43kRVHOZbjFFGEVEZB2rQH0lStrKrv+ycWj
vQ2iqR0XYWM4417L2abrjJP1jVccB/GMz3TlsUway7bFgBMz0p3zrl+7U71lvcjuwtHLkqss6rIz
VHHG8tyKg4Md6JFpe9TeJAIfN/1DK9ox/4yg/ie8V4NObyLTpUmNUC9CUUKdnm680mALy6ae92Lm
ghHxQvW8gvHTjCSSxeqn6jNSNN2q6787qcOiFeLlu2urLhhXGfMtPOIpUYRkJYnyrDnq2Z7K4hCy
jN2whSH1pRvVyUymJF1IUTKxIABiE4QG+xUfJ8Vy1jX4oUtZuEmr1vbWsXSKHZhdMHm+J7CxZxGN
34Y/C1MXec17ktIALXWuq2+HpkffmJOeFBFq5YM4GeksEEARuhmmKht8vZXa8noEfG4d0NYRrmK5
CS0uXwnQ9l2ZMdzpeVWY9CfsNRp1GymAkZTD5TalvjmYgAJeQSkN9wq2OBP42RmOBMvP7bouIjD8
gElJm60DRJ4Ls877PZ1r+eRSeT8jOZ/o0DsWYwcyPV51BUiJb0ceVncjQKc1xvMei+g42VdDlqjg
OR+FOpYOVFBy0sl/20APbYql6gzCrjydMvUSeXab9lygDWWCCRGPOCCXmanvliemEPF0j5IgVy+U
PYpw1KKJd47CONcK4Rsg9qw+vmMrD9xLU8+srDaHpyV6O/AWyq78Yn0Z4wLIxTNIlx4ZzpllIEO5
JCq+H1MN0Wru5KNn6pFp4VCtueLiG9I+Mgx6+C+jXLGToeDnyz2wiZ0d2hHMTHOW5aJPQ+ZDLTPd
oGJcY43AwmitUwBkNPqOaSLtI26BhjQHhHGPJHfZTzYokFXmyfgXtOVA7ZQ91i0DiMpP2S3iWr38
4jE+TH47PgeY4dwNLn4F1iBm4rvo+RhGz4Gv/F/RhG9oDxefNhLqRFWuKeDJunXqyryeAkVpY/rD
9NKVdvojGUvrtfF7CBEkT/jfY5RN3dJqLiRUIMX+LxywQcASz/yFFiqB00sDTTVLl6EYE8VpcZt2
4J/XJrqMgZi0qZ6xOvrBiRYmMhAZ+cl9T1h5fZOFYgCWNqUgCid7qPtbYtfnq9jsx5+C7+pvq2ri
adlnknWnCuTlOU/98UXWpn0/NYaZM2VPknB3Kc88poW0lsA0IlJYDLI00yNaNOgyYeGbYpXgeHsh
RgMEzhhnag9dMfRWmoV6WuC6K0eMFjBmGSb0dA8KuJOgOGxcr6DDIMYRLxTS+84io30Co2n/iEsK
/KWVE9GMCbevuivyAit3z+x8PHWZoavt/+nGudSlAkbXJkRkQTm0+zdftxa0RjrQZ8At/tZ0dUpQ
VTS84m6DNmoJ8e1zWepHVa9Hjim6D/OCuxL2OxBxNZh9G+sJY197nhJ5XfDiksP2P4Qy2GIAwv6h
e/+H0JZZpPAZhPqEV9rvSNr4XUNj6lKm8TImNfecBKBNqxtmubV99/kJ/UPrGtgS0qPF9EVI/90J
oc+q87agozvH7NhE+EDi0+nzQ/zjmgUezNbAszifD0AfBy//qDMOYdWn2nsoyUoLvhBbf1RB+8KG
qI6+zMGTJd8pk7O4QguD9Y6hNPZgg2jkbCuQyeLa+0Ie7H/QBvsC0Atf88DzTec9tQdShRWESYWW
hDiQlLbeQMr55O/c8WfhXyXBl3LkD+J+l0smgf4DRZK42N7doKqeM4XO1oYzStQOzUNhXpVqmwTX
aUIy7rpn3Ot+Ib7+eMcusmc0bBIMvivea9dlxFAzQBuHJf0sK73ry4600PXnj8XHJw+Ov8l2G5W1
5wIb40r/IfDGjawT5VJCm8HtqJ86/wt62zvEFwpybhBP3AVi5mNQeX/lWvqn3qhcd2G3etmYYtlX
z6njLtUUgyECOmTUxsLqX2X71LIxpre4T1Lv+vOz/PC84DLAksFiIV3fBJP+91makB8IFZtpXlnO
bRWTWSW6M0E3pMIb5t0lCZdRws3nx3xHq//vzLl5AnuZcODKue8Ybm4eoL2MTZrkaXCjmud6oBpo
7eHUGtVxKuVaD+4NAzl6lI5C52h3dyOAj9bKjmUzE+cYXdfReP7iV11ewr+sF5dLgUWFxYCLgX/g
70uh2ompFTaeRdj9qGr7IKjBnNRuFn117buE944+1GD9GMj81nAuMwLrh7TNL0wM/7whBGWAOWR9
lf67G+LJC1F0RDPbFEguiRMnaBXoRLSi07HLaMGg/vn5+Zl/WM4vJ/7HIS8/6Y8nXSrYKkDQqY7C
Te3Q8QD7PTBs04ow3/iLd/fDa/XuYO/u/egACcwHDtajjuGDzSCTVOovVsEPCwQH4c3yHAn4RXIz
/z4jBJEEapWWtxCTs2ZosK0zRLbUgp9fuA/L+oWG6OGuZYEgRtp9t/ZFntF1RmeFVO3+3VSKN9j9
9EaK9nGeverp84N9PKcAYLDwWdld2+Vz+Pc51YXVGJ1DXoORkP9GsRRZ/RNP8Rcf3I/PH4cJsELC
unFx7VzO+Y+HAVSS7Ls5ALZrPnXppmBWXqIQQJ2sXwDULD8/qY+PHoWEiYnmYtnBvfPupAajj7ug
iWincdSFnWhCsPt1NhanLJjXPbydz4/3jzvGx9HmkTAFf33/diWJT6vPlOHCrn70rnmTj925nHJY
8dEXAL0PR2KZ45ngpID3uQRD/H0djcuUCqI+eVkwE/gvq13UKyZwqeWvYthvn5/X5a35a+3iEyyh
9FFg4AXHovb30YQalUaJxyusoe7fm87bgA+EhMYp9dZF/0Lew/rzI354HC9HtD0ekQB0qvP+FdMN
XOxIcMRLdqWTYJN2fofTVwTOfxyF8hIDOnQfzOfvvxS0mSYZlC5D5vFmrL85KmRP/sUn8B93imP4
3CubKkbY79Z9Blm1j1WYosw4+mzibXXl5c+Tfvr8gpny4z3iRJgQIe8BYOu8q5r7DlCmmUvqzBZc
O17kbtV4zbjPSUc/TNp5C62hQ8NLr6nuy102YbdSTG/WMg3HL57OD+8dtFbTpVcK05XXwb2s0n+8
5UPb5MHomQ6h8PaAcIB5O2kc1oNl9/l+7iSNCFuXX1Q8Hy+0ZYsLMRNGL9uU94ZcW9PNYdLB0L0L
Fpn6KcW8CbNj6D58fqU/npwFBptHBkMgSsL3HspocppZdQj5QLAv+rrHHuQcCvQWNQCy4O3zg/3r
pHg2beHans1x3z09hdUPiQkxEOBWfYd3c4/lEd3fcOylsfv8UB+WZjZBrCRScGIuZtrLef9x0zJy
HHtgOZAwSU+uwqe2aVbs2Zcoktdl95Oh4OfH+/jyWaBn8Rk6JFuxQl9O/Y/jxWZm1VYae4u5t9VB
hEW+YmpIBq5R9F+sJh/XLw51iecJLiZRipG/D5W0bmQ7bYZTqPezvUn/b5H0U7EaJ7eKFwwk3KvI
m/oDk/Enj8H4F/XC5XH/e/m0iDT4z6bsSfvDEzMSo4JIQXuU2wFTEqxqzdXn1/IdQ5mPAZXln4d4
dzFr09eeqVCoF4lZ7qremFbOVOm9QvS1bIgjXVtm+SszwOoPZX5radH8b799l18Q4PJmv8bHT777
BZcA4dju+QUmbeIlhvtj5VZ83aeX3Gu++B79463AIOdYLpteh13Fu8oIlfBEK48qDw7RyjSuRHBd
FHxl2//P41zW3D8eUWUQuDnCDmJNRXhnXodMtRNoCU3+xUfiX09IYErHCiiUL72Pvw/UhHkWaZNJ
bFOZp6aOfqae8cW5/ON1w2zHZ85kNwhj+PLv/ziXIc7QueXsihRitEVrgeORAOdip/niaf/oXQYW
/ueR3j0JI7ZWH1Knt9CARsPkbubBi39DT0PFWCwNRZ9Cv0Ima1zjq0P/Yw3j0EBKPZpT/M27k0w1
HlxkNew3zYckumX8R+JX094NcisYrtnJseqvwELW+NTUOVZHhv062DhEQlavX7yS/77g/++3vLsM
dtol4Fi4DPyWqdpG3U0lvodwCizniAnRdbbJeJ+HhzDtGZKu3WwzTV98Ev/xWFERuBKVmcvD9f6T
aPauVbmKy1ErYdLxrflgoaH4/ET/8TKCjOWLASyIbsP7Pb5GJIofmh4u/pc3WTmkdDi/Mc6tGzf+
3x/qghyyWGYkNe+FcPTnM9xEQ2PXGWFTDIme+2Q61QRFoff6CThUf3Gsj7ePyhAWPA1Ih9bT+16n
AUCygevBU2wZ26bxfxKyhdM4+Pa/vXocho2QFPQhTWRlf5/S1CMUmkgeACfdH+OxYAKNIrma1uw+
v2iM/PcF//s7dFlaIIoIxtTe/zj//1gCAttom7qP6TOkg+efarr+ewIvjOEZAGiTbiyAeWpNd9x/
tq1uTBn4zXytIAgPRLMTQbnHqOk+5RizvetQ1cNv6EvBfMR6gB7eYzhXrKrCocjtZgYKG6Zp+dtE
VDnzxzlxniCVNXdC5cEVj8zYUYcO/UMdK2wsI8EjtKrqMt/aBIYgTIkT9eiBbXxoycj9xjCj26fl
qH+HXtrt8SwAUPv8TnxcO/5rbIJ0obTjK/3ufYWUSrxNgjCkaH7Ap12m/i+ylZYXnmS69/4vaee1
IzcSbNsvIkBvXotl2hu1utXSC6GRofeeX38X++CMqrJ4itDcBwEzEFTBzIzMjIzYsbe6cuKfR5Hz
SxGhCfjX8eWPC/1oLQhgNTATDWthT1AHec/U7jZK293r3GTa5P317axDXaGScLShfIBm5NTNZOjZ
GqV2bN6LygYpbLj39tZE3362Yuj8yOHXNYfaumXRMCYKIqpG1dVGBIFcln/V9NvIXFmlpd/n1Usa
jQ1ANCcExIVDryHkhBAOT/k/DTVuaJ3fLjvC+YEGRfyRCWGupEjqaHDAhEyPDbVJ5NUtF9HDBuT8
ZUsLgwFCRR5Omy9kTRWuqwnEemTVuc0ZU1O3hSVFWzOxMJgTE4JXwyTYQ7CNdqHtS8k2jQfE33O5
v5po1N/VuTx8vjykjxKAcMiQ3VGIt3EAi3rEqaflGRDZ1s6cDQC1jakVN0UMOSP0lBIMDCDeb0Gw
fIbO4JMeDa4d0AWSZ7c5TdAW/QXIrz1f/p7zfWZS2qFl26IlxrEMIVR0qilKQkvyNkqmf9J1n37Q
is7v+iqagne4bVceNecryrhpp6B8YBlgHoQVhdrWlNRWhrHXDL27qEZOD7H7lYP8/GqaqWF4epJN
mPPcwkuNeoSX+0DDNnr3PcxloObWXtLylZU8nzmsmCDxScXYXE3CTosLOoWHMECIrFZ+NEV28Oiw
RbKITqCqz2jLsw+Xl2ppWAgyIEvhyPIcTpx6ztRmYydB1+Va+eesoH82tOCQWzugzjcEEj6oLlJN
4ozVz6o7yFT6le9Q/7A6CMuRtDpkSgEZgx9/soxeWQnBzp+eszmbg8qE+OXsVZ14ktXYJfQqgT1r
4b4DutzFNfuvRWWNY9JETWpjwst/eS7PF+/UrLALwV3BrQH0wo3a4QYo2p4WvRsbuodhaJAe7FcS
PudLx4mvqQoquDbP+Vl9+zgwg7Qgo0kxCF2Qrjd1CZFyPPa3hSqtpI8X7HBVEv/BT0QdWhNcRIdp
rlQqileRDVnjTK8n38XJ++W5mz/29ASb7+M/RoSQjGawcUwIXl2Yk2NX8QE41+gqIxIwEQom3u9g
qF4um1x4M82SzpwZeKaunEXqXVj0gA6HkEdZ+Iyg8F6nUWqo5B+K4j9DhQ0qWP4CGJcEXomI5t/p
Ss+5ZJ7sMsyg7Ae02bTZi4+ikZam8qSbW3x7uSs3MM7/cDLL+F5qaJopVKPQ/czG18tjPlvL2SYg
Ap5p831rC+fL0NPoEZl56FYRxICmASsQ53K483u2xWVT6pzgOVlSbBHSYc02OZe1+VuOxhdEtgF0
QQndEbp0xAODDDD19OYlsMnEb20yAHu+o8vrNkjmqXZTsG3DwUyjPSTo11L7AFuzZV0b/cp1oZ7d
F/OHQX9KzQU2Zlk8ZCcU8FDXMkN3yuhNJQEWEZE5WQ22F7RZeh+PeYh+ILwfyGdIZttcIaBgPCGd
jvYhKtDeVRrafnBTcQiNG+JIbQs0UX3uwUF226obC7rA4SC/taEu010kLWh5pu+feL1EZeW9tUIQ
e5Qho3blBDo7Zx3UpZhwGGKpYZ1VGhNP7QZJriIXpn3tjgfUtEWdt3DlqZOvFLTBry6v8aI9Eu1s
XLJ8lEVOlziupk6pTYBPTpDcqM1XP1RhdtjL+krgvuC2lNSpTBDismHE526Y0NQAOxHjGssHduYP
+F8OvmSv3L5Lw5mT6NyGKhvEEnYk6z0F3EYRLObfFONn1+1N7WcRrBx1y1YMBR/kWW2LVb8wlJWg
DdXI9eXrZvo5wYTgo9nY/by8NktzpvMioPJHzMLhfbo2CHdwDXqIuEXcEgcpNFJIf3RElJ0wyleC
I3VeaGGvfzwPuIl47pzt9Yj8PIJJceSqQS+/wRyBuAp858rzMMrANEdQovAFSqr8T5311j4DJvia
0FB2l4LktZ5ooS5St5uIfA5U+EDPW3Lt/ayhQ/gMHXjyw7Jq4wqaBICsY2dbX/UoV77//XyR5ZA5
kmWFDLmQry5b9mMve6Hb6uN2VvfQnfzK8f4aN8QWPTYjbJlM9WJyupgB8EY7/5XfyK6BSPLkvV0e
z5KbmTqpb5NqOxVZIWB19BLGLV1iPKlF9T8bdP0L/OjlJx662o/JDDgAL1s8i3/IoyrUMahmAK5h
nKceVzuRxkKiscRrhH4kuZPuWTy0fupZx03Odj25pJVQb2GU//Po5fHD2+fjjj+6ZCTPlkqe/EAv
e7gIy95NeQeMdnrl9elKHLRmSghR7IkcSRmTpIjzt4KWL9C2YIzfA33lEF/YuCdDEqYRTtjG0DLs
AFzd+nW9s5rwqp3+mpaU1YL5lKDccVTiD8E/5FCu9ArUNTNnb1ulevBoPod+bH/ZKfTzkwHlMeq8
oArhTLMEM1pXoWrQzr140ZferAggXy4bWJiuucYEV/+cZ6Mec+p1hVfEgZm3sQuRw++wSfc5RBwg
dleuoAXnnku9MDtxuvGqFfatDIFlIJkASiFVuCOxRk0CwrHsJyUu2oTGla10HpsCh5vLBooMT/wc
GZ+OqoI4Lx4Ro3Lh7o3gt4CofTKv5YxDcm+pkMa1kChWuyD7e+fDrk7CkwgCFUZhmBNCJ56ExLlL
U72LeMo2ryVYUJXd5UVbujAAfyrkYMhbKKQuTsdn1oODIlyGeH1C1FUEJDyfHftVh/8NMgBqA024
K70bzT90+RtEAIP9UkHF2X0vilt9hu7vhvaRzO3lz1pwVpJ1KDrM0TFYGWHW6YJHHIkeNbb4gY5L
+uTrlYVdciO8iCWlYRDSCOEQQfh8KJMcCzbX/ki7Vv3YUNKGFaReA0EsbQxUcGXeGeQtFEOIZnzL
NH14CKDP8YurWUgWgaFrqExXRrRsZk74zE8LQ4zNJl+vNZuDEfmSyTWp4xpIdtja4+WVWbLCOcXl
AnKYd4swGNTDHYATwN77+s6YObqmGJ6IlaEsLD9VFeJmhToW5N+C85dxWchaxvvTatsrg45A1m8l
Yl4YB0MwebOTSTI5TE79vp38VksqxjF53RtMK/sayJKcWH+bGwDoOqMlWH/bovwujmRAZiTSLMDt
jbNV2psJ5UrLHle2y8KNeGJFcOYR6uypQ2/FRZyTPozAbeEsHSXgf/LKY3Jp2iBGBt9CCQogp7D8
0BYro12ECa138bVEG48OlYjXhIfLXnaWhZinjY3PBiVyOotgtEr19Aa1GNfTK/olIYGgEn4zOtAN
G0xkUTbbtv39X2wCUAVoTRZHPHEbr/JQ28EmhLC7sCMivi6U5yonc5U+QZt22drC+QO5/ZxpoZY/
FyhP/Y/Mt2HmGnyFGkocqAFcp521NVsuTkCxVrdy+S8tG/k+Ehw2KVq0UE6tlZ5NW4ZBJ5Q/2Tez
AoViGzu1Xnl9LLnhnMCBXl2ZE1TCmFoD/gdHgpEAxcvDnHuL0mLTw/UA4eZKFLA4oCNT86cchZso
uEWc7ZjSKudzQs85iqfGNG4rc6y+XV6ppcOIOihnHcEGKyaMKuzykEFjCrbAa3u0HiGpWnGGNRPC
aEYj6PzCw0RVDM6nya8iUoi+/+nyQJaX589AZpc8mrNgBKU+OVixe2kz8SbQqYJ90qT/cLVSnp7z
asCbKI4LZwQsPvKU0VsCU5X+MoNiOse7mtQAGtf4XpPstfzd0mFxZM8SHoyjDTuO7+Vs3ILWyLoK
UMLqUOLz1fKr58EkHfqHII/3l2dz0eqsG0Rum0SPGKL0iW/Uflgm7pQnN9QWi+SXqgwbunRSTXFb
e8XcOciJI5GywL/2Zh86Wj21zyyYybAHX647Qp4lQc+m6KiVjS+98ZiSYTcgI4p2l4d5Dq0U7Aru
rytQuyAykVAunQ5Qqujl86jB63ZoGC3QjrweER6E06K+hoX7svHFQ/JozMK+ML2Z6z7FNlUTPAdO
QHmQnsbER76ipzcw/fvg5mSOhR2iDzB9Bvk8VvXOV6BFreFepB358qgW9+HRqGbPOlpJeOr9FqEc
+BAcOIeN5ltft7Tb+KhVh2tSFB9AQiEhZNpk1unkIaIGI3pqLGkSv6t1UviNAfls0ELVhVodYjP0
L3ufo6u83ehQmMGOocnXMtxX0XfPNN3Of+/ylfNn9pSzT7HRQyYbDeZRfCB2Khivtmh4Q4T1r9SG
aqGlTzyx/ZW7YXF+j+wIXqNBr0dOnyFLKnyEE8qjDRwmCHb/pzgV1yMbSpIXjKUQRPolKQ/Yt/BP
aXQ2Wg7ZGBThK8Hw0rQRAYEFB6K6gGPSZPQXgx5OUaiMbEQ8jcS7axv77e+9ksDHofQDiMEW++is
AoFsIBiJG6Nj+9mUx+S6gvXxLlAd7c1I4y+XzS09rE2HlxewHyIgdExOHTPoZuLBcIQIFZLlrrkm
D5t3X01CvvGmlaDptO6Tflt7+8t2558VnZC32Bx7sWY0Jp6azRHF6Fpf5nKSwjv4l/RDXI/yRs6N
+sluboLkbWhzWFJXEXHzD58aBhyqkERQyWkS9wmGS2cam1BDHMKH5hYKs8a6k4LhXao1SFooaWzS
1v4C5ff0pemLcdtEo+7WcfjJ17RvveK/aXYVP0jmOB3iDtoNnw6ZlbfKeRTC9zEztERzncriAzJB
WV6ae5k2pfa5Kb702fvlqT+/MU9/Xzj3srRGGyFQeGQrh1h6s1QIzZ6T9GDY28Jv/3rXnBoT3EuP
Mh2ONQbjJVvZDyD/hLYJ6qDLQ1q4HXFgTjNeQmgM6iIaQa2bjsoiiQNg7CgivxnxN017lbJhUxp3
sfpa9rd1t4ekTY3XavnKwnrNRSbgeYgazvWYU1fOrC5PSq0xNqryVYm3iTdz28Jv+ttC0LjdVTW0
mka/c/pXL673nnO/mgzQz3fTvI/ALcw9HhT6BaeWYM21hw6npj99BzFMDJlWGd40OoAeGgKkxxaq
3S5iG5suAlNulu8HdTe10IFve/1JLdw6uCoJeRGLnxlpmujQ0SY8vPQQeshzA3Tslkaw723dHT3Y
TKMXvboakaQb7GqT1d9pLtrG0n1TfEv1X3X14tiPunOIRhkdeteiwpGkL611k2Vr2c6FeOx06II3
h6HlTVnC0Gluh94NRm1ykYjiBDotrVvgptsx+mTA+3LZ4xY20cmMC4seDYMkJT1mu3Hf9lTJmccX
Xuo4m3/HQ3wlVllZYE2IrSFwju3ax1wO12dDk7+c3MQD5DCdqypIGo0/ZXggLw/x/MI7mVkR5xAW
TQejXWdAbWG6PqrvKjjMENGSy2ZU9fxEni8BXiikf+amj9P9440jRB8tdsZpcOGbpEfzJUt+OcaN
0j5blrSBRHuK4dr60lcxJDJ7VftJ/n7TGwj6pv1GIjFZaPf9cEAddyNJxUr0+3HlClfGyQcKIb+X
0rgBtygTAatOY99EEK1meoo59jzMLu2vZFQ2M8Os5T9N4be8AA+cbhp0E7LBcccQaijnGXgdPReP
NpyMlfWg1ub3y/N4DnqDQYCHhgFcWLNIPwqHANkKeRxr5tGfVMS6XSd+DYNrpBNVMEYRvGG69ckm
RU4pzym/kC9vh59whazM1qLXHH2FsB9VtCSs2OMrZDoJdO9nCdYzg7t6ZbCLTnNkRth/sg1XUeL1
xqavHO1TNinyjPYxbgdjquiAgqG1RUjUjT2V7CW0k7u2RXI4mvV0kE+2Vx4sC+E9c49wrGMDbKZL
Spx72ZkKOC6NTVI+oyQUVNeansAnnm4sZ9s671b+VWb9eRnz57sxwJPsfO0rcEOfL0/Mx1F/5qxH
XyLMP/0umqbVfEndTXCuXbVAerN4JjO/cSDmh4ZYgQJOUh/l+pMs7/3pYRhfdQmB2OiqJWsdReNG
bW8qyh21vUuNxo2gShv0hpasd4i+eGsWh8vfvBCDzrM3d/yaBpyhIv4criiEx/vRABj87qlo83yV
tGBT1fphAC/idZPbgCMBBa80K4fPoreyZDM5BlwS4sUJQZWZd+GEsHmCuEjboO2bSt1PmGqTFY89
fw3NY/xjSVgX3/ZgA66wBAKCdwo9KMG+gTzKbM2VMa1ZEraGmrJoXowlX5O3Hjf3lJE7TZ70diWG
/0DUnfvav2MSbyUIa21rDDgFw3JWJYYUkv9MbooWbsXwuZWincpR6SvuJD0o8kHVbvzwVneIit4S
510r3ix74n++9eM95XAaex8zJ3WjcpejIwQtuPO84miLyz1nEGmEowT7sY2PnvymlnggJ/hgU/Ie
hgAS38qCSheF4GbQ9rGq7wd5IpNjbaG2/BZ7Pyr0nl30sA6T06GVvNYTuOz5Rx8knBtToJcD3WzG
JjOnfT4WriLDpuPc1YHqInRDRue2lp/6xtxY4d9f75So5r4S5gNKfMFNUjWV+hDt5g3KFuSrpHuv
S3ZNUqwAEpaGiB2LOsVcRjqD8Ep1DFLZ4kIYDClyJRQzNqgLoiMwwm0L7aa05996B4/eSwgYuWHT
eAQs09nJyoCXAvWZ62TOvpB/t8U+VnQHxihIOWYiOM0HX9vmjvKmNeZWHXLXyY0XdJSvoWK9c2BV
hrzp2eyVx1DX90YXr6Tol2fl6FuEmKKNHXj3DGa/nZMixgFhLNm8z6HmgBdX691KTm/QCWzTlS2w
sANO5mD++6Md4JV0EWbAk5CViK4Tq9+HU7bLm78vHNsGrREMkCOP0rHg1wkQBCWchxdHNxAou06z
Ug1YnsAjC8J5qnSIe8oZA0mdB9/6MmjXdXoV91+04TnNb0At6updn6+50BxnCyfeybiETQNWyQ/Q
RCUUtF6V6YsneYdEvpGypwpNkAZUGVi/tSrs4pJpMwzLpKecutHpkhkNj2hzZKS6yb7w9KsURu48
c1be0POEnQ3tyIwwoRWSOKM1m0GIyi36Q4COVAa526ecXjeIl1eO4jmqv2ROmEmCfhU+PG6pOH9S
0r0U3QMQD/1fqCSR+IClmZvRzbOfio4ydL8ScVyeUggIT6c0idJEaRKOXa0OYLCUH2Hmvu8S+79s
tn+n1JKVUzNTEpNySxhjYXyqm8fIfJ+8T5fncT4n/u9ppLvq1EQeyoHcDqxaPEkbuYd+W1qxsDZX
wvMszhsZTgostEFw0AbeuoN/M8shXB7I7MXiQMDYgAOhMXDGoJ8OxC9pubdllqSuNNhZUYWy75Wy
AQdzK5lrGI2lKJkYYC6PkrPRINkSrKGaYNQRK4PuTTf+NgL1KmuuynxwzQjedOdRniCsGohJrIRG
z4Ns1Qd7eHFaVNV+OvqDrP3MrZ+Shgrlk9Nk2zrPt3p/K1nfbbNy40ZdiemWjruTD56DvqNze9bT
SpAR5e6K1fpRjUYSMnnzQ3PoOeUvYkD5afgGbXZ2G4xT6Eq9/GgHbbLyHQurdPIZwiqR6OKVCfPi
JihJRKhmI/PGaLvrGKYvuFhQsvWbaK0Dfj4KBNc4MSqcTH6q2uhPYjSddhmJrD4bN1WY7YCJui0U
fbL2alurrG/z5jyzSoj4kVNT4e45nXE9H7TMHHBIo6829U2UwNIpAeze2g+J9ZiN1W/dTD9VpnR9
eSMs5TI55v81bAuHk99pScIsz2/Jz23/VVF/f7A32p/z6rqJgPlMcPjdloiKtcbKHfAB9T8fNGHh
nIuRz3IIVpsrHvorxqYZinQX2E65RbNGvlM8OCo6iK02Sdb3ru5EL0GSwinbT4GLfodKJAeAS7HW
zreF04fJ+PNBwtoHaluT2GQyTNr20+5rD86py1aOuAX0nX1iRVxr0yw7b8RKxF3Xod8Rjm90j3Pt
bTX7ewUnbJBtyJ1aOdTGsjvFkHlnKB6OL0XUbGEQzpt31SGDmmym6X3FH5Ydca6sz23TjpiHq7Os
SIuRNcnb12G8TbRrLdl39B0NKEyNgMJvU92FOe+y2aW0HHPyx6x66v/xRKORg3L1pndIMs7ykQGP
u3DXgAOr6q0Na23ufe8iiLoqeiupElkusPYN/OOJ9AniZNVy4XKLSE829m299n3zwp95Kn1exETy
fG+IJxForjKQmBVT77ezamrcdMhoPyEzXcdfx2nFRZQ1e4IjSrmfIBbBdEThcEUyRQn7TaDsiwJd
wpuweO3sF8O4h2Q9GFpSkvdIf6AJ/SsatqHybBarBBfz9F8av+Cy5mSmShfNy2O8Z+10XSXTHo3U
TRu+qpIbt2+jrpLV+FyOfNHKXb2UdJ/Zjf538kWoB+RjxqDQSky2tSG4uUu8Ym969x4FsZTnUvHT
CWAPWUk3/B9WHZkk24yd+rgjj+5Aieu5shrN2EzJVyeRN0b2Dpn2xipfTfu6HGrXsl4kXVoZrLjw
NBRC10PfAKGCSnAixD+d3NOyKNngWORrSPbdHkyCcacpb1X3Kc9XDmAxd4OBD+YQ8NuqDM+ZEJdo
FdLeHbqDbtcCIWzh/lWdduPExk5L1nBI4l0+D2Y2QxkWjO8ZUZwBJ3hGXgBK4Ez2Kjcf4xwifuSR
aiIfmIIOkzWF136VJSth8cIgTdoLYbWg2QdyQWGQaLeWs45N7A5wBGzwsnZLsvYdGZroBkF4ZXP5
JFs0B6kUHBoAxPSPw//Ibao2R4gaMm6u7296CbIa7VbI/5S1zPdH9uh4SzKh9JZQtZ0vTod04umJ
6cNDO0sb0q5ZAQkyEWZCJTALNhMVIQ3G+3ffe60zCMq/qNaBmsqoviA9aZuHy+M9y3OI3zFPyNGA
m3hw5NbjO8zI29iqt0/Q+UqfOCf14h5uCS+7s0I3VXbI5Gzs8M6RVrIbZ1tGmAjhbK4nEPOjygfo
iKS7ve1vwEqj04DkaCbHOxjXd5VqrOzTBXc+mX3hgPZQlTIiWFZJ5QW7qLipIPBIgr3UXUnD18sz
vGiKu5FiMr1dZww/tee0aumwcyBMJ6N1KNRdUoVbtdt63sqBMPvMmU/RhAW2DSisKTqvHeeW7lcU
MQbncWpAp36Z1lIpyyaA28KsCPBAfKVGst5l5YwfD9D6/ZDq/Z3475dn7Cyo/fBJkMT/a0SIJoIq
QJ7Q5NUi17SyURiS652k+e172jnJzrQj/cqPJ/klG5JonxRFf9cAkOroapDC6xi11LX8g/hwFj9I
ONbLAO23UJcZtbq1ZLcKgCjYW8O7tVBSDJ6d8LqEF751tihPhYZbKWsfICZA/ucDLK5JqnUA+IXk
gNrE+mSlfIAVIZapuKm009DQk+/RzszRKECFyamonVOw/6EbK9Hd2V0qWhfWQxr10UD0lTYk+RA0
DxOkq2r4D4j4vv8i2/uk2tfVyoiX/ezPgIUZR5Wu7LKKAWvetyT+NBb3qf77spstbkznjwkhq5qX
8oS0FCaowsrVD7Btqf3YTYAZ1nDja4OZ//7ojNVTlA+SnPnTovEhb79JjrxXV7uPFg/So/EIJ7kT
a1oM4T5WGl6eqKDqhx7dVZ5CsGVbzsqxPYeM52fNn9kTju3cyWLDmGdvmJ6QMtCdB9O8G7JDCKCk
uaGMc3mxlqaQVlzaneDRmxl5T6fQ1MoEvV4ndoviOey/+xFViLW8yYqNj21wtExIIypp32ED+W0q
0ohgoxVIxvvySJYijKORiIGpSh2vN0uspIn2We21Xdts5a6PN4q2soeWHIKEIggfHRFeOqZO5wwA
hI4YPTU9MAZ+tU+pT4zvLeqjrXHbe4fLw1qcvCNjwm5SEsMcOgVjvdfvTP85ohG46v65bGRx7o6M
zB9xtEIeBxHBGUYsbh+1u0/NParYSBqunXiLo6G4DK+FMTfyCe5mN5mPEjk3aQFuJP8xdP1mRO/Z
UHZVqe7s4CWhXKqgxzplblttR+0xGL5Xa4Sji8P98xUfJBFHwwVE1YVSwVdkEZ0t3wfjRkOZe41n
cckKTMmE9VAu8IAR3MRxuErNGCg+tD96vHXsB2nY2mtZ1KUZJcqdX9/U7Q1HmFETGrcakcLErX0U
mJyvNXDRPlqBVnykYsVTCfYf2Ad4NMxqAqcOMsI/IDuzFUWmftgm5SxjkeT2VQyVG9qX6NVRDpmS
aufHdntv21Oxk6N+zO8H06qhs7ITu/zVS3TrAYHLfUd1pyhA7tdP1F9ynaApBsAWOFxuZHK5hyI/
R+ndTpvmruu0QT4kqTEQIFR6oW91LfPXiK0XpxGCRJoFZ8Cn2JheBohYjzV4bKl0HvpQdRVatxs/
3v39RiOB9K8ZIT5OaoSUGpN5HD2t22g9QopWvoF54zFqk6v/P1uCZ+gxKXepw1aXfbWT2yy+T4qH
dg3IuhjEEDnBD0VyTDtL0fpIzNUaS+iaRvSrhQ6jlNsNkpo8nHWEb6snaBm3OUx61Rroc2mDQZY2
U5FbeL/IWZFkqiK1IWtWKuo283apAkQGCrW/Jc+cwzTyLAyS5kUeScKVXBQKlPgWIywrv90XkfU7
KQx95YG8FArDCm6TUsESIPrTHea1eiCBRee9mNe3ISBdPwtW7q3F+ULtYeYMg31BzGGaXdCW00S/
IpLI8XYYvlVKtTEHGvqHcq0Lc2k4CHUB8qCjj3yNMGfIMOXlOHKjxIiI2flzlzxd9u5FAzNbtA7d
FLwOQuRuO50hJQmDMWbQb3sdNT/+iwHq56gUcn6LLZCOHw2+o9MCCa/gTzJdCJ0Fa/oRZxWl2bUQ
JSDRz9pDbi+sel6paVlFaL8NtXdQwp2jkgxIt4ihasabH80iPnezJi4Ub/9ldH8MC2FFV/i0xya0
XFpl9p2+NFf31RXQyZK7HY9NuDOUOkH5O2BsvvoVnp6tNuwk29iPxkqENJ9j4t0E2pwyInTGvNEF
T6BUYtnRBHClshQP4awfQ0W+o/9SddGTM/gm1NPJnQxrwOUZXBweACao8SCUcsRu5tR09MbrMDt2
MIQppbaNIwupeu0tk35eNrXsJtztdKKadNiJdVko0dPMnHuxukJzTe/Oyh9HE1q8a1X7lZdXhvEs
qZ+tbuUCmffo2cTOzBKkXSGjFnF5OuSzBHKM0ET4UwWdk/0swffa8UHv95dHuLibkRLjqCA5CFrl
9PTL9S6wShVTZcMrq1aqK8+P1uqma0aE5zacPhmXPEZgc3vrPfmzBRP05XEsThnnHtJbc3wpyohJ
o+Ug+cipNErtr9IPrwsIc8FGX9n9t7Ja62ReeohAkfivNWFAmsxbu8/ZYSiPE0jL7Y7M5wbZN1hB
vnid86AYXy6PbzGtSZMXQHFgMHSVzBNwFDoj0SiloYRJNJye+yl1UQ18RSX4LZORyKO/xMhQjs0K
JHe0d80Zt2qrb1u72FlIpF/+luW5/vMpQizlddGYJCVHmGP0bikRRT0gYtsazS4ZVkwtTDTAEVr1
ZrACL2XBPWuky9GtxXPQZtoWNZLh28C4Mq1069vfEEC+PLA1a8Kyhq3ddMilsu94L5vTa+m/D75K
AYInk3NjZleXzS0cZHREmgwMsiIuISFOrIvKmNSexj3wIAfSb63002g+oZa8cmAunNOIctBcQPxL
Q7zIHqMPlRRW6dxUR7Gs+mz2sFncZPqVkqC/pfJ6LlbStkvzqJCyVedeJAhohYHZaQsi3OPUTKan
oXSDbLhVd2jU77qmXmmzXPBFiFFJRKMtBCGIyN4nS2bly3M7Z41A88AdtUHqDx9J/Y0XW0/mX+PR
CBwwOGsZQdxFMU4Y2+Tngxcj/+lGMNq3kr1pqCz07LO/940jM6JeRlWrhdHMZjxC7Ki+L2rXK1T6
llbO/6UbDhkYh2oY/ePAyYQdVjpG2xQTjZ1TUYG6haIYtp1MLW/HRH+Whjp8tsNR++GVZrMfMxrY
g8hsg40eIEK9sv2W/JSZpSjHUrInhE9BiFlBhFTlmhi+hfI3KDiTacZF3xj0lzv1JlzLwS366ZFB
Yb9PtVeGuYnBHJqSNkHY/BX94Y2aR26fflOClf2+9GIDa/xngELQKQW2mjZIBPEEvyvsGmxNA/PL
HOfCG7mXZA5syjZO+f2yL60Nc76ej64OcFDp0AUMk7at5zLnoAnMtzywD5IzPZXowPXZKlR0HooQ
wpwMVYhBDW/wtDrTErdQfw3FbkC/Wb/2nTvLubb0R6d5bdN9aSQIt1/33spza/FMsKFuATIy64oK
V2XbN1Pu50xzI/sQFFw1lrbvbFem96hfYxs5wwx9nAe8T1EHosOd5trTyY39weukkMnVzEImRR3W
u74fAYqkekrLhvdD96OC3tpevYFp8EVChHvbWyhDkwB2uMSD9Pryai+Nnuo5AknUlnmmCQeU06Mj
YGQ6M+/ZSBhAkBUdonpvS/GhTKfDZWNnOJl5+EfWxIxeHml+U4QG+anssVWQXS+rElT3M4eXG+T6
tk+jbVap92WwL5St6lrXZvi5iO44pNFdR3Qhehq20laJVj5sIeTku+Zy9CwgAQnl6bJISHCRUmMW
BsqTcVk8cjWsTPTS9Q1Wk75a3qo2LCOnJpzYCyqpmXdzHFrxduxioECj1V+jMVmGqCo7zcvl2V48
QI5Nzp90tJP1tolVQk/izpkQsPzeta/mtOsVyutfBsSAEQ2Uvl62uTiR7CEmC3/SReJQCBT9OKoY
ZdI7qDnWd723hrtbnEj0V8kn8Rp3RDCT4inxBBQDHfb6Tk5ureGTpB6c/vnyQBb3BW9+gzKygmSf
sFx2rlWlmc/7ws+eYk26KYPyZbRhO27bhwDJ+MvmFucNhQ8TfiCNl5VgTm78vknBP7taW9a3tZk7
d+a0Rpcw/4h4yuKB/xoR/KGISAwGHUYMY9g6cYmsSLwt1ZX7Y9ntYIakOs5uxxFO3S4h7sqiGFaE
Tk+fq16hn7K4DvvgSoJNeIr1q7Zwbnvjl+WshQT/h+lZyGBmQNTE9lgTJSPkjh1i5FbbNuFXRUJd
rlL3XeC5Q5seUuNbnw8HX1kr/yw55cyMBTQSripDLFB3JUViOwPCN4VV9Nj6NflNeYrvy05BQNVv
6pWXztJSksQF/wQsiF5A4cAiZ2tIIK1IpkCx6LXXE7dD8OuyTy4Ge8dGZqc9Pj+GqZb7ACOd5Dib
oYDg3Jd2icHURrPY8nCYyIBlkfM8WA7CHuHP/88PEHZFTnVPSlI+wJfSvZ4drOmr7z3o46Gp/V1b
PavyZ1v7TTX5st2lzXg8bmGf1FWj2anGYhpRjk7DwTaH7WULSzHWTOXBEQkkk5fP6cxWvuJrdT2y
3eGB1ZSd0r1G0kGXrlpokBN6SC+bW/JOkkOI0s5YQHI3p+aMyYPmNuDIVJQ7xendqIGnI/qWS+Hu
sqGlmTs2JITIdWFkPpgVyPeL7KWdss9aNq2MZcnzqUjOGGTu6jOavVD3Es3uiKCC5t0mn1w+Zf/l
YX9sYh7lkd8bcpOU6cfLon/ltrToSedN6ba+25RP5Rp39OLiHA1IcHInduQy9FicMb5Rqg6ZCwjo
7GgzrAU5a4YEtx6kSG27mJmLvBvFfu2S+6r+ZAUrcc7S+pAmpgZCY8o5edMQTfZkejZ7NrHzTSd9
LYryqvezlft5ydNM4JiI6ar8ER+iXiAbk25xNNhxhDa3p7R0UyjR62V/XsqjfQhUz1zrEIiKBVW5
iaysRYAR3RHpW1tqB1XSaLOR3RGa2X4I4GD9R4MDuRyrvdP6O58tZRe+m7T2it8vnsYID8CWD8u8
gR7zqVdqhdlT3Es58qeGNvWwGzbxQD1Wz8HW5+izO24elrTMhxu6ddx8WuuVng8lMXw4/gBhW5hO
maRWNue7CBuydh9btxlKeCAE/FTetXnOe8m9PP9LLntsUtgbhtdHfuFTm3eqYR82/9ThIe+17dT8
c9nOEuSOdf4zucLeMDJnDK2ZMHE0hhC+82xT9HBbWtWN30ByRmvU1mr+0ab40PfZLlJDyHn+uotm
fh0df4QQOOkIFdj9PMF16m0SlfQ9Gpn2r8n4UZr/jME9Wi1urB/q9j8k4JDp+9ADnYu0wizb2hjE
FOs5UpXoyrdQgsq9OzV6aextZP4TddvLk70UWh+bE+a6zInKJIo9rh9MX7Kx3HW6SR882cU5D6f8
rSLvx6zOioAcE2iqiW+7sAkjx66hdkTlajuW27x4mGTodtYoYBaHxcNOo/Y8K6QI+zMIp7zVQ+yU
6cu8KbryMCj+1i7v7bU0wqIpSOlmsmkwYeJ9XlRpYFZRyVEgK+j8XWnSNkUQwPse/q38+zx5czmL
Rl6T7LNYHw5He2hA1xM5NLvGgFDmuYsfZbN3LeWublZ2+9LVcWxsjpqO7l0ljAs/sDCWdXV26CJF
RmxPh2atRRv7sg+umRICsDieSj1VMKX1D9b4I5GeiNZXbCwdXjCnEeGpEEMDVhGGU1NXzSMcomjL
TdzmLniTDRJLG+c/jebIkhB20WXjTE6OJb+hCVSjt8x76Lqvl6ds6fg/Ho7g31HZ6XKeYcTQQ7qO
P9VluFGMg6J8TsdyUw+PZbm7bHFxAhE/RG2HXPMZUxeXjY/E2P8j7cqW5cSV7RcRAUgIeIUqatjz
6N77RWG7bUDMs+Dr78I3znWViluEfTo6+sGOrkRSSkplrlwL2XoZ3dMiKPVDnL6Cc++/s6J43QhQ
dScrWClziOAZofY5pdMxNsyHNOJrl/i8EsodOpPW48WG8eBAUo7aCBgJQzjIn4MkdFujLW4AsR6r
Uq8DBVqqHShES3H9WMcQjaLcNHzLqVe+YeHtgU8AywT4LJDGUre0LAH4KOdPAOuaaW/7elNahx78
gbr9vV9F1y0cVXP5EdB/JNZAb6xsNLORRTPNL4LM6sHupAWQr3ulTO7RDnCThWytgWUOQtQJxsSi
W2auuAL5eb7pJqOWHSFYTYD6tgNztsjQX/eXhaNjhtjNAuWgxgeL7rmFvGnSsSaoj0XaZxneZ6P0
RLqSk16zofgkTWPdzirYmAbQZzmfia3dGo4Mro9kYX+djURZmyFOLBKW8IRaFOju99PqEJMXA1xU
/40dcNefz9gE9l8DZO/g2Ka9V+gPAER0ovTXQdJL04acALLr+M/M9H9uyESVsSI1ntVTDWCV19Vj
mYDcznA33IAyIrCdRVRss65ytxw58UM0yOEgAWMA1w7J9xQtDABCMXtOX0aQ1XGqYTdFkQhgrfuB
dhw99uqoysG66XLIAtYCCchYTiBuzsYEwN8Wu87ed6hkAIdUNGSbpKXpWdokv/Bh0j9E2IS3blyO
nzJMbf6UdCb5oB04dIpIQz540O1w56QG+5fHyfRopyZ6QzWnz3dlWeYDUGDhIPxJQkdsV/PW7m/d
OtGqgDSJEe2MMIy+1FY/fNHqihAwFxbRRzk6RuxpIYdKmtOa/R6FwTwYRC3clftu6WABNApQP7zM
gfdS7rupxDWYGUiZ8rzdtNauRvha0r2sbku6zZzn6061tNan1szztQ5FF4/ChDW7GlCTRqtaG3kO
khvXzSztkVMziks1yQT3GWHGAJFe9pTw5777Xq0WwOa5UY8tUPsAIYcYFbSc82hPQp+aW5FLwMjo
N9X3kmzMbEfoQxJBRqW80cQOQCK3emRs5RG99KZEw/hvs/PoT8wOLfSx8B5Aho/824N2qMieU2jS
sH5rWb2n04dG27YgSFhDdl/w7yGunIl7TRyfKD0Btnlu2KmmVgMwK/OhZ/edFp9TLwPAo8L+rUua
IwvHrYMHwSw6ItFwk1hPuEoPU1QcR2Lvrq/wwg119inKHLS1k6Iug0+hg8FAiGxtNKsEeLkN/a5I
DmaxxvezEEhh4LihZgipbqtkCZzxPKbZkPlpwV6KFII0Tpn4VsbvO634ifrCvhmbl5I6/14f6BI6
/NSwSpZgZUYyaEYPsbRiOnA9RbDjZLbfarS901kPupIyT8SNmBq7OCaRxm90O43RX1s20U8+El3z
24QZSK5n/aNujmIvMgcSlxSkdCb6/3n7ESWWfO9D1OU9QaPqGA29dRx1PX3UBS7kPCxW8KVLLoyo
FAUfALksiGEqniTCqWmjXgLhpPW9z4Fq153GwqlAP6DSkmzrOnlFRubRSndTlRDPkGsiHAsnEbAk
QN/N2CNgPJQjArjGSSOxniEgyL4QEu3cxn5nxhpmbeEkgozqnPxBtgEhsXq8DkIyq8LqjcPkMdQ0
0PvWRbsM8IrrfnLRvj9vThQzDBN4HH0GkZ1vzsYYUBFzxsyvzA+JByYFr/qmNjbZdOz1N1DjgR0y
ivakkl6KbgadPKTxIQr3OvFN/Nn1r7mc3Tlhjdc7qLhwtzAlFNJTMWnwnxm3ngHNtu/G3E/lH5/y
ICW2IHYE1Di8SaW46aLeJhIAA2iNINcbb6T1aZrvcq179DI4PTejHDUIWkjVFDCTgfdgoPejm6zM
1uVhNltAtM1A1QOCYyU4tdIxNjILFgrSbUf9LZ82wPXv0gn8VIfrC7M0GDIrh1NwSkASXYkeGZs4
VgZspZC1ax/bPEaxt82ylQEtOCMqogSINBgB7k0VPbJDy4beF8yw8c2COGpkZO/ukKM9JX1xG+Dv
0aqTaj3krWswj8xamKHXWvFLa77QTtxx41Xapa+R1a7Qyyt7bo9iKONA7Af888rBg2ofobVeZX6Y
uxBnJeCmi+3pAYlbDwQw23IC3c/4TfZZkDYARFkv16d/odZ5bl9xJhFqVs/aOkNRwg36qveqUYOi
rBHdT/xn3cTBqFE0aCG8l2sptSUvQzkJt9esDYl9c35AFAVgKVPeYE3wgo37OzPbzLEKlzdTslbv
uTz2MMzftlTISDygIziKYYtMLQC0IFKRNyS+cdbQXYtjQrsbahczMbmaJgQJH1LNDGEAmpk8Qy/Q
GxN0433afubabmXpFl3nxNa8tU7CLtnTpkts2MJbEiHyD91AiLxnvPCp/W1CvjmmQQEUkny9bnhh
jHgZAVGG8wG0I2o1w3SduLFpkQOv9jPMNc/McVGif1Ac7VURlkVbePXDPZBBxD/nY9SGOstFV0Ic
2WxQPtuZ5k4vQfLedF775/VN4JyB6YQVCyhSNZos27Eyw7GCrWbHjLsJetSNNLypW5m/hXLQuSFl
z5VkrFkqYajLbpLobip3kvxrOluJnKXdeX1+gxKIbr4XxcFptl3ydH39LiNHmKcoreF2BsGhmrrJ
LTcNERvmPrcGAKLQCg+t6WEuT9oveVP6IPtO1to2FvbfmU3l/iU45s2MwuZE08AVgZHxvU2OVrtW
4FobnHKoQB/NEqVE9xmBBieoHTGo0euS74bFNy3t/VgPYufj+oRePlnPJpQqmQnEHCNkRTC43EYK
7Ng2m4l+Tg3Fm9uXoj78uTVcZNBPQxiDPu55y5xs+1HqPZpdDLzDi3hL0MKb1LcaEm9JJYOqG4Cw
6FZuz6VNeGpRWTzL6mJIJkP5UzPKXSO/ahkalB0WxFHmaatR1KI1Ew9KVD9mSjZlywP1JqKkxvha
WWzG3AZdDeD+Y7ExQzTbrL2ZL9YONBDEcggQRgiGERyezyYfzKHvOkND9dOHHtjMOhYx0xf6nSOe
8IC6vnYX0c5sDdJgwNsgDL24HqLYypuUw5rmfm0yNC7Rz+sGLtwfBgBiBqcI5B0RVpnnw+mLxoa+
Ehj8c8BQkb/s2/umeBcjZNWgXZA1+3JY42VYM6nMYJoNeJ6ZWKNw/ExR+QOtdAFmwhTYy6+9Y/nu
Wl/5RSyvjFG598xuavscuUxPynvHDIhZINjeXZ/Hi/NKsaGEZXwKp8yOYCPCucjDwB1AMSY3FV3Z
zEsOgZcYshdI/sEllM0MlCt4p2PYqcvXlGR+Xa44xPJk/Tag7F2WtOOUFbMB+YJXumE8rXKTrY1h
dpCTA6m1RiKSFiacKAyg++FNdM3HVkyonQmFIZDpmKepiZhHw3fdXVmH5WkCmtqc3yBoLjwfA5cm
66GCjDGIxgNHc10/m+z5uk9dwgNmp3JQxANCHH2E6mLTFiyGwCPNWlbJJqxAcVNvJvem73xBbY/Z
D5FWe1UHYr1mo1crHr04hWjiAnYLZAzgczsfoREmLAH3uubZ/K7KHpxmpdiwuGNOfl9xtLDvewGd
dxxtI5owSb8dHU+f7tK1Tsy1cSjeVjESWuO8+4s69TJjz/W1AvLlmwjrNIMi7bn/EuhgZfOjv1RO
g8Q6SZC8Mgs9YF4o7mvik/FQWhvB76s/Lm7MJlG2owAh4TAgiv+xpmqrXseoEvS16d5ovFJAgypr
f90Flybv1IziBFkM4v3YhBnd/LDBlsL6H9cNLHgB8NSokEBmHS8EVWvdlGUEORB0tlTNm4GcZLUZ
6UG679etLOxWWIEXzyVBMGEoIQIRM8i5njQvpdscScKoTlCmifzrVhYmC68BBhZw5EFQbVU8DQx9
NulySM8J9821n/RohfznYhRIeYAVH9hwC4y3yMad78hoptgFKCzyqXafDDcJ2xL+p+sNE5ifme0H
je3uLxWrk6O5D4FKr4c88tH9oKfPlKz8/uwvZwWH+feRuoCGkMVslDLPh6D1ehhnQxH5Lflp1C9D
exyiIB82Ubxi6MKvFEPKXIUuh89BpN03iwmdp8fY/qTpVq//dMkhVAB+JIBvgIlB6KnsD5LlOiTh
B3R4mz/beNP1a4XlhXGcGXDOJyxrhcFGoNh9y36YeIBGnBJAorVy08KyIIuM5baQV0MbgOK5Cc8M
brWzleou5RAhNvdtX/jQd5Brx/GCE5+aYurbR7oFMSRMgcGKFruuOfbOys2yNBpEzQQP1rmVVD2O
0yKiQ9cSLAr9TkvPyW94g64DJOuSFS+72PFY/lNL8+qdbJfcZBPKwrBUQGVM5Cg+rBF/LEwXnt1Y
FCAmULhSU8TtMPQJbazIz/DcSN4o24p6pZax4GIwAVAzeBJniiDFhwF35k7LwVKQkh8O9cISlOvi
uYDg6PXjcdEOGmDnEhxuLVvZ+44zuIVdupGvaRtBfBFumPMwrbUoLCwJ8s/A7UBq0CTAup8vSRcT
M2ZTF/uQRTK01zh7uz6Ktd9Xlrw3uzzKDPx+mQRN9tiWP6///uUszcrZSHH+eo9dnMBxNLikqUOA
CYTZ7l3e3jt0ag5tAXxEJaO1quCiublqDpgM2rzVxcdRLSdXgJKgGresKUBaF8TY9aG2clBe7knk
09GWg6FhQ5pqKNukE8S9Op6gbfbBiBoUnIOhfOzMJiiHr9dncD6szu8YmIJ0EEN1DLgANXWfVBZq
gBSmIEDmPiW5Lp+GtLmZxqTeF30T++Y4fCPNKG+SWH6/bvvSO6DpDtIWdMrbIAJXgVZDSKRWO5hO
0M/43M63zRpufz7w1dFR3F0IBQCmQo3i3L9DUbE0ZzPFgtVtbc3yXLu9Scr4S2uPfo9ktQ3Jx78Y
FN6aSE/jgMDQzk0K0sURuteBRq8ehVN67VotfGnFcHvO2uDo8dZVA71tZuIXDNqqIKEioCCwke4j
qvG6gKLT4PE1zMjlqYoczgwEwCmEVj6qxIN9JmrXqQAq5PnjhFpV9dStvUAvH29zNh9nHdp7KbgR
1PdTaRZd6YwheADjLzb3dbCV9nsZQsM1BHHoY4/m0gpU9QyqeM3u+oJdbupz00rQULbSgIAuTJu2
PEgDvZcMzc3P0x8DQM+HaCvJIyNtB9kaEbg8ndRjyZcoL4N2rWxx6Rxng1GvjZrHg2gGDGYygFEE
PAOsA8+NKz2onryHBkTv6sFrBnflwLp0EZidQyLwLwHSp94j5dAk+kQxNp6i2V7s6uKd/3GSe54/
ZA9w54La5hKlWIW91s82Kpf1+8Fyf6DH9KHVxnKPuCO47hSLA/ptTCWE712SIFaBsYj8sPTthGMi
pCuOd/kSPh+RWsO3IwtPZAIjVLvldNOzWwGG4DwjQW0eG2M7ld9N7Z/rA1v09pOBKV4YickdDQ6b
bmzmmzoVd1Y/UjyMC22LXr61PoK1eVQO4EznubQLiHzo5Cnij1UPvM5KZ8SaifmWOQkrI1dEkx3G
WCrnGyIyFD09O1wJXS+p0OelmumkgbSYIYrzR5wYQR+TRQcL47DcOw36f9VdQb228yTZ8/Rgxa82
dPVC3YMadGU90BRNGZ7ZrjxpL3E0ylfMi3vyFW5OSnSj4ysk1NWIZ0bSM8Gbm3yN5EMGPdeBbxi0
7/q143nRaU5GrwS9UQ15l7KB3VG8mAziGXtwTW/Q9n/dNxc3BMxAth21ejRQKbPcTB14DjjsaBR5
OopxGAz0VRzVCQ4IbzTDXXRjA23zI8gQrxu/jLkAzgcaAygWx8E1pLzq0N5njYYJ20nlHNG1tkmR
+hok+WSFfQi7NYeaL83zyOTUHFXxttJ2qmI0IfiTIr6zf5TS2ITco81zibbCOq83URFk+XAYos31
cS6t5e9xYrbPfYjFejOaIQzn0DWqCDuEcR3YJjCTIEq8bmrxVqcQmcDrEvHlxa2edo3s8hi2HJRj
vJ5MntNN4M1PNyOk36xSbuc/rxtynxjpHt8KOO8Km9Dinjn9BuV6R82uzdMB36DZgr8iRTvcZCzH
o2oqej/XQWExaOG0AxvVeCxjs37IZL1r8f5aofD7fyYDiPT/LVKpj1MD+kJIjOBDdAYYRrvpu72w
v2ttkFhBCPF6NDAPmCQk2+Ta8XUZaMPZCDKu4NabcTrKmldExGA+KnBEhuM90SpAntf0wxfdCrBx
C+9JOhMwnruVObpuBs5oTHP8CVa7hPzrzm3ofxFnoCMCCh8AxaOEqVwnQpNEK8p6jjOsY8eKfdSh
PWP8tuK3S/OFtgscQjYK+BcKAnZaxoYj5pCwxxErufOe29AKt1rwwfAuNd84yH1Em3FgGYdvsiz+
aRr7qaIc9C8ZeeMtJSun0+LRCBpE9IIgb4bsg3IE96mGi6lGaThpsi0n/Bk4pn07VRBGg2ATj59o
l20tmW3DdCVi+JWWU48qPNKQEJ5FagBdU5Y2AeM4AYmUn5SPNZO7uKbf0jHxsvZ5MtqNEUY/IOsw
53F71PH68qMVuIWG2jw0VoJAzfSY+3F9heZNq34S1sVBXpfhXxXGPtpNVbUjHDqWkFjpnzIy7sB5
4HEu7ws0vPJkjbZiyb9PLSpxUwlVh3GcYLEUUwVxMLpp9PQjRt7EWq2azxN6bXSKlxtaO0lzgK0E
0bQ7xJ5dvpfDyg20dN+dDmjeAyexRG1pUWO4MDLiCBai8uIQ7FFHHuHxs72+WkuPklNTigMVadtF
4DhM/Ab4uybfQlXMjj95Em5MiEqNYeeV3cqxv2wSnPJAyeI0IsptLoYyTiCFjcOWV7Ak/DoxD6Or
ex1z7zkDUVf2kGjTCrf30rkxK9WjERNkDaCwO59TLautMTJwCBIKyK3t3MfhWoy0tGzzeNCCMOeg
VERFUeoxWI1bXN/MHsvHbOwHAPtwYFibOC1BGxG20OZsIBG0cpkvOSUEYkDBjgw+XurKAVSXGW5S
vYcmwPiQkKCFDtDwN5cI2L1whbiUojSkrJreyiGPrQEqiN1XbboPo7fYfWNOcN0dF0cC3hkTVUEH
16JyG062HFPcJPANJ37puv5d1OhKGaYVr1+88IFEscH/glz0BUQb7Uc81OWIEM+9s6ItS26GPBjr
Xd096ta2MLYEbwR2a/SvfzG+E7vKURVJo4uGaJqPjzxwE3Eg1XORaSuzuHQEn45O8XURxlOYzfJE
kU1Lvyb2j9no3o1p7ptlbgdx2RmbKs9XIBfLdgHyQXEPlBLqzraGvCINav1g8cn8OHNuepttxkl7
4Fru5YYWMPbz+nwu7Wps5v9YVAFovM3inqCxzCdF6Dvi3u3WsJGLt/upCcUl8bihFQthwnE4WpGx
s7ZR+BgOX0rmo7xkQsKMtysbeumI/AWmN1BORpu6stm4VVrNJCy4SY9SsvUBykBfJsOGANUU1/LY
0uxWH8bD9clcsapOJlAaMkEXE0YqH6YSVP2PZvRea48N3deVX60htpb2+skg1dylS9wuAa4ciDqB
Np6biKDjMPqLnXBqQ9lvEPErWGjCBk0aKCV6Fo08ExntetyMLQToVsytDUnZeGPmJGOlw5wdfU2B
7c7ldlXV49c1ooQgDA4/V/9nvI5aFiBJ2FYN7lC/AzFwHBhmH35A6o99jwHcDdzCyF9k4ST3tmzr
yR/rUHtAdRdlsSEJh9uoStOb1nJA2HzdexbGPhPemlD3A7spssXnF6yToy+zxesVCZgDD4+NLT2n
X20An6uq6uDn1zkerLjJXRU6D+XJuiA9cmTDUFm3mlOZj2Fm3aRywJOtdndjbw4bhC93ErzJXiSK
aWWYCyfOTFGBRjC0mqMLVjkOWIGnDxiRMUyCni3QT+GyuD6RSycOTEDADG3mFsBxynUeThVvrRAx
WcFu3HYvm61T+Kn9QSMdXTw7OeAxvFJpXlo81BjBOzjTCF/w56WMZC0t5ohTu03ZTkPciSbU6+Na
OF7YqQ127iC1oQOx1OY4q6sNqClkuJmyOx6/gZYSTfvdX4QSIHVHCRKtJXOkqcxi04wh6wjeo7Fx
pNGxlJ9OvBJTLs4aUK14+sHz0VZ2PqKsonEUTTDhGHD570N2N7Yrj0sQMi14/BwnzyTIqAOrNBit
kPWYgIscXTpx9TYLQn6z9KR/h2xMCSpAbn6mTe4eeCy0ezsX7VFkRrYVaArZ80KPDqGo2w8quf61
EgXf60Y4BUKzQrwqWEF2RR/yALzb3VFnU0+9yc6nj2QEwxkLZRp7vaR6CaJRp95ko+ju2jjVN2PD
Sj9uOvOuGW3toa64bKGOM067yqjCr6Yw0juWdeUTLxt5S0XcPqZa3eG1GZVguksyF3REXRNuQt38
5kwJyKpz2nATunBl+9p1cbylbR/fW3ZtNZvYikHIVKJCimb+yAY34AQRm/eWgcwHEzc89+UUHgyr
MrYuR6DjdZ1D91EpixIp56q+jQmZv4yLQw8dj41ZdTm0g2kEslS3GIKKWXWg54Ob7bqw6vbIMg4H
xrM49PUpIm9hOjnHgTUSHA8yJ/GW03QsPZrp9NYsdb4PBxdMUmWjN43XYRKDAeJcGws4LfT/sUzb
910ao1XX6t1AsD7eZZPL/snaKDsi+6i9iiTrPyfu8IemHOhWMyLSAa9PSerFqIbSDQRZKXCFemJ8
IZPpoqwt2U2adcbXLq3NH7SI9cfBTsW2qI0YATNaDtKNlhfplyxhQwU+5yL9N+eWPAoQ278Lo+8P
RW5Mfj2M2R3+9+4uchwAz1Ob3HFtNFBYIdHBkaa4M2Or2tTFFJdehXTvF7cy2dOQh66ABHJNSjTg
OOkQ8CwM0x0ayc1DYTbtUyJIFaArzW19Qch4BOBr+LT7SEett0ay2IHK8W5Ac1ztUTDaPjpozbhP
eSVKsL/PZzg0LV7CJMufi3xixUaUUXnoiqr6CCmLXK8y6uEr7QWAo6kxTtbRjNL2HwF8ZCCmtDzy
TieveVcSfoD8awxmQHN6gtpRHmTJaPka1+wny674oTUaS9/1lJNwW3UVNzyWI+/qU5GM/S5tGvmU
lv3YezJ1+e1gaRk6jbRuz+NSMzxbVsU3NOpErwTzEnkVWGpfQsNq8k1u9+lrIah8MUGt9umWYJEN
U1dvPVGK/DUnffXVSpFRQB8RQztIlETVl2JI3Sfuhg3z8pIQcJ7T7MYZZLidOvR4p0UzvJrVaNZe
qNXFT9kPcmugoPhqshgNLamDYpGXmQVYoLPYjV5IwiH+FVvR4IUIzl/N0dSCgnck8vRCT4H553J4
J3U4HHia1a6XD4zdDKXJ70PSYgMXuiWxiwBmjLKyvxmGRP8YgXzyzKSi+HTL4RnYeAv7PqvxwAZ1
jiUPFY81HB2sTkYo+k31kdZa8jiKqSs8iM1Uh8phSZBbLfJl1hTVyD5YEr0cIvkXuK7hrbTd7pA5
qYvCNpKADzneaDk6lKJNWRf119Dh0T1Ow26j1dn4zc7MKpgoWJxIn8vIa+wShBzTOIY3cR8jdHVH
xncVFdmLxHEd6KIxew+GwkPhllUAoEdyR8tCPGt8jPYsIha2QwJOBIdF7TYkYNRPx6kPwAmXfGRu
o3l0jLotOCvsPSgnwCTHQqvf1PVoI+lnmMCEgEA1DOhoQxKSVsM2FjndFn1iDbuSsdr1nYxak4c2
4sb1BvDOtRszatIIj7Ia1WGrBEWr14NUbIsG/5b4dmgnW2Yk6asD2Xjg2hqpQTKeWvXoo99mKn1X
b5KfoIlHL6Usqva9Kly+HUldftiUt/s+SpMAPAzNBwm1dl9BK9mvta7d1nZdbsg86VGuTV+o0ek/
B5o4nm0nxROAAfZt2LrNDWQypoMBRwSXuBatiVwslQLAEfj7llOixyjWRgh5cQEmhecpDnTUIgz7
w3S/6KgnT8zXSi8ZA7omLbIYzc1wwZlKAMlkxWwNDFRhzLVkrdlVYINP6zVg5WLUc2Jh/oKTXF7Y
lWYIagoUdbvxszT+nUn2XR2CFwQJofi7m6aPtF1r+l4MIamORmwXuXIAyOaX+onVqrFFJzUEDckM
fYwPVh90WexBlyiO9jL+wum/olp5iy8FKsjq2UAqIqeCkOvcZtxEoC6ey9cFv49jb2BBW+6G5o6v
PeqWwq5TQ8qUQtFpdPu5qqzVr139DwkP3Zrc4JJfnJqYP+Fk/kTF6yieV22yDzKzwHhM/rw0zpDg
wksOGK+Z9vjcQgEgGzXn+ps73Azjzna3rrVSk54DavWtBI58NJGC9IBdwLiNJmt0o59LtpNzOzjp
sY0TqE7G0JE1N9dj+6UlOTGlYjJq227KLMVouPPi0EcoJhpr0N7LTnYwiJ7aUF5eBFFe7kawAUZC
Hwx0CBFBmTnpG5vXYFnRbk0gC6OeQbkCrYEEVEQZOFhyw0uE3I9Q55N4sbX6pw2QwPXRr0y0Ch9y
7KTizYykqMOtS96HDpmFY7gGhlrySUgMoF0PUGDjQgmc9WkDoge8PM36Z1K/RvXbX4xizryCJAAU
9KoOFqKgho8NXjOZu60qr0WXCegenXwNQbnoKzgigP530HCsCuQMpkDyIsHzlvCjqf2oejA2rZQY
1kwoJ4QOuWnIs8NE57y4fYwWiY2+Jpe4ZmP++5Mjokjq3qEOnsxO8bNKtknxIMvnv1mR3zN18WIG
iU85YBglwrXK+uIUnzzzh3qtfrDoWScrojyVY8OMQmbBTg71F/Im+pW88NpUKbeRVuGBxCmmqsq2
FaQGG+vd+GNy/vl0OBmDcp6KxASnXIkxtM1RdF9q9yXhT9eXY2Wafl26Jyvu8hxo8BomTPpPlEJ4
o/6LO2EWfQAyFfk6hGDnLjXqXTLqGWpUmXGMISOIG1v/Y7mWeZ4QtqEND3yurlqm1x3NrNwWu3zM
AGYZHh3tqbPuQgDY2cqpuBQPnFpSNmGFuDnK0aDkj/qORvuwdjzKnkABXPw5CnYeE4N238zpipTP
+byZRsmrXMBSb2wcej/RoB/+Zu3REwUcPnKvwJmfm6glhIsMjkJ7W95ZbuG12d/s9d8GLGUMad4W
zInm071/y4eARTcF37G1tqXFnQgEFRqkgb3GdJ0Pw9bjvGq6OQdn74Yw0KrEE2sX9dJtCMZR9GGg
DASWXSUOLMoJ7bADamsRWsqzMEjY6IGlyxDb69txqYjHTg0pDgaJ5ppm7WyoactbJJWSY46kxtZu
m+YRHZ/cr3tQx/aMfUrdaDZssoKUxcQHz/BaxL3k7LiXf/khqsemEpykLZmKycTWtZNANyXa6Z9D
/aaFpJg0VrKOS8fQqSmlppGXZoW8CkzNgN6YPA0Q57g+s8sWQF41d4Ohw005h0gKonIxp07bZlcW
96Rf2UyLHoIM/n9+X7kP3BwsXbXE71f5v6ITmzBHtsS1tyReI5X+RW+jxsB42qHpCKEjMP+KM8IR
UdMCh5nv9AxCdRYeP1pghWBWRM6qnWxAvWzPDKFLkxS3ACzfj8j9TU2HzFjvCVABE/AQxYO774z7
jrtIfK3MxdL78PQDFSdGd1o3dfNcdNoXhz1G7JhF26iAQuixKvdkDXyxOPUn86EcAMg5Wi7ogFBZ
REGsiVuPlSNaC/chEkTXnWjpqDkdmBK85K5A68iIgQkAJslbq93r+soJsOinM+06cAmoW6h+Omi5
BUYIAC6EeRslBsLvterv4rb+bUFtv4/z1C2A6QBOAJoFafPa2EGe/pM2t1q2BsdeGYyrbGvusnqo
TAwmist9IeJb6Gnt/2ZJ/m++1Bd6Q8xRCo7RuKzbFWRAXi33UjtdWZa1SVNcuuqTmhocKz+ihRik
GHYOcq1kQ/uXQaSb/25Iij+PJXgUQeOFa7OlG1a8ZQy93c7KvC3v0d/zppyHXDdi220wb6HY6wCB
1s3dONxVDAEU9HuMnUuC66NavtpcNJOD/hzsCyrauhRjMlDa4TqJb+PsyOVDCuyxaXyBnGgHIh/q
UcNHJdjDS/Fv9u2MzELunaB9T5nRXE4J8tMwHTXHvIt8HYn+aE1LZf6Ri2P5xIgyoz3NR43NO9d1
dsLe1VkDSP5K6WxxQ53YUG6ZKo8na7JgQ4JvJp9JDboV51uzoASF4VCWsabBAubS41rh92ug2kXP
Q+EP7V32L/mF83itgEIMKzKgrnJHvAocqV6WQbcNTK7Mt0GBBKab8RmVk69Afx3+wgdnVUl000K+
Hf2057arZGiE00oUUK3wKXMImnteh6ZCLru87Rvbz6X+VMtvU/sOXPyWan9M2ImXCqh1EajOXcP2
RZ5Ag4ZQbWDsmTAScEjbo76nvWZBpb5Mbh2nMN6uj3jJKTHVENFFg4MOPPb5gGU8GDMVKpwy8owE
vPL5wxSOK9tr6XA8NaJci7At45LCSES+xzYKOvvUKvGUfG269+vDmX9J3WOnlpQ9JmU1hn2H8LiU
YP4D5SMajHwTRSLSfly3tDZxyk7DTcJSFGIQL7pfw3BvJy+2vb1uYmkjzB3w4IoERwheMOdrY5pV
1cQDoGU5/2rH0M5B/blERVL3Bvcr0YIq/Hbd4PKY/s+gCoZy0g5o4gYGzYJsmQReAZK8GYqg180s
L9JvM+b5uMrCMmoznxcpCVi+pXSTpy+E/sVBdTJ76qPfgiA8WNthhdT/ZGLXlyuZ5qWD8PT3578/
yYzYaFSXEDHCk0RCHA3Cr2LtVlpc//k2BDcFWl7V53EvmhSUcAZwyvZL3Y6+kO+1TlFMRB30EI8o
E601Cy9uVOBd0dKAFnx02J6PKWwLGzkrWHSN25ijH0UEeTh4Q2cgbg6ue8Hi/J3YUrzABIW2ZdWY
vwgtoBoDZn7lLLhkXpwP0xMLyjsod8ac1hIWKiAyxbGsX4rwuaZ+Xu06FIgRO4ujEQbgt0Zfl5/n
Ky/KxYDGtn5RpQPDchHQ8CFjRsfhgVpkDMLL7H58o7GGgnMtnALN0TxH6U9Wz6nNsgeGJqjCnzEI
dwb6+8BMS8N6Zc4XNzjaNdCpAKKbC+Jr2wyHquEEX9S/CHPbDMfWXTm01kzMm/9kW5DMHas4pUAz
C/s+6cCnlov7vF7j+F3cGycjUQ56nL69E08w0/Rpe2PZQ4FgxDgKGbNNY4mj46aQEBfhDa2KtVfe
4i45sa2cy0PbxVZfzrZJAW6loE5eimgHXhy0v/zFHvltSSWyFaLpnbCGpai1vJrqXrumzr6yXOqO
t0lh23UBCylFOFoGJgA/NFspTSxu9ZNhKFvdlUYJ+ArcrjfebQc2Xq5P0+KCOASsTeiPAnpwHuSJ
z/0PZ9e1W7euRL9IgESqvkraLe4tcfIiOMmxJKr38vV3McA90aaJTRwDfjOwR0MOh8Mpa5WMgf6m
QS0qRXZItwCVHbL8RovuUQS7LOlPcVwMMBDZ4p0Ax4KxA0GVLDdYTvkgB+AB/IhejeN7HgEC8VYD
MVRf7SZ6dIrvS3RTW/coyV2WLtMTsSEmn0zQ4mDc4lzPyNZKBkJcrCPr3toEveXzDzSX3c3WM806
xUGWnTBMn2KmCbMJ5geGt6rCM8nljX7E1IH3c1WwnzN1fasKkvJqzMKu/+eydlKBgH7BQAfwOS0R
+UcDESipox5pGre6WrrvHdAq3Pk2cSdQ2MfPa7GEIIpWLKnM/nGJuqBV5wzUYknawbPPKQ2MkWQm
EOxA3TBeLUocKKkQQH+h3QI9zIAdPt83z50HpBbxlm7Nbt9F66lJ9EMX24odkzaUADwZdEgYykMe
U7i+24lw2D/+ekjzm6W9W4EXm7TdLVDVduh13SdNcg8S08eFdYGXv13ePtkhx7gy8KcwDOQiKXyu
pO2tpd14CPIbMCFq8/VY/b4sQLqKQMBFMQKVYORRzwVkxGxmneI6daL1wCt3tabv49hVWAS/oD6c
8I0Y4QLTKThIHR6XgIXXHwi6dIv9wJ7MTww+cy7yf9URDrNRGcCiRR9oECGmS9GHkxVvjYH5PVVN
SnquNoKEl0rqRvZQA0AnqAjg5b03E22c+VNv3g1OWFbpsXM/UdJz0cZlw3mgrC5C6dXT4Oltg2R9
nH1Z1lfdPhrtJ6qrYCVGyR4BlkXEa0ujQNJhGhI2HmOBMwOkAlekKhEqs+itEMHX29kKLKISQgrb
vdft4cErHy+btEqC4BgoLYsKZHI4M6DOMeY7K1dshTQGRe3O4hNsIKYXa3iZvqTx1OJUdu43vcKs
0NVCnrThhSUPAF1ObrQbJNPWz7zwNlLFl0uC2DO3+IN/yla0x3ztW8ev3VCJis9NVzyrWzmCw4tb
fZoBEZUFRmOXh5QsD+P8rV29e3v9VWCez3eyn5d3TOaEthJFmygzWmUVDlNmYTCBUwwMj9l/JjHE
w2UrRDCLgnQkbiOoNXoHoMj6oOUFBilVQVLKPN1WDLfOTdhUOd1EZwdiarzA8nnxC/tnPx1rXTFo
Ie3M2woSPLe5GLlD+GweyFqDeHlbI2zYTVQ/gngPhE0AobcIAqpPlPQw5gsAPiSVMSkuZgA8FrOO
8OswH/Uvfencjkpwf77dggFChMcBNwFF9YE7JbKqaUb/PUQ4zW3Dn8n16qfJ4BeMYlKmQbLmi0PL
cLJe5/iV1CokBckWoqJouzYmWDCiKoI42ONgFCnBJaIDEWiqDgxdGvoPSwWQLbH6MzHCnYjh39jM
HIjpezSB9/NdbzbvfamHlw+X5DifiRGuxH5YmzHls5R5x27AxIKxbD97mB3vpq0iH70oiqtecjM6
eAejiobJ24+1NGZoesM6XPXMbr6apNolw3sSYe58eoJJoaf4p5dOh0/ouJEp3MaaqU1W0xPussJ2
fWqzB9+n4N9mvaJkLt0zvBMQ19pAJRTBAeuuLeKUC5oWIHW6yX5ciy/NGitwRFRiBH3o3MbOpEPM
3B8a+551+zw5Xl4yvu0fDhn47fD0AekjIqZzP9VHDTjG0DwfjBN69dOd1yKLgyGdwu8/UaMBfRV6
RADLzJEohQvFAzgwgjKImpMpHOwjBX12rsofSJcMjSL4NRD9AsLpXJ+uoBiTsFxkYTBKB/SOBT2a
Vqy4+WVnydDRaotQHMsmjibG8Uy0eNAwBcqMQ5QgFc5MgNaZS+iNHoZeZiQS00qxUzLNDIwIAjwR
od+HkTo22QlmZoB/mfSgWPLaogkdb5z2KV0V6skc31aS4JHW1bExmAD1Es/EhLJ5XY7eKQb2IG6a
02XzkylFUG9H4ybQRj48hAF1EuVehqRoPYMeVgeaHLN3S+sp8skyKyc23qGctwqvOMHKG2fw8ipF
JsbLSjBgHMAfmbhXtuMvbH9ZIdnabSUJ9z4o51ZMeEOhUtsD2cO3nZ+jtxvp02UxkuAWmKF/FeLr
ugkvDI3oMf4LMdZ650zeoapqhQOXa8LBOjmt+QeM/bzIQf9FkVgqyvcFI+LeN2fYTSraLqkBAC7q
/1IEF5dmBm0SnjUd6vtqOC2AJJkVt4JMBJBskNjBdDOHOT9fq7QovGHiw+/9cjtbXzVA1OqdYrFU
MgS3085Ti7sOMlxzb8avkwEEMxWXnMzroHbqAVAfHFuY4z/XY85JBigx3AaYXvxZF8n1SMF6RNk+
BwKp1bi+C/xY/7KdyW5xPk/A82JoBhdjIKtq2dTH0CsdawzZ3jI47KaofADxBna9wwQm+G8vi5Sd
1a1IYbvGmuRxreOsNoVzi76PgEzFr7E2doXn7kenULhVlYbCzpktOtMiG6u6VHUV9Ob8FtVad8rH
7rUa9e+6F1e7KPVuC/SDKRZXvqF/F1ewfZD1ZXNeY3FXx5jBxoXEFSBZxhDcD29zFX3XK+MGJACK
NgbZuUbOEbDGyAPiphSuYdCxkKXWuC+crvBsoHPmr2nQRu+Xt1GWMEMfFSh0MJaCQXCx78PEIOOM
6Xb4D2Lf6JkdLLkdglHz0Gjsqsi+925xsjCHaMXLMbaGX5fFS62IJ7KQQQWkgYgGbI/j2AIKGcF7
9avPChhOuifxiCvtrdCYYiOlS7oRJjh9aulpBFQwJGWArVfbX7M1O3kdKFy0z0TV+Ll/1RJ8gIVJ
PGa3UGtJMFCtu1dO6SAuBMf1XN2xXg/bpPfdVdkaq9KQ/39z35T4JMDkQW7C6iPJ24BZg29hqgNY
WTfzsgRol7uPR8DBMP0YDf1TUdt3Tjr1oIHOD002+IYSqVK6xbYO8CA+xQ4opvNvwjRt3k4DPz7I
XOfJ3gNuuhkC6sBXgcRJD+pGkqD95LRAwUigvTn/MKlf5MccxRCDhVFcgvlDYbrSu2QjTfBI1QIE
Asr1SoFgoi+vEfKkBkgILx8QlRTB+SRTZmlWzi3JQj/qDpOfPqIxhRCpc92owv+/MRvaW0NiLHyL
hv6Vev11MtjhGH3FNNzOtNNdmryV6NW9rJmsNs3ZRv5vGCKTAhsT1tRc6mzle5qmJyBWBsZY7kan
PyJ6RnmFhQDFeBxHuk+0eufGb7oW3+fJ6fKXKNZYpAjuG82OMO3H09AkNBMCbMz0UGsqmh1ZMAhW
BzwMABgIxGTBozt5V1tehjdP7FhgkrePGFg/fEaTvyLI+Uai4zkF9D08XDfGX5iToJk0+Rqtq0KM
1M1sNKHnYiraV26/QBNziU9tV98Y46NRumgDsRWWKSs2ogcO9JsmRjDQBSQsmun1nUYTD1EhMOnA
6LZaoFr3LfrVMV/ndT9Ed9bkl+YI8Iddp5o4VUoX1jNBqNqZLRQlyC1V5oOdfEncYKqvgPGbDz8x
kY3zCBj2kaDNatpd3kypO9uoLqxy50zN0PI3cpUCoYwFq32I0yGMi5fSA3l4cFmaLEN5ttLC7RjH
SZ0UeOUFyXprjbsaba7WeFjTFnHVI9UecxLOTFEVlxoS73DkB4J+mG3UvHzSvQoy6yg5le0IEPZu
V7raYYCKl/WTXkMc0AsD/iaylYIhjYtVLBHBa9lKQIqJOFUbzEOOF8ZqvuLaUrgUmWK8P90DvQ7w
fMQy5FLFpqWZFQJ+6nR+m+W/+8YbAxLbqb8S6+WybrISB2qeOkYrwOVOQKtwfiDjynM73YI4dKqZ
hy6rr/uuqUKrj+cTAJHsw2DTX33adP7sDlVIZ2D419H6VNi1ChNe5kzh1NEeYOJrPuDBkqKnM6Ks
PGC598UcmsBsnJtc+cqSmCsqX/w5CmoCzqct3Fk9i0fi0hFJxPTRLd/q8aECWu8Ckhwb1fldp4GS
y1HY0MddhUykxtAeS0HRIpZfNZckaRVBJisCo3tK3RYYwadqUsFdqeTw/2/uY4cMDKySSKkvTtAP
T0u5B0N2a367bDUqKfzEbKTUbAKcvgttrHz0ExdDW8aTqaMy/nxZzkeL4KsG80STq+45onE2aQKm
g55rkz9N40Op3zUq3P6Ph/tchOC7EqtePY+LmJ2fsXMy2jCu0M7wvqqqAB/vcMyc6ARcb3+YzMT2
kx6AJdrCe4Xn+iFuvUfdHRQ5a6kEMMyYyLNxfhTBrqnBkiiNkJAf2qBn30z6n10uR/MEHSLw8TgZ
irDrQ1Iv3fwn+e68dHRPo8rPorsSI0GXd11mXVs5QuBK5hI9eBNSX3YRxnnuxw4AlVAMMhX6yNYL
pScUf5A4Amqa4NeHHoFbbSMz1Xp3pPonn4jqYpQYlwW/inDeQWbFEem/W0xClEuJ8HCwahBkP+tg
/EycgoO/+G1143nvps0eejrsM/agj90RBY7ngdBQN1qgaVXwEY3qWSD9JhtAqRQ+n5OEnZ/ddgDL
GUb5EbLa+VW0DldtahxoY+0X2P6yqqqXMnHgEoHpIwcIs+FHfOMqqgoYD5ODzWy7tf6+OBGAYooV
5KJBlecgY2eLYQLXZAB/Ywmy5Ng3zdHx19mZvsQgCdl5w5q7PiZCqxIUDS5H1GJj9xIhiXRvVaOp
ImmTfS/qJDZIZk20RojdcNE6RsgjY3kWvCf8KNNDbZ2/uGl1PWv97zIdVDbCx3TP6zMU1HNgICYm
TBEF1/MFWkCdO8cuDxS1FjQJnR5OdLjGbFforEvYNh7SOAXmbqcDWhlVu8N//INw2IIJzA+OUCgI
x+ROpw0rQpt59MJ20o+a7u0dHZ20lrXXBvqyphNCHrTTkuexjhWJKskB5OzxICvjjJ5oSzpXvYSv
WYsIMZwV/5wS1yfAsPrPrgSNXH8KD4DBwJDouYR8jOeGjhGyttHOTE6NcTUDIKl8vSxFck2dSRGO
1FwmBuAXsYqjc2pnjNg2d567uyxD8qCgEMKhcnCOkO4SFqtr13RtO1SHSmveZxg28OPYMwKnN5ZD
72UZmBimLMwrAHHPrJ9v0WmG5I0xWV+6YngY+3VRfJHspMB0LeAC8oS1WCOjaTSZaAAENCp5RyXB
L9zbSNfuB29CrWIOFerLLBUmChxPvOgITOZ8J+nYoazNnzS1EYEspeiuPQB97ZKmar6Pqc32iBTu
+nh1bgF4fcNczQEpRKYw2D+LLJ4XbABoTg2cV/RonX9FZLnJPEYApJhre+oxIlxQPYjtwnzWPEDk
9NnQAuR9zsrkCj1cMLqUZShTGhgyPzkOa59nmgGoqtcc880dYxoCz3YdcLUV2Re9Wcpkl634Jb/r
7e658lIjrKOao52V/bKLV7t4IXZvcRwb41nvTe29Kbvm4DGNfLWiqDnm/VKELDHX6yQ1C1RCoijx
Y+Ci3Q9xO6salT4+M7H3CMwQriOusUUag2zGw5uMZR64BPNexLkvrV89ygiZ0QKdk+5nVROjJOUM
iQAI4JcJr8sL689G25wGB6+VYdl57gONw3L4VjrPyfgGwrsUORj7xlTSN8rONy4DVGYB0Q64TOHo
TTlZLNBI5MGUAFzV4Mwu2Z3dmopmAEncgzsHdFjIZ+Ogi920Uw68vHRGJ3Q+eIByO6X1D+a+2s7+
8lGSnVs0u4DX2uYeRcxZTVVLB8z25IHpTjsy5yfby8KkM/2cfo9nU3G/SdduI42cn5h1JCNjLaT1
KwDECdnlzn0zK1ZOLgSw+GhG5v0owgaRJJtjxwP34FxMv6bZnu9dZ3ypWF8pysxyAwR1BspzqM5i
tOhcHYYWnnbir/MqmtBz+rNb0FlztXp+PKMyuCPOlxGTqbUKJpqH7qLfMT2KwwYuI0xwCqG9a/ZO
ZBdYRbt/WYenuf4SM4AP+Jn2ordHQ/VWkWQFMAmANn1OfYDhG3FOfgCBX4EuOthI/4K59ZkGehZG
6a7PfIe90jyIIdW+devDZduURQRbuULozwggBScXerpdf0id+TgtqrkwmfnzNxIWE3WrD7nUtp96
kgPolI9m192pmY5LU/C+4cpeFdGHzCy3ogTbz6oYXW+IgAM3BvtUbB9dK/f1Iv/Egd6KEa7GmC3N
2iYQE2GouJ7v5+zVK6ogWn4nQM+8vEEyl49eIpD2ePD5ptinzrP9XTn1OGkY1fAePeb5nvXQRk8D
CKZtVaKfyOzBhrMH2xEFjJno741GG5uW8qAHfZy94Xv1E1mxczuteeiir5gF18ybIX5bqqBwjzR7
7+rbxKlRuTm445Vu/m61xi/qp3w9lnaYlioMHpkxbb9PsFe76WhmxYgHABnNdH9c9q3zQLuffaqI
PP70ZIseADce0GvwWsUtJDge2rqdkVhYiZYkaOM65AuqGRw81u+zh8ZewsSgftaXu7zC5Zv/qCng
gIK8+WXRL9n8tXQBOToHuv0wxwoPL41Mt58mmPlAaooyLxahKa6ARoXF3yE11LKQes+s2NssHLNj
BQ62uAjL/z6CRTFvCfHolwLWkviGaBokPZCJAmkwsM6RO/UjM5hUlHky97sVwm/uzSM262qvxIAh
AgDje9/7Vn9wij1NnifrWER3RNUgIQsEtuK41W3ENc1ixekCcbbFAtf2TXo7Y1jOU72OZNaLp74O
ZgBkflHhPZczLJplGxW8Lc1GTBye2vUxATCdabzlKtQNid/AdfmnjxjdbcjpnYvCYCwrUhOiUvZk
xy3GOYFHXN3FwFqkAQbCLnspyX6dSRP2a2IkzrUZ0sCXsjbAfMR8fpqYvk38wvwBnF20vCgco8TX
n4kU9oxhELm0RogkLd3p/RBO1Y2uMgzJhp0JEdzNOjEWtTyYiqfCb/IvKDhiWX0grY+NIqQi0h3D
ecLMLFJ9KLKc71hRMjM3F76G+VM6n6b0ti8phvRCK96Z5XPKzCAZf3fl79S+jtajQ9twMm2f6nsX
UOTpqY/3bZSHxrDDZFUw5wOQNveIKDKw4yV3k/ffL0FUS/5+rrA08I9DSVL8foseBQ/NS0Z7cJqf
k+bunN+XrUuCK8qZFv7KEqKx1sWMzsqjlKj5WVlhp31LkQ71ej9LTvqya9N9Ta89Y0eq+x7oTEsZ
NOTRs17zIjnUqitI5n43XwMS6fONAnNZNOk6vsbDMqOwGoMENrAy3e/GE4DJ/Wh6Hdr5YFn3ZRFO
8ycqDhCPsTmb4mWGufdz8QCvpt3MQ9OouZ+9Z7KiRaT6MieKC1B6vv6KEYd5tTXSvC6FmLJ7Tdsp
jOtj2ZSfOcQbIYJDtEwtmdHWhKXUfnTAxR7Sna0CCpb5Jt6XxecqHCBQCefKGOYpz3hZOrF/5tFp
zUEUeWodgM1mV1X1bf562Vhl64a5XtD9IWmEVmZhe/ReR39vvODcLTvNPVru0/qJK5iPDv9fhLg1
NZlA115DRNvc5PH3xt5ppeJ0y7UAaznmW5FsEnNNgI9fe6pNuD7W42J+09l1q5omk4pA5cTWkSbE
pKmwL8lIjHZ1oMU4P6ELesmuUXW9vBeyyiNw+P7KEJzUYoHrAjQjsK/2df1hIufeBZr1D0l/DOND
jmvRGgqFTLlaeOdgJgovSDFt2NT9YFZopAqs9hTH7ymSR/TtslqymwLlpn9FCLdtZOhugVQ8UFqj
3aQdEYRbIStvV29HOsX7W6WNsEneEueJOUCUB9r12DhO6Q+0R19Wh/+GEGljk/6qI2xSNixTZ+iQ
0aSLn+a+6Xxd3ML3jCuqKhDxlbkkSjichtO0kVFD1FT9MrQvefdez3goHi4rJHvNI19mEN4fjSBZ
fLStbAITCrifggXRHXomQdli+NEwXjmNHUSkxUuuvnVcelis6CZx4oekUUycypze9gsEE6nRBQsw
BnwBdU/j8o89PhOKEvUXgPBU7j7VVRpzRy0sLCbLLAJQMoxzA730/FIavTWZJ8NCnrAFjUri5+mL
U+3y6Mtsrv7sfaNIIfd4O/73+wPzB+iaxww+GH7Ewdqs7ZsIMKJ/3JTrhkV/GOfd5c2UrCQGaziP
FBitPIAonGtWF049NykIyewmDXp3b+uHhPqovvlWGiLQYqqUl8RGtwL/+LTNY8Qm4Jeo5whbZzI/
ZzV6iU/rcM2oohYlOdpncoS7d9QxjG4WHpIlIF93HSSwZ7/7xAV/JkR4qjr1YJUlwtIgwTCUFwXU
+zapMJkl/gPwAUhD8vYSWAL//2bBMltbC5rZeYCy6HVXDWCvYlf9lO4qPr85MsW6SbzvmTjBXQER
B/wcOmwuJ7+zJvVTYvi5tgPvuYu1VE2FqqQJ5tdaAyKBEtKIHbbsDZ2Yvtke5yy0yEM2vF+29Y8m
YaJ4B8eD0BKPEFtQTdcjuxwccFI4XYPsBUgMR7+s9peFfLRvCEEdHCTUqIkD++F8u6y1QAV0jlF/
RTXaHMJGS/E6fXS002U5Hw8u5FC0kaHYi3BJfE+xNa70OoUcw3jPgFwLMrPmGwHl3wj0JmcKEksR
MX+0w3OBwlbl+lQZoAOGYtGuLY+j96Xrv4PMSknTJglrtpKAFH6+hOgXqaeyh6TVtCmi5ihK904f
xTcGZWyfeqDDqIu2+m0mdvyYGG5ysAcve768vlJ1waPLqSuQ0RCLNFHrtbTQU7R7NjcdWo5z8uA6
32crbFrFiZPu5EYSt6jNAS8sprelA0nZVIceIrjGBs3XjC7PYzJ9G80Hs1eEPVIb3UgUXIprRpgC
p5AIEO5q2q3EQUPrXVR/osqKnUR9DbVNvOZwcZ6rZs5JCT5dCNKdILUDy+j8cQQ6m+63w3tkPurp
8+zdoi/+M3v3r1hTMCAw67LYLrl+BrCHgPCl3dvervR2+qRIa0hdyl8FxYYHI24BO1BBkmburPxm
Wu+N5fWyMvLjsJEhXDKGptXOkCRopea4FNWuQEWoXztQzaXoi30Zma8tp1GFE6DSTAh59NTRx8WA
ZiNZQw2NhfP8I1pVGHcqKTxhv7H9yCsLq+YGktKrhD0N4DPPVLygUmuHmwRIk4u8pClYe90WVbR6
kNFYfrky30XLKcABEmS7Lu+U1GVsBAn3S+aVfWTwgzwjp25qv+LmxqO7tfUbFWuUxGXYBqBWqEMM
NLaKTVdaNOTe6sQIDKedVd6Nadg7T2N1i76FrAqd4r9bOdh70EJroWKAgoGwgiyh8ehmKZIl7Nox
7nPrtfjvUQ7KMRsRwtqlwNxk04Kkf1be9+S+HV+aKliXOzL892sMdR84JNzQKFuLw53NgLqHM6LN
xI3uc/2JNYHrBiauGbYcL5uD7OCeiRKWDY1nrlPbWDY3f++1Vxsk2EFVL3433BjNV4PdxNGgeDFI
bP1MpLCMuWaaAOqFdshQT8brqh9a77pUlY/5r5w/h3jt7O8aCm59XLJuXVwo5hm/l/ENvHeR99gk
j3l6jIjC9qQaAfqMp2p4WUb0Q8PUJeD8Q+kYuccRvRhpBxLDazoodkviiUA08FeO4ImyaSQ06yEn
Xu+IFUb186jqueI/IS4bFg1nCHUQNB8J9lD2blKRCA3pEUErpv5OVZkzuQAAmwG3Dfk58TFHXbyL
nRXDvWALA6U8eVqtSjHqLxWBhBkvdqOlUWwvzBLDmqA0P6e/q/rRxizM5VMj22+ekfu/AOG2S3qD
zGtZIMFUPOjw1CS7c/LHRMUFLNvurRjBrFrWjLi3oUfSndbyq9P4LFJYlOQ64AxT/2oiWFQSd3Ey
Z9DErb5q6XcPROqg2syWzM9VWITSXQEdt+tSTv0hMnK7mTkZnY6SvZVem30ddEWj2BaVBEGZDKFb
VfFGFbAbUWRAahVXnHRDNirw/28igbavURbw0PylJS+p+UwXAPlOih2RykBPDx/hQh1BTFzF0Vo2
2YzGq2q+07TQra5p8X7ZfGU3M0rH/4rg5r1RI2/jLjNriKiXW1CqDl5oom2yvmk0UCU3oGRVTRPJ
fDFx0WuLcijy4mJCFj1t4AqiqDEky76xu5CAczhfQs2+hn9ugHR7WT+pUW/ECfr1IO8AwgzEue31
ZBxT56tDw6U91qpeYvle/dVLcJbT6AJ+aIWgYf5hs0ODzKypeAZJdUGtnw9i8eYT4RpzG6/AqAhq
fLR+nuqXNDmZMTpenxj7RMxB/goSyQmbYRqKooHj15fjWDwjhs/rYEQHpq0YQZAu2kaQkHyIiYv+
XbS2BnbyTcsrH1OY4ANUmIDUQ3tI/wODBbMnosXpaJVnQHeAiVPfRFWrdUN9wISuIpqWepyNGMHS
jJ4xI4khhugPmvbaaOFlS5aGZ2h8xhZz9HOEtudHtWI2KyPee9SsYIXTkiuXZSFNydFIpit9up3L
Eu1ppGz80usURQHZGlIEARyBlP8JsnsgM9O1hOnN7l2V5b7FjpOGvtfTZR1l9oBGJ34HITvoioCD
ST/StXNhD5VxINE/43K3OKocqKSHEWmYv0JEfEHg7g9A3oCQoQ7QoxYS9yZyvpvOwbMCAw0T5SPz
Dp2KYVFmHlupoqkvFF0RXGpXXqXg4az/+1Aa1HJgFrB0AMqJuYuWjGu91jCPftbsITAd1h0oBjeb
oHEyG9Cgg+4VCpuU7tdfmWLiAg0SXeZymU31Vjggqf4+DPvLJiE3+40MYeGaaQSE1woZhn1KOsOf
WgvNVfd5f78iY9lFYaXtdLK7LFV2LVK8vgH8hykMdAqfn7WZrgbqDxAa9WBe8dEqzEbA82kN+GV6
92BNhIR1V6c3Wh8hsbgUxuHyB8h8PWdv4JA+eEqIveV5rrl0yPEBJgKLnO4aHLrIy30t/0pKRZgh
Pdy8UoQ0M1LNOt/lTQygF3QYPW/A67xNw5WVOxBeNz7IiRE1WapJUKnJbIQJbnKtyjyaG9T89Pp+
McN+eslchclI187jvINoGOZ4Yuf6aHHi5GU+wWKaEtAcmu+4b3hmoskVE3uJpbhepKbyV5rIeNXY
TY8mMyi0pOZT4n5f29fYWx+KUr/SSxc3J0ZTTFUXr9SbbISScxXzuNFIbEDFAp2hPIQaP5GTxJQc
hqIx2oJYTcwUFkUN3vQEapnsna6av04+tXyvfLFUYxTy7forSdAF5Zs56bhFDDpmdTrf9gKaPowj
6nvfP3GoMMCOQoeFS1R8b4LKLaa9PSMPgPYgp78F0/3oPqODfIxUDLEyM//TP45SusER2c43yM7c
JaUFNmgFIkBWT7tmwNuQfL2skOzkAv6H8w9jLAPptXMplW6VgNdc8I5y3hh9n9EH3ER3na14RMt2
CGNqGDDAoBNAAQUXPHTDFLcJ1i3Wrof4pJPbfLoi1cNgK+rk0rt5K0mwBR2NFEPS8x0y6sPaeles
R18ZLSmAleohNEaMaVTNgWBkY+6637X1+okFhYboskFW4gOl89C669p7fEGBautpZhg3ux6eI36/
LEdqHhs5/JW0cbmupuWoJ+tYUfeKWVcm22ud4m6W+SXzrwgqFBWy2QYJcgpV5vHb4iGpOx8ZYHpj
+r6gPkWWW13FlSq1RrTYWOgfslHmE8zEcRcyGRGUKlDrMpfANt4TwO6TVBFpS80RiV0XjZnocrAE
OcWSDoRZMJJsPaIIW6fP2rTr6jtLlTeUKsQfqdAHQZXoA/Mh7qqYEVhjrp3s9t31xl9eDnS9tlGc
MJUkwe7bPEqXqIWkiTwABc4svlFOGBZnu8t296ffTczpgfP3X5WEwAYvYXS8RgZUatybdax8arfB
WLKXujMf22y4TvUa+KXPpP5apsk95t98LV13k/vdxPtsqdvdaqeB07CTOarQhFSLwC+9zaEYcqux
zQbfBnTbztvV5o2ehK32eHkJZAkIpINB1YfIDjeBYD1x403EGNEb484/8uF9HIOVnfTmy1IH0+/L
omS3NADiAAOP0MpyxbKHuTBjcgGBF2TzXWXcAQLBvyxAumIbAcKKZVSrl6yBgMbOQ0avlz7MG7of
P5N93Coi3GYOqcbCHiDHSn+kxepbxoOR/bysi/RUb3Thum52H6P/aNPkMpah8Fn2OtdxkBkJZuMf
XVUJW7puGGY0warhggRbuDeneMQLcIGstgaM5evc+TpoSlQlSamlbaQITh7kGROS3vDACY6OzXZ9
5KMLa9Dv3Whvus+Xl0/q7jfC+P83y6fH+UQN3uSW6jcRmr479J3vPeM5iYOuPTapIpRSrKD4iC4d
DU3Ry5+L8nWoDnONNqznWIXpLb0mEa/xpr0/sDjnShl1BRKoasWjWXMPqwEIYru/iXrndHntpOd0
I0ZwCVaKOkQETLEgAft1ChJu8u2yAOkjFjDy/yoi+PeG0iIzAeUQrOTdHHS/aY+T99U0H0nzLUHH
Etin3Erl66UnaiNU8PVzMoLTPoNQq4ZvR14I8WGYpYmP4Dikzm8wUe2T8nGwEaF63+c0CbThW6WX
zyNGpRtWAfR5erm8EFKz2XyS4LC0QY+tOsYnjWzCs+yprjET8dhqh8tiZBuKiTn0n3H0AyBLnNtN
UffFWPU2ciEkTIFsVKyrIgaRKbKRYAkb6sWZ3RapCwnjt1kPZ+fBcF4BqHZZD5UUYQcjhsWijQOf
mP8zAyAizvx+/tF775fFyI4ZamMWH+rAcK+YWLanqmNzA2UK5DdQirHM/QoKgstC+JqLkcdGiJhU
dkmtJ6SFkAYjO0X85DWhxx4ABNWxq65iYT2qMItl/ncrUTjWOok9zK5Dot0AszgYCE4A8Zfyevqd
laqSlmINHcEgXG8YyTJBmFY9Z0M4jy9U4XINqTV4vL0LBQ30cQrW0Pea2S4DckJW2z07GL48zgvZ
O836CvTOzM8mdzrMXbuEKRC+vrh2/jpVDdJ/bOelv4AtcW0V057Oa69oCJP5Gc4hAS4JzpXhCOvs
kcFMdN4A744ach0pECEiJKremO33KlpT2TJvZQnL3KKLUCtA2xfUzeSj5h+s7S9T1SUlW+itEGGh
cW3H7sLb7MsFbQmxEVb5eFtowBH+VAkc2WiCQhge1wA/OPdUCE3cpItnXAxGaAGpOCnfLh876eZs
BHBdt3EBc2PPKSAgNjAIiLZzOqR+NH6tzJ1RqogVZX4XACUO2A+A8UZFmLfBNRc9nU1esPxRT7+a
aX9ZGdnub39fUKZJBtOJI4rXy5oEMe3CxHnuZ9XMiGzJtlL4/zdLVqIIExUY/wsqdhqtQ6RjJHQM
chevoadP6AM4Dwwd4K5C2v5cUj4VFWiZcU8tJguabk+HaE8chd+QbspfIX9ik606VjSSToeQCANj
rnNIRtVcpuy8OOg5pQSmjP5/QY0STErVzHBN0ea4gh2u9Mv5kX2mW2QjxRUSGqVjIeNJoAeJ94Xx
PgPa5fJuSHB18cjhFHQu3ofoKhf0GAYL/mWBBBuVhdI84R1qD3fpfAAMlhud6vYbTmjWH+oYfDk4
r3gJXf4C+UL++wEfgH01jbVooebpryRoXT+yX6rudR5Pl8VIj9FfPUUIlFhPQSDXQU/DSHwXd0P+
5KlCF+kh8jgMO8fyBAHLuWlHC+0AfYLHfAlsnvbJSk96eaq6HVN1KclueaCv/ytI9AmkWmKWIHWC
jBOZbqbpZdGOZv/aFkdTVSmRHqWNLOFFN1WszBcHshhKMStAJupUcZcqtBG3piKz2S0ulo0Uid9l
KF9cu8N104dm9iO3FXV+mTCQLoJuBblOZIWEe26NPTMfuGeYs2qfEhIMjvU/0s5zR25k2dZPRIDe
/GW59lZqtfSHkBnRe8+nv1/q4BxVsYgiWndm9sYAAygqkpmRkREr1rpup+qqVhwoHQa3qYqVRvLi
GRNqqwBAxEjWfJRRa7ww9BLypDzceJrs0h7RtBBKqEevvDZsN/T+I3Fzo/IhVu+seNusqWUsvsWO
f4H4yEfxULKrTgk7foGfP6jDdvK3Rr8vkvvAv6/Kgx+9eLxNLh+4ZZsUGkT1HK2AeSUIFErThGi0
bFKGEXqdts1TWDxJ1W1g1jARMs2exy5T2ytmxQec59x/2EMBPwiaiNlNlth2lmYmZp1Mk34V8VRT
A0YWoR2k9DqrBZgU/N2hZKhqY0WRRnas9tNv2Z5kfhmNzq7t/wUoA+Me5TBIaBhrmQXZkhpF5kxi
gkvO3ax5L+3fxSrL49JBPTIyv/MG6t567zDoZNctwqkyXayVtV2Kb6IhAjc/c07O/IlpxBDs+E2Y
8jQL3Nz/2cK0Eju/suJpdeBiKVwfmZrXWhR9tPsw9NPN4CdbtFHuwiHYqkO/UoNeMzNL49toyuNK
xYxXvdTal6TSOIxrBDpLN9yxL7P8Xc2msUm9IN3o0s4Obkz7kaQq6lc+zuLn//tx5nCVZJysTpJx
hdeIa5Waa62BJdf8mAURT1ZSOVOwYMTPfUr9Cxu64wb/0oZ1oPyDnFpEzHlKEttyXhYVrMmSX71F
lvNUKRKSvMMtE62HWm2uLkeMxYX7a26egMRpGBmTx67ujPYwKMPzxI1w2cTiNhNMCUKNDRal2TYz
Fc/o/BQTdfFTYwQ1Dna9//XDNiwha4juAbhJ3iOnIb41a98opSJFB2n0dHf0ZPmJQYvI2upZloS7
y9YWBozBlhlCV5sCn2D0PDWH6q+ndTo0WnoauZFELDXuPBrzrUXrd1NMsWu3wZWSPGlVs0fEZOV2
WbjGT8zPzpTcqRHSzRUrqu8lSstQsXVbB9CuJj/K0kqCsnSVnVgTd87R9VkzPxTHIdY07aXhKTY1
O3g5XSt4azXuGYoTd17zDwf6xOjsuBkjFLuNygoHxWPh9+Rea6m3KlZpdleemBD79sgvX7PzVErw
S5KePWNf2zst8Le6fG9477G0CzPJrX5pqbSPgl0QfgmiVkAiefFuLPBw4W1v/pT9r2P5ye68tQ0m
njZnv800UIH5oxU6J2dg9C0toUZMgay9pRAMdN+Nad8X9iGtPunTls0HOHhtGm7hoPLWAG8IYzuF
wXlZRx51r1SESq03uJH2Zub3UbO/fHIWLtE/Q/lAgSl/WPM59USStUGzIH2oVe1gDT/VZD/69WbI
DsOaOONCwD4xNdtBJXAm28wxFSjbRAIBeuVkh3GNXHIhfp5YmW0iZtMbp6yxYseHQX2s4Ya/vGKL
H4Vc/X9XTLh5tEuRecvVIsRApMKQ/Tns9kG4AjNeAmGAIaTjDdhUPZ/7CIIKKuaOWQMrlHcMz6C7
tkvjH7G3DZU7jZmgeJ+ECKPJayXipdhyYnkWtyUtgUtNE1MO5TMKrnm6laMfFBJggg6LLdyyq0/h
RZPMpsH0SDeYQswsRVacyEu0jqJq07oJpLNM7bYQSzZuM7ZulLYMK5JFbD/8FUE9/zU691O2ozEW
uMlsesrNJ1n5bQ4/L5v4M2c/ixnHNub19rprjF6RsaEV/SejLW8ib3QjAPY1I11xo20b7XeVvJvK
K3l4ad6lQ7BTbNq7tivHTB0awXXYmfsxRRLA/Kx6MjpnP0NGb8GtuJ2RPQ298RgxLX75dy+c05Of
Pb9Lwy5QjJqf3fEKVPN9r7w54VbKVkLqwp3JXQ18USYHoaI+O6i+HnhFPQLHHc1JfwsdJ/3msztg
ZtO14JZTQfLQZGaVsxgBjMSXnTwPE/DiQz9LggIz/BlpVJ+UKQPjIcCA5DWXb7NkxbvzKPE/vPvC
hMEo2sy7tCvCyov482t6LU7pbyI53jvy+2UvFsAkmAErRamMUju2ToOR6GgaCODBvRC+VFB8xntZ
OwyolPk+wNxHY9qWnWs5d82m/GTobrPZoFVb7Ke1iLXkLjq1YMbRxIJ5YrZnmqBQolHF3TL/L4/N
u2aUDmOrroDT/ozunZ4oqInRmIaJAfQRLZhTdydZbqVCJjr1pjkFrgS65LcSpObtmKtd7MpJA6Sw
KSdUcnKtRlUlYQRwSpVK2yphmD8pPKsfadTXIWOVTm1utd5Td31ddQPq6W2auRLSkLnblHHwybPa
+lM/5aygJsf2lepFa5eV+Dxn/gByg4+BWow1D31lmyamHlW0rHSf50uB/GniJHCqS7btlmp6N1YJ
+VzCpFkk/QN2hdUkV4ZNFYgpmLHT1ZSUwUEgghOYJ79989YLD533xUgPl/fo4tY4sjLbGihcdJEh
Jkzs+iWOt0oFyYXy+bKN8ywGQBVTbLqJiqiAbJ960tZA7QutE2Dc4kltjfvA0Q6mN3F95K4teSuX
x1LwEOOlKFqjzGzP24B1qUm+0uJSBabZqVRXDb5fdmjRAqUqMgAhBHEWPrwcptFAXE+WuXd0Dw6J
lcGfxSU7sjBLY8aSTmkRY2HInzsIpPtXObp14tp11oSEzwM9H8cRxCbwYiv83+zjeB1qkipA3Gh6
AAIpl1desMt617CRdNxdXrcFLsITY2dY8Mrzq0zAsqtym6r3/XhIy50d7xT/ytT3g7bN68c03Obe
la2tqecu7fQjRx3xvjnKDNEeASogHJXLu4pSuHPlr6m6LQWMYxOzp18ROJ6nTJhok207XMMaQIhH
ByBy9pK9qdcEwRdqxWI5uVl4zPP15u/qIYtjPQOcs/GLfd08ydO7Gl3Z9eMYoPvwn61dJ/q3Qupp
6SP1Jn+vjZWK2NI5IDpxhQLfIzsUS360pF5p+lGr4W8KzQmzO26nroSnRQuWgDepkOIAZj21IE9F
EaumQB5ptauk93K4xsm1UJwgVLCKEHIJ/vT5AahKSS7RceHWMugn3abji+JcSfG93+xyc+s7sVvW
ICT4Z6XUv3TyjgzPD0NsdX7TdRgGle5IB0X7ETUPyvi5Lm6UjwMUT5yca9RFI2e/EE4Wfr6vx+/F
pN5IQbi9fL7XPJofsTJLzFGgtgMI1MzpMcluyX8984fcXIEfW7G2dKCP12922lrwHnUsC59o2lvf
6uYm6r9edmgpDDMqJos5bAuI3Sw4FoUBnW7D5I/t6fQ6q/C/sFMlt89RSwkGf9pBF7PGOrK0iNTJ
BGM7mD7bnm35QQq00BEIjjR+bRp4yzeS/DlX3NG56ddIkRaWUBE87X9GPxk4nvkHVaKSSya2Goeq
mKqbn4rGnPaJBbXh5ZVcCI0K/AKUtoWYICPMpwfZl5Hl7eEz2IToXSpj+ODnTyCmHySluCm0h0DW
9rZBOnjZ6gIVL4nTX7NnrYGhJUUwiB/h4FwxWoX4irX1wzdtVK8kybypi0+VH9x2Qb3lHofIQXc2
I1oX0YSclPVZj4IrvdU3urLy+tQWvjI/jG3FjD8ZxBwJUvlRl1sZm9fOmWyQWj++CYxcVjeJE0Zv
vCanr7aTONeh1vZXkT7G26pt+t4t1AaZ12by3HKKgy9ZVchPmadG3lbuGyO58uq4hUG5H5qbbNAG
tEVHU9taalD8aqPO77eqlA6/Etib/ws8mIhrfRgHtw9N9YfVVcZ11o/x7ejb7bDhrp5eWqdS2BRy
/NWry/CaMZd6D0CtTu+krHXuY7nLV5qu5w9cPhlDaeAkeDIhjHa6U5KoUfSgoMev1Dc8FSTt15jf
J97aVNUfbYBZds+kOP01MezEIPUs8+Xh2zVloNP766pM3gRB0N2zpv3vsJXqK1lvIasw42L4YWd6
+5ANPS0MuYuLXTzE9U1vDdVLEudUdhsI/T5XoR4/lYnU/igcaVpZkqXNAi+QAVJecALPN4vfyjqy
IfShrVEKD5I5qTuzdK6LoqquNY0q0GjbnjvmevfxCx5xLPCo4n5Elnf2LXi8Us3/0x+tn6EpdC1z
d/mALn3sYwOzGN7ofmNLbPQNBCeUTXKpcL1Q3kQfLygx+EuyLkgX+Zd5IJfKrmxD0Y6yzXLXtvFD
prVu21UrV/pCugJBA1GO16IgcJi9dLK0K6M+7qlD2/02lDi0w+bygi3cSDwIoQhkok1Hamp2O/QB
cnhdhSPquKmgEEfTulUhwuzcStFWbC18HLrQhgnURyjazLuEnawXSefRiQ5yt8u+VcNjk++iNdGs
hTXDCpUJFk0o9Mz2WGw4oWqPwkr21bTvo7XGxdqfP3tKBWM3dYnoDttD5srSzh+ylXVaszD76pEc
mU2q4kGmxtdmF13lxdXlr778Jf6ukQgQR4l2WQRJOY34UGb+3tEghBm+mJRgPz7QhXiLTdlNiBkL
rptTO0anFEGXYidVnidjcH37e6M9OFGwsmILeceJHbGiR/6gKFWPQLhSBiafxu6+7r9I7dfLS7ZQ
pT/1ZXZSYtNT66HDxuS/RB7A8HSXWZHr91fNdK9Wz2F2LTvfx3+IaCeuzbabCY2oFNpiO+vIetab
tpQ3RX6rrX2qtSWcb7ogHxunxT3PfjWKx8ofXC3eXl7DNRuzbTfmk5eqDTYq/2Wyr/J+A5J5LUVb
PD0UC5lW5BEL187pXmhtNfT1mgUrHTDoxtaBdGx0RWXNkj+PcAuEb1XyWnuobYLQbZNPTJ1ednOh
x8FWETk3KvAUdOacZHldApnO2fZtudes5y7dA13YD+XGSx1XBvonD3fJx4llDSQ1RfbNgaPUPsuI
LTOexkqxSE3TK0b54Fux623V7S77tpA6HFuZAxYqJ7Wh4MKKUb1nxVaf7u2ucOOaCLL30vfLxpb2
i0Dei7ExQWE725NTocS5LYMqSqptVSE9ZFErffkHG5AwKNxMuni1n26XnizHKR22S5j9zvy7BqKV
tVt80Q2NCw/hSrLzOVw376uoDwe2g4ArBAL9R7l+jex/ads7f43M0bqDHVjRNGGkKT559M7Dfyl4
GccW5itFijJGKadXKguXzqTZ3nhrfM9L6QjQAoDNMMiLVs3p10hHizPdA79plDt52Lbd187aa/H1
2L/9w2fXeYRTCgJS9kcJ7OjGgNI2hZOWz27KV5O39atrT/182cTSjSG4REBd/tH8np/INm86uZlA
3ijJ10K64f2zzbvdaL541t52DrH625L3ubVS6l2427GKShWrqKABP1tCI2g9k5YugRxBCRW17NC7
KnmI5WvAFPG9Zw8eDDERDu8azbX5yVGSNqnVNAZMYLa7XCtdz2aajRmYAfiXsgOWAaJWAjXVo6s9
xT8ur+7Cfj+xPkvzujiWJRucBrjWwc3sB6Vc8W9xHRmwYZaDtok5b3IlVlc3VM1xj4AdS7+H4UUK
7oO1y2IhOGDgr5mZH02gNWHlYEbz7xBZ7IIrw9v/w1IdmZhlYZMq2aUfp+AZoertazDA/qfLFtac
EB/r6DRJFTzHmlgrShBu7vwOOlTLipV+4FK1n8EdHlw8uSgTz5+tMFXFEuRiYDHQXStCnnYBYwOa
m2UPPLixB/s2vMdF/nloP3trqK+FitOJdbFfjnxEObeLJJkNl3bRoXasV7krbwVdlq+ZILKYBx9S
NmJ9uLy0CxHxxOzsDgyTyOcxhdOT9lJ7d4lxPyhfteqbtjZhef4NeQdacKjoCIPTW5vlD2ndQw8o
WxHNVDlw47Z8SE3JTeRgJT6dr6NoLkCph1gBb8CzN0HTlk02mjHdu9rV2/tieO3LcdNr1zL6FYj6
fhxnK5Am2EI5mFMwL8gPRWomRWHFGzrJkvI5Dl6k+uvlj7S0dkcm5qV3ozUzx8sxUQDjrPR3rTW3
9bi9bOQ84v1BzHBZ2VzDSH6cbsARmu++H5CkLq1+Z0b1tl/LIc5DHhZsRgp5O9PnnJfKUl0yMzlE
vtzq3EK6NtRdp0HD1b1ddmTBDPLromzCWIDY3KeOsMvSzmmBD6TtZ8O51QYk4D+1ysqbcMkKmHe4
7WhkUd8Q3+zovBrSaCqx52Ml8RgeKb2XRG4f+kmqrxXZk64u+3R+TG1eHH+tiV9zZC22jGiSNDTZ
s7CMXb34PmTJJ9X/ak/q1dj8vmxsYbvB4gqRAucI1m1tFtCjqAi8smQ7O7kPjcL3AeiUWbxeNrKw
3WzxiRgyBdULXdSpR4CRm9wSLGUDuAvDJZWxnrkp7V+XzSyEgz8827YQ2QaWOAs7Y+CkSinwYJa3
j6f3AB6gKGT0a5sre8C/FIrWhiZpwvHTTzMXm11OxQtgiQpd+SyTDSYpdQIfLlmtsOvJlXVvZFBE
9p4AR/L1rIAntxswxb+x7K7dOn3Qu6Vik1XzRmbuQKI6U2/0Xuqhm57q/rrvJf0t9WpSkVDuiquo
0OJp22lEUzk1m+DQ9glaAx2R9a6u+vaOCnL1UCqj394WVqg/mZPJeZvGaa82Y3Brqqn8TR1z+3YI
7fq6ZXuFDI+lBGZ90hWah3EsQTHkO+bvVM6H/aTb449QGo3nvPbS14BO1pcitttb3YmHvYGN58IG
9VFkmRps08HpbvTENN+7MoDdKR4DxR3avhm3ii9lD3kIoHmSk9rfjJXcfReMnvUeArT8ujUnwnbV
W+lTn1XNdEuXtfeeHJClj4y62N2mhyqxcYcsyK8tIxjfirYK9lbYwQSaK/ADUNA0D0GooRXg2dCd
b/12ZABoUgPpMVEz+T0uJ+85b+qQ/olllNdpJ0VbBN9Qzun0rN5Qtwqy26yI8xs+o+bvNCce/1NL
NU9hTYvTT9AVFbyzIQzfZ3Ud/q6bMlH3klVlvIktq415l/vtu6r3zdd88tGU6QI7+oFYg7ar/FZH
WiNLtDs9qCm/NaYnuZe3/PkbmpqYLJjyLGASAD5OT1bIRRVIJVzJajptdLgfVKk5TJF8CKFm9rr0
v0haa1wtHWZKEkLr2oGQbV4UMTzf0rOUU6bFexPwUTt8HGKHU0cWZkG9yBIrbwRbqo90rJSMbp9d
X162NR/Esh6F2GZUWn38EynYX3X4MKjPlw0sJJhQFGncFuhd0aKYx6IGvGqeNSPFjVyVvlmdZX3N
Ar+vNqWdUR51IMDcp57jcwpTs5vcJvBCddvEavqr8rWI7xfWt0XYd+X28i9bch2yUfIz6O0o1c8C
fuJ7Q+/rACP69rOkdK4ZrDQaFi5LPP9rQPyAo7W1qybO1T/ERr36FqvQOILAMMbiJlNXLK25Mtv8
RminkSWkFSvaGaAvilXNqKXb0eJNysMbCm+6AKe+hE5IfBbYBCLVVrXeHDgOA2PliywaobFIPokt
+t2nRnQrCYseffWNZD939T5pt4a2YmLpm8DD+n8mZi9DB8iq6UV06erhW2yY26gFkp31dDDX2C3X
nJltLzlv86KXcKYer5TqpiYjX0MhLORHNhUdMiRwDyB8ZusVdqPaEfcECiHbwzq4Tw/mawCxsu59
nMoVOoQjU7N1G3I5jUeJEqVXhFeInWaJvzeabSPfB8HHs74TU7OFGxTL72KP0dZ88LaNGW5hWE3y
N12GyV0yN5eDwNK1AYsmpMYI1YBmnxkr/bxra4cl7ItNWIduEaCRd4UMlWuglxytbYrF7XdkbhYS
aiXWx0zC3Jh6bthtR/m317ld8nbZq6W9R55JgUXV1fNOKixnrZEYQEYCxA8AJNiANpRpjZtpxcpc
M3bMfNkMR5LZCLYpO3gy9RdzjTl5acGOPJkP2qVTNZXxH+nTwjAPvRZXlP2V+wlKPJpFXvR6eeHW
zM22eTgib14nLJym/Uysn8zZbQomh4Loy2U7C90MmPvIGejZ0x8Gwn8a6iqOU+W1jMh33LupsXGM
l1Z9VUYqH+E2yPfNuN44XNrrArIBzh0FO5hQT206ARzrfg6YQsszMdGn3eZt+9r2RbpTqoeOHo7k
rIAiliKUAws/LsqORZP61CT5Y69ZPVwDUq+3O0l7MuLWg60hk68Lu3yHh2OtVbVo8Q8XALxgQtD6
1KLZNnpdxoTdfEws2m0KasNxHyrf1NiTgk2pl15ySIc2XSmkLVzBgKY007IphsA5PHty8Ymz2Oxp
q2SBcZ2395ZXHi7vmYXj9j8kjCbILDpSM8+kBB10vaXyLcdxujMmeCXNqh7AYlj//YMl3sHMIjhi
FHTmy1Q4JoVgolSUUxBRn1vrUKjl7rKRpQVj8lxwxjCTclZSVyY7qOJKELuZozswhqWtKY8sbAXn
2MJs81kTUjCyNpIV0ZOPniJ5r2hXaXqXj/+QpwtkL/1RoBGQWolPd5TpxdmQjfYoMJUKQ6StsymC
n5dXayEw0X+kFQVoHXjRHEUc95FVaIUGQYhyo/Y3mb4b7d+5sfaMXxi4Eu1VsDewxlv8Pfv0RpK2
YyhSiiYK873T+t1V1jnV5FqZYfpbywns+1BOgwffCdp8W+Vp+dD3SfIaTlp4k6Rqmh88xrsjtyxb
faeaXvIqSuV3ajRA3KuizA6K3ICCs+772nOjnOmrnRmGo0rhIDReEwf6mA1NEPM6quuy4tmjSNlK
Fii8OK1V4B94aDiSKXrb816yN8a+V9Eg4OVmyLuxz7yNXtfSdd8Ig2Uz7lS11w/G2PaHqivtzeWP
eX6SMc/MCszGNEnPZERRCu3DuKCtCF1JuW+s2H+3RwAjmVd9XHQdUwLNCXgHAPo8HA5OpERZRH8x
abvRtZQsvA4K03YZ11njB1nyii8n2L4cTeVFfHoIKM9IeZ8wahuMRX2b22bxrEaN/cMuNEo4l1fw
/DiIKSmCqmEDv4Ug/9QWuY1j1h0TpEXxWGq0ktA17saDXkgrn2rRkAWaC70/U1PnRB++apZWFne0
mQE3jqHCezV8QI1nV+vly2WfzgMiPv01NZ8l8go9l6cGU6MJx1+dPY5t8fWyicVPBHcLjUxbc84C
e6mnnLkCE33nb1NPe4rR4AviceWmWnjz4wqQbPp84Gbx6vTztKFDFS8Z6a/0+3Z6CZNbKXrz1WuD
Ee8Q6czydkIjPXooEuCYny77uLSMsBgIZW2uFoqsp7ZlSbK6MDZoECPVnLbZJg33ly0sraItgN+k
UIAVz+o+rZF7JrF3ExZvaL1N6vO/nCUR5W2IjQQZ4byfM/pxXk0V45t9fCWnCBdMVyFZ1GU/FlaK
NJAGDl9J50rRTlfKNvIyLGwF+o9R2bTxjvmRFQsLpweMPNUCgTCQ+efUQloyNhh4QbbJsnsveAjL
e8v53asrD8YFP8SEFyIBTAAywzkLBohkZk2cxdmmR+BRfzfXVG8WvjeBE4FpbneaHvMYmtVtMzLD
k20KmHX7eKtmj1q7ori4cCOZgAv4FKIaxd49XSk18XSTEle2KZWDkn7q7UNufdHNa9l48QwUUxjq
vfzxF50CpSEEAgC5q+KxcJSyKDFIdb/HYBfdGcZbYH2NGSj7/7Mxc2qMZb/NbWxM2aPXPlKyjsLX
yyYWv/1fN+YCAdUw1UC7MaFP415RkquRKYGPm2AkghPC/5jlmgUUq9ezEhaJbCMxvBqaFjX6+B+8
ODYxi5d1aAWUdzCRTJXrMO7crbxOzp9+pNiUAthjDmndPGSZRgd1V1llGzMPXT37FL3TWKXEsTXp
1Aw/Li/Y0l4mWYUkTEDAUBM73VpsOSdpqyZDAOtx7JBPZppapqdmwj94GD3zIK/Jli1tZhxEaogZ
ASjqZ5GsjYLcKfKOOGOG+HOTRt/bNSLepVh2bEPsxKMDU2mVxKsMG1Lmhr+7+ovsb6NgZSMsLJ1F
9VPon1ONop9/aiToVW+opJ5Ly7iVzMhNg1eTOcjAcRXzFs2oclqJO2JnzTJhIJ1kAnAz0aJWZ0e0
r1UEJseRb+W8TtKtjn6AudEaQBfjGtnYwkdiXoMnsqNzHZyJ8dh6l5GLy9mmakcoxHld6p/KYa0p
c2ZFkAaYzMoKLkWuztlRkmWmcsjRgB42MTNM20LJXCs8XN7ha0ZmwbMsFKfxBowYHgBv+MW07B/E
1gQvgWCgZUMDH5nnuLLSD+YwQEwQqdTatW3vF5vLbpxt6T8WsEHPVox+zy7Opi0KRuVoeQ+ls83K
re28KImzkVfiwcJqkWAw6o1Mt6jri/9+dHK8vCpIowsq4WWDDCuTTOMX/8NJGYP4yPxSIeGrk/7N
fJHqPDAqoWCVBdqz1nZbI0N+z1+Jo0uuHFtRT10Zk95rI09YAT9pyvJBCdtHzVrDJy2a0Vgvnvw6
r8TZqewG3ozmxCBelxh3zaDdW4BH1LT9+DZGFZkMTSCHxATezJtJUs3KEC0K6t0WQLNSc2kgXd5k
Z1cPHwZeGnIaSlYK+dOpETUvMx6cJqBQw9j3TrhjLvPQ+2B5kuhlkPptEKxR8JxF0ZnJWQyI7KK0
hoZmRRrqzFTvwuK77zXbmEk7Pdnr1QGmq8tOij/xJIySF/C+FqU/UB0wQZw6aU25WRgNjVrbrsnZ
LThqih28DQdzsl86L726bO4cBSvsiT6CAlsxhafZbg88SJZboczVU2Zsk11h0rY/5NEmtz7H8Zui
PAfBu+PfXDa75CWjkDoqQqQQIAZPvSRH7sO0omitVTd+QH9GtIxv68Fx826Fv2khNFF8otFIA4NJ
Kme+a7I4mcocU6YqX6ead9cmMTRG5e/WaZ4ve7VkSjRJZNBZXBnzx6qe5XVvdOwWw+xkt1aK9t4O
xuauqEvJbfzxHyIVQ5MOtSc6TqIyc7qKvWrXiicooCvV3NFvhc6aatmHQd/sEHDSAhtPynr2gnSA
b7B7KHHBqm9tY8u33CnJnkMlYfI0y/djlr1fXsel3QFGWvgmbvf5M6m0qi6phACD3Rn/JeNwUFFh
nvyqdiM73tfmGovYmr1ZrlQPNViqAHtFGv6WgwZR0uFmoAJfS+WzWX04ffmzoH/dmx3xMcutMolZ
UDuDaVf6hEzvPl9jYVwI/BbAZZJ9uibkybNENstHBw48fBhi9brUnpvO2IG4+/i9f2JltnJ+2lZx
JOr7Q6Du5cp7b5vyXpt++mG10v9Z8odaoIALksxQGjzd69o0RtEUjUTi7iXpHUbJJDdYC74LNwzF
Ocru/EVBd37160xeVx6sQxBEKdtA/iKHX7w6cjOvfi5DJF1X4sWiOYtNDtQNpP5cr3AcAtAFYva5
noobK75LtF9VX+7M/wr64t0a9Yv4FvObBV4DkgASG1ZxFnNhpW/luiPjiB3np5RA6JiFK+DhpQBI
eqbxeCJNgwfr9CNxiNBur4m1VImu5Tbbtv34jZcIU1XGyj25tB/InyweaaIiPX8ahgrwvMyiURJZ
V2AJQUJf1WqyUnY4p1zhqB5bmV0eph6mmSM02JpET39Jk2HeeINWPcFwNX5WpMlictwsDjRVEmqT
Vn0bFVRD3KyKnEfV6btXM92p/Rph/XnPd/azZofBCUfDC0ycl+DvSfoDEx7mtPGNAF2tbV5qGz04
1Gv3wNJupWnEVQPbl67+ySSOkm8Fyl1rgo5wU1TNdWhq11PY3nnJcDVyFL2qvYn16uMZn+hT/Z/J
WZLc5eboZT4m4eVwG910B/tn420BXO3oJGbhynlcOiECtUuRXocpYD6b0ybFlCWCI0BxvCcNRvKh
/Hz5Zls8IIw9o08q3q5zkIjqG5kzVsICOOTwppNTJToMmlIGblQY3vcm6Ip/WUPKTdB+8PKj0nx6
Jrtx7HRfoIeaLDy0lvyeycVNXlBysNT7ZoRMMF1TpVn0UtQ54eOCOXMeaYJyGoyIqYiNRVNAn2RY
E7NbPXeYvzBWqg6L+SsfSwQ1DJ5h71QrihFJ5e72moSR2N7VufMsfx/FPwfLlbSH0nu11L1urYSG
xfjDMeAg6AKzOVvWgL72FOuijVpbLtIxT2D09h5iMpc3zFJqQr3wf83MkTG1PfpqKw6dXPk7v3mT
aBaU+T4YJzSOV0Lq0mejfMv3omwEc8vMJd+QFNQ9RaI3ACWqPfuXU/bWRmqGADqa+HDZs8UgxiCc
ziOHtgFvj9ON6TudTZOPr2W22kNYveS2hSB13h8Sw9+rU/J1mAxkKx4jc23GZdHRI8uzsOI1KNrU
BnsmTNL3Xv4yxdpzQXF2Q0Nrf9nLpW1CLZGGB4kz9bFZGmaVXeb5Eabi0ojdwtB/O016Q2NtTXBr
KXbRMiWkWNTglTl7YdhoKAMOTEzSdv+al07gaqt0vovrBkEEjyiuXL7d6ReL2iHtswYbmQWAGEH0
PAJBr6vQNa68Dxc3B299SjxELDEFemoKmpxx6ie6zWbT2MpN42h+ck+yWQyujpQBEPUuqm3X7NX4
QW+M4EUN1PbWBsz+8ToNlUao8niVM+Q8PxRGWLS2I/FD4qr5TD7NWJsabTNYZFfi9KLLwKlEBU00
HefdgchQgsQuiZqkwTeaHflujNyyVwffvK7/NTnqW5BqGzXPnhSeQ5e36fmX5dFKqGa9KRSdUc4Y
Wm/0BbnOhu7brjehiM+3PhyXWfZy2dB5PMMQeDW6nuI1Oc8Qta43Ws2hP+HVd5n5bUh9N8mueJDT
GVnx6fzonZoSPh/lK9B7FdqgY0oZUdVzdk5Osrh2oa8ZmWVinWHUpSJaOiiZ+PUPR+rc+MMSAaCM
6X1wzVAVYlZuFkOY9qjkwaeUHzN3YybdVWole01aKwUtuALeiBSBmSwC1rxxOCoklYVCVT2rre90
5Q+WR0D2C3/lmlmxM2diRqQ3R5x1Yq+loxsU0r6Whp1nrOGMF83A9iRuZ/KQOQRccrpRqkuTVRu9
biPbue06Zg7PV+t9PFgpdFmYsqaEBInA/B3nlxWRKoHsPzQLN7V3trWJo3s7D7d29c0sgr3NTND0
4TkVEZRAYFB7UUC92bOtZ4Z1EHkhVu0k+QQ31JtakPbIEgptzAAZDLulvrO7fHwX4oQYOTMFCyX0
SvM90ml+lLRTmDP6I+877Ucy9oeJjHxEM+iypfPKKxvxr6X5LvHC3K+HAUuN/ZnBFnKSneQZu2n4
ZqjkertyrTe/ZnCWjiRN7gHlwmBQl67VkzE+RD0zbl9Cy97V0ru1BhhfXEs4z5jPExiQ+c3SWnpr
DHWcbxRgi2PwPKjjVvbczlpJkc/fbazk/9mhlXAaB6u8kAvPxLFI0ahcf9GdaeNFG8l4T50vtrQm
aXOeiCi4BKkQmxK/tNk6WlPQB35FGCnNW3UsXA3268tbY+FkQyElKGzpAoi06tShoUwoNDDTuyls
VXZHuY92cQN1C7pNa7zoS85QOzaBHItzNn8R0lFLpES1aKf7hWsYT6sp1Z8E/rQqg7CemHsmgoAg
nCc6bQUGt/I4xYNRZ27hGbdWajR7aYweA1l6TGvduPHU/k6RpBvbrq4lNf9cltN9ofo+PPCcwjp4
ooekkzZ3NzkSOJ5ERubLWrdyIs+pU7muAX2L/j95Cmtyuu591QFhioOc2SBzXyjplRwIwnh5W3To
ow1AoiNvIw8//cnYRoovmPZWyo0LXx5yASasqZVRMJu3DerCowM5SgIPcON3lutXLxBbHT68vf4f
aV+2Y7euQ/lFBjwPr/Yea54rqRcjVcnxPFu25K/vpXR34q0StpC6wL04DwGKmzRFUeTiIoRgaBar
cgCgEc9lVVZd1bIEgQB5WDzoexfU+8rdeZJ0D20PPI7xtPMAmxGTaZJ3tWEVENPQYluTZ49xbOxI
D0vH6XTIhmHxlNFi7aEzqHJNqR3xrOTSkVOII45IAzsrcyDbzsGJRceItsZlmaogAZLTwxHmf8Tw
CLjOwOoeLEwEYrIG/Z3SvRlT1eJ1SdTmLUEbiErkruA7ORXhd1gnVGkIbm7/YMc3U/0NxDojffCH
b7Z9ILEid5GUG7BEaSWPB9uVSiMb/ZhleRMt3abpbwoWZih+G5t5ubC1t8AKx/lZmw7/7pEo4lt4
hgBihXTmVChmcZuqBZAP/Qn9llnNBU2c20z79u9S0LvC8JcO3zfFqg0oJgG2LLHF0SnZth/ZseuH
DWC+iutI5hQWdooCagWM3acy9Jz7aYd8CE6BERVr+IXc/9/1sBEgTBP4IHTihHTZzDEQMLkDnFt/
MpwLCzsFSoUOsvMDiB0f9QJECM53+kFiTGQ3aJzC67AOpO5dTjISKu8GmW+jZw+kIMCnuO2EmzRx
/SZAPQSWci8JRk1AYmLM90W6qeNf/bypGkUey91IuIqAD+Gza2B/QM2ca73y7XLqe8yjY8jZAien
R2hozvdjc5f5WVjmWdipdmdJrIiBQ96U1QFZQwJ9Kk9jk9PhZdNERc2ndf2PKcHlYpkq8KDE43jf
EqgRfpGjVncqp7aMNk4znaeSvXaxzCZolidHRdUpk4ImLGqQsB+uSMF6ftHBeiVrsGTkkmKhtGpE
U+INGADGEwN0uYCPi+Uyk3hgW0vx97V+2+oopRbohj4ZwxV4+81kz1QoNak83qREfgomB7HhBnyK
M486rOY19IIEdI9KfOgG/1neO3IWsPN5e/SN/3X8GBHOxWI/MLEFOu53wYjzVHdzgRQHF9N48JIZ
a8ZVjE6//4bo5lDL4MxRKN6KSYRNrLQB1W0TJSg+gBiizI6Zfj0iI8ZuzOnZZKG/3GGxT5L9KMl+
Wm5TVTyXucr6F5inDlk4dKJdbTeRGS/aBTZ+mbd253z8cxjklMp/1BRiVG8VBgwJNfNC32r4L1Yg
HT0Qjp0XI3nF/G7BAZwP0AoGsE51YYHOQLbNDxfSiLH1I4Nir0h22zUqBkVZuODNvv8n6XdCtQpP
Tr9kWVoZTVRay6GywUcS5Ntldh/+XSHMqqHthI4J6pyC3crC6HKC+leUoPbsBck77bNrHRkv2JJU
2YTEeGiUglaF883D7wXjAdtYlVYCWWbeXhKS3C3M3Xt9hXUc/q4oxoNu3RmA15adCSrzG9N4dN3+
KhmcsLPe+6JQqC7Lbta/RzTx2OHZPRD8nsWJX5vJ2Nq9ceG09UVepHcDKhslcJAe8lV0m1KQiChc
VnIBgVMQq4vArwKElxhy5slkxTwCnFgPQVgZR2pEWCtYmllUacjqvp//0BJ/8hGvOQAOACGM0J56
7uImPavAU4atY1jt7OxZ+WOZFPFMJUM46U7cFGUQp23UZ3W4xPuaJZtOOTQodaOVJoLLJl1LdWOA
Jnax98fvGuaKyk2ab8/bSyWFR7XV+UvbABOxBLq4WAGXAKxwxLPP9J/OS5FbzOVEGliKDAL+Uym+
seQe3LCNSixjNzBAX2ZoPu3OC5Gr8keIuCcgBZmOvvT802vXtX1beYecRZQo0BBSd0bdAINLmM77
tIerq704px4Mpg0W0o7x2FrdFQHLNsb0zWg24r05q4o9MvPxwgtGTJDrAIh9ar4y9wqQwGIo2/dz
VD6DK72q98FoPJ83oOQGAwsLKoAI+RAkoga7ossN1nbwBde8xnrhfRO/n5fAH27CLQ3iPL5YDMzU
nAXqVJF0HojZW0gOPT+rwKUGYoAinTFfPtRvM8sJ4mJSKeLfZ5kg6MWcL0jwsQTPEgvtS6U5Y2Aj
xRqzzRR8t61tTC5m+43o0b8qB0GghuYzOgh4YtzPYsMiQ4M0pyXfqPs97o8JeenNi0U1tPn5O50I
EgP60ICaqpxxZxr9N69AyFatj+fH8fQzYeW3i3Yx3nJghBULZIM9Lc04usgy6OUy3rn1Xktf++TQ
zZeteZkMCjCn7AutxfGDvYpBTVLnpCcQV7YsYvoRnMr7OHvT6GHMVeAfqSxM/gGFCCgTelWnsqYF
O+Rx0nAZ6i+jnx9sZ7lvrH6r9SREZ0mRC3w+uHyCnQP1wBqH/wr+7mhjnjT8ppjnKvS83ew/x+32
vNt9DntcBohnwWaA5Wwis0CTTz5rZuxgJs0vhz10+VXKAANRPI5lPgeENuZckRiiKSLYzTCwzdHy
uBTj3o0zVETuz6vxOa5iATiCKp4HvyODYCqid23ddnkbNfXGbbGL8yOxb638WGE3a6ECa8q8YC2M
/5iVx1VdkxICNqHIX+wwK46Od+84bejpx0H14pK5ANCUwLQBnweEl3D1gc52rp0Uhuuwe6Ps93wB
nJOqGAakUvg6CdxJnD9QsF7aNw7KxmWLJVT3LAC7WfCgeSo2Vpmn4Qr/I0Swmt/NGiIthCw4nM1x
yD4W40I3VEvepB8HPQbki6jFYDvv6cep23bwigxi/MK5rDCwe8DTFLSlCX3ziHttJnGlOEJSiVj+
jDYpOinAXp9KTJ20dvQY92tc/eRX7OBFnXbU5nYzNvvzbi614R9RgAScigKZ3jjkTQN3YAdQ3XVz
GwYO0jqFGKk/rMQIx9WNnY6QGWLicutO30n60GYv5zWRGs3F+hKUF7EdVYSgYaGE3QNq00ameT/l
u9G50IMY4JHIVSH4pMog+OiAPCM6iEWYFLP1s1VBmXnIdi2zohwIH4ql5OcVkn6alRj+76ugUFaz
72KbZRsVpEJtLKLZlhluODZfCKV82uX/q8MNu5KDEdHSBMk+ng9YP2wR/6Vekq98/pUI4aSiNpZg
OQ5ETMmDk91mwe1CFXVF+ef/q4VwZgY7IJ3DHRmkVbs0uSTFvgNlRWpjz4zySc3dVUxIViYTU3tQ
ccxDZ0MYqVPMpc58ZmDZa86bS/zN6FXbabE3nUtyUNJMh2IJ/jd7ilmD62GoC1xgv8MrMZ8mex8P
qoKmwsvFHTpmCVoCv4WMsg82Xnqrj0HoqeAzCh8Xoaqd28xYJgchRrIJxu3k7xzzwlMVdaS+gQEk
4J5QBcHq3VMPt3SWpgaFlLn9wM6Pjm2n8r6Mk8grVPmc1GqAE4PkA2NqSOtORaW2N4C4uUWg05+s
bltWvzxVLJVmJisRPDVandc8KUfLj6GNW7/49Ts1fhRBNPmP/myGANScD0Jy0/3VRwhC3qSVzWzj
DdZroDzKyCalFBOx4ey8N87LeVkqxYQoMSTJpHcNbJf2zgG9m4m+OoB+GNZ3s72ezC/kwhhU+POl
hICBTnnRJzakmbX9XnosC9Gx3GF9yvG8VpJ6FzLJv4LEmX/Ak1v03mHCMdn28ZNTbzy0D5f8QMmm
cQ9NhuieHmJdBR7mCnwKUiu5wp27GBT0xRhkjeK+eJmC/BjQJyfmMjGZFuSRgWp0138lbV4JFWpR
TbwMaVJAKJn7XWXet92MTa57c/g+YzFzNX+cN67iuIltOKCju0Lnx60mgA9jJrQf24dS8xRaqUwp
HDlw8zrLVEGM3nw4edSOFx544VhwSOeIBeGgymxVavF/Xx3xpGxTjVqQF7Nrb7xpmiezezxvOdkD
au2VwsGeurLtAi5imR8pe7eY4j6WQA9O3V4IutSPEzefIMCn48vCtAcjyMPWSO/BtIMFKM5lVt+2
JSYEKld14njSes7zhUDS+2an5xlEu3bzYlXkKi+TS89jF6WdXfSBHi1tDSJqd+tQXREv5TEM+Sd2
omDg6ncwWH25GmOuxBoRnHPNjkr9Q8/TfVotOwMLZqo+v8bkraJaIfUVXG3Au+I59wnhbmFAgJY5
P3EOVgJ087Y2bNC+qMC70otgJUY42Fhd2Qc5g03HbNpVvh/1c3Y7gfq4sn6lgWqiXGpGzIKiNAvE
BVqRpwfA7Udrwowk8oKRE2cWUUD2I/jb9CU0m9diCs8fBrlyf8UJt7YN4v4BdO44b82LBiyM/zo0
m2XYWap3sUovIZCg9hcndIAgUjzqNQapLkZ6Odq3mn5h27/+N6WEIIJxMa2peKedkR+eva/BXkev
jOw6yDfnBamUEkIJx6USu4GgESxd/k0ePwcx6LIemvqKml8JK+jfcAwsEinH5j9mdcACPbarAjP6
UZr5xyZ91S0nyisWuV4KpiM0WOiHnpSPcaBq6XItxKDC69AYOQQ/KLhTTgU77uCQZYbgLNOPVAsu
ET7v8969ntJUddhk981alqAkGATrRq8RRahZ7NNkMzf3ZDmgYrMNtDBJbfCt+V84AmuR/Cet7GpX
SduVGdQbyv8q/1Ij/9ERe1JicPKqSK1l/sIfziCgBAYIfbFTUT2ZRlqCzCNaip0XY8D2zfSvYtbs
THPjJyqWbulFtBYnxJKq8ayWDBDXIaf07GOZmiEYu/0EzbLgym+2bfWLuK7iUEjdZaWkGFLScvRa
i39C7dqn+6lB2RCIBlfFJiYL/2vthIhiNZhNG1Gjipr5rdAjPb0rmCJT5n/ik+ej9o49imiWgVXs
9HuhNUISt8MN0/jNzdTGD8i4FFe2SoQQQmos6fWbsUeC1cZXOP3bblA9AqWG4gMhWPrAB9YFB0fB
qMuwmgnAI8xIGen3QadhrmKQkx7cP0I+waBR5MKuDopQ6DH2toxPWZAeMxRz6fugPeaZce+D9+18
9JWaDigxtDI5O7OI7a0BJPCxRxtlIvbWB3e2arRT6sirvy98GqrXbNJ4ip257sEPstu0QJ88abRt
zL5S1wCDoI/OPGBUliV8IzedMnAfQxf0O8sw8bQqzMh40aWq3pjcGf4IsoWyJ/FoaRYOBOktHmXt
6/8d21GEVLnl/goR4pyOzNPLSghxSkw6lqGPIX/ynKWK4ykNpw7q4FgG5GFKVYhvtTaMzLcghnEc
b1KmUVphMZpDs2gJaNgW5WHGk++810kyJrAXYU4IjKYAWH4CsNROngLP3mAuZAtieHsCVUfYNxst
eDkvSPZ85sximBwD2xZGb4XoU4D5w63cAGgth2xtVu21ctnFWJ9Z9sthtH+hG33joD6VM/cqd1Tt
dZmewOkAqcgnVvHf09jnLvpczznAKjbpyMbCcpqtMRdBSIpmxCIZs97oKSiizussOdIAoANeitY3
pg9EgJpZk5rFBnpPZUxKULi+zwyjludlSFgHTMBWedH3N9euWMWeFmdwK4JGkMvsu2oCHgjSxksf
O44uNIZtUhrV7lBs8i4NpACRueQ/MLgL5JA7FWGWgMs5/3fCHv6TgHnF1DrGBMU+b8tMvaIW9J6c
D6d7LJJiA95hWJ2FsRso4qYkBJwIE+IaQZdVb10IowkFZkZzWGSCXirUUvZ+3tSSSwGS0KjE8wwv
KPGs1B0qLsGA1KpnEzbQpckUllmmbQymHTuWObu+DIwQBDG/Rto8nZctiUEnsrmrrdI6bNkj4D1C
80pb3AjzMp65aUdra6uWK8jOyVpH4ZSyHPXBoUX3JWHDjYdkp6v3VttjNQpIYZvDeaVkBsUOAsyy
gEQNQApBWDouvVlSKEUG7NDtLBNEWbpLX7C4x0EJtP6ZlSAJbvopf9Z7Uike3DKTAnrmgzISg0dg
IhRMSkHgSqgG7N7S9mG+9OOdMw7dJnOwmGpZKFHIk5kWY0EOp3OwOE/wqTxMvk2JXUDbDqOME3kJ
hgsSH4zkOhsVR0KWKmNe5I8ocR5uaSrbyWzEBJs6cWg4U8Sa9JszulFhxq8F6Y/AKH6w1jwy/QtP
4xPZwm1ZDw7Kv6h84TWX301Yy504xq3W9FExlWG7eF44OdrdeUeSfUrO/AkGCQMVFPEl4ued3868
TU3wP1ePtPjZyIoNSxQRQHJFA978V455+gnR/Rym3IIcP5431/WmqTG41N1pxc43t+dVkoqyLI4r
BfUZoLmnojyNFMRyEGwaMBgmWbUHk1aHzTe9cXDsS181pCAVx6kxYEOEOBFkFDtt5fxurRA9yQ7d
4hqgiwFKhlUNuwmqwNiUWXzdltiSd15PfsqERwkoq1AZAms2+CREhIHVmZijZMh62uqWU/OAS1dX
rbCQKreSwf99FTzzorZifYYMmnvv41RcxlkWIdt+RGZ09NI+tDRvc14tmUgPVLR8cRX2t4vosKma
O3/h+MfZeNK0KEi+e8txmJ8qNHeUD3FZHF0LEy6HhpgxNoYDduIB0ZJOP+0cFK5AROrWj1JLw3i+
zJx/xqpiaSVeYOjSo9yGQYZTk7ZpNuk5F6kZy44a48UyZjsyu7vzZpSMEUKOyec9dBgSnKGnchbS
saHjt7s5Yy+m9ZhkaJGB0QQA642ZfKABg1e/5m+cSjWiITMq2Fw54A7HwRH58nI9B7i8xVnX0SnD
euptlT3r3gtxLxLvobYyQBK+cMf/plLBQAinYRcuCAy/JfmgwaZGaj4STC2SytymmD3psa1SYVdJ
aR1HHa/n/ytL7Hz7NAVkpIBd7eJnCh7eKo7rCCiq5z7JtlndHM2RdqHeBre+nrycFy67CDnjIaBl
4OX81FtFi2caiI7bKSgnRNKHAPc+QEZhoCVR3SpQESphwtlYFgzv5AaETdZHkOzNsdyU+WvXbSm2
nJ/Xi/8pMZSt9RISin4ZMJ3LsWyT8WKWP8DH8YW/j0YnEJSopmPa4PQsJPqY+G2Avz8E1aORTu9m
pW2+IiIA/AK7DMCmKIho9d4KGrSUQCa6KUGdqGMx2XkJsnjPsZB8a42HOWbxQMfjNOcodEWePkZO
HbIBHMCqmRlZ9F0LEe5pMEJafs9rvFbw3HnHqtyYi49hMSuq6G31cV4j6WdfaWSdfhbwH7HOqSHM
pFpogDfENhQfXmozD9PFoLYBxlnEaaOKnHlmj9INSwAcwuB0FiXls5EPX5KDWUicShDzid8GWzpw
Wji8x/fTea8jD94WwFJvDGNQ1R2kXygAdS0iHbI2MRnW9LwoBwfxJ9D77ehe5NnGGX85bRHq9ZMV
P/z7J+LECcBpAw/waUo7WED2W3t41bTsdUQFR1OVF2Rf6K8ATDad+gDrFr8qfQhw5x8elOi8i1QV
s1UyhJOTogk61DlkMHcX5PeWc4NM97ydZHn0Wg3h3LQ60VFih4h5ukpzsJUdW7KxB0WcVCkiHBgH
fOwmsSClt4Zd1RU7bGIOq7FXeLMs8oOEATk08J54ZvKfscr6PM0MxpkHAb7syA/T4LkAKrJwP+rg
v/Nmkyq0ksTNupKUB4Qht4WkFrzsLjh1K3dfDoqMS1roWevD9V1J6TDvxNoZZpuy5d7xtXDucG+m
xsa1i+fJGDdpMOLDMTS23I29jFNYN9muLPObvqOqHyPLH9Y/RrgomO0MJsuhMvWDlxnDb9nS7EpQ
G3lNekFtO0QI2WN6dpNWX8BNcXKN//9dfeGspXjqEZtjzZLsmtL3DhxY8xaEEgx7ro3H/+nLilPV
dRr7I+aMUfr10mOdgMKyBnSKqGhQFA7kC+fONWq2NB6siUHW3qxCmyQhVhWf10UWctd2EzKhenI7
N+NgR4fdGWZkTvfj8GAWVxU7VKobSyVLOHvl1BkLHfg3ovNVTdywz7FkfRq2U57e5VOAxX6TQj1p
0YMzG4ESDW9YRPnT89F3Y8M6jqfDrE58LJlV7WDHb16VHHOsQw6xHcSJCid/bILgQu9Yu/tn++K5
h/cekhp0tcUn9OTHqdUAtxQlTYpw9jE3Po5j5Mx7e7rIVbeBTF2Is100sVFdRln9VN2ym/PAxR7h
yE+1G9tAJu+MKCVl0YhNIQVI4Fjqbpk+hDorD+c1lbjriWgh3pV2Pw59CU0r4zpvt2X3UscKEZLg
DRFAX1q/d62JVe3abeOMciRH3t3nZKPZ2zzYxdPlaCmACFJdsK4LUxQoAmLn66kZJ1YYTubBjJN7
MNlF2rzk89N5c0l1WYkQDl6puUkRZxBRZ9ucXHcg5AOJ2UIPgYrrlxteeIFghOuvMoJPLP0c0KLF
hwG9aJVdsPaNJgDRv5/XR5Lwor6PZhHf4AIIhXDQvKLu08WDxwUO1t+hgzOqVmjKPspfCZ/ar4WZ
BdQgkKBrdxO98odjFW/+XQnwloBRAoeIczCcfndwp5jTwrttSaVTgNfAZIr8t1KkOrIPspIiFmK9
llh6OyNzJ/a30Y4q87LOX8dlf14XSbTFfs4/uojlTzuuiJZm0CUPQJAIon16WeY7LX8NrJt6uT8v
TPZt+MQ76suc+FWcz/AJRs5BXwHgDutNVJvcIZyXNt16GIFTWE/maIjl6PRDEoB4QsarETx1ENZ5
a2feDMt4yXRVp1pmOjR08KL2wP0Hnz51A8dPp8oEUWeUgggbO5exv7fZmygm5U1wb6fvvlUdz9tP
Fg1AR8Yh7Bi5BX3mqcQRqe+M/WRoA1DwC05daGoPTpmEDtPCzFFMFauECYlFZwHJUBo8B6632Loc
MXoxLPmOGaDEVlx/3FJi7FnrJQRSjvzwCz7sNNEbHVRuWPEUxvm2qjZDPAIKfqchCT9vSpkrrkUK
gbWfi4lNIzJiwKwuijr4NmLA2LJTVY9V5iTwEdTFwYQPLKjgJNOCx0mi4RRToBjN4qXzXgJgM72j
kR3iVJFay+34R5hI4tyMFWs8E8LaJD3MZY2xS3LA3qdjZteh5i2/TJeS0Nd01aCILFattBTHtFM9
n92cQ74bxw9J90wTM1yya1ASKz6bobCnKXgliTF/O3EVZ7P9kRp2H+qDEzUFu/Jauq10a5Pr6S31
v+tuvGn8Z01v9/lghqM735rtU0JtdHmwcQ3rlr7gUJxKEuRZqEx8wuBYWmm1Hs4mdZPDMCBgZ+N/
3dIr4rX0VKL0+ZtEly+POg0BxgBIrKUhhLr60xA/jtZtX++Xnwl7/YI6JkjtDE4Z+Wm4dg66SesW
xM8ityOGB2HgYQhR1RaXaoMsAGubOTGh2ArA5voq7WxI0d3iHr8lKrBhKQaxS1U2F6OhuhRkQBIg
2P7KE7xnaZYFoQzpFJ61ZtjrP5f0raHYT07sHRox14vBnmL92Rv6yC1VzNnSQ7ISLkS5gmpTWSQT
AqpeXvrOY6XHj0W67DxY9gsfbyVJCG6tZSxYHASzNsUBcA2WvxHVOIRUmYAPWYKWwcJ8+qkftnSe
7KGGMln6s7c2fr3LBozkq1h/pGH6rxgxPWmLrHL6AmL0AfMybRNRPkvylaO7EiJ4RTAGk5n1PMme
H7v5UA4PeXL8whdZiRC+vdaUCdYIQw/DgQLYZWSmgCsrgqPMWOBLxpsOsRhrwoVvklQFia0GQpru
CrsW+u4qVW1ckD4d0fhBAOIUfuDXO/3uWauXhUd1JD3+B2FPSeqF2MGAGcsbgjhB89DMH/3qC+0R
sLP/lcrjyKp+hYcLC7DzBRcblgaMeuQCA33+A0n8GQrh6Q8QKNYxiniSDo10nE3EVZuaz4WF10lm
Je+EOkB3jKqajSTsAdNlG6jKG8i9xTxuZu7ijgPOp2b8xCTzxmXFUavZxneG0Mo/zmsm8YoTYYJ3
ezQxzHSGsKq8ILRH7hHOs6JTJrXeSiHBvbHPZLGMCU/uBZiYxXw2y4cC06ip9vO8LpIE50QXIbDN
g6YPLf6HNfT0GcO+O29EBSroNr0fXDNiPYO9fOvmKvdTmZD/+8r93MUMprni3wvtRhfQhqoBPaYi
RPDfLiTBJ7oJJ8v3SQIWVuiWgMig8rG3eVTBiFR6CMeIoIRHywR65NS6BAIfMwQBFFFt6ZbkaCea
8H9fmSvF6pkG2wzhDd7eHa/8cUd7k5+n0BmrqFH4hNxuoCwEfyWeReJNNFZG5QQDonfLmo01XHaZ
aiGRLG2AQn9EiLeQM/Q+x1ijapGGZA4D44o6EQhbPBAp0yIkRoT2oKsSK48Sf6UKBzcNJm00Gkgt
OyccrPuq+t7SqymlYUIV51dhQ084vxbNiqHjlSwXxPIz2/ua6iKXn9y/yvBfsPKJRpuadgi4BLzt
/DmkyXbO91XBif9B4ryf68P5UKGynnBmM7TS6FJBIAh0MXi3LHfZXEQk28zW23lJ8lP1VzXh4M51
UPWVDkmgcGYEFScjrA0FwFt27564oHB0O7seRpLxRIgBx7lxs9e+fhsx5jfpb3W+YWY4qSiXVE4h
HGPMQQGfbEMvy3gh8ZuyjKaym5CuGN0ElnKKvz8G6Q+NzQdQiL2OrbM7/3lUphObPiMWI0wLd+42
sTH1swPF0pCA3BHcpum1W29q88JR8WFJL0QwqILh1gE89HOdE5d/bCIE+nOyySr9aKFE42kfHqD5
59WTfqU/kj7VO3sj0ytCIIn1GC3qm7AdvuLfKwnCk7PxPEJ0Hs57UMF60we2JiUqSiLplbGSIcY6
vxvy3sI3csrvLvZ6JzdoU9NyxJw8MKcKk0lDAyck94CLBtO8EBoMbfY6TMniLJn3llGGhr+hwxXJ
blttf/7jSF18JUkIDXqQE1LY/NQOD7qzcfRt0Koig9wB/mojRAYrMbNmmaHNrCFnmLaaNW5rc2u0
Y9gZUdPP2BQC3mhg316K6nszRTNRnDDVLxACBfj5kF6O0HJofrrWB9qc560ovTtWVhQCxVIGS1xR
rmH9kswPgYE1GXcxeaLOphqwk6FVgaAVDhIIbWJnqWO7xoa8KAEbm6dH8RLNCci/0mhStStUooTD
5c69uRCD+yJKZhr/Xt8y9m0qLhwVDalKknDELEyrzN7AJc0aUKuXmZZGxhC69IP6igMmjX5gBAZ4
FQSRKH2eXvbdwsDwivHOSPdftRFLItz30bkbVNhc6elaiRFPl5mVQ8JrVIv3A7Mh03zlxoqKqtS1
VyKEwzX6k0E8/nia/cd0/I/Zx/OurVJBODpO3rng5YWlzDoP9SLZ6GRvxf/9b0KE88Pszp8nbidz
crFRrML8/t5Kvv1PQsRbtur7fMRTGU8z3EO5uV00J/QyFRGbwl7iy7mfrNweeAHP8J5T+y1L9uUX
WKTwwf84ry/kwp0PJKbP0x4MeEfO9JJNXdQ3V0V2ZWCU7rzRpJFtJYu73yor1jIzLbwOspL2R4y1
PEtXvui5hXW2+nYMgk3XVTvHrb6flyq9bFdShXMzjoZbLvzFlMxvdvusgeZ66t1daRjoKrl+WBeF
ar2kIiKIrJNNOsWzz+/3sQW/fxoG8RbcUqGmQnKo/EM4T55b9wblqpns6NNNNb8qed1VIoTTNPaL
reO6g38EO48+1OW7EmKtECEW+bva1xhJflvrqSR3wfBgZ4rAJhcBqDhvJiJPFQNbac2dzg8SW0iY
5ocifgZ46LyfSW8c668M4WMQ14yp4UNGVrLnrBrDjNq7gsZh2zbfa1sFQJa6NfrxYN0CYzDKAaeH
qesd4J8sXHAe5hdAKxYGZDf12aZrL9L8qKuqxlKXRnfZBioUwx62cJ/28VIEzIO4TP9uswu/O6ZN
VPnH8zaUfqeVFCFCOEWJAnzNcHCsK+BldPqaagoR3GE/FZ4wR4NtrNADiNpTu819abpVguJqiaky
/WAU2wFsgybdDMne9mi4FK9f0GklUIg/PTG1wtKgU+kz88pFXhLFxEGfQmcqVhep+VaiBDdf/LbI
6bIARBEU90udRlniXZZUMZ4ndYWVFMHRTfj0kBBIccu9b4HJ+a7SbxwVMl2yUIIDxP5+KDHyuGB5
pwHEzEuywaBhqfehm9507ZY2LxPmsLNLDJpk8eU0PLAcJAe74EsPGo9PJYEBhbNsCr5ig2Jzdnkh
HhVyi1457M1VhQ2pP65kCNa00Cm3HdRC+aMptTZV9e6NP8Zla8Q/O3vbqSZJpR9vJU6w6qAlo97H
UMm2vznswzCf3OBSWYWQJpIeGMxBgYnSv8g/6LPSaWr+7QZGo6l7T2OFD0o9fSVAsNpsp3bWehDQ
j/uiugAlE8hNzp9bWYDFGx3siTymozF8+vExNKqlfoKIZ7GmfmjT8SJwAAdZSO5cjBgsuUl0LAYw
7UG1MVT2iQAb84EdAnb30zJXk9bUCWqKgOE+eN490EnUvCxUz1iZBS2wjFuYPDcxXyQ4Atb1aG2X
Wvx4mZsYDD+Js2DznbU/b0WJJ/ANf+BMwByvj1bTqRUHcAxrmY896TrmQUHWEusheNhUVEX8IApB
/USKcG9MQedR4kIKhtrv2hYsqF25A8X944C6tYvC9XmlJLbDjhsL7BOcIwbE0qdKpWNZ2j7lm9hJ
um364cMaaeRquqJOLRVjoeqIPddYximm/x7okkEPgC3XU95+qyfg2I3+LlCxacjg8qhtclpxOBt8
jv+MVVruZW7l2Cn2T8d+7Wz9rsgfdDf9thRJvs0sclXF7U2Ru68NQIDhtLjXcVJZoT4uXUjjLjgW
g6NilZF9TxOLkznwCytERAKBaTIxP9xhPTQHTs5Bs4T16Bqhh3w3wgKlNMxdFQGbVCTn+8GIPewt
8til1EuwOrCqIkp3AbmInR7/f2NYi9qqcPmyGi3W3f2VJSRTduZOuWtDFgMla5Ue6ikPhyzSl5tx
2VjWPQOdQK9tzzutKYkrJ1IFr3WxMb0ZaAl6gqrg/CzUy69Noxne4thn1/6YWbdG7Dq/4pn67S4Z
CTZnlq4eHxPdmO5nVtboK5hGh0Yn1Y+BMfVTNPQDenetRQws89QC4yMdEnc7ZwkCywjcNQ1L02oP
cZElz2lts3LTaWO6y+LJUdRtJeEas1g4kYAKYsxWBJBaRjNrGidAXhwsVbMeSXAEIWFq72fvup4U
aEHZyVwLE5LvOYHnagTCMBFrmuGs9fovA4PMD0TLyu/nv5tKlvDZWKYVTVdAlpU8jPaxNfZxEX1F
BMepAqlse6Lvm62FcQiC41Y6/9H6DivflQutpFogneN72DGBLU6vk6DJs7lHkNEdti9mPUQrAbVM
FepINgYNYBV2emObKeBpYj3DLElhkt/WypqQMfs9qT8qUl6ZGMwjrPzZG15k2HnkVMVhwc6YpMju
zhvT4B9EvIwsvuMUN4PjOmI8LUp9NHqLfzDsHthic8yrHmjzzgkw49CVOTZJO/aj3vtlqOvZJXUy
7buXlw+VQdwtGFI0xceVBbb1z+FhYRXeK6c1soXH0slKwxmLD4rlxhkjo7iogqfzqssiDPQ2MEeG
ywmrCE5F1RhzT4ciryIMHmHggSRxFNd47xisiPHqGbRR1WiVSgRJEbahAiaI6/hUou7Xc2Fxibn1
azS2M7ru3XJwVT0UlRghYMdYKzsbLcQUzU2cb9r4muRwLxVXgNx7sfINrUAXt1DAv+XqW5G5LLKh
K6ooKbx8N7VNmAf5Vc7YU0Be07q87ksSdXr2SlxtV5fL0TG/nf+EUm8BcpezaXgc7Hb6C6ZkqCbb
wdU02tjE8AJfDmmz77OflQpFIw3YK0lCzoaFlNitxS/BfnQ2QfEtTUlYUD1M8ebJyHxs41lRBZLl
ovBO7NMB9T9uCEE3LWFTb/ELEAkxDauCsk1PbBWQQRbpbJ62AC4G7qNPLskyGwsea1iw2+TF/+Hs
y5rk1JkofxERLBKgV6i1u6v3ttt+IbyCALFIbOLXz8Ez890qmijCDkfch+sIZ0mkUqnMk+e8DZii
NcfN9a+0mEEQYk6TP1AWNef4W2BVPVIbSHTNGGxDN4P+1Po7Od754PiDAoTlbby10eAlMDLkbf6z
OQskMY+gccJg04bkUQk5QkSy6lvn3DvRrrY3o/uQ1KFGoDPeazvMQUNRmptGHN3yyMq1FHxB4RvD
qmhHYSh6omGaHxVWqOnRjl/Tl7cxCyj5FQ1PVRoYUdDbL24UjPHWgpKNfKDZrVNuIgy21jdtu636
Lznflunu+idZci6gev+vbApE9mbvKSsShnQsJcK2G7rAnBLUpirVyhDWUiAiQDxCCh6+BW6ty+PJ
hhJJet6KkJq/RvVeuR5I8HwM0v8DuhKXNUhnGUFtEUW/S0NtptRASS+AvD4yfO+RP/prQ9RLJwXB
DrBAiIaCumcWvBX3yxbDOCIsND14tD55pXUwLLWSrE07P7+PwbqK1xKIUSYKlsul9FlexjkDFqtX
BePB2FvmQweOuxtp1mLjyMZ86lq7vRG6Md1Qi6T4fN01FtfpTF8L7UEHfy5/AHSb+Oi2+AFGfYy7
L2a0F2ufaymYYjLvfyamvz+7OOrK0XjZwUQtEhyBu9Hd8nETdybAbz5oCrf/sCLQkuBZj13Fn0tz
Tp05ypeTuc4OiWCnZKBbzcfn62YWV3VmZnbttjWAC00NbwcVH/ipPSmDwvjsqldmHKtVsO/0r33w
kzNrMz+xY26PpIc1POyb/H0Ej1Qi3nD3JtXnxt+WpRn4v8z6CP7F4Po6/2S/10zP7kJzVJEsNfaz
Sva2edPJbcJOhRGKeh/nG7/O99K8cSsZKPIj8rcJ+ZLIY9Q+8jUe/qX4gnf3xObuUczmzj4srYFs
pT72wEgn9PahKjc8/sTGlcfa0olAwga6SIjL490xOxGsz2ttQQcCSt/WXg7WzlfJVkfOipsuXpOQ
f8OUsQ1lKXRJLv00pm6nejldEhoUOlvRJ/S30ck2C3Rkp9GO8Tbagku2ec6RsnphV6BXijeBSJqV
G3tpxVBvA0f+RLCA2t7lL7HSpvWirIMr9zvmfC1EYBprQOul43JuY+bAGVB5dTJOl0O8Gb0gsw92
DtLKcge2AfcfALwYqEb1C5pq00ecbW0LilBchliQHHE9tHYapG36D4Hz3MY84xDGgGQUNiIfo0XQ
frSOtkq+e0L9S/Xn3NLMIdFq8Iy4wHWXv6ry3m0ehvFkpg/85fpBX/xCZ5s2C9PC72sguvGFouwl
ViTIoR9NNhBYG8keWfdKWFn0Obzo8SBDPv9BD1PSxm1yaxr4obd+us/tJ3eNKmEpXoBN9f+b+HMA
z+4dWzuy7utp3/rPY//TVhtLhmJtDGwptzq3MotKNrczp+2xkAaK2HarAjBYXP8wS1sFhCeGnKG+
aoJM8PJ40qxCyZFaSEWcO4pxUwHQ6VopfCkP+VMJNxFdUaSaHU82YPpMofmIpgjqivsR45gCbx67
ioOh2jdFtkn77fVlLQbAc5uzi8UtMstFFEQ8j8eAFHdNLDFKe2uKXa9DFd+DOwOQuetGp72aXWb+
JJJrUseEnN/8DjGaOJVAxeOdAPBzN9GViV+pRmdVfnfW2A/+lBQujVFw5071PnRzMSc4C0M0ztvC
6zCL2VL0pjEF6fpdoLNt57lQxPvpg+Cvp++VpQMWJ8iTd5kWQcZ+O+l4EigRtepAhjvmvTTm0fWf
47aAEmm+8cC3s4b6/Lgv009lUMfG96cQQr/0MZMzXY0CPzVXW94/W+ILHm+diTfK8Ov6F/hwXkC8
OymSIi6boL2YP0EVA/etStwciqTQi69H0gRZPq7pnn44M5MVRqeSKyLMh++MgffKLTjaE5hzH29U
qd4GZkMUrnDf/n45kKK0wWTvoIM0r+l1ThNlbES2YCbxN4Fy2WjH4XUTHwIz1jLxeKHujy6VNQeI
FI3h5Kh6oKBbfdHOSzOC6noIrDgOCv6Jutvr1pZ2DhVVPOMwxWF7c2YAp6h0NlKJNhWXn6gV3/mJ
/MTiNUa/BTdAgj5N55qYvWLzLqwFZTEu4hLZj+l89rR6Ushsr69kyYRNLczhTUHzwzPRHPp2YDhS
YVK1bgiO0gaRZo0G68PBwYAfwdHGexQk+R/K05Jj0BgcASK0cqTg/atTNGFMnw3ihKOz0lj+cKHB
FoUrgBuETPKns0PKI9ExnRPsmY8iwm/D2ojxsR0+Xd+2JSsu2G9AnkFRumSTg5xdm5r2KH6VdCrf
DE+p8x2TSqeq8KGgOK4E44/VaCwIzOKoR01HFOWJS1M1iV1ReDAlwdg8tDedg27MgZUHg9xaNBzG
rYtiSdp/Sb1bgJb+fp142KOFR9GUAWnMpXHWgqe06kQBIu4yTLy95x/xngzQ0lgxtOSHUE+CAwI5
jdnlWYbgO5CrZRqGAPAKoWN+P8Tk6fpalk0g3UU/0gbL6WwtdmnKhIC+EMKx8bFSPWYmu+rHdRtL
fjGhiPH2wjsBE7SX+xUnUNOA2GqBJtZ3H+Us74uEaLH51yJy8Al8EhOeB0/HY29mpk2znrkSu0Vu
y5qdBPE2mLVf+SYLUe7CyizZRbujdywOK7LC0D6XECsgP0UhVvoti3uGd8jE649a6Hz4pOE0ZWUH
M7H7zqEOmUdBrTarw/sfx+KmTfufHVxGl5tWuU1J0x528kJtjHo/Dl+d8mZM7CBxIYnK7ktUJ+ow
X6MqWriaLuzOXNuuWR530WSXNFuMqoVFx4I097fdQALiPJuoE/y1F4JE2KLAOIDcB1Wzy5UWQ8Sb
oYFuC2IXeMnKgDd9EDmforVBvIVPd2FoOnJnYdAFKN9yNAwpJxcvHnfsI9q75a2W1dcMdNMr61rY
SYa2FKAU1MPg+BxV0BoYGbccBAlVZZ/Aa7Zp4rYNMIcVpGZxclCUi4i9YnNpiRBFwvsYuYX/oaCS
eRYYkdO2CJ3BBclZF3TJhhWQd6hXKsMLpw0R/g/383StzKucvOtl7XsIHajR3/iiSALXQi/A8dY4
XpZWhOTVg+g91OpQu738aEybVddnWJHGu59Di5c9OZBEkc7Kzi0u6MzOzDkS0yBuxzvEwsjbcysO
bU9sMjXurjv70gXJztczu4uHKEGlSmA90VhssmwESeJOeVtXh5V7A231Acy+tbFRGN5sx1vu/C3I
Z3orYdgRHoJEms77BgVYhKdp8iJkGCOwjGxra7K17PL5+jIXcqhzM/OBhYi0Vm7kMBMneAZFX3un
fiFmuWls61BWa864aG26iKcSIpqIs2YIH+rB6P0Ri4JbmFV5a5LvnP+KO7VJ8Pq5vrSFixksz+gC
oR9ECZk7pGUoE2ghLM3hxaMhnDuv/nbdwqIrnlmYuWJtahkLBgte2oVF3AWj1TxDoWLFFRcXQik4
EqC+g8R9tmsNL7ToIL8TKj9+Mr3hxeFr43PT4bx4Lv95mUOhycULlEEm4PLwlhz/W5QUzj5Ez9GE
qypfPRQ7SBX4L0WxBdelR07eLxOE/IVo9tf3cSl0QIEHtMJTimPPOeoLouqIapCop/5DilpU0f/g
7TYyx5XQsRTonUm5Dcv0QYs/O9KSit6yOSBJqeOdgIreDKUbRDoLGMv3nW8FXKxdZdbi2lCAYPiA
zIPM0OXO5lBKLHpCCrBLOp9JPBxdqMh99XLntmroqWiVG44keXWl98z7oQ9ollhHSXrzJhL1kRLp
7KqmFkFsOW/Xd/1jdwEfHWgUpMVTBwp05Zc/Df0v1B0hkRHWtQpo4gS9SwK3QzelH9KjXUY72oNa
yqjbgKZZaAExQ4tThomPDrD1ru6Dmv6m9dpA24d6GH4WrnM8fykOrT0v3cD/oz5NkFAXjbdBrxRL
/51Val9ab8UYGuWpEpvrO7F0jj0K3CYufwZt9Jn3V57RoHOeF6FVi/RQmzkJMycZTqWTu/9iCgtE
9sTAmzg/y8TnKioYFlfK8cQ0mtKD+ep6/cv1FX0Eb8KGBytA8qLD8QFshIanK8wpKx0hBeplyVvX
8JPqfunop9P3Rz9pkoC2Zohe7ovFhy0FPfrGsE1oy7TWSsK/9EHBUI59RR+c0jliWlbU6rmO8NTs
rcBRIQgP43oH2YkIkDzNXttkJWAunTkwsEMVFVcnyNjn7xjw1HJXxvAgOw6i9rvn7YpqDPkaPm5x
YWd2Zi8Zv/YSwy8NlO27t2Z47IqjSTFuhfYYO1nVrur/IZcDkSOYu6Ywjf7K5YHliJJG1Cc4sD64
xVFdN4w+UNJaCZNLx+HczLS9Z+k3aZpUWVAFBcHQY++VQYNBC38NE7YUixF68JmmwGjPm984B0Kw
luPMDfdRchISjNfegZm7ptgmaxrciys6Mzb7UIkpSyXyFNcbMYO6vrX5XoGy8vqZW0puzlc0i/SZ
ihWQbFiRljvDa8MCg4RJedfwN7v7Fwf/bz1z1cYOw3d9HsNUbH2p/MOQPUn7tV7TIl08RmdWZveD
y/psUBRWmH9k1WddPQBr3vUrl//iIUJJA36ANxhGr2beFuddygUee7ETb1j7y7Q5qq2fPQUSB4Pv
LMcMfb2WiC45xESlxSBMg2fRPOLztLSF9OAQyOK3LK+DVMZbf40e7s+I/DytOjczSxAbC3w5BoMZ
A+XytzajHTDPijfptqOefiGYDIx2IKcuaACISCs2lcW6b7iS+41mVowhPr/LjRApgVU++7bRfBpa
i09gJsU8QKYlXE0nQDoxWXrfhR7Zc+fKvELBwfJf0ihlT4MLVp5OROpLjX8F3VggN97zGkq8TVLG
2S42SNeg2QT+jCBp0O96kj0KahvcTQokrmkNEm7bMbNdnwxOse37nqidp3IXpLWjs1HSqx6rqB4h
UJrmMg/aqvFCb6DVrgZuQcQN5lwVKYs8GJK2YoFGX/CeycYaA9cdip8GpEHftZk1POAeIIwB+Enw
qhrIiJRa1XEbkrSy3Zus85yN7cXmS193Q3pqiXYfrUSwYQvShT7eeoOdP4D4uN0Atxy7QUIwh0Zy
YJgwa2tGn5KKDd4pEXguhmnveA+WFPKYxNLbDWmHoK1JlZp7UjCovDGdem99WsdN0LZdvrdkU+4E
8atil7JGodvISX8LVOTwLTKTtA37waggNWRX+UrCsHQIz11oFvPl2I+Q78PxEOiaqei+jZ491Jb8
7PV69PrYEkTGgCbUREqMMgGkqS7PoUpNklhTHVMPD0V5AGleau50/QZS2qBKbyPv6BiH6zYXT+GZ
ydlFM/id8goDhRcJGHJl1wmqINVTXI1frttZ3EP0HdGPBmwNZ/5yaUzVY1fksNMM8tAD+1/W6Vvq
uM9V2698ruVt/M/WvPM96ALCvVPFeXQPlv/d1E8N4aH2v5FqO45blUEqfU0LZuGRMcGq0TdyUU/H
/MgsUgPhEUsAhFELZKe4fiz7kxx+xMk3XYYp3WkcWP6Kcx5gqtWumqC0Nzx7b/Lv17f5YyS//BX2
5TZjCsmPmgS/osuAdIxepM42hTmEUbLpq88JD7laebd+dCBYdOiESp6IhefrLijmWnnSFFAloGFV
GzvC/WMfrZlZqPHCDh4k6Ca76GrOG3NR37lVPpa4CXv3hTBo/HaJPDQJu3EdNIuFnfVh4uCR13B5
5CXEscDJ7f+9a02/wp0YlPFYwwji5f5GFjDKVoacXtSfOPuVJTpwJHbV+GKIb52+xxixHtdaNYtb
fGaUXBo1RZTHkuCjDnQ8pJb73iTtrpRkJQtYODdY3NR1QDkdM2fzCoSJHmFUgkwVFOxgFhT3kr0K
3PziwYfuhdwKdRLRGlj4Y1yYbKJzOG0p7sHZsYFyTstaCfdR4pdUGSjL76NIA0v46/rBWNzDMzuz
gxExVurcw9qkuinz743YWv3TdRPTZ7jMNC6XMvMNCQkdwFSwlEY+jWYZDCAQv25hbbNmjuDbyqNJ
gUVkQFMjah8z7j954PDFXM2KqcVAcrZf036ePUBE5afoqmAxhf9geD8N5QbjAPKwKIisu96KAgU6
nb9fHU7UhM6HFAh0GS5NMqduh95HtdduCCR3HjS/Lzq+c9Z4VZZc4czOfBytT5SjzQR2Equ4hWzN
tnHzzZjHK7Fizczcs4e8I60JMy3IRRjGjRIhN5VYg51/HEyBwAgikedCM3Yi3J3ZAcSr4qaPCmjF
+xF9kz4iOxsUfToYssYRJwxdoX7l18Y9N3m3daQuvvq96G5tNSlA9hL4n+sfcnHlZ7/IvvyQniMJ
Emn8Ij/qXsrI+qk8svHKl+tWljz0fN2z42YVaqx0hP31+s+sqaBahwHU+gmwg8QckZy9o39+3eLi
uny8lFESm9KLmcW44lmV2CgCc+5Hu7Q26U3pdBmajPkaQfhSLMHU1ISpAXYS6eDlFkLfrYnLyVTb
OncyKh954YbXV7MY7tGWmrwHIq+QOr+0kURZ2owmOgE1uPhjiWH6g20emm4H3jaLPdpuEjTtypzP
UgTD9gEMj7onkqSZTcNgkFUYUP6lQxx4VhPmoz4KQrZu0ax8rY/VDRCwoJA9Qd1gbY7p8jJWy5Hb
BVp7IhiNzdjFgeV+kfap6G8K+XZ9NxcXdmZtVt7wRN+MQsBagnqXD71xs0HlQQXlGl/O4nnHPYlc
EyVanPpZmDRGmatiWpemJoiam53DxIYDedkoI0w9a9Prz0Bxh7oeTlHu7aJUr3jO0lrxA1D/Aixr
8p5LxxGirCCJhWsowTs0Ej9aP9kIoO9Nxle+4cd6DgI16qdoZ0JA9wMub/QzVvGpwc6VOqFEnuwj
4bebRoMWlo0aTXaa2K/Xv+TSKQcI0MI9BIvIai9XV3WsYtwE/Dd2IbglRa7CuO6jbVtZv65bWopg
EzwPTAWTIOacnc4ooETADFGiv+h076YeewmdY8uD3JUi/rfS1eqB8rgHcAvtSTwHkZeubPBiWu25
2GATTCqTdvblainv3HjIPBTDiyhwnB7t3JeaBUPxleoHnj1U5MF192Pd7K6vfXGXXVR9IASL+tEc
o275Xkvi3kWyZHwzCCSF8Iov4pW3yUIJ3kImAegwat8ehjZn4caVkbApsKShZyeB1PuyfBzSJ1eg
9rNP3IOp7mx7N3IS9sgzrC/CXMkBlr6wD3QBgT8BIjcPd5gt8gugIidg0kPn97sJcds8Uv/OSY/9
wAPPkyt371LUQ3cNbFAERwfrvvyePr6mpXKsePC/jRYeJo8CYHYFIipv2MRqjfR14YAiEODZNwUk
dEdnocCuywqzWfUE/fbr21oTHypxMgGtMkn51kGRad80vopWVrmADMDVj94NkGtgtQUe63KZZWq3
uRCwW+jdQB56GnSsxXxxh4cvNFVOjIat/9tHHw0Nio1F/5qIfRqvAkYU86qYLMTxvbQfgY3F6BtQ
HQn7puc/SP2UxD+vn5ClQH9mw5mjmrRHI+pK2FCMPNl2GwgoGwzmj5Rmd0AkHNBT/9rE+gvqm4Hd
WscqW6MfXXCmi18wCw4o4yA19vELSigCM/ClKXUPtp1btxk2FCg7zdO1eDSdyNkjCs2yP+IRGAj8
AHCqcydrR4uUoVHFo7s3aC/f2zGOJgnAvnlOUL59qk2Dip1NIfMaRNSL4zsrJtnBq8rO2bU5MW9S
5vdrY0ILKRlYeh00RSnw23geX35yd+jKoZwKDDSle2P0dxVfQ0EtmsBZwgAC6DI+SPd0rsi0pxGM
wat1rG1UfYHKuO5VC3e3hUHrSWByejF8eOO3umZjS/FaEOJg1zFU/O4ktwOWRCufcskSKn0TJx1i
wweAqVumeWbHiPA87VHtjTclu6HlU2z/ix3keKCucKyp5Xr5XfzcJwp3AL6LMG8t84dZ1wc1INKm
dI2nZfFIEvTE0XAEnSCqJJe2bMOpSOJlE73efdS/oR4TmMnByjNIqTwY5Zvb3rb0RnRvibsCfl46
iueWZ/llV9iSJxJZialPXn2yiqNtGSF17r3kzRoP151kKSsA0H5CCXl46nwQXUpJEgttlmVYMXJH
SvtZd6+sq7ZxXO6qtAkapz+ZZnbnG/6NsqIv180vrRUoXkgoeFO5+M9XOKs98LahLYTlplubfdI0
CezSgVq0DwE28x3OetvEayxVyytGJuJOdXdMG81OtzFoJ4lirHjI6OuAQU9DW5vBarIwc+M71+ox
uQLF1coJafRTkLWxg6VMBbJTeFaiVw4EzvxCcaLE8roGp6VUd36FXP7o9wpNZg3898FnW5/tWbTL
wUKXogy4y9bI55Zeg5YLJdaJrQOJ73w0SDIeqRZy6WGfHi00ohoAA4jxO0FscI1Dro8kOkHz6O+/
NIC7oGP4A0yYQ/qBPI7rZLpgMIOe3mWNFBDxaaoTE6Beb/m9l0bfuow1K038pdCE6RhwFGB0AVX7
+b3myCLndlOGpHagU1wEnotkF8gfEwMf11e4kCCBCQKtVfD4Agc9H3ONKiJNr8RsXEd/QBxkD067
TYN3IWvk0QNJ/nVrS18R7wkAW2AKJdw/XYqzo9PmEXjeGZ4USH1e/khY2xA6MbOt5df7Xj12zAy7
NtrFaENeN72wpxeWZ6HRKKF200+PGRU99lEaNgVgS3m8c7w1vtOlKAxTuLwmtUu46yzHNfSIsReB
+NCMzg1BLxY3/11ixBunkttMkEBUya70n0c3uR17d6/Mtero4mI9G+EJxUoc2lm0KEZe20mBxY7G
V0DIlKGCqnlW6DJf39SFSIjREPQawALooP08W2nro2mMM4k012pvpN9tEapDt7Z+GEVzMMRwzKM1
sY0FSNokBYULFb0sPJ7mbxZSeR5of2Ez40cKvhd6Y8V7mR/w9iz8QzJuhPeZGncF29npG8SiAijn
Uu+h/WsWXeTVeFCARAW3N4Gy6eVd2zpsSAyN35GiupDtifPq0ZMvI7Tib1m+Js6x+EX/s0ZnIwTd
oGuORjt2GsIEjfkZtYbNMJCgWgt5SwEBxQzsLypuE4fk5bKi3NZ924549JtNCHQFmi3tc2FVt4mT
PQ9MPl33oMXDguBjYxQMc3RotFzaU+ZgcrwVy9BiGjC+CrIcu6w1A1KdQIQDJt+IP0fFJ+6D5I6/
Xje+kM+iUvWfbfvSNgS8LVOiaQ7cYgyseHpnJWu41ekEzN4LgE0CM4jaB9hM5/ULSH1ViR+BSjI3
/K0PFAA1NbJAfry+kqX7GWivCcuHUdYJs3K5FNpi2J00aOYqyco9jxMSjETET8KP2aajQ75P2vKU
ei6MA0SjNEmDJNZIDGP6Bnr15tiVQq8k838uqvnqgRv9I+6COb85YEBoJA1pi48rUcnvcivooWRd
05+Yy7wl5jTLjgBMvjHuBhWVe9LKENzqBy4epe8eMtoEEXqnqctvI9/dJ7YBSP1ah29566jjgb8D
FSoyn1npVJvGmsELig5i8ulNm72nUQAoCbiK31JSHQl/t5QT2G7/aot8l6YykObatMeSo8A9wJKN
5wiS21koxQexeIa2XMgdDOpwYg0HgJGBTFdyJVVftoR3j/9nXPFPqnl2B6N+V+ft9IRNiX3wreSg
unzr5t7+uksuRSx0atF5p6gEY2z90iMH0zFSDKpC2QdYlEodePaTY6SYrFEVLEaQCTyN5wC4kz6U
KQuNMa4mxXB0WUeRvU2g87OjpmyQSBjdW+dr77PVWtZBJF51pzxl3fmutG5JUYFUz2LxWkSbQvHc
6dlUfgGQFZOg8wItRJpth05SFUoGHb+Lyp+t8dtuth5ok+19XezztXO2tNXnFme5jU4qqdgkmpkW
X2ozzG3UhfVD76w1+pfuhnM7s0deJCKzVC3sGHa+M2qgztgQGoM6QmobSinJSvhYyi7Ozc08qHcS
PvAeG5k376MEC0D10vNn09iUURmUbHfdXy06hfsPHw5NA/T5J+aqeWYxpiL1Cgd3LEogAGcKOQxy
r2rlqy2OjHsjG7t2tjFA1TsNtepPZiXtR4My7dw0nujQq6ysYedmDoQ9WhRK4h0ZtX6ydWl6oTM6
Tv6I6FPvq74g3oFH2fAtszBfEFIdO9tkjBEGYz/OblXNmn5jY2hUgp+/K5PtQA15k5ulseWT2zqF
HYHipzWtn6wx1cFWfaY3pmAG33RJWnihGiL/nhp1Ctig5VePTkzM19q28ndqCtBxGZY/IstXZmyG
hFsRRhHLJj22oneQt2oGjjZM0eE3+O1950UODXLTiL9ZklcbVD3li1M7fbXRbd1v27Qxv2J2AWed
mNzFZJCIE3dHk9q+iXvIBgdN1Td5KFRPk70SAAYAxDixSlg5meayzAOrbRB7NnlrjwGrBuA70qGo
EZrAdH/TZwkDd2Gc+j9LKHKEuvXY7yyurKNwGN+jSqA3LMcw1g1A9eB6akDWF9QlNjmIVarTDRT7
2hD4QSgPtiYRv+pKtyd3ZKUCl2UatSCVbUGnAWUW+luwqPlm8Ub7YRYr+aNVVvFSQjkqCmit/U3j
G+x3TrG9z17pxfeQ0TDTMNZ5ieEIMt4RkBtvO5lBSMHCtV/0zN93RWQPmHNvjqJp05ux74sjCl32
0WxQBq+HqueBXSSQu5UKHmZIwChvKNXojhe09Le20fF4AwLHAnR0XXQy7cqQB11YXrzJbNM4iRa+
G+jSLt9tqQGCiYAXJKHUY11vesiulU/VkCa3rtQOCetqrDG+M9T1JFNWKrodsiTepUmv7g06Wi9E
DnwECBqi7IHtlLb1WNGuqLZtb7XxyWikczf0tto6SIK/Y+i93oNgAwDVCp4hVp4Yi+F9mvRAnw0R
1ZlPHEvZwHsEFI1TUKxF9j6pT3b/JeP3ThYU6cEpf8txo507118dgF8ICHjVoMaDsc+Jx30WV8uu
YbXKkBlgUvgOc2L3NP6ZQf0DnC97G+Z03+3QBb+tBQ9UDhQ8KVeC0kIIBGsWsPxAlIHNe95HKAxz
FInblgBpWIEd7uld2xOcShP8D2tSfAvRHakw+pn4D1LxefjLK0WE9pAXlJkCIwNK1hHYJTKMNjI7
RyXWk052i+mCtFqJ80uGMfWEKUYMsNEPJB2WkVNlNQZqWy0Av/eVcNFPPejoNXL4ijct7SeqKmAn
tKHfgSh/mZRUuke8roGajhRBHa0m5Y1lDm0egOcWJEoIX+1mjK2sCMbW7dfobRYyL3QyfQBhUNsB
O/vMeuNoxcce1gmUoJXZ4iKLjjlf08BcSAdAFYgpfYInAcAMczMoRfpVUiEdsJqtpAdIUeDGfvXW
nopL6T2gEshXsZOoAMy9U7tD5VQxx7wf9uq9Rp8WxTiNcaKwASYdAqlujF+RpJkGkrsnkRtoXHJf
o67t6iCP4+yuiC3vNlEdOySxm2yjqIpvE94bW4vkHYoWys2iTdb06IvmLujCbdklayM6S0Up7BZg
/vYE/QX+99IpWMcLaraQtK5cVAuSMUjyYpuPXxOnCKzkK4Zo7HwjiLXi9kvecG529pkyVQhbpjDb
0n5biVdH632+Jgk4/fZZTgN+FeICeDVBaebJaJM7SncmkuMOderYSR6yuF1hUVgzMbnj+XuilDjY
MUwIkeELR8mT3fC/f7NMPWo0hcBfOlWgL23I2vS6XEFLyjer50IZ3+Io30FdYCV3nzLKD7t1ZmZW
EGh5Lt3GhxnIp1f5Q4nxhISfUhbkbOt0n4W7v55zLkQ+LAtLwlSrC77fmQuIGtVDQRUI73WyKcvm
IR29bTOQG7uJNp7QK7fJojkQXUzDrVN3bWYuHd3abS3k7xGqrdaYb2ntYhQCvF5OcqrW5JIWYi1B
D/p/1mZ+gRGMwUg1rEnjYexVYNs/VXZq6C5Bh6ZYC0ZLnw6DGhghxAkG09PMQ0gGCs6kn2Rd3F/E
2zJvP/S/8/SV9dGmbn8OZK3FvrSZIIMAwIkBCYcS1aVLEmdA3TzOaqDtMBtZRlUw5mQI2iwNdeLp
sHXb79e9ZSFgoDqAHBbD8VM+NPt8IhlKVk48DWUJqNjgPsQx3dvIjoPrdpZWhvTQwbsdPMgfKIZ8
rT2OswZsrdp24y0IRgOM0CQSyeHa3OeyKfTSEH1BCjHH1DoR2A3GHAAqT76Xpgk42psGrq+KDnqt
XrvkIC6GyP6fqTms1uUZ8igLKHWMcdnyvnfrjT26oYfTl/vfhNo0a/QrS6krPth/JmcuwtsCTDYD
THqQ2KurN4a8zRzElhjZI1CoQTmN2KLbNUldmPucsbCP7BWM0UIyMMGmwKvPkHSgpXTppmhVdjId
scM55FI56KuZIU+NYR59QKav+82aqSkgnF0EudHZjjFxA9VDffBrujGQuDZDhrG9lStnKbQAko9h
Cyix4YvOToIzaCZ9Dfhp2hXbCDoFG9soX4yh36ae2Pq5sR2GcuUKWrrmzm3OwpkXp27SpbCZQ9m+
kA4qhC/X92/pfHvgHCCoQwJdMT8MEXB9RGngFisagXExB6c9AHf+CoHu4t79Z2V+DgqMonVjD1zy
2DIUK4xPPGP3E3zX8CB8FJN9F6+JoS0dvbOFzWv8ZVNZ7pgBcO0mn9380Y9+28ORq+2YPybixe1+
Xd/HRT88W+HsFk8bbpt8MpdEJ38AYdl2lJ9WyfoX/eHMinPp7Zyim+hM+yg9dC76FAX1LHFWTu9S
fDzfuelHnB2pEn0fq2cwgonrwB4OVvtTkifKf7h0+w+bNnHXASznI+7PltOmbeNZJTatQ1MgNZuN
ww/QTWLRp+t2Ft3vzM5sRaliLZrRWJEzuVub/fArM+ytdJfl7AuNyE2VZf8SLc5MzqKFV/Q0HUeY
FA0Ko9EmSZ6VBn8mWoj0R9KtNbkX3Q+jyhi1A1ADXa3Lb6Zj5ee2NwWn2Ajy7r4CEq3jTzRbaxks
OgegENNIH8jL5sdqjDptmwKGVP6ZipOR7zCvHBZsW6Oe9A9f7czU7EgVKMl5gwNT2rgzMzuwRbvN
85sYtZEsu6NrfeXFs3VmbuaMDncSk8lpC816lyXRbdyv6Yl/1KQA0wQKDv/bvZkjCs4EJ+20e/pr
4T7r/0PaeyxJzTVtu0ekCHkzValce0N3AxMFNCDvvY7+v8Te30uVWlEKeAaMOoKsZbRWrszbYCnu
97Y5XNXI+4876HqIG8b5oQ4PWMNt9OCls570+mFAsq0SPl2e38VU4fTXzPYoeFFE4lV+Dc5YTXlN
N882QIy2lWfn+rVFCiaLu6K69tPtqhbG747P/NkDBATfQPQw4C/O8hRBxyTKrAa0D0z5S4SMuVx0
d0JDbiJF+8HK7DEtnb78mlox5Gt3zbVwOT5FGXQ/yFMAtp9/MS090S4QYHo0kn5UlBYHs9hOmxdR
b201UdCbhPabuN9Uvfysiiunw1L/D4wsFH/6+JNo3Wz0mdK0oEgZfdu9danuuHLpDOYkhV68upZ8
pMy7zfuIrdFvPS36TPV26+r1TZmsWpMsHR2nP2X2mQGoxWSmZiJSC5K7vxWtn7zMxMI7rGy3aUzz
FT8NNJvx2kzEiY5FqmaQ/kaviol5QG5X2Se9bfBy3BdUX0LaBv5aD2mp2jKZnUwEVdgZKFWeLzaw
gqgtLKbbUzJbyYGM/FDEx0TahhhBROG9P9wl/4DBPIs5XUon1+io8mU1BTELCvnFVg4GJXb0MOkA
jgT9FygV3dPlGV665k5HOaVEJxH9MciTViIiwpWhcB3lCDJktt9vFPE2jNcq1dPp8HE5/29OIUuc
R3OlYgjlnOU00uwqyKpDDqTdsH5eHtPSffNnTB+xDGMJeHka09A3m8wtyEYwyAueE4thjmtNzcUj
ERs2iGwUsExrDrCJZUnPGuyQNpqPAc+4EcVHTY3t3Phk6t/B7MbZYAfq58y9b9KV72P5O/xf6Dna
puoFLTIHQtdFv+vkXdI0ToJBWPAPkgqTqdRvLBOnz4fuhlH2EKZkIiXZq+/uymEje7ey2NmSchWH
jjFuxlV75MWP/yTm7GswxjFOpYyYOqWDyNjFIvVhav3hTtCudeRJ3a0uOIH07fL2WSJFnI119k0E
rSk0sUTcNGk3pXUs6ztN53DH7vEGRKco1A5VPT/bNbLt6mvfyOKaAigH0zSZPimzG1aiEwjyEHx8
nJUvTRc+Bl236fzXWFjTllr8Gk8iTb/k5Nuv+zZG3ZpImRs7ue87CjThXEi3l+dzaUDUj9k9CvBT
VGzPw2RS2wPcgasYC9AfjDCE2Odxjqaq+jWSmpXn72I0kJt4QfBPnbfhzKJMJEGEKiTIEP1dBYSo
v0mE4hF9yM3lgS3NH9zB/4Wa7U8ll2OEfgjlC1CSI6Wm+Qzd28l1bX850u8C6/zgPA01m0NDS/22
TQiVpdeV/FW2HvT8rilu/Pw9wk91/CpKr5J7kNu3LHpChspaM3RdOlNPfsBvr7KTvUITVq9oKZP6
ZD+S5Eo0byaLSVN+SIK17tPSlXQaapbntIWrVhYI+U01Gr8i/zVKAzvTWycX2DggUls1XpnexYWk
UAk8EuzXB/V1IdSFqGpdFjLVjqCLX5rcd4r2H5gcIG3/hJllTYrp00NTCUMWeV1n6m4kRNBrB7B9
K4ZgC3MIrxotRB0gNLzI2Rxi0fr/L5dhddU2dlXL6cQEJwzPeAipqjla2UNla6tyJZ9YeBEh5gZN
0KRDS1FxmurTfYJGvp8kfrbRskB4UprE2CQoP60s2LTdZ58DTUM6sZMvHqJSs89hLBQ3SxQexsiH
6I0jBqiFoCj01aTCEWMIJJUrfGt5aVwo81O5x7YS29PZuIqspWJYTLA3WAUKFOi4aRHLxZuu0VAl
0A74QmwDWbUjTTgq6A4ahrfV6mBfj6Fdeh2Vq85x9W476sYnMZNs04yppEZoMEVOnlqbSI6cy4fG
wkmoYZjGITgJylAxOV+KoceCqs8BNaZVhZ8n2Uhox+GPpH68HGdpr2lQX/kH1+WDTaHRpgJVLPrx
fb3XcJ10/aMHAhHhHLU+GHzH/y3c7NTNpHIUjXEK571klm9L1l3Y3vvuS9q19qq8/9IzAGlrYIHY
3YIdnxNsk7wI+krUoTF3TozPnFXbYSQ5lQzU166045jdZmu0zKWVm+S7AXVwJH3oInpyo/V+3EF2
KJ1aiTdp/DMdPnXiGk9u4VD/LRP+f3FmBxKCv3QXJD4jzTy0CADptiaotjRu4nwV/Ti91OafLCfr
ZKKhyLwA5rvR68tSDYhlSA+9+iD0SLG1NgJ5Td0iLb+DcJ/lO2SXULTdm2ul1sVlNECtTUTXqY05
TcXJuZToRqgnQ/97k9bie1R8NbSd3CJviXUUugbNPu5XvoulI+M05Gyj+rXbp5XOKupVuRlH6zlR
hJXTdnEBT0Y1Owd9XRk6rSWEUPg3hYZYI2qkbRncalH81q5qTy4VQPjE/zeLv0UCT2ZR1uMqN2tm
0Si6H6V/b+BWEvvePTWwq1xpngXP3FkUKmv1c/VPMKez6LNLzcqsesgtRutXx6jYFmEPkvFJaH64
3qvp32T5s2RuS+VTrq7klEsvgrPIsw8lEGQ5HUwi41XhCCUaPrV/o+nhfalnL1Ue74buCeLbXvBa
JwqfB+VVatfU81Ynf1YLiRR9yLqcyY+KH7H7CKLRqa1NEt63vy0Z0pG32Fu15vW7eBahYYzFCcB4
aX7VDoMn9qlKVF9y0vrZqB7cbhemKxt56Q5B4Pb/osxVQCdwYyZoRNFU7vSG23U3SgdZ+ypXdtl9
unyDLGQPFAVE6MFQMjHAmX01gTGkkP45iiwT4k201/PXwRKeSzG1oV/h4SHbseavdEhWgs6f6iqM
o/+P6d5mTta+aO51yIPS16iX3hheYOvpyvU/HaizA3eC40FrQPKDTHD2taAwZ3kA8MiRpMcckSm5
PA7tWgt+YXecBZl9GFqiJ26tEGTsH2pe6bGFRAM5mLZy6a8NZrb3A8GUQBRMcczvftlRC3dt8+9N
mAAwAvCb3qi/2ZTnd0Ra4KCJmwWbMN6o8Sv9OHPcDhpCo/na4izOG8QlrneKKR8ELSwZVHUmEip3
78f2Z9E9G96zVv/9K4AB/Yky3VAnx/UY0VGKBaIIBoXS2C7Mre5ui+aLpxS08Fc23NIdi5izBK1f
544Q598VnW6vkqdwRnJfet87pcCn+lXXHo3xIHXbrkGGYGVfLFyAFGgNA3I8eBoqJucjBHRsqvGU
DMZajY0rajbGNgPsbN4UarAyvqUv2OAUBGBLSgaU8DwW/q2Z7JoT7hQD4iw6WtKLn302+97W6vdR
2ZacwJcPqqVdwvZAtoqECfjO7KAaCj32wo6IGoBFoXY3gopGw+g6MhSl/xRq/r6n5xBpRTSFErpN
1EcHQX5ToOWPmbnWx1geFU8oC496eoKzVKzyZDfvPS3bDHUZ/0hhi383c0n4DFI7f64M2cVnOYu9
a0D48U08jsaNPsgYNUiS5R+jxsgy2+xxoEekPJEaTKD9onVEJWlX8reFOwl4gyxZE9SXdtNs9nOt
7yvoEWCaacdSXNWrBy1r7RhqmJL5CL59ubwES3t58t6CCUvOr1qzs9TTm7zNK+L5dWFHGaovX3rS
cV18MIN/oKyAmII/gscNqqPz5oagllmjTGMbi1J662V/2MpGflsiWOsATrvDUCE4MPgVTMfSM9pA
N2NS5uCp+OF79WMFemgIslgrdffVTMXhCSiH9DwGvSxtlDauv3S6Eh1kNdF+FVpjfYO92m6rtlFC
u6fnc1TTSvvMF+8Ntl4n5pMZRlq0FzK16xy9aH1/W7Z69Kb5AvL1ulI56OhIv7xRod4hSZ609rBZ
uJnwf6FeTD+SmsTcz6z1fOzqB6ykUYu9y7zsJk4VwDDG3x90qI0AvqTvh0bQHPQOadFEZzrKqYXb
MRwPUX6m9m1F35VuZdsvHHOcppzfxiRYIX+gGaapn6nBxIcrbAit+YA7W3VV9hRR+32S+UfW4/LG
X8psCQklDro9PPY5oMgUyjIv8HKEdPpLjPactLbUBHacbNo+2kXWlyx79ZTXMF0RFVjiaJ8GnmOM
+ryJxFohsIq2ZAGkvhKc0HrQ3G9y3NpFB+Hmyir2yMUGFjbGD6XxOfC+jNldtcYtWOrunv2U2e3S
1xjjNDo/RRDKjYbMVifR304cTfwWGtVGKQ9ycuONDkRxD8ESsLHpP+hNIpeNmSaQf1Bdc0q1obiw
rxQA0i5CGaF27/u6LWYrp9xSlsAtyicDjXWS2pwdq7JRy4mrT0hvimTdLpa/ucnenDZyuQuHqxL/
Id1YlZWeOouzbHiSgMSLEhoZuNTpMz5Jhdycn9JFE2I6+yKrt7IVO5r+mMuPstw7fn9VqVuAA5f3
9cIFchZzughPYqoGcueqCW5TgHMzxjD+h29Tp0CLYyhkQPgB3VyOuLiLToc5u1v7ofN6Q51Cllsx
22XqPhn3E1JCMg65VNtBfrS8W6rBdYGPyGNuvV7+ActDnkQW2EE8mWeLywMjj9sYKqQo3uaZU9VP
Zk33fNyCGEk5si9HW3qXM8P/Czd/VEVBEeWuxKqGor9R5ENm3Q3tsSk2QoIzMIQ+V3/NxQMN50T/
0ZfqWvzlXfUn/uyjzdBdgLjOcL3xiK2QGrzlcOzEzRC8+Mqhx5XZC1diLt03p0OeZQldwN0gTzMs
y49++1Mc79Tm1+VpXboBTkPMkuq8beOxF5lVH3Z+BopKlHYaIAgrOeCjVU4ru3IDLKQ+WBJDjoYE
hJLjHCEmdJLVjQqg+NG6grsotqZtld8Dd2+srtlSKGqrKBQBMlY+OJBZZaK6g9flm174mqWONoKl
irYKbLl+XAO+LWS60NcnNWt4OyhwzLaHWmsmWtM9tImEvnx6w3t8G4bvbXG4vGBLZypK49RPONt4
nMyTEKkVdRfZAu6xRsMAOTVUqGJqrKJWX9VYoA2VyI3SW2J6owsmnN0kbLrYKbw+WWmULE7vyS+Z
DoiTMw+9XVVsFRGjcr9/rMb3LPhcgwwYInqj49qluTi/Fgpi6LCpiNrP5tfUFK9EtgFk0IjFimsI
qoMO9efMMj4LMYChy7O8EI20COUPKHnIAs2lrcQAIRszCwskIZM3M6/bgxyYJXzoPHps3aE8Xg63
8KGDhDegAHKYah+cn3yvDczCgrchhqNpN0UEmkuSMWus1TX1yaWR0azDY15DBgHr0PNFC3BftTAW
KjaSku/9Mt2mbXvsA+NQN9VKyjWVHGb3MJAGyAa82vHJm7dTmq6j6VgRygzrQ2L0e99Yk+Zbmjgo
ITQ++fCkD0otri+Iha7gUxvWPJMxNvmBtxVWKqPx8/IKLX12KEbge8qBAnVhnsoUFN3yvOwKsC8g
n8XmGkDF1mrdYy4ae7Eu7yK5wF8z30mu+WMl9rS35xNpIDVL4o/JMXWX8zWja9OEvjEWG9kdtrU7
brM6RnCs3elFedvpPvd8ZScCQmeJtk8HP1yphix86NMiUrwCDoqK3+ymL5u0hlovFpu80+GF9APS
AV17R5vH36qhkNii0Ujby4NeWtmTmPPrHpkMNmUrFVxM2CsZX0UeQ2mMUPTlMEufw6RyK09qHbCL
ZmdYAoVPMFx5YkxZe7Hr3wtJO2hjedAVaXc51NLTB6caLiOT84tMZv7plVasjhrluKyTNylwSrVV
HQ90J9R+JxKBtjaFk7SvEVlF23r7/xh+NlSzBy3mFYSvmt7YokgNoSPodl2ugi0JhGHDYX7fe8Jg
F6H33dDCG9csv6/8iIUsCl6hgq0k6Agq87NjHDLjCExBKzZwPh50HKiprfQ7yy2+SYN8FbrKvgG8
3fiWZ3N8rCTpS4sNkWASQAHDB7v2/DtKzXIwS8soNryLbruqf0Iv9UnwxM/FaH25PNCl7XsS6vdx
cnI3DkNugmUxCVXncKqHNLkPW93f6KW6VotdOmZN2pwAAJhXtM/ORyUPtamA7+fyoCDKk+5Lp2rv
l0fzuxAwP4Es8BAGkNXJ1ne2bAnKhuMQyfnkqVaojlhcj8OPJjrEsWKn1We/1q9172XIj27/XEg/
QivfFPGtkO+S8WCke3UAjLnNvT3+Wp2ycnl+XFWMvXnSUTIxUR+fy0BWveapWQvjW4I9hz9Xk3ib
QX4PrafLk7AYB09KXOAn0cm57UpvtUpLTxBNHzzZNZoSYUfzCjW9VZuBxUgMCS7Zbwfg2XnvC3np
dgFOf/DWsTF8QqVncO/75NvlAX3cOFCFfle4J+ABAkDnG8fqcdE0XepMdRfrmEJjIOa67hqVfWkw
fAkU03+L2s7z1aoRtKr0eWG0eR9fk5YKt1kpw/EF5+gNXbXSB/n44U1VXFpskESn6upsp0ou+iWj
S8mhNFzyp2avNcZGz9aUpJbmDhXtSfdTgZc6py2jm6JEccrjuzcOiftDjj9fXpvpMD7/4BgGxHLG
AluH7PZ8bbA+bQc9gaicaEg02m6CEIR/jayZHapHtfl5OdryaP5Em/5+clpJkhsocUS0oNO2o4h4
a2w4l0NMZ+uHASFvYUmqRl9l/pUWljJ4Y8b7SGyUOyE2t1L2xeqfDPlVHhvkSxqegMWajtrloB8w
6EpsFrpW8wDshEPV7HxtPyAz1Cf7QAeMQtkxX2MJLWy/ySKXuw3FaOrt0y86mUmz90Or7RVqT1WB
3cJOGEUnWnWdWogC2At6iK5OrAVrtsndvssGryHtjbXE0bMeMq9AXSLcyEP4NoT6pzZ71YTYidxH
GC7veNxfQxYpLcUp0OG6vLCS/HFlz37M9PeTIVcdVXF3ysEt61HAKy6v0TwOnIgr0K7Nt7TJrlsg
HNYobOPutu+HlWNsYTJ4EFJP5vKDKThn6sg90sth1hfIBpqfeLd5COu31Saq4rUM7mMeLKv0Omnj
IpyNPPds2rNcCgLacuUmGzDHa3FNtfNRfCgM713Tm/uoiIwVJMHChwnEEuUAIM70b+atAK3GVFMu
65INPN6AXLuu02J7ef0Wpg99AsDa8Kz4LucPmy7QAjOUZVQOs0/58BSn++HvcSWT3CJfBZJFKLPO
v/1RM6PCjbRygxiB0yNggsAu0sje3/vLEocu+IRxQ3NyPltBE7deFxOnQE0cNXNXORTB0RR2l2ds
4UabnoE618skJTjvmpQpD1JojuXGE2709EkuDiNWiWt8j6V14cvGF1Ek6UIx9/yzslDQ6wtDLfm2
Gwh+5qGprV3QqX9d6WDO2MoTWA56qDG7aCJPTegIMmfJiL3Go+EWNjxekxrZP0zaSZzZFTMk6HJn
PnHcRNn5kwuBob8gEZba2bBSd1g49c+GNM3syYEURJoSmg2hBmQFdKxqO81ysgLFbKl9LfX3uMTk
ek3gaKE+fT6R0645iSrUqTK2JVFHUD+o7Vnyz0FCsIyDKLMN9YhiHo/kupZB0h8RKrs8vQsHBcAB
TOAAeU7ttdnRVFpVmYapW9JPCTfgdEBI//0CQsQ06Edy50gfDI8T6hp6PzWsUoxRBmBxxpcwfg7G
lTxhaSCkPPBhFJPH8lwbopWjJs/SoNoERQ0RaNORxl2eqoUPi8TtT4TZOxh/iBExQCLk1lGrYluo
ALv9yyg4UjmKJodTcbYZCiVXOpRSq03cYjZMm0tas9VcuIs4r/9EmB0PQt+IfZETobMegngrpKji
gVZ27VRZaTQtRYL5QoES+XcQdNOKnWxspe/Z1ohsbobkuqypP5FE/MgCp3YPlxdmLdBsYeom8YMy
I5DFDusk7DR5ztJXAqWw1v5cINnAspYNShDqdPdps1g08BEl7ooKv70OI7fPRXanC6gVvmuDg8Zz
3b2r6vtY3fFaV7TSBgLemCv7cGmnn/wEfSqVnMxrkZSNOAz8hBGceas/qtlKfX7hnkIzgd6+Tuow
oaHPAwhilkaYRVebWpLtjrSldG1ZKm3Y+JcXbuHAPQ00b62bwlA1kclIxAHIN2r212pwNb2OeRlr
6k7xV8oRa/Hk84FlmSC1nk68JjykuVOqpGC7RNtIgp0nv4y1zbJ0YJzM4/yKNDXwUlrNPI5YPIiQ
zr979cPlGVwLMf39ZC9UtVKp2K6zVKhx96+JdBevIS+Wd8ME6Ka6JfEGOw/RFWEUpAGjmLAGxU3j
bX1l36+ZES1uapU+GEQdoFRzMwU6UIYwNgykD0WQ04ltrTViFyKgFYaGBVkxyJU5ei2KSjcu5KHY
6CTgNiAdBynxaiUrmj7/2WuV1hpkW/R8uPTmbwrViMY6tNQCG7vSEfR9GX2mrTDiipg39/4aQnRp
SFSVeFSYdBc+4IqKWNXH0qeCp8fi+KzXxcvgW+XfF0Yow/wJMjvxoF6kWFJR/OyC0sY94arWVS4M
/XB5Jy/M3AS5kKaOzNQqmR06RehKYYrN9Aaim78rWgOwDY6Edppm90VpmU+uWhSfgrjQVgIvHAoU
5fC/4XHGC02bfUJ167uNCeRiE4hHz9w21kOp76Xwtoi+VjWKII+Xx7lwWZ2Fm93wqsfwDXWi2Q36
thG3kZBvw6Ik23PwDVnZjgsbBNcOyGg68FcKC7OxeaqVN4nVklsWxzaJNjGoksvDWTgdziLMhmPE
sYZLWc9wcgAkabSpwic1uc2q3rkcaGneTocy/f3kpPM7BFCxPydRFR+rLrNTD4P54lrKUGSGzXc5
2NqoZns+1zHqzcSu3DSjUNwnftRvG6HwHvPRehTTWl4Z28Ipzgc2dZEwPJtOwPOxDZjN5YNGuNZ6
TJNjGfyw2pWdsDR9k+CeSrsYEYI5mLMtoj4Z5LHcVPjbanbXHLoIrNFz+/csDRgaJ4FmY3FlF1Bn
RCAzPGAPE4oPRuuojTP4T367kqgsbe8/sciYz+fNbNoQICKx6v456K7Mfyhx0HBCRopbb2L3zfKF
wfP7Xm8UjgavpFf5FsKBF4WVUs1Cew+OCQ47fKLUaj5IpXW1X4yk7HxCnuP2Tlwljqfblfgq15/r
eGv2N6CwRuvX5S2+tOdOos5zrwQNM7maxmZmP/JYe5NLeWtW6ef/FmX2vOyy2MqTjrGRRu4jKBJJ
nF0p5poe4tLlAZ14ajTRZqLbfr4RXCtFXEhlMIb4K4sPXfI0ZpHdlvbYMZHfL4/pdy4yu+SBvf6J
NjvzZF/FqywgGu1h/asZ9tFRt0ZVoubujuDwFQUR8rF8qCVP22hpld0YQDePAACqrSjEwQa78uro
h4nudGVtbuso/3H5Jy4uLrDJ3+XkyYnmfD6UIFbrztL5hclDF93F0InFp38IgbwR/h4aRaZ5iNaM
PTNKmARtxJi4jeDfV7mduO5K+vE7L5vP9iTjhvkn+QHVufOxBJmSDok+cIdF8rat3xreB40vO2Fo
7briXTYsu2ibTZ8DTRHb21oZVLsrxl3VfBnNh9gvj4KkXlF8uNdE18mtNRfYpUPo9Pcp57+v8w25
cEN4t1n0Vqu3yRpwa2lvn/7/U/yTiy9TQzVSVQ45mUNISY5j3TqGfxWGD24L3G6lBra0c06jzb4k
DBmEUAbHAEXr61BOxYFXbQ0AunS7nsaYfT96Y45dkTNjqLyF0SeFl17kyMPKBl1A3sg0QoGnT/KT
NKBnC+OhtN8nMUMZ5dfOM+BlHkvgrZlxRHtDr65UaqLF2oNsaWynQWerVVlKYboau7VrX+Lokxbz
Wrr9B94eQyNlnXSkSfvnoLbAaNoE0X6i5NE2KBJ4bu3rmP69EeZ5mNn9ZyamK0YFC4WV1Jg51oAJ
zDiiszXYOFLaqrJyny8v2cm4ZksGa7bqxN87Y6hxhwTpApqEV8FNooRON1mPxMh+Z0ClrWJNL2Jp
55/O6WzlZB9kuyIyp674GDRfomZf9leXz8ylJOw0xOzjEmQjG8VIIp/o46fWlO0B9/rKKD+V8CXo
DKwU4JZOJqDPU7cPgY8POLpiFLSgcgmnx8LPIey+p1iUXB7R4qQpvNcQ2ID9O8c2dJ7b4rLC/R4U
5luAmp6U6bemr62EWSqSQ937E2e2EyVIfEUZE8dPgpeqeAka66gPMRILw0YZ3vpR2Mtt81wF3dbr
JoPAYGMO8cvlwS69FE9/xGx3qkYiBZ04XXmDct+4Ps5W1TaM1RtB965okmw1/Cwywl8OuzbHs43Z
RrKG4jdho1KxqfjYuQQMSz9ejrI2uNneVIKsBuFJlDLemAyjf1HwaVcAkHyLo2uXNvDleIsH5cmK
zi4BMdOjwjemeOrWdx0gTqn1BtXrH6JAuWJrTlIzcwvmNPZFPNN5NabKjdjvNc/pmltFWslyF1N4
+KXgLGnrUTWd5VuBZ8BJnAYTZK+lKtvBVfnL0B1DvkfowIidvv02rLnILh4mJzGnvOEkL/DqSjGG
nJj4NEXhr15r7G54s8K7elXncCkFwe0ZlDGcQ7AYs+Eh7W1QDubr08zbMr1t/NtSva/zV2V8BIn4
9yt2Gms2rEYWxqHJiKXGvu3r29x1VBy5hG5lv6+NafoeTqYPkaUg0zGl2vhNvM16E5OlH4EuI1tQ
w7NXNmQp2/80sjkyFbOUpii9aRbz+8z7abQvAbo/lrgygUv7Yur7gwNDVp/L9Hxg2O2KnWDQT9QM
dD7jO727GlFgdetrOd9fHtHSyXQaarZWvRr3WaMTCocoN/smGkfN+/nfQsyWKc1AmfJ6JtORUIMJ
HoT8vej/Hsw7gTL+N2Xzt7BVqVHiStOeCxp1G4ooxEoV/gABrct7yXLFzeVBLe49gAZUziDzUsE4
XyK9zk2QbNPzrJdfR7ium1HvnbIbrsU4hYihvMHxXIm5dN6izkG6SCtuqrCfx7RUX/LKjkZvkqFD
N53oNd4OTqw+Xx7bchzg+wq9P7Bos7F5aC+pECTKjZV2R8zaQ3w8LcHb5MPK5pv+o/m7EPAmGTBE
nQkddj4gEA1hVY1MYtF+q3IAggqU630fbRFEUtKttGbWu/hdncSbXVhJnnqd3BNPHg9ZZyuy49Vf
DOk2zf8abUx3QkLwYbKuNfCbOR+YnAhSXAdhtckkksNtV9+6mILJx79dJ6KgGyCTGlIdnmOSEjXS
5GGM8T0PIaHdgMIte0dYe+p9nDRwT5T0J3N7yvpzmw9ZtUL49yr97NLBzhjjryRHFfMhX+NRfjyK
zgPNVqczPR9EjEL/SHlHqjzhjVx9vzxjSyGASatUaKlvfuAtSiZQe6E1K7b0TSX90tv3bE2/ZyXE
nF3bW01UyyMh5OEYakdF3OO0e3kUU7Z4/tlMCzGh6CmmgMieVuzk3suFYhBryaRUFmDTUdOa97KV
ks3SKE5DzK4FTwnFfgQxD/gM8azcOyDNsi2a9K9fU4xEEUUKQwhgSB+grkpc11nNiZZ12rfIT0iO
IQvdAhZ66rra3KWavLIDPh45RFQVQM80ElWodOdzpw5oiqM8Sc4A0CD27kZL37ct7K6j7yt2XdrJ
Wrfo42l6FlGZVbjdAjnxpp1uWNjtWbHti+ArDow3o96uEbw+XkqEQgUQuQ0KhxTpzwcnN2YUuNOl
hHjLdeTVT3pCUU8o9E995z41Yutk+vByeTMukOvPg862SiUWaLGK3BaGNz60OfIMifluhuPGMr4O
hoFtZbAbSjMG7CU86ll1h4HKXjRexNh1LLW9SjVjl0feyqthcQOfTMVsnQtgRK6b8Kukety5TXnX
AwXO/GJl9IszztlIKVnhVp5T6lQzaBqz5ztJ+q96rdoqRg74byLmMfaHyhDsy5O9dBbzSJnK4zDc
P0he1yKiiKHJqOLkS62kO1MqHpPxV9oq1zDfV9KNxbGdBJPPd1Nh6Z5BE5dqSoWJTRodouooWpim
XFf1UTLXtEoWV+wknHIervTKQCtLpnJ0Xbtr8c7RxE0frPVq1kY1e4o3gi4Krcs30teWLSjf/MAR
xG9S+Naa14bw4/J6LX77J2OaxnxyUrcY1FsB1SF4I7LdB7JT1D+8Pj3G1Pv+W6TZ5VkJaRmIUyql
p7+yiFanbEfVp9T8e0AMXzsnC+BUmDC4cp2PCHKkaoSSRcqmqDa127u6j22/ig6Xh7N4xZ2Ema0S
xE6yqpyLIa8j0XGzQDqgeaBsL0dZ3gt/BjNbnjRQxcpsGIxe3UDc2ynG57Y75vVeFzaF+eVysOW9
gGA9oCEcm8VZ9q716Wi5AvsbfeWN0JDd6JWtFIbtp38vC8wioV1lTg2XKTc8X6RC7yXF1Zk9OUCV
Vn9SijejFxB5eopSaSPlK3tv6VTivQ+zEc4NsLr5NCojXT2fbDctNTsq70qsOrL8cWg/l2sSjUuT
CCJagcIHreiDi3uqNoMZpqS8mQdZsy09+V6Ww2Cf5toDIlr1p8trtrQNp4YkIlbo/oNfP5/ICTaj
JrU36bKE20T27gav310OsTB54JkYDBBirLbma5VpXmmOIZBUS3gM2ttQQcMjd3SqF2awst0XalwT
x5xHA9wRetXz91aZcZNlOQvlh+ivju9WLjj4L9p5MOwCqhiGgmKx2A3UwManVFsDiPF4ZL5mmSvU
S+hZsDZQEp43PcLMTAYtioBeyjT7tTD0vxjeEG2luhNHXOei6FPqCt1WVLzsKARK8l5npr5p0YF+
bnPT/+TWJBHeQBc2SoV6Z4aBxtPHFG46pWzvmlrqoBhoGTsiV6LiHQp/9TmKe2WjVVL+GUy/6W96
KRfQvsn676IgaE9VYRp3ZWy5KFIm/gF4Yf8zaPREuetdFY1jY8rT4lHUf+l9nVWOEvvyMR97Ydt5
Y3wcRd9IUOiMkHpUIz+80XJqUjZ9K020tbaWB2foB90AdaCmnR3pmSXv0UVXYXaNiepvQynH2LUS
jQqYbed32xifma3huu2vtumtyvaN0A82VthYysbFJOU4SEp/HUpCclPFSffJjMb8tRKKF/jbD4Rq
D32WGgC1xXFs7dqw0Ib05WTympKVXdB28dfGqM3NKOXxU0Ox++BVlgSNQUY3Mu0p/wMoCMp8q+pR
1wL9FfW9qsXKVg/F8CjFqbyNJV61OpaTV3w0AjoCZXUUyra40trWPA7AMFrqVr2/rVuhqd8jt5G8
KxT8YnCaSW5iXa8H2bZQS0O56vxehoHAlNt8CYjfNakIoScuMSmhE5w/q2UQkrxGXNSYqr8meYmm
jmBZu751gQgUht7YplqJX/shRFGowYhDd1TLAxkohW64gwMOc7PIW++5GavafI7jvhk2LfSat7Sr
k0Ouop+90cck2qHGNPwQDQ9gTQnpf5sIUfuC5ZAlO1Lq6tl+LFRiyqXmv2GbWJhXqldYn8i8k8OA
jILs2knhKrcjKmKWjZoY5I1UauqbXs6N9IpWjqri5iOL27QQ/czOLFqNtpLiEW9nqWVAYQ3ynA+x
y9pdk6bqa5B4kYulVppeCYkoHnI3Kg89VPWNWY45x3ucqzybItlI7chzP2mtIjktui63jVL3O1rb
8lXlp8XBFWrrRuniQCa2F2HmIdbeoY678Ak55vEIap2y99gH0jZzUTRX+9Gzy9xqUaLStM5z8tho
j1jJ4w7QB73kFKMi/VKCFu2bqg3IpFq5d23d690bRRDiZ9HI/h9pX9YkJw50+4uIYAe9UtTWXe59
sf1CTHthEQiJRQJ+/T343m9cJXOLGH/zMC/tqERSKjOVyznqB5n6fDuSiT6Oqu4O6Ma2fgCzjato
KMLplrIiiavUcx5FaxmbvAKqRORgzTtPSIo2UiNtvgLAOrejoOLpF7sokA/lOQ/VQ8JYdYOOUAM5
UrMrH13VkufOFulDhX6DL2psx2BnUofsJ2Un7DAFRnvKrDKAr/fydFt11H+UvATxtQqN0jp1Zsmf
PExz3NqGX/ysPcSJkZoIUsmu26ptmLKeRD4NpXruFCs3RSG6G38KxtirqmJLMTE0rtnsBY8HMigg
MMyAaSBN1gIuRYLKC9sKtgH3IjYmQFsP1WYMSIyGDlAHFa+e+OGCszTKYD37iN58jGkds/qTZw4f
133VwrwfXulnH6OFZa1p8jals/stU0AYvFSsiovg6zA48dSnP2vxTaTeKUsQeXZAoWrXHriLHuz8
A7RQowQ5e8iGOeWlipuC9XEvWMxaGy2nLiiNrIPrdlu/zOIKJQHA9byvbMDs8HUHhvUjWzFjGANR
8TIgMAxRoFsFDsxvPmjmxlmb7RzWfu3L9xokK1Ej623n12lc8iwifFiJRxaVAUmLANEvnoB6Lg6t
ZyDkCtBijUbhey/pP3BVbiS7Yah6rKx0Tkv8sdIzUfOnnD1dagOsB12PnnGDizgnW7MQ2xoDOeCM
HeWbn++H7Ka3V8L+hYAck7PzQxoIPGB+0LaXmqWbICWMSBJ+0JvUGwjzDtNkAieKBRve0CdjbYR0
Kf7CeAsAVjDKDUg8LcTLUsOYyh4i8zbfKNAyp3YGcL5jUm66NXaVhXDSAncUMpAWHjCOjk4vWda6
3BkRfznfulRFwdrs0ZJ+nAuY9/fs0GAGbVGHENB3IseMolvdMZV8LkF5j4dhKeLrSjLfNl1HHMzb
AUDyV5ZbOy50dsCFo3lsw+Rzo96y4j31VzKEi1v2W4Q+KZONxsgNBRGDM8T+0MZts/9fLUKP8Vky
ucq3IaFvPkJ56IPXv6hzgFNiJulATQClDh39xUEXx0iphWdEnqHRB5QitWgjw7I+M5ufZNY9ThlY
poVaq4ot3SdnRh8DlyAmuPQBX+qUmP827XYjWwtAAh9mtUXMZmTTti1fBnOlDXZJ+zDvRkAbBoAy
aPil9oHSrm+d2VVR60XU23L6MILbYc0yLUkB6Y0FdC7cV6QbLqX0Gd6apoPzKth9i0HPZIiEA5f+
37sbHLQN/5aj3SWPk07l1MRqgANt1sGhncpTjcCxZOZKuWhJycEUHyL6mW+SXkwcjAaUsBmOCe7/
VIbTCXgrh/+u5UBqhN+YX+p4y17u2ihNF64bVRyjD1KMnLEgFkOebJiN4tFfiJpVHalooO3oRlyR
hpZlQOYgoY3y4YaxHyCvui5jcccwsD7z8GGE3Zv/fmboRqvsBSkMLGd4oKYXJfZKH9uSafPPBGj7
lWZpLrsxaTcpKsmYqYpcoaJyjaJgAcgTlwWjomgzxv9Qvr5ch5/nIqupP4+zmeLQMoqkjdeNY2xk
hXHMatWdikkgIcodr7I2aegWz5Mw29dagUklqazhUDsT+8QboOavhJ5Le3z+bdoF6KawAcIgVKZh
Ep2rw7E21O76MS50C87rB9PSDF6ECr7mQYRZ5I4KAXxLJxcPROfZEl+UnR0oKPk4Q+mp+sG5+Si9
bCWUXV7cv4J1ihO0Q4dtPmLjk8LaqSDbMWuNbmz+dt07nq1NB/rupjqzuO9hdpCZbx23D2nS7qcg
2/DATSMqUkAv+w8td79c39Ql1T2Xq70YSqcBs5qJpVXGgyg/hHET8NfrIpZsMDpXZ3Za0LaCnetS
bUGhMIRBgmPDEFSAR6Z376NxxPx8XcriGZ1J0RSwB+AGrUdIUfn3kB/7td6Xxd+HV4bpnfsrfz02
zozI5DNYyhp3XNpvhjpRc0W7Fw/CByooquYYbdJz5Q1aeILBRim4b8ByZwzRKB7lZK5kX5elBAFA
aOF28fq4PAulMtgHhVWM7VOttmJ8aOiKY18UgXQhXAeCPWB3X4pIrbCTnYK1FeOv8OUOzfKAwGr/
RqvOxGjnHU4VfjfASkRx9FyKSYSD67+Z1Upte1F5z8RoG0ZKE9mMKkXvzHio+IkGx94Anc/muvLO
H/vH7f8txdXKvorkbCpTSLGDzVSczOYrcJWIdQyHrbUGkLy4IrT14T8w2qCV5vJ8AEnpD06bd5vC
OuUTBlYKeiya75hLXGlHXkwAgInvfyTpq/KQKAphtLGqcdPzXejfevzdGt8zdqSsRph07IrHCszN
6Vp5cHE/zyTPqeWzyyqRakg7RjHOmaFb4KnqTk7/NvR3VXEaxH9vwINbAvzWDPuJBjz95pYY8PQZ
eibR0HrfgC7ZfGhUZICLe83HLt6sOY6d8QiQTpj/frYqBBVFVSQ4uRxI5a1rRYp8yOx4XRUX7dyZ
kFl9zoRQv+l6UuDQDC+JrOEJOaPrAub7r+v6XG4Ckow5N8Npb2jKZQV8bJzNhLdzN2abKS0/1QPZ
pLzds6BZeRMuqfu5OE0V0s5B8x2HuL5IotJNd33zC29wrfN4bVna4Zhh04HZEnJI+E+V3WAEayyR
lD30xe76/i1pwfmCtAMivfJU10GQhwoxkNDqbG+rNUTxBdwLB6BC8yD4nHf+s8O5rXpgQs/mlW1T
A+wq5W1avjfuEZiGfXFrZk+GGwGlLXdPhf1C2SbJVoLqpQ09/wLNwJsJJq1Uhy/oqvtyfEZmM0KO
HcmgiBT5X7hF1BlwsTCSiZyLFgUFJq2mcID9zcd72/guqp2zls5ZOrZzEfO9O7tXRtNK25hFjLX1
yAoQ9PrJrgOU3nXtWEx6nsvR9JCCAIf3DHI6siflP72xxaBnWv90PIzKsTgbNxW5H9Z4uRcMLtTE
sUEuBpDNP2giJvCKIiCAVKsRkWV9yB5Aw4AitJ6HBBXCfuUOLFzqC3HapZZ1XpaoaSFHkjYPgrHY
7YqdRCMoIqiVDV2whxeiNNWYEJKFyp/DGVltm47epK2/vX5ma6vRVKORRuCMHUTI6n6y3kfrOZye
2V/EZVgI8LxD0HjgqDS/L5RL/HqCmxrUM4oDXn5k3cqxLL3QzmXo7WsW+KhYx+GhxrCM0QUck7SK
gFD/pQvqyE7FtgMOFHh9ALc2Pl7fxKXX8YVsza+MIO0gnoJs0/1c8K2iNyU/1PnbJLZt9pp6h855
HsVR8dg1Hx1/xYIsWKsL6ZpGUidzXTFgd6vU3WTm9wYstDRLo6Q232q+htGyJk1XSlJmJZ1jOKBX
WM4PV4J2m8nIrG5RaV7Z1/nLNX+N5zaCmHms0kXr8KXhcgpuyzDByrxR3HnCOJlIcakufRBFhnRX
8qVmKIR31pOiyX3o5qBO+Hz9ExZM58UXaJ6grkKDWBSrLQZUTMJQWSi8NRYghMTa4Nnixp4tVrsk
QPepepNhsX3u3WZGuuOud+MQGVG7xCza979ZGJLi8LAAvtcjRzOdspIB1HvjiSMQD6caxdT9dRHL
C/otQrMtZQ7qdGOACAv16iGIOJ2QYjhRuS/o23VRiz5gbtfAzPaMyK4ppYlyeN54EDWWB9Axms4t
2Olce5uzJ+6Llfu2fN0B/IZWmJnmT4c2hRIIZZslzBkoilt0ANb+XLefomKUn0qvjTx0j9p+uvXz
dFNadlSDTLv3vqGxZiViXtzisy/Rrn6WWUM7yTnCRFunApEOw0AdhoqaWGUrBnZNlHaapq1I52dY
tBGA1tBHe1ZH46bpo0L+AGLK2h4vlPVsUAn8u8daLMELIJN7HOJG430ALWmPieoZxjgFLtAL8R8w
tBDlayAci94wBGgTWNWRZ9H7jozJ9vu6gdCkp9GIPEXo80eMEFj1Gurvol05kzR/yVlI5nkCM24u
JKXIf+WYU5BGZAYr749lIcB5AXV3iC4mzaLkYdtRz6y6jeoQnoR8V7ThLjPXCC6Wd+1fMbrnpe1g
TDSAmAEz9kbMkgcADCmykttZk6L52BCDqdlQMuwYPXjjz448FCxOyX/nuEQkOWPj/N89+9UZdnYw
IbpfRgtDMRu4nu5otvk3QzLxzmjxw5JOtr1ut9YWpdmtquxCQhNsXUJ/+uOW5C8ACyjT3XUp89X8
w40SFLzmEX70BGh3yQvakGQj3tVlmjlbl/tp7I75X4WSZ1LmtZ7tXD6QDE0qsEU5KJPwhNvboLlK
wA2HdqXr61m09sTFK36uhGOw5FJSXVa5Y81Wzw9AMWSjVATE1n86qAa5N9An/b+TpoUAk9tnyDRB
I4amu3US2UaCt0BVlhb6+hwTvI/Kz6OKkHrFBi4qx9kytevbUxfdHXO2ohmfeYURQTT1sGlf2s7m
+grnH9L1A4hG4GeA58Q8hrafbiD7juW4WixEX1QHyto6j0bb2FJkAM2pjauQbJRTHq6LXTpGgPBh
mh9dlgBD1pRf5G4KgAIofzfckWqTNc+pdUyrj4yPUVOsMVYuPhDOxWkOrAaWljQlxAUZoNC8u4AV
UW0eEufBU695vqv6DaN/oTvnMrWbJzlwL8sSMtMONMTukTVlNHh3CA3M4DFc6xBYeoDbMxR/MAMP
+jBilxdjGDCWHno1EkH5K4YSnG7fGsh3plHhnGZAawAdDmEcpGvl+1/cs39q0G/B+t1XIvENDsEy
YXMKuQj/qfmrwLvSAM9gKHA/HOM4djTqfY6u0iauvX4vK2cPFuOIkH6X8CI2mbPzjTX06HnR175N
0+5OtClzDGj3hNyonTwx/3MxrNygpeAILRMgkEL7BOq8moymAX1sM0KGkWE0ayTMiNpMSdSvy36L
hrg7ENCqFfgca/H+nAnVDJOsgskcUo4QKahfi0Htg6yPOXp387zeYUJxI110T4sv3MxvC++nQ6dP
rvVamkbkACeNAUXWdaZTk7D99Xu9rIZnH6YZLtNP+0ECu27jDIClNd7t/iDlvhy/uV4eMcBm8E8B
2sH643W5iwcNHq8ZPxQsbHrDBSvwCEaTMvZjYAcv6A52mKJUvVaNWzYkqCfCZqHt4o+MHTpFK3Te
4VLLZtyA526DmfdthwkyD5M6QK18cbM6lgE6SadsZWuXPPlcyvwf0ZoNcxXyX2S2Yb0vb3IhjqD+
WFHl5V38LUKzIUzN6NYUh0fQlQuOSpgQGnFk/P/msH6L0W4MZ+grK5Gx2eR0iFtSbEu/3SrAN18X
s+jazjZMuyMo0vVBO7u2MD960y6snwiMPz0VPYgjD/3aDOXa5uma3wHVpB5xPqUVt+qT75/84fv1
Fa2ogN5oVhSJInwOUI36ZXDuV8O4xd8HNKSHCWo0Y+kYpQD5Rbg4zUtg913zLMjh+vcvWi1w3wAl
COMxACK89FEgjKmDssUt7Ux6UtSPHKt49viL7/JD45e3clgbpp5/8Q8HcCZR0wFR+aYgNiT649EH
zTu6DYyDV38HTMX1pS2e/pkg7fQVMVP0AUBQFt73rQf2S7QVrUH0LK4GHbUYLZpr9bqroWoyCrAi
wwQoOJiqHI7mCJCqzPxsAnC4m8yV81qKQq0QPT+gI0OPgD405fZ1ktRVMy/q0LrvoRX7BMWDFdu9
qBWAOUTwCZYUdOVdaoVRJ2BG8bF1qV/GTaeiohTwnpiMSA8sayKjXnlDLG7jb4F6X03W1TyvFASK
eh/ad02z7eofZvhirYEdrQnS3q2pEYLWVMwrM0Bb0cUANqP0w7Y2ZFqpWi3dXCcAdDb4+2bwiPnv
Zw+wtC2JCEKJViEbA75ya5O1+v2SBBTu0fM8403j/l5K4ACUJIRhXgUlkM3EMVjwF02TaEHB92PE
CWy4vhZIuq3lTFYCCYTKTarQ1RZniGQNteJ+Fp042lqAOA+IkPCPcbaik0UiFEAciPUWlEgc//CD
k6Qv1H4rvDijN3ItpTWrsGaGPAQLwG3CoxUOXFOEpGmrbBAgsh/81xpAJdU9d/d4ZIVhhuzWfbhm
KBasEZ76qJ8CHhzUc3qW0raB+OZbgHs2RSX3AwFyMZrWJfxSuVYXXtALwBQ4SPXi5YH+4fkOnGle
mfNcYkQVc5zE3IV8/GdyzRXlXlzNmQjNiLNcwvJ5EGG1IgKHcNype7mG87Jg60IgGYFBBMYOI8La
EfmiL5ycQ8jk4G2YYjwZy6E7FBquO4ol7YMgvBSAk408hu5kU6tyWgyczVBDNwN4MVCxke7eSSLg
iTD03pSfePZ8XebSGSHhCHXHWD6anrW1ASmDF1T2QGUOqx1L+LEMmhWbuhT4Y1m/ZdiXejB5GZr3
KWRQDqQBcM86mChn83jcruniCQNaU5x1uyz974lOdBQBwYagqwj+Q7dLhPGchKoBPt9dkvzIh+d6
jYR8UTXQWYZWa1yqP5IV5gB+zBFl3k3HXwSxotT5FpQFzOzb9WNa0nNwz/0rRzPiGcsxotVBTs03
1AGZ+p3VrUT4S81RaOG2feQJ0M2LruTLYzKCvBzAQQjtq+rHqUj4IQHmRzM5IHYw3fQAFrxp35ic
nWorO4KS7QtRAEBkU1o9XV/tr4y6ZhTxKQBOxQwNCjd6DshymZNYdAAceTmkZdSSoH1TdZY+BOXA
v40uw8xloXgAkgbfo7FsWXiX0czfOD2mGsHQVbADfrzeMxpgwF/AOZ2GsFUBmOT8tI7yaXpIZ+rh
3ODDHsCD4sSztHv1gGHZoE+aKzMyUy9/YIPrfQfMMHnvRhuJXxAIv+VEWTzOgNT1mCfUggI30QAu
N2CU2sV93c8viISPIbgqZL6r6Vj/VJkxphEGHcxtCmysB4sJBDLC6u0bGwgcf9E8gu0DKNnMw0nA
tHN5kkAQqlMzhLag+n4qrWZvGuyUpOlfGF+U7gHfBJJMfLZm370hrXxeTDOAXXDPAc8yogoceWB7
vK4OS3YRvFBIXKEOGgL+RlvPJCwlg2q+ZQSUBaQvkSQafRGLQIrnJm3HaEpre2OXlop8QIhvbfSb
vFz/iIWAjSBNPvNnw3uinHi5p1ky8BKoQkCLrBFfO88FpxHwn6V6HdJxxWIuWJULWZrBdJNMuuMI
WQa5Ic3ey7pPYLYsA2MlvF6Ug5QIQh3E138wjhYSd3BKsa95ZoePo40aoWcAWIr4gECYfI+9Xt/D
BWcDmDTkw6DpuEo6GQQbaI4pZayLgOhWOWiDVGsv+wVDeSFiXvJZzCE7gPWNgAneKLCmFWDCJtYY
d3KNIH5ZDJJKiKPgO/WQIM1Dqx5n1Xebj6bCRHHyXBg/ru/WAuTsjCr3W4imBlWaeW0xq4EIfiUq
MCM00M/MPFrWq1PuPaCjcIkq3l2Pxqo13Vh4ekE4olLgpaALTR8snDKjZPQXdrXfggTuoNoKEPp3
1L/xs7jFqP31xS6EwQQ47iYmIkEwjl29PLdKgsR3bGaV5+qYFO7eGoavKAPc1qk8uS7bmJN79Bz1
dl3sL8gGzdNA7tyYi5AfcxyaXGV0M04Y9IUBNCWsX+GMgMVZ7SYyHdrQipwRI/5F/pF6P03RPYej
HWV28Q7TG1ceoGPQecKarxTs7m6rDhyAeaUtV1K6S8qGBD5CzxkwD6OKl3tTos/XFB72xu7yW4Wi
el0PN0Pwfn0rlk7gXIp2c/IpZD1mrnE5W67uXACTAv00pE4bmX4+HU3W0idqkn0aJNWGD+rhuvgl
2wCWUBdzswAqgZG/XCRPUgODRLhRxdDuO7u+c7y/eCxgruu3CC2IKmVROf58aT0zf5Rm9VRkajP3
f11fydJx4d7Mc6WIXTwdKccdWzoFPcObpCHooJl2Np+OpBpXxARLN3QmccY7DmOLjr5jIkhkY7s1
KGIyS9RRSXB1AJLhqdisaOPtZOb5u1CK4TnsubzjZUnjEuhx+EcGPjLKzbwbo8DMWjsqhg5QPoAp
rmPTa4xx02QFfQARr/MJEBIthiEB3cpblQL2wzSHUyKD6cYtkgrA13aRRoIk4r1LCJC2Mqvqos7v
8pNqm+mRuIq/tAWZbiQK5bHs+BRGeeUD4aMGU1UaOZwXxQahNdppAYEjvzlemcptbdf1wWAWidMh
Sx5CZQt4eDtQO1CxMiDYunLviIEUkd2GDbJB2UMjARhtWiI5Giw50tqwj4HhbS0+OTvGg3E3KU5Q
4ybjPZCGp73rGe7JE3iZRFnZ1+DsYxSNeAN65wGI5jqHcWqnt7HxrSpSQcEfnAnJ9QjAIF0SjcDx
2WKWU74M5WDte1HRL0aaWwA6yH0ULA1QC6/YyMU4KAQPtQWXA75b/bFmE6NlZYBHFFrjghNYp/ld
D/6Oo4v0zxvq4gnwNFg/xNwYwjsr7AsGmIrxv3PeOCgJ//4KzS2VyD9y5eErFJlOAw2AytTvr1+h
JVsU+gAGxWwhKOt1jnKFcLp1ZQOrHFrgrsvw7OYprBHfGWX9UZs15t7CI/fXsppLQV4InFZw/tro
HNZrRYQAL9JpkRxh1snON7WRokeUIet44OZarmkp+DqXpaUuqr4YqkBiG3kgAPvSl9UO4G4vXSma
p5YYf8FsgGM7W5vm6XLcc6OvIS+byiHKyw49k6NxCvP8B83KT2OQ8RgIHmxrMqCliEA1P68f6pJd
xA8AOQZ9hR7SQpcWvh4BIlN2+ABLSDyGHFJvk1F9JEa71oy6ZBmB54WsGpLG8yTvpSR3EHWBQBCu
zE3eWSnlhgg04HYOCt0eWCNMtIQ3HnBPri9wSXvOxWonWtS8Tpw5tSaaYM605kHsUsQIDAmcNcLo
2Vfpccu5LO00WdO0XmFgM4HPF5UMB8oP11ezfFz/bqLOVoiRXKMtIGeTh3c+AN2Vum3ox3UZS3fg
bBU6oFbYm2RKOuxYyn7mjRHhHYLmi/S+E3Jl9GtNkma0gGoAUO15vzrM/tWj3Ljq2Qm3Y7sSxqzo
gM6wDavvjEOFFYVNug2mXU1oPE2xUM+AllrxB2trmnXk7K3D0FclO4oTMqs86skQZRzImlvRrry/
F+UA+Azd1pg1dfWnQJ+SzrFnq+h0WVyzuPE+cTeMAmtF45blIAeOFCueAbo2CDkCkIjPCSgkwmX/
swFUletth+TnX2jdXCz/f3I0XWhqDKQ4AfbNsssd8cXJ9JK3ogxv4NDWIH/W1qSFtWklxrYMkDv2
SPLhI/kTpWgFaZsyjFQdPP3vFqYpxIgBKtEqLMyA1lVp1Ph0y+2XJFvzXUv+GXyB/+6gbsrtkZa9
C0F0YFHQD1vgrEYmeZuccdPm9KFqOEDkxUo+d03qvNdn+o5nSOZhNhz2tbhRpRlz/wRq2Gi0gK5S
IY7cZV21u76ji9f5bKGaJzEzFZigSsM7X9oxXndRbvXPlAlEycamq9dm7te0RfMged9IDMBBXOmN
kZMcfQlgMfDLrFEkLsoBvDs4qdAB/AedhhprZo0jMvI+qW+zBD0qGCUykNHy2RoB6OIOnonSllT5
lEjgCM4VGkRz//jDAa0doB1gm8b/i2Z0gkwkqpwAfAdcjeYUeztUvGIwVJ4Dzuux/ifIyhth28DT
gnts3GHFYC1VNs4F6j3OXgC0P2nCq+BhfTS5e+Pn7W2bmkfWfwap4r3v+ZGVQU0rE9ekPF5XzkUP
jWewBb5fi6DEcXkfxFDWIBTGKZYGjwvhAJHxI/GSlahmUVfOpGgHWFd23XcFpJgz1nAvj2ZW7HqK
B6dXr1zwxQcO2j+AZ4VHLXJOml0JkXlo0gqyjG5ryzKmdo7gO7aB3te4UZjGQ+pE7l9MMRMky/GE
Bm7lnMm+3Ee790VVKtSJxJjsBl/xyALZl290K3mcRfv1W45OvzJmhkoqYy7iUAIasa9IVCvWRzLc
F4nceM03j7jb6yoyH84fYeKZSC1rPYQ28wwHIkscGMliRL+y2rTia2Ex5HVWzm9NmuZYp5DPsLfY
SHduqXxOjSeffMrc5wwTu+4KDMLaZmqOVfnMd5kJWb4U28mIR7brJoT2b0B7EYB3pKsTyGsSNe9K
uTF3lEGiNRa7zpNxQdKtmqw4xc1Ohuq1zId7v19j0px/9toRanfCwjiWDGuITcGLVYkSlSdvJZBc
6hkliO0ACojxd9RXtM20WQDrkiMLmhunTL414nPX3jppbNmHokZOATy6u2kqo6R4DM0s8oFs7t0G
/dHhoIzNN9d1dtGsnX2Mts9NXrVyLLFg6T9V/bjl9BY56hUhi7t6JkTb1dJRhacEVkzpjdMMwB35
CzA7FC9tzAu56Nb/g/suwFGVnUS20cAWWvJ76yaRySKA5qyc3uJ+nQmaDfhZWERdB13SAoLQtxTV
GLxMnTfLX7Fdfwpxgd5pIgFtI1kOdphLIQ3m1QCKNRsSV20Mme/r3sXjxvrPx3IpRrMgqEGnDnVw
9qFtyy0LzWQ75l0ZX9ewP13apRRN3Q00AAERBosJJzuuiremzCORfCjv69/IAf723HuMOo4mJxy4
V5Q+Yh+3A6F76B4aEvDIUd0ekH1r/Np/micsClgf6BwBPiP4FS5PyJ5xlAcX+fseapCNzw4mcIM4
AygCkLDxksetXVG8P+/QpUTtsKrM8WlamvBn/nSHN07UkfTx+g4uqt0vMD4ftDce0XRbBkMdgAkd
l8gpPxhT7jvGX5J9Qska4M2fcSqoqVz0M8692ygFacFUyY1psEYX9Qda3wDCS3Zos0BmXHxBbef6
ov50kxAF0qjQA/aUb9uagZtM0fb94MHaWjdN8275L1ZxBE/y6MAarWzgQkh1KUwzdLlpp7UxQZhd
xpb7yfEAnpFHZriTDaYrnptkO63RRy1u5dn6tEMbFUjR89xHGF7KyOnzaALaNuIPmRxWIUOX9tLx
Md1CUAjxfZ2vCG0OiayNAMdWR4PhRANBal4KQLjIuG9uq/frR7cQ8c99lL/laTrP8sDlRQB5jL52
blSadxX/ihfGhtSfjDEahl3Yb1qyYrCW7jayt2jcQ3SKSqWmnAMfjIyWANdDhJEUgJYnIP/ZWhmJ
KD/Y5mvoHq+vc+neAboMcMnAIEHf2/xBZz4FrB8THQUEdhjSbr4G9duQfL8uYqG87ZpnMvQEo/Bs
bneNMdfQm+eJTXHf/wMW76/unLkYrQeLu7fcA999qPYCs1F0ekef4YrDWeh6uvwKzWwWZZ7hM7BS
pfiGex8iYY/VUO+shG1ycOOpFOHyyTDyfSN74IuXK000S5flfBc0haK15VUYDJrjWLIVnEeT+z5Z
J694CIaV3OSSFp2L0txRjYShCFos1UR+uuFNlAax03932h0COtoeAvk3xudcombpas8pgnaCRDq+
FGIP5O+0riIDDBGdfG2DdJuZm8b877nxyyPVTN7QwOlNs9QheK2RcXPX/PraRmoGLqwsr21nepeW
TVkEWFKQg8qoZflJOvXWcZI3hu7NiXlP16/MkrE7307NDBhtwjlaemEGHBl5w7NLuyjogCyd/SiK
Y/7fX/7zPuIdHlhoFkab0KURmDpRtJgLw8uj+qk6iQd/xEhcWa/XV7Vsa36L0ZQEFWlpBfMN6Kbi
kLTjJ7dzt6YtViLYpaDvfDWaVgAGIjVbB2LM9omp2SnNVeFNUPiH6+v5/5iU3wvS1MMRyVgAlxut
YkjID2W39fJ3f4rtYO8oTIXt5meit5myGEXeldBi0T8BCxyjGWhRm3lmLs8sHFqrntwUoJOlp35U
1B32Pp2KI+rfIaqMVSKfDO6275N0RSybvr5xUc3dNkVl7K5vw6JhQ9EZoF2AwAJz7+WXGBmnNKT4
EsP8Ac4o1ey4cVsjEWauxVNrkjQFmhu0iqyCpJCkmzrYMv5Sm59TkW1rTlf8xeLVP1uVpkUpkgBu
zzPkMssd5qAwYy7cEc1DPKq8HCPn71b+dn0fFyM49B3+u5GaOsE7G8HkQ528YA9KRqPfmiALKPxN
0sSyfyQj3uj9mh7Np3OZdcDdPxOqmRoikrzvAuypwx8DdAOa3m3ZvpeTtW2tdMeaDsMJSLs8os21
ITd0rQNy7UhnS3gWfzil3+dBg22uQO+cFS8zSAyeMa67DfKVyuCv8edrS9VinWTwZE5bLDVo+jhX
E2RC2FS8CupvGvKlckCQwdVt59G9sP0vAbgRTABry0GdTPnTQOM8bOexNL8RK9ugBrN3BmNf5MmT
aIrbrq03JVnjTv2VCf3zo2e8QgRn4P3R9FA4I/BrO/AuedYJDm+jwCLjZoepuMM1B7dpiOZmOTyB
sthXL4rc+OZ70K9BESz6I/D4/c9HaEpiiUk2OCig2xs+WGXUVzxOc9DBjHFvCmCgtvHQe8GKai66
izOh2nHldkXrMoNQ2kSOwMpRk+RrPHGALV+8AP+uTX9O96C5D6UHMelgocmoARTyLqGZBequZngF
C6v1ZGWKqU2gsu6m7fOsjYoq73+4VuG6EU1G8mGCfPYW2PXkk9lVYReljLjj4zQk3ZdaUnGyZJtg
ni3w2idgCvW7ESxk2c5WlMQ1waOpywejjzrOSR9lwMkF6UtYipu08LoDekec2zoQSCoJw3ocAKL6
XDd9jlwTqLMOScbD96pVyQ1tUvSe1yrp47HnSNg5arpjASn3hTGQfctaUBkZINxTYc9OVdEGMXJj
TTxiuu8VZETqJvEJaKdAzYAEIAnZpxLdQfcgSA/+Aexf+KnqJ95HbRDamNWvZeDvEs9lN0420J2X
BGbM0O4J+kCM8CveOl/yjvYPdWvlVUwwqI4y2sTiqauyF6OQflRmVfjQlXIMIsdtgNrnT5N1AGG1
x9AAOfrfTGzgbSbSeXw36E10EhMO6mVBsuEQElTN0LYWAO90ZrfpCWnewkmOL6AZEA/hMGT3LeYx
b0JJraPAIM62VNL8mQtbPtZ1Y34B5RU5guoCv5iETbXjYyDGzTRa3bFBLv0mpQBrAxRk6sRIroev
AI/oPmVi9DmwL032PQFPzw5ET32ySdFccbDCilfweWXj3vTFaPmRnXWE7Wg4YhC0SRIPeHQJ7YcI
2Wx7jMLCtp7GoU0f3cTO5oGPMrlrwbj1gDcgOF59EVZfgyZN2qguUp5j4xsjBB53QA6my9wHM6Hd
DbhojU/E72bEGjMstgAiGH/6re9u6gn88vvrLmrRKYLQ0/WBEo1pDc3VjyX0GqgdIA3uajfqRvHJ
d6dwm/Tqn6oIv9GmPwUMX+3V4/G65OV4hyCT8qsjDTAWl44iFw6IlYYKs4dWu0uclm7qkICLV7i7
xpH/h7PvbG5bSbr+RahCDl9nEAiCQRSVv6AsyULOkfj1zxnd2roiwFd4d22Jtvd63RN6OvfpAI2j
HGQy8uGET4E3wQlw0osiX3HimApeSOMfq5ir6LYudB5xa4qY8gHoZo7MuVPmVPFg/r7fm1LpB6GZ
xO0B+MshOA5M7qrrSN4lPSljf6fw3GsX6aSf1oYj3rQ+UJYtsaItXUdo8fqAuTQxgLEUA/R08CTh
G8Wn1s4ChFMbwGw0+3Efa9Z/v0s2T4IN+sP3vNdCRq9Nl15Ak6/f2Si4QXlWMZtR756VtUz47f0h
yoFZ8TqAg+ZOThBijhjKMTCTiH8IRmBTeEq6h9g1dZRuabIdYXyQIKxs8JYOAzwzapExNkFYjMDu
jSgo+zbHjIkpJwrQa8M2skq4Pr+f400yqJwFugQPQvNipKC7ZFXvw7Ippk2dYPYXtxfbr99pMON6
zvrKDxoz4xt+hWRIImgEWlnZQo0e8AqD3FYO7NYD+0mF7fSHPehfLlJXCaDSDzUQAytM2E3oIJr1
GKwY+LcZQoLDi5QXQvfzNrhIzcuY40BKGWprGhQyQIjq1USrpnCVqlVJjhhGWOsmhiGtPbfvK/n3
OJF905EoAGIOwm5oqxd5BoD3Y6PAkC8wlTnLqB2fs31JDnTjnTzzyzA3a0U832L5X1q6KAD6C0RQ
cQ+jFPO2Z5bUqHHFUEVQlaU50MbCJHFzNDnCEZS5WAUNTUy4piq+4SnS1hrpYArUJzHhSUk5cyC+
pZmK2a3cwGLM5ve6RAUpHnT8C4tMBpcG/MDpxkAqi62rN3sTpd+0wbom8u+6NBpRWJj0Yg/mP6tK
zJwGpk81U6fliuRdgBnBn+bRK4WOZsAoLWtmhAGKGJGfkegXN0qJEJi1QSCj1HNjCwd/w2WeSjqc
0GNIzp9rhyLOX8Cc/Mwj6vm4LzDsYyRcSDAzSDzpGs3dt2NBYVdKAFslkevb5eajpynJCTjnQr4A
mEDXEiWAhps9eQBws+JsEeYLAq7wrq95tMqmppeqWCWmaXqmuTe9PX5nsy/bJrbrEoJf9rZt43fE
JU5LXMch9w4+/vMDDnP+Tu6Jg//s4td7/D38XYv9d3xQ9kXxw2QflBKTnk7mBl/eBrRM9oFvii/2
V9hfZX8wP72n05P36ZVmiT95Hr4+PfZ/wTq9FY5YuAhs4C3Po9gI3CCJgjG/EiXM+THNdKKQgrz9
w5zSsTU1crEiEjm9jZp1M6N/B7uiumT552mbOoM3kI48lSZPvj51GtiaedlyK2sTFuyCl8NGnGDM
Hw9AOHUmMFNxrLOCS0PqvWQkIQE76o9natHTSnHoAvYUbxQ4CTLYQUWXN2hdc0MIwAZfyeEhiE5t
4tIdZ9eYKcF9/K5ovmH4r8TVjNBM0wySOCaXyAfEL8m+RRbgTMHdqiXhTxI2yb4z/PReXsy9Ye2P
NnFHtnHn7kMmO5lUpmKVlmJ9kDuYqQTpG/LsWGe6OX1+emsDuBaKhPnlgBiXUM2Ekc84ouuD6UY0
hIsNIlDlRyxTtLDBN+u3l5fhfXxNVzT94hbAfuBFA1UcuHRcxOy+AT8j9BNXhPTFfrfdv3cf1uEc
rIrmZaEIK+DBlC+koDCLWVuk27hS6sIpi+iTQnDXhOxwuoRamxWu+k7s/rxsth/YR5j5hTHLDML3
+vBEX0wLEe4NhXjZ2y/7f37YkCp7CBf29Y+gYMKCSQyHyQ8X/zv7/v5hWcTKyW5HITZOm6/TxvRO
EA6fT5vf+XKhGLBUjENX2cwi1kjLz9RoVrWK7Bcdxi/ShkLoRd8Si27WWiS/E2KzMwG0GHpCAZKE
wMRcX/NDkSXZBYfPpBlkLTZtkZVXduuGgVcnIPqHyUKwCWYeRi0ZWVZFGL+YEM978sz9m+084/k8
WytXLDDPYbGdH5Rm4pPPA8E3QlDy9ntcG2TT/3AxaDYWYNljSDIGoV/zUFQYRdxEEyNgmi97+y9x
wA50syJrl2gFYICfdGYbEfqsCJMCdPZvb+8PDw8BzJQHCB5mrEz4Pf4E0tbOopvzV0nPX+eBsJ9f
F3IhIftlJe/2Xeg6P1rUFqBgQodAFueIjzV6EzGsUwCnsOfiHqGSoSOhKDcbKMrfj3kZP/3e/r/E
mCr6YbIOGrSgUjFiUP9Q/PfQ8tjqhino30ktVAB7asDx1oH5/q1sZs4oj7DIpTUw6ZRZHczacNmz
Z++fmQDf5sAazdtn+YOmeL29wEjGrqla0ESNOcEHcO/w+YTdJrBA/zrPzt3ubrezVi5xGeKdbXam
WLuqF0M+AWFIwILY9oPzSg9rQuXme/95pDNBqwWCWNYR256514gB6XnngFMf19hkmRWbbWemodQo
rQV0nILQi2m7DjybFe5Y+DPf3KHCREeBBop45t17UlzkXHL556Y8jbxgBLll2lD+pfXxLSrphr2B
laLX28//B9nZ808kP8smAWQZfyTkpaMvTwAthDq40NZk/gssQvueQFMyq6OF1UGcZyC+fvtUKYFD
iZ84/xXF9A1WtpACPxY2U0w6phBPwHT457WAicz99wceDns8TKNCVbLHyj7wiR87/Pr9mL6Nb5wW
nvHKG2bv5ZdVzaugucqvOv5qVWxlWNA/2putgq2FOQHWtyZdW4HEWHq+AoAMoAQLkBewY2bnUhRG
qsg1+jsZ4W8/hbkqzAt5xu4PdMvEpHmy14ya77jVFWH0lCrA2TDg26KWUppJyjbOuTjUJSikghwD
EpCMZrQnf/G7iYz4DJg1ZWENBEtxdnf03r13XMvCkr6+Tp+wuFwbsgdOjgdf6PT05J02HfkK4It/
rtqvi1ijCDsA8DsAoYV5j/Kja8FXcaoSdxyfYIoYmV78r4ZIm+k9fQ/cwo3vS1I7ycPFHN7XJl4s
FQq6JQwMCEfZAfroEQC8JsylaJYf0aXKtNcR+vThgakUnMH5QmBVbdbuZWlYwaaCqQlyACcBNMmM
oB/KLTpGRY6ozvQRbVLXnjZ/JYfblk8RfceoDaoSpDEoMKrW7HYmxK9YgplzUNKwtgCkCCPleq+D
Gqqc2msg/Sg6L72ZPKXuMDiCk7i502yqFZmw8AvFGb0ZC1a50vFiCXq9LZyFl/5FpPcJ9RtTvNsN
O3GnmbyjrTz5/wdRFMejzYJFUGZBrVruuHgIQDRNqRaYb9Fp2vWbjwYDTL5yDxLQRp7lsVozMOc+
8D97/ZfszFqIfCPCGCiQNUR6uT9lXzwF4jSNeG94fb6YmfuIapbVWnomPRY3iktF4AqAHeg+vr7R
jsebmdhmJ4NUW+VDdC6Ovq++WvPhLk7J5RjijBE8IvEj76nW79J14XR+7/kH9Zm1UhnNVMlA3SYX
hUwogHiCwgE8lW9xjvi8hjv83WG03CvSA/B1RcSxZ9xbZBGqTYBLROJd9VU9iRBnqae6gjPeFy/j
FlBatML4QbImIm4ShmGLhwMHAtHnGeEm8fuu5EA4yyzUQ1hoo6mc3FPuUzLsLrZuG6dhMzqxtRr9
Yrw63/JPyjOpyGm+L/oyu17sjYjb0pbvWkKCXROYKtHJY7PJnZPkKndrd/vdZ3tFGjAfGLGtYKYj
gk4A3LrmrB7DhYCLniGmMyLAGWyMo0TQO2T6NrAP7chLrNbLTjINEKoFrvnT3eAAVB7SKyfZXXME
D3i+JR8Ok5PTwhVJYD6mKz6XyLY/X+P3K4efirL3RRn11DSpVHSYo2iqTyPRLEwotaTDWwkbCNV/
TruLtj3N3JDEB+WU3htuZkIMONxDYSnuymNYmBqYIADBjopuVn4PL/D6wAz0D/BFKSN5bWsiiRoi
Wr5ZWk3gXETC4QynzxWKC3E+ozjjjsBA/VWKkSS05uzoiUPtIa1o7gW7Cs9B/lD+P+LSTDnNTvxq
kzNrpsV4GtRig2S3zbl9mYHgX4OOlH+JMkzIIkJmojvK+X2jS69IxmBgKGdDwtEquPHro5U4derz
UQ1pb1aHgGhE32rH7B44BHSw4y/VRMkBItPJLj98SdZADinliX7IyJ+BBO+/L2YZgZktZqbUkKZv
lLbAaOoL4oEK63OTLwTIkjsMPntvLd8GDkpFC2QGRKIWxP+vK4hm9Ge3jo4BsWomHMYFsciMNIfa
Fq30ASgy9+1G2EzOI/AG7JRgyorZHgDWte02OTVWChyXQhHL0AE5hGw4Yh6LvoI6gNEZtQhEtR+N
QnrUiLuRF1i6G75PB/6oOAHNQssyXGHtobHbnvHgFeUFN6B+oupBubFQJNK/yF+dMx0bgnIZZc+9
VbsmwitfE4hLuw3mmiAAigZBboy0nTMhf+nVmMPEMhrvJDN2M2uwDAtXz8GQlpz4K3jQ9r1OAXJk
jh8d7VryO+PdeAXXC5gxXmSomeSjyZi5fja3mSIi7PSvdvfyqduX7WgG3ujJX6IlE9Re5V7yIANq
ifLbQ4t0ok+A1r22ooV6wpEwIxadfHiXGj9bUZpOZdL1sLNCiQ4W2uK5FKJ4+DMR3WwxLpJc7Jg8
JQ+wRAL6yWNg6soKFuYPWwDDygVwHVjw21v+EQ2S9ZFLNAUL6CM8QSYD5GNwN5BV22Mp964JzXZa
yXGaipi6SZVzutMwboFUKSm9yM3os/gh2rpB/BXttgzJzDY3UyhJlgNsWAVNJCAe+C1P5dcO5/lX
P0a0RkQve8/XSN46TwDZoLUFVg4zsq4FrdZWXNnzMJXVt/GIJpcKaSXo+34TOJqB/OdkWYN5AVdl
5hoz3ZCrgqTAO0FTFLtMdaZadLUehUhvU5ps4o6M59w2KArurAZQp5RDWtj4O6l02gf2OJHGW8t5
3jzuH/TnfgMfR6Ukj6CPSU4nzVVrqFPdnGjhDJY7sco/gZ5/f9I3hOjVnue1J9HYx10oM9ekIKip
J8lWe8G04feEVh8jNm+G1mj5z+V+zbJc9sPgzQKxCMYK2s8UiLPrm24jET0nU4B80U76rO3pJdvK
rrSvodIs1KHkpNv8vtcb8vOK4vx847bBI0I1HOUvVH4rNqMZHy/74L7fpCTbjxTSm+Yn3o4eMfFJ
266OTFlEGK53PD/rPBZ8PlJBP3S5o3EO4PtWT7GZ7PSHS2BNGy0hOa0exMPErUippUs6I82kyw8x
NQphkvgS27rT7/h4A1+NRn8vBunQun4czHErevAiTOnh9zP/hoS4VpWAsYVjqCF9jnEX8/ec+p3K
iWmdUNmJnmXoJuxxV+wluEoeZ2FyjGvsRlOG0Eb5hzkR/+EFgMbuuI0e/JfqU17hgRtvDOthMMFs
2DRs9plIAxbOpCgp6ub8k3wv2MU2sHoDVRWiDXvBTsxyIHTNS1hmK2URVjmSooiHIUnxHZT+cfo1
kAmF3sgTKp0Bmn1xFJR2yK+FYxyABh4/NTvA9K0YactAN6MpAsQIAQGUcnw/vx80Yz/UhGasEgiT
3uQfx4j0REZhi07A4Dv9yEOKcl5rI0O/xmxLrwCkgWTHRnOw8SYz+7DIExmAxDhjxFZItAks8dXf
dbbhoJX+Hl32d7/z2KJWBFl/TPQCciuytLhVXbxmbklOx3pIOGYLQ5bY9UvrHjFfSaeqE9+ppkZD
uMkv7VYlhlN+5bSkxiNG+aDCKFqrdFsGJLAWtN0g7skAfxdYbE3cSI0Qf69FpOgHVQKSb1CjjskX
x+j9940vcwwzYjMRWtTAsi8yEAtRhr6pP7NtQjUqf/BmbI3OGpzxTZaCzQ3DE6EPZBhnb0fmqyrw
OQgR8VTDAk3d94gGe/RkZXCDxDvfblxASeqH4LjWXLO0Ctip/kt5xlFGPYWBr4YJrVMbmP1fwY7/
qJ9iR1vxKb77+mfi6orQ7ERzI4n8OgQhgE4Y5+LJnhzE0GBfy0T9zPbKPXwLWh8Akqge6se1Uec3
tDH2iVIw1n6G0ZtzxMtG42pRLnGh++K+Pep3comIR0Ulnxo0oPFbcXfxBldFHO95hZXYCS42/oPy
7A0pRlgYIWOl9kVXyJGbiOCopqSR4gOTOS52TSKz8aL32OlzuupQsX/9N+pMovwQVhGH0XQhsgW0
ekLBY7A5CkD5exrMcss5kb1qaN0SUKgngL8AExOB9xk79VIKnKsWslE9ZX/gzx+mDYfKv85GW2NH
yz9rOJs3FcBPgjO2SlJFD8QMBAcqYHzl3bS56z10TdxJDoKy/G5VBC/9IuwLwO0yvCJkXvgZwTjN
FLXPoHb9U3xE1T/EUL/FmDHRkj79+xXeYa7H/PZUQPOyqgOMMJjL+4tayKMYQ953FNMIwox2h9wG
HKBVmeqxczEM9yt66M76mopbukQi1Nu/dGeb7Cct5MoIdHOUnx3aO2Q0xm1MPvmdiBiQADm/miS6
9Ux+kJy3yfiD3yahgXNN3WkneZJZUeNg0NKK3OaD/xCJtrtsFLza+2lFy92yXH7udo4NETeD3GBc
Q0KTJ2Mnn0bTsH3Yy8Nr6/l2uu3vL2SNJjvA5cViCoHBCqrEucAXOjUalbRL6PQyHCqa7JK7aSvR
aE34MMWxoMMMBdThsIleM9+2j7VECWPQaRDdns4I5dvRtnzOSytAS5p3catz/IjpR7DY3N95d1aA
DHaFCv2u7tIkFFksILgy3xCnvB1hq9DBie5TU7GBprBRn2wMJ6L9Xn2J7BBMpdvN7vFCmg39fQG3
LPOrBcz2PiqRXqgBFjCaexQgf0Re7f5NdqobHyQEbdWcbNcAwFZpzuSfJEZjq1YD5N8+7AlSVMYx
tlUnOuXPyh5xRc5BG7lgRajVXNktywbNb1pjeMMYisAG7c6erKwGSsOx3VYai1daqpntuL/Kdnjo
vNWQyS2tgjA4BC/wwuHXz1JTyQgX81JNsFe2dU+Bym2Kn7VOe1i8QUuE2Kztle3dkoSahvlOsEYx
u2tu6A91KVxETUrofWoQ5Yj4+2tD2nzDe9IpM2tLvAfxzdozvWk2oL4dpV/Aw8EIqtmp5nISTlHB
1MvJsGWnuJ82DEvUba3dxdRgFZMdcHLQmrxmLt3YryahNI9ldFXYhLNoTTn2WcLHSoIAUUfTz3IX
3V+2DxyyYuNGsWtEp7Qt3NujSPJDYHPeiXkda7bLN5VrpkKoCAllDOeDzYSeNzDdD+tBBcACP/Yq
iySAjd03EQF6s7L8t8a5WGhGI097cSvZigV5OZHnDGzQbwOzRfqKiwmA0/74VkDD/cVZA7i84Q4A
+plxO2adqcAymZlVmCzCAVGAg3h5KkUreJTe+deLKap7OYAfuMJ9S3GNAnUdiQoMZEUocp5c1zLu
UvuFysJ1zVP3BwDv75IZfhboQ0S1fI2y6E+g0D+3e91bm4l3IxGGkVoMORSwgliFykT8jztACNSo
0CKVUA+XgJgd0gHOZVu7DeLxBuUeI4q46A7Y4gfurSaFVTrxDjFyNFJawYqQWTRUYO8oUASsIhoq
MENvXskhNCzS4mMt0vEtotJLY50R2nI66+GDlXZE9x9ZYyF4z2K2AI+SzWhXknRbnAN7siRLu8sd
3Vq5m+VL+bkmVGlenw9/EYJhYLGfARN1yGABQcdq31Oe3F3MEpXaEU7C4zZrAldc2kgIZzLMU4Av
oax4PlJyrNDjVhhRSuuX5I9M6xzlWP0TmkjtYCcdSDVQmYR/th3Oqtli3tvXF/+2Gv9gYuD6gWIR
GqYJgT0BOjkXExcgUOljF6dUwIQRNG47+pb/g/B18lQ4qZeHdNqOX2Nji2Tl1JeGPtozWfYYQhmx
7HlJbJxLkaa3SF0XB8HLHEzRMnkOJWkKetbRzjPFZFxpjbwRZLwmOdetgtYBRwQkRSd3o/uH3EVr
uvDMuorKL9y1Ex6Ek/AmoaOoRvPR5+87vk3eYB1ODBdtMe+wzvVKTqcB+YEjH9LgnsFD4qAPhjUd
Ihq5wYPhAAxrMFlk1z8U7v8QRccB/FjBTBprHJ9xY4yB0KMt2Mo5fAgxBsOUt5VTelWMKg2qbWnw
yr/UxFjXwEudD0RHOHXQshIqjTT2Dn/IoSgE/KBYY//cxt8Xf7iGjPdybWHIrqmgH5pkq3HspfEK
iqil4jHJB4z2nTT7QTETLtPQCLhw/qSeBBcGlXhq/maoUdio51YzuUcf9W4UYLLmqlS59bDwtGA0
s4E+KF273m2YsROQlRSGc/4ChjuGvQ1cEDNoTVy0yccYHEGL91UH+uaeDQzigZfJUORmBodcXqQp
lNieM0+z+xfMeSM8plbE5HKXk+ZOcdRzZ/5Be/eauXzrftEZqTIdh/3OyylzJQr0IkT+C7OZrJFI
AfERr5+czk4+EZlIVq93jeBMcKsYLRfwOQjGu+4rd/1t77UBwUj36YvHtAyyFuoSbxHU0GWGoDkM
10UZv1wYXW1UIvKYwN+ytbNBIkxfIWpI7nbk+XmiBKX1lko2692Yt5TFT9Kza42zARivI0hLxy4z
m3uOcgfkvZxgz3z5yi2pRUYrOA9m/ijvAlSU/C69bhiyMCP/3ft8rHeuAyR74oSU6m/COTgUT4IJ
BR2f/3JvzZ1w2mJeOan3a4n1G4FNsDAbdiqhnoUlc6+fUREMfpD7SB0jjlqhpeqLO0ZIZZd27olw
d3eaNYD6ZKmHcLtatcP+8blyBAoz5uwBLgQu8OzQhaFo9KoJMopupt4g2PMu2WOAQuImZux0Afn9
jG9pCNii6DZSAVOOUWczSy1T07pHJBfjzehkI5JAg23wt96Ez8GpfAdrS/d6ScRPEbIDcgulU7mb
PP++hhuxDLgMMrop0euEMZ9zBAUpUoBpomMNly3/V36tWIIX3Wo0eVBo5wGpwsJEyrWm6lvcBaMQ
4QWMeGO9jDNvJYy5NudElAyN9sUS//hvojXBIswKO/ibH1CVeTQQa3Xj05oQWUaNZAOpL2glSGkM
lphdce0Hk1SxxC5yEvyF1BpR3WAHyHZ95XJvbFFB7lxVYWgh44SgzTUnt2kuVGlbweC5EOUByT6T
f8q2/k7bAxITkfp99pnTzEu3q4bmko1BGUYHq9iDzz2POAo+BnLJNRLJsSu++X/QpLhDneTZQDLP
N4uXHg93Mwyo/N9mR/kQ/l2Vm8tDxlBaBJGAD28gwLAIzXEZPDAZmr86NCcejcOPBgqUBucz3Svm
HuN/QlNznoUNCVwgnqMZskQ2Mqc6Evzob1+NFC5VM+xODUEOmJ4wPOcIwiWGshpyAdUcd6AAUbIp
dsCoLT1/E4hIRCFImDsQcmtPa2nywtJHWt1gWU6kxWYcEGUlKmUAd0PFU/cE5rYkjPAzeXfaFjZG
efIPzWblMS+NATZZGwMuUcCOIsh5OXk/DBXGbvkpvThIaqdEpMW95qVH/w6lWV95QJKIiCgb4cy1
kucbupKRZlgdaGwAKtRss7KUtH6SQHALZ+Usb2WLs+J3+fSuHHoEvGniok+821wyAstXokAOc4Y1
efpd4Hwtv6/XMLN3Yz4CbpKBNSgfEmqAfKhrlmmNRMKHVveurkW9b/D51Z6ZEv9hb4ZRGvZxCH0R
ut2+QDeN6e8w3A3GwjYnwolzLs8d6mOepIf2deWml/bB9VZnApTDfLxUFrHV+gUQe26km/0z2oyB
wcQumrb3ib3GXDeeEQrLeTa6AylV5O6vd9timHZ9icDONcAafLd8n9CRVhEMFCDBUaHlnr8fOXSo
rez0xiu6Issu4cchx5wUowdWRxmSA/t2M9oBIbU30u6lOlfeatpxafOhLODfXc7FtsBV41SJMDIb
Ejioo8P+kLY54N3EJHN86OMXzIQww/uztK1pGpsMLj5eUx63OOvnKtgqf2y6GLuy9UOc9YS4CUn2
GAlKw7Nh/RVdgA2hAaasSOd54xpb3T5slNCpzIky5uk4zBTQkxrDlNFw0pvKpjtklPuTwWPzCQuX
rppAN58sm//7H4IzfdyhYVRsBCYjHSG1fWd8CE4o4J+ogMaX/6WMDrcLmBPmLfFokZjxcAdU2ODi
Q0B2dPxocY8Z0WwwMRHPEeq6ytNI12ZY3cg4XtOcMbCeA/JdDfBUR1v+SrzBQiGZU+zSQ+WiFMFW
3DWFx85sLgZ/bnJ2pqnS1qrWgyDvBPfZY7RL3NEqKX//+8u8yaP/nuW3dfuDR5UyCtWhBpne1uwu
Jo2tYDv9CkuuUZnplTgPL4JUsdP7mMzg5O/EAupLcn/fy8qRfWu3H3tBSthv0wFU4p3vAOjluTEx
Rc9eky43gtBXvPCdA/tBpxPkNohH0JFPAoRZ69UWUMNfUPlz+n1DN7ju28BFMTai8CihnCkIXzDa
Mux1JAwFeFF6SbMvA0WqjcS6crQ3bq+eE7PY/E71hhUAqgwQDWaAjqDA7LZY3DmMKh9JJSt/QOiZ
ZnaM4JuxS91GRV1+vpHyJ80p6WkgBqLTxm7ViVteJXrusWVDwbR5De2416KTb0QDQ3UyGAEku0+e
hJ4EVixQGAIk2kaOD4QQCQUc+94K7OwMgMXfj+CGQ3VNn63vxxVXGFjbGBIqdbvtZAtmasuvwuFi
iyR91PefmvPnc4XgUmZfEZy/w46famDdgaD/pghkAKD2U+8JxLCUfYfA3xfyKmt7XNqZbGw7XGUe
iQZWHXO9x5i/cLUy4pprkzvHd9WhP8eaqe6ArdOTyTHeBJqYlU8lZVXq3AijA2ME14sJ6AhtIp5+
TbvPqioM2g5hxXMPw333UlBtQtGoDPiDQ+9FgEVSEJCqzO4uew8tHSyI2JC0dgTLLAKWwdwbYB5j
1qc+i25Kgz8WegtH0vBtpSPi/kLfMwp/UrwzclM6VW60Q1jVXZO6NyIkiDBCfcEEMwB7OE/v9IZS
h0OJoG6HDL22Mc5/0XjzgSOoYY6h+MzhN4NnbMqXwTDXNMst5gbUDpAWARaGgeBz+RVXmS5wBg4/
+mM8YAKBSqadasLVDBCZgZXUo9NGt9eq65Z9uSwmg6ZgxBqZzz4nq3ZjAFxJBDn13rxY8j40RVcy
c+9ipyYry9bNEIWjpMgxwNHMHfPPlurWSrf9jZr060XMrP1IK5Va5i/MuYIjiZf1bni+2ewjdCUb
e51Un8nfnUiSY2nqK6r2e4PXKv2a9pzbqloH7itog+GADii/vSG9+vqhbPUjTEOintDd9padiof2
ML2rEZDhqWD5f1YkzdLpuF7FTLRi4kqOqSJYBUrCXivM7BtJ+Z497von7kvfyPdtgozd7zTFG6IG
rbvol8dzg534XUDxQ5xKUYTpqROPMAqmiBwrDPB2WkDFaceHWCMfPAm/1IfnmnAGrS3gXppIsKJK
rgMPqofOi9fKt2+UJSISDM5HvZqAykttJt7VVtGS0JczOPUDAD3JuNNdK3ESBz1HQFVB+ycHfhjI
1JFHzlntA1leAcgjRIoHgclOED/X0k+O+ouaCSqevOIlg4kKNrsn4ynaT6c2JRVn/xFXW7dvVPWy
6DdSGwiK3qiFnEqlaJVKAWYAaUi3RRa3jQkmF8HR7VCSeQRKHgqoy40EMLr6gjRzRlH9iqHqsAdX
+8iXBuH1YsTrE0gmjPhMGywGUhcVfHEPLyGApGvvYhv3z79o96iFBSxfRA8rqvaGeXNNe6b3Oj2P
hCQH7f4l+bpsTSGwKiLfda8f+ufkjHDS2s2wUzUSnzSnYM74qju89MKvlzCTQh26j8qa3UVhGWfp
pUf3gLRXHDSX09Hi9ifxVK4hBSwrGBHDQsUE5rQhTI3I3vWJdyggGoK6QGindS6s1bDZQ/Qem8ZK
7sY1Yjf2hzINTH4Bh0PPz9W77wM+KC80jAo8NE74LAPrcSd2hD/fJS+hFcQb2M7NmjK/wVNXRGfi
VeTCLNczEAWQlhNsBKJjSOimeS2ftb24EY8KYLiBwJB5AgvZ/i7hbugV5BsgT3TW7ySiGOv6eDVj
Gks/0zM0XvhOtY9dfRtgXPi7eBfQ8ZQ/RabiRq/Jc3SOnbU40i2ORoMXpqshXSqgWH7mEI/o2hya
soLipPkDsLXRiaMIZpcidNbEaKJlPazJLnB0ANilFsT8c+6s2lJLCxZKHSkX1DaiFBj9lNcn0Ld1
mrccFlFZaWjFd9mjvuNdEXOGtqxTQcBomv/BhL2mOddlyE0UnAKa9U47A0KQdXgp9zI66TOgesL9
o/pR2+aU/++DhteEZ9cNhPDIGMMa4e5TetebLMP2qngiIrS6q1lof7KNJ+Gp3/tUMVc47cZD1njI
cB3xMhSRzhtR0KrMIEgwANd/5LflWWXkRLvS0QF0WePqm7SgpwBniwQXKumv7zTK+gvgRS4IRWLm
HHLS3B+jN1F0hDj/6r5uyAwE2P+lNeMfbkpiAJaDFqqPs0O21z9Dm9WQi7Z4pMg27Pl3fmXA3g3/
mgX1/6U5ezhCUV3EQQDNwgqR3SmgGUOTwXJJ+/DQkq2+Gt1e2+WMYzleYB2CSANq0Lsf/FMSII10
cVEJaxpA+BRouu3ctWTSjd7Aq33OBw0XWa+o7Yh9Yq5QYyFlhmkVVD7nXmzeaacGUI+/M+myTU0B
ggnrvECLP2TS3L9pUnmKRSMqYGErNnd4H83sT0NqZLirhjiXj/r5nr3N3NslR8B8PJ25h3BbvgHL
1Pl9JcsrxkpQQAo0O1RMsYTKNQsnfWlUZZ2i+njDtY5+4gFNLL62ClFNGRguvZN8rBgYyzYikETU
BLtnuJ2o57wm2RpDMuojhtBPx3A32r2LYRNUeCt28gfAj9dEETOVrryKGbXZuwHArA8OBrXWhk29
QdmxI3i1Nx3QzjzCuls5zwUDM3KGyixJwKShNOh6cxocqI7PqoJKAgACWgAATeS7BkzF0Nxdv53o
HziWaxnfpcMMsghHQb3BU4d2mV2jr9SiX48Dgk9ufNT3D+qn6KLdb8sjAIYevMakeFNctMLHy8ru
b7IoSEI2jnnM8vVuL3mghXXZg3uOyAD3ZsBwKfQH2DKJo+2LXf2kbirPcNeQQJbQADPCMx5SSm7I
y6wDrzpvIwhPx3w3gH1t6VyQ5G+5qyCpkJRrYdjEpHrmtlaHkuE/FxQEK+6qvc702ZzJ2GyG/5zD
jMlUzAsKeBXLaRtL2Whn1Hp6KrBQxHNZmI09Wui43FS76Jg8U0wVW+G5G9QBm40EPFLwwI6VZxZ7
HGqBmmHqPFUf9TdtxyCSG+rfGRGBhkASyZy2okC4vW6jkWyF9g1+v6I944Aqri9VV4E2EMS/sqd6
l95JHqrRdGzbKOlEpYqUj/zzCln2z84OHNhEKmpKwHiIgc6eGYZfIfRbgiznqUC9EXaaN3mGxf1t
zAsmChDeW807L3eKUh1WUQpAJpQcqDPVFApDNGp9UbIsjt1to0NxKB5xtxuEpWDKJmiv6jbaw8pG
ma97vVFGFTjTAi8iJjQ3MfywTYUUgwtpCU8LCbrX3ENoe48+NROTkD5/p7Z0/BGA+kltJkaSdmwA
glQhj3LZZBYAvZ4Y3pF26Lf1JnGNR4B9Wb3Vok1Ocur7yCxXI8vspSz2y9oZ2Kh4tHjNfH81LopI
ztoSgV5AsbN4j+pW+3oToM7RBdltPBLhNXZXr3f5iOCWIMqLC0b2FxO5sbAfMZg+RZKhhzCjl5MC
DPgTME2KrRqj3i9z82ekSbe5czET10fp9pr8WBZJsdrx/yPtu3bjBpZgv4gAc3hl3ByUpRfCkmzm
nPn1t0YX53h3lti5xxcGbMMC3JzU09NdXYUwEk2nSDcDK3RtPC/5jE+TDHp5xyJCX8G4TrzpVL3J
rvqomr/KP0h0OYUDdLuHviRWYeinIkhNOkqQGDxYKKADTFdEUz5tclnC1u42hClgOiNkNxMZWkdA
jvBrfzXZuRM/66//OwIPA7+wrFOua06MOQiIZeWYHdJj6wJ+6Jxyd2zNGW0V5FA1n/2+rkyF9SJb
WHA8SEWgh9G2DhALteBpxvWNCFVnaPlBQBwl8PyX5HRIbjLzWcQZUdOLcEdH4wrQfmACIF9ysbWS
SFXTIhRKS95Pm+BhOkQI8bh1sM5grWM9Sm5dI5Qd/lqjg1mtgF5TyPGlle5CdD2Uu9CN9nhruoE3
e4pXM9/XCwEdLII5GH1PKMmiEf16fDo3awNUJsnRme3pkKJb+bt2Jtd/DT84l0m+T/47ejp1UClg
kBCLAPbs2lzQxqk4pF0JtRxHQOMn3vDRM39SfPJ435UsjpjbvLQCfDuQg7hcAQoRaXvQrm5ySNZg
j7rSCrSzjmxBTmrLPYP1aXhHX4MlPkEsbV96vpPUZvKZ/UmYe2hhVS8/4gZnVatj1qnwi2OA3GPk
8ACVrXJ0PIFRQxat6sg9jaATaW3GjbCwd0lcAa1MXicJauqiRQtOlSYz7Gqotq2GDG1mH+IJMeZJ
OFR2/MqvIUdAmlrQr4gut7wyqy0Ta8f6CCraC/0iF+IOK9C6wk6AUByQyqIz/MksSECpa4I08FFl
zl949xx8NpsXxiSQa4/acZeT8EMFfHGAJ0kroRgH+/EOaj+e8BChpWY86YlZo16PzGSOJOir6PoP
8av6ypvDSjx0lmE/S15mZ8y9sHAAEOkhTQ24PUDxdKNhpuZNNmYTyt0PzUsDPRIIR+2qE4di8Ek+
NMxH+cKdfGWPctK4NXN9KGCPW+nnyeH30UYq7PS1RGuVsI69eJOcFIuFn5UWAi7UwiB8ARo8MG7Q
MNZ5intF6oA8A/mXDOYWAXxXCLScL8FG1sztzoEjbTTQiiDBo5vxJl4j0neyFaR01+N2cnIPkqzO
o7irHnN0ft3fEwsPZ3zT36/TqINRZrOmZhW+Tj3XoSNsRUBeegty7IU7ufnBd3j7z32TS1HClUni
Iy62oawUatkMMKk9vkXOvAaf7YdohcedYJEWf9/MQlPeRa6Eqv9908zRUidQmY26qUSY7v5oT/Nb
f/xEGOZBm2VzyrzRSlg8ZwsPWkwvVMoIMxd6/G6a6gSCOZQTjDWwwydAxOPQTP9MTuUc0Xf/OtjB
o4A8zRpqgpDhYSTofzrAqQOP9kmU/XGpofxOe1vN8IOwVjsk6J0UABKQCTk/OIddLwI6rrhvgym4
2jEyjQNnNl7XA2hcWO+hI4GjVTfHreCAYfig20Nhrtq3CYvSv8yeb55L29+HDsNB3abXAfYmKjm6
QLpykVq53hlJHESA3OB7kxekkWa7/kT/BB5fvzsvARfnOtwpJ8AEnG6lHv73LCiMA+MOuljSDYr4
8dq4lMRcnSnAuaMH6gOKmuPnqNpK7eLqz03pdH8n3ibzYQ3dvyD4JrQwKNFfW9NUNQ/joEctqMZp
1wg6UzP797fCI7wp6nfhaRp60MCqxO1ma6N8TytWF/9C5KhqkJ4hkSOQdjQ1gtyPuRj0kFuv3zKk
O0K8yuKN/zChOchhjJbMHbURdaABQDoIQitwtFChY5QmQRfVPjoXLNnqHwcZlLzmBIG2l2jbriU3
Q0IpfzBAd4/C6MlYG16Xo89NNaHm2wAAdP9zltzA5efQDTNq4Sd5zRmZle90T0U1JXCSvb9CbiHc
SpvokQkEWQh7rgxSoWUwTFVZxBh/BPZf8MWh1+zcrjSYGl98sGKU3jdjiDd1GgWx898ZVym/Pg+Z
L/UJLA5WC0VLE0wJm9g9oVMXhRLRS+z79pac+pU96nINu2HQswr2WrvdSbu5twwzQc09P8oW/6sA
+yvUGe0DljhEWgd77R9c+9UHUAcqD+tCbYqfD2j2jehij6nuV7B5xaXqayYPLWowd/2vo0YwacBZ
EXeBZxFNwRHFHaRsE0RUkyXY9StKJw+fOMlo3seDKIQ3PW3Qs3HqIDbHqkXeehAiAoizpKEnyIDP
ovyVYKBrddDaGptY/CDMnZHz9R6jPz9ywJXngjbBzOEpnwcoj53/d0UQWAelKlpXkPbHb1SKRda5
UBGHrrYaXF8gHzqAngdmUXoM9r0lvUg4y2jazZ5WCbPZ7/alhtoX8kjogkIjFmnZuXaewaCOnFQ0
tSXuQV0GVmF9nVivxVuxTlyW71o2RlAkoKFDKzYNaBolv5OjFvPMIR86rwyLRArZenZQT1oxXdPN
G4EM7cIatY3DVAtm1cDQKkfdBBvODI+pHUWmenyXt3nMOLa3IFfKHLWJ0PFSCQKKunjz1nYJhAIU
JrQULT/IGFn3D8tteYqypV6vmirEACp2sDVsOudz3CYe+gLeCHacc8cjMxt0c+dQ5qgdKsgdOKzI
0Nq3zpl+adseZE6Anckg9ggeW69+PjPP5E0llbJJJVeRfdIHoYBN/ZytQpvUwiYr3EEwR8pAV9CC
onP0EF/xbu6xgqcbj09sy6A4JvUviHFQHnhAJ1kz1bAtfBnfyS/X34soOnbuiPT1plgzl/PmNUnZ
o3aqEnV8UpLllPccgEUDQhXCg1aBvx05L0KP2VrpXrdy7/4+uglbKLvUlm2Hyci4CnbBOebqsfn5
oHj8/0P/wfL4SPCOLikoNFD7J4XkUSgYPTzcRvS639kerCBAs2UgOKqd/le0/hVuui26pO4P7zY4
+RnfX7vUHjJySYrlGK0qhHtCJaqM/q7+rB0BoKE8NZ/PrL50adHnoBYgqKCswvahVrKfgWHNI/hy
Ep0Zu8Y5CuvJOj68+VANIH012kFc76Pn36o5vYMBwQxcL9xGYN80np6ZuVTiBq5iRYwfUssETwRk
kUKLUnJFLBRJLtegIUeja7SaEZfKpnJGK3cxoARY7XgQ1cynjmc5qKXTi+4W9ImBGQCJQGpnhTJK
QM3E1yhn9/qqPCEqtBz1iCIFz4hWFsd4YYn8/OIJHPHQxMhGWKqcHmrreGvlBmM0txEZmUeERADW
E8K3H6TghY1Ez+TG11T4v68RGph4YngawB3qWt+B2XNG+SM0D4NZgPFBW4uMEHvZOgIEBT4J3dl0
+hZaV1nVjVjFaSNmdi9ZJR5wluBhBz8MHng1FDPkHJh3QsJ2bqC12Gb2Zt0WgsgcAHoNAKaIRjGa
46jLo1BICjTxqvvml/4QZAC+R8hwTF+ai+btX9JsSh+1EzzxwKqVX5Fr9IxlWLr1oIAJbXSyqYjO
5/VSl2KAvGQXNVaG/LxbHtHY6yp7/rtFBaoEfZJo/MOdfmWR2lyaOHVGk8Piz6sfFKPDyQAWtAUN
W82qPtw2hRGF34vhUS+7rBxVEC+EUGH31HNod05scynIxh8nT/tmeMaF8wm2LAFYXmSyMaPUDTdn
TcrXUGvEDYfxQFwlM7GXR7TYqfv5nWFswSniqQr4MEyhjEfDO8ZIrcoAnMd4LBlH3plBFwjGQgjy
/IrN2MPRZdgjbp1ye1f2qOsm8eV8lsQMkB0Ao8+yR5jFXfQoID1ld4bZOtKZXDylWeyiP8oTwzpx
8fesU5fOGAyVOuew3lkFeUAcPnuXR/Fdt/nH4ru2wt8Mgwu3ODKiYLwB3xQAB7Qqg8iJ1cyJBZSx
9wB+DxvVU5zj6Yh6QLmCyJmXmhu0AndIRfxDIyORIb6wTR2Qua41sTVguzj3JuoBln9MvN7502km
qyS6tKqXpqhVhci9mA5h2YA5Pd+Fx3bF7bkzq+i75OYwIAjL8sgwouWXstJqrQiwc0WszGCyaUEr
g1o+mF7W9eo9dIs3Yy8+hQ/TNkYwk3wmE2Pz3vKY/czo3w+gvECdzd1o8OQDgImdziqwSbo3QuSJ
/wb4yqyd0AX0HfhUYQNKXFeDtlDojUfDfAFhv8PYWmS09F5GgllDSQEkAkizXXvcpI6qOeJrgFcQ
vMDvIqPWHUI43oBwGciryO5AJsh7rLVeeimCRvCvYeoQ5RzEr5oRhtH9Mq95XO48YFOEwwoHOCr/
Qd2CTPtfgzQDSx80MQTfYfAj2DSV+Ts3Raz7DBzlZPPId4C5iTG3Sy740iLxIxdBhTJWWacIsBjv
eKv77T+lW+4DNDsHiVWvvAVlUYOjTmmqov9SaclsuuEaqN9NbmeeASwUBpegtRpSGivxVX64P8Kf
5/zt7kHHFPjwUCulS/kK6oStqmErG4/qRttKr2CDQIP5CT2ImFveLa1XbGUrRTzOr3hbeGeVCRcj
BmxdpDeQLwVKh7rmQmNM+U7HwFUPSQAr/g6Bqz5EJ85OHXSfrlkwzsU7/NIgtahdrIP3HpUR0oaJ
tOxgvr6LZvM4rQqQvf/L9F4MjgqHmgoha+3DVuHwvqOiLy4xeRSiQbv5SviaSPHn5J++yofAafFS
T1CX5v/3UiAAq4gKAbiCiAawhtRJHf1QgAbOjOjU873sz+y2288Z8anmAFf+GJxKTw4QVtwf+21H
HqwqCllSMH8CQUGnrXJt9oVEqoEYLUBp42T7wRuxoRUzhwAbOvd55LxxZlmEH7fAGGIYrCooAoGv
9wbzJVXJ2PQ5ngKaaI3baiM8cFbkqGuQeM7nbt1vMggajO/CN0v0aukQA0WqG+DV5HmUwEiUdeEv
xrog9CcTCcBHN4bWXLBKcYzl1vJX8iMgSZtQRjjVMV/RZB9RxxhgaAP8KgCUYr6pfSbjfRVNs4BX
tK2BvtI+Nl6kOaYoOeXed3S4ZUKMzAyHF+IoIKGREQWNLXKT9KNLV8dW91OYlR5B3pe62ptk2P5j
487WtEbk5jaTzdhVC9cdFBzAWghhUKL5TvnJYhb4xOAQkPJe80B4edBRjJs3N+WVv0Mp1+ZtfosX
HsNRLu5mRKzAk4FVDvAjymtMM6r6WTuS/M/8Bpy79Bkjk3eINu2rum7P5YMamMJvJmxmIXBEexMw
k5qokE4U6naHIu+gTaWGLOLeOAxg1X9NVuUq2teb9FmwGqh6rYOT7/i/jW6VfDKd8w1oAUfp0jzl
OaQmbHiDmO/d4oDeG3Az5p+4BAFkbFZhwQqsiK+/3sYS9EAQ1uEFTdjHqMBqGoR5zHqpwTOaQ1wu
4vcGwZV0EDeGiziv8BoJl1IMnPBGWyMl01hIzLAcyE/h9eYzAFMyAFPlkQOnJl3teb3lEvznPLpX
Kws5BFfyenwKuIpWHSBZIcjcEy+Hw+agoqGseXDByvt/2HPA2QMnS+jI8C20eLc8zf7Aj3pjBS/1
l+oI6K44qh7KLr81J1/F4OEWNhODrnnhPr42Si15pBigxCZG268JTYKaOa/qXYQbq3HBynuYVowD
feu6ruzRZI1dKRKhQNh7Kdc65NazM2cKSHDuXg0UDNu9sD/ft3h7pK4NUk56ygrolaYwqD1Kry1a
JkB8/JSzZUJug8drO1RgM/JzG3cT7MTrGjDgXY9+CRekC0/YRU6xnlxUq3Qn/3n9+ZHLyiwuvFKu
7VMeK1ADX27IQg6Oj6y8fGjd+D1z4LG2I+SsSLihYRfz62h9+DOexKMI4bTo08cSs3KuC/mx62+h
7qeCz2PJb/EtwUvnILMMDm50REE7DaSr8WfzVr5wXnx4DPeDFXss7o+FgODaOnVnGMqkKAlZiWmj
Or6np6YBpJGAbkrSFq9/Je/cWV8xM1NkI1FuBO2iCAbw7kdC0qC8GZeNEye2cCPqR263oNk41q/C
oXSydfFdIa5nlWdvnTXYbBFnCbinUKSkw7zJECtOyQwSbI5vGnSUMmfbIqiWrRk0lYR+wnfBhfAM
d2pOhVlvckYadGmiL74ANcTr+McYKmlMZnwBtwLIvHL2mdN+oqvBS0G5Xnz5T81peK0/mI00C/cG
7KIoLQGZjCQs5bAVTe7qnMMCozb7AY00aA19QGczWD9W4F9dZYnFvBlv4xAy2X9NUm5SCuZ5SHwM
lbf6tbAKOls99S2Q9oLFvaugHIg34oE78Ssmny/ZrfS2ApUNfpGWVHToXk+yqJRTKLU+sg/euBOf
gSOMbbDHrHAdeUgug4jgsfaG7cv/7DUx3r9WqRM86/04xQHXoCs1D81+G/9B/y+aRUzh+76hhbwC
mdm/lqjTmudqk0QyxpcBlnto33LksDmnQNMdRGJbj8kzSvzgvfmkVrLW/VITetiDvNxBwfOsct56
KAKs/Ufe/dWsmEomCxfD1QApvyCrY9T3GgxKX2AKyPYzb4mD2b01T8HMFNdbqHmD9xDPL/QpIIy8
KegDf4hKdIWFm1K7fWs88R3hw14/KkBZMVZuaWdq6JFEoEqwCnQtC7pmlTFnQQvWweBBeuxtgMrb
XfwGtd0HWXY6qAe2v0CtxAohWHapHRPlqpQECewKX4kTvuR2BM1lEaTeGiBtlniQP5B05T3SJv8v
IwaaHQwghJXOoN64oSp2+pRquGM35U74biCNCRfEPwNeFvzecfv5VwoGaInF9bEUpAHniGVF9yDq
LDTKNo+rgQfJNbbQcXRDqwKc7sCfIKX0VbnGulsxJWwX6rTYRsDPoUEb+tYgb732Olyq9PJQQeO0
+6V3TtU74wa8mZKXbiJQlqOWBQIccGtL74wZXnLtl3aptRXyOhbUmtjdDJ525B5wve2Lzmr3rdNa
7TtLAHThDY+BEj4RQLWBy6Rx2lItDBrfRa1lfE2yabyGj8JDtk+IRN9oDeAL5VDG4reFzWsmY6wL
oTBh40czBjhl0I1KzTEfh81QVzDdaGDv4Td+Dhjb7Ewn8JKt9Md0L5VmdmQ+M5biBpCSAZSOtDra
Jih/JBV5lSgzprgFVSfyyKb/GKzfw73BFqEhvpT2tRemZCpAiAfdCPwZIyyBUkHC76B8Jr+L/XQE
V/rkyq5ySlz+I3gP2SiqxY30d5Q36zoNUtGRUZI2KWQ5ISqhHfLV+7NvFVv2Wi76pAtz1CtD6Oc2
hSIhJhXdUQKk3KxoDxklS3ogKtPaLt1n/0C5T/TnkcVFCRztjshSXB9SsR6BKRbjFiV9UFRDGHml
mKM9bgcBxKR4xSsfHfRDQLB8Hk+MvbsUD12apl4b5WikOUQtWkQlypfo5AWyUAmRHj+iO884Q+rd
C4Ai852c6QwXLnB4XyLhgeQXEgjUsRHEcBBHAaanDUIGfy+4DYgWcNOdUH5XNvIqPcfe/eH+AJap
jQyb6JyCXC1wGzQmzxDGROgj2GyfSBG4QM9yicgvgMgl4k+HtJCMTuaiCrJRD/jBLjSHrXRit3mQ
w3nvQ6h9ViWAYA0pPkQ5ptZLsk1DM1MtsbV16NUAqbn6Bb3ayuSe8mdpHbKYxxY81tU0UKtejHVi
DAWZBhfCvCA6eGtGq1/FtvEgPLROaGpIOVv35/4WN68DnghwAdAOIEoHnff1Lo/0MoGEVoqttsl3
e9y3/Sk+QUjjCXsc1F8m2Pjd7puzzzGee/9gW8AZg4gRiOl1hbqOBjXnxXjKWquqIeWerNBG8CeC
MGS2q1f5Ktetk/iok2wrWPBW08N96z8lf3qxSZXkJ5BDny3lqTNtCoIpbPG+ys3Q4jfqRsVRVycI
6BJC6WSt7Af3EG/eT1CJAw/xIwTI7XSreJWbg2sRzOJMkqAFYC7wCX+/iXbpJT/UtaQ2KFwd3zgn
2EjgDi3O6Sta68DXEL+CvdY5J7ypnKptYANuj463+9OyFJv88C0S+TY00tOHManLXMoMaJeBA0re
SCBHDgnbWo88C5iCTpIpIva7b3Mpo3Flkzp3U+r3tarD5mcASuDd+MqfphP/VtnvoEEBDBIe1w43
8hazvmIyiS5cLlfGqRMwGFJsGHlPEhqkz6Vw/MlKPA6CTQNkVQQzAoevzswoLR48wmv5n3mmTnsA
Fgu/TGCWW83QTlPMYpMkqPg2X7vqST5CKc1W9xoy8CKz2rzocC9tU06+nRDxThLmWzoK7oxKOgLf
zwcViE/VFjb8iT8aluTJYIpIXh8h0mr+A10H/M7lJ1Bnv8/belB9fIK4lwRssdZ5mM3R5ayfo5e7
2VvpaRsJtBH399ryvEOcCsKXKmS66Rf/2MtTE/SYd9C3YWs18Kud2b9J4EbRkNcptzFECvDyB6Go
b/3bFQNhLJQgYJogBq/9rZCnQxzx4092RbCr1QTX94lZ337lL6X5GxWIp8kE0byVvujM2uXS/QZN
MDQdQLDJAEDp2rja13VSzTAuEW4hw0TZ9pj9gl6ApZxxu9fgNeqt4r2GejcRTV8zpn7pgrs0T235
oYqiTB3J2EFB8jW+JfsYXcOlFUAlAcJFyS8iUp8dv++bXXSqGgQhCC8IATNSOQktkgYQ+KMQUoNj
/dwjU6kdc9CKlutkNYDmR0KJXEng4dBFjaaa2AFHSPgsM0lKbh0NmA3AJAvVBAkEmnQNt2sKEchK
lFJFeLQ3l38cIVxVYMeptpEA4j28BVb3CRq0++P/uciuL7pru5R3FZoo0ScVq6uZT/om3c2nxpmP
vXsGlxT+rYMsRod/1kCCbz4pDmKO18bjAHVUnNppV/GLYAFpjzuw2BU4p8Mrk3SDfMG9L6T2pV4U
dVdK5AuPoRc+gY8Pcn06+K7wBdsSkEBwIWx0U3yAmEkIYrqedev9VKHoL0BKB4E+hEwISd/1yZCT
qSsHEcBH7XhU3wG892obFBtmDTSU1W5LxUSJfV1YXwhCzT/QkePdxObcFP6JBR9c2K8yCnd/v4Xa
r2kQABQp4FtQf0ZaHxCO3x8GpAn8b7hJ+CZEv/hTNWtCvKmsOXaCYgHWffUJdLt3ofZVnCr4BBSG
M3QCiRBlV9eftZ19Kqb0PYESpXz1OdI5hDo8+FAAaxnepYcv9GG7xTq1BjuxWQ3HPwfkziIZ1EaW
ZxyshMdXifvoAZ3NHyAnSza+/ZWbkSceCxQxXwfUqycXT17WMVoIUq7nhNqkWdgURk+WRfc+O+zB
VfiIGvJ8BnLqfUZnaXxGykbbaUf/oJFFYrEy3zpvIAMkEO2hXq8htUFt0Vkwkq4aQlCFcTu5nWxp
St7QD/Qcc+mH4GPiU7SntMxywG2CFWbxMiOUGsR1UWGyknR8VapAzpb1ypfMRPB6SN6C1Eu01BmA
E3hTIH/uu6zbiwI2SYmeR7EWrpIqQcjdxOUiQQYb0oMi2nU2wUszbqNFG4Q9A2lc/OKp5RyzajaK
EuNK1WBbiZ7Yl6uy/H1/IAv4KIzkwgp15cWtXqftACsRIVad0IdQJA+VPx4bWbcEv+6RmK9tmchD
1soT+vJYoIfbVML1B5BpuEDR+CVSzEWGXdsm05uKhp5xjr44qVzxXWXWbcFYuaU77nK81CZVMqEf
eh/jzUOv7V+i8bWNXnpmXvE29UVGRaSnDPQvoi5IjSoLM6HoEryTuuR75vXvTJwcUDabUhPsevmr
x4sy6oBR6qRoI4sAe2cgTc+rBnoEahiD9+671IV9hO44uc0ZiqSMj9OpvFyuqW0U+JjyYTaraDvr
HmjRDAW1ax4K2Cyw4/I+BloVHkGD+CS1j0WjbfyATEWuT2aZo5eUK9ZynjOgDIveB1Hrf8xQG3mU
hQFQKZiJ+9e2PHYzgmfZ1VPdmtDKOFta3Dj3zw5rYNTOnVrBr8IeFvlstlodOlf6JFhFO1aMPcsy
RO3ZIFRLWWjIDGrPiXIAoN0sYxa8a3H+UDXCs04g2URqx8paUkZCA5S8D0btJnkd4kMwxXbj/5oj
T0EFu1FZJNKLZxFdPDpkC8BrRZMSpWXXqT7ByUeKq1e6NzRQmd9PneD+w0LpKNugDQy8xhq1UEk7
iXORwI7STNYsr8NZcDouce5bWXRkF1aoVcp0udZi9HGAEr3c5c2UukHLvWst8Hii2J2LIGblp1gW
qVuokHyxH8sckIPOd4vuvVKAgecR8HTBRoyT9f3xLXqNi/FRUR96pmO1q2Ctr9ac8BzXG2UIz3M9
2AVUXiU98u7bY42O2pB5NvdxVMNe2oxupkmnUm1MWU+dqI0PYyGmjFO2vBv/u0tor6i3YqppEXZJ
LwDBOT7VzZ9K+x65h/vDWr5x/84jTVwCDGUUlznstIb40SQgTanjnNtCDXwnZhmaNsZRdXKwr1p8
mQFSIfZ/uLZkkRqwRiteX1BNBF8lkNHWnCvqdgn0bJdCRkBj5TMWlxHNcjh3QAaDo+nakCGqmWhM
WMaw3GeVOyZnoUTetn4N/dX9mV3coBeWqBtg4DQjn0dYMsSXlsc8ujmyCHltdolugqbiX/YL6Skl
HCdo56S8iswNaRv1ZB0rWIoEO4OwYTuLezUdGJXnxcW6MEW5lrhOSr4EKYAF7MKjLg7vsTJZ+aCu
a8VgjGrxrrkwRfmUJuZyCIVhEuUAdRxDRdN89ynrTDWy2zIkAqQLO5Q3iWXI6/40D+WgiJrtHC8V
MSztHHujSp9ayOW0p1m3lNa+v0lYU0l5lUQLx66oMZWVJJutaBRmWoMKF3otQ66wXMoCjpiMEs3H
pM2a/PV681dZUUKYE9aUePydombEi8FRH4N1m0Vvfp6hl7zp/sTQS0oM9FDp0BGJGzuufBuivK8y
UjH3R0/s0Q/Ui++hyWF6TsvLoUPLVo4UkgBctS6DiitUHaVwOdVODQfsVf8w4yAcVEAHCJivLFE7
iitSRRrzGjZ59DhDONuRi8meS1BpizIjUb+Af5H5S2PUtkp7rgB2CR0uWbWV+i2vWnK0GzK70J5B
T5OiwB+xopiFhO21TWqR8U5rIXFPGsSETR4dsxYTWdpt/JhIptrZcrEP+FUSO6hd+e1+0lfCsAnb
By1yanUbBaw8wNIJvpgCukTDcZMUSik+p1GCjyFpvlUx8crRZ1QDiTeltxJSQODzgEYjGFoo9yeU
QSFFBczEWueNav4u6PP5/m5dujouTVBuzwgkJOCBF7bkuDEbedvg8p+5k5C8+Pyv/z9T1CZVjVbX
WgEHo24EM8zODVe5pbZVuNxqCsbMLS/Q35mj9mjbhH6WQuDbgiOyeHAQcEBoyozn0LIRItED8WW0
FFADSkZDjxoOpy5p0C0Zh1YW+NtSyhlLtHTnqqAI+o8Zaix1lBZ+NZN6YL4f6yeVa96a/FCkratC
cDkEuQ/jfloMny4tUqdtluScj1tY7PLRCouV8RuDkw5TaW4izponq+tz9x82BzoygMD8v83Z1168
RRzadqT3kQ8AcEPPLqcNTtoeDOGplVhk+Ivn6sIY+flFPqRMgzxAYhOPolJyxiHCbuQs8P9bfun2
gWAKvSMLL4VxrmqkSF46cNiz3kvLc3zxDdTZDvI5HY0aA1ZV0/A/RvkhTHAhOzKHG6x0/KE2dfnY
aO/355lplzrwpaaF2tDAbj0nJpQE+f5cgEJOdEuofHFpZpYqCr2yLSAyuG968bhcjJg6LnnWc3E+
wXLZOSkPDQB19HrWi2Z5aYluEgIn6JKTmOhiablh5gsuICXFmbebFmo+Utu93R/IAlgQtxHkIv5j
hArsB6NuNWMEakAwjpAJbsVXw/BqbpfJhz6CtM2rIXpNe9CLr5ZFy7HoDC5MU6E+VyUy1yPdY0mA
a3QKb87RExcCxlbzlgopQE5TGN5gKZ5B6gA4cMAjtRuIhFLmMR/MBCJRPk39vjVMLXL9EoAMCcLE
7UovHMb0LmWbLyzSt2uvi2kz5bDYa14rOmpxmpLZ9Hvo/YWtKeG10ZQmn7Jw4Iv7Ewy/ALeT1l36
sSEJBurxCswa/Ese1U7EA/kS9CvG6BZ36IUZ6gCOrZEMaoHas859tZ1ZaTu4cFP3K4sD/zb4vWvt
EVR3fOyI4UdQjaZSaIzbkZi4iSsuPoE6iaMUpmkckvJ3ldl8qLiJ/DDJ46nuGFfX8pQa0GiVQex+
k/CKax0SaiNqegW3a8Zz4u/zYH1/Ppen878maFrqoMuroutgospRM9dKe0j/JTcINZP/jIJuk88E
H3LBZBQKOhTrpLCDaRsyGS0Wdz0UDsAyA3J0XaZONh8IacTpsJIm4Tv+7gm1vqq10on9eZ8rkjeo
5xwiOnhLFIwLcdGpXJim7kOIymZz1OMllAov5RiaRtqbQ9StO/9dGj6aamacgUWXcmGPbJsLJ12F
ghIPPZlQY/akefTEgXfKQjQzoz8GleqRukSUCvb9rcIaJnXysrEfJZ6YFQ3uhfM/+7QKzVaa3EL6
EPrMGcSSkVRYfJxCDgW0tKgxoapMLWoXypnRzpjZSIQusDg+C3O5j4TS03VAuYTnSJhWY4DP0CYQ
PPjQVDYN7hUNuabeQJ1aHdz7U7B4WqCwwAN9AIUcuoNKHqOpixUdLeTV6KVi9zCGrJoacR43zuW/
JsBQe724fYk3/hzCBPAlg3LAezBOPF12pfFfvNiFIfqq7xQtM0aAcH3VtyIfKkZtaJbJvMpDVt55
0Y9dmKIufFFPi4gny9i3q14968NrK7Du2eV39YURaq/kajvzU4vxaFmABKlkDkAeJWgH8Fsrzp1W
c0SSUWhY5TqmYer45z5Y/UOB9CTz0AD0A3NGl7u86oF/qkdzUldSdai0f7kaLkZL+QC9LxI95mA0
F22Nk00/8LSmZ8Qui+v2I/eIpChg8pQRKU+zUSfrlif6aoxAyzCpjiZI1v1TtbjlL8xQjqUS1UmP
VZiBNITZlZ91Ado9QtEQu74/MowtXt4XxqjLG2LvWlFPMFZNuTmlhxIMcFPwqylmhrtkGSLu9MJL
q4FQ49kJQ1F+igcPrHqmhkpfxKiUstaIXBYXZpQSF0ASYyPw6PrJguwx5Cc3q5rH+2u0bAaUnaAH
R4GUhrSCPznM0BUNeksJsgXShNLA4ygK/7Th/lqhHEWelHWAugQoAFtlJRjh01RFXpwbjMzD4k0G
asP/DIZyFV2kpUGnG/CxSKXMoSf7uaNEqxYv9CqwZ1ZCgDV3lIPQa3+QuwLmguIQiqDi6yG5y4K2
sMZEnVXkv0JDHTF1GZK9dg3oB6B4c/YrSnWQDfIJ8lNVNkiOlM7d0/29sfwoxlWFrj4IEoJS5HoP
yh0XtsPgg+2jdRSo4nVOGwLjVBzKYmO0NuSnO4AJgpE1ZjJxN3flX7s/cKOLvZ8HczX1CcY8C+hm
BlTBH1kRyGJYeWGCuiWnnmvTVIAJCBrbHEZRaisVjlaMrWRMrAlwX0irBywFK9bIqIOg5RBzSnts
GYXT1mPZvcx16t1ftcVdeTEy6hAoatQ1fINFM4p9neVA1zxp2J33jSyGqhdGqK0POgudmyaMA1l9
U+bWDbxgLUpmgwVTR8igb2Zudd8ka+qog5AOfJZ3Ikzmvo+kerqB7svHfROLrv1iVNSFpUo+yrA6
fG4FmG9e73O/8Dp1H0G3418MSaAZFyVFQnfl9cGK1XDwZYkDyYs2nIQsDiwxR3PjCJ0IXX69b2vx
FgaPzH9sUUtVV03aqgb2Q6ZskTYYhdqWWltCWwf4dO6bWt4Vf01RS9SkgMHkJUwJUreTgsmK5Ycx
AwED3wWffZ2u0c3uDKUvMqZzecv/tUutm8wn0IVNMJ0ifHwHgj41eA7GgVHhWfTEFxNJRRgSOpB8
iYxOl+02fSjlCKg1iDoqblkbThC69ydzeTP+HRT5nAsnOHd9ZwgZBpUGTo8KWV96UvPxf0j7st24
dabbJxIgUaIo3WrowXZ7jO143wixk2geqfnp/yXjfNtqRqcJZCMXuWjASySLxWKxai3DlJWOynAE
J69lQ2/VKoZFUGkzLne/OsarXPrUlYnM6y5e9U/H/r8xgQH0fEyFpeRBbAHLjp7j4QgyTj0FZ2Hn
zgOU89Kn2f49qt9Ko5X4jg3CCKQm/107tNueA4+KmZlzDuCYg3sz+c0DO9xZo+q0CEjqVNnn1VPf
T47dQ5UFV86qD3akh6KiDk2Fnj2ORn0/5arsyfuySYFN9/yzipYZvM+wxm3y3PbX1Hpoy+gqyV5M
85+0MSXbZHt7gjdMg9Ac1GcFr6NrUwUxX5x5TaaCONHtS7Sv6xwKUcex+DGh+MqOJB5h07gYOtiY
hgwOrhrnAxzTgJC4gdNG5tJhkc/bN67/qk3JnXc79bzCWb5jtVmUbkoSHmBorD5WxTGPQVn1kTWH
vH+YtL1GcNb+bLrnOnuYjMC7vFE3F3GFLfgFw6pJay5nul4fMhO16JDZwaN+Z+260FO74T9OqeAX
IPKkJVoLuDD/Vce3RuXW0IKmkkFtnrarQQlegduJmVU6UPp0PlLa/dQ6IonWL9sGXnLP1yxTE7sq
YkDENVrY4NcUJHmV+6zeXV6fzdMB3AXgrFah6UEEG7TsnrRJHuLtYyxPiqGfzFx9MRv2eBlmO1pe
4Qg22EZV2gU6fIw+vOJ1UNP9BGpbGogIQ19tPAXySoETdapkV2/b/gpXsD8yKZx3M3AbVKk1fX0V
zLqDy6MXFFAiTMESa//gRfRRJaBiqtE20fEbxlBvfXn8m8u5+gzBLvVgLvShXXxZ1l1VRnXNUSeX
j2jkUWYJ1GZIs4ISjDO3aTXg9gWtgvwnheE0CS531Y4Pr6BrPPynYYmM6ylPg0Jf7pRhswuj2AWW
PbmqIQk9N50INLJMSBaj/c8SFtEwRjNhA4y0nvYG/4Xip6rMvVj1aPvcqFyyuzdPghWasFZ2x9KW
jVgrdfiHNM9mf03slyGIUOZ7XVS7qe0ke1AGKKxYygPFKMtleEXihNCGUk5aQ5ymvM11n5q+LksH
bfqvrxGKXTo0ilBsTNAmgScFZ0KmYU7ab5ctY7v6ZoUhBBUBRwVVMWJQaqY+2PGApsGs7J0yJ6B+
yMbbekju1JZ/NPqAInBjfubBfFSWJ60mvosbLXKbJkv8MtMDt+jx2gWV7txJ7ECRHBnbHvBf4xKb
gwIwttKoxocm6nyl4BUjq4zbsIak0uUZkeEIAQZYXZIqYTAr5BQPelD6NeMOBCEkMNt7hS1ZUjy/
gj5RODhMo0TdGobDzOfenB2ee10LzgtQrY0PqilVMd+MWsEAAM4HMAGAM/IcLxzYGKQGbClL3YxN
Ttnd5HjkHaNvI4jkioONImQF7SKFrPVu04hXwMvvq6gmjG0lK5dWs4nVe2Uc9oOsBWbTaa8QhLMx
i3KKgx1TOYKsrph3lRl4KTuUhoxzZtNlfzaZYgItXHrPh8KSxB7LAaZRRI+09mNUVKiIkQw/7mUH
0aYVrqCEWQtG0qtFsUDVD2jNcEyuOnmYSDyaDEWYuTyMwBGw3DmV+MbGy3+Mcs5C1uy16TZRvQym
UrDA/1HoGw0oBkPbDioqNKTO45spcUvQNuv8zs78JAVPqi45hzZoiQxQkaKfbZE4AduusLmqrE/z
lAGyLZz0RB+ne/MbvyX3wQ6Et9/BnoMQ4xj+Rohx2XdsbeoVrnjOkiYtEu0zJTIfLRBGozI2uSfh
dad5U/JwGWuzW3INJnhuEHmlPcKypYfTdiBhH0IOCOyFjnmfX+X76tqeHQj1Zs/1LvRS6BcHIFa5
/Alb+2H9BeR8P+BJU49NA+Yzj7suuZ4m5Ei+WY1naj8uA20+Y62RhJ0HosaCDCGQSHINl9xNnaer
15SidEQ/NOauBo1LLUte/KnQinNxjSpsQsvqQ9IrmGHulKcZQeeTmjhj6CAVH722z8Hjdbt0tMfe
j8APZW+tusyYhM1J5jRWe7BcQS0x2gXfzPvklXvMj0FROe1DLOhD4lme4TZH+lh7yj9oGT7uwQ4K
665cfsAhDsZw8Kke9Ldmpz4o17Esat9y7QwdnKD2gTq6IVLuZuY0p0mOZkA23gbx6E7SY2vLQTGo
bC39D1SD8tK5hTVF3mbqhMOjCBw6oYgt3wfSToTNy8caRVjnBp3Q6D0GChpdVZCss+wErVcj+ql3
eNnPlJ2t+bX6PKv7wd7RSfUl1r3sEzGjtMYXVjoLlFbNGfAzHTWgPNyrKACjWVkdSKKiFDu9ivp2
b1SpW+GWqSTDEZVGf/O8tf6I5ZRdndMGXjpRH4mP0MqHQQGRM6oU80L28Lh5wVzDiHeENlf0PIVV
40reWDvOb+bhxVRMtDd/58mzWh5ofaznx8tTvBUirFGFu4JSjSgrX7pkjVq5Smd2PWS/FS175ZPy
8zKSzGKFo6fp1bIoLIyPTfdUe576pzb4/Z8gxGtB0mVdwUIMhqSzS2LiBvq8m7PCuwwjWyqRr3G2
7Ih2wzJpxk7BjRzhTmcdG3LXU3/Qfibadal5qpkfL+NKZlAM9MNo7DU1AmxIvzd4N+u1B0peL2Ns
+9Z//YoYDVMr4VVeYZXiATWrfY10h/LdsobrhpL3xHriVny4jLjtK78QBR8z2WmTGQEQm/oUqAi0
QRQii7Q2MVDcCD5GUKD/UZFUcIuji3cxjC66Le0B6RHbKLuPyyPZnDvtU00IdV5UnDsVFUBDtlBp
kNr0JsWZ1FOQTR5RdK8270K81v03PGHm8nCe0mRpsU/rx8a4C9JdOt0k1lsePIxmI4ngNo1vNTjB
FTM1TlJ1YUOY+hn198cm5U6USmryNr3RCkRwtWnYD3jyBkgw1D66vl01tnH/tu5Q6CExO9liCe7W
DIuEpCqgSlT52yhZ8dv5fRqfdHKttJK3pc25IwvPGwPFyh+pedbyqcoChEsQtKfTcKWBPaSW8ZNv
h70rFMEcCoNUCsooUWN7iu6aw3zA69UxP1Wg6UgcPNxCo8zTj4WrnPKdmjuQGfWJZP02hIAQGK6+
QbCStjMUo0mxBfqPOx1x9wtq+n5+/0YoSG1qr3fpnkGafnqFHL2rX80UjH+G5Bs2yw/X3yAYEXKj
Y85DzEMHPisvH1z6OF7zPfgE3+uP6EH30wrUV7XmX96N20HxauyCRWUFmUxeAxeUmZYCGe/xuj2Q
n8FPcKbgbUndEad+xyvpHUjNdeb/BYvw+dwvFr+KUwLDSFM7Bj59Otk5AvHgZkA9dQLkybEeu+vg
kdwGsxO+Xx745qZdjVs42BOTV9RcpBMT0KUhSwNpE8XnskcgCcrnRWg1Opai7QE13DiYmvckuKaZ
mya9M9eSG/LysX9EnF+D+Tz6VzCE8gCseMskhrmbReyXjpuMrUWOqv+eIxWXKxV5W1nJ7KYzWqEu
cfAKFSqGTdRPQO2qn0pgeFl6CKA3OlnfTOQNY767vGKbREurLfIZ96/wwiq3lW7Jn05u7TKG2zH7
jv/QJ8tuKYdu4pv63rrqo3JT7NtnI3GzB+Vm2l/+ColX/ORjXH1EC5o8eCzYTa1hrwzarjRcSDH9
zbm1mlrBI5Ugvu6jxW7qpnACs3Yp5DpSWUgoW0DB52RNsZQpAEVNPrjm886row+a+lNaO4lUgHwr
ZblePsHTUGVscrZ4WaXnzsTQzHyvMi/uO6/jXoTEG612rH1BC6jEx8mWTHAxpKtVaENgmG23R8Jh
zH6hlFqyYLKpFNwJStNLyOACwybOMH8f8mM+7y3U+kGAcjebkkyNZL+LxWh0auKuXxYut3yl82Mo
PxXYgslxJr072dejIrF62TH9+fvK7CsLNh83WLzsiPJtcgWJ2+qmvbb9zIlPfJc4XHcfp91ztu+v
BodCtvnyttuMhb82xKdvWOGj+yDAWyZGrKStHzKGVKDEvSzm96cPpcQGeT+IB0Vinr5TqG4QhFZW
+dJFR2Zft/VLlPlMlwxFBiREPHRU6jJfOJeqaVdHoEO6QutmNnjdX5XRgJDh3yEJXsTshzwa0S3s
quUHms0RmWZ4ay1lHbzba2MxvBCClxiNZ+fnwJToqpaZC9cQSlxzK0Ux0vHy6m/vri8EYQdPakRm
y4T1zVriTHGN06V0A2bc9KXiZCH1+MAkR+pn9v9Pe/jCFHa0tTzX1Qt7XVzUrylhuOJlBXQ+7Sw/
MF4ZOGDDnFBwrabTW9wZOXqL0WZvZkwByXis6O+km/lHN6KhqjGs8UYdxuofo42yR3RXGiCzAv2Q
g0qA+JDPHJWrFVrJ6q61fqOsMHjpJnV6h3Yl5LbqEdSuqa7Y7tSiHiE1w/AQtizY5S3VEbVVdnpi
fdif2DSFR/TCgRSzbU+8jekidmOMXm3r8UdvTVCZSm16mBk3fkVqnUB7I82RG1Kon+jjk1qxfJ/W
9EkfFftglAR8jkp8X9qxIlnQ7WQEDOb/2YxILzMFM0NpAGYXhBcKiv3H2cmTDsfc9xrSiMrNXD7j
7czuZQTa22fBF66QZS+mSCMoIlsykDM4URQnyEw3/bvj+wtFiIwUlhWgWMKOqEFzRjs36HdR8Ovy
ntieQh3sbSrkEhYGnfNtF9a2kRYTQLrkKZz36vA8032KoA/9GXm8U/h7s1S0/c1Bt0IVYgZjUXJu
RqAG/Edcv8RaAjq8a6U/6ulTSmUpkM3lWqEJriVjMQXnNdAU5S3WPwx0W83M/48TKXqXsUzCwAZI
Uj0E3R2xb0e1dLryaoo8jsx8UboD3lwq2RP45kGg2wunIehAQDN2voBVZGfZ3IIiizXBfh5HN4+j
224Ibxs2/WA8/5sDbgUnrBwoGlnTEXDZhNqbUTuTEjtMd4z0ZpTO6FYlO9qP/x2ZsGxmM9iWomBk
dkKOppI4kXWo7DcFMbnGrtMIPcGGj413eSG3oiIksBYBVNBFq5+icKsYoQaBoFIsnHfTmDsNz3ZT
kbpD2YEXqNhHYXKYco5Gc/X1MuzWMlqLJjcKCkHqJJYwFtAzgtQd5OMDjgOWPfQ0SeGUOS589knF
I+lluK0tsYYTwocgYlRRR8Cl6sOQcZ9bz0krc5NbB+4aRDBN1lj2XPYACctfkLOIU6/PQLEAdoXy
mgSmJCLSFn8onrVo9cHjrqktygICXJzNQzXa4Bsx08jJgh+D5aB+2dMDUBF963DmcaiLoWnYnlon
0N7/YkJBrr2ggydATIBmilElVolmckZ+ws+68fzayi7om/O5whAWrc6p3qQLZ0YaEbTK7IcQrXQJ
ovY30v00ZHRSmyZigV4SNQ2GiRLXc8di6WkZ0gE7vdCRxIlAMfQ+0lJyB9mK+pCY/h+IeIKnA+h3
lYVGsC75S1TQXYGK879ZmS8I4bA2q1kpOgXj4FXsR8hO1VPrmv3Pyyib+9dWiQZFOZAiisZn660d
xwnWptde2tQlZgITwFssSKRZn0lMfdMQVmCCE0ZeZiZlCjC7fwrMe81CFzx9R9OqR9kxav+iYQ9e
2EaVOSRDIJBzbghBV1Qs0BbhAFLtQ9Y4yUj9IpVsoOWbxd27Rll298rvgiaVlpRjA5X2bYDSBJPt
U3KfZBKYLfe+hhEej7thnCdjYbcI5+KQtcae9yiz1K1dlRKnA4dzMd6pmowhbWsvrVGFnWunQWgP
3YJK3uzuN2mviP3tsgHK5k/0flB54UQDRNeOSJ/ZeOepLPI2FuB40h4vY20OZ2mvNayFv0AVTuaC
ZXnbG+CTGGAJqmZdDQZ9a8Crexlmc0h46vh0P+A5FGCqtkwmrQMMxdUNhVz2fVcZv/Ww3KP6dn8Z
a2P/gseULDaOWBA60efm1ySxUaOkGP1r1uGOQHFp6G/1WEZet6yzYORnKMLGLSajBBcCR+tLc6jm
1mlkR8SGeQMA8mcqCMMJFHbOhzGZUzylAQBoyr0cfYyzZoDG9NvcQJcxUD4injvcCiSPPBv+CBy3
xEZhGAidVJEYyw4iUw+bFu1lDB5cDZzRNB5YFTlJcdPeVFRW5rRhGGd4y/esfMUUoiwE9REoUet3
YB1IeHnI8uPMU8m4PvOwf6zXamDCGVhEppnxCEAaui+MIyVua+5T7qf2Cxt2pC7Q23MYkz2dO6ft
LASksorwja22HqpId4IgjQ4VwRdM0ylDMRWxDmlxuGz7W5VUZyCCh8+X3uJ5Wb9UmfxgRJlLYjvx
yG+4jYQES1BbFTmRNjyVCL8km/z/A44eX1CqEYri9/PFROHFPA2kQ3cBLtMU7ZaKtcvi18J44krp
BOwILSkH8pOXx7y5UVCw+T9UwbcoVUYGlfXoq+l2WugVxEWgulPrfVg6VY7nZBmn/vZCfgEKNosO
uyJXZgyz4Sf0tdijW4+SYGpzKlFzBWJME7q2f9ReTQYLqrAaYK5q3N6OdjR6aj1B3F7ToaZmo6MV
vPsdmqHwMkaN2QTvVynjRtgap7ZI0FOQYpoIh86XMzfbSUmHGW0FCLWDkKB18TYqf1xevS1vvQYR
bEbJUB4299NSCRu6Y/o9I3sVgl3MHRrJubDVYKetoQRDaVWQtgUZxmOOPur7x+ohpq9R9TS2exv9
4UPlZ+kpyt51dT93hyFzUUAaxx6REblt+bz1dwj208aWakEPET4PbCGV/lKok4ecA6rqR8nW2FxB
qGosWtColxWvMimejVBUTzBinYLofTcRxa3K3eUV3CrHRVXKF4oQEkV2FWVGBpSE5p7GvXF6t9Sr
Xr2O6n1Ar3sGKSZyE6cnjblj90bT38H8zmXlnMusiQ5+/RWCtU6Vqg5th35hPfYZagmH0u1q6rQR
A50y8patJLuwObfQ9wXrANRe0F5zvjtMiwWZwoA3z3blZZzifYeRH7SlsuyhvhVrQGuWLlqzi8qt
AJUldZRWESaYQkiy9kePOngxc1NIQqcOHnmgLj5Ay75LnOx3c5h28U3y+gva6nfkNva0PQ6z1wyq
9+pBRu66PQf/fphYEI28Tt2NAz6stp7SIHL0+ZjqkjvLloNALygUlFW23MaEdZ31YcqyQkdvePNS
q/ARCcgyrujsa0TWG7I1z2sowRfFE6QsZx3Dabmv4t0iBVvA5b0iQxBcUF632ZDOQCihicK12kll
r0mbJ8d6EIJ3ScYxj40eEHFyBCFGZPhD/iNSDwlEp5WrgN9oMjanLSuAPsGn6LNpIWtzvhMgN59P
ibZYgbFTLb9Gs4EM4vMFU9zdBEQEi0ABQmKxQTIwItwcElgBhFyv+I7vbdvjH/H+dfK6HZSAvcAN
QMHh5MxBbbQvK4XfctlreMEylDKn2bQMMQbVqAo/jciYGVfxLDn3N3EQ60P2QbN02Pv5VFrmgGKu
GMOcxrvY9Izk3SzvKHm6bIWbC7ZCERy2SpRh4XKFwwYrnqkczBAV5bJ2uq2ya4RkoI5gUB+iEM07
H8tAso71JXKGtpXfKuq+QZ+l9RKEL93s6LS8Tu37HPiGtUOjiC3baVvwBNIyFvJ4uEKBmfYcPpvM
MNLKCXWMi1rP4I3sgUWvdPwgxTeldqLZQ3WPhU2h3xEZL9fGNl/SRxaq2pHL16iwIzjD/RPqnKgG
VZWfVlV7IacygqwtjIU0Hcp4uOviwnY+vi7teTvZJvJtVV852kR3ENB5uGwoG2cqIUtGD6EDMqG2
MA510My06SHcTCMLdKX+DO6KxvrdxT6HSHVs7S7DbVj/GZzguswI9AXxohOtDKDfUqyTroxo5UFM
T8fDZajPo0lwKBCwRHBp6tBKRurjfPoiULs3gY1C/OGqRAPG4IKwxaGQ/fK6q3LfJ+i0Kf131Ps5
9LF3wfIHecHQ+8i99EZ3VYeh6eLyF23N9eqDxLNUsTNjmA180Nyh6vvXxCIPLjsCy0sfnqpm+osL
MSbAQDkA2kuhCyZszz6k6KArgKctEuBQ7TU8jPqDf48Oduq8DblTMied3Muj/NSo/HPev2AF30Oa
HulJ0L24L7kPbosQRLR7yCs5wdG4j2/mg73rrzNndGzf/gdPl7nzwz7+4AdQ2+lOuOPvtyBLa3eT
G/iXP2wrisV8MFBP4OqqQzf83CDCNgZxdoAPC56VXXUTeu0HqCwtL7gJfQ3cS0tXmZsf/4Jt6QyW
nMMGYaZo88IIHHIIWeq9Y71eHthWNesZgrDQujrQvmZAGD96Tz+gnfG2vE2+8+fYDZ4ocsBO+GR8
rxBOohzBu4r81Pn9Hz9BWPS8SmmYhVCKhmCrA4aud+3G8Mrn+/z08Vad6H54DVystOJZDvWmaxl9
9Va10tkUCDGkTcIQ7zyYAuVwGu/y35aLPhTzYB0/vpd7NH0FhaP8YzxZT/aePUzOz8vD37p4nsEv
fm+V5Bob1BEZMYZP7+4s19z375o3orQ2fIDgYgVlZt0FW6OMyGbjlIfcF3qrUBWC00j0cDYUq6p8
TsE1Hfi82lESIzueuaPp4ZFGbU9KeIWSCjVxLRRJ/hNH/ih7CNg8g3Vm4B2NQHcCD7HnA58qVpkM
QjDu3OJyrbdOqhoOnDL6dPa6fiztO4s7IUja8+J2tm4r2f1360BBRa2B8VMdrWzCnlZGKFsZHfAH
em0lXpgcCztEPvjl8gLLYIQ9PJhoyuYq1jdAo+1clzfoCP9QmuhRa2W6EltKp0S3DMsEQw5DFb4w
pAg82hpdbAn85W7rRfvgwfKz4/jN+qbt9UN/PT4qp+L3E/2JqGOHo2THoQM9uvxVtqu2PebqU4Rh
NwkHG4SC2U2hB+z1uAPjaprscrdGG6U7opvT6ffqbr5ix8vzvXXHWWIeDYVkIAlC8uLcrsYJHUSa
kWASWkiWsXGvENttIag6jDn6OuLpDgnWH+hf9QmXcdtsxV1IjRuwK9zE/3jKABOSXtcTthUJ0enz
qw8eLw9ua9uaEEcE85Sp4jIlxlwTtcGxgVkl0TSNTliVLNyNWphBvSwPa/8y2vLXxON4jSaEXElY
86kegZa17bFAq23LdX+yejeNwUkRvV1G25w7DA1VgSoYRMTXJs4g49UNZQuXE6OEjd+Maia5QW0l
+qERDcpYVEB9ZlDPbSNMyglqoVXrluXkQIHKmSF7ajeWnwbldV8UV8EAiQojPrDGcGbeuaUGvdtG
dwmlV5eHS7YcA2ogQb0PFwTCQeHoJX0e6n3XtOASsfxqbF3DDq7zKduPwXjQMrIrimzHhietNN1c
1fdZNx1BFO7UFlQBaHIDyT43gh5kB4amLvgnKX6keNSiXQVW3Ow0xdYAUocMD6xMEqZt7jCwVyA+
1qmBE0TYYalBIiVU8eVa/Z0NN5rtkPatghRmdE8rZyyuTVUqsL34C9EW15jLbK6OSTOgjapyYIY8
dWK8The64oaDn+vKTi3vRvukZZljd6io2XV/kT4ka3Bh20VZQMZkAng3KM8tT65M6xvXWj9BW+QY
1I4xvV82js2oYI0obr3Conxsl+FC1ctCLigq3lIkLk3DM0PTGWpPh4YJ6D118Gfx1snUPSRciuzX
MF0z+5fkaxZTvDT5wn0I7ydZqI74GiiBevZ481lZSj0y+nOQ+iy4r4vvqpKDrOm1zn4p1pMEf6NE
jDAk+Uw4dAOPtsJWoanW1BHpMP/kW4NoyIhecEsn5EihlM12dor6GNkb7taVa40phKVGrGnVaPSt
y7OnqN9Z8dWkQNJF30E30ilDiWfacLW2xXCVxgOdhtc1YUtRpkYFU1GOlvPMaRX7qW4saHtCFzX+
p69kD57LegnreYYmbKYm0BozjJeSuyKE0ZxykK0HzCvNx3TgTspPhi45lbcRkeOGkNlShSqMD6Va
RpFyxJYszqDmhZSc8Zqg5b7L9aeh+43WQRC1yeoXtty9jSsbrvGoa0GZn2A3iZH0rUlREwRZSk5v
CYjXCSkco/HV4UgyX5kz11BQt/mDdiUkII61frhsuhuH2tkXCFYUTYOuhDZmWmfl94JX1dFuSSM5
SjaNZzVMYXKNeFDCcinhivvwGIaxa9KHxoxdvCTtWuMvinoxJDz7oc0YB5chOoOkZfk4YyntWPUZ
mV0rftXi+FtbWrspgdVqlcR4lu//w1y/EKlAtIewTUv6bqkeQ21hRbJDwEM3leqBbK8V6nfQ34yr
0adPXh0ximlYQ5mgsFDBlcyplPkfVaaVtuFUMHdfEIJbD4heDWSpg1OT4oDEKLiGd0vZQRF6I7jZ
iPL9svltWoZNoPBjg2YKrvP81NTHGAVki9KcUji9ou94cNfEeytz9WLyLkNtb7YVlmDqfWFDBGoA
FptL9X5qq5Mdmw/dbO+rHpWaOlGeiBGDTwsZZWfk2XQPiXTdr2l01WV5ctdaef4s+aZlfH9Yzuqb
hJ1h99XQ2zG+KciTF6iA/pOr1W2WpR/B8JLjATAFFfOgBHuaJs5sgNotCD+ICTnqy9+xEerZ1uoz
BH9blrRLrKVkFQJvvU2vNAjLBeMLk2mnb+NQlOZAmYdZYlvSzIsS71TAiUPXUvcsTI8l+q6k1eFb
4QkG9AUkrLVB+zHWO8xrb32oUbc3pxYp0YA9h1Fx0LM304ZUI9hU9Kn1cv7KSX/fUfsVmlOOVqS3
yYQWU1tGHrG5uVYfJSx2iQf8UY3wUSp1CLsxECdya58z9B2gU2WcJIu66ZVWcMKiKorSKQ3BZHcT
ct+tN/ZeiXqav7EcrOaiDQYJUCHyHFTIf44Jyv3qyoUK0g6c4Q5F8VWqSc6Q7cn7AhI8U5mYQT8l
0M5Li58Gne9Z/AACWFp43fShB4PEo28b6heacIY0Q8RjlJpiQ+g6bq6OavO9ojW3tirxSssf+tMB
/AskHh1lDgo+mqOENorfOLLmmerlbQ7O69c68piVXoOU7vKKbTXn42hEvGoh9IDgmLBkaYDKxc9C
5DkfDyOEvjSUMxTgZM6M8jYFUaRiVjuL/uy637T4RdA+i5sgxF1tz+xyycds2ej6W4RVnSmp0yLH
ecOHpHAa1A94Q61HnhFH6eHyuLeWdA0lLGlFy8xKDEClQ3jMeg10b90Rou4gCJOR90tGJXa0Tl01
khGtRS7VlFNZI+Ovk4PJJO9bmwfaakRiGyusJitZAJhAyfZdbLwqJSq+aesrIai/WuKmGirZBnO/
iBVNfeKzGO+GhuHEg0zDbmt3wqtDqw8MG0iVCok9Sx06paYwYx4ObgZhR7NlLrfpzdC+x9r4NEB2
UuJ5FjMVdw6IFVFZYSGT9oewyoAopYkWqVV90p/tBhICvEwygBa1V+tk8sJQJuS1va5fkOQ8Wgmq
AL1Vi/wus2rmhsps+U08QAu1p7IHrmXC/hidZuJ9i2GjquJJmWuDEjMdEwpuqFMc/rTB+UvUbq9C
YypJfzOaIAqEJCLpjqXaS7zfcjr+AY60r2mi6HlJPp+P09ISXR9qgFdTsosT+pj2syTBvzmVKwhh
45NkTNRyhoPtzHSHsv6DmmVeGcm65bdSQeAT/RqKsOv1AquULY48yW706HmIIhQFP3DipfWVGYFV
Qf2uoCvuL1yNjpw9gQbbcg05n7+itnObcxyKZoe7Th7siqTbM+jMKVYkKTDa9GorKMEkO2qiTdYA
VGSZ/ogYIpkGvDrbd5Dsvr88qs09jjcZHec8StTFFs0UurF4d8VUKpmLaBU96wW4DxBTNfk7tcK/
msMvNCF6acKUG9kSWATaybTwhJkc7Sh2Ulmac9ONrEYl2DokEVWWTRjVFOb7MQJ/SvXbVvnVGL32
kMS9PIXbq/U1KMHqy6isSbZ0ZyktGFrtU8re22C44zKz34oq7NWgBKsnRdymBDI1bj/FtleHQYrH
6PahZcP3kAy33TTEboj+k+vMTAzZym2Co7YDT2e2sXSDnlt/j1IkVcsBTkHloFTeOH4o/GjnsVPy
p6z6LWWK3ZzVL0BR+b4KdTTc1QAstf1Q/+haz05fc1XWq7hFR23bKxxhW+MVtg5UDlK21sMWCP34
EHgdSnEdw6H7H8pp8vjd7Ode+KTcmP5ly9n0lytsYZ/3dp9MrFywofhOs2THiH3Mddmhuh0crnCE
C/lMIUhZdMBJfxi+eUV8w/LpY+VPu+KxBrUoDrs9yE0lUfDWa9zZ1Ar3tXDAZc6qFtiX0s8iTzkE
vnEaXoxf+b44TBn0otzmN6S4qMSpbc7rp1KmgTLgPwqt0GwWl0EAYIucbA0NmbU3sUY2vGV1/jhQ
VyjC6imkjXVtsZyk2VN+R6Hck6NIfOYedAuqsPTDaV/jboYDye6/Xbaczd2xwhZWtMhZH1cKsMPW
uJ4ygKj1DQhQ9k1sHi5DbfrSFZSwiqCUAD95CKhCGfYKOGPIlEA8DQULZoaKQ/p8GU62dsvvq3zY
WAVVlxWA0+y3Snsol7ppmTOTzd7y+wqDZkgaIUmK2WtiHA0PeXsI2ZX1F+01KFDDw5+qo54LT17n
MLzV28hKVZxCxXWmeE31EUlJ2TYeKdBoQvEehoJG/BMw6ravcosgqqPtq2Z1V8NQNd4wv80KP6ER
3e/n6nuhfUuL8unyOm0GDitg4dSLeYG/uQQOMRJ8du2WMxxJGzgD6qLMBELDJv2L14r1UIUjKKdW
PJnWEqqoaHwdCduBk3EM+getXmrFVAnf3WLXf2zvrwGKB1BUqFHUL7FK0qJFoQt/9BMasS5PogxD
OHwKKBnYoDMG4SlWDTeDwFEnVZYy2rT21UAEPzVlLTU6DpCuq0BmpVI3IJY/Mw3hVykLhrYKbGCQ
S9c1qvhQ7Crs35rX2kQmTFudHMp5H5f3SfCGGm8j/NbqSEBOr4Qeu+S+io5c9pi/RThyBi5s7GFo
yyJeWmGNzE/ptUFOoflKQaswOhke1OobjTpWLzltNkMj8FFrBlEJIkthxHNdMV7GAC2U/HWM0N2Q
xN5AiF9Rw+HchEhi4qq5srtsO9uDXeEKgx15ZI3mEnfOKPGZYjzTmqETWJM/li/g5nC16aWASFhp
vdBUluGSggt+p+OZzsAJhNAl7VG7cCqLW0Y/oCflxeyqY/s68MLmEMjSI5u2vBqz4HWUcA5tUFPD
BxCfJ9ZD3ZkODeqdxl4uz+7mMbQCEpyNStWhaSMARSw6TrhMWkqxW8hdLsNIxvN5012dRElLk7Gi
C8xoB049jK+RPjsKXve1rvs/6q5sOXIkOf7K2rxjBSBxJGQamQlX3VW8rxcYm2TjvoHE8fVy9Iym
i0mooOl9ku2+zJDDQF6RkRHh7gvvlKU1+/HzM2NBrKCuX8JYJH+XCqcnludvPJTzy4m4qXPF1u1r
sB8vKY/MB4JAdKvADWsgauXcXJ6mIIPyEcs3VWf6YEyKex9IAmFFSWqSKl/LyYB/X20UMXIUTLQw
6rcJAHCJ8TCQjyJtN5en/X+Zip9fxPnEogJccqiA/mbFNdgnOnZiCfB+wVYF1b5OVgJqJVrjGP5C
MDXX5A0pj5+GucCthoaMmlFMxVg+Vz5ZNZps9r120gYFCBzdKQTflKLrJh22jPao2IkbNUg3RLwl
SbA1VO+u1L519DmrZUtsZWyTYMt0FJI6OVg1ufRRJ5Xj+7FZ5pJoshq1j4kxpCuXhLtmw8KzgXBh
oawZsTqoGEjCrliz8aO3Em1Cimj7/bCwWvMO9ueccQ628gpmeNPbs5ShxXlbe/1KLK6l5qTgTSHo
KLvcXd4e84f/p0HOs/qVmGhKh91RKB7oh4x1LUqAaPbOZTOLu5B3ohkQsoxN5yI9Qb2jpCCzSU1f
RPPXJo6ttG1tkEJ30mK1YNpln2MbFfrEKki5AGNDbpeb0cJAN58sIgAuwn3thStP2WrY8Xi+tNG3
GGmtPrJYtu9Tu2qZibLlwsC/TjDsSxNUEe2Sos4XmASNkRpFaQTgJWhzauS33FjcKaFseyW1U3Ww
9PyqEiG5mFljfaOC6TsJTuLw9xkVP38Hd53IgPm3QYnvCJqxcJFc6cA/AjZaJatOXh6FJhipBvfy
4GfHDrFt5OpEFUED5wG6UY79WCUIx4xjoqz98i5eoqyePvvL8qINlqoKXtgiL4vGxhpl0AFAHE8r
UCOAvIMKCROqAJQTyLbh7WvgWhZusrlhof2UTCriSN/zvUSCrGNDKRhWPxw1UMKmg+v3H5en7mu4
jBvkzAZ3LnvN8NE3r+BBFVhUwLZZ7L9aGgV3IsOhTLx+Wpw0sBhy9MOxTJ4uD2L6SH5xzgfB7bkW
mQFDEGBCz06C3oJMytH8fVP/7Rzy57niApgO6yFNx8zqywPp33MAGtJrShZKGvMrgiYDZFlADaBx
VtJB6/whwYq0cmc2vhs3C0s+P1t/GeApKrxwoIMYw0Ax3FbVVFcPvFuZeQu79+sVg9mCXDsI0ijY
vfieLV+HrJAxzZbHfBBWot0djncsPPVdi9rs0VeF+B1iic3d6EUQc6+T2Ft4RcwO9Af6SRIJUFfc
TGaR0om5goHKfgCY+CYVzVqPzXSJqHR2h6swAHEspAx0Lhbr9TIdatBrAkD3QhnAPR4IfbTry3v8
a3CA6TwzwoVXWqALZTMZUZIVDa/G7jZhD7h0zLatF1ZudgeemeLcae57UjIqMEW9vQbYZtam1uXB
zO6NMwvTF5yFzejC1QqBwUKnPKXhuocK4XCUivtaWyvRU94tFNHmnLcERDH8N07UF4aEpq8rCPUZ
CKzyu4yAsQSQ7yp4D4o3RX8Js83lwc1O35k1fnAAHHYI/1HVGtZl8k0oFpI2s5MHNN/EogozfH4q
JrHf+UzAdmOPjb8n4jEuEFobz7ryFIElvXu7PJ7Z7T3JNCPjBro8/jGeMXFI6eg3VsQUCClKZl1E
aNdeChyWzHA3UaWnRtoVMJOoG8UAEpDAKSxdqfLs4pwNhruNxkiT6TANpnLzI5grNv6L6pu1CtCf
kzyoVmZpx934Tm51u3uigANGVrUHY+zlKZ1pScBpNhQ6sYAiZORxiKQkI7rnQmAFElve9nb4oj0D
4r72zHQfQ8DRMe6EYsHo/NB/2uQ8CBWYEpQGgLeIUDV2J//9bo7PY+LcRtUIkRR5+PsB2VfFWjPu
jSU6+fk98nMI3NFKQ6MTFAoTGj0K6sansbnIozh7axgUl7lGphwwd2swGo4Qj4GNtJxIcV6RcZp4
W+q/j4NWAZiDWwL9lzbdk599oBi3PS6+CbnHNLj0MWa3iUcDYEBoK3/r4yD/+4D1zxa5DTCWxBf8
FICqrHtkxVY07i/v6rmZOx8RtwHGWCpSJuPvS/W6YN87Ah33YcXSpRTv3FUo45kDW+Bl+dIdOUhS
BFQVHKDY21IXmKq8ZuKGdjUCv/XlIc1tuHNT3IYTggyCTyXcRUGQxhljmwSPJQ3tf83K9BVn16HA
tMaPGlgBo04qMQtlWQ1cWr9iBNwq2kTig36Zz0bGVja0xpiGAqEXSGkoIEcLloDOs1sAUL3/McJF
4pWPZhw/gJEQiKWRhLYGQGocS5Abv7s8nFlLOuBWwHmJGvhOPw9HLpDViyQcH12ZdDFPUb/2RIct
CVfNNMYgdEX8OhH9Qvj0R3L+bG36eAjlEHlZi+mKVar6QwRJWoWMlQmEuwnFNmtIgW32fFerl7q+
p93Fv2vObXO7jw4NyTuU0i05G61Wra5GQ1p4bcwFE2B+oLgSkUvUeYIjPxiDDPtlauvwcd+2GbOV
Gjy1UWugcyoHP2lTebEt0woMb127UBCaO164ArFhQPqiwOF+XkSmy54+hgiVdAjkUB+U2wXde7T5
hYcAwUtqwueBA4Gnxm0TwVAQciIi8xwZ6DKf5XYDVi6jdC9vytnx/DTE0+OWQ94FhQZDRKwh+CtV
XnObpUUn4jEHFcyFEz2/N8/McVcIUpH5kOYIo7WwN6E0aiaRuKY9ItxEh5hLmFmNge7Y/tQW49Ij
YS6mRsIF8BEkXEC+zS0dySRP6kOK5x3yTYpxUxQBuB3LfRDLtiK9N6DpuTy3c14fvQdAAIl4zok8
dkw32l5pssnrq11lik3gQ1wwzNZyCdpZhipR+fSvGeRPH9Vi0lQwaCQ5ksLffU00oxxBos5MVekf
L1ubO+tAYEKJFbproJPhwg4055UdafFYVXrwpVINdYMl/fDZGQQPCHrSdMSe/FnXRzEi6bQ7Jbm3
M80Z1NisAMsHxX5ze3k0P6Ik3nUBA4zSHeJ08ApyW1PEGyFJ6gbB4MZYN0/ygYD9zuyfumNsgUNM
fqObzh2PmnmfHbTTcDWcntF7uzbWOihAAOt1Ln/P3Oyefw4X+pTdKI5Bgc+ZFrH3chSFHy5bmKGf
UNF++nPE3IEI85TIUFNuLOKqR+8AyomrxtbX+jHdts+CzbbFQTOhlINRpvvMaZZClbkL8dw+t10b
uS7RUAb7Cjg5k2RPw6OXC3aOUsXlkc4Qt08jpdB8QTl6Wt/PXjtK0MpZd0BU4pg+CbgB4yGztR5M
WZq3SlK84dsGMn5AlQFEip4QW8zbpdbRWd+noykfrLlg5kPB5fNHJJ40lkqNF1QUt1tPDTepRs2o
at1WBhNC4ptsuIoCUBUG75eHP+fjzw1zIQ6K8SXeczDc+5nZhusMCNam31w2MreYOpyrpCH9i7IC
N8ViYVSxpiGUFvTV6IG9ZEW1b+q44OFmOgumOx9UE8jQQQKap+6I205RWjDiWJJ/pUGIFqh6K4yT
NZPqDYubdagOt1rxDNiuNfoZYOLSVs6CBcTK7FgNRKXolgWHF5/wFARZFtB8DP6OJrHQnRvlvplW
DqQHL8/p3I2l/7TD5z37TKwpOmywY7LohoSRU0rFy+iJNpN9syjfh3CpXW8uuKI4BKICGAkanDmf
rowp8BM9WAq8kEAxhYzpusqRHIx674qQ/NB3LLDkXPAsWZKXBJrmvD0a4idRjClxyF/QkMOoo2oA
DQNRv0XdFUs/xs7qa7f/+zjSCVpAIKGlowuY8GlWwBYEP5bheDT6WNSbKHquw7e4eG7FtyXajJny
Hmwp4LpR0RyMJwrnZKMuawdc/5hRpJRb5g6oaXWuFJwk1aWSS2UoJ8mP8lK+cjZfc26Xc659DCUm
EVxslqi47711LazryqUvN8IDrZywdqqHBS8zu3oq+C0mvCf+x7k3bUxQjZmQ8jQBMFfdK6JJpFcx
ug+WWBfnjh89s8T5s0TtchpOlvD+MSFkV4ivXWwpS5zjs77m3A53GPxeJz2d7GQNOmWlNTMTM9uS
6wbpN7u8Kj1Lvbt84BdG9uMKOXu6eV305xyGExYfiNn8MY8hNJXeXLYzg6LErkQqAmo+4JiT+Wze
WOs5mJl7XL0rzZLW0p2bW5AKoyfpxb8drWhVXoHMozPH58uG566ic7tcVNNMovM57bAr628+24BC
zjfcyybk6W/wgdy5De7EMTEheSzABnMT2ZQfoCFu9xu6qW3vNr+TOjuzCKjyVNt/Tawd8AfWr6R7
zr+AO3tJpAtESDC7oyxfxaPogvDK0tDQMdIrVlabhQEvTSp39Q6q3gxajwHrt9oqd6Q3AXLVkB31
j4BVDJ0t2YkdrpBvas1xMJUnfzVuAZ59Cx6ou5QY+l9mfwrYQbEJpD43+02o+9oYwImLK9XNV95q
k1qaZOqudCytGqRujmLXe/IhbYB1zlbRSrvXfuGNDiKqvz6Bm/5+9CA8qeLabKMtul9lbUOXSLtn
Dyp0lODWRQUyjJyzS2tFKsV8GmXx3lbfDYVBLudWY98vL+2sTz0zw3m6uC8L9HTDDJq7a/YN1BFe
fsjlHurni+HpvC2wghrAb4MViNtF8Rj3Y+DBlg+5gaRFpVNDo81r46uW1qFpQOssJCrwrow/Gi20
9YEdDLW2x0o5CBF1heSq9+MFfzgbM2Mn/fVR0zqcOUSlTj2PiSUuFYg6t9BFEFLLGDYDxLa1p7Fc
U/FIlvJ00/b44j9ABUXQy4nJ4JtXxcoYciLj5kypeB2n2i3O8y8EdoDo/mWCGxYJYqEfSgQFckac
KrI6aSXGQNT4m0HYBtmSP5p1EGfmuN1at0YjBBODEUHGpWPAcydIBEJc7Rd265kZbrd2WiH1rYeJ
02Jp7dduHok2siOW0NvFEpBxdkhI4sDLINI0fvB5nm0MH3FoxApsDKkGFWqpmUrj/IpAHFQOkJkH
KZgiIy7mJk7LqqRBVIram/Q9IHaNTBxR3NCzBPDmppEVaGB1WV+exbntZ0hTOQd4POlLn6Q+9lpJ
VSxWkYKDsSLHpKsWHOSc9zo3wd3CQgly3TLEsIQQKdPglERmBmonUtxfHsqcSzm3w90FYQm+LijM
IYBCEwOtT1ntjH1mBrnTLCl1LpnifH4p51JcKzAVy5kNVuCikgHjtapmn4Rvl0c1W5E9HxbnKass
1sAIjOeDsG4Hs5FNemg2imNY8qnYQR7RTszYkpxxtaWn4OY+su59e+mhNp0l3kmdfwPnQdKq7Vqx
mXZmmzlp5nRj7natYarSTvDREPl+ecxzx+3cHHcQSpBuDDmFObCt3wkT8w6YQ8EM0S25qtmtCWJQ
5IUkHAI+SSJ15UiEFjG3Uroj2RfKgfqv49JumZ29MyucpzKMMEnlFvmgMF11lK0FAQK53q6vU6eg
V/4i5/j0UviyWmf2uJdEVgIe4DGMCtx/9LuObMETscVr8gglUp+ZhW8JD4MtruVj6Taud/Bvf2H5
kPbSp7YicAxxO5YRqJoHA8YroGoRg6YpVCxtSc5v1nGdGeG2pD9ogfBjUr08tEX5MQRP8eVhzObx
IHCj6UCfTq1rnEMZY+iT9N70IhNOZX6V+WifRp/qW6i8V+ykgR2vOPjCKhbvLhue3f5ndjnv4snS
GAfTia9HH1IiKODqiIiWXmWzu+TMCrdKQsVSNiIha5XZUck/lGEvt6kJPSS/yECNlji59nJ5XLOn
7cwit2R9XpRGVkz7ot4a0XPIDn79rC7d1TNWwBqKvgS0uoLxnq+DMLEQx0aGlcITrEgnbtLlZkxP
TAoXnkIzIFeYODPFLZQfQ3RJz/AU6sEefisxc1yHh3ElHJSrqjLTjW8NO+NZWqjWzbiTSXAFOD/U
9iduss9RalELLfE7JCXBPEVRRoJC9tgGpiJNirwOFHovr9rMbvxkjhtkQ7pE72KYK+R9KtxI0VoS
bi6bkJaGxO1FdLt1tJzyrJV60wFpU9kpO7SJDaZS5AYdiX1vFLeiO5FeV2ynZld1eKp9u4VjCxZm
d+5JifECToZyKMCNfGpZqkVVGDsUzgvbP5IT5KVu81fFugn3bN+sg5vWTSGQvY73Gaoz2+C+XlLW
mgkuPn0Ad0wyD2JeaowP6D3X690isAPjmRnHIliqVCyOlbtoq1IMk1CFKeLbAM+BT8o3lffA/Yj3
b5EbPeaSHW78K0i371szvCtWr0vJ0aXBcncjpTnaQw2sfJvanWIrfm1WqRP6LyR6uLzJlixxt2Ki
50OTaRirMljM25XJdkhu6uHWC5cujulEcPfv+QLyME40EhAlqmCpkiFy/9LECwH1XJZXgpqzgqeC
ShG7c0OplUL2lEklAQIpqncCmqFP3JK4Y7YbehuDQ4+JNSrqwoWozBxTcKjjUIDJV0I7L1e0DPy6
LhJUmcE4TewK/g3y3Ci9RA2IcTsnoZ4ZxZZvaOu02PnsIAQ7sEIN6k4jx0590rrrMAtNeQBDtb+K
PTvKmYO6eyfu4tHtclsf8fIh5qBsIurtWg/MxbR3GJoPUde26v6BgdelaV7ldqqiWTrUg4p4N1Qn
vRHdPkAdGq0LUBJe8oAzO0cGd7oEZjuEAjJ/oyAhk+fCqCIOgAf0ob4Dwo3YMlC+U5cQ/nMzfG6K
c7Z5By3XRJ5MhXtI39SBRbrIDKEJ4NtaseDZZ40BPapJwJDKgIh9vkj8sQMfIYGxhBkmyCddEcSv
jfQkdPu8PUZF414+gTM382ToL3ucY2vrIQvxBsWrSXgQdTD7ynd+rblj61y2szQuzqtBS5MUtTaN
S0W/KEgBqfyWqysyBqtCpxu6SCE1Y5BIgN2DYgnPli/sk4IcUA903K0lgXDVLzbh+DJAWiArT6Hk
LKmQz8wiutMoRdFKBVMnf/2nmV6Ohm+A1F71rKG4H7wRmQG3yxZ2x8y9/8kOtxULiQRKLeqtlRmn
Pj4k0l24JBkw4yg/meA2IBmJEZIS89Z4iiWTztJ+AXpAEAOCfgqZUxSLua0gj0TzswCTpQTtY5ON
NiuCmyxaiBlmx3FmZdofZ+khJlFBC0VYieHfSAPRmCV41exinFngPH4kBIZcjLBQph9F6RDwSkpI
k14+NwtGePEdRc2JjwPSWj0aXxp101EFnnehO39hrnhFKpqWTFdyjERs1VPAZBsaAPblcczVm85X
ncif16OqADlGRa8FC8Z4CLW9OsRWB0LJZiB2EWb7qdUsCzo8xkUTmBEUujMLKHo7YCCd7MSV1902
8VKdYFoiLir49FFc2J6xKGsMAbObtvc0vy2Ho+/vknqHqpQUO6y9vjwJs27i5475Iad4ticjT2RZ
JE97MuxWLIS4UfgIWVEvXgB9La0nd4ZbZtC6MKYzHEdXbVXu0uzu8kiWLHDXRl76Bu1FWAAYxstW
ciMt7Pu5vP+npeG8hBYmI7TKMFeJKt7RKIpMOnbUbI3hqmeCY8TU7cPcbOobAzDny6NbNM45j8Af
JZV2Hg6EeJd6FTqBrbI9peMVlNn6yLA6YZcJ8oLV2c2IrBeuftQcvlQd6opqviIEzErhsbzMCRXA
udH03AMc+KrdiL+AqSPQ7QTxOxpM5S/qiLRX6gL6vQwIVPY9rfK7HrmwVspsEc2YCxMqzxy0c1vc
hHYNldMyDpkl7WugiX0z3hev+sG7vZdvqrd8ATs1wzSAFq+zoXGumXqgl5MymGNv4jF80G/j4/BR
Gmax0weLOLa6eVCv/SUXJ14epDr9/Ox4F7qcQB8FVvE6dbrvLDXVg7IJEjMAxcqCsTlXcjbCL6Sc
UpGLWQ9bKHTaWVRaI1raohuqrC6v3Nz9c25nWtizMQVqlMRNBDspMTZaouwC0Mt1w1KCaMkM54hb
KahI2kxmVNGi3TZCdm0paz/XzXG+K9TJqZ2NBRBSfWgnI8IaxYhV9RTdZXvJznb5k3IbaWa44IZn
77zzyeP8MJBUIounRaqzB/8Vcr8vjV2bghOio7JRTeGj2Ml3DF3518nDv7ZsnH+G30yqsIJlQt46
+iCT2izF+8s2FofHuWg2xJIgTntDOxB0N71IZrMLtxNtc4ch5U/jtr+KbaiyyCu69NxecCgq51Bw
a2tBX8I26uJlakonBYV4U5vUMZxnEW0F+kKMNNNONfWlQYIPgEIIoPLIdm8AkqtoJDQ7FyHe9qc0
2cYRtMNsOa3tMLodykPmrdt2VQ62UB6jeOEkzmQYpg8A7SJQByhM830VYw/SmyRDt7WBXvKYJXZa
QDsbPVaQXPagmLoZAg2aKE66xDgp6dNsfo6TPpvmTk5OfbRb6cBFx9rO11GTTEGTu467DbSzBeOU
5vuqfMrJqtIfDNVkwM8IuUPED0l61fBGUU2xj6/RHmoavugQ8GN2B1p665HFll7cIUsC8YE0r2wD
DZR1wcymegH/gtU0J3+EZEaxJnKAAuWGKbULCZah3tdjjELNCx0FR2gUsA24kryORqdIN2q5zYXM
KbtNJqy8aKNlo9mkm5GCKX5Vsdu4P3gEPH2Z6Ue+nWbvfrjzwWCpIapIc9sYr5LolMmAAblQfy+K
dZ+dIugrDq7YIF7NHkB6J3rrSF9T4yEvrkHvBkmDXTJcg75Gl2KbVmu9vKWNm8bELNhe1baRf63l
e4HdB/qjgYL/uI+rXQ7RuzLe6PlNGq+y+tXr7lA3yYxbna1zzdSHFTSrM5wfkYFMLXyrFRBUnLrR
BQbFCUFJkj6J9XOuh6C59iCx4MTaIYCEnXSfRbdC/koGCOZ44LKABJnmY7oG1NSUbS3YRvgm56ql
+M/icIT8gVCEVotCisyidUpdbD8ryu+9cg1+27H53pRWZOxF74Q0FqvvafytA4MPeLRYOU3IDprX
mdFbMXN9xanFeiMAVNGA91CVTwnpTDGnKxo/oVvITUMH/LlL9/3X0GmCpE7SLoqIshAP901V36vU
oJ2acSxpo28qt7FbJzSTfW02oilekQOobB3ssFvRB0B2wRHOmNeQi1IMQ4KsLpTQP18sZaLmbTW1
CUZ7QGOtzoqt7FSJpmc+3moQ7My2bygcPdZOuTDwGQlNVB3OLHMHU8sHTa9wqf1oDwJQaFua4yOk
S1OErtaN7uiHwqn3wzrY6HZhRyvI1oKax166CWb8w6fP4C66gNV543f4DNkC0xhMe7a2gjPu3Pzp
HtzvpmHr+9h8Mt4vz/zXKOjz8LlrDuJEoIXQUS8DkVSQvhRgAysKsyVL45u+n/N/n8bH3XRinII5
SUX9KjXTo2KRXeDGGGdps1XjeLt63VpLKaWZQtbnsXE3XBoQ2Wgo5jR9gALXJnNLSBw7yD/ar83h
mKxUa4lyYGmUXNScEPDs/Ojf1Y0tUVdefyTC+vKCzd2iZzNpiFyMHAwFIErVdFQ0/5uorkcx2xTg
fq27V1ScbCPpX5tONvU4AK0xBbwGkLQuZNcTHvPyp8xo4J1P8Bcmb8NI5MKYSvIIBq8NiMS42Say
46Nnf4tXvT3e4FYzUWYxa5eazOpcdPvbWzUyby9/yJdNbBB0h6MZlwBNgOZ37vB0QjAkouwhjBoq
V6alVcK51vpBHm4uG/qyvjAEYChaKzRQ2gEA99lNGcmYFBoEm5B4A125lkFmyCGye9nI1xXmrHBn
UmZkTPoaVkCqCm7vEfGZmUdg+kXv7YZYGfRlUbxKFzzh0ti4E5oVXar7ZdQB/3ndRHeF6nZLnJbT
n/jkBLiBcQcSGUuhFlsMTIhEcZPEZfooC0SLQLQ45Ae9jZLvQhv1C3nMud0B6JIOuD3otin/0Isj
tMmwMelQDlyJNUBg8kNX7WTytLBsS3amgPvscTQqMqiEB0yggbjOlnpXW/lb+RmUgP6e3mY3xU49
xBvVqpc6Ib8+y6Z5laGRhiqOOlGefLbs66PRGWEMbYkNTt1GF83HymQOWQGX4Ux4JWthqNN1/GUh
zwxyC9n6ZRtWLQxqh2YfIjO8Miz1Wn/p3H4VbOlxMR3xJTHAjZBzrII6ZJ0ewGCpur2dW8yUJcjV
W4qbQVRjwa99Ldx/tvYjuXW2km2W5AxkSQDO2NKJrthbnpj14MjW9D4bV9qpRmAUWM0rdtOwXrq3
Zg8i3gKgfEXj5BcU2CDleSaPaYfGKrS0snU3ZbFUbWmQs9uVQAVUmaChCl9E0BqqFwamFcFW+x3S
GZbmCPtyW3zzrnSnQjrkmF75brOksTu/WaGIhNLFFOrx8g8tHVtfo7CLwtKbco3Getezk2/y3Wip
Vnlqvy3s1enYfdmrZ/amn58tpirISRMEeWfpMjpZGohtmsQKV8An2p1otnj9Lczs1/6DafucWeSC
Wb31Ei0VMEL64g9miTy1CyZOZkauZkuDWZ8GW18JGwBE1t97S38ptsI+WkD4T2Hrl1GDK1sC4Qxm
mu8BrJKipjmZnFGyV6TvtP24PK3zgzwzwLkAdJZ1ICOFL296DV3euVkqkRWJ9CZr0Z7aFgb6XVDK
r4B7GxSkoANIpqHI3QVrv4gskA+YsuaZxlieuqLbxJSYUlfdUpUh1SeESw+Mr2H+tCZnn8s5EBbT
uBTl6XbTNtpL9wq9M80Nbov1TWHWa/qWumNnR1uy7S1Js3trsG//dgfM508wuMCNCEpfJSpmLB03
pfgitNc0tAz6mAFhc3lxZhcfCRaISuJcf9FijphahlEN/zWi1pWNxbHvxdVlE18TxNNowBwBmjcA
cVXKbfI+0/E8nTwyuLxVwMmP7dFVd6ChHZ4b079Ttw0o9K3QrdzLhmfd1pld7r0WeVVMoN+BjR3K
G6UY96hSg+1zcILg7bKl+Vn8OUIu2IOkhDo2PixR4zEMH5TQufz3pxPCH1F0uaDlBc0DCFq5vhO9
LgJQepXYkr66qpH08K6M/qbLVlKWHNOldo+50Zxb49xgqhVjUCewNhiPre/mzVLP05IBbkNoeqj2
0mRAo7cTFQRbX56uueBxYs5CdUdFow5P5yHJA9j+WNWBkuVbrdp5s6pDF2gWw7cuG5qNv88sUe6g
5j1gtXoMSyERmZUFATLOcXRI/XdIxbi+TNBcmjR2xozHLsyAg8uaB5EBzaDS/Ogl9cKO/9qxi6MG
klMF6sLoM/3ClwIFo5KwDN8Tf5dMybAbNBXVZr4/okkJCZFGXHgJzB0xg6IBCMpQBjpouHBSCQnY
tsq6s3yvhd7HviAp0DVOXts/Jvrf3vp/9z/yqz/2ev2f/4F/fssLlFF88Hx//sf/PBUf2T+ukte3
j/o/pv/wr1/kfm/1kR9f06+/9Om/wR//0zhe8K+f/sHJmrAZrtuParj5qNuk+fH38ZnTb/5ff/iP
jx9/5W4oPn7/7S1vs2b6a36YZ7/9+aPN+++/4Zz/2/lf//NH0+f//tt/Ze9Qsnzlfv/jtW5+/036
J7TMCAWPApYbLXBT/rr7+OMnoCQTASVXALY2CLD7v/0jy8Gb/vtvivzPiQdBEvEjHUsmw3wNZoU/
fqSgQ2T6Q4DZUwnsxP/zXZ8W5+di/QOkjld5mDX1778Zk4f46a9wjaDRRJKViVIHYYWsTA7gLJCS
jQx54goM2Z6Xi99CFulXYC1BLlkbc2sU0WZdV0m+8Rqd3jM9adZeWwpIgRb7koj+ykiQHW4Gq8fv
ROnATrqCarQCVMRDXykMctkQ0/HHkrroRcqsqGdvqVi9jH7CbCYM116RsJVO0sTpWwONgJDG3STa
iDQdCHFM5ivVSyWFL2VPn4tujOwsJ+gb9O5FLUBeohmClVdWO4mmglX22X2hSe1x7KIPEDeC43vE
I8ZXbDHp0sdyYMypy0HfyjLcDJGbwZFSSXcioaZoJeubN0UQb/Ap6YHFGZowusoxOlC+Z0ofmlUx
yMi609BNJSi8ZPU4WjFkbMEMrzHbE3LNjrtm11SS4A4+oCcj1UYE2hUSzDl5z5XRs6FBGEHNC9Vk
GrC7KClu0MTy7sXCo8I8GTMdqt+FXtrSPgzuvLhS1rHerY0c6spCDBER4J7G7cho9odr+FtH9i5P
8f+Lp/UQvlV5nX9vLv7W/6MzjQa/S6f6Fs7t05n+8ft/nGocUHAWgOAHnJ0T1cVUGvrjVBP1n/qU
sQJ/NZw6aMYQlP55qon+zwm8g947RQEH5w9i8T9PNcHfA70uYMGI6snEHPR3TjXAK/y5VicSEAi7
wz/A8yg8B1ENijFo1Aoyrjsh9a2RxKj2BJ5IPrJk6JiZkVSOQB9Zy+mrlGa1aCl11LqE+lHuJqrk
F6ZaNGAP8LQ4pyaBEnTvpHk/5QVTMUstHCxN33WxIMqWHhT0jfZx5rl9FXfQugFQiQpbpIbCBmBA
lYUqSPo97x5qurEBWd5K7IDjH2kB8EEIQtzAzFtRA6O60YCUJXQGqSmzNy3NQKcNyBoNjNSVGqPJ
sqOU6kp7G+pNjyc0eNX6xpEbTUt0029yP/1O0qpjxDJKI3bKljT9Ok30tr7pwW6VAJsYqMQuq0ru
U9No4l79TqSWUd+Smxa9g63RV+IVFSTvWzQxlANDOYC2pjfxAIqahzJJ2wyls76UV0MDwjPIEXiS
jDoDq5CiFPAQ9qiZCkP04oPq/y6JtPpUtoqptJ5kyV3vr/VMCt5qQXvIPXJsAHJifq/u8Z5dDSJY
qXry0YbBdZl0KGDVGdhvsrYEjWgpiebQGCkAZvlBkNPuHqFfZZa0rvYowBBHzZEbTg1hj8969GIF
cxoW5aGOlS2L/J2PbuS+Ow6F72ZZsAN8F3qQaJkUqTdswiIKzEoJ9ButUfcG+GHArbpXEqgoN8pa
z2O3rDVijXHxMIzlocAMywchzcttV0EAbggUZg+DCMWrLrju/Cxy/WSMiJk37bbv6+Poyapb60pm
emrbOko/xE8jaBaOWqAqx5ZJe7FpjQwbw9NRlYlVqKdmgSm1/oMWBOS/2fuS5rhxNO1fhAqQBLgc
h8lclNot2ZZ1YcguCwAJECC4gfz182RW98x0xzdfTN/mMIfurmhbJSmTCbzvs568JO2zAYaKKKA5
LkVRn8RyCbwOq9gHROLscLN9HYl3O9xgTWliWR9nR1D0MNZn3TRAztYhvm+DTouTqhN6l4nuhcZR
FXvzzbWjqIoCrB0weI7+yim4fpdvTn6dPdJc0tQXZbT2uSx7IW9p8RsFP+CvUp6ZkqlNo2DX3y2k
34ktQ2Ac6leW+mxz6Oa6tOF7C+/ZqxUFwWVAReshiJybssCDUObGIZrHf1EMMYRZVneH2YcHlbUI
8MC7XzabfZgT8Hd47ysJytJ6aU+owPwy9/aUIXcWfVZjd4RF5Gukl4MRZCxNbRbYenLQ/gacZSRT
PAuK25LwxN/w1s1AMMw63WsEmuL/XM9ST9tt3aVoq5rwX9mQQY9s0/RpInVDbmgfPSRd3SEEVDRY
ppX7GXVjFXe9+ulDy9yukM2fmZtaOHPZ9jEMPLkbUVFYIXcuOauiVbdZCs9iqgDPsDacXJ30uiwu
feV5uyHrZa2ZQ6b44g9DN2ESMMl9g0wltGWR+n6YGEykZuUVfqviKVaCzfuiiVJ7YEP4aCP955JE
3cGNJnrABq27E7NkvbOzi46NhiIIofj46r5zCANeKNkvhIj4nIl4ROhDKtWOGJgQlm68aeJxQU52
HIlDnDRDUi1df1zNzPFh66YJJ0Eeo4ZhK9YEgGUr5uluSZrGPJqefEZkehyk+0zrNEZ0oCJp8oTg
ntchzHklZXhtMwcudtrQBjZ+RYIBYpJw1t5RXp+FZ29r1mny0yQ9iH2EYPkcY1VE0dCZU0SeR3WX
/BqKEXD30uUPgfjiHiPig7I4CltVaLRRWPLEUnn2yj2obmC3OM8B3Gj2qGeIBducYLNfMR3ReWQl
dCoBOWoTboIk+uwai8JrjSTeZO5/+8XUn15m77oAH4I2xrJIWlNu1OUHjGDf0U0ONSglN2E029e4
i9uS1kV/08zJg0WKUbuTFg0eu8GZ9sPWpHsU3QKTIDeq8qw7tdA2J2R+WFvh49K2EAbMGYkOZIrw
ZE02h0zTw6+sEOqM+uWmdLAwuHa5jZrtfmBzssfnCX+UBvo96nu1Y8UgyXMken4LS4rGUSPwmzf2
JRvrKt8AC7rh1HIOPwSZKsxgQEkHekyY4w8tLssbV49DlaYyX06ux5GRLuQz8H6HM4dX24ALQ1g0
R6k1e6kT+YPXy1vGbXa3FmiG7U827w9hRmPkoIe7rYbivdlupiKd3gwkriVEvjedv+PbTSgw2ur+
se1X3KbL0O8SqBk2239Dt8p4K+qQA6/Ki72MYZse2rCb1C+cdFPZSMHvA/oAviSBiT+T+bd2eg9j
IV5BMgztk8LhsLb6uQASwKNwHOv2DrlrsqIOCv+NIVfXpPSdD/2XtejutEy+pPmHG/l8J2hThcGf
/FY/9v1wj6S34URWU+9S2+sDi6T9WYjp0WX8vMjo3ozReW30cxvfUBIOQauyr8+RAOuMQPHgbSXp
ck/UdCfWCNL8iHxdV/6AtPjHfpQGecz+xsTiNw5ftJNnddrBJiAflWL64IvmLiefaDicgNJngz5g
OPg+FxspG9TnlUld7AuHvqlMtUdm4AxDh3r7y+GctO41Tn7msKLMEsxw8+fkbCmCfcRscKBh2VF/
jwyvXWAYLDrxqhhuvhymSOTaNUTshiGC81+d0vHBkxdD/Pd+ulFxc5pwVRcDiru233kKA73TuzQj
1RT6g26WEypEH9INh8/7NkA1ghMlS3G3pxkkQQ8w69zjI/uEeXKnDUYen5/6rS+XiySsw2GswLAO
7ijUfB7icBqj/phmv7Tnj7lKnqSx+xb9NyYe8Bg5zBc/OLkzCduQ44bynbyZqm0u7s10ORW/tzqr
UgMMvtjH8P/SGOdUrJ4moLCZEmeYW5GEvqV7Xyc7ToZ9Tvq7QrtQ1kiPmHFpF/Z5G5B7JNkZGRMH
GWP+CMWjAyg3tOY0pU/9IBs48JAtgALP+L6zEy/7pcCzQmP33BQXnhozcr5bOCCOtMl9hRU5OdEa
iqPkCOanDHNyRNxGFTk8LXr95ayYz7D5tFWGCiPE+D4uQY5l2kc1qqacwzUstuF560l8wxk8JJZw
dRIr5tJ8Oiz9MNxbNIbd4mJ6G1aW3DQOGqAyzSCYLtNa+ed4UV8MLFiysafZRH019dtjnA+3EZya
8bj3Sb5WcYZy8bI1GY5I237hiXHfQlLMp1TgHWizGSB405vKss9sbZ+KItwIfEm5sKJajHkRmER2
K+fTae5WtZNrBL2Tv/VI0ygXt97lVL70iaYVx32Hz9+N1kc7NlAKssXt8Z8db7s31i3yvCwDnm5W
C6yfKcaehgaG0lb5IZHck2XwPCKfueyW5KVe5V6q4pj0yDXKhhvG9WuM79xB7QhKmx6bOAfWOVXF
Ospyix/Y+NxDmVM2ia7clBxUh3KjfqgMgYzVrneRoiveX7wwZWubGzRWNLgxdsblJ6XsekDs/r7G
cIygPeju8LCqcNIpraRG/k7AiLcYpE3U5uAIfUtgD2tDVNWrezHMPjQBhd0kS74O1H+/fFXq9TdI
4V5UQ94L3t5n8/iFRPRzhDJsKfqm9BgJygJagBHJGWhSKcjjtnQvbq0PPYqBDVpcqI7OJDHnTEW4
6yFnoiF+idjwNdCuSuxPdIsdRcbwcjTmFg1WeALS92gIP4pp+ZH77F5MdJ9uXVKqUBxILI6dcl+D
rR/YxE+TFekBQcoGy0jH92Kkydcl4wivSkm9hwhrxdf2OHNpKMlMFfpDWn0TK7bP5LajBD1KMKun
a2UExxu55SXfxAFLAbIiQjhCQvU+zsrfyjj0p9pHFTxNkOqte72q/TT2+zHRz6I+F13yA0bq2xbP
yhjE3tRIWkklxQ8b71Pti0Nj87PoTEmM60VZhBOfsE418gcAibXk3TqcOuTCIYKnChAkWrlWOU7H
pp4RvZ1WcviUIzvbzEKtWXxkA3kt6uwVeM0xtVHZGc13cxp+8va2JnEBEaJHBGwkK1iXkDMwhwrd
D1WdbLdNQUuxcX4msGTfpgHTNePuVCSQseD8FdtJorG7LxP+RmFkKRy42NgcssVlZzB7hyxbv6hM
3UQDe0Cy9V2N2qQakwpOmX0/2HfdpnuHm31BK16cDVU2z0jX03eopTnL7dFSVNWxN+Q5Qln5KSzZ
T1v3rFZgUm6C68lj+BurgNeIdY8UwfamAwTLMRnXC6YqQZ+3OD1xPp8YbrdW5ICLx4qa5t1qf09S
8m0YH7MuvPRc3g8Cy4r4WDBPVmEtDiJN71s5V824fLNz0iNXCLfH1pL21a057ofEbxE47odmQPZx
rchnmoQ9krnNbvbboR7EeptGgWsUe2GvwvLS61+tKNh0V2ccYx5tLTac2g8rtqEkb75nU5vhIGQB
s/i02fqXlorAY5pPYfsiLQREu65zBQPYhtCGajMr/Z0NTfwrWkbxxcuO4RePVPoh0f73jlBYAz2X
Hs2nrzsc633T4HqB2H19YavOkpKKFcpeuRTNTTICJq6IWLt2Nxe8H3Dyk4ZgtWkjRBlMgsBYGw0p
tE2Jt8g6GP0HxY6IKU/mOtllNfwdZVvXAymtntfLqiXEgjvLyHedI4z3MDBPob1a5xRerAmpaRAp
taHMm4FQlDtM6FbKkinbUwsXepZ6CtU/77jcxzJ6SNNgvyfbmtxPsaTvSQ9nDDzcFDu/jrdIl4Gs
q98DP9xLjyEZxQBshEjHcKhN1aSRwRsIAf/pjK/3HRRC7rbDi4vpaoZ+qSKwNn0VaA3C0c0n8cAV
ILpqSiKMgAtf/RszE5rGjNe1rOJkgo+0nZW42/IljKh0a9QDfrDlVZDJ3S3QzrRl06Pi0WQZHho1
d+0rajDb17Yv+NcNytVPwuGoqzYEcmksd12rdsjZNkuph8tmsQRUwZVc8+YijtMY4GLAj5jcmai3
qu+zXu7EzM1UZTgwsh2bsW5iUfbpl1o7DlfRNuNkWWf0h0WOL+Cxh8JocMIoyzsMabegQ5lupt0n
WxfyiqeKL2UGHdcjY07j0z9N2WPe6wCYydnpFpNlHu+2KJssui1xWe5YjlosnOMLB62oouYlGhE4
hpGg4BsmfrttKOmYxYdqDfkWeb2Ko86Qiv6yLFxdTj1GfywBbqTdECMZtVrI9ssqrvEAtga6ahZR
2LDXZUXa7b9Ob/zPgNALCfIy+t+/x/sP98+Q6f9ChgOiAuipCvBG/z3R8fRBtCK/pPrANjH9V77j
P7/6L4A0K/4AqYWZ7mKiAreR/wftgT/Bd8ovNSmIDwMlBcrh7wBp8keSoHXrb5zHhdv4O+0BgPRi
yMIfRVCXAHXN/yWANP1HYpOAQ0ckSYJA3X/kO4p4dY3rCNqXLUOzY1qACySg79d48+8F2ldRnQ3R
IyeLOVGroiMwALmvV0Vv1xjKyBs7xRvW6Fx9ZLO3Z0+D+MaZ5Wex6bdmGd4D5qgHt2QE4R/mNfVz
2HEc7GVoNf69EkkAcQ0MYMsJgADZ6KNui7OUOvsik0CiyhaBH+2QP5J6Wu40MEo0FLfszRsUYlbz
qqZyxg9/D7ryvRZTDpwKVoehdvWBxYRVUJO9RPwjxp6xmyNI9aXC1lL3EA3ECPCOhqG5zxNqYcuQ
68m6GniOX3tARR1+yhV/+8QHsvxCIH/9IhsQGuUcCXG3rGn6LoBqn0ULI6rDOVJZuqWwHazmbtS2
AyKWYBNL2tr+ThpmTzjwxcmSzN+6tet+bXFdH7B4iNcaWPi3bAS8syDXAyhK688EjNepEyp57u2a
7Ic03g5aIxFcRl1WRdmaYJyh+Me2RvIGx/OF/QuugNTDAVnWY7+VMQAPxAIV4gEYJMTmEZtval5j
/lvc9GtISECuOJ4tWM9y2uOa8su5x4t5toame7SKJRi3u7GpxqCb+9l17n7Fcf/UYvY41YoD4ITt
ix5kihZQ3GXdPRvT+OQa2jykuZ+/TwoZggiBBo7aYB5agyZ3nbDz19VqffaWTzspe0TGGKMfN2fb
hyL0KBpOmb1jNQLakBQ4p6UZ6xqnI9iixUp5D92N2o3AVUqTkhEGDOAHgce6ZPkW7Snt4fZoZYM5
gXqKbhsEmqM54qshtd8PRb5+Ax7e/BTSu3vcTc+AHAlSuS24gULlj5lHiP/QjBgnRrxdSawcJvXh
Nzd1+zAx2QHej5e/eP9/iXL6nx2j/29i6n/h+YkT5r8/OP9Ni9//xCbh7/+NIY7+wDF5Sd1GSBLP
rnU+f3FJJP8DYroMuWQUTlQegU76z7My+wPx2WBNkeHAcJxeShn/RiZF+R9FCgkgZDxIArnIUP6V
sxLM0T9xxLgUUlg4ChzAkBUiF/kfz0woAGpvWnW2QLiRZIpnjLH7mcJ6P0dlWMFqqCp3dYTjgyZ1
1zdHUSA0dScuvy6BvRRVX2PyEBcr/WHWRSQjpu3UTZeZfUiEebNiDEW2L5ha8bFEtYUw/qORU0Sf
MQNRwORmWtUSv/NQ9HP3Q3pdAGAIJA5LKDfJJfuaKTAmlY7UFF6SoePI6DETn6uwLXze51uRhdLl
HZQVMr6YfyI9S2SO0+1lbYc2AVAtxQMyd2D5iVhrgEgmLN12s53ln5iwdX+0TUPlDWskagAjhCik
u5nFaPbahoYTSIM3ok5Z3tVoDC+iebxfO0I02eFE4X3zg43BIfgFn8ItPWXxlDbfmI17Ouz1nC3R
C3FryKEYYom47yezvOoCRcRYPsa2eOrVggwXOXYX0ioCaH9YxintYEpyFK75eWwPcRfws2gZ8Qnn
oNsEJjpw2dVkceOWDA6DU3AFZOa5NjCPOev76BitDDyGy5JuPqKdNk0RSTqSFDEkeUiRyT76dvBo
CeyhvZj2hsdUbOeeqLl2ZTM6Rs/QviFCOiVclz6O/E8YEoCr9iZDYmCvjJxogSBItcn+kOgUbajV
SqLID2fgJI328Fox7FCro5l4Mh5/dqgFNHWAudrQxdiS4Veu8rnrzQMtFOoERudj0BwE8DtItbZ1
6EiPJkrgyZrhju0QFXcByi46/oXkuTuZKOnNDs1gfXto05Bt+8I2cNipoS/maluHfsHdnQ4PPc8H
cqRTYO1xxr8nnJYRKo3nyBQbFnGtIxD9Yu6R1jznMXwmveHRDhNF9zVNURIquG1+AJQcc4Sc5PHX
dAMEgU6LzD1tROdwHwk73uFQ9verRI8D1uA6yYApMggKJu5SgHjwo2P90W33bcyBX95Q6cRnJtOm
O65RhuvLY1mid3UTt6jAbEKwFYUCLD2l+YrXFohLUVSDTckjWsd6EBrNAjyE+Kboztxp+RYat8T7
URlP91CeIKrAM4w5AAaWoT5QE4Zf7cZFtNtmYpGQJA15whIwdjuUC09NqTtaoHigISA9x8gBQinQ
PV72qSjorkhB25WCJAixyPO6h3iq4XjPMqEgyc0NeKidbcSFaAGiBBMEclA+BnzPtzkY8tnmzYiw
1SYSiEmEaxxeOrMsegfqcvGlH3IiDj0Wxy+FNSj/bnNlkzsbgvyhfY8yy6LfoGymQWFFSNxUfJCQ
YUhpO5n0BwKQl5W2tv7IaVfbfTZPKACybRYhC2XowAARvd126dB/NHkfX0K4I/SDO3xjPLjLnsqN
zedWbT3dtx0Dz1CuiILuD2kcmum4gTmuSwovbP4h89kUZzJsZtalpTbC/zB81pb94vWQvk4zEoAf
a7cM+jkHVjgCZQP1B/a7mEdgvT7XU/2xzMscIIOsRzK1pUJQlvwz9Dgl8MHaeiTpDK7j4C1TUmzA
iaVqA6Y/7WlyEpOI2++Dlnl3KkgMixTAi8G/YNP1fC/ruQYft022fZdtkycIp0K1Rf/SyiTTFXZg
fTly2dwbcYPPJ05vnBf5tuZ7cA/WgCaI1nU5G3wTDdmaHxQYu2zA+b2vO0aysyvS2n2rmzllx3yM
ZPGgAMsa1HOMvEVWlnR2fTMLT7pnNOyCWgK33yIyldQ5czchjsbse6biMT5djl5To54bibyibGbw
rn8ago8WPEjbClQSzByioAiAs+QgfecQEJGzNts1DrlmGPwMcH669NbdQDyQf8C0H/+YsWWTl3nm
W8BxOrFnIF/T8oSejehDbqQFu7e4FsDbHOZon7RRLN+gFaLDYUX6BZyM8aLB4BE6IfBu4ot+yB1Z
lyOo04m9ImHE53sG9jQAFV7ESxpP0aum0RrKJl+HfBemgPgDfIesATvQB/iW4wSqcjlm9R0qthc4
ERrINiqGGkZcJy5eAPnA8gqCWVpHwJ/17bNjsTQYQ7fl62y59IcisF7dtI2WRbktMz5gE9KMYX+c
ZBgqFrdz1u68zzJU6fC6T25qbQtwCNLTi7m4dtGPGl63/NTMhJOj6PHp2Wmle38cVoHhN4wtKk/0
1NVbicAnbOmLM7U9TDVB2wQKFnO8KtLqL1KrhgPhVv5AGUQPx0Xj6oDC0gtx6iTr+5ustdErLJwR
q6IefqF74HzQSUSzy5Njkujt0+RTn5YcaOg7nmM1IChZxdgxDFDvR2gGlq1UmakRZb/07n6J9PoV
oAy0ChqvI5It5pzyfQ3VMVgEqmQ0QE0MtXZJkSRYnDfj84Poe4uYFgUMASeglg6OSXRgsZeujXmL
501S/9ilI4ORwjCUBmg6z8hEaOCtXHpI8Ke80QahZ3pBbC1L4SfpJhcY2otEBr/0jBHeGUDahz6I
+XU1g0gq1qnuZW58+i571MqVPYdnH/P9GkCmbEiERraJi+o9BDbASjHdpHLfYgb84jok9ZU6Ngbn
W+7DTyxUHWzJpE6e0U0zJefJdTl6DjBVpfs5HrLhFnNV8I+F2XCRV/E2R+zcF31QH7oAY9Luxzyq
L2F4TQpFSWgW3xzbCPDhBnYFjlU1iNcxKtYI/vZNdQ8josWnXwhCXD5ZHeEtncFF6B32NCIrPaXQ
y06sH+HNxiADooT3/KT8yN1xMH5MK9ckHTZSYSL9XLO1ReQEVyo75LPF5Ld1aWofI5GY+TDoJSAa
Yuj6Ax8JqIlambjCZ9i3u2TpAuhctaqsNBYUKPiaZep3FlExH5GZqa0QkuP9SXhsnzdjwdofLt7W
8THSLnNfoCQY/QuRZPDHKLGoKdDD1u9ZhwW1VMu00nO75EqjniIGMSKVX9I9FKPpCqH1oJuzypu1
+FAgxUw5JjD3PEHt0sJ9Tojnb+ilHvQTYtOb6YU3mJ6VKhfj53aFK984jALyKHPvoKYCqI5fAwU0
BUkmhVjWkcoGMZe7eRPJAMxbNp+CcLrClE8zeQSp02jczR4gBEH/wYPzdEvKXgsU25EGApIyysPq
S3B4+CuLxpV4lqCHE0zojdInP6TsHjcsWAlMProuCdQP3zfdts+YruoRd3UyRWAC65zeJHiy0rIf
1hW6mjRmP3IAHx6ZWzaudy1NHWbwAtPzbpgcWORaJmOZ25FZlFBZ0mC4MnDI4IJbQOnM/nHCfi6g
NI3mD0wtazgo4B58t62sf88AIr8iL66FS3rqxXOrF1Tb2bRGTEEamW2ofGO3HzgRUVI4F5KafYPV
9VDP5GLsBk2nD4mS2ZtaNJ1wMDFoIophQYD1lNDmE4T57I5uRsgefJfMfwsoVwRXrWyQpdSmjQ+5
8OpTFpgUDlMPyg9F3HmenyJkGotqg5b2Z8QvjQ858h77nRfd+mKNbTsc1lPyZ6ZjqIGoWEBCQ+sC
n4S2AmA4zRTudwEVrcHyn24nYWYkM6YdmzUCmUmkcIe0/m21cdftaGzRRUp812mQyD37GFWgv5u6
BuhvVTb5faOBeh8ZmScEINkUcAE0vESW/4dzjutFyY1F9v+3qd9bb3/9sv+AbV6+4q9dnUR/oIML
jlPYMoFvFuiS/bvwk0TZH1BQw+F3KXRHmfF/BTb5H2hlZTl8IeiAQkzKf+zqMf0DMk3KUSyG3ot/
Vc7N/gnXBHoAGTejPAFacCmd++cGL+y5gnSr+PATI9utWdvYPDjWYCCHQAHXrlAdAuohlTTMAeaC
dIRj+EuLAbldW95wrY5axV2KmtNEoKHrCRyFd/VdCyV5X0A8kSC8nFHjP6G9w5JfTp3Ix9dmSQhg
U0idLatvoEoNDlnuSZfhSk/7oei/Y1a0OmFVHXEZfNXHKrQCcRqEhiFHWMwMKPOVEWHZXEp8vMfu
vmAhHufDtHE9veAknPQTRDATf4OJScfQVYfEPsGiUiMLHAAJDmRwj82ZcYk4Kw3LWorkkmAzsPbI
vz4oIyjF3jkQgLzzSPt9WJn/rK/XwASjr3+BkKZwX8AI0/HRpUb/wBmLCyRbYghj6F8Xy+WOaa7X
Tb3EuHpM2qEGJRMIfsO6CifTrl48ilOvlxa/3F850WtW8inv5kMXx7l9zK7XXTu7JoMw/nINIjsG
DK+9Xo/53E9gYq/XprrcoAMkbQgruV6sUkzQlbTXCzfkvH0b8na9T66X8TL68OnSeph+MTG13QPA
XRrdRpdbnGAmAP2SJ/UvyImH5pgE5ZavjlNV1Ajab1ZMA4rmm/owVCbsDB2tzn/3bpXNGybLDcIJ
J5BRgu40TBfTYAu7l3M2J2ez9ux5XjSEYewylpjrhDJ2NaaV5jK4XMqH5Z5FwEtKose43qvrnOOE
xMzjr/OPus5CW5Lzd34ZkLbrrOQvY9OIj1p7MNdpqr0MVugaxowVXeetNW9DUmHQwhwmrI0/5zjH
dNZeBjWVWFy9W9YhPQsx9f7RZ0uOsU5NSEJv9lmrB4f97Tr41W2CIVBeB8JOrfkhuo6JY9zjNm2p
iof9gAtzux+7nPj9RvFhLlcA9tinVFe0D80UufYwX8ZQN1F3L6+zqeEubOjvzZV4zK7zq7jOsiOs
CiA3LxPuRqPtk17nXiBr+MDQ6zysGbpXqnWk+gtqhyOUrOIu48f5OklTwcCJIbXAHyB+wqwN4Zf+
gvTzbCvn6zQulCf2AGwQU3pIM0zs63V6p0XAJM+HEfJZyzeIlrFXZOQ4OfRYnKbLEqCu+wD5azlA
dCs2heG6NfC/Voi4qLFPTNPU1Ht63TP0defAm4L9Y7nuIuyylvTXDYUArHjGWoC9Jd8C4JMerwnU
BlOK3UZmKXgD89fOYwCX6+smlF+3IkTjYUOKOoFtCZEml80pOOxsvc2iVxy34oV1E3C9+rpxYXhb
2Cs2Uroc1XUrU9cNDf4us2Ehumxu8XWLQ0Ypl2/zdbuj101P/bX1XRZAvMrL8hRsyp4x5kPPsVy3
RQCP8wm/OHQElz0SfRxYKdl1vZxrhPhVzXXtVNcVVKjLOjp3AHSh8eoUGF0XtdtYLkPo/EkFOw8H
SNgjfYjHXkOm5JCBEYOWz2P3Hhvb3ULUz5KnGBiBPWDdNiA1w9gVZR+I+tg8588G6aTgTgDUZUcL
5SzwsEb0n9nAYmiPGua+m2mJ5B4Np31+VD3MinctBuixTJYoEscJNfJvK3w/r4gyxw7bLMSFO5ZF
27ZPMa9lOzN3eXPwgcMKsxmaFTsYhASWbogaV/mwzFhB7xtNspWUg0vjb5PLso+cDe30fSAZHw8J
XhrQCUG27QuvQ5GUntBEnZZURfyGhTTMBy44sQ+AL+lLmyWYmHiHDesMEp7Sg8qz+OcsE2g5gRBk
WG48Chwh2JAwr1HiBlt5yFJlxdYMsusJvpy4otO4rruhByDyu4c43VjM3xGmZhBiLWT5JUdOp1tL
KiHBfJINm5psVxvAGO0u3VQNQGvc1izEZaxqO8WllxOZz7nOoP5m7abAsGxtOmZ3vDHE/8yFqAUs
B4D2NA4F7ZcERUgG5p54DHmLUrLBsl8wUtCvQ+5XKHJXPjcg3gpiahwsCK7qs0cvppWd7KLNesja
foSVvWGzPDVrhwIB3HxwJTVzY6anGd6x9ai6Ffdjxfw8ARrREZbBCpNJM6+7GMvIF7Towq0B7ACZ
YCGEKKoECXy7aE6iABxbwba+wkshjhZ487QDRRE/s1xlwNRbSJDFDRVki448ktD26rUZ+B1i/SSw
LiGQW9XaeYubshHIurs4ICxoYESCSoSs7orGyPG3EmS1t0NLeZbtbe2C7g41J/n4kW8G0gEsNePY
VdGsWI48mX6Nu28Yb0MSVwZyJeg3E7y57gaplQnVe1cDfgnwm41yve9CnUF5JaWZb9kwDfl5AAST
HllsFN64DaAG0vMzA6xlD4UvHSCDqAEv7RNIFGs4LWkEuXqlCopkiDJLoLaZoFzrovm4xighQxbn
pCnEurIVwGPitcjkPTLISfrej3wd7ueIuulxgYUzhYiJqNp/d//O3nctR3IkW/4K7T7tPiQttTC7
d81uROoSqEJB9ksZZGqt8+v3RPXcJZjTg1wOySFp04YG0EAVqjJDuHu4Hz9HlEpl2wq6KO7ErubU
TcjFbXLQ26TITaMaNJQe1bqY+0Op5tx0U51rvn9sIWU5Jwj6cVijiIumyJtEZF/g0JCnra+VM84T
6EPD0ey9qOX4DC7eAVRusgJIyePZUIrKykJduxFAib/DwGkzjity/lyCtQB137ka4/7LoDQgBczD
M7BFwM6q0HhGNJDcTGEd9k8JEo/PVY4kkAuejLTfjiq2sXfmkUAGi5kqD4ckK3uAvxDkqm7SFWgi
mQJJzvwzpw+5qyX53D5kWOlYhXwU1PdjFiunGv0yj6oIse1bQFJxds31qZadEjBygDcTQHroMOZ9
BZMiAhQp9kPdeYI+RNwNMu7FcD0YhQIViyGrotrV5VBKSd+GAi6qrYbrEE1Fw9cW7t+hNvlXg3gw
lYR/XKOkxUvR/PC/Nm9vaZQH//sHr0mf8tfm40mIvcDXg5Ch/miwplVQ8UtM7/knfAceQUOzoSgg
ApG/Nrn9Dd6Bws6PWPr4G6ZRLfJMlOFvJUuUC34EVgp/wIPMBzgPTfslNcuL0PRPba06E0GCf8Rx
HFGAii5aXPfHttZZjuMU3kZ0VEY322/iAGmojS5eZZnX1qaageDwhFoGKZGQkHl3bF1V2qgzshVA
gFahD/71KqVgExxC8HAjHePy4BpSfeQG5M5SZUDt0NlgVg0yeY7EOdzZrRMLySKl2qKzDlkYE0z3
WuzXuScN27PqDYCRdBSQPrVF39KmnL2oQPbCjaYbiJaRZhdutLvmJnsdn5T38Sl3OHk/ZccofoTK
RHZeaQeXF/3gfzdCC+4MnEICFP5lcJByVvNletPuiy/VF1Glyj3/xpDiz0Jpas/Fl+JL94ZerCQh
8/PYkvAE6P7Z7qY3aE0WkHhDl1dnKoU7xJsuhpOTyFw5rEVDQgMEKqxemzhC4CrdY8q9gxuVZENI
xvgwTOaH1fq33uaPvcyLnse/m/Rli78GehQJflh0Bu2hrI966vL6RuFuSxEtMWQ/v3NH/aHbZjfz
XfIoWYBHJo8tALiAAM0oHlEeEppIy18PZzCHkrCmdUOQ/1rhaF29TOyCj2vzD7rMtQWyrPr/BRbI
mlXQAZn4OPL/flbhG0bBQNFXQ96IkTgtZT2Rla8yNVMlxJYVyP1SIaWxpNAEwPBkavWvjhaED98m
H1h7t4WR/pXvJrJ9tfAJBkhG4F8ARQXdwcLi1fKMnmWEmk5HVWeigwU2VzM2sempYcHE0xkfCo3M
wA5ABromTAlKk88vQFtgD7M0mctzFsqO7KCcbKH/EUQH6EiApHmHI/nDRNstzubg7e1v9Kfx9QyI
2i0Q8ug5xFcUYTmeJH55ArC+CgCgd9AeJz1HfjZS6WyiP7i6zd6CYytQSA4FSPbccnsADMA+fYsW
QvwPX5O33k1Bj3X5AR0oqLGA3gfdUiOa5WKiWUkBjIEFCpa4RUmQqjfBtn0PM5O75XbxNSJh0KNJ
fnAIHucn9Hd2gBXuB7O/DmR6Tun2TLptfYeSEDJjWw09dA/CXfPaO8nVdD9scNK/roiakug6qShw
AJDxupHsER1a4CZLaYEuIiD8Q3t+jD00FSCtjYw8Hn0vX/KX8qUGIi5g/ySQWu9foXEMt9ujWxwX
TKXyNgXIHKjuxCnQoKWYSBJ1Osm/iJvIBMnDkAPeSLpT65xLM0opOnlDkn4FCP/DRb0+zQv7/n2a
/4rTvGZNtAUo7re2JgviJBa+IcSGqBo4ZcDmIzHb+oG3pepHQQdBKk5SaKEcRBngBfR+tVozu0Yt
iZST5DW1irW3XDAI/RZvuSR3/3qbQIqDjAwJVWAPf36bCTKOlSHlstNYIJkxG3pzP1vhnq6p666+
0cI5/NNvtKTXvdwR6oY4lMg4neBo8vM7isQiRMthJTv9Gf0hkl6ASleLCxAYxC7O/qMN9RGQRBjo
l0HH/WxzcwQIkpoopK4BwFEErkLf/ZR5kxSWfsgBmiBHqOOqDGIHGFpK631VAoas6jDJ8TnJzXNy
M4roquUTEGB8HnNfCCWXTvXj7SwmKG8SFYIKsewYEkV9E6TmI51xappJhRqnDr02NPqaQIXDmQHD
whH+Ac34Y3WA42AtZznRxl3+hOS9ZgJvtuZ0v7lNP17fYl6DLOWRi8L1TYjsPQ6JVqBegGKj8am+
0h9UV3fFhxJnA/1qeO53o1Pv1vQu1qZ8KYDyF59yZeHf/tVTzlbcJytSWRjmIsxyXuQQ5lVPaO6D
CFL51HQk3OUrjn5taSmL08TvsbTW7pUhtz94gX/6XpfseRerxTp5ADNH/ZtfkhE3fZjGUJqVnYcH
nl5dAYZLHh9vT6eVrMRlcpaT9/F9FuYEtTG1N9j7TH5w3XohrQjvn53Abb3n0qs9GWG7ShEgexAS
JQ7noHmCAJFBhm25z8nTk29anGP56O0nAiLTktyjAA2y8j0AW6DbX7UvbDV9dsFL+1KPelQBT4IK
DEmuYf/OAe2Ohh0eUHlJaAUMlVfP0Mik+bH0K8gfUF6mWkXOt5q3YotXrmXJcBz8jteytmAu/vbD
yvxnF8w3/faHBXOhWfzwPkoYIBWZYcEArA4n6DdfwEYB6mrAqMGMAbqHXznGi00/xFXD8zXmG73D
L9loGlfpDbhHFIgDAgsamfB3pYQ4jMSuBCJY6SaB2tYMSYTqTFIcl5qVC1rbMZeJ+DAAf/iOWZ0x
YGE+2qxfO2NLos2l6bpw3n4YoEaFjlsSYYUw0jKHx7GYnl0ZqNN3iaKJJJtN7levkkWQ97uvktVB
WNjV32IQvpVANNgpRUTOH/kkaWEapTgR5qEpZcc0vxTkS2kPzu4L8JLmgx2b5C2wSAPVDv3qkR4b
SyLu6bSXqE4m091M9ME13duYuJ9vX2jdfcte/3RR8iIHk3at3qBYLju8o5HahKOh6lEhox3eqE43
kR7Kmvip8VG39LGRH9QdMMxHsCK+4JklNNImbH0UtskdZ79WrvSomB3EAdAi76KJ2tJvzzicHM/W
8Q692QfVmnzkS1yPoxzVTdBUmwkdXd2MHEAtKT6tljgHII3tEeopb2g4smbamKX1Vm9kVPRvDkhN
cRZi57didzblQ0veOOp4iaNZPQZQJdQCN3OCl0fPxatuvqFvgVi0Jj4gs3b4DFf9HDhAG+BVVSI4
EX05KDuSbQ+6qVmK5QHU5WkUdBJENVNiNTbQ0l5PNfxaxjMaG1V/57zN7yO8pWoq19qepcvAYu/d
x++t39n3PR193M9LQl9Uc/s4mPd7ndwjvUXvD9cZdWS8XU4KbzBzOGPnHg9twbav+L6lEzxd8lOW
e+PtwsuJvz8djxmBrKutENXaAHeDjwcQ5ZLN63gFvJCNphWzsVpz09HXOxGmPyMdnHtMXxX8HdBg
Vm1COpX09sOmI7vUU7Dq4CDMgT7sNrEH+JmF7NBVuN1ALR4vVpq1HXqD3z9U74D7gDEIHcF+vI29
Dn0GINOXSOfHlLPHg4j0YbydfOmKvS27wjM94/MOrFn4SMjr/hEiMVc6eXLfO3J3xx8jM4a+ECHV
FqSkGGNoD5n8g/WYeK2lQtKh8B4BpzEHc/ZBe7HDMHN0JF5AHBToiZtTd8D9reyEnzf1XYolH3fn
UiC97OZQFdjuVAha0HCnuIGd7RVORK52EJyw8+1gmQfNAQmA/9h4luDjEu3Jtqi5EvWtWQp5EbL/
SyzF2vgsHH3dVlU71pfxYYvqvNOuBmsHnAup6BcQaJgGyaj/NG0pJDmwB3LC28Fh6/un48rwrBut
RZj/3Wh9N1r/nkZrETv+nptyzT4sErC/p/0URXbfy1MoylrApYsIt9Rl3Y6T2/MMgCUrbdVmbfIO
84/AldlAT1udNdszvmd3YOmzUXui7LHJr+AlIbyK/7OKFHtsorNdPOWeYAu27s/Q7BNMxRatkGYW
wMFWbHJW72rXvdu7HFVNBDSmge8RImrliIqPCBRZbed3HcQ2VLLtTKu3FL+3ntCmaOoW86SqE3uD
xZ0meNHeFGz0RFKQ45io0+DMjogBqjwmrOke2FBy+yTRpxK/Z0d8BA3OG/hvDwW843XiHK5lE60g
+Lgu6FbsIJ5s7KsXyZnpFp42J9vD9v5RRVIgJC4oWsldQdAYd/HacNOvmzsFsQLyGRpBBDhRhRw7
8srG451d0Okd7huPQ2PmElS8vr6iGurT2IJcgJ06GYJXmUx2Z5cWG5bQbG4rc7JVOzNLhwUFOkVD
uvO538Z8rsz1IpSP9DHM0deEzD9mD0RrkNzR8clmXoIrZzO56aEzOFE2jbI/WKWXe7qDvkpzsiSb
R+kRXGG0RBQeWYqb2oEV2jF+ypFfz6zQTDDhkqnZIaaf/a5yQhsMEzS2Iwtdx3gcz7YLGlmzmzkJ
Hh3dZIczb2mYPFRPEdLw9owQFG1v2+kBfYj4J18JTm0NduPN1mQi0kdfIhHt0VJogGi6RAyGm8GH
gKtCHyluQ8UnGq89xdQQcVcW9Og3lSVdqY5g80gEpV5vA1xK8ZdIHINhEDNTQI4OjByU5sDTWKFL
qhvem/fSsdhWnrhtHRpa6CGkSACTGZcj+LkbEYLw3Kqc3M4se/DafbvnbR76lHil3dHsCDq6/Qx/
VWzAaIjtgxOAyUOYiw15R6O7Hj+nVmGOeEXoXCOWBh0p1nFrtRiKDfJOCEBFp7B0S8WnhhtC0M42
DxIDrrY1tpHtGhQdRzfTVWeTyAs8GpLYCdeWz6qpWJzKvpuKv6ypAJ3S56Ziedg9owcoiXSYCrRT
wlA0lur0MPijfT6Of3MMZ+wlETaCPaI8nB1mHwSTtybswDP0wyagJHITFIsOR1/Av8gWreWBv694
aHAcAGWBlZkR1rOGTYhGUMc38127Gzz1YcR6liH2Ci4Bf7oC7MDErgis3JYQPeN8gd0L1Xl7xEvK
VzzZiw/hNRRbfcNrndbB5rMlB+grL9wXHor6VL/sHFi7NRgKa7/6zH0uz0JoeNfzcAAsFfD0y47u
KE7yO8hgYbQ6S3mBtrBZwi3OtvKQejOskgwLKZnMTrIPlQpEpZ0D8WmMHrSwrdRsnNgOMW4B/h/A
UgYWWJjMEd8Dq4CIYGSlduNUjvDMbG8Cy5rDvsZm4YQn9ncZ0CnsudExgvMFpM6sdvg72F7hmb2C
4MZ2hb8PTcyNlUFblsOA95vMYc/6+szmjT2jwEdos6+BjzYoX3ArB9/xjpEFMgsnw3UDT2unNtq9
8TXBlSVWZpU2rgn3mMMLpHaHK2BW/2yGuI/Mwecuc9j9sMxF4KPd0y3Y9djsO64Td1LgWeydL59X
zE+wv4Ox3fduBpPLzK6GAEJDQiGih8TLEDNsZ8riB7CDHxW/8dLr+Fp+KDyYb/jWdt/cCP5gjjZ0
q53uEuSMONmzYAYd56Zgdk6OWYAmNE3g5ToLHgP2W7VAs3qx0YXZ7mcL1p0y7yJivgKXrccRc8Bj
l5wtcJjTmvIm2qKvFSqgoJCYocUdoExkg2fVMuMjWkYJZ3Jw78x1gZ4TCYSzNbmpE8ClTTaIPvFY
ayOT8DXAwv6ymasOHZan0LG+NDO28uvJFOhWt8t3BYHFmYa7M4IGNCgcUNv1A/NUAPXjpMjy5I5+
HTuRCTd/hl87UwQlE/aWVWPkFIwkSjKQZ4P8LrfToIJrOJXXbJut5px2FVxlDTe2G+BD0YJl1jQx
HwSbyS5CfRmDWGLZs/2FziyAnxIb/JwAQm3cjeEN5I7doY6BwSXj8k23c1HPhcvtsEFwtWZtdWaB
1FZpaUcw1OO9DYvA9fWEaMgazPTWBVQfGZ6ti1S413iS32xBrfaApoiXxpxeAqzMxky2+rZ3PZyr
IT3DDtpEpAi/MrJBKsfczfaD3VvcDlOLyDNwgFI7cP7opBZ9z2Ef3t9TenxFOZ2ebvdPMbm9Hcgr
or4zJox2bnyr7s0Ni/YEMpNrlmJpyA17lwr/KfBeBsJD9OvgDV9f7wy3NpEGMdkyqyzIsEA3ESEd
RqpCPA26V0Sy6F0xQTaDjBTyTc7gFpsCE8NsIRutM6amwjoA34WJuhCini2AV0jvDbbkh66PmWTh
eIHhh1wYFhOq5VhC0KynCJaxHCas1wwGtkKcSdHj42mOgIGTfPWBQ2ood3BbdC+akLvHwGxp6LL0
HrEMx5Ks7Cq4egdtNIKIM9Z+jg/g2nALzFBL+K2BKQRPtBXiZbiVlAX6TldM6iKlI5d6VPZjgzrJ
JVtXWeLlTMI2LItQ2aZABeVyPhkf2NmDbehiD+djB65oKfZs1jeKLZiQL9gKMLDdPtho+Ln1QOiK
BlZXpmzvqnTHwlRlW9rPAuluYcVM6NIz6warxuwYIlYoNSZ+51Swd4hej9Nt59Sn1Ox2jSMQWDs8
D5bQETaFAzsNyxzDAhfwVczWIfJFbhOk8ZcPHDOMkspX41E8iado2z0KeyjAbgNP2ff3hQP6X/wV
2Mlh0ZBZPRg4GzBbyOywQHBtzMrCMyQOGIhg+Ti4VPbaHH4KtkzKurdkxLBYNm5g69hkbJZYghGx
9UawRhreDTaehXQuqGzpcIBAsjduYJmd9BRY7CpbFwlbE4m71kIEm98GJjh0bOSl74f72unMCnFn
BPuW4PWxCqzY0WFeYmziCU4bxAD2U00pwuoayxPzhBkMneY5xaGmNMUjznHY/+wIFDuCh2woViHS
pSy6xffeZjMNhlCEGx1CjRaxLws22JyzgL0CkKdGMhanUyxExAxOdDUhx8nhFXMnxb4BoyH7sGIY
7QoLmDnlDoMRYlULyI93CKt5WFjDGXDcKt/3wELa2pYlabWLGQsQu+MhExxe+Irjhs0icVD+w6uw
RGtrjdaMs4KBM4dE2BZm29WAwTZwTA0wIinGPKXSIbuHmfPOFEKSbK6wEjKYNnbgxcETiFFWwGjx
+uy403k8gdw5207axRVdRsbl8JLa47DhvBCb+fJhpz4E0qnh5XseYMn8rveVHaaLJd1J+MQd4cit
80lFcQBLCcLbuofPy1LUAVf96lDBZnYPmghclkGVvW5K+GTONbk9e9w1HPMmu+3dccMcM1tw7BU4
HE1AYI8FiaDEzs3IZYfBGZvoGSfvxmvQ/hAR+CF8sNmIYbRFeyvamvXCFnKEoGBwQhwBEXRgCLLt
vIMggONCC5XS9K1DolrH7HYohFSYP8OMsJRbJyR5Regr1jEGiI22fB06bFWzE3J1z0YbXhGHHaz1
G+aGuBv2XPZbnTYu+78CZVXxmnlOdhoMHRyjcBrEsymW3UpAuHrGlhfJ3+9n7O9n7J809YS148Qi
Xa+pWgtlcmTjYgS/zLiDdZU+MTMJBSLyeT5IXT28sKv5UN/+fnj5fnj5fnj5fnj5fnj5R21JLAP6
STHlUq3+YFAFDvxqBjPfgBogJ+05GmLilSbAtfdYAIT+qfdYP4QtSgXfD2HfD2HfD2GIu74fwv74
Q9hqFL0oVP2qKPqiM/+JzV+2aIBDP8mMEZWSgcqXukfpscJ5vpWuWGGVIcdQfyRIVqC6q1xqiCXO
phryxrMpWyLqGApyTVA9wkGbQ4KS5QqA09PNlzeWl03oW2EQ/vV+9pHeRr+kpTgD0gYdkjgjQI+F
GQD+xhIyLOfxNc+6YefjNdzX6p0uujf+une6Wv66VNI/OPJ/0/KXYHwzGFFB9SeAZEoB4+7PT5BD
3UPlr2/Z4ke2Dvk6lnO7u3u9m+gzkqoFUBB3+EVpIpu+AUxwwFeJpdZZvg95KG82n69nclXhqQ1F
Uv2GI1eAEvj5VX7VOPqhvRcP0l7ajUf5prRKJLQrIEc0lKsapJbI4XB4AUE2OSCrmZIDUlGQOfd5
D5hUf3YqU0Gqv7OhkEFCW6CFNwHMWpkMEgIGJaTDCP4a6lr+I3h8ju/vp5CcUAbAtXLma2Qe31ED
gHQGfgEAAXAedwy2ydmbuw0S39uOnOnra0yB/UAtH9n/u9q8Q2kDeUGF3TAgnECFdOw7e4Td/fEO
Y3EZI7xya+MLnsFABcfXzw/3386if5iZxdk+jRIj0ZMOql0oTGhkg5IP/TJY4EUlDxqxb9CIcw9u
UXI9kptLL7sD8DKxtgT4ly0QNLfokbHAuGqCBY+wsl2P4oqdo3gVWxEKE7iXGDnXu1dAbabLqL0D
+xJb79NKmuJSQv07A/vhThZwqVGaOGUUUQ9Qv5QP5zfArJ3B107Rk3rkj+JxPDSWBk1ICGQBYgmV
L4OM4K2fibbTT2gOlEVQhrBumvG5eFFR5DOhnsPFtDmjw4uicVA8gvF4IP3j5zMgsUzfZ9e9CNSN
rtF6KJYBJ74XItRp31gJNKMvEEUgJpgEd1FAbzM7s1OLM5NTcgp3IMFC5S5CRYjltBk++PNrujTY
fXZNi7C+rQMZrFistoIKlUxRiUIpRLLbrQ4cF6vnARBDGveCNaEt2vgFqwASSLgfbB/YJXRMobKJ
KmBzKcpIWPMxLhWYGNSIBpQw0x1qRoiackd5RIvqylIAF9DKmC48e5yH4MTlcP2sWgA2ezjaClg1
cccgPxNKtqw6wOpDOYBLgxVcM/hSj0rc+Q61H+DR2iuGRmtuU3xn5W1WZD6j/MzK6QzOxMrfDGTP
1ntEwZYNqoQSfNqmdAxuamNTyWYlkRyJ58mNAb8GtzAg2dF2RJbuSb2aLZdBfnRawt2j8ItZ1FE4
bVD36+1LOQ1JaHbFqTdeYEmGmQC/Jl8xvEJvST7EPSnE5IAjc4bN6+vZen+/3b5lzvUBUqRQSMD+
g40C7y+BrRrI6R2aDUCosew4y3kzv8++Dsh8o26NQkHnsp9ZFYjlylFeRHK9vtSTUbL9lctLXLRI
dOAnP08SljzYjC8YBPTrumx4h1vJhegBqmcRCWkEUwLD6/uwGCfok5OS3vLkNjNvb0+FmdmXO4RN
PL6+5ui9Yzby833w7QjxJ5tyadD84N/5MY96qcOFVtfplawi6gLSzOmdgqHAnBqTNG/F+5U3XfOW
4qKy+d1b/qu85ep6WFRtfpP1sGaMxUXw9MftljWze0EGftgu383un8vsLiKkP5lXXwuULkQRH1bX
vyJQWgs6xUWg9GcJOtfCfnERIP15w37tW5RXuqaJjFFMQWPCwjqCmTQA6QhCPf34pQdy56oYXe8q
PzU7wQXI23wDksJKyVuyCxDJAXtgdreA0dPIR3jhZj6wPQRgHxzvXiCj6TTAkoGzylHteVcgExMT
APX6XXLBVUCiCsFTeGsg8o4SGh5Lp8hJfKwrckxx0kOz5koou3p7i/PZX+z21G8WsnVeg1KrimbB
JQWgDq2MqGUBFj/R/KYDREa+18wHFpozLOxoIhin9Q2OHziAJG6yUS9Y0Yp2O4YDjW3WJtKDvYa0
E4E8c8pwe6x5wIyvALKys52BIz+DHHWokDPAJaA8VMKcBnR0AnQQQHIcnL6KYBud9Xkgt3pzi2jh
L3Vz0jeR3x9mbrHvJj4JclHuwdcB4QGyOd4hr3H3gHM0sHdQzCaOc4AoIBBHl+zkwTkcS7TLCBTn
kZXjBHNbf3dY/XAliy1SncFklCq4kivb80+fz+HqbS585u94mwob0c/uc5EoUCA1oHZQ3QBYlGFJ
k/2MJI0dwXo9s+TLs7cXydPj1oEuI6ybt0fKBuw0eOTqGWBHPK2gyKGxtMJkfZGcxpPt7CBuoey3
0d3sFLSkcD8fPXZFn13xwjvOZ0Mr9BFXDG5be4OE3ucvL3/zmP9h5hdeDJzXciFqsB41WOvRDDTR
5O6ZNZMJW5lCzRK2otspLkNoMiR6agquLWwYbJyd4EM7NK+bjErvkGXokbEYthIVYBzORKLp9WzV
BOA00g/W+frzC18ZF2N5/h1VngtnjEt2fETr2HHtgP1tr/HTwBiLFHxZjWErVXiDTYsu4hmoULBl
UZDCU6RQOXLDVsaMs/cz8qq2Rxx0suX4hWI/Q8qBvOHf2wFcN7c1eSwR09YEV4mGNpYhhAQL9Wty
DV+IBqcT8njvUAUGLO99ZXYlNgqfrB5jcQzmypmDHCpuAlZlwsU/GOShQgKYZYu/7NhverNicFY4
+NbaPrLJ45yamJ9P1tq+MxZm/M+/7wxmST5Eyr90360t34XBherNb7x8F0b3r7l8F+b691q+K97R
WNjgX+Qd1wzwJZP1YaH9aQzwNwnzoKIlyBovS2B+XFjgPOGEBkprsvMcoj2pcQoQ9yDZeA9bR08I
UW5h70z0UrAi1UrnArSOvmnYfnrzhXVO51YsOKjFOWVGq32MjqIZvbCTtbswe11lluTmANszOL+B
ZqoRZFPAeZ4UNEI9b+pTUBNI/YYxHDmA1+jpYhYenBqSC/XgR0DS7f2ex32I5nuMu+gdfcOj/BuT
DF05hSnRE4//Tt7osFajGAn7yObdGPwhAbpIUKRhidbYEl0oIiHLGlsZINZ4EN0fIgJoiJ+YovnE
4ugKD3xubMG7uTI4C6s/QYShniCz45gaOqmhr3Gx+JsCrmdCWMl+5GH6d18gBoxuGtZbg25j/EYj
D/9TxWJd2CN6yyWb+YiCsN6ALwb+ssKvWdTEOnFYPyJ7tS8VwWNfP8IDew74g3EovEELGED8DOYP
KWpWMrREFAd11m1IR7R3sSo7KLfYz4D7oyMJbeEaOgb6S4PFgL9C71RODOcrel/wBTioEXw0nw/Z
P/BPPy2nhX/KAiGDzi6WE49TUkWeA+JV9PomQKiH0BCqHqbNfsHWSGbl3pcv95N5L1Ew15UIep6e
XsFgAx8ek9fjux9h1Zc0xGLIzLW5XV34C7/077Twv0kb9dEiLZxqVZ/zvswwi5dwnmUq2AebNBa+
xfaNd4MeIvQSoYH8EvRHmN+b5+cKgdnx/e4O1ANvbzq4nxKch88ei/DQT7v139/f0Ut4cuk7h3Is
m1xfJGw/0xNa9CK06JTow8sdNLixem3sn0JrIis2b/XuFh79r3V360Zr4eu/G61Vo7UIS/4wo7Ua
KSzOmL9ppPDNQNsQeAGCNoII5aufx/Hnsxql0whfCC/VYLsHOMLDWxUwCf6TavMk9Vds9DcpZ/UP
b7m43UjkWjUW8ZahJryOvA5WCr2GAEv7LIdoP+0hXpXFQm0mSZbZ+QyOVFkA1aicEIOXH4YBRPtV
ljeU48tD1ovPZVjRPp9qR9GShhhDz69d8TcDhp+uWF6EclmcJMq5geEEE0mPPlxAckJaehKZdsgP
tmjsdUvQgNw+MVCCvw/Az7/igS9Z/r87qX64hEVAl9WaPKkyLgEHa2airwOLNcoxOruUMFoY1jcY
ACd0RHR1ek+Bhfg8BhBZVPTZFSyiJmiQNUlY4Qp27HT8etwxQsQrG5x+kPMm21s/JseVt1wb92XY
8duP+4XJ/LO7XsQTTdm1A8fhrgW7QiQHXBikHwEbYF9ZT+KM/cKIEcDk05PB3KOPj4WGGTnmQBNE
JgASk4spYdGvgrQ/shwAKb3ffT5S37Z1H5bHwrWPes9xYo7LvIO3fmYRJqIyhJ1IabCQ9sF0ego+
opIcGMniiwxiIUbb6Oxrdg5hjd2ue8MiAXbpA8vHUDSi3929n94/v9LVhczm/MN57rdfyKtTuvCk
f9CUrplJplr2caD+eDO5tlsXdj0LEmlISqzBjOwOW/fzdbPy4kts8y978YvQxCe7/IKP+LAoIdao
8OcBLgm7pcEGFkBTAmISmuzi+5ZsWRc8lND3BSBVHSjHwK8Buq+S7EHOwBBPr6zi8Gh9fsdre3qJ
/P3j9rSwEkQsSeR/iyBixRtdBu/DjP0G3mh1kSxsbDZHqlbWbJHwFFRiAYC8iJbgARrKqG+ZT+DI
l9HEmd9RAKKbkABJ7PMeWEQHWMYTevPpSmSyek1La/pnuKaFff0tN9MvksP87w560E9p9JT/QLr6
7an7oXj/4dQ+tVHTRi/Nf7IXeynKqY6CsP0/P/+x+fozJMHMp/bpZz9AozNqp2P3Vk/Xb02X4k+/
6iyxZ/7/PvjD2+VVbqby7b/+46Xo8pa9WhAV+UflSljUf6x8+d95UKRPi6d/1bkU5R95XVMlaM/I
hs7LDFU1vDXtf/0HxCwhwqOBXl5WIcSj6Xjkf4Qu5R8lWdEMA4IJhiwJAjNA/0/pUv+Rl3RoKKCo
rrOHpF+kdMm2zgf7y+sS3oYXJVwjtBkEY7FkipBvJVnWIDUptuB9TGcjgyZ92UVd6uhSyh+yc6+c
poaJhMfj3HojZygcFStjeg04VetoHurZUzVJkkYQp44P9RwOVxAo5r60kSwWpjiE4A2JNSjJNm08
7OVWDfUNSGnrjMpGr0KJPau5l17mwpoYXGyMpMvyHHBtSEAbpI6ntIQmV2ecYmXsagKgAY+eF7mY
kIvToS/qnAc9MO75iMuRVRQ6+aZQEh7kI0l4fg8SPsjMJMjGyRLSbgCpSpNGd9MUV4UVcRHeQYvK
+EZT8kGDoLKiFGYB6ViejGcolJt9zY+xOSoJBDsVSSwqqpcVD+qUXGjv5CEKRr8ckjyDursGne4q
KBQD8d04DMGOS+rU0fi8L0ZzmPRyRoDHiTFoMEopzt8/LLnD1yn7KF/JwuGfTaQiKipu3ZANVZGU
ZVloKMtZnFTVi/hcu0p4bbg/QzC7XDF7y+ViQJ5XhwSrgMQ6RJOXNQEjzdsO7R5XQ59IkskVcpW5
ddE1odsH0LU+fH5PEDT6+V0JPHSbJKxKvKFiKIa0OHzl2Zycz1H3rKpGnQJ1naQPuaFlT5FhNIU7
R1wR+kaRi2h6alQxp6IaGsgDT3M9WOEYlZsiGCVUP9tweIxr6P+aISatat7SttOF4iEIJiN3ylQI
DiNEiTvSBq3OO3o7nfWNNAntQNSmmaCgp56x9oIR6lhEqqQUJ4x6HH2pHnOBnLMUGfscit07Qwi5
9iC1QnGvy1MEWqy+lUDNDY1Za54DWaApV42G2c2DAoHmIRL0m/MglRpJa1nKrFmbJTDG6yXI5buo
QcW2bGuIKtfSMPlapPYlWhcyCeRbcdG9Qsdce5iwtiB9VOvxTPKJSX43Ea+63VxPpVtFEMx2FCVV
3lo9VPxBKSFJOyRdMpM44aLeaK2qGecRfDdVOZZ9RwtxisFvGQrKVQ1p9ojUszg2pEzm7Dmp5lmG
2l4bZaQZVa43ZakcNcfgM+Uw5nlj+JEaSZALnDEEJIZw+3Mb9EFuq70a6XQWtYQ3NUU4V1SRiwzZ
BV4Sn4QwmEBvlmSTQFWujkB+GXJndEVMSS5ez7MgG1RPQ23AcBTdvpEyiImrbdY3lO+Hs98o58Ag
YdolxqYWU12ksyF396FkZOh5qbUS3Js6rtOXS2mOqYLdv52HMM28uOa6mzpVImRUA0MW7TlNpPu5
FyH4d647DmLosa62Vpg1GrQf5AxygnGoJzUZm2po/ZbTMRRg1h1PZXAWIxoGJfilICHPg91VyvXR
GQU5UsgAxXZwoerVkGHpTIHmS3mibYs2zUCSJ0kjGH7aJA7NYC6j0okrNSyphl6HiMZDxedWJ8R8
TKoiEu6SoK/ehmBK3kJZ72bSc12LnsFiViu/DOrMq0Wug+4mpNRVE6ZvdltoqG91I+oHMtd8SptZ
2YuxmOd+GdUx6HpBou5D6FvmaTP9X/a+ZMlSXVvyX2qua0h0Ygq7jz4yIzMjJ7JsBQgJhAAJfX15
vPvKXt1rVmX2ZjWoYZ4TzQ6apbXcfbnH/GvKY3jzhE83nfjlOIXF/wklW792uIrsUGZzPzUIKOuw
eeiRFl8PUa+6mfIsg08T2+bngqsdC15DNObozd6zmq58aw8Ly/nTQiO823CNvw6EyPyOT1XVNWym
ijf7vm8EGfFzS+rcrkveiE7ibgys4+Uh6cYZgWbM+E974jTcc1Ou2zpTewcnVWkQV5asfm4Gvnfq
tPiSX5ci2r8DCgzUfKPxmDCWfH6LnAR6NCmbP9NWhT/56lNW+7Rw1zxQIs9VXs6wRsN5+Ad3UcFF
aJceKJci7XTk+zZiC2QvxMs4tGl/6eOE1ONKR+KacR9CrGXRISp6YyP/ydk6PJB9D/RujRP/i6Gn
ePKJnP60cZzmI7Fpbg7JPAwE79bcIVbSDwaeUWmq3qAlmR/KKYa/q0bRqwPR4tukN4u4TdN2kMTR
CWUqUs8+VZmbXvdpx5fhJUolHJWrDt1wN5VPMlEMVl7Sz+VpWEpiTnyf5C8js+lr2ipEWy5lXFQz
EzZUh8jTxTf5JvD8Ra67i0vjRk9jMlavgptEI3auS3DBtrDi4+5ZYg9GJPZN4HhEGL3KxJ8i5kVf
I72dFfVYDVABZsPG7xeWjnz9ZYJRS0Os7XUt8Ljia7zT/L5lxfiSuDBhS8QGO1+qQSdrWksZs/Gc
jkaxeCdYXOCquy4j8NIkJ9vNrjQf64EwSw75R4JHjfJQlnWmq/JODXskdczm6YXtkzdNijKAlSDD
uqdY5h5xdyORD6HvZHmcqrz4rmSi+YXsg/nTFTLNT4Vs97fZEoEUDE4Ma1o+d5fFOGeQ8qx6cxhl
z/h8Ni6dHqt9W7F940yHRNZ53+l5UBKMsLdjAWvGFL3AQbRqBCkruojs1JYnX7xb6J9ZWP471zmu
6rLL9inNGfkWtp7hIRek+9vLPY21KAa73jy2jvOmRBzgXlsOtWXD+JpjTXFs17+GMZodJOnW8cR1
lsBDeQ8B90qwAEfHzDpsKXWdNfUWBbBeH2xA8PhQYFluE4WAbKqqUP27PZrP7SQJ4lOr7L2Ky/IU
ixaB3/Oc/DKIIbR11boJXU8a+Y73lBsEGTnql4bOyZYfJpnYvea47g7+3qL/2peEYPGsknl3yLbN
j02a9CKp2ahze+yyLP3ZFpqxOme7Rwu3M/C2JFmeEH87Qps0LOixsrbPkrtcj/kXmSzdpwXP+9yI
PVcvs2Ko+9OQiKewVIM/VAvyKmrSBUIPrRr8+yS3fGhWAtvzw+7hfn7I9KRvecDbVfOqzeQBh6B6
9r1bcejs1YhkX9UuzzSilzxUBR1+6dRMc03RJv2122q+qU2K31wlg6uLXvJvfFtx86khSXFohYYE
j5Vj8Xtoc4cuMkx7VqfVYthxUKH4HOeh+LHIVb7rBS9dbdyiZJ0oZxFkkkArVTMZ29B0hCRp3fEK
vcy2me2bNqL4hqEm5qeqVVWJrcdB2TDcKe8nP9ZdJz+SEbdk/KvpXlIcYo49Brxl38epTH/lpV+w
3YnzdqtLxEDKQ69TC030oMrtfuLlMONM9+387HjVf9swBADO7FR/0TTuwyHzdrXXcmsNomnsNmAn
V6xqOGL1FMlVTqgSu2yCq6kRuR3Wmk1dpPd5GmJ5LpeBLHdVdNP0dZepyJpAOrK9wqO8QvKj9+ZT
TlLBHj1xwV5mEhc8kSZjYca0MUaRwSU4zxaK2KxizulPI6zcoHZgcs9NU6G9RGNW2N3k61nZnu2I
Q2ZllYE0mBIZv6oOLeXN5pNGZHtwXCqYzUmfw5rYbBgXaq3m2P3s8rbNLrsc0tCMoxD5/TDRgsEs
VLOyR0aO3IR+JsXup70haCMgTxjyvDX1MCjVwxMUXStJm2IAuPi8xzXCrHStCDQhIXGx/c3mfCAn
bbK+fFZzmxe/Mafi7+HCdB3sgHdUxmvCt6QyNW2DStYmelNBOF3xsTtNgs3TYbQBf0Xe8R2jjOq2
vTy7crXdm6tim4Nntrxfv8TdxvGtW1vNToNTifi89hrL3bVKgWmc0Iqw+SIr11ssMeuZs5euTQsG
39Myn4vXLmL4gLtrG9B7I/m5xClKDD7tIaio2qlGhRzd2z4vawV34LZIUB8lieWRJjJzD6QdW3Nv
7Lz5B1fachnriXBVwq8/YPC9imy2ydNqs1w1muapf5mmTcAt0028eNCzHFizp/v2pSIRNY0qkRUQ
h2q0N9xH3VDRZ+lX34b9r6MzFKCJmjeOIc+y4WJk6r85Oq3wkw3VdmeLveO1U8KjPUlnnIaGO/KZ
oLcOtemTWBw7AUoMDd7C5H1flC5BodwjVCqV8mf9Qew1E/cwn45ssofZrRn8kdtsiEc+xny6Vnlb
sRv1tk0a23bzeCxTXHw8X6JAjULkLobWbI+QAugwrk92GdL2uIh+U8d9Rkt+6DTJplufagnRezXJ
vyPFRF+33FR9PRo3vya57uJld7lmx0wkaO13OizPgaf4ZONdv2mZ4eguBf4QsnUYE3yGNtiKVqeH
nGfDq6f5+ov1Vfo7Yu6V30hiu2/DNMsXORqhajluCubdqZsht9+C/82SjfXPYsxQsHPWlrbGI77u
+NNHREUUFKe3waP9Z8Yj0daUhO7C5xi3Ws08xzCR7AMmb57P4bq15foWsnT5kuMU7Os9WtPVwwbQ
rx4751/4OLq+zqBMZOfWpQNvCKbdrvaJyZ9oXyp+SCopPydzod8j2qWirnBCkEPopxR+qS1p8Qq1
Mv6MZc9lPYV2sPXoBHCELQlddmV5z39ZUcoXsLJBHPopqr0uZqUxl1VpgkOp16XAK0LDcvqPIfe/
BZA9dL/m0SEF7F+xr//As/4LGHua/phPy/znz/LwY/r3r/wXDO3/DdCM/l9RM9DKzv8w/4KbfXzH
fwJn1T/SErAZMDDADHn5ITf6T+Cs+scHZJVXRVlSlgEf+C/gjJb/KIFPZFWZJQXMKDhQ2f8FnLHi
H1VSJgnI9qzMc55X/x3gjKb/xmblsFKsqpJmLE8LiuSUf19O8nyRybzoqc7nGLbDnM5O/SStKlWd
DdQjWLlQ0h1Kkaf8iezJWECHlju+Pvup77pDbslODyOVPRzecRGSB7zpK7h26aU4bYBFcoydbFjv
0RWo6pYsbuA1D5tb3spQFck1jbP82q00uEsR90U8VF4OPxIfrW7M1lJQimTjP9JUa5TXan0WgWc/
yh4FRgmnvnXliMbWF21tVaves81gDMmF/llVHm1/wHCB479/xGTcfRMB5aOkC7bT8Up8JSYfvndu
MMfMrsPzPHSmwSbQcsySgOYr2+ehTue+fcaoJDrMURWamr0gpMFdU1OdAFqo15Vkn1mYEGyqMe8f
BjvKlzVIfqerLj/HIobH0oxwyo09wqd72Ckcabulj2gu3dZwG4rfiXXvFZO0AdK21MLP9NlJX0Iz
6AVWubNojrvoMSdkqw1nTDgamnIr6C3J12Wrp2LkT64U3U9qEkA55fA5n0x7NW2Qnys5IZaGWC4v
aeH5ccdx8dZtCb5v1g7+tlz8nfn0rmelmh2YTo1bu94cLZA0u4etTtsqvxJ0i2eAQ+qtSP2J+PHQ
jhlGyTRKTFRkIIe2MPlpFKu9W6ZOn3HDyCGmzr2pxdKnVtCHblRvXZoj1m7nc3VgoZM4yWdxh74S
DfsoNv173pAgSoDhXmiqQ1cTN7QPhScBTVcxj03Zl0Pd4rPhUKTF9OTcFm6uxN0KwwesM05Ve13F
TGp0MORTVWxtUzkMETTr1XEyxXiu2jaioK7Y0dqT/CYGttQ93/YTMIAjSnaF3+ceC4n5d03brg6q
P8tyoleX7vAd2NIHM0dyKFS131e2eMytSe+SFq1nP+wwPnIzOy8Dkw+C+emz6Uv9KMal/x2zWCz1
7lZ9HZZuO2M3E/t/WWu/FGZIXqOxU2Mr3v5yTtuDi2l/NmbMD4tJ+kdbUDyAhAEaCt1zl3JYFaNv
a1oS7c3sqjvNGl7ESk9oECB4AabSQxLrcXD1TEEJq9iEm6BxyHFWQJib7+uxmHcYoWDw+ZzlnL5a
4tm576U9s25/Y10l6wyFA5PA2MKInZvbqnN6FwEeHAyj332a9ddFp/JV9JXfa5kNeTNOhTr4YQpP
3AT4VQNYOCRky5uhSs4xJvppIbk5YfRPHwQl1ZOTJj4aYqHXTXN3F7sEY86kq+z3CJOPBgiJvzob
ujvbtXA/L903OlPYW1iFoMxyNw89lUtTpsUXiVwouD3LapCNr/qFnwJu/U0mBGhWZffpusvsM9rr
GQWqBYSALiF8W+Io6tjtR71b3PK2E8N3HhiY2R7ftsxmxrMTlmaMEu9WoAroTP7E2wAMTLXIc5wZ
/ESkAbxD5rm/irmAtY+Qw1dfrOnNeprdqUBUQ51KbyMVx6Scf7NN/ezoVD7bHY2UJnnXuGnPZe3M
6L4E3cf9XLY2ESeZlZVKatzaC/FGSmgvFPHrT0dVu50LigcVPZsMd6U3AkkOlXmsVg+g18qcXpYt
jD9UtiM9ZAEAafuseBDbNiSHfkhSmHB0lr6WriohtsU1nNVRbSW9j7lE9WGpy1wtNW7kS3AyQFos
B1mnno4HjBandFwfwgdWOybTBd37FZPCE4nrUAs8fhcMMPRM0Z6pbv+CafVmKWsK/I77pNuOlSh/
Zh9NYdaepjI79UsCdXC2X5KhfZRMi2Ybh09LugTQGLEZB3tI7FDj/54dTU7aC/x7vAxFqHm5/8q6
Twli7QnP322EjFkmJzrDCGNjD5whkKuPQF+hXNdYM+v53dS7WmfD3abTOxEQ0wHKSMT5HFt73fsJ
PZp55DOry7lvpq06apmejIhPaNuPxiPutGpRPjbWkAzz8QKwCsDzBGLG3cC/WHTi6B4VEa9pH1Ac
oFXHQYR++d4P44Fk+/OCQKgAgPUzClxFa0I37HcVbVb3nnUtUFMVAIusxf6Sap/WYp3SI9Pti/UA
Izdunmya3gOu+aS0Os3DfJ5Jj1BPnbBLngzZ4zDk7W/CshhvnfL0hc44bFui3MFwUbxZJufqqKh6
K8uyBTbvUQTLlIJnKPal2VBMT7Pv9CmvBnJc1ARQTZb5MV+qv8xYfd50lTTR0HuTyV9TgZJSjB4w
bosBeMN0eK2C/ylCvzyINnENWK/0qmwrnoowmoMt07kx6XgLvDINlsHWI6ghTP99dkNZbOvCW1Z3
k/OAFKcDHduLnKqnsZxhjrOsCOgifASXIqfjKEpoKvjHm7xsv0UcH2gXriU8o35Gkx7msXrSaWQX
4asZL9P4CWINTOTaNWhefix9IWs9b7bOhwJG1UXaoIae0FyffE8eaUjiw1CWiGob/MuGc7HKTdoE
g2IyBPm13zZ5CBsiPnZ3k8K9JDK9t56hSG7Dha+pqPmc6K9ej90BXYS/LFaZB2v28ofPqvw2VNac
xSIceMMqdKf0A17wy0rf26zHwY4i7tJOrsdSV2iFNiCvmP2wFKm1Pua2U9/aNSHvvowPOEmGrl4x
UtVirLI/HT5SYRJ2XexqjqiBvjE5lQBIsu9iY/wok5Uec58MHpvJA4yPWv5Og8wbUopPfqhY3feo
fmBdoZ7cN9A24+xk7cF5PBdsxZ7Dupz6FAdTN8WvotK+AcP1pGKspy0HdxodamA6g09P7zcf+9vg
5uvmyTvtuhNPLEIVuDu1wSJVzqUvedTsUffpvV7BnmhGyZn0EZWCkb9u8tmDjP41Jup1zasJXQrF
8zvdLUNxIiuCx9pK/e2xTQPPLFIcRLpg5Oviud+q8aK2DZb5aFPratsLNHVLVS822d8coutrNaAR
m3bi4ROVvnOq/+aiZyere37Zp+kOyo2q8dp+LfoOWW3bCPS+L7d6FXo+FZNKu8OWYdo88XaeHiYR
hlscAj2U0X9mDC1UobMfglOIL62LV4WB7VBuEHxs9LV1/Knv8xSTrKX7/dyW7tmViBBUS0uP6IhB
GQpSnGGCNv6WDBBbQxPAuDRZKkQJzkL+yJ2Z640PwFQ7qR1snch+P4awvIy4YnXVZTZpSEi+MLCp
dc59eugji9edbPj36m0kF6oqpNYRmamLcDk5LOtYTscO9xQiXrvtyW0ABNVYrVtZ760tQCGZMX0B
Ujx8z4jEL2SRP4lezQ9LDmzK+iAeZRHi8zINMb1oYyNiDofCPDhgod+T4NsPPJBeVZmsOI3CdgW+
gAeNibxGZ8DvCchz0CSgEx9KotKzBm19QuNd3kLZf+v1snU1o5Ge3ZbRO0dl9s3tFg3PgLSgbsnt
KXTaHXnbPccWTB6Q0Z/Br/Si+hDMs1yWZDrk7cy3LzRw0p+nRSDokJDC3+I8u3BOtn58nPd1v1sp
JYD3adiTTTZuNCXCrcIYoUHOo7uQCmDSA10ocFI98leRdRqBOVBHa3CgYX4DKoAXJl8M/bFVtv0y
pCJuDRkCYlvKlniA/NsCMKaUcv6dElUUtVcEN3+nrB2O4ER7mGqtuisexnE05g61eiZnlPEOuTkd
aAiwJSDi6p1nywB8YwGeXCd7ImADVWR9cmLA2HOAEYWtvpoAqP11aGfckjbMgbwG14OizWiVQQUd
wCkgzmguCnsM0pHyFtduYt9UmGh2mQrekWbORQmPwNa47yFM3NWl1h1k11sv22uJY4c9b1lcUFzj
7syKYQrzWW1j0SOMs6B8wgsrgScJlec/s0Toz5aRebsWBSrNJ7tpIKYYNHFMl7ZQ/t7sq5V1Ve7K
bjhm5+2HWUdDWpyMWffS6kpPt7Ql+XiNc8rny9YNCDnaty7c1Kam9c4LtNvprPF3pTQDhbhbDVRv
kYfZEAwy/dj92c0mr+lC1c8B6O0BeNj2IsiSX/luiudWc2Bma+xOuD+k6UuH0JStaBF4M1bI6Qik
fQ5sGz53kh+Gsm3wWF55TuJBtbGoe+IQOFOSNzOQp1TD7U3R4ipSV14sqLm0d+MTjo2prgymWd3O
3/qBT8ditdinxwZVrar1VDpqX9euW8YmG6tH5Tf9bRz5D+Ecv2TF9sWE1DaalPDtzkb6zIRtP4mk
gIMgPuc86be4tuNRi6VRwt4q+Hw3/eqfoXM5QH9BT+lA7qiaYY9H0s+O0abPJl1TN3zxxTSd9i7A
47Wy8KoYs5d9TN9nXd0wJSDVpGJJTabxzNTyZxmLYxj3L95Xj37vv4p1z7LargFWsHn/Bbf6fbHt
czuCPiHE/hjG53FR19wsv/pkvOhiv49R55etd+9FjxsQqkYvMJpt4ZlZeKwaTPbaW4SL9S35wkzy
al1yajf6tFYzBW9mbqLyf5JqKupJVuMjI+4TEE2g2Yl+lpl/VdE+UMtC4zYyN6A+H4Jwd6Jkz0sg
kOYly9+KARix6qZE2O/TtEUXuqGZHwNUNwyNsd1e4jh82yv+HdO5v6RKXAubYiewwISE17BIpvPH
IWi6i7Z/ewGWvRDPA8dRlqZH6DdOKL5b45Pi+7DEu3YdQm0rbElGl52I6M8R44Yc+M9lx/XI9ytn
6fteAd/ffPe+ty40wnfXPYr3gfe/MqhI7mhivgP/uAJ4rSWK5EHvEpuBI7JvJUuOa7ad16T8QUQ7
HAA/Q6xddIjsTPwH1z+Cn/C4YMtjOWUboEUWfywZHsfO9PjcG9g/s2bXNYDKswkiqYqYHkaHj8w+
2B1n3rFtijV+DK4158PvuSOncWmxqIqC3jDa34UhueclATxJYcAIJtnUmm5gidJXX/ZvRuUvrt/O
Ns/nlw7Mc1NyXGVeXMuquzJ0tzyCN8B/V1NWQuQyfJqIu0Clh/kF+V49+5SgdU+CfOxV+BKsF2/D
qo9DJw4lQwpqpd7SBFGGC7+1W3IdJ3Lu4nwpY3GZZzt8oN91KIcjeHJzTpi/2xZxmcV+4+uC2V69
DSxpCj4caSavpjKfGJ8cIJvhRufuQLesu68Selsmek6AyqaOvAko9hrI0f6EzGVHyE/Sc5ItN7Gb
o2TVa7oLd2l3vOA4521dAui1VOU1Xvxm2OdnHgl/2gr7BBzlCsjmW++63wKNYcQRfeCLEo9dmq33
id+wj6vH97nd07tqYuaSsPIwt6gY/WbooW93f4BYpHoGKTXVW2+AIyeuOGKO+hICTZssZVnd+aAO
qVj0C/BmBrhguutmHL/zAsUQqMEncNmfCoc8vJ7UfeEeeCc+5woWHr6qXlfZArcgCjlKU9IEaoFz
VGe9pU0JlOcWp+xGSwkuTx0ztZALAB4s/w7syLL80xLx3GZTg7NNHiyxd9Hy7ARdhD4D9ngR6XoD
uIUpHAjlJYJGCwKRTP12yY02Z5uUJ+a1qJcx/xmz9psj1a1U8NDdOV6UDrxhpsxj2sNeJ6muVqJc
KbdA5VDeyg+yQ1doaqZrz6uj5MMlCwl5IPPjPNp77S18bxENpT4ozYxikbGqGpOJ36azdTLxGhoi
jm5iOfQCzM4sp0Nl5Vc3pnhiscGNI3vEzFjm2TPqNdKgkA+W94dyQR+vy5Q8sFy9ClGdBlMc9+V1
mMrrbPlbwuJhi/qV4YJn1XxdGaY1gx6doiVl6gT54lonMQFWOKYVWO88w2we/Qkj+Igewv7gbTzK
Ha6fHqN4N/TFiUoCXoyAznSJvWwj+2M0uUQa/0IP0ECBBBequRjwTouPX/AhKQvb567cHiTFR3cW
HfRQvLZQw9a850dnQDaC27Z1V9rfmzVg9f13CIEeBi9OCw2HYohf52l4pxVoXAGefZ4KADNmBH/t
n7lMjyZf7nZjHzx6jnLV9TRmX0IUiIaj3ddeq6eNzk22ujtjs8euJ+VDrlE7cgEQY1aFqUshj8We
v+9z9qTy+dHsLNSUVWA/kgFplgu9opH4Mo38lIxoxdfxHXjaNRTYhFq7oVZCplch/H1SOdBcBaBe
RjAShpW9SYHITC1Bq+PH1IUKD31cyxoigU880e9cZcj5CsnJeYdAyi7RjUrz25IbeqJMplBC6R8D
1bLON1evYV35lbY9oFWavWcBDaWdpD8NGSBu02EU3Ldpvk06w2VpTdsA3vu54hYcuspjgbtwF/SD
78qRpKHtfISOQhzQkk7N5qoX3Q9vRqyV/1ZhjEIr22U7BA8QhUGQA22V7kZRHAJ4S9zMC9eSDMkn
7Vo9gASFwGxfSVN2MzjB9YMPP0E5w5B5N4FEPnlCxatr+Z6eEKrbjXdZD770PICvfIsaAkfcjyIv
j5kv6Gc9Da1uumwgLRjIvPwbabnh6ESFdRi5vPg9lsJvJ6WW/G9nlvJ1jJt/tQlXCqgkpE11QPdU
1o5DBlHLIVuBcE4kIsRXztO7TyVVzTTvBIGfQERw0mmvHrtiArdQbewNnXOFiMSOu7Zhe4tkv3La
MThKQYZTqdcWU32LOoHPyLs3Fj7ITCcgfakhdyyLRgYTxUVZi9tYhd7giZiyfEZIdhtLd+2rscAG
OxjfcFyVWwHoG07OYR/1d9Zny4sHW/hEg5Lw+aHoef+pY/3/pNv/+Fj7+j9L1es/pvsXYfvHl/+T
cUv/wbMcQsqqSnlVZDyDwvifjFsCUq3AAwgZLqg4wNkfPiP/qVWn7B8pgB3wdAV4NVaU/8W4Ff9g
KUTCFc8KnkAcUPL/DuGWUvyS/03hXKLaQIiesDyHkP5Dt/5vC4FsV2LDpAnwos1Dd96geM2ghkgt
Nae4s+LkAubxZmsjalVNfcb5cRN+/ONJxLmnvAu/Mk0BtrcoNRgaJiiXmzwITG2Oo8mBNLc3w8Eb
i8PGRsvy48y5olB50EAOzHD6eQl58dimM95L5WUcMJVzC2YhzGj0/LoCoFIg1xFc7aGuaRKPH3mJ
rdjHJkcJgWYvHzyCXvOxC2CkZrleS9ex9rm3CNuGHqBXGk06ZOtNSVqOU6ZM2q+slQoO0pUu+M1h
D7eqJ1QCHFEQiUC4Om2nQCcIpANeI0hqQ7bfYfbcdD2yogd6Drrxry27/nUFd1Ec8SMy16yWQSQq
aejbk00z+zkzFNiQzWbxJlrXAaiBSILWdsizGf3p7D5hXWEizS6XHYb7kyNQm0yj/9HZGXAvOLU5
PYYkgUU1ZMIDDszM0b9oi2Z4cvNVQmsQ+wHWfkRn4zH0BOu62boG/qTN1iOpNRccJUbk/XpyU2l/
VoqV0GEox3acU3sPG8Zpnb4sNtVw6F5pgsWAbJPZMY/b+AhZUM8bCcFFDpR4IxECIij8mnLYBZKa
Z+fYmfEPuiclGf2f7J3JctxI1qVfpa32SAMccAyL3iBGUpwHcdjARJHEDMfkABxP319EZmdXlXUt
/n1VmtVCSiqpYITj3nO+czzgWEqCdyiX+TovhP6a7EZUP2RfdOMtwlaB7ir6SvNjkJW5iLopGI96
qpHt3HVmXIV2BFaAnjBofToLuIpZh65/aEKdfJvEWsRh4RV9RZMZJeN4Vr8rKYHPkdGKJmR67ILl
eV6GsooH5OP8MIqxSDdrHozlvsyHpNjUEyd+PHpTfSeXIAGkUlHxxpt9gNUq4W8BB6dZxsEwuu/K
tMGvQkhHHpbV7e48x5lg6kZfIutEIWoWQjjP4Q41jO6XfPKvwkm21dYeJuC0SpRVj/ngrcipXamC
zWCdHQsduMmt1HLEXEurRztN7MeGFyjgz56yZ1nM+lFPror2cOgpzEZdMoNUyxJ+FtPgvRQz4vZG
9HiscdKa7MN2tHUDp5XQ8oKLxFUI07TQ2jI5zeu0CvcVUgt9q+qs0L622sU9jk6efONtZz+8qUo/
m86Ih1GG4tc4udApyPrJx2g17ncOs/Im9NRdDnnvPZOPa95s1wyUdxZT6vCxgTTfK9mJYtdHzXJp
+4OFwYN+Dovu2akJt+MUVLwx+UByPUWq8jeoPWPtEQDRwfJe4OCF0KF0lU0TmJA111EZB3bhQ7gN
BV8aWuGKo+d3eto4Tt4CZ0bYIkFaAb1zjwb3s0inusv7xp22M2ZvtoUmyz5UFk6vbpiPz4yA6WMG
u1tvu6yHfkxCo7/88896dLrhJq1nccePt+G944wXddb2H30hxxpn2Os/rKLjL9XnBct+MLgTMRqy
1DD0QyC/AEhHkPNe8QnPWmy+uJxy53101fhjZFTmtnIQQRt9OU0CvuE0iPalI0tuC2ZefsrtEX/J
twY3uWqWPoOfYg+Ptk5R+P2GMwvG1LPG0dyG4+LW9HxyLlTg616RpUxZATGRRnou+rQqbwfbz3Uc
VIiP+xn798P2yFPFluSCAoh2JNH9mqY0fUIK+Ff4aEysXttjr/uNUzzkXcTdBNI4U3vwVWbpC7db
OR5r1TrurjCd6LjAqaJBZ+cNzdRt0VfDPTeWYGgnqeM/106rwNmmwvG75xBwwt76QZhdWPlJlOyG
KcoObR6G2aFOTO+8tJZwzG9UC/Hmdr3d7kTF8XaMPE/dRapFTC6pBg02arQw3koiCbdZC1UZl0gl
VPLMQIJozIILBGQ0jb/S1BbNbpUdKZVkTkTKEAv0zwpdts85bMx7mhTJT1GhffBW58OSCDT2OTDZ
Dc/cHLkSC8W5Etkk/7xk7r8z0j/EKbT6n4ekm181SOe/gEnnr/iLTJJ/CN8JXBs9F5goiIjM/R3p
w+YNuAUnZJDysEv+HpMsB/qIeJMDrhT6XuD5JJn+JpNCfo+gXyilCDm0Pfk/GZT+LaIFEnn6xyej
xVBGsBCk6p/T663gmzYC8difeud+WMb3ATJ+55eh+JNc+zND+f+JnPni3+NZQFBBJE+QIwOj8Px/
G8mGrndMn56W+KrHwmf82s82/+miqheuJm+SReINzuRePO3f2FOV7Vp/mR+DOml+taPb3Ch7ptIU
GPUirGV5nDzoqULUYOSZ+IosH8m8XV5yFbmXrD7WXa7FuCVmKe7KKvHeXJOGjypUNxk4BCaFjHaD
nL5MPzEcQXv+zi2HWq8kfU2itQIFbglFAMCgQ4xcU8GRT37HPynR0+1Qj3eT6MavhA8aZKkMPkKZ
DYecVEWcD+jc3oINNxlKRFU3qc2Kr7jpde/tkkY3nyas4T2IWfLY7lt3CyzUPfZdYIpt63lRttMm
CbB66zH9WtNypf94SbkhRAxqy8qLhR/nACFWPz7WVmSVDr7lecGMMt/N2DfVn+unq6XHMmpHFiGI
PYyCCbgLBxNmZtaoekivuUgn6lgClwRX5EZ3U+no31iugeZnVHvIFHbj/oKodpaTkelBFnM4I4qP
+HtqGK23KDH+/Von6lP7Kn9wNCfepk3yydtOzjCNZJKMxKTs/OiiamtSlFEmeM2dmdP0UmYusTTV
RBY2PS4kvKm9XGqr91PAAj85rsk0PA9qdnh2I6H6l956eu44nV0YwP5+bWMTjSGOjGPnLwL8c7y0
htKcNtmJt1va1UF0qVoCt0CkETsvk5qWu7QuPXAV/sNAFr3sOsRsV6p926XZZaDZfzeWKRJud1r7
5qf0lWG37/zxqbDlHMVeZOB7c1v73+ESKi5/ryZI0XScy2XjhNnpjPZqyC1nDfyEcWFA8nONzXNN
lYH7gviaqU3k5NDMZFitrwlvusZcqsRn2JbWeojARV5GN0AkL0UEH+4WbOubKQqtKVZZH12uc57g
YARewo1SUy4HtpLTO1cRPv1d1A5XldhQONtiCJduH8wBc0s/K+f0b4/d51r6ThZPQVIqsGzsH7J+
le63ove6aT/1kRnT+2EEThvfOZRMO3xB5JIlsE8RSfQG0bDuWKRaRVWuO/ecpwzP2crMqpxu11i6
ySDmTa+OwTjWv/zCLV9Nn7F+VGc8locxL059xmbDciCYFyalPcfWGa3tT5Ste+JteU8g8rZnDNep
ppJT5IznymoxH6S/0HJHUYpqX3hNn+9KHXKa8Pap38rVth7FGfxly/NuyQeiLuZnNNgjpSwO0RkZ
nkls3TNDAxLnuQ+9Mlb9CTD2YI1BvOmKbxoRXIwKFYX85QlMHgLLcAnWLPNj488Q7upEMTdnoNnk
OXf6nTFnskXIzeRfwZ+RxEGh7RMVHZwB6ewMS5NUYTTNLMu6Sx1oavsMVrsnxno50dYQ2tVDf0aw
1RnHDs5odnvGtMszst1JXDmil0FWraIuduTNhruknTHE6FLJup1zBr+VTvsHJxIh0MMZDS9PlHj5
JzB+hsfXM0iuz1A5UjT8p32Gze0zeB7VyxjE0xlID89wen8G1cUZWgfOC8RldIbZO9fhTQFm6DrH
aKS//jT1iVdN4tJFUY2mQ8ruiWHeNacPkmCgvjKdyZlCgdz83drYIEmrsDvrSbjw9gjwoPc+81UY
+yciv8yJv+zUidMPz8g+fhr4/hKuSbkhPJHCUNQ1wcGhlAaO0Q/9K6kV50CGA97z4a3w8c4pAZAz
M15XkazTdwWaMX6FvdPUhHWadflQiSgIhouuIypWOc7cP0TF4oX3g8J1pBtaNpVBKphCV+6IoNvz
Y2TNaX5jmtwhYjIHCbmtph5EMaLcZRT8bbjBICj9uBtoAD3o3hTzLa+zY13UoaUAc2x/Iujr8ucn
xyy3Sv2DUJnHX2nxqmoKGO3SxP0uEJfr4+j6fsk9XOMErROrQJpgrzoXjC0usIi4l8rSztptUwZN
TiQ76IbnObJJ6m/Wkuzaz4CM+8DhnBbdQ9t5gAuhEWJF/pRcVIlUh1Ezu93EUTImgsOPOyzzyxSw
zj/KCob6zhrZ1kmuCsUzlAetfq2JSqoDizLje6KL0tmkSQ5rY7rAjsjQFRpyv27mzntAYVXesSl7
HVxYVR2xO9WmdIpPCDhcdDP4o71r+kgm1bZVfVf8xncX41OrfbAz8hxLfS1l63TbpQYmBviaVZBd
tQM/0ENCm2LyTKBxnbZUk03ZQRRS1Xz3Q7/uSqueb+fZuP4uQ9fJrjl/5/lrBKAk0E9+S97Ppe1e
LRnn6w9o6Xna0rDlCl4hf2kecCes8TLLEv83nn1q2EMinPcT7BxsAXMyfaeNKz6kM6eafnFyFL88
j6LOa09XXXql/CIQF6Xd1BhNyo7GbDMTS7cpOW1Mh0IwtUsx7dhiesNloB7Bxkt7NdAQtRcDBEBY
Fnl9AyvNuMCUUottb1rCHnW0yqOu2kxvinqovK0yebGBNIS/WwomjkSmR+ktT4Vg78W/wPVPagmL
slb5LsW1vGFmWL6lsit8Eo4tmExr2HuNvfJJJrxXk2e/JfaQ7QXyEE07k+TMtVpvR0yvu/B8vzog
2rLCJJ3EgAHlmia1/mwwLJxYO0JiqnVIxqTXYiPHvIFsldZ1AyRyAL9tYh8dfhuF8iYM7bhpg+Do
tu585TgDRuoQfLamnI7ZOPrw3JwkZZq0ewJmKYzj8rlqazz4ohLgQ+xW8az0S1fAo0RLyTV0QeYc
T8DGazNnydtSgmXH/F0zf4vEjc86VCJC4lgFDzlhGDKtSs5xGgTdHp/86FUp+ZnAH82WZLHgDd3S
mRH3OgWJ8qJqbwer9TtK/A/eJsMd5XjWxh2hgove09e9q9ELxMncXsKq32WuXu+MqiB6jd9edn4n
D44crd+p512BwI6YdCU6zOpat4kvqLXrsMuLwPSPk68VEatAY1KQMSgOqPDfuvH0lmlO8ZwkJwas
msubcekp4/Cqn1RNwEAuVhjPw2w/tAnR/JOeetH16cnnb+pH2CoDNhx21+NY9BdNJRl+aqCbwgB8
ZjZIlE2iGwcwaS8NLRk82TzqDvzKzq+cUTySpUx34ITt1k0zYtlW29AdgFVeLk36yoe33wapHt/Y
aG1yiou4XnrZfjfKJPeJIefUuqDqSMZ3WdQ8i7axKTq2rGM1Jt+ekfVxJqDOhYwrFQdNjj2GPnsg
ZWx+VsmydnsciXfJiBtP2l8umsZNT5JNNc7bcOVDvSWL7//SsLF37sJjPYgGee3z4Dy0zvwzWPr6
zUzIpZQfuJfVEiC31p367CIxbdxhVJcCmwfuv3oE0TCbbOYb344JrSRrPTc7AlgRmljuIQsJ4T9H
OS0IqKCZ+nJU4xc7F/3jWwwiv1CeSLaIqwqwJZ0JwA0lPDgRp3wbtdaot6Gwy5KPXTF+rXWotxQn
WLvuJFmGvvNalDJgx6mQMak/vAAbJZiLrUIV8mj0d9FluF7/DSGN5uLzf//DY9H+z6v+Jvv1+c/F
Pad/+6813z3FjKKQpVyyRot/CiC5f3AICGGT7AXLOX3JX2aI4HekfSru8fhdnzza30t+8AdPANuP
+LXIZwkkmfR/24r+2rTJbP3HzZsvZYv/f3UvATqBlMDr/KER/4Tn3/+nFi6qHrTXOT5LVdmhK4VO
Us8XuBJRexEmGSsvEWgL/DAc6/KJQyO7z5NTxpBsMx2ZSccFR+Q1o6fISaV3BEFu/T3bpyl/rJrg
3g/VMDaIYAVy89MiihjCO0kh9rpaI03DjArtfugbAZ3n6GjckDN38IwJ3+buNm1TCYsFXWq4tsPX
mJ2y6OeBagUevPWmILhEOs+3p6OXp4knNlVXUubZ0s1CrlE1d1nekqQn90/fgWcfhhyC6EB5Dud2
SqqCa/MMIRIgNKdWdnrDKdjYN3QqOex2fFf2VeNb5SuuQFQfy2p0/NewqbJf6dhyuCzjxP0YXSMg
camriEwfqf6mDeS65RR9Zr8xMAl1EvQDN/2u0rFe4Nr8E39m3IdZ12t/w7CkrNeeZRbqOY3Sh4Ji
1LDf8I22S7mhJqerrmwV1DIj4FC7tw1KafZgWwYIIS4Sp2k/l1wWXx3B9kJuwqn0KDDjZE8f04zZ
+kFavdcQVO+V2Zs1I2bqsmE4dui4QHG9+siQFr7hSryOxLd2AcyhBPxbz1T2cUjaAhDcTep8PwxS
X4d1sxa3iE+sE9YgxG035Ancgs+etS3SxjHPIVrMVyGcsr2vEj/j2cniS22NSNP2qcuj5LK3sM1s
E/pHZq78vlnn8jiz7sFmUm6BizFgUScicx/NXA92GweBVy/7PA/SU6KzPalgG9qe6ugajjNKcOwR
z9kUgCYHagSyaqnBMNOMYv8fEBkzArpPaZjamFF0xokJtPYt0sZKUmmJyaaM67gNmqTl9eUJUMUn
aSTYLZ4S4Y8xnTNn63ruYi5Sxw2GHV6Vb/3QrIJMMYkfQviNvr5cl6LILn2aKxJMLAqOtox4Yw8F
EujqGPRl11wgVsif/kzSJrdQbpRahsM0RrbPM6QNpp3d+u2VgfC9sVhP9sjMUL7gdPWNdlOSQsQw
LGh+2ML9VLnm0bAd9DvFGn3EVpjuU4CQW/LFcitKs1g34dDp+1k1TrBZBtEQx8eL+elYVnMUgH+8
Vg0fid1gauvgTbrlOqakrx6FAlyIs5EkRtsJ757nYPsrbVL/LeGt1W+gxwj+DtUM/GfslT2nalLL
xGul3PZCuk3NVbREc6zYdSMQp3woS+uq0OX44icye1oMBElY8kqjoXfJMF4YkRG5eh71XOTLZyaW
IlkRqUdgw9qKO1wZyClS2XM3Tr85FTxX7xDeuoAW/4KE05BuaUbXvD/J85ZRxe7eN0voHFy7G5dg
lzFkr+/CEQPJgGzw7PGRbPrkbMYKXczeUExRiHWXLP2q6osygpdV35QFulNBFr1Mgqw4TXM5bMrS
FC18NBTL1De7JhrnAQqKKE9U/4D46ZwxDv1uQVCZifl6e+JLNhP04s7evo2I21ebJeDFj9fRLp+S
1ObbvHbnQc7zzzo5kR0bL+wDhxmnzSr7kPNUF5Q8tV7abdhqEhd5gVzms6LBAg6+EdQq/PKidGh+
0lDR+G9r5anyKRTVvOy1o1V/HZVj3l/7ybDmNCpkvVNRk6IbfddnuN1MnoXqCTXNNXqXAwmd9JIZ
qGPn5ZDugiM5Si56dmHRlLLr94wfLsbDYjErsjDQCgD5O1XWI5DuQpVbhUji07q89wFyt4YluIyZ
VbprHIr+Miz98CFrOsoxJqLxfe4S8lzCUFuHSNvNkdqz4c11Z7Gp+9Okbbmr3k5zVe9zjcQVQxc6
h6WOqp+ZkTTSjKaZY5sNCcQSvtcdcQ9ptPIu4D+tW+2382buBVS93/gH06ZUILRUrsWdWeT7ZHSw
GWfMs1rP6xbyiCqybFJXEcc5wmO3mqeyl1RmREy6u7qQ7paUJIENYgU4wc0QnCpRRLT3yKke8OCd
Z1nWhCSow1BprS9bbX/7nuU8BS1ZZXKOHvBoTxYnytrmZ2UKv/4BWc066gYfgM9d/56lnMSXmmhL
95lU7qCu21zRkFAWAT9w1HTyaWLKig0WrGvecgx9wi0Qnw1eOOtfwshceekn9m/xS/o+3S/+osv0
qm/KJtwnRWElWz4gYuvOvGXiIRXBtInSfA43Xj4090tguHaaiicTK+03Nz46s731Go9cowiDxuxz
Dxk3powhvK7ydWi2ZOEgZ2szHgoxEFM4YVpLGhUWicqasJUkfLlzG21HkE9lEYHpEhKAZDahu7dq
VRPAYh1Yo4nrs902fJd6tbfdjB0f23w67+uhC65IN/gPY78GcnOahvvY9Zrlo7LY/ejgaH+xu9Cq
oHO878SaTYsnZsrHhSpESNkkG39Nvs3P/thkPGbiYs3L9feQ0ctxk5TpzA0r9dhxxXeemx/wdeKq
bqUM4iJFdjGQFN9mZZM/DGvT86EnM6XrP8vq/muX/ePkY/3nEfrhq9UfVf771Ok5Zl//a8N7Vf3L
TM2X/zlTO+Efvkda3uZ//D/VRf9knXFdT+DAHrnChfQBI/prqHb/CJiW7SjEb3OEAOv7e6i25B82
BQD0A4YusX8KAv8nQ3UQ/OtQHdqhHQU2s7XgjwR4cv+tZxZk0fGJcuzJUWDOpMqk15Gg2fKKw6Rr
rqbeImMDkUq7zUylynK5UETzmp2K+ujqOpVDYlNTFLlSyVfQ7HQqkExXCYBHB6SvtrowJtqUkaof
Tc3aQbFQQQ1lOZgch1dTTlmdiyoVnZn11j31VzbnKkvjaMKOAfMkwEegr/HqE/wn2yUcpM8dmMG5
D5OsbQCNEqwp99tE6fKzy4OovtDT4JiXMOg7c4kmalFLZilEjS4nkiIcReZ3koufb9rCwpIhKJW8
e2O+ttsZrB47r60pXVvXXpEhzRXmElJVVjODyPw6sqjaicm0tSzKzqlna2Ip+agpP31H8IT4XlwJ
Okj9YvRzzYv8tes151C6RONNGTYtMb+ocr7VOFIwYIJeEYXzlH8xLzNWIqRkRdTBCdXObSlT27ht
KvLd6lnK4JLTRxDnKk+43nUN26e8WPqev1JuPLJ3ACSxN5br44z8b2+aRiaA1lKp3dzzl9k6TmX5
O3fJdXiwW93zxHaxS/OpquPIb4I7pntgWO2LfEv4jGooopggUtWAhrDx7Naz4tyvil991PcPyk9z
Ew/56KtNX82TIcMWuFdAHqs+2Cuc0kY7OUe3k4V62bgNYYt9j3ALoE1EnYqr0C+Kh6WfRv9hrbs5
P1I1MA0XUKVBezHookP19USZ7dLI0evWNJVj7+qIHBt1RlDqxKCHsmdktiT32k4UKxykD8K6k+m4
EgiUsBtXZRXp8Sr3C6veZ75PwYzj9zZND8JtwGZKHjldFVjFR0hp37DL+D66rbaitogFkIRzAuzJ
LaeF2xVb7rRJw03TuasiksEEtald19ZXBltLIJa4XRTTRcVx3rUwckeUWdaZYEI6jqcW7CRkmOpS
60kxmst96rRlRQOgNRSXfTlbL3nNELjPctDvuKdVK7/KW9cJHnJNfdkzMjWFiUs7mvmtpqGFu42q
acyfoGbn4rpskuFymYOp/kHmR0w36VJF8y3xxXG+IGI3hPt2behZm3TpJuhXUel9n+w4ag7oeXC2
A28guR9ob8u3gRKqvZfz1NA/ZhuBb8sUku8WM0u9bbN0zC9QUIn79JSvrVtCOF11I/s6CG8rOg8I
xzeL5V7S+YAqZCXSdg5ZZOQ3xbMIWF5JDG1Hjw/djHZJoJPhqq7UviMixfQgGXOOizvaxSFyKzzG
kLKg/jpNWBg3FVhXfSMWuN49TMsoPlXRLG1c24ke73AjJc9VQnvZXuKvpnQLGQibzq6oUstIEIwX
intBcObpSkh3lPOV+ZFO4K6+Zg4diuNs9wMZIIeT57SrVNnFMFBSgGzXkOgUvI/YDLNpCg/N2s6E
ngZJ12+gnT4hve5QZYGNxSamBm/p40pVuffosVKcWsS8RW6HxYQ/vajk2+Gnzxc1hMMuk+WE6yAG
FG9QgP13h7j9bUo4x20zGPViEwySGxKb/IKVTdzyudh0ifIRq6GDQi9pE843m9+dfMFxkzFZ8JPw
umjXJWFV7T10gFshR9ZX9sngJptW+7P1MLWOGBX0r85Jgfan5iD/ckQX3JSG1xVMTquXzFf990hy
IDkOntd/s7HJb1Zn4sMlZJyMG2fAZq+zihpYZ6CPVFL/85koGjc3lYQH5zCyWcV10mLYu6ukIbRd
zVuEWjjFmfIpS+TzuxBpX079MLlcwchsV4fhhdCnvFGVyz6/gE8FllwBLX7ONiHmK6fOy6d2VFl5
mCXQ18XU54va8MCwkG0Tz32Vtixd65gKBYmGN+1YcIYsTVfalCAIY7PodUNicoQAs+sJQip0v/LZ
o7fVp+HpYSILiYi+2OmM+6PtpyyT8sJPBJnRVFlJRBJySK4nPKLPXsPNY+L7poh7kv70LyQFVbOJ
pylkUW41Xgnl09TmRKZu9uR51Y2etXBiKY37xJ5EpmJyBYljPCd0Iq+pe0a7JCf84NbmvhdwzIcx
jzRtUl1CfWhjFgA7Z3Hd5gf3I2YlJKItniBVcCT8upHZftVG/EjShTLUxo8wzKjXIf1tW/X61Dr5
cB9Wi/9SWKwEsRv1AeF0XMk4cafstWxoJ9h1/ZK+C85yft4M7Piuc+cTXYu6lZiaO1ZPq01Vg2/T
uLa3+oLAnhum13M0wyq7VVLedKZrXtqxnl9INAr6thaa3VDC6jvtd0OKlxY5PG46nQRAzOnU7UTe
18/OSPcH0YfS5RkT1sGwLRMru+iLQnUIAcayKVb0poLiQYH5z9nWCpPuqJuUzrbk8h9/0wk3+BRJ
o+z9MvvT/RQ0w1NbSFJNp8wGeEzWUslZhHN4yxAw9kd7yChrSJuOx1sbElogFeIAbzpCBzd6UaxF
1M30D6NI1Ac2vQtd6C/YO4hhCI3sBQWvUK0AWum3W5YYnNN58eam/101px+l13v5ne8h2R3SUdHZ
NkFHPwSuZ3/Qg5E/V3lEX1KDIYwKRqvztAsjONGDi6t4oyqXV3bosmHbirImT9bJ/j3M7ehj1bJ6
ElRy/3Cyxf1JB6kut95SqU8ZiJpb8DAHQakVsU8eoEuODRRV7I5VL70XakyLjorQ9PRD9h3nqHob
s0WHYoCyPD04NoUzDb9zljoMr0XRYGs3bbTEFY3B3hEwoTO70fcq4kXY3o9WXrWnXsCa5lHLK6a7
Tkyet+P9lH5JqVNzWZkpe6N+EHzWgoQnV88kxSBoTEhd1OizuWhubfoN2a1YYnrLuxvnxeatT0sb
YXWrw1VY3QUQgDBdwUVwaUVLEULvSk0qDyOQGRQkrNR2DbeOrcqd07WJd0yqqLhT7SgI0nR8ZDf2
6XGKzyRb+t78Zn7LqXj4oQtBtXNPK+iy6VdTYOlh9bZ0Hqhi2VOstHC7cpJ2wV724MRbF7r42kob
Ve4dT80PXtRgOpuyTO5q1Buk14ZK7DhUJOKYQs5OspPTPmel3NtsZ0u9hbGmLEZYBd/OklpEcPFf
bhvGgglXZTTXEUEqLx6NSw0zCgs6Iwl7l7s3p7Wp9kNLeibOiHFasL9z8yuvdFdfeNqduy1dleEc
UxsUvOONeSAhhba2NEZC1Ra8onp7atDbgemo6qS/YTEO44CO0RNl/yqQvGhc0JrcgJ+bByWr4bdb
RZRQGbVMr4EaeHx4kVtTWBjlcG0MzcypuU//ary0ulDbYPDru36w8t+hV8s3JyyWOR6YGbxtyQHL
nJ3aRbtbkN6GmLe/J34oZs37tK4p+aNVAQlVsyJ7m8rt/Pt0yII3QQacocv2s087w0LYdsW0PtN7
oJ5XirG8LRIR2rCdDbaM7aRvERvQOQn6zTyEoknBoy9VGiJ4GO1OVI2W5p32u4q6o7DxFM+23Kc/
kdjgQ6p5rMWpbU80dgd2ebNELpW/nQ2MwbwGthKHpmagT9LU+90ukjhcKtX0Onbgw7EpnPY3GYak
j4kIUibSc3kqV3PzgCN/Dk44whbDhmzM0tbNJukNJ1oobetFeWPiPwxyyD76qJ7ezTqnd7S2l+u9
9Ica4mydZ5gQ4qPWFuVCM65TIHAPVUYcja6y1uHp1lPDIm0vuSL+37iUJfv25SCR4g8JZDP1ZPgU
mHVSQCz5Nk74zEUQxcaZ5+I3Rdj2VyYMba+Uj/g0K6/pcjXC19E6UtIRGSfGna/HELt677vl8FhQ
NvmbewNYSkxSzT/9ttcvi1N0H2JaLOKgPJ1/Kg3uvbH1WD4OqgIhjoDdOyrnp/KlWBsWIqvgrbPR
DKr3Hg2gNyZww7e6xJHeuJFw5EGM4fQWYOVQXKu6Kt2u1gnRnDoGlw46utygZ2UfkWJnoBNX059B
C74s4lOT6q96yHNa7NziYxii8TU99Z/GleVQMa8DWVyRLmUj5Jebh5pS13fWm2raNOGsb2XvDa9R
UZDy3TYRH41XPeUkC3KX9S1OKBNFEoS9fC5pr3smwGh92NHkws0MuXxdRZhaLMCCt72B9ykonMn0
Q69KTKGGcecaU6H+XudleSH2t34Ey1AlOzb64Utnspv3vLHqy6BpyMl31QSWExZJn8Xp4AXFZh7s
6bUCF3+3yRgFhElHQtS5k+lwT2vJRKObrCqm5oXH7W4tG/+Zoup+vokKEumboq2i8FLXhKVPhcHy
m1q1LN1x6YTzmTumhcN2U6+4z7iTINgINcnTAUZRQYbvImO6J/iFhqodVk9ROTc03IIvBdGoXjyp
mdZbJ8FdH2w3/T2Uk9MfvCErbxmKhbjRY8JrTNLSdndJOar10ZvZpmgKHKl/qfwRD94VZhBbwbHd
AP6vfHAzv01IdqvA0T94qPq7pFtD0uindpJt2DEo7mpBgdd1tNJEQgXg6IUPWI3D6V9aMvttIY/C
LGUNmoalTTpW1f9h70x65EbOLfpXHt6eBudhm8ypZtWoqtoEVFUSZzJIBofgr3+HqYYtyW017Lc1
DGjhhsQcmMGI+917Lq24XdiInUOVgf05I4b1KZHYikCNeAzwLv87lP4+lMaZ/ztJ7TpLvnY/G9BP
f+MPFc2lOSYAOcn42Qmxm//dgG7zH0L+X1zpGIpXY/bfVTSLeB/ecnZEzKRYEdbc3x/+c/dvNpsJ
Qn3k+6wwMPlbv4yifzeaZhD+82gag7NN3pzQHy54MwjCXyplyHLYHO+YFTMLlvNBm3MOCtJG5j9b
gMCHTFrXceA8Mme6GhQmUpT/siMUCiUNVJZE7cdI43cPAXYydnWEYaYbCNzQc5AwWjvbJANJ13Op
rDrHuGbbdtnwN/B0ba1eErYgxmFk+/XcmB8D8C/0/5l541+5NeYYrGyNsQLyzYEfpgLCuWl8ChTi
cc4x7sIIb9Cz0CGZaJIcURtqbZwr10uNV2LzvoddHe4TJ5RAX7l9lBDWzpw85jmvWQj9SvLvoeRP
G3cq1mx0CADxSCIGwcxlULPEOdbDLHamPOq2OImIfqc5EG4c6exc9s7ow/8gQi2J5vJU1EfU+/I5
Cgr72k3hkuwUK/BNt6joC65w77lJVPgBATrq4l576/iv60fcV8PA2FvYXPIzBlQcrrk7YarDQBNV
5xS4lDwlG1sE24FnYHjmlrVu7uHi+2q7yGWyd0WwRBDbZRAuOxM4GXNrbwifsNY61r23yhxXjPWH
y8gXIXqpMkpZMzEclnNC1W0PX1KY5ZmdD6HaSN8uLmzfYW1u+ml+rhMmbvsV2Yh5cZxr8dQQ6nb3
U2SkFePrFOMRCarc2bVZ374BW2zYErRh8A4rU6SxaWv3aao83EYZUES6fQp1GMJWtjHDmfC9F02D
s3HKpv7QLQgoIC+rhvbFEI1lE4ZJd5F7HrwOyx+0t+8YvWrI6Hj8AP/4eDHroXKYvWJ3yg9e7wOi
6tqhP6rGMD7S0ch4uKIqXliiT+8MngrfLNd9VBmUz03aEwOJSxVKpMI8zO4HBrkZH1DR7suSoymU
rY7tBd4kB3P7jBZWuCZ2tEB73h2QkRwCfz6YK2W7XIBNlD5OeoiYPcfzuZqf5xqHCbD1oX63AaIz
1sWfUEGf85bbtvTxtM3kzqo9Wg4x/xKkQcHewOzYr1TiXUxVfcPhynoDF5mzR04adp1D0Nbj1oeB
UPBnNr2ycbGxmg2m3R0EUpLcZDqCTzKQ7P7iGp68GR1OLZuWw/BChKwJ1dbsBKp2mLYNehfPIjxV
qnMwMZp2k8WJ13N8oO4PH78NBH55phRBvFdQHoMD50O7vvCIieL9HyrZ33PywpceCM5+G6yhxScr
9+w7oWVxaQGCF0TYCvOjbeGs7JPM55jQj3n4nHuJf6t8FT03wbppHaUVYMkqHdWcpcwib9qyQcav
SltwbsCqL2OiBslXZl8mkIGu5eDKlHBBvmzZvG48p5mAVM5z+ThBXYpYyqjkeMxRzV+GfP1+ojKH
uaaVFSKR6Imlb8Zxam3AKyKYp06ICOpaSXsVhXkFlIKr7USQ6yfmBE56M1Y9xGrsRENx15HeE1vH
5CC+Fbjajq6NAIvlEQD5Lun8udyRt1xBfm1DR4GDs5YfVIuAS27MRcSIKBog0DcEEOiMaHAksz+r
qrZyzFNznzFmZAfeFOu7izJSEobbjLC7SVVcMax2gMBaPnFGCzFdbMPOEf6e8dn4YphB81K5RIY3
00TgGCiuzZBBzRnktHJAK+bPBHO3z5nmpuzr6a0PVXchZ0LSG0K5HIsKLWe57RkR3XHDMhXVFCdF
GETddNplOGNXnQvH1VbygyMaQYcQJwfOahS6+mE+7YJAyvQGJiKKx6nBaLGDhAxgNarVYDHsKYJi
TSZsxExBl+j1VdL21ZXgCNtcqKrkENnqHCKgyzNoIAXi5dU+FJWKdr6o6tcsbLkpBlq9ahjBUXDX
C2J8jPN9PKSl4nnHbT1nL1lmUjfT9TW6ecRP7cF1fdVvFgGVUQDf63dFEnp5TLcKFA5WUxNsvEkO
A6e07YUbZRAC4kdKFxSNLEDO4Wra1VPWp6LeBpT1kLrmDx2bsymfbOJPQMOGgptvpN8rxbTBaRGX
B3DashHZFml8SRHmZSo3FqabjznKzBbZwcpfQrASZn3mfvcpCB/KZYfG01kfE6Sn62FhlIqyvwRn
Xs8RnhGqDQsQiOs1IyHv0Tay5aUc7O49Bfifx7qhw8JiS8jxrTHNp7nJI70h99B8cxMvJXocNBel
tSyvGMKGq0hYQAI5h8FXkW3O0KWFtIiVv22sO60W67PvQT3bVEFTRJgSluBZtA61FW5kL3cFZptv
haFGuDcsA2xsXXWYyhyMUToG0Q16GZpUbpqWtxk5OHGsBUA/blQ6WmfeEHDPDFPhszTyoyF9PEwj
hD+Szw9FwiwvhtUVjDSiuKrdu3kiB9QhUC+chArzCo4lUgv0WeIHLdbVmPOBDm8TZ7EoUMp8x7nu
lZJJbCThpDne5zU2d57xY+Z8KSICNfzFRbH7nmzGep9WJhcbfUwfQ3jJBGdEIEyMEZQJC6ioHyiH
UJiFQ+Iu26AIZnEcCqMjOBMllWlBHGSQeIvbPAR17XYl2kjgRzWqniOvwqYNy4tapT4FeUtuvQcY
T3GLaZ20l5wjYUyzAoP3YQQyUIw8FQK0rO/oBUxS6rwloA+m2DF11QuWIlfgTh4yIbYLnFXB7AnS
7mef9g13RxCuzh+UHmsO0qCU8qPIJsqOcHYzqo0rhFvnOlK25mtf+lG8Dq7LPAO9PnKPzdCEwHHH
qBzdkIVrRXjuO492kq9twTIGg9axzYNmOoWnY4RGoaaNR31NeBllDC6+4YVFZuDg73d75VBffpUV
CT4ZWg9wJoCxtBYPQhsDNkrXzNos9+kkh+AiKXIniV2mL8klsluZvDWdAUg7VbPJ15R7lQJlInih
djqI6UhYB+MYp8HEcT+GWQ3leVKMuvgEFd5c0F5JbB2g+SjznEw7PEpTc+8eyay3/r41F8ZY3KaN
EzuLT2NXby52dkAZYyvMjezNj+EJAlB7JyJATgwlQPy3rGeoTLhTMAWLb+Z3nkCBcMAqQQsOnsSV
OWAvK39AnVgE4YlLUJfgEc74zBlLAllcx9EnjkHOwlNepCvewGAbfRWuyANMIMCerBMJwep6qAhO
OEaali4EbUKN1koM9vzE2y5LQGebu8IVoBQazk4PK3MBxT5JLg3eWAkdwbHo9mGrPcMlgtnAmpAN
e1g9Ibc66T0XNPU0UvkVQLeiOql0mh3lE2AghhMSIhB2C00bhMi31jELdvBRBkAC30rrwO+zW5xL
dVqILZncuWQPMqrywAYBJEV7wlMIgA8cn3luPrpRxnSWn2r7gECUUbKhA/rDumnFXVTCmv2dXCkY
stMp/UgrGqPEa8+wdyVmKCmwfvVsqdUWRqXL7LlbIRt965MNRGYCvkFRHR9xtzI5DAjUMh5OqA6F
gwjkvrfSn8a2MNNPzgntUZ8wHyNcIHA/J/yHPqFAlmnFgkQnREgBXtllBrmiQ9oZ0Qyi14oUwSag
Sz68FTVCmdRID1xjTQArTb4FImF+4e3chhN9XJywJeYAIThWbgfOJJe6HsBfrJiTKU8nRkd9NL1j
MF/Bjj2W9URm5ToJq9v8TZaShM2WMSyHCwJEeGQX3+qbJW6bAHBHDOnRxw7ajGpAuly8QFrjnmNH
RKlM4CU2xmDQiYaAj+8oOy6KOghuQtZ8cY5klXfXQVfN+efAm2bU0rpz0P3ijs2/+8DWM3fYIEBX
VMt/Te303a6mdtv6rSXnPvvadV/+5/JrU3/90Ylz+mvfRQTDMjn2U3VEX6gVMtu3sdV8j7EbaAWO
CQ4Qs3p0Qvf8w4xz6t5YbbqkvW3EAmSMP1QE/2+ruMiyR34jIIby/wmxe8Falkt/h++42GB4fbyC
H0PsnVZ1JZbwbCgj64sGF6OBxw3qzXLT5uwHaeVPUuxrRv0fTvrTpWjSwHdkBSTYyc7/fKneQoFt
2/mMmU8fT2HkbExPhZv/5CKBDR+JTwj3088XsaXdqgW0trT8hXq6bNqtiI6/uMj6Sv/pnUSeyaeG
8MK87OeLzEwCAFhMZ3y46sNnt3BsmNfczm4rvqMh/nX+4JcrMSPGcWGRirB807VWHtSPXw9kbAJW
U3OWU7Oyko85xzG7b/rtv/epfb9MSJofWzvIp1/ekGLdZZ8uzzKhnIch7UQMXEgdf3+R9R/58VPj
8wLNiGjmey7vJfhFrsqjZcDE4R69atIHRg4opw7hxJJsqGWeaUe257+/4K833HrBCE0KKc63OEX/
Amiwe8xCMHUIXYgKRsIal5VduPv9Rf7sXfHTDsBTeDZZkdXq9kM+JFANNJXKOY6ZW5BlxdmOaQBJ
yjBhqfOI+Itv6veXAwbx8+XKqlvGxbDw90Te3gRCFCsW9BsOyu6edaS9/f27s1nufv3SPD5EPHp8
hMDJyOD8+PYWvyciN9fHUk/1a9Oa2ZscloT5MglT6Lwo8pQ1MZ/4NPvAtLa26CKgMri3HvG9Jlin
XG+kzrcugxdJK56Pv0e0BnHViN0/Znj/EVM7s2TZp/1xaApz/IJFwDNuu5nw4LHse4xQv39Pv/56
CQ6x2DkOb8r2+QGvb/mHb0xFlXCzdoBm2nsH4tLdVYW54agdkX3X1f/lr/efvyz8lR7LexSyHsF2
+/lKBB9Wf3B/rBMiuAZ8n5isMtCMhpLDUS1y/jfXpfWdcRl2/z6IOefXG74kudGTYznWGX6FBWPc
IQzn6Viac/Hw+8/wn39aXCkKfMIuduB5/i+34Zz3VBIMLW1IC9WDDJi2Jae979uKf/nx/clF1hWc
hx9PDJ4Hv3xR7NOws4jm6MwBlosAKTmbKmv/+3fyJ3eDZ/F5IYlSBos19ufvyHYYLA1BdRwJCsSw
w0Mm0gl+/9ZrL/6DK3EBHGeck3Em/HwlL4lCx5ibYw6/9DK3FNBhcJi7ckqdm99f6c8+OBvjL//j
RmfB/flKrTZt4sbVUdsGHdJVQYt6kA5/8Tj/sw/ODhmXOATxQmsl/fz4M8q8ojX7gFxSjfQ5MQw+
pMriEQJ6+bvh+9+6D2y2JrYHCtiFmfjzlaYqIfmty5Vfrw/NRLizc6vgL2629Xv++em0vhN75fnY
/NzXWc+Pb8c3l8Z1VH5sgugLbgp9JcGYXE2V7d/V9qg/LCS1199/TX96SVBFbCAcz2RU9PMlUzPx
bPzLR05gWFyStN4zjq+OPhr8UWuFqG3g+v+L98lW65/eKXtRx+fZaPHEgin082WDYFAJssah960E
cKM/me89xP2UWJlopq0oRpzNSit7Ew1SvTjkot8YFuA9Br3dQ3JlR3kt8cHcoG4sjN/x6J37s989
m5jk6jhkCUK+4/UDb3B7GtZQqcJdWvQRyn8XIaO30guD2z613WuvCLrhUz42Y7a3ShCEd35WA6RR
rWkGzPo7eisjYRM62HjYYb94OfVhdzbpYB2DC6P/y29tcWN3Vv4NUbPtQVbzce86YTQPxkyB4X60
e7PaZsV0NBeFruowc70ycfcFO8JfKokDq5rOHXsJqMQJh4rpcCXGHRjgOTtbvSvXjZWLF0QcXCBw
wO2zei7EN5oze/cw4415Lgc3gKlc0sTKy8mTr0ZNT7HoGS1sKg9Lyj5JkKG2WWrqy7BRjFjsQIwl
Fv95ODWHt+0xki1AatniO4lJ5vV8ITQuQn7A/zodMZcAxi6W0CNK5sI6IoXvZ3bchN6UonIv7vNo
kuHawj+rvqW9Lq47ljMaohwl7ltcnUTcMzL+KFUFrR71bH24yYhdp+z98cXEEbzsLNeer3pKmAgM
RrX+MLTsqGqjgQ37S1oJY2MiKFwoaEHUsE0Nlh/R1so/Jhy8KWaOFMbN2vCgti9MuRix+ANqS6He
kEaXfouUTpCvXbrxIddBA5xZTNQvMy3znGM7Gxq1xZ4ontu0mRdejkGe5dRtVsUtldSNc7Wkk7HD
qGs1hy6cSwvLVIA3SrYPvoH4dqS8Rh9kq6S5b73JBxI/9sMhFTPZnZbf2l1oWXQXO6p2zhUE3yft
hcsrWQALxYamHAuHCchvIy/6HTt8DxrmUFcPia8MMHJLGzxXOmwGkpDYkONBK04yMugweFPpiccl
C1X/pkUSjBRHWCWjqNzPvgxp7n30KtNWHIkEJdCVjawu4EXzE6+8blUCp7n8lkgcSWQGS4DouarS
LwtUROtslJ7IHqXR82lT9K0hDyhVUOgMguoew7JDuTdJaWR/eEfYNVlSwP4jA5pxmK6Zw9Yzl6sk
sLGTkD7ibITDcN4OyDTzNnIp6GA/lODeGSkpcEBhWVsxBEClGzpvbBQDpZd9aAj5mo4rKJFxrj6k
rGl41gOLAS3oD9O6XahDMfER+91nPPZNc2Qow4hF6zJ8KtsKQZaA4uLuI3cZ0p0/FtGTHkzmFE6L
EE4QzMTg5plJobYp3r1HGfC3NiqyqCTNg8Gdd22aVu/FrLN78lRev9MTP3SG3EGFOuJX7rcSFFaB
7FIzG1wqxCdMcl7bbCO+C+yWFYFtTK7FigD3avGOzS/xY53mxLRM1WBVln5vOziP1/lFAAUSAlpj
z+/5OkXZS9jiCJLa1ujjAiFl0xLrm55mspZeRLhyxOiLzqVycYklKRg21Irb/qazLCu98iF1fH8C
/zcI9b8rEvlfB6G2X6vmvfuiiEL9dSaKf+m7EONYiC1w9CKHDGuIOYPH7R84Qftv/LBRaPBh+5Ri
Rv8ADXiUoxLr4cjqBeieCCR/12FW9Ybv1YTKHLJsmGvI6t+wcwB1X8+j/9iChJbthw67am4HC36L
ueavftyCgE4ZDWOmOCNjwSd9mOiCUeuQadl8a8yeAEWP/6nGzl0BS9Oo2LTLdbb9IoGEMkr0JwhH
DPpWTpJJzQcGRD89G1VUUyMXVWW3FRVDqANyVPDJxar2xR8G8KcFTec7hxFQsJsEpnQSRCWVkp0A
zLDBNmaeeR65SlY3HNOb3MI1Hy8NMsI28afs0k1yflFjNFCQMejZ/myAEXOIZ5TlY49hlhpEhwRP
TN0gwWiHXnNjrxnMU4E5jQrXR4o7Kk78xX8HBTS/8KGr8KIp/IJwKY7QD9EFBfy9psHFYubEUlXh
Q3+NlqA7b5ycwTB+RQjRXUjmhRYiDGjQ7lpBj2dWv8PZXobj6IUZ+CQGfBYSLb5xcuY8zgw3G0Is
a0bN9GTheDr3ln0wlU00ddaSkQlBL/xfnpruDR6neqNUxDahDqb2c4tnXe7QXVtzY2Hy5E9Ii2vu
A/Z1HLWeZrtaLSRNbIUNddNiS3+eAKHR2kq700jCLaPGkaYyazuC7WWixLTmm6ZX+gaPy5rbKNzk
boZL51IeEslvgREaDM2pHJ/PWrmQUTeosF/2kW6TmpjaagBxIaTObOA6z95nvVHyieAMuSeUbVIG
6xsmHvTCe2Uxw4SXFyp88sa0Hw92k+OKFH3/XrghHaBmAJ2CJq/8K/yw8Wl0SI9wZ9D6AgTDt2/T
xnU/gmFswctnwA03cwTbEH/aaKktRYA63zHPIHRh0yTA2H3kFHabKvwqmHVr1xBn1RSS0EBEmDJ1
VRCQYaZXJRhpK4SGFSkemnumqNI5jBVNbQSU9DX032ARB4vm2JqdskwAWApFiMlJEB6IcWlTXeFv
zBgnIFTUNATj7Id0mSBDjMGUEaTGc9qHt4JyASC3lG105iXPJ1VTo8AzX1xjjm3FbjSR8/C/Q1WD
cxZ1zr5kWjmdkVHDRLKRglDRq7Zd3icPUSvbNQU348XCRmC8NGnoXGjZjDD/I0kaA6+4HYpdVNZN
EMMfsptzCYqwj/MR6HtMWyZHdl+UjEMNwGH2s1O7ECoWfNYAgPzBJc3bgZbmsU3i/XEkGLzEY22n
4hXWUlY9Da1vT9eUrvnygnFm7j3XTRYxqqQoZbE3cmglPv0kl/lduWbj9zMNMO6dWWGSBsEjRXsw
53mariVTvPFCFoz4aZrH38AHFhnsf8aBUrYdo47JvHdb3KhEkvKcjnPMnzc5XyKXsYIhZ/yrHO+l
ZLCY7IaqtWhzZIr7VrmVBH/oLOTvEwIBa3PfRGOTwaCWHUxHkW6y5umWjk3WJQQ+TuFMlcy4mkrQ
y1bdq6/uiNh0NQUFpAdgH67LgaKZjZvIMEM2qiwzag/qzxm+6NRd7kUO4ztm3c2zLQNZmVGmhGOM
3Qea051Z09nFXD90b4OpCQu4R2K89RGeSr73lEXJQ9bNeTse2WnhT9M3uu3U3oaKNmwoKSEKkDl8
pbSgTxiuhWfYmGmavLr3AMHfZQUgrrjAeg+8wwzrLu7GZIQaSdJb7E1U/lsSqf37kkF8c+lvJ+KQ
m9QtefP0hq9hHUGqqaP4WuVAkl8IlKxFMHNf5bQ4saHYUjHQ4SjixARdSxEm3FGHWfa3EVQnuYEv
U0CmGWrFuEpnfFgGhm/CQ8KCAePid77hHuAMkw0uI8Oidaur1CaStzX8dAlifEFBvY2gOt+o0AP+
6WxkG+lvtkyr4oDbjMIaqDJzGNPrV+FvarJQHsbRLM8Lmbdra69wxXVRq+IRc3bd7WbfZtGNqPr6
VBZ0tmA3np2M+LuBzSpJswy/+ui8lIG2+W+wIF9cP/e93aRryZTQL/v2Ds+7vPQWhGOY35U/8wXa
9RoFXtJoW/JzfgJ7N+idNZLb2AyMAEh65ME90buuZ2uZW/rKkgkdHKDtvjU4ovGgIVUSglL9dGgt
bryj74zVymhPqd/xrKECQhEQU8hmavI2jNWWiACtNQexa42SdJMzNgenhc+zCSjngTlagvWK05xN
/96lppabo464lQAT24QBhSxHmsGdstyNVahphiv1S9uzUHNMzhn2YVfGwcUh10zOQ0ek7CKrXrZM
KWdApWk6BI+zkw4ytjUDy40DoCWNuXOdY2P0EY/nmfWMINUwVbs014o/jcYk0GUCoHRzwK0x9Xm9
HysyyP4RG71st5k0xxpO2mTQQTT21IMRuQoOswf8eKtyGT7YDSmoDSeM6K4EEIL1lAPaW8mTuY6p
zmQ5Y5jUfOptS4iY0IHzOMrFCamEKPsb7gmTGgCv77ehzPSy6fk03tjReMZ+CtT8UgKpeUOFppQO
Bx6jYE2qdb2NHeMBIEn6vBRt9EHeBTQjW4DCJwOb8CK8VjeUK0eVyWMzDc/Ag/F6ihKQ0qXZrQ1K
ID44WgemX7FtCKeF+x5736a3I5jgFck8756K14we19pKF+Ys4Ou3/Yyl6RJnW1LFXWUZXymZ90Hc
qil399Ag5dmCH4WpOZYzPw4nK3oeo7y5GebCq+BC9bgDqF/pbmzGNmGc87jOdmBbaIcPRKsOs3Tw
6s2KzRWRhKQGzpHRWgWJj7UJ2UNAPE2bwaHs0aJrexjpdsFPtXaTi2xBaagbyJCbrJXsU4p5Tqlh
htV3OcHakse+wNSwnQjMLIclwfZyjWFev4ydg/XIG8flm9MF5BLdPgvnHa5+UV32c+hzJMT3ful3
jvzAdm58LoBlPlDNREddqKboTZIycjeskfprBUJ12C7cmC9iNqJqPy2Gc9mJgdYEpQmb4YyrsuM4
98sXpxtCb2OXhkvNkXAM7tHQRC3ADCifBivg+9F2H1yXMHaGOJtZTOKpJPOLy7bLL5y5VTYW1Vac
m96IY6ElvQ0Yack+pmR1Ai9ZX933Xdm+RtiLPxI1R8XWHAMiKvPoZK8t3uaSeEBXP9IHqb82tOx8
wrZKx2C4mNFDF0TFeTtNwxe2r8yLQmvq3nkqd7eUhc+kvBsLBxPQgvwp8zLrm93p5R5G4HKcEOl4
xa1hv45EG+8w8UOnJ7/raiJSAB1cmHfsy/okeiMukXzWQel9waVBjm0e+vpNYlIt46HQ0aVyfPZX
AgvwaiTtyJtwp1zNZHzdGFMYAcjcwU0G9gpljCCuTREvodrwcgp0tXDgzOnZhsoyQWytAvnmt+3U
xaRswaqobpAPiYGWRMsifPsaF/injrAnTkO7G0D8LUt0T9admu+gX/QZAhgpxTwsyE7KxDR49JSc
qWsWbrxYCwhWiAP92OxyOtW7Hbk+47NdjKQaWhwrBVTtDrcSsC6Kt+Bqqq+SbpNX1JW+jkH+inw3
YWDN8ZUr47OYq+kdQ7b5kLNiEDBXGG43GZv8R005AQGlJR+afaT85bjg/2OzUK6FAk5CO0os1OyT
vveolNgUEqjZRggTcLKEqRJtUH4SPL5WV0AjMgoVHfFKYHZcsD2nmwVA4Rh3YFNY6xtX5rHQbog3
rZTGg+gF3kjLWDvAMWnCecgNIp/sswwiixi5Nxa+c2dHQES7V3MpauA4EQbhTWug7G9cxmLoIW5v
gaMdqdsOaeMgaqsqaeNYr3m4j1XefJ3n0Y92YmK/u7XDzmXLqiOeLIbv5F8UdwnQNmfm4SPVaL7O
Bh4Xaqxl77M6VNDTQhEowOEmF91l0+w88z3LT1aReS9dyOgpHgYiNlRTlM8CDZTO8CVS4Y4kSvqU
Yt4M98FipAswMDgzW05g7hLXMIO/LiZxKV6SZdIxjg0r2fNzGY6UN4MBFwTXYVqRXqSHPTEhcnYc
9ZptOLscIGFA6Tqmsmv1RmOXTvfuPFV6O1IiDKHJrojf0h5ry2NoVl2KF0qZCkNSHRjU1bDW7Huv
zEmMYhPlq0HLSrelZ1Xy0OsZXdKyVLjPcxcimucrOJ9EO7HUhi6WWUScZeiuDU/1wHJAFl0FoGDt
fZ6EVhMjNQowuR5LGSXCGktVOc5Wth9qsINxMFolxlJfrNWDRA7pJXXIWmECTjiSBtMCHadxgOTG
sM0URTqNP+aHainoXZmbZk3CO5Vfn8FVD4EY1BTq7FBvV0s2jBL24ouIhq3HkwVR0Znr+sBmpn/A
itwU5wilqN9OKclDMGSV2GGlZJUdE8+7jpbKCbcEV+nCrdjaHvqOdONG42iOrgbdaOjpCX4gHrhR
9JF3+IfjNljPwxjlpdhLThtlnDKs0fSFAss+lq4aH9uygCwlfRnBRo962z63UzNKHs0I291Oopy3
G1+XJRvYlCDCRpeEt3E1mvhkl16H7RboJ+PvKOExhI0ri5pDW3Jr7Tsc7ijMY5iz7XRK7l/3hCjo
Syy5EO4tSuFGuvbcuBtGWGMjPR7hoaLJVZyDLIN21FdlAQIBQ196ZgdpEhwTHszNNWWWZE6WMJHg
EypwREee/1nC73tFLETgZNSZPKEX+hOGgXkC/1Wd8AzhCdVge0avPrHNnlavaNTaH+ClGBdIXLzV
NTnKpY5NLBctGTKHJ6VVVkt+yE+ICHnCRfACi2ZfdAl1TAtxhzJWg6c6ODNgAeHGQp3IzYnuZ2r/
aOol0kC7ArwO9j5qabzwBsdmAyo4yCiNnZcWqIXSGtpA5GkYtKvwn+2MZYVguCcgxkglibztYb1k
26IshLeXYR5YWyMyRXOAVy8C0LWwVdCQ7LYL96Mz9NPZNDcB0xqJY/EaINpQXVisEeUtPSpd9kA1
fSljWhrG6QVsK/cjaT0ciXfgVER6CQcDJgijnn7ej5olXsuxyylPXGuiJhv6096JcLA+DPKEGaGW
KedxPFAfv2854nYc01FOdtxQ2PPpwIJXUmkMC5cIsSvH5DvT5MQ34Qwv821b+So92rlLebpdKsZI
UbmkLbDADMO379dR/lZIqJBhUFWUBTb9GrK2w2beaj5ijOYU9anLzum14omaaeOgdOJoJP1hor7G
QXMHXLHkqFEnmouN6RkEn5uZ5m6aYB0SOwd4siOELDMGOrPPXLOohv6MB/zAneZ1nX/XOm5K0VdQ
Q5RxwEZUh6BwWkpypgzqzPidQHOi0TQnMo0Tzc6lEc6D3pL2h10jTxybkfDjXb7CbejR8EhP95Iy
LH3i33QnFg58Mbg4viz763CF5dAbW1UbPZbDa6gIMC5zDxPEPjF2oPNh/a55xc2uWTE8CRw9k0Jc
V99nlimIhy7Q1yHOlS3fDOmDB99sohkJwILwg/xY6x2sYLaaXRHUYZydiEAuYOtPyAOY6WkN8M+Q
3ggbw+nwk1j3Oe2S89wIKppADWXwAfWe2vj0OcO++xSNtQZq5K+EIkEm8tXCKvOmTwSjNg/B6okT
2YhoBPZz1wJIXNh8zqyWKwcJRjtn2fnER2Jsqal5rKLotTQAwW0WJuAZ58CVrGTkpNs3HXHwD378
sJeioIPDNJ6YTF228pn0imqCSIbHU/od+BJ28DNb0WKchgY1DM9pfsWPqe4Ydo6zmq5LKnGH8pDh
UGUj1ZicnEGf1ClQJ9+oMqqQDWJ0dg6l3QK7o7hLJgrSjDx5IIPO1uJTZ/kNBnaqUEcj2eKnLeSe
Hnup9qY/eGi1hpf08h4kI/kNqMuuv/NguE3vQ7jYKykRUkrSkcExDTbuIms5RtbDbNYPVlPRihA6
sz9saeJzsy1h8hpebKM7U0BIcoeW/jjGrNI19q4vkDrTMWXQCqvEGHgCRKV/LGkdK7dj2/jynLPg
uFB5ywEOIseAKn4g1eKF3SFXwUIrfKmj8a6klIse75QWV75sPwnu6gJX9td+dAU71K4cOFVeTLCE
mgPCgMkRpmoTjycPB+SU5aKQUzi8p1E6Tlem7DjZdU5gjphtGwu4CjpdlTCHmSbbLhg8MrRq30Te
afGqbL8YHgqCJIiXmSk4JdCR6q+da3XTq5xoV42XHV5smfYPXrKEOT3Mdph+2JkxpQTL2fv694GM
2HxTQ5xJ+vVUlNEIkxEHu0m4NZo7HkjMjWC051JueUwqjNQUwWBs149dSo/fgbKCRuWbEC6HiccH
JSwgh+Qa7gIFt6cMhJ54Ov/44qozAUO4hR9M8nGr0hkk7jSn5VdTi/arbPCsKwtzP96W1qx3Tuuy
PcwgikgW15k2s0SBfCf8Ui/G2UovqredoYLLQKrOOgf1OlPAI0OBpdJy4QrMTh3OB9olqI+HJ8s+
2eIczipmSH3fU8JTbaa+nRSApIEaOpAGKXvYtgjZFdEhWm0pOypsjmVWb8cyQk1CHjLb54jMy4eR
l16EllQY9+C4I3jnlqzsnUZhIkBf8MNmNN6kn0abf4nWb0NdIRNhp5naiQjg1Khsh6A5e59qu6GC
C/k/BEaQOGLeFGTGPojRzU/9EmG/zuiVDzejAX6TdYW0KT9tkf0fe2ey3LiSZulXKat1Iw2DAw6Y
dS2aBEeRGigpJMUGphGjYwYcwNP3x1vZWXmvWad17dtydTMUIUoEAf/Pf853fixUUH4EmRhEy+hN
RASwAbeGbC9iGvxAjn42To+nHLWMNaAf9ZZFP5luXyEPQE7zi9G+ZPpaVGuxx/5kTIu3qSzyS15O
CRxMPzFAZV1LyipYGOsBF/YY9j214Qjp192KNerMD83aj7e6A1u+4mpmGp8cq4HhUS+SEgztwuSN
7fZ7lAMxz8Yc84dZ0ti08RfJZTaaS73Puf4vUSl9VplI7BfBgFLhIsgSKhSi4IIcwm9n7Fv92Afz
gBhotDSdjEbn3hsEIEte3BRx1834JOOpUFm6xeA4zCuvTK88HqPSLwqXJDNGLZZzIElwXTMwHDCN
OuIkuowZU6NOkP5C6orMfJPmbMPXOQy5dyMN9MQtr1Y/V47q9+jEaRghEoUzG3zvBFuLxzewHAp0
EoTomczUXBorhR3wTXAansOmilH7tTHrJ/AzQXIICoMwG7BkaqhtqyEKIwypzxMFVBUqp8i+maNS
l99u5Z9UnrHup/7RDbMRe9C6LWtjOuD98CkdD4r0xy1ptVtnfcm6xq1d9BXhkDa9zbRF0UJGxQv3
lCIH4k/JcCM2BiqJtWm5+yVH2gYqjsjA8FYkogoGTGouGF25N9Ja3kAjjelAolciS81+GyifNX3A
bUmsagNO0YpdGCQxFBrWQRj9GDnr1kD4YOj1HiPtmL/8ni6sLb0DyYPTmg1XUbZgpIBckn7l3NyR
Q7Tf1+g4I+M4MoYwj21dN5/B1EzPFp8k4gqR1d3Wg4JVIb3KeAB+QUoTyOlMvLDr2XoN5CufWmFF
A4ItGZE1QQaG+SZgCXLLkdB/qKdqECERSf5m1HcBRUvovnSTe8ozQ5o0ktegmWBCUIDuURkldL31
aZrtCP+S+lz13qzydU9SVh2Y/exHJjd5hDRCIWhH5nsKzahWIK4m9nIrm4o/otdeuXhrpyGv8dYt
VQ9Mf1T5yiQA+SXFovKL13d9ENrmVQBGhmER5GOtuAAOD4wbT5bOLbGHSa4a0WevgKTNB8381e8E
CZT01PH6TkCfaM4mB7r8wmZK1IFHHT0S01jWP3gsCK+Z2l6MVWeY7bRypJVcyIBW79gGKMGazab7
BaciBnBdF9XnHyvp/7+c/3cs3P9qO/9Y8SD7t//106af73/KRFz/2t9X8f7fTNNhZvI9vJBS2P+1
ivf+JnAtUoGMWfkaevg7m9Sw2dETo8AHT4LAZNvAcvzvgQj6KP8GOihwJUkGSb6Cf+6/s4jHVfin
RTwuUBRSBA2fJXzABXN94f+8iCecjt1+tDkUeBadMHhpMJ/ZRSfrFT6v4c2eBOWSowHZ+JQ4ZNAa
rnSI1auI5HV969CjLU6e4uASttAYqzWLqhn6G0TB5VbAbPAfNMvjmCK9pY+jSy5EO55KYGLXkqs6
aPf0lGe73KWy6Gjr2oLVbsHBor/dYxB89BbTjpgAaOYAG0DTDLMi982O+nZLokgXyqY2PSThFj+U
QwdG3Q1Ykf82ATnVwTrgp453bKDxknGni+bpzgmcCQ1nKQXGN1ZOOdWosvZYVdqC4WDy56W4Qxkq
2l1e8rF7NG3DzbHhMfZ8EFSUD25ceuaDO2BZP3pV011L9yrWR7Y1AWdRY91U+2JsR/8JvaVyuzAd
fdSXYNRl8aFiprx97wd6QWuCHKQQ8dMxOI9V3yK8jIuU8xlGh5stYa8kRg8ClqCIbi2/GXyOci3i
xxsFHsZy1EjF9bfj0wSEjXBkw/MOyTFHF6VehIysWKwgqjlql53NMxjK5kNN0T1MaVemHdXsLNlX
Dkxs6qRqJ/N//KHrhz2U8KX7nnNpVSSKsUuwBO5G7Rh2WLB8BP8DH6Z0WKayyUymEKGyWvZZzFvy
M5nAAsK0XCxjG1VWxdvGHlKQe8QyG8R3pRaOjxUJuxixlX4kmgh/iReb8otI4U5ev75lh1IMI8PE
yP5meTU4TafOeoKqOkUH2AVW91tMIAFfFzuZml8NS8nqHtrARpP+3C1dSj+FK25y7eS/wCf0hxhD
ApsU+SrYGn9ZLHemtTGOryaqSohbI/njwn1I8hx0nDfFYVJpvVwP80a7UnE88Ysgrn8Pw0s6L2B5
ooElZV7oG9dGscWEkmoz7FKTMnEfdP7ghxgGSnfC5Baop2Ki/GLFQ7/aQs5aHiKjr8HGEtVdGQmB
7BWN0FzGTpAwxLg5LweNjgBMkGbeWxM5VoZQktIuvFaBTs1bSltb814bmOyidex7jIAcD9JrR3kt
5uGUzsTJd6lhT8sHwYCI/jOXXY19S6K1Wu4QInP7RRJpfcuLmWWDgNm0rvpZOTuIduOWT1j0xpfa
O8hQDltZYUPda2L+dw6KpPWOpsUph+wMu4mLUVMRmOCDTbCTrUDA8cHt80oYr+k4d+PHzBSrv3wB
5+xgespw90Zd6PTcYPexf1rTRFqyUBuio6fh+m2wjg7Dapmcoejv2q6u+v1idOoiHEG8ssciDWmr
bXKHVWhHQGPoWhOaiBTTWkievdgVjerNGJOGHorcQVVJBm4dtzQYLaS+gcKtloBf6kr7iBQh2r+/
lyWnXxx7LJZxqTTeOiDvEmxinwCDzWK4QbYzshN9kaiQVg6+5SZaerXQI32FFcYRiVIerrFvb2xd
qVeStLpbzW2Q3xhOO95XtCoUmCQzb+D8JkB8FY5bvg62Wr6jSng3sOqwOQyp/qJoYtzEwGsvKvFf
F6TlS9S5wjmk/NBwPZKILaLd5TuVGxCYwADb66nh/skLAQS2wHQ+SDjMu6UakchZmZOFN7rubQIq
5lIIChsuZmJ5KSk6vwP0dMU4dummmJ354uJI3tXkwXZNNMwn+ssxhWZKP3AEdOxjJLsfz/R6lIy0
FNvGWOo3jjHVcya1D1ugt+wfpDtGVkoDnJUx+xyWqB/XG4WA80TQffFXbjnGPyYWzldZ2MzK08Cm
DCcY+P9eZcVx8Fq5jlLf/SU84vs7/JbwbFRBZRGzVH4ipiwTfERRcwdaV248HflgByGFFCuwU9P3
0I7PPQN+goQ9lq90kTVP3AGAFFi4cdqNUkZ+YKkvvpiRgtu0g3vhuyXwi9Kez3CDot86SRbrVFS9
JilbtDiYbJ3dySaTD/yap4NHQ/fvrh5QD6wK7MzV0hazaDJFG1KOgexCp5kNxtiy6n1tYxXVPOwp
pphsr9lJKI2Xgm4p7ooyeS1NOZ7jkfi3GVniyaO0+o2U/rAlW+Ft9STTCyUX3aaBO7ofpXGcfZYO
iVM/mfnU3GoR6Ohu7ox832ZYb51a6RGslksA2eNm69T9PrWxG1/ZfM1+mEvzSPWT+4yX50M0dXm0
pvgECsIFMKLd/pdVI1PbtOCdpRju8tkvnmriLyG9LO16aBcAyRV76DGNTn0F/9Md+vZhKEgkk3zj
KABVW72l2I6OtFoZF4w0LB/KqrozqVgL7dyI36jlandUro6bxnSNH8ooTVoVmmwoGDoq8TCZVZMf
arCHdGvyW1h3ANq29Nqkp2IZfuI0u2PIO5RNE71Fln0vUW3x6jTGJqOl/aUx0nLtpPWtLPpzazXD
IUtq9HmjUuYPvn+Gwza5EW0HcrQRyS9kQEA4cRdOpRKHIB45LnTdEbsGJjR6ONfce8zrNoWudtaQ
OnqaoEdtefJ92aSp8MIzpwAkHXZBnlU3tS63ZUlePhw72LyH2m5BIDa4DiCB9Hcl2OIbDjn+nhtq
cEJsN3ZKxe4vjkGG97upcM98seazgpVZlM0lp1CE4btolhDCCqo1/d39S5ZWjnNkfT49uT40Ngjs
IHVqCtNa3Bm+y2Ftj8V5UhdrMbV8I/c6fiQ0CgNMmZN5n1KtGOqewciorZ86xn655SanvnMe+bf+
4L0ALs3e2Fdxe2b9S7SGoqUh6uLmBjU53UdYlsMRV96VQ5lwfwHmiV/QbM4FiIu16yHQgaMDpDJP
OY6M2YfRNBpX1dVxd7x4lnNVUsTbiqPmrwlV1KBc8nrXHqxY0tFgpUO/le08f070sJOpR7Lq74TA
wYUpufl0KfnZVCnsmsXSxe8xyhSLCQjxYeSNAe+xQRVH1lHTk82i3kR1fYeRC1SO8GW0Rg6KQ6O5
VnK2llCnqEccq7B4riu9nNxI0xCo6rI8gYmeaACey11FIXGNwCStrWHpEXKeYWAFU0jMbL25n65w
purttNjDphvpoXAiCpzqdKphjce5/gqyvHws0bbe/NzNX2djFOAZkv4yBS5RiVjSSYezz3/x267f
j2Nebqeh+lqUNMlF0IcbZ6Z/rq1SnStPd1s4WsWX0oBrB6x6+ySHUIknqOVG6ai7lpxE6HrZEHZx
l15GLUoGR8PawmtSzzaJgOM1N/OSyBogLv52aFjmrsqW8Zt8Z72eCvldcTXsgGt0a8zDaPaJRKjJ
xwvHhI6HaSrgojaBu0aR9u9tOFqHbJHxuQ0kl6w/wWIFaX0myPudFi4FIFz/QejCAr+0vJtUcMMr
DTuU6hfhwPWu4GvsRojgH8BtPJKLPh84RNr8uaM9dSc6+DK01Yjf8K+wtmYKpBqTyITOMxlyh/uU
4yk4iuRO6HaghTXLqxUbY/daoJW7a/R2ACdymEa9djP7B41uOFwryOjpnYjJaKnsFqOmtND/c0gP
eHCKYWPX2jvU+cKhAcWcM4NhiwMGkzbblAq+4aqJieEcfRiTNWAnf9ihl9nPKkvygIuzBv/gx1eK
U2SLV8Nu3R/iDcWHzZrmnLKehusvWjyWoPwXeCmQmDMT6il46/rdsX11xBOIELNE7FuIFpgbhMQ6
bIy2GR9UIZME/8sSc6Tr7gtbi9sRlvuO6EqwUeCcLhQIUewIuqcnwji7V0PBiGEUygq2seGPsq8y
PXo2iGlAzC1XIpYZmkmp2h7yc5PZwxogfLe2YN+D0zNGAyKXyt1Q2EURUoi0nIRLXPNMKiEtwnK2
W36kmUTWymTpdct+qwR7Ocj8aVq0GYUG0Ir6ZnIzuU8a37nQWDbvG+w22RFVSkZhT3T+Wdcmo4fO
JrpiO+ocwYVamCnZRVrTy9DN59Yu2cVYRl4kHLTNZD/TYbXhCOPeO9Fo7JpYeJ9Ez0yiDnk13BNT
Lg5izrPTpJb4Q3ZoXYfYxP23yauq3WjhztgDZ4+bVp5W9jqlwJfERla0y41bQQokyJ2O20AO+ZtB
WOImKrz2CaMiH8WKc+MqIRT5I6jIg/4UZQeDu9xLPLjpB1oRxtk+G1/bqivZh3J/sryWnb/jseNq
+4R6omWI7zS2h2hd21XxK3JYQbM1i2bQFnNyK/JgwORGLVvmJhXMJ8sxb6m6kbdBJfS7xZFyA/NK
fOIgh4FdZq55Na5hWi24KR7aqKEmVHjlU4kH7A2eD8dpfKSKRry6ry91HZAmKoviBmux+Rtwd7fB
8uodzJ79OsaGJfoSdQ9XWUX60ceQ+QCzOgCPPHe62eHaQSyGgbrLvfQT31n8C4QbeCfDSc49SgSA
RBVlaKpOd7FEuZAkZ6nPcC+zU0PC7dhjVd/VxiwgW5Uu/ab+MoeQBF/IQUWHth/nxzkysm+PFmEA
yM5w01RcigP+vE8QbYji0HtvPTXlF3JuNg+elEIrwm35A27Pggts6t6roA5oLjSjrT0FLFkt/+B6
9EsUnoqPrFRA5/n8+ND0i+YRhjKrmP5aXFC3DNx6SE+JSnmOG0k+37pcxYbt7jHDwEWlmyLDJ0rC
67cbReqGrEJ9YpVCv4VTPXbomddyXAtrj5Ol3pb7Nz7zJptT+FNRerTiAaPnAISfE21b/BJLp+Ho
LjygZVlAdlbMhNy/lfWAOtu9lPgdPKjus+YAD2+eHrwoXvgb2gse4tirah60iPQrp0wYrlFPOFTH
2MXhqHt7rPtUH/a2K4JQttP43rSVeB2mTj/XFlipNT0Krr2JG8v/xUZGYMLLpuDA2r8ObuYFd9DH
UpE02WcNZ3wdqNw5CJE305ags+p2HJW/im6UYWR2+n7EbqJXY+P/mH42vnVpYXY3yPNDdldZLnqS
z0HfpN6RLV7W5h+d2050Do8YcYsJKj6WXR2/BAQe990kukeEj2jXpJNnsDuKTfdw1Tnl2mzjea8n
uBvor26KzkuoBbR6TFG4n81teTRcAYpTN4E+lQPtFBtihkEOz9FxtkHU+WFaNe6XF5vNjr57YF9F
wmkctC+8Qy0jI8yNwvz2lhkRpDLtzRRIBcObyGO+ZTxd9IZr3KKD3tNkqibfnk8IO1hnjLhRTxWP
ywKoD/tRuvLYW41m3TzjKEn9VdljnEgDqnWlStXn0FvusSOYtRqk95hGVAi2gzY+zU4lzL14upDb
p0ciXeLEAdUJ0aeASyrbvDWwqj5YxVLubO04dN6W8jwYYnqUOP9v+UkZxAyVv9HCi0+YYAFulw78
90pYTn47+9CBgC/UG56rWQzYEogwzVnzuekb2oLI2nJ/YleQQkdus4tXkTWjJwz2D83jbL4ZuYp7
z0jzDtcQK/mzJSOUwdxSs8NhYHLkcViSxby0RTBeIwL9XNygdsQ+3R42PDi8x5ghOUAYzmNbd1V8
TyRvYG7jytK0ydl5IrxvoagV/RhiWti2OYxF8Bq93+I7a71mqX7B3fN8cGd5kg3sxvKJOhZQo+R1
x8aLjJ2txmQgy8bcHu+KTOYuZl61iAMYxbwnrKAZZPpAB9FNQip62fiAp7zvpHflCeaa/6OzPgt+
TyxLqC40e25Om6pzvPY0RkreMzmI7Bn2A/kSghNpdxCVn/nbZKgi/4zDfooe3MiJqm3B1KAPi+ZW
uV3geRI7pHfyiw3H0oRsdbMrP9Fe8N9T/j2uLclkO63qTMRBSHwisojESv58dFCh8FeDld7TImAM
G753vyVEElibeBj7G6GTPt1qxWPm0mgifts0t1VEGgKU63kErrjctHk+Ay7BsZ3s0YeUvClw/Q47
ZwJsuGB2WazoYvhE/EN2DQYdP/yg8Q6lcB4PMe6z/n42esCjjp8n8y4DDmxs8wSf0b7vbMO4B+Ab
KHy6DtWFHnzpah+IyYtOoBtKDsmMUeYzWrrHbbfM2KczRQEZySVT4n1ATDQIl35BqP0fncSOZU4y
WkE4mk9kMEpOx+KdCGR97EwWUgQeA8AcbIyrEwiyaaE9ZZz9rWczW60NbZHQjV3l3Xc4Mk/R4CEx
YwEOk4aPJ9NJsV9EtPO00cKj7Fn45N2idg4QEVIsAecOpbyPtGPVOeJCeEbGoC/AbOVhQD08KGAv
N968tIeIZvEwspni89E1NgngQ6+307U/DK9U9wxwg+3mjP4qn1zwc3djwfGCfZgcNe24pr7D4f7V
RNPz5Kue7+W/tjOebqz5x7Tu4KGy2BuprqWFEYsqpy7qrBN6YxrWfKsltzMspihaSZG84JnBTZnV
mC4bg0U6e9YtBkhF4jROdsnUGXs5tozCgiNYSUdKnutdR5hw04P3XmMy1dtImfPKCvphgzBu3btd
E61HOnTVJh3rJIL5OFJxmdLxiKjCDXwWItj4IP7fOyfxt+7EXTbPO4veMpmMjnle2iXbJ4W8ISUU
7zOnUhthJHiq7OLS+e47fViyXClu8Q9Y/qzdSHT24GnRHWjVtZ/63Kt/aJBNrtYTTWNYrYr7ghx+
3DR0c/t1NZytYWjehMkW1+zs4sAZHx8Cken4txYmc5NbOqHiM3VDVnD6odmdUIaLJ3PlpTn8ytry
PmAJn8ZlKn6Re41fxtrwQJXW8tOJMvlBuQWSJb/YV9lx7hgxcD0SP8eSMFnjLaVg86ZlRYSXmIJz
5YxITeMYrH0jbrcmsZytWQNDrII52/UW/r1Vi/llTZNkfDEGD4+7l34T+PAOKVEWB0EROq5kcUpx
upUb3KrpJUIIBTkfTDSfs7c/WInyP7DeUcWDON7Y6muuHQ+NWdRQ+NyXAb8tKSZhhQkE9tDom+hm
lG19L9X0zpHeWJfFiOTBB29VuXl8n/qzDzIPOTaErPDAGexD8aG95sN4+kzZfcH6BmpAqrfWkpSv
SwXRf1MIq8dYWTeP1I4SZ6BOrbgs1fxA3RgL/WkwN4uh64MaCGYDjJ5WVWRa4Vyk1rp08scsofM1
agAchZQ4crZMuvp9zM3L0juXuZ+f6f7Ye6XFtqOvXnGxV8TNvT0OsHjf5FxXmUMsxpqWczrMVEDh
+vEcEa1EUosdncn9zTi11VnhJTlaLnKP5lx7wNTC3FPTYomB0tqBs49vU91vY1CZ3w25gceO9sCr
BOxDPm284SCd9jNtWV81iFxH2chm7YNAARLcEIoMiq3ZcN7KRLBjbBRhl8fYgz0Kj+zOe+UeOr4N
tT6KYoww4LXUxw+ZN26GRki2A1m374PqOBc2zVdJTeBmUg7W+8iCQt3bo3NHliQXZH56VzFBifLI
5FYmocXnRe/oXk5vnCjybh2Py7YGG7anRGQOl7F4qc2MZ2obWc9mAfEZfQZXNEnao8QtvZpxnhCr
L5/b2HuFdpEyF/VTWDg4ej1pvRBoFWverOvEltE+lRYzalja+emGCfbFKvCdeDgac+UxoglP7TgL
qM2Ylu5JlIPxFZCnWFlXlnOtyfQvdIrUOW/pNLDuwo7O2a8B/37EeEzzXtfEL4AwOfuRJ8DMAjx6
oVMHqrWn3kb2hxsKpacwJmu0pnIo7q+ePffB6cg79en1Ru7E9fVBMMdfDKKcNWhOWE2ESRLugzXX
cRXXR432SySqPA151PyyWpo9JAYrsisTH0q/oZaWThmeEdKYNrBNvP0QDzumGUzvuPlFyIJw1puS
yPCgvOGIOMg9PBnWU0lkbc4y94b3sPzGmBkhMJQMKWaaPIth6E4atsZTUnHYWBnFVPKjZUR5ruLw
D9BaSeXZUD3bM7bYQeQ+ogmro1AV+HkW0xn4eS1Di3Nbc8keoEP9ntCQD1TtVWKN0Nn1m0lCpKeA
hh6VFoeDx/IwVNb0kdhGsNDK15JWwCBL5zrhSoK0RM68aqel7RwnTCQvVJjVNxWhRVLSSf3AdpsE
kpGSRrhKaWszJc7kJKnxjoDBIZoCJkYe62wD5H9eomzeEovkom3SL3924xBR6oGSs4f+CsW9nhQ9
6KA5lpZmiUNLmAjZOcEGArfU87SaqDASsx1iSvpMsx4PDuuIaEPqkgrhhfkeVoEoMmdt13W/aucY
QdijMN1lk8apVtl3I7tXBCDRbcd0QBWaoLP1lQfRd25rvZ0Xm3sQJvhxW88zJW8m0LtSEADsAqv4
HpbymEENRXk355u0s4w77tdUCc88mjmsGmHrR+YTfDgCcrMez/9kMLj/z4j8v8GBv68w7nb/8e9/
QRF5MKio9wF9JYQpLCH/QrRpFIZ4p5zJQtjjngltm1/JnRzO5epff6NrAv+fE/q+Y+IKIJ5vktMX
tvwLiSjSrs5lpLI16RHRHBUAlulmdhfLDP/1N7rys/7pG/FjeNAdLSBelumCXfsLXyvyZ53RxJMS
yy+03FSjxG3IdiV6GyvOjjQT193CMS1IngifuePuX3/7K+Xyr98fPoFjO9C9aLH4K6tKN34QVV6Q
btLSEASAkWHFyk0xLlA37pRb35BB/Yp/IhvP5lBY9/jZUBpI3EUhC3Ujgbtcm8HZIrrirv94cf8t
Z81TxVio/uf173yS1KKaPun/8Hz813+d0080o+qn/5dftfuubt/Vd/fXL/rTv0wtx99fXfjev//p
P4j3c5B+GL7b+fLdsXr9P86T61f+v/7hv33/8a88zfX3f/z7ZzWU/fVfQ3Qo/2yggS34f6diXCr1
Xv65y8Q2+Rv/abmxg79JG8AY76lgY2XJf1hubPik3pUYx2bPlhIryj9cN8Lnj7gSqSv5hyHn76Yb
4fwNDYjlnAT0cmVkWP8dz40r/my5AQjKa4Da6dJ1IPkMe3/BKPoVsSx2tFhOUWuaG7mkQxWycLPA
NxqGt9yPmCPRaAmmxepSp4jht8UkMkw6baYjTZUG9EDrC68CtWN9EQX4SWAO4IusmEg2NHeD2tZx
lkRhgZVabCq/c4P3iaf0vPYKijvuJE4960SNymIQEFMTa/shbuPkiUfrYJwrhTzJ44260OrkQmag
WxJFfM/59qqyoS5a8kChcHcxm2q+Yf9ZPjhD2i0H7qjipWqJjIYTddnxdo61ukOWbnwyS3ICUIr1
tlIfLpz2Af3JKTUMGZm32CcSx5rMZ3OmzfCWRQSt44kKSm8zp8yJqyaKeMj5klV4GJhJ+SbANHlb
uxjHaV8Clw2wVQbUN6He1v16GRzQ58vU8MzPDJSmVWmRgufIzaF7q9jTGKCqZHXt/ux0fC76IDgr
Z1KPdZ4u47ZtOn0yC10RXkuRCgj7+ClS4NJfZk/jKJ3TDl3aGEtnO9P14W8Ug6KA+Z6nSegUvnUt
14zZ6K8YZ8fiLOxKv9aZR7rUSVvJvj1uU+7dg0GbRTwM4jvlOPsrT/wwhriAoYq99LWO3XsgTVSd
8DBKBuTew/LBdj/+YlOZZzsjMi5YBl143qLr3iPA7GucfmqN80ucEoa7l9nnCNlgq3Qhnx6F67rN
mhmtvdGcMvAT20v03Jeo1XXtF2fbCoYHtiDT1hvNJ1QU86XIM/WBHjGzfpyK9aic4tN0S1YkjSoV
wX9sJXcoKNZEQ5kGa2RZg3tDzV72u+jIDK1lNmG4qRWjWdjqyf9xSjANJEcWCYR1BgR99UrzFpes
YfNWTnZIIKJ6BDSUmJs2GGkdDgRxAEwfIF5irtzzYkz46OMFuNwqGRuA17VrDsa2AR5NvIC9DfUg
XXzNwtQsDUzRG826tPJ+37qDM6wLSGuXiaTSwBnfr16GvsFbn1MC/wxXmxO4Tjn7Q78eUYQnSfF9
haHGXJlsd6BE0Q/7RH0lpxg7deGDOtn4opOUo25fO/PT0HmSoo428rCZIHEZ+znlbL7qojb+CoIk
Yfm+4GKwo8muOBMn9HpPdNT/NF1c+KGK2uyhJEQFBYFDxUNTsirZEGeB8OF3CHf8osfiTbMhpCwO
ijd1zaC2b1SfQVMrMcRem2H7+UShAza5IHW8B1Zh8TN8Q9A0o5dFO+Bl/rs7FkEQgmz3f6V9eU2V
zGlywalgjBvTaLK7IpZ06Y1tW36ohHF1ZTCoUZRYyInfOBLFKZbCeYIRUV3aQQ7IXYzAh7wMIjZs
o+igmjMCnmQzzPsRkgqn/TIKznQRu9WaBEGGqVYNOHgEULh8LTjQ3fmYttnc9jlZaXvW9XC0G8Ei
Rg5G94VdTX9XTrsUB1Z6QXzv1g3iJUeTme62nvvbB6YZtnida5e/Y14D5A6P4j348ooE7TQbLQYi
R+WfPk7kadvid2DbjK/+GbM8KirkAjgGkPpahJGR3aPlGTMTjmJLOQUO6T0UC/+zZSV874PswOns
YsDZmLh0qq0aqNxYG1Zj8M0jgQsoKOon2Y8JDiFcIMXWiOzkx5ac7je5qqtXL477DkwbWdl140zR
CbTG5G9rl3DauvboA9p0UO18/AaMv6uucxp/TXsJRFqPVtRnh6M7pSfFrLqta43qNnHyMdgmODv3
jCw2+QiiHPdNLR2EOVx2D7Q3qBZTQ9nco+rGr55Nv+/aFEEQ7/mmGB5mSgxpaUgce6ZpWIieqCfA
jA1hgyoJAcYU78rU9Bm1lLdAeufDLdZ14tP+I7WOmrVn1vilHdpSHrzFQkgeOWe10OJcHlUiMwn+
WnVhHGtR0QjKx3r5JDzoP1f20H8vyl/OhbRJd1OHhdMmGwViSoXYTFaePmZi1QYDQqvi/JGDuT+E
rS1oWEbsJBhN7mZ+1EPuZjvtsh0kYixLuptMFrJrg8UzhvSA7PuWNiOVhVhfyl+8a7hb3LiKvihS
4G5UuETaOP9ys11LXuVz1ZTtzYAMAmRqWmYijDRrJDsK0s1LvCAgbHzltFROZ2I4zExMVejZ83ih
8gpZaooyDrIz1o6XwmTPJ+eWVtR6trEptT7Im7U54c0TnQ7M0HdiQlilpZevAkjrEVwKG7hh7ixy
r9PcE5tbVP/AecGmMCAX8rVhkHmzvD521kzv3bxKtN9SnLQE4mUoZutimCUuRrtLuVzlWMs9xcGA
tqjpdZqQMqXY2yaGh9GNviyKps3SMd9xNJM+7ujVRUMvUUrLWfIQYgIT3WmOi5riYPJ290bOy1m3
0L2HsGI39WsQif2w8H8YW55qqAaUqVrPPLrI/brjH23MLUpMmqSOsQnaHJdqqYBIrjqeyMS6YuoU
qG2wrsONHchXIBCD2tSeMG4Dhbt1RWCEq0Y1tZ5ZjHn+z8hOW69I2eOCJ/BzhWUY3fDJvxEVGxMe
6hsuz/S+HszU2RS6tvl8MeYfWRYmSDX4GqCI+W76GCw9pQcu/E9/Q1FQ316bebub6ArbJIgAPnyd
zNw0VwP79Y/FnbLbBpBOvBIVBn6eF7yLYZ2VPWMtkPmjyq1xl8HWbOgc9RrqkPyZ/D1KM05CP7Nb
EolxlL9aRIPg0VhucyroRglwLSygF2mT4wY+u4F8cathQfhLO+eZHIe17Bx0f4rBe4Oeoo61V8Hd
u0sEGa6UsDo2Zyx57D9AMgxiZt8KhFeqtceHpgs5TLlPeA4rahrpwsDsQV71Pguc9H9zdybrkSLb
ln6XGhf5AYbRDGri7uCtepcU0oRPLX3f8/T3JzPvPRHKzIjKYdX45AkEDma2917rX71rYQU0TijV
AngZlomYRdaKPa0GkzMztspef+2UMQfyaPv2C62s4LkdO606JNJqLPb5FOpOQrzHbaoVdQIqMSSJ
FdIqMR5aEhPTold9dxOGSh0coE8q1j4zOrM/1ZAy+JQmjOUlWwLRoDSPRzRTPc7Owq4nHA5Tr90O
pELcmo5IntFrWC1ql4ZINUQksVdmNloVku54W1NLknVcq3mTexndCo65Qxsw6+DESs9VmNg4TnOE
a/NKkKM3Q9CHSPlqjWHEZoOE2e7uZixzRB1Ho6ZapyBo+vCBA3OcLgFm+XDC4SycgzErRXHbUKoO
Hh6yQdtXA2MHL4wZXL+h3E1C+t4oDs9iyp3qJBnpG7dQVpEIthh49H+FRabGMBB08MNIaiBNQ+b/
o6zfj4ndLuM6wOqkaRfkd0SgMqzsD+PHP9KKtaVU+U/t/vtlyGZg9EL5ZXC5L7U7pXne0DdONqUx
gqnCQjfeMZ9i7eTISah4qunlCX9uTNdMcERUayKSfSuqz/++Tv6/K4Kvyo/8rq0/PtqLl/L/gUqY
3+5nlfDFS/oyRN+Xzr//H/70nsjf2PhoapjSoktsLfj3PzCQYkn1hAVmwYHm95MWP9x/20+c3wSI
cLjJ1MgsrSyu/7GfaBbWFGReNoUyuG1L+1elMJX313aWSeKDZahiUU+q9u9/x/f2E9QgYNX0GXXd
aBOo6y+UmVPD2+b5iV88hIRCDCvuYXBD26i9MbXlPmSjuI4cYMIUfdmx0ev0bLaR7Y2JUh+qxQ6X
B6V24lTARGzpsAdzQ2fa6Kv2ANeloMxpp43pxOt8qI61ORylmekf4MCeMk4AqFxu25kpjY+Uqyh6
Zh4DEzX4rQ9Gq078JQTWcBw9UEAcEQCv22G4EvUoN1AUK1qtRH1jIsTKmZSON0z9Ua2TbGVqNHB1
55Ha3Qtm5IFKSAAX+IfViFC8Kw3FHfloDyUaE8I7o8KdnZpDE8OyiUyxc1W9sOitADXLXaeTjY60
ietX2h3YcxQlxWWLKdeb1ew8mukWz+QmHOcdtDsq/JY22rRjjow2fhGF9UODZC0Mr3K8qrXfzBsA
1ZyAzQtDSe59xW0asGkANq9A+z6GIJA5lnLwWtB/BizM8tk3J2Y9ACjA9OgfatOEgJXNfKO2ctpN
UlMYp2GO66oU3XpgkYeFcXN0bNfC/bfDZSdW6NKT23yR4RY0uFSRkU9kK67SNSG6aQMJeae+YXDF
Syzfw9I8hKpyU2ZnosY3MvP6hCi4tqD3PQwvtRy6rRQwJG2tvqyS5lC2jzmMETApm5gdaq0K4qiR
5u+HVvvGG0UAoN0fdacFep6fygFTp+h1fZt25vUMNam2nHgjmnzv9GO/k8X4GgzTLmFAT35kchi6
EELunL1HUfcWGPJqNnmXahurrlph1IwoNLJp+JS8W2vi1/bgFj1BHsiK3C7hFUYX70a0cwpGH7eO
yfZOepXit2TefRWrQU5Dpk8PaTOfKEaMbT4MjO6Ff1ub4OdyhNqxqED/RMlOLZvLZog6AJDVG+b8
t7wwNt007UXS0asm9hD3OxMeTWNg1JZMcYP4GmHEB0C4G62eP/UBX6sVtKNbaIwZ4T86Ok7BmQEt
Yh8wSE10bxvtfRI3l0Gp3hkK/0UGN8jCVrzR9SoFgyNcC+1nMVcH0lRfmy6aXWsOzJfeqF+NvgcY
JhIoSrF2Bbhvkzv12SnERtic6pVUrtD1EWLbQrOCYggVR6iIXuoxv64W1ZQQOfQktdNwGelvCUXJ
gbMDfJjRYYwLtmoDq+hQJfIFxQsKHBzUnBwBOzkz4+7oeg6OMlhYTwAakdpM2s4nGrB2tHdzkgfd
D7aUmF3vzXQw+pGpRKfoNh//Mv9lvpdl+7zmtIWeaK43sJ49qDzPHNg4EtlaxQ/droYUErZQT3n6
KJq7YrSoTTTmfUgCIv52Pvl1Ur0MxhbqNeXEY2+b7yHp4EsGFiM+PTIZXFdrsOECGn1hlc9DO2i4
lmoyJ3B9+LNeQgyq46BapYXsQuJ4RQjnW50U0A9UwyWPCUfxm6RWcuCosOoATcuVyEbR7o9q+AyF
DAHN2p6sJL9RzcYgtFUrs+qpKKNM24Wk1UUHB0MIisDGyqgR/ElnptO1wk+Oczol5qpBb8X4RTV0
JM+UtPxR1ByvNeeuK9UJo3qjKUp/w7TLUEiJMcr9GBeIEcSc9XRTYiLOoavFNmqDyhC0ltB3rYBG
lvW2qYT5hhoTLEBNgplwqfp6Vud4rlqmjTVaeYq3GGxEijaPQLqApsum6Sclc9tOSdHPsN/ITaN3
CGSqkjYah2OBptUQaXE9c2RyfY712xAn/BOp9DRRUj54W5LkGzLPM40+v/CJjU75yuXUJt9SMEYv
zaxd5nF6ZdgxvdEmF+fChzNVwvXSV/gj7wSuq5U0rPapqO0cN6L/gOyM4eLQvTuGUe7acsyutLbn
02kTrDHk0zs0LfX6oGShc6hmbxqadTsmx1YOFwaUbicK1ij112bHIto3tF5jl7RAHnxxPdAw7B1n
mwh+dwiGNEsyJsXptAvwNw15u/YDD7RUdtE7I9Vt2Z6jKFpy5PynRkQunkDrRFozQInmYzbSnWVn
zL3NcAdpabfIpiu04Zsxjlpad4m3gE5BwNCtUYbWpRvjHxS49349bEXXy2eEpGKl425ejdJsvZmv
aE9myoMZomPuIYkb0aGZy82QkBnEAH7ZPsNbM/IvCFDwmEHfYXyHM0sQOfi9MDvhF2CAB4aNAuQG
E0JGknR6zOqkXUXG6K9N6ferfvC3/JrbrugwpE/Nh5+mn3YCkUfga9mh9EEb4STpDpYF4ZqW5dYp
J1PIxvDb+PbmAfapH2bXgLo8miafdadAeG63vgnxqVYv7fBJGFPjEaZ6BEl53eZyLQTZeALeeRRv
qeHzlBk9A8WHUBlPZTnfmmSnrjhfINajylqrZk9qUbJNy3lnqfWnOrXXFm31K3Ty2WY05m0D5cHV
RuXUy45Mu5aBWwJNCdJpEZ1RRr34w5WPiG2Fdt7ZDoTChBG93flUI5vviFfuOS6xldr9O1CxByMm
Bry0WPwJww1dJdNbLxyFZ4V57pZTdd9a42EO+/nSJzXFRC95IuzBk5F+3UrIqLkDRVAZs+tMJsj+
jfg8hy9534KOxOM0D3vLR206wUD2yxI1BfaQmfRzuL5KsegRAIPutTY+2oUxubBN+FuiW5T7rMdb
02JdHtVs19hQ9aLSdI5KEn5aYnZTQ3lNgdjZVKM6Q3yQTSjzpnXrIDqqK14AKuJkm0TTQ6lX3oRx
I1C1XWBlT4FfX5RFuKsYWweqtZqU/COmb4PDwU1RInKMQTtXJI9CtjtT8i36+RXkEj5Dcps8Gw8J
4tFxK3DtToCfhtB5xSi6MaLrxj8tfL2yqjCygS2wWYydczOWp3lUOd/cQ4HBf2du2+GxEs2OlO/0
oQMiThvHgbS4zciHrnxlp+vwvRVnLZDQU7Y9qtVLnylvThKy9Z8Kn6jSKCuOeqKvSRFZSQBvjHW2
dCTvM7TWLlBXfZsndvZQDs6jhjPijm/Sxi7CLlcE/QUqy22Qmp9mTCpqy5EGfSurb4QpUwDmzcP6
Ngqbato06MbxHz4qFb4UiXaQ8Wu+pb/nc4ZGP1ezFFLoc+LzYQlcZhRxtfNsBi5R6010k0VIzyFn
IXWeodhFc3A9lMUjxPHLLkbvJVtjy6tmrYgDICPC7459y5ahFi+jUR7L1r4EnaLsq6ikHxbXuwTf
PEB0VcqQhO4qdfHeeRl9sm8DVTk77XOZOgV4MC1wHfw2nbWlpQ9UUL2knZ+vESXYOx+G9T2TsZ0T
7cp8/DZnTEw0bNn4yJ6c6rVPQYrqIc3nqSUf2rqxyoV/KlRWBigW9DnhFCfISWKT5PpwGNaRnOhQ
8v5M+gpQ46WjGdvAIdUjkmrFmSir7wvk4RaQcWN+K+3CQQVlTf1JjH286aqR+QB2O0hdqIjIrU5p
jxrnumaL0Up5DTRqfJr1Zv6MgMstEnVVQyIf8w65dXfttMP9PFWcrJ0DfqB9Kv0KrDciXY0okira
xFNwEqnl9aXp1fmwkWB7pJESjpFZyg1s93bloHR8wIN/znROWMp0rNoBMb9fY/MNSUqJtEfFN49w
ZnZQUpHW15vUBveYWc7JHsNTHDkwjeNLJbcfu2x8K5v4MsxvICG+AqBbNpdv1YhyLLNdv+vcGJmq
OwDhP0stV8BtSGiYRrpnXrAz2+KoxfOFjkGc1Z+2Zu1jrOhyl6bOnWbqV3jVvZGUanwt1AkUrqgo
QXaV8AvpdXPjAZ2yQVrXcMS3ocH4b2rf+qwwd1QPqIoAi1RmsGvwAtOmHdY48PEMSTgrQZ9MO80e
74UKQbjIbHThbXJ22GQXsHOt+3sxdPccBA9dkRWe35AHU1XTIaI1q2qPld1hcg6lvlj26OMoh4H1
C/Llq5NbodshRJrpibfyhm3lLPk/1UY3uIlAAwh0CwmPBNDf+92hHLvHRChrM+ou51KL17LWPoc6
+gD46HVB/NA53alDJ8uYMvpmNOOFMYEoDJzdxM9i+juk8Zw4nn3Li2pqAoPjLUwy9lfVBSyprWOK
OzdN88eq6JyHeOrakzBgV2XWuK7SziMe7mqO2JEjiyFsGVMTkqL7aJbiOUejtyEMG2Ke8lLN8NDy
7D6sxmkdZ85ai7T3rnXWCNmsQ9NfVQwEfKveVXWlQg2sNkNpXNtWWN9VRu7hURtWuPITPojyJoW2
OSxhQ9jjP4O55hZ9xl34hRKsB6yrqsOKRZ6CSwv1BeFct0Ik/g4FukZzCBOxHrMdaQRLoHOyET5y
ZhAyaIspPoTVQ/cbG06JxouBf3tN7BgVvpzu7Jn46bo4U95j7FPWFvMM5klt13nkSSSI7yzPKILb
oSs96eu3Q4yEFw+QHGIXDPF73tQ7exjvTL/8VnJwB+HIUYkaKU/XlX10UsND6XfvF6e8yW7gdVS3
vrQ2Ud/vagPXCeCrMnztZmhqw2MHlf+iRooKCdGMnzGb1y6WfGBWSljdBmbP6CK7hj4fvsEFR+8E
Gzn8CEQ3X8QGtOSVWuTanjdKKdxF1PdYcSBZoTAW+7D3Habjtn5u6LRdq/g8T0nCu1fh9FmnpCY/
ZjmIPWnY6j61yHyuJ4pnf54vmJhVG6PEZdnIosCzYYRU1LzAEUCNjWkNzXaeu4a9QvUYSLz6Rogz
SiU8aZ9ki9ZAVuOusqJ0W5PHrehhfq8ptUJBF+iv6ZhWj42lWduwBonhBFa0zX0YV4aB38pIOsDZ
uabdAEcedsgS5c6v+pBnDyHRC0Nb3IswR9kIG6FKcE5M+i0c+Vhy/YIyR6HRBK5Whocyt+ByKrmR
LMAilnnkk5zqEzmxaQAZPbG1JNit4zndDEubAyxIdxGWoXaVm/5wQPUZZZ4K4fEdFRSzrKka96xA
xT5owmnfF4FymMGLm3ULlZhRNg2DSPcmFR+WGlrjIyi7bC8TffzWlBbjFXIg2AD4M29NGIKfPucp
PB3S2sJN93do48ar0c+m90Q6FL1qNrkE+cCkbPLARg4dUwURTCGLU0JKmqsV5bxtw2BcW3VgbxXe
h5eAyfIWambyykJ+6HG+udXcqzsELOgy2anGD0Pa5be27wGY6QSyn/EBTJjsc+MkxIiir4BVv4NJ
Eu3Uivl/RqnexDWzadmLZD1DQGYPy842+2G2CqPY9zoePhJZaMZqoDBw0jqVJpLVS3219BchgAoT
r4YcfEIuZnnJONF6HfUsPqvI4D0mJ3ADHbVUvFJX/XM/hMWxiEtxyiKywjJNPaIgRMCO1wkwnGLw
zwxq0d5YRqkyRA27p9DSIebW6C9uYHtRkNhDlr4GQOKsFQRtsug53e6sqoWBEU9ix7iYIhYPEE4K
Ne0n4OFiCNe+3yb7ioY8RoeGUZRSxKeY49G3NhmmPX4DeVTI+CCfxHfwFhW67h8EV13NdlsZXlrU
kuN6UYlH6qcCqzqbjK9a+yjKCUOZ9+Tr3GiSd4AcjVucuy/EhG6r2gciWgfbUNNxCJM02HLgaGzU
O37LpGRqOjoAhVXY9joliusIh5ZlxO/Z/eGvhPG8Rs6/taOh31DI92eTkRA6Q8FczaKuzzdma0lq
j9yHGq0gBKec3qK4s8QmNi3/thjycIuuhsbc1G/goXTbxG+DFIUnpocNmkLUAFzHq+1S22RNCJ7C
toYXuy0e+97RrhV1ZIqY5cdUDBelghpfT9J2kzgORiMAqheKYd0WRuZldn4zjWSstGKGJFMA1Qq2
9dBZkL1x0W0gu3R3QV4+J7m2fKk4UvZZFDfGmjkzrgQFTOuxUlFwuLh1ScWz53pbjsar9NtpoEtk
jxeBzB0mDGlmnjgha8TgKHRbM6GTiBX1bXVAol7BSsQhZtaknME/yEtg+jM9z9liBnngKxhBW9Y3
g8pRW9eppTiMdP1TWGbMMcAFAp3Aa2uvIKjA7UVMDkCT6e+90lQk41j8u1DBMP+iGUhPs2X0O3JX
9gTmQPEiIeZi0EvbFQTonYUxL0cPBpj7wdBSeoqWPx2wt8Ivi5OyuRiRCHgdAskT3GIQFTNSLk8M
VIh8W7NGU6Vt9zRl3CijDMzRy/dBp25rq+9eARtEm2agGganA6alKlzH7D0lxA9eDaei04dbvc2o
7juhjm8WljWoppxDKJgTOVNfk/Ues4nvKa+qDxk1oTfbTYwTvEe2QzxteDHCkTySjku7RNcR2qzL
rggO5lRcg44qOfxkQX2TosZ7DqjBcJ3Aw82pIYHY+HFwFAsMBKx5f6VbwYPRVfd4wWkstsENorV2
nROKssGwtRbEFG1pdxg83njA9ISa2hJ3rb6da394ckg5PKWCTltqpQedtZbSJnoWmhLukOs8mVl8
rY3tGYzcJ8sItsAaoHtMHa5c9jU8q2xCymUYA4jC5hstMP6TCU+Yr6Wumdro8OOYd6mwNyqhT5Dx
KcO6R5kGM28piQGV9aQXxh2dJG0LRcOA1CuuQXOg8hqKbSaJs0sKZRcN8qGp0nATzEZ7Q5/pOspH
D8k8cvizmDXrhJfidWT90xDn6RwQjerU5Uq1zPKXU6sSufPED7lqOZz0fEm2gmLGol8XToMX6r7+
7E9FCArRMEmiwAUS1ZgbG2WddOp5WhILRtu+GhtODtLJ3lJDv1SRWODFI9ajs+EbSUTYaKWKN8m7
UrIqb/A6XalJT8zdEgSUkaZgDXepabTbWc3L274jpEg3xhNpPo/5LN6a1nxp4/vGx3LpFy56ObFN
rceCzAMPRBM9pxafY4AKY6PJl9kxeYiRdT+gk53wWoHhQFgx9Wu6iDOGCY1mCkl+5E1sCnpjaDCu
e7p8fVPuxrJkKmt4khXBZ/qStapH3fwwThb7eoYt1a/igzNAjcdZktFwNW4BQfm0Tevz0HVXAMiR
z8c0vGaxjVTqhSjVVTea0o+wISnJbq3bXq3IJuWcdqLfsMOpH10kGoc82xaeUHL/WmjUBZpTfzAy
znYzabbXNIhvR079K7OnVkYvfWdKeZhKmtsVBF63VRFORMOOmY7xrVtIPEn5sJDhqYvQiNnZxxDF
WDNC2ADsTLF6FcW5gpTHzveYDjFK4NV4onNw7IiQXmn28IC6Yj1b47hT++aGJJD3suui9ewPHNGK
7LMhEoH+yieD+UdYYfEG+BaqBCPuV1Ego21th4lHR+V+wNW+UgPcVGqZHGg/zxdK5FdeNgSNZ6RZ
ubZM6NpVI05w1p/NNIWIovHk6IYhvCjOdOMZxGcqCPeo3dYjeTvN1DA8Ypixl1O2LjBqWCsdMfUF
SGcBYskkPMPeqsJXN6pW8eSwkPagHXjOkl7O+G3CYrTJe+eUdLN+oTT4sxLFHm7QFSgwPahiQ2dC
nV+gZ5Uh6oYOeWchZtzbdMPKKr3xy8h2x0A/W3qFlSCO9edOhsNOHVSML3mAG8vBYHVlxkC64D+q
K5vJ2nps34FtyP2sQJCZ5j55YiMfjyS9vM6KH8H3DOxLwhF2ecfrEigm5Um1jEfiYB2U1YGqyK8S
34186GxaR/yiSATfhN1MJ9NJFE8IHWNTgcEw33bYajUbMW5Fw462h0JLisGYI6aLVqIUHIcPnXUZ
TP23kDlMwXhoDTJzN9PFYUXzUS0WqksqjrzQTb7TctTcxkjeYXh7OW5yjWPeyhp8LxXJfYVYdJ8C
izQ0GtVaQqSVovAjkUGpUMf54j4ihY9UurahHw24sqkInnHCk2Ph0g8gii486pYTxkoEAOF15Kot
hIa8UveNJulqs0QjMlsBUe+fJTQKksyagQAg+34exFtvRUcljg8alAdcLaBxOFehVzSLZhcSio7L
tDpFGKMvB1Xz10j5GOboLNUw3ucNI41pFaKEw1LisKjF3CS9q6I8Vd281xs75dTayZ3mnDCXZzuj
TBNAzwrezZIMMbNMzpOfPSpi/GSKxe3OVya4CJb25YQACJQGU9elSNSymqM+UV9RHOHFVsSayLW9
Uc37afSPfq5dyNrcxgyxVkz9jpExHNgYkfWhpALBuRSWUpSbGAEyik50Lomg46g6R+QPCK5m+djM
ALOCYbABokjtwDjkDLx93XcltDuFSBmm25ve8o2LhDvx4FMriGjgf9iScxtZdZBFB5ShDDvwRa5C
bSZOZo7kRxuYz3U7rmrL2BWZ0Bhg5TR8DeHck9CZHWTJB6sHl2AF8Z5HL4VaP6kQ0wkvKt2umdZw
BStCizk5mBMh9aGxxEbYiEX4VjQFNkWH+Y7jGccGMAYFl5WNdtNXcbbKeA5koXl+AGZFoklW1SNx
y9muRFPLeZlWQ1KoFBAkc0PgcqXmDSbC43gmvwDYNVw3dR2qaNUp+y+zkWhAIi+YdEXjYRTCQPxt
2PdWQn+ZYIFwoyRWc4VE/61j2tE3ynYZcQJNTtZEbYWbKtTyDezkZxkXN3F8GpLRxQutEs9rUMCk
xbniKZzmRGMB18yzBukPsD9bHtCTTYJzcVpCAeeN7FUQZ29xXw+vLfNDT1oJF79Wwf6smsJ3Li3L
vqllsE4scYWVNmQkkj0kOoZmAwdVbPZ3CmeN3ayS5+x0LzXv18LCHR4EDdnfcQlTa96oerCbWwtH
fLGlp8pQIzSYkLO1j6zjqnarAvxFoIEQqY7vcUMtofDi05y9vOGOcaAAlcS8/k2vY29IbSaLenAz
Zwwbx1E7VMF863MEMdSQuTMjkiD7DJZIjKhcFOnzgF6KYytbzRXhC89WmW+FLTdVBwPJGQNoD/4x
GLKjIDBwbc2A160k28W52Dsle3WiNukbG0qw7jGUernSbIuI7noDRmXj6NCXqU44HGT5FZ9WsgEp
eUsttDZNhnJwwo1NWxvFhuRMFL7WcKYDTLurK3c+6HJNe+fgT3iPcpGX1Paxlb4HzXBhpvWjAaWB
n8ohQOOaidC6501ONBZkzPebYKpOOYfC7DEdur3mM0iBsUr93kUPmZZiPYPbELVY2O2kfBsE/mJE
5eAw1L1htjQfo6NTIhjQgm+JxQS/1MrPDGEsJUawbdlC1poKM3kwJ5r+MphWeh9dZKH22iVmcaF3
NabwxjiqyPmxSKJl6AnoyIfp2VSz+jGa2347KDT/LJpCG86Mu3ZSnkYjcfOwokUnB5RUygD8h8gw
KzkY2Tv0lss279cOesi8H8/hgqpThzvQmm6tt5/0OplnquhtCf+4R48aPcOdvJ4oVoeaBnVJ+lqv
UA7Z1dFu26Nedtf5/BSoCIvtDO0A4TKpdUPbbitCY9v5kbsoY3TeRV/U21GjeVdYE6tzY3siHfZp
y5okpmYDP/6y7e1VRuzABrrfZVOyNRcYpy3jivHAvow1byzEm1Kx7gd1e5H36qlmjXcqmC3NTU+s
30DDusyD7krksNLEAy5gAp0JzjPucqs4tJN6CMPlKGAMmMwF4Zoh4ljS/na28k2pMubKWn9sLJhb
ybTVxMhJqTnFhe+xy24QjTZ7TddxaexUO+MQybsX2dt2Ct8mJLJtQU5oUTBsqTiKEiAYWOeGXn5S
+Om2M6RnEIrBDPFWb6rHcKqw/Qfwd2C1S3T+bJDhpwhYZQNRrEcz2VPjg7gxXVh5IymFwb42p4tG
i/iygO9VSfCoKv0h0WitZDccNwcvZkqMmBAbY/wiiWIIDOXcZg00y8AtwVwqM3UDIuum1hgb6Meu
XtAiMx4gBSl3mcHy5s/Ezp5hDFWxOfbRLp9RAiDOt5t5q/nNIUN+58/myk+zF5kaj701XdFzSzcj
vX0zP/YwAXP0rLOswhulyX2F+c80upY60aePy+lDx0vArNz4HEmbg0jAel/eqk5yN8uDk7eYtfW7
KO8BEXI/K6LJXLNs3NGJWjdOEmQRxZZRI0ktvUIdbfNmT+yPbl4llwKq0H3D8ZQFMqThSjvFCIwD
yFrX7lLqUG1+azg4IaG8Ixvlzm6GHeY85uSZcxHPdnWq1C6+RJI0XwEXP476zFHHf/9OVXf9h6Tx
e9vlF6WjNBGq6ZpY+qTC0VXb+aJ0LJ1+9rE0IKUpLHk1JT4QR+zLyXtu1eljBRbLXEeIo09jX8KB
RJhBhtuQMup1f/GXkND8neYSNd+ivHOIwrBVFbOaukjq3l5uozzALqr97wgvlJm1GvQuXTYv+J34
pTV6giks5Dy5RUyrvNO2t8/gGJs7uxWDx+CyaTfKbCYfv/8x/8qf+P+n7tJE9fjPBkQ3IMPte9Xl
8p//Kbo0f7OdJSPMJtSUk/1/RJe68ZsJdNiyOX2B2OFw/z+iS6Ghx9SktNmMyMYmnft/NJe69hta
TE3YdMtNqQmu9N++yz/fWyyb/6jYXV7TP97u/fv/+V8Idvk3TJSdBvneArkLf/b3L4/NuUSrDZJs
BiZhaLZ2WZEelmlZXAH8Thuviv6Q5v7jFY2/u6IjNI2rCv785XX+7nUtQdiGNUBADkv2UXDUIcDq
D5fsP15CWyDlf7krh/Ia+LTpWPoXiDlwHDjSjo3YYBPvl3GNvjE//UO0i1ZX4+qDO0VO8VavDuXa
2X/3u//5gH+yMPz+RDGGWvxm0jYQ0/LLfX9/5IOVaZ37wdqv30Ko1RwCQ3KJS7pxwQK0UC8zvUAg
9vlvr4vBlbeMSAsubhn2l3uGNjKFicp1ETht0Mpu8TRdFoF9NIUrReCSp3Kjp3Jrm88/v/Lyivzw
sAHELY7txYTOz/n1Ybc2vZtp0hNqfKQuY8+mJawSqUV/hnWHs17z/7RB/+MP/Je3lkviVtR5xDoW
EuPLO4T4386Cjks25fTajGN/sGLiv4E6X/eqxfTWcG5JCk5+YYH/m8s6XNNxbEk3VtO/XFYd+8oq
IgxDBWHS1Oaa/prAJ3f9MdkPyQBJ5WBwfnn7+fP9ywdjww/CzCgMvP6osL/8sBWWmSoh3RKxldEQ
wAQR/3FK7Wz0fn6dxcD/5XfkBcKLbAo045b4shSYyEXqpso5GiBBxjnsjVQahZofSZD8xYNctqQf
LyURMADRs1CjsyZ+uSUz6IUlKzBEOYOPaL4cUTLiyfv5/fz1uS0XgUksmHssy8CPH2I5p2mhKQqi
uzqi3wrfFUdM7/78In97J4tzW5DbIBig/HgRitS47nqBSCvkiKn0I3FdM4TOGM7qv78S01B2Eppm
BiOhH68UxA7QzW7iNQhVPMtIoQrQtsijf36Zv3tqGH7Zqgyd92DZeL5fvqwitg0dg8Y60MOzJZnh
p+UvLqH97TX4inQ2RUEYxpdbAdqDJmrklyGeDLQqnpdrDtzFrq+LO+Tq4LIHRNqTBuFOKA4Mawcg
nc6g41avew22eSuhltD0/sUf9jc/pm4avDA6wkLafV++70zR0P8ES2wWp08d8VuD0sKo61+8mH/d
nmzJzmez7zq2Yzpft8CWGqttopY5FGHncHGR7rcMRhkAb9QEHpiuFh+OVZhPknRSBvsmkmO96poD
aqPkBCE62hnxKPdI4gGgduKz7QRRQ6kIN7Paqe8/fyOWX+PLxwoMw6axoAvV4XP98Y0wrcBIGYXz
VKa7dHy3/Esyv24mcf/zy3zhbrBx8lR0Q2rEDyDy4nv68TqaM/eAOZk3y948dGXPMZVOw6WNqBby
VI0/HSihxjxt0kegxoLIuS7BiVYrQbCdlKQwXUJEfrEo/nXJ58wGA2I5jdlQGr6+EiViyqlr2NyU
YI3dLLgenf4Fy3gn9y3+/l1e0Y3++ZP4m9dQCMfhHVQ5/GG4+fFBmEqWs9wj7aoM8CcDiVVhlB/8
oj38/Dp/8xmyp7Ca2NzaMmT+8TojqLhZRU/BgD6H4dzCcPWywvZv/91lTA5B/Pv6snNqVChf3p9Y
U3QNbCBSLNg7V04o/E036M0vbubr7vX1KsvNfnesnKnQRYZ/hBYjMKBQBNY6LWbzCAqrctOs7n7x
Ynz9kb5eb/nfv7seGbFR0PfclawvDO04Vw/0kH7+4P72EoJvDleWbZnG1/egULuaAXK8dtITkVKr
jJEHI/VfrUbLK/z9982dwA4y+ezA+kj2lx/vRE+SLolzHD1SBsOpIZ4cPFg5PvWw+C7J82hemqZR
vWiRHmTjNX3+CKVZR1b3z2/36zrz+9+hqaq1fG5gd77c7oglOW8YwMBoCLckpTCJ8wnzClXptrra
u6SP/OKd+f0N/8utcxBhMXZUndyvH2/dloOQar4wBuB/k66V+TdZB8DONwWNhqiP7/zGwcaVEANN
s3hjknhDXym8TrSgXKvx5ZxX/0XdeWzXjWRZ9ItQC95Mn+fjo7fiBIuSUgh4EwACga/vjawaSE9q
srN71JPKQVEEAQTC3HvOPgcnuLMsv30El3f98RP5wwBwXT9kmeB45v12svdmWMM0F/jzYiW/GaGT
74goZimMgWJ98vQ/u9byff00nkFu156dMfuiJ8Xq7+CDiXZTWn9yS8tL/O2J/3RLZ0/c9Esl1MzO
XaHNO6H7OOYpBn7fvdFReq9tuByE9L4D7Ss2Hz/M89nu7+H198mZvRp797Mrz2nee4ZDfdjzAXxM
nZ9fdjbywI+vguHx7AZZvQjCsDgMLbd5jsliDTb7JEWimqOSIFoFaxvHPrpUJjJh1LlZ8lSr5BDF
1XEcBPHc4pOJ6awyhRiWHDAQZyZGTdQlYXg2EwLyXWIOYXpMSfI96N3rwikeTPhxq6EUN1bXP5qD
TTIRwvouvvj49n8bRWfXXv7/n0ZRX4+RmdNEB5LwTY0E4pFjj/jgk7Fq2ecP+ewyZ4PValSNnVpg
zVSYCoLhEBjpe0+JZQX94Ai2mxK3vkDkeoFFC6ZytYAPUU58fLPLiPllLC9/RRDiqGXv4uC3//Vm
86CVZrqokUkpvW3FeKR5uqWY/wCuaEuO1z+eILneMg+E7MJMqjZnDzdEJpQ7E/nNAkkbU8aeQO8N
cTCd7+2msf7fPGRS57i7iNoVB6lfb08YlPFlsvhfVXQgK+VIY/dORukR/BvomOiq8WkGw6w5NWmM
T5FgBmAWn83R5xuwZTQHLpF5dgBIwj7fgJG7oAYFARUOZOUOj720F0UiqWs3Bsmd3XPlDKp5KMCs
IBkvxsa7//gln4/ogKw+b3nqXD1it3S2Ova4htAh8RSq8gbVfIQwzach9fFFlvH680haLsIrRfbJ
jLGUNH591KNbEjaVLoec9KLEmu+Z22h0kPJln2wt/3ShiBfKG0XtB9n11ws1he2W9rKEuFO7TRD5
ZVXeXecDkTIpuKd/fFceUy1vz7I4NJ5v6LPJcO2wwDHmjuaOGtg6cHay7tYlCPKPr/TbrMsDxDfL
YkkJ02XaO3uAZoADguIYHKPXCCvVzu+e6Ak3QLoAtBRTiqvnwrfqT57mb0sKRZKQOiyFXWo0v7EX
KzkZc99zLslnRZ2fbLzRF28f39ofJpmAzYnnUeVnbJyPP6jqZW1P3BmJJl88b0BhIm7DPrr3zRqt
mv7f3NJPl7N/HSAKJ+0sEtLhMwP/MIFBx2kcHj6+pfNBuNSWfr4l59drTKFL0JE1My6CwVv5qtuo
KkAowkzNevHJDZ1fjJEB3Y9hyEaamvP5IEy7KEnI0EK6KJHFYnkyX4hcUesqJ0AhrjPjk0F/PiaW
68EatL2lQbSU6X+9OeEgyoF62hEJTWMznE2s/K61/fgJ/vkiRIXaHJdtz1x2WT8ts55ZBvi7Mc4Q
yJgi1SB3hV6t/uSr+sOji8yAjQQnUX/Zl/96lYF3RN4Ej64Kb8qRSObvrgDR//zxvfw9uZ1Nflwm
cn16HbSxzpc1E0153mQTUOTCwVmaPyOSey+Cnl1hcSQf75Yt484xi3pVkJcTdOEhz/yTHQzrSIVP
dsVjNqSrYdxFtwGm2U/+PI4B3OfPfyD0C5Z3m70cNW4OS2frbuwZgGKQHqw6H4PLJLVtbTxEaN2P
YSazh3Y5BMGN9A00XxEBng81ZS3MHf7gOatmjhsNLR7osE/Kb9bchEk8iBeRhF5xnWZWFRwbjZkX
fSc01QcbPd91oSzjlVC24NKZiVh9kxDVBZput75RNQWRVdrEyELgBiPMtWQ4HPKu7fDc6BLcSZja
N7E5dvkTSCBEOgZg7ZOaovuAqKutDKCaBaFZ3ikbItQptaUKDxrG0xcrSmW9l0rWd51ZO2vLkj5A
MeBfz6ayR447c6hvXBP3+0SO8BaAdfwjZdP+mhRJc2UDgbwmiwY/Rt43BzfPf3ieJEBB5hO29Wa0
UDgnYk5a0uKAP6P3IHVbg7OClmtT5VpX1AogBFcORR6CEt8LrDG7NLLsY0UnSy3+MEFjhRCMV7OJ
sLXIuDrFNqLlFQ6HuTuOpILe5n22K+xeXCpCV+B/5OOOHGxJCa3DaWnkc3fwtGWeTHBMdxHc7I3O
5gfMIf11C4T3Qs2CUPW8C3dyEDvUpFV8YcmIBEK7RtqDdL4/GHVcq6/w4NE29kOtduMAEK100oCM
rR7vbJw3w7b0SoY0b3RjaZBMD0lc2U9ePyGJg8jUeDTcUeReEBU4X1p5Y65yqOw8ONzrUAix6XXI
WBza+Isl+UgzHYol4K02JIykbAgv9etC/ujM3tnqsbuyZGJDEoDdYer2tpyacsXIhCdSQLD3YXrX
Il+CqEVlxKu23DeePtqmQptVuP53lO4iW/tVssoXd4yRKh9gQ4AizXYT57ot7fzWCgxzSZLpbyby
RK2rqJ2/euY8kyNYOSD+E5CTaLvwQOSc1p2o+uGMuMbMLLytl5p1bfR49wS0rtq118gG3RciFL4G
Tup/yUCInyypiGWrlj8wzRv8Nn5zkdbBbOHtNy7sxv7ROC6e1FyJdsVWadsQYY1VCjR2/pRNCc64
pr4IYZbTDXLvY/FXpGVYIW7Vxuvk1Te65h2zsFmrVjuPs9PViMl0cwyaclzzQ8ahhNJ87JbDhDHH
4WXDj3qkjdg36QJRQ+pLuBx5DttqMq0duRo3kHXstSSc76BKypNEwBbsrubCfMQhN8rVEjCHhHkp
qaMYbJ0pfYOShB/SKwGAx+03gATZtk2L5iqyrPnIsSy/KfjCvitg+PPa8YV7jLu3ucguKfpbah2h
PIpegwnaRFzeFP38VHqvTbxVg6WA0iFwurNDMdXbUA3kDhbpcBAygjZv5FX+oEirC1eIbu2HgWiq
2S42Jrg8uN+bsBD4UO33xGCYAbhCnonwdsOr7x9z6oiXMpMFKm833ZBg72/pv4kc74K/bkekbIPR
7gYIdN9kavi7tJXRRZkwK2wThNhmbkEhd7egcFZaKJg4kfdXMKaXBCIeka1Bxmm2cy/5gHIXqA7C
6u1YYAtYmfYM/h5I7Br/yXMyFg0YPQtVB9p/S2UdRgiJBb4I+fdq3rtCHLCVbas5ukAyuHLN6M0b
MB1lBMKwwSjmdDcSfDdmw8uElI8ISS6XbTD19d8HUGg1BZCDtIi4ICPQn4ZDMxBCAfnfw3VqqpUc
4w0LwYK9Vf0B063z0ipr2lSVfGUe20TgOMejqZMjhbSOCtb8ww97oAcN3vEieAb+MF7jwwFL78Og
aed8anYWfYKvlgneaMQBazAujm7nzldm7vjtLs3YWLCdoCiD2UN+k1kLq9K7m82iOODLSmAPxmV7
07gk+45GZhEZVYUPRE2FjDNX3GQDRDI8UvO8Q5SG3hrmMO/baYpVrW3zlojWAjm3C8BuDohU1kAP
JWDAMhn9Z7NKiD7BkexWBHwK47ny3NesHlGMZXqFPvTWdyr0QdI5JHpub718bO9bIwBcEhFEpIEK
gV5tp5bxlAyRdeG1VlceOz25d2VEj8OaYtRAgOfdlQ5YH+YifiEflHyqcMiKbVm1ajrGFE32EfYh
AgI00Dlj+OGWDfaXDB6weCQuSd865J/uDaM0TkgbY5/kZwJrCDkSxkaHc0gOQele4YA48sklpzDE
J4YLe91IemkClaVCh4/EyEJiNL2YI8rYI81KdzsAl/gWBRrSE+AUzECed4uYp6EaWOZwLBpS12q9
X5RvxkQAtmNtwlwfOYWtiq7Z9lXF2a5016MWBOfJ6ZD+bV+Lutijg7GYMMigMF+yAlTPkYjPzr2X
ieP81VnYRP1GETgIr8Ls/CvHFFeUX/cylts5APKfAFm4TkdCa+lKNJG/zoj8vigKtyPOhZqujRWo
ve90NxwJalaYDJ2UpDkVZq9hArjwKMWkrZULsJRMXSJ1Ox3B9G1HPlGM5nZ30XkXWeJ0z1invKMX
wKMZzMqGkYjlPbqcEm9et1Q/VwxmAhR6aQKZ0VSJafX4K2Jz0XYn8yPau5obbNr+ae4Ujljg+xxw
ZehXIKqD+YBuGH+XsiC+ONU3Wc+jXNdW88pM9U4fDeF52btyE02RvktsjKKzX7bXhTFmwUbG5pQu
ikfn2nAKjH5WMmlEhhEOVjyuxN5MWYi4T1sxlJPJqLGfaRNziZM9GXkHKLIcs+lQkEi4rilSEmBq
el16sNuAAPIuiZJroDPhW9s1ak8050wQa+IRC47sHFoX5Exr2Ixp1HprKLYvUTWtSXZ+lQTJg342
AoUwdDr1tnHhNe3DhJH9LQ28fl+46Ikb37ACnp5SWxJR1HXpl/oWaAIOFjN6cbK+vWoC4zBVtSJo
V3jlPiCue81PJTcWwbtwjJipDQcXg0XW1Az9cG52JCw9SS+jk9oqVM+6jbKrviTtLUuS5DWxazYo
aB+ZQ8sWiXYloGF58xdX6+tqkmF2gKZzEGGzNpwkLRAHjfUtfNP+RHRW9g1XNmyvii045ejpDgPp
PhjxMHl9e1+LJAUJkstNL9z8AP5WnKpQXfTCJC6zJG51nssvXTZcqKrosKvmd2UcPlbAA2+iOHgh
jxrRJxjtGbk6XYfJQ0xD48Nwyel9Tea/pfRyzPcN68OaOS2+lrkbHNx5vIFz8BDmHhQwDO/M1EC0
QGj55b1jjSNZJXxLyFcNgFKYtu8zEoVWhm+YR1fX3SXRovK10NN9Ulh30DdfDO3sFYnByaEomHIK
sApYXVJ+IyAr+JAOia+d48C2xLJ066QsNj25hLM73qZ9Dbkj8wzkzXlYdV+VqNqXnvjX+4aN700r
wfIoOTePWEAuyX0tAUmp5j5No3Fj9/3eyXvCPeom/wHRGh1uN702TVAWqyClEdQW7rPwQCV7pv0e
DOlfZTlPJ4ENrtlGqRcfu2C4SjNb7a2Jm6grmxpMnj47DvLWLh/KjSKSF0sp9pRBFZcJYZY3SZHZ
e8/DdO+ObMelTq8T0zz1nb2NkMhvIo6dD+2M1DVLJ4CYRhNssjp99zux9scm+NEFPoXIvkluyiE8
EpW0bUIflW2w9tHJuENt7PuM/UBB/uFJWU4FgyMad34o5AHmfsU6HKIWNwLowIppgCDiefkeYVT4
txot75jb7VVQIFufdd5mWPLKfh/l1EdUU7Bw28hKxkvHAxO+nrp470++vS6s/gfMKZpJpobivqph
zsBK6nUCCIC5Hg59DE5CAVtphXrrYnZCXpp8JRaMeOYYSEcN2T6K6reK0M0taVMz9r+uUwR6APDh
AxD5BXyx4apt2GQR+DLdRB3p4dghp3qXRcSz+YOJsTnNzYQeP72IVRSLcdtY/g5jcndwU+bTYOq6
dj3NcfXDdoRx0U0NpuqszXBAJoFAO+swq5aQ+7ZBCw/QzvFxTnOfba1Ufq00R/U+TrGgL/ZPxY5K
py2TeC7GZld0g3vAcLk4BMDXr+p8eq7ciIi/2rhOpvwHlOXuLoP5giheRcVNmrJMHnqmUQxyg2If
avWUeGEftsB2+HCq91lFUXvk1BwnlyM0supE/DKGLDb2DvFuuZdG91G8yL84YiYTIc7hCE8g7sv8
EKkBzq2DM68lQZA1s7/Kyz6g0x5PEXTCJudv00it/fuOyrCD0xof7CbVZnQxTU5hH5sGV/MteQpV
DBegQgZMHTX0yETojY0IfAsah3b0C+nfoAwTT/EHgEySWJfodjc9IZU5CYvlKvFxob3YNfr1PdQD
gkstYWXdyhmC5r314bPj4MkhPbieWTxpOQYFPCKtn+gd5s4e/2/0V2LnpDuObtCcxswRt4Es+ocI
5tWXwfbiapvMWgCEIkTwyE9axptKQI3vM9GFz6KcR73WdTE5X1PC8G45dtTMyk3mODdsSAL1LAa7
2sZJGqG6Tg0dPpMXWcU3ohkl0J+GPPhThuQ3ua4dbXobpqeGKalsQN1F/QkaknWYOnWvqnq+MKrW
4166v7o+hzTsVT1GS9gpKJd6r3PAEwMLeqmrcRguaXUVkMsbB7YYhII9lrahP0xz2sPX4xxlk+iQ
b1m8Y5/RGF1rt1dX6HvelZVdVoaFladqbQnRj9yPFTNb/k2B/39KLSVOTQeGK6HryzQ4uJiba1DJ
TymxhWrcNzGOqIc07Y6pX3MQJ/qYqaDxY6pRZPIkN80ormsA6hkxCUn7gOXFiY+UcmzwSYsdmV+y
QTyfKpPY4zsv51g8JWaBB6hzgvIg8PV46yRVHNgMaUE/tuH6eYMJLC4NT7FGSb6reguYF/FEGx70
NZlWlw68o4acHwffSfCmZ7KcYYvtYkfX10naOcVd19nAWbJyrfBmgiDxrnvh1XgaPCKdb7lg/aps
q9mpEfRHxnY/maHgWFdz/LKErlEmd8nVkdhBROZR4c26Fmqw+5WCB9Gmo4Z6TuD0qZHpSbRmfwWM
wvBDwAM8JV/he7fiLl0bU79EF5j7cZrNvyAk2cMqBZkRACwLu8eCs4CX8+Fpmt1jd0l9zrl3bKt9
Vnb71FxSEOxOwQBbg7oNv73L1hnnbaN3T8Q2NQXs5QpMQGluyTS89tssqZjO/QicAw5+a1eAi7pJ
fSxkdjoAh+845gxs9oTx1cbU7FdTv/L7GXjEV5QNkPWrZq1JcuotUF9j5TO7w8BIRwxDit0hTyhw
MKWRWVUu7k64UHicS4OWfRoxwZHRR5XSF3faLB0D0GEt+qvSM47Ctt+iWWN0TwrMobYBXTFRDh53
BiSHm6Dy36vcoOhS1RRlOnp91Skk0KzbGRMgDUCQ6WaM7BohZKGBXQKso6BDchqxuyZ/MBu3AtJe
4D72erokdFeEQGGaL1NuXgS41NnCucOktnXCiL82NBkg7SAeWwSszVYF7l/SdfZUc1/6llPYoSx7
EVCyEv4mQApxbVWkqlWszduc7+SRPWly30cwarBiJ9tYxN6FbVGCmpXp3IChl92uwD4ZrjBp4Q0i
p8vFKSPJDCP3TW2W4Hsz6eHBVo3/FVx5fMryMKACQq6Fw8q8xpxoO+6qlMx31U4EeD8uBs+4WuIZ
d7Xojqoer8cOaGlcRcfBaJrrwXRxyS8JfUMoF+LXPC68EMOzEvSjyqEJU5ILeaJyjk2lTwDMNnPl
XTUt7CnBtuHdikn0Xmt22segKm3qCTlqXooJk7EWYzHdjBieb+cQLMkwBvWPogDcfVdRXH+IYnrO
a0vOwAjMwnip80ycyH03QbpVgDBXUT/FF3idOgxyHcnmBiCPbpiPoydN6FwlFdE4BuHIbkEwynD3
bwidmLJdTvUCu96cV49EtpPHKnzxUgsnq05S2LWxDvOiJQ7ZJ1fkRsdjku1nWwcaK2nyyPZJg7En
gpT0i2lyf5i5LtVW4qjfjIYNEYaC6UVU2f232PUVCDmStAnfzY09uW7l3Uz9m40p6AJgjSQdr2zp
TstUUyLIn5HDiaRYmC/Jt1z15mVEmsIBCjtF8zjva1xRBWK+Cxoj1laHFu2rXSaDqa121K6b0rtv
+kDEE5umOWK9W2x2wFS+EPFGAMQ3w52wYlJXJmKApzokCBmhDMYzvwJNSG4Yw372CZ7fi6ahMOBV
qbhlD+UuwJ9bR87VIafHR2a49G5wcQ4ba3CMDWuoyo5JXxTEODOyqEtYtSSQeQxdzmek9m7tVlOF
B4Nrgt/NyX2x59Z4VwoBoAGVrSCMcFLgKlbMAPrwcaH/D92Ov0WZvme6SD+Ds3a3ZbuzgKFESAjo
s5Tyl2YO96PHeLr/+EJLB+jndgLjHJ1j6NO5McOl7/FrWwV+SB+5I+0vugo9hB/yGkore8kF4YjJ
pDY0uns0kNA1P77uH5pGtKXwotCVgmXnnXemMJskRkFnaizLYg/oMb+GgNF8IoA571cud+chJqTv
G3j8z9ljTHqjF6LgMQpoFA6JAEkJn3EOwh1pEeNFP2K+/Pi+/vDiaGejS6VFGiA1POvQC9xxeFQJ
D4r5POD9UVaD9FlddKh01g46o08GytJc+/X9uSbk8gDYORH1dN9+fX+WImPSbjhxgEXZR4leF2F4
nZGs4QxEjet+p0X3tc+L1396m8DuEA0vdgf65t5Zzy/lCyXQvKN93pR73u6G/Mi1J/37uA8/aS/+
/kS5lOthcqBvGmE9+PUOSaHJ7XE5TZSUbiCVm+hNrI6t8Cdj5fcvAVkFylAGY+Qt1Plfr1NRko5k
gxrBabMNrZQNhBN6QPNWdWKje7ituIY/foq/qYzJbDMd92/Njod059y3Fyrf6YyArw/ADknEk7Xv
hZUv2xTaWeaTtPIvEhpBQu2xNdlT5pysnf4+y+g3fPyn/Hb37oLhXwxhGCD837QYo2FJnS+dfY94
MO3c1QpfO3wtp2MrVRxgy358vd/G7XI9jz4uNpKAqe5s3HrUos2utqnsbYvb/hKmxAa130u///gy
v00AXGbpfy/69siJgrPPsfLZ5Pus7YBeDcgTXhuQoa3vG894ZKEg49oeN/+3K9q/DqOocsLSptC+
9ovvXYGrAPes6VAoNHrstJ9qTZbn9NP3jxaeCFUkBbi8wqUDv7zXn5rvSJXaPgnRsTT1cLT8+NqR
5aZhH8kRpk4O9hztErhmpAn/e8D8I3Pl/yD88f9RrOOi8f3vTZVrwik7yDk/+yqXf/FvX6Xl/4sQ
RjpV0BSDAMEwA/HfYRbhv5iXEUf4Nl8X6+ziWPhPmIXl/ItJlO/N5jtY5EL8uv+kOuK4ZHHEQ2uh
gzYh67v/xFd5JhtjgUXvjnNgke1iQbLONAM12+WY3spmNIfqQF7XfNk64GrJHdS7n57J7b8H3s+G
w7PJ+j9X4kI8DRua39kk2tMAC+Oq2BSEX4i1aD1IHK6Z5rsyML/6yJ7/oQvu7wuSVuv7JIggtzLP
xv88cMJziUIQ1JH2sEZAdmX9pAlcV3i2ZUrokD/ahDRMXWQ8f3yzf3qsPm5ntHhYZjGJ/frtxcpK
qQSSFgB0oQDu4XZ671oSULFZ50nxyaP909VC9oKwRWxE4tHZxDKJuK/chixOKpM2eNyuSkHjhWAr
QZ634+3H93a2Hvz9XEkV5dbsxV2++IR/nldSi6YoEYebLsjKPRgsYwN1+pVER+8Cjzm9T+pBtzka
7U+uezZhL9fFwBmw3mPjpFh3ti6MPrWRPKw3o28lMO3AGec9TSS4KjFwvjXChc/sf3+4Uzyqpr0Y
mz2bCONf79SuQpj7AAqo/4aAcawgOnCubq7yAKJy4eXWicyWeWMnavgkLRk3F7/759kbdxd6RESl
yMHQNdlnIyhwQFtPECjHHrAB6z+5fSteP2XSgenkOxlt8ZWoKdofyOPy2p3VC/9CxJDUjMlM1FoF
ki5m6/n6Xht2YW4qjNV/WRx6n7zM6c11k5Jjtu51btqrohrqk4OKFlsK4aZfAXD40SqqbffWiPxu
2k+2tMonFwAfvdlKkdQo5ZTUWy8kYX3tTxAfOVaTRkXU5Xgv+hqiJyKi6g7LhgfDr4Ozs+Uo2RwN
AtPx/WZFbBEdHjhqRWvJ09upk7G9mfNgAHqR1qg5xtaq60uQZvmc7aZO9+XO7qGtpJugjCgzrGt0
ReNeNy7pLYQiAqCdpmwEujJU/rgi4LH83hd0I7LOSP09mZg5MFZX+ndj1Hg75XYt9TI0yqTPI/Vf
Fy0BVxvHaYl0BnFBNVDodITmbBc9X3JYFc+LwzXbGUUwv40126E1uzjLWSmAoF/qUWY1p88lEyTs
6vwt8X0mGkzrpr2J2sp6Uo3l0hiWkkJVbvgUsLOQBsNW2oDJ1zMFj2tPT9SAiVxzL8zZ7xfQW6+3
fRhl353a0i18XDBEEO0sn8phBpk1q93RfXZEUi2VqyQnr4W9qljNhpL6C00PjRZAj571GjnIhQAm
1QRkXMMsQyTSwXTBnZhNshLPeSlrEklZL+KYTXuTNDB5ctO41G1G/sBaDDIrY9Je3Lx9NfJEBTsq
hkJcj9SrYsRU1dDmip5c77Y3bMxFB2mpdrMdJ5/U2xQpdZC1VU++Yi7EJBnReuvD/N700lQciWTU
7pUQYw1BBuliTUXKyw0y+9jelsnJKtmZvYqS54FKZiK8iwZG6cOC3YTa8vQXm+afPoVBZxcnBZBc
0cEZx/Z7W9NcSNeCShdExM7vR6fiBfFeri1SQ5Jv5kD+6AM56bGzC4s0RZ/YoAnwiOoRk3qdSRj0
V01kdu3G9jo3/sL3hdcSaKGdbHTQdyTn9HXwY6APAe6c6M+ILPtZ8TlG4UCUQh/kSHZ8NT6WQduj
QUocuoVOmvRQ5HxXv4oxUo+a9iFdZrw9atFGUZ9L48p4SEJF+K6TtveDy0q9RutI/WcJloV0WuQx
WZOd/wU/aLwvZ8vL1+ZQa/rHoAcTfFCRe202cgB8Uk80Tt25M6jYg4Yn/TucaCcXmbYehG8hzXEK
/c2wJuudWMPii8Ms8q21owkdF39TD0PLLG6TSphfOxlG33MdN+8KUh4wRJo2/W4KWwIsSQCMTSIR
fePObwVQAbAjzreEQ7gNVq+CjjOIpkXbBRh0M2eZeo6nZd4JbUnkQSwR4zm2gKVY4MN8p7o0A6uD
disXdbYu39rU8bRDInDsm9UF8pjsizWomd8YBO534jfoKLR+NostTjvC42jsgnCoSu/LHLU029qB
zEzwullsrAlDaJ4bbIGkS/f8ZyWkgOau0oWKBat66ZcXcMLH1m7QHFQoVWAjLEg0QL/AZAyniftV
aJPWuY5K25JA+p36qCDL8HIsK300vGoONyCogTt04ABemzBHsBWJIPE3XWzEDPY2Cu77NJmqtQjb
mPHuuuWbHDMZbZEiQXl2sxpSmR8IY2nrzogiSlmRuhBnui2vwmjmMKYMgei0sxJ9FcuSejZq2eRe
YplDv8BtXYRB04ibNPRTtS1lJEBw8e+KaJXalda3TTd06YWD4bk7TuUA3HJ2p0Ad3bq0fPhcKvJ3
E19bvKnHho5XZyzlVwKU0ivSquP4MUKYOe8wLRclszvQ6IcydQlvqlq/M/lxjZqqVNJJNm6mOr02
Wn+iOi48twc3Y4SSJjhNreSvCAxN9JQ0QZKc0AfmajeLOSr2QUB20GWfFUCCbETm4rvl4uA5dW1I
oCm9ZldfWG3bRFB7tGpvCY9p3Evm3CDlQ6ybkHV6iOj25YZsvkW6yU+EJuJijtkPqo7englDQGOu
c6+4r3l+lUM4mas+iROA9uxL0v4+z2IEdmPgJXIbpshn9+xUuvHSX+y3xHzNhMi2RpSixaB83y5d
A3u0tkwErmxWctCeAtg3OvWGaJwy3ZDnkD7UIcFah4apL195o/2UEEj+A9S3uCc6K73sgy5VUIHB
41BAkgcLpMJIy7EW2Z5QIuDflvaXL89NASKMXRLote1zqV0OplGt4It0JJ179GAt8pHclZxzEOVj
3E5yjwwY7JmVusG3MWwburpJJPdW2hvediq9HnwfDfyU3iWtCNWF36SuauafVLYIBVjKt3kkW/hx
iUU6WmKGPfiuqYqf/YJaMy3shE7cTmXx9Apom24KgcT5pZMNFM6lqUhCbkzRyBs9F/OR1T9tFldj
HE4bH2DBiTwpOV+pDOb6gzOJ8FkmUyRWYROEoL9FEMp1NavRJjiUlvBGebStHlDfuuHF7GI82yTk
YaJlzK2gPI6BO5ZXMOklKTWt15e0XJPZf2XyHijiGjVKVqtB+LBWUxR8R5LmvbZzH717vU/vedHO
bEXvWyA53eIVdKavD55JYCcFb4e0d0Fwg7PrE8R2q8mfeqjgeYlMgN4E9YSahQmNJGXHv1UYHsJj
ZnnUhXw+BA8UAG74TFCvrKW/ICeSekzeXC/QqCOMmRc7svlZOZ4w3uzGt68k6c3w8mHvTazpeQ3N
JPbn7+5cylOdi9K+aqshVevcFYGx81HzlsRsJGH3ooyhN3aSNFb/6xTqqNoHhEQXoOx5Oft+mBEN
Gb5s+6MM8yk/TkbIxMkGg56SyLVMdvTXBLrQWLfeZdtJv36EtxwOpy6fRnFpphPTzMolhMDZwkWD
bp0JthLrxE34MJAMczQi0Q62MurM1H11maviVTn1GUkztIEKdgZBJbdKFrFgoyaT42KmcdZ9JJqv
gTXrYJ0EtmZDGumrWY8EExDNEXvsdMo82lmkrIpN2edMwxkCYOLjpsHRxqbp48H/rvzUAlOc126H
DDlwkvhH5tRjt7eRcqYbk2zf7KWMnAZqdcTjC79FqY+6r2CIPVO7qr8akZdxO0QkdyvbDGoICZzk
3+vE1POxkn1A1IkQ9o9xKkDNIbn8ArCkvJ+FFznqPi3Trt6QfE1GhaxSzk+96rHGVULvKUD7xiHI
pLiu0jx78xEsvlCT7IJ16jpER5Ioy6odjkn6psfJRmXuAr8EPec01zgYQzCLdXEXGVZDtmLddV9I
vciIAMjVkkrl9m55mu1M34huZAPI/IvpU+scvUXeTHzuQH6ZX62x1dt00Hm/B3ZBcD1bY/LPi1ra
73OazS8F9V8a7jogRr4ltm1r0T/nHZpLQEnbkqVb5234PiCVfIjc1vBWvHrz0Ft1RhhEEc+3aVmZ
oN1kZx4ASVIMSKNE9UjjLOMrCb/txdhAS19PMHCdtcH5PlnzdxbvgxyiW1fZHkQ2p9Rja+xZy8WF
I8nt3djAYuGu9i35P1balU9zlap2G7FjDLY+hwv0p34rkzUe8/IWMV5UrbJYOq81lIQXSPzVi1vE
+TU7MqvasRFNiFXLui80/SKqrKmVE4HbF48+inLEia4icCcjvxhNGkJ/VlNlJG9MVw7qJmcUryq2
SlJ+oy7AdZmCDZZ2TP8EEcSdROP62Cc5i2QQmAQmRwkhM6QJafvSKytP7JrOInRNZML5L/bOZDlu
ZNuyv/Ks5pChb4YVgegZDPaNJjBSFNHD0Tka//paUN6yknSzlHZr+KwmaZlSkhGBANz9nLP32g+k
yi/JJDbl1ilLJtsL3SbK/XVHnijkchO/Cn6Eeb4t6iiFlG2zM5amjXhdWmZPmlxcMG23OTo99KOk
DAg4UF/rwVxWW8LJKeIqq+ivwC9URNdExDr+1fz8j5qC/z2Ja8tg5Q/NQdJ3WtH93BtcfuCv3qBt
f1myDDiasj44WHTpMPzVG7StLyb2R9PT6f3RMFumRf/qDWqGQdItLRD+OmArswJ6A/9qDmqG+cU2
sScFWCc5gS2dp98oa3+irtm/dkB8gz2ZOSPrC45W8r1+99YiQjNp0bnYg2LZuitdc2aeYV/dScSN
d1YfO9tolI6xsY1m+KZDZyDDpC7vzaoDfZO1ujqQN/VKug/CejtuYdUENkILpmtQdhPlUpOMBCLd
sA6UyTpwEu9MvkLEluq7/QSzN5YPiIOjJ+wECPcHnr2vNSk/V4S2CRlWLEqaLFsF09KezlDsFo5t
TY+myHX1MieefS8x1ZDr1YkwLZNHQg7EszZa9MX1onbkSmfX2+nc8fEahskm98foOXVE9W0KWoI0
fvru/6YJav7a1lkuKPAYQE8uo0c9wCxM2+enpnwSlAb5D9BdU6cwHtBHt0fH9hkGUDr7t2LujA8C
PcBQKlshi+7HSV9T8zd3PK/588yA/5OZstor8lCRqEYlIalYdO5bs2QkKyp7OGZJ4Vh7RJ/xP7z5
Xzu4P967jXmVPhgjxYXB8et7L2iwFc1ccQipJkQhgRPtkNFNG5egzg3JJvo/zEt+oA7+Tw/s319w
eUM/XSyQ60nijfRTqPOJDdAvJf0HoxNMMO1bLADbdjFx2ZN/1KVFdkR1VajiukBz10bzsxkNm47D
3JSP+z9/i8tc8ff3hQ0aZAEdXkyUv3VAzbabSMRA8J4RmLmijBJHop6if+gB/u2rGCbTaYvLzuzg
109fk9jReV7NraI5/VXbYpVoSK38hy/1B8Tqtw9DV3Vp/tNb1cnV/vVlLCtXqY30cwWaTmMXFrY2
rGoDqaRZjBGKvgQHC6rP+VmnkntqHZdxmXT17K21VPMJ9gSCPK9gra1YBEgQe5WEQVnm3w2z6KgM
FGF9Sk4uqWMJxTRFngBqG6BNjKyzDGJ5Yyz6lk1Gf/B+KLrqpaErd5ydEmOAExUbRGGCVmYlR2JQ
aBNw5jeKw6QPaKKNbFIHq8J69P8wxPrvuV8Z7h83rPMblX5PhfrzlvXjZ/7as1zrC8NZny3Lh9/L
IsZ9+9ee5bhfsFaZy6DYZcDDzvXTnqV/YQwCMgecGv/8JZzd1L84QJfY51zCYnQm+f/JnvWbxx7h
JJvij72UsiEwGWz9ekOrrCmqPCc8rso946g13vSI8I9JfSUpgRTHny0+VYKXm54Io16o7A2zlPfZ
NARn/Xmh+G37XN4K867lU7Hwc9j6bcWs8PRpvpdSj4u42zNiUCEEELn3cFeRkmsn/W2OzfZbQ6Dq
X/fv/xU9+dtizQzAZfqL7pUvwsPA8tsa5Tbo1zpLCabLyZPfG+SYVNP3bPK3pBH/06z5t6VqebFF
GbFsr/w74/RfL3k9t66j5X4dgn6cwzmRb1at5bs/X8y/fxHOQi4fS2cP/fVFkqFqY/o1dWiWqXEg
/2oIFSqf+z+/ynJ3/LQcYs/l9/NNgd40Gc/+TrGsabjTIZBERA3i1tEUJpy4eQg89T021Guuakyb
5U3RBps/v67Nw/H7C+MrZxDMVJeznbn8/U+bnXADAHF4sRksCS0gfx4q85ZDQfMc+YRqbSOTduU6
FfqbtcTgYQ0KYKpHxNE3g4iI1IVgHUYO9kzkKBjO51kLCIQog+k5tYZagV3WyMPQSkOjJYj7gDRK
eNyogyZqAjq6D0lLUT/KAWF8m7t5dGiqWV3Pk+OZB5NMQJPZQLdITGn+eatBxn5wgNHhKaQgtnRo
gaY47jLrqeWSxXurlYsep5eesXEyh+mcVXfkac9LL+If7vZ/uzf4ohf+MOA2Zr3GjzXh54vn1ELL
MRyGRL3lZ02PMKulgfcPr/JvzxRTtwAGHRIugJ2QTn/9ivp06kqjRyw+UmCGAXYTMhCiCSE04BCM
BdX6z/fErxNPBFQLpxamsrFMr5Ed/XYCALDHATVp+5AJId+cRGNLEIUdxjXxHU0uHOzaaGj//KJ/
8yE5cJBSj2JkqUp+Ow8E9KYZihJu4eXypmvrfN8nNGdHK7ip5rT4h4/4N1+cDwvYQ3lA9WPqvx3x
FDfHgJqZjIYkk+uyJaNZBtM/kiyXb+aXpzpwdQRiAORYn1gOf//mjNokgsIO6BDm1Vff58Mz0cO7
AUA29bH81VcaBU4cKgwSJWwxr9xWqU2guOmZ3oPLAO1Cv4yYux8X+/9Xxf9jgYT/oSr+jo/irfiv
//nZpt/eqv+6+17L9yL99vOZY/kNfx05TO8Lk3/KWttAjPrzkcOwv6AyBGpDgWwZhm7xM/9bQmN8
WdQxCFeZ3HPL6jw9/6qSTWrrhVfJ/eCYSBl89z85cDBc/fVB9eiuLKWczQ2mI85BTvrrwsBglMEe
QRSpKPEhr/rRAU9IyhA9TMLR7L3d6l/dzqp3mCPkVxvYCl5H4AQ1c85nwxumS8szTV+YgMJtHBnB
U26n7wR7t1GoarTY7sAEG+4HGYfRmFaggnU86VY2Hx3mM+GP3zg1KcnRsnjHRYrIvesZwLaeL54T
vGfpYbar+qDLenqKnbq/ahwrv7PH1rlyjZlQG0yn/HQG7FY1bXYhv9N9jJJkfiIY2gMd0X3Ys8Fv
7BwzOWDX9LBiDtZ5dBML0T4/S/ACDoioqM4FlosOD+IlIfjvkjryg8xe79orSrr6hWUeslonwrro
Pso40p7TquwvtN88koA9avNJete0JYmcAu11KOfUu5Z93X3SP3sfyqXTx09qI78Ry7nzoMnxo6He
OzGXKhhq8pbHkRefJs35bLTU26dp7u19lb1jTjOWM0N+aX2lrPWPj4F/1WX4wnX68S6JFc8vutl4
19j8P0g6eyfIBwtJjVM67WQXiskhvhl+aBhrvfNpZ/QTAmm3RF2aY3+RRqnvnS7JLw7OOVwPCS7r
RS8yec4n3+qEibzlQ+iatoy8GsPYFZSy5DxzmbMy0bdMqMctPWIPow5vvAckhm6/jTaymfPLiNqB
oBvuuGuFpP+CSNTdO16tnyQNVoSSbpHjLUsKfT8kuIgqWEPVymg8sN94hz5Kye8cc4vJLGe2jOpy
+fKauWdIJ7x8t1zcDKjBXk2lRt9njpxPUmzeG1LDr5U1fpRtxgBYM9dm40Cw4LJWVu/tA5uPTI6E
ESKGfVexDrcAO3Ho1bH76ftz++nYMRNGwRdS0JcBVNB9WFPkXttOPl/PWmt/NYXJVfSHaxCII7uN
zpSK+dOK//VJj/Qbo4gwUQyNMA+eT/wWhtCmuG+b3ttkyQhpLW3yk4G1cIf4YxkTYeR7YoZKSlLU
6hcHX+CmZhW/KgNdxxERkMhMQ15sSTDQQo3HFnqIjsC2Jj6Lvph1JjmjDD1Ttq9pPo1r157SQ2Dl
CJodawgTr1/MpZ0Xf6iydfaVV01R6Jgi2nvStz5IDUBr2SNeN1dMyMWmjFoISEJ15x4tzNoXfv89
wyiAvXOJEGO2pTC8QUJB19ldRm54X3jZCp+7QQykspydZ+fubaOP1nMt/fEusz3SdEBgNysSJpO3
eOBBUMrFIkwkFfO4ebwjDw0ijmfJ5zZZQkcnuxnWObqwUDR6fN25BlQRjDlbo2TO6KIqtlYxoNCN
MEcTK1AT3QXCg1g798GNpB0YNllO6pPemOd8DtR1XLNhj5Fphfiee+bcur6eWTaSddsOYh33wbBP
dB3/RkRY8C61VLbxxsy95rRrXfQqGsE+MuhpfKmDtPbAUdQlHXWGYe55lLn1XvKy23kqnIMsxTfp
ud2dwVJJs3yYnCPJsw5hRcG1m2LfqOIImUnTPRgV3+1mzKt2Y+mRtbGimuBo/nNrDTwS8Gyd0ExN
+0AGdESoajkeSXl5Ek0gbhJpGJAvRPpIVEF7NCvNfu+Q8cGcWdJ8NVdHhFE2fX4sO9Ol1x/71sGo
jceO7KvnoPCcZ1m7R0s59oqKE0J5WgkaZSQ1BRZNEGWU8z5VI/FaC6bnaFdd9OSYGhbWvJ/3mIX6
G+kmct+WAE9XUUm03ojReo3UKD/1Rqad3ZZ8XD3H2adH9cKc1qW9ctzRaFYdA8NtTYs2BXyRFh91
HWGiJOAo0aa9lRhotVx6hpLhwR5r1AynnWe/Z/shMZlgWRBESes+d1llHoy+wiLYklvUTom3QUrS
XnP95UoypyNbvcwuyKSqrd/4zWM8NkSzToZzTJAS3cTxYoxC9x+2jj29ThaxeonCZjsww8FkFBPO
NjVYg3Oz2CQm9iEJU2WlC7OlYevFbwqt28ppmZjSgOpDXWkvuYqUBRZVaDwqk8iPylflWTkFiIPW
NA+ymlBWpFT2LZiTHAXHEGzgcwcbjtL72AYmQHLb8G2w5bnNfNK3ej6vrznAcCZKoq4YDjpM2X0d
FRPVkXDEqShLC/jF3J7zRvB1GKg1cOsPlnFK6BKfIEstw/WWQyX9iOYu0euEeESgF6UOVWgOovHQ
6oP73A56udFGf/ymwQHkDFA/dEOVHlpRw0CoA/WkE55xmjGALo+EdU0qn8kibM+YzZiwgdiAaUQK
2qg5t2naMX9WmnOYjBS81CzUHu/JsDHNqAhdcBWY2yJvYyqjuI6qMl7hXofHxBvZaAG5sYMueCDQ
Hh7awTt2qrGOLnEkF4pjsPU0EFb1slOx32UHYrWyWwDmd4WU83XsjMEp7VX+IUeDgjByZmaD1QOC
EtZnA2xdbZklFfNcnV0q0FU3Y9SKMlts8bSJm7Lo7st4ToOVcCNvWzIB/261MaFY/kSy3ZoFvwM9
S2yUXyEk0kkUjPDZ1d7R5QXp5Q/NBee1/pH5rnfqbD95Ynb7qs1LhBlndaYQNkChwEnL24Lx9NUc
s6i5hDojoFMjt2Mq7iyk1YS5Gs5iD06jSy+a24nafGfWyVl3gYemHlP1JtK429ve3Dv8/q2jEXmv
ATRNh2q4Rwq5yF20cRcl5aVOnKd89iZSp6MhbHvAslETD+uEShTxFq1QqzzzrEIXa7iJUfkdR48m
Z1nX5cVrm5vOYgNIS/MhySCmluqdE+wcRlOaAFR2vuJR5zbtfWtTtzrGvjYlca6YAywMxT1IL2Pb
ghHcCGfSj+XMzJVjmrYmhrl7QgvtnVhpqo0BKm8r5GLPrfPhHWiaWPy9wCKIAW0vyjGmg1ZG9qWr
CJRkqhLc4fUOdp0Y5YrqUH22QXtsR324N5yODD4z1a6dyh82dmPGUH+sOSwb9jl39K1d1vioRLG9
7rEikrKpFdYmGa15mxGtvoUXY3+zUngKReLNzWa2Jjg0fffosrmdS2B7NeldhnawTYmojfBWkxRk
Zr9rv3SbcJ4r/dGfSvfbbEwFMaLARhyvSzYdFJZwJvKEqMUeKJFPdIElpn7rD7hIUciVId7JYxI4
uBclj/TRcvpzQvQn0ZaFu+no/h+zrCp3QpRgeBA8wWQD4DB01TXJo3aI+Md9tJCQZK05bpRhNpve
s7UDCVc1ZIqJlnkylxsf/yucGwuL0uAAntGIhW0Eg+QgBU7Oorg24iWksWGJi4Wj9qLS5i08bQMC
T29Drml50BLgU0NjJUjDRrn3jd7f1XOW7ggE1T8AW5Hx2QVIvjprRmrkRKhepDo56E1uoCJgHG6a
b7FbluSRtl+7wEKbYc/ZLTR9ohODySYs1+Y0PPjXtZNcNJKT18aUjKusq/T7WTcuvYuBvTLjZi3k
7O/YGNDAzZ45bIZA674Fk7JfC3a3b1EyB4eqHri7hK6MQ1WNWDL1CJEuPm7NOiN2watpLIE5oTXI
8RTgUDl4NpHUPLH1wVC2c/brFl1wY/Tpiw5p4QqanriOhqiPkAA40wOa6OYtrVGe16ZI9oFiSZGd
YaAuHbJzWYzq5PulQg9Xpy4aq06JlRyM5s6x2wqQkwZC0Epafa07brQbrW4QG3YVD4A5YribIW60
O8kjSgSosKJ3R+TRnjNh9+REeh5zRFLzQUs7+zEVFX2BwKU7lznNjrQaOIdI1OhvZTW0qTGodZjP
eoFlu+qb2yEJKm9ludFE2BzggoMqvfrdckvvg41CHZx0GMywd+PkBmuC2vWCOy+hPbIrmtF7Gqds
3KC4HcVKH4RxjoOiPFRRkN2kVgVEzxw64uFT38rOSe6ccbkCY/Q6dUzKhhDkzgF0hY8TxwOl0t1C
PTB6DlautP0VAfJveYYhuuy64eRPiKAheTA9c0EixkMarebYeZk6mtmIhh9LKJmk4gwfLX+0wWDP
mVHMLNLs01cyAow2aVQnpSJOr/H8t75Gtty0g9zHbTJc2RAOroa4fwPwAuHOkNpChh4IKeawHnHT
fgy9jcIGnKen6p2fo/blvT7Nswd8eMyPsXTBLEoUNH7SaNuglIJIJ+c8ZV16xpQwvudum18XCdl/
RlAbtyMpyleBmaWhJOZxpeaUqClLx4g567deNX+df6A00iE+TzyvSFPluJnHyD16hhOTHNxrmxwB
fpjK5moqkZDpFKVhG9tiV2uJukZBme9nbzCeAHGCaPBmzAkagfKO2V8N+fzB2okhuEp8yH32VrRJ
vtGDEh988BS15UM+zfdlT4hu7wIXydL5oRLYRdoONe0wPk6lt6g9Mvu1HhN1EmXm3VhzVD1qE0Qr
07OelBxegSpVN9LxEupAgomZ4KlzXWfs5vIDjiP2/NJ4n8hOQxAFvkf6aLP01pXrsUS5mFmqfdQ1
UV5lfLaD4Ly7bVR2T4vh4CVo5Ox8zF+KFOsaY7cLHQQrnNL2fU7192o5S6Wa9dBO7JJBhJ6Ik+0x
K3M0hU7+FaIfyC3DuY9GjaBv7kElLkKfXgVO/a07jTelg/S78gifjiJXO5JqGm0VEdyFZdRoVRM+
fhXNK2loz8aAsp4T4NUofSI2BwgRgiT0TdDl5tnK6mHTKFsc85jTZK/XDuNZn4YFQcs7PyZzcdKM
VabbSH+Y4G50ZKab2sXoDmIQpXgvrxYwz7dJeDO6QIA44JEMFQZscmEfTNODFnv+yVdD8JV5F055
34lBAMbHRjep9gPrm87OdSTadkV/FVG5OOdO6VxwAQy7jLPwmjbQ59x7gKVmq1n1GnQ6omXNbRTh
5ScJ+5S5wVeU/feqtSFQBOY5TYPTkA6foyO/WbG7xft6ZHY8rAzOFGnvBCgiolMq2Dfp5FwnQbQr
aANpVnbKmomVDRrqBlyW2Kb9/FQV2kkLsscurcezXc/aXR1l/towxaeLw0G25gezjwPZBwkJw1Ry
oA6upazHMEEhvJ4hm256w3hu4H6lnG/XvdnsycKAQsk25zPVXQm/AysoV12BMxdZlHs/sEnm3BAr
jpavuU8EFexUe4eX/GXUq5BYI/JJKQuRyqOwzqAyaFLsItu7CM3BmOAnSA+ykglJj8jYN8dp3fgk
dRIP88kNrviZGYG80HdROT3VsVPe4maVOy2ojswyaxoAxaNuxLuy0LIN8uSQbftJ64OrmjTto6nL
7/Tn0FPU82tR2R1pop31gLfhGViHuqXp/iq6luVq7F4MrbkVjvG9tMvnJgjexzn+zGz/aiipXCxy
pa3gEzjXwa85d5tQDkgx7ov1BJlYyf4tIRfghP6Lu6225NYtugOzn/al1pDno77ILz1TVs6KkC88
gpE3RELAnIuTnIMm+si8cM2Fuhrs2fGIHe9KPBUFc3cLYGaDSIBB2W6oy+PUWbsWVF9JCifUandP
uvJHpaZpzdshDLlRpyxqXrmY95DViOIW1xVEzk1SDFtpFWyr8pDGrbuGK0xHIG+LfQFXawv/z71U
UluTPMvMfzTucYvF9JmGLYpYwKW6Xm9FGqDTrO9yzuYxKj56npRNhXeDAHAngvLoD+6hhfTmUlWs
grFEHeSiP0/Sp0Xlrc1Jt0I/+uZmFpuIbnHqG3c0m6JHrx8XzNGiPkLRNwxeveccf6sp7czzsOO3
3Lkqu5hpC3xQOdc20PgestB69ovnLO7uhpqNMhInRt3aOmhkKDL1WCuCkecERWac083o7OQWuBHO
r3x+MqcE3mF0Qb20jmJL3xXgqoBng+6M82jtM9V1XYgaVhX0a92Vr5gpiaGm4hgqeIquMJJ9zVKG
lQqta9153L1JQktY1DoaEkAaby2xyKs8RwTbewji11pu1nddPTzSJDR2XaEZR3AaOmFqur3Lqw66
TFRl3ZPSqhbUIVCI4xBUCyzNz4JV7bEqYhlQZ4G87CCF3m+HVHo0HBovNOkig+ylNbRhBmQc3bwP
vhfm4B8ixO0hloHpnUFosOrhuh/toBvOnFSrjzm3i2cVxO2hM1R67D06w/QIJlJc26ms7r02Sb5F
jMleabHZe4xl5g0D1+6x7TLwOa0imr1nejXSpjsWHujJWNiMfLofb0k8cTLBh01cO8pgyr2Og2o4
i/67MrTixGPrbAcP7ATM0nkbgV698SWEDtaJ7o6E+aVp1LuUconRblHVDxuUs+rC1DY6z6ghNyY5
JjdJQ6Vs10bwkktJ+q3uDgDbkubJG5LqoUuK/C0G2raboFttE3heK2vsFxLnqN0OKTokLqtMd6Yh
jZSZZta9oi6IQvRqPsYIE0ZmhzRlG9iUYbrsx13ResMV1ToNBwZqVJTNK3paug410SorUM4kKYDC
u/fQkIbB2Bhrr5yafec0xRYCibMntd6+9Wf1nbyt6MxHig6Z6IYt4R2cNAA8MmeN9fSA1rU/sqN0
p6rwmx26dly1XmsZL242DmeKDsh1bL7bGUhJOGombRIrzu+SYJ7vEyHig+c1xYeUvXeXON0LYQZE
XXtSO5cUg2GVcoyPOBgf68q8deHPrSs5ixBDJg93Q0ej5Q29RcAa72uHLKa6LxHJlvO04xgjXxV9
g5Mr/HldmWW7t5tWW8sFZIrgrDu1UD8ekQ5TDxus2MAQk6tEFPqVZP+7AltuhzYi8GOczwdCBunc
SKc7+FUtia9u/TUjfe1C5PZXnH2cVt30XlmULWXdXPpCj69qvWaQ4VcPqd2bd0OQmfSaK/Dksi/R
JRYUDFtdd0CBmWO8cuysOhRlgEcjV/lV62LOyMa+2HtlAzMVxQc2nKQa8C/U4pvKB3nCSgHNWUht
I+Pli22rrD3GxC4yV+E6cGdu4sg1zmMHISywx/sYYsNGZjoAr2aCwTiXzgGaZhamASrpuJuLUKKZ
XJFCMK7SUlYhk+b4mGaF8TYZ1Ii9CZA5XlYVs3fr8zTxqhSV49rwY49odsAQUSX7HTy29ggfDLjt
5DiXYh4eZD3Pd72FphLV+nQQMynY8FhJeC+iWwjv/taZCSEq51wdm64XIbFW5SZLR6pQDGY7f2mu
4rSc1nWCclNlSXrHndt/VAV6MRf9CdYyZiYMbLwwNVtj6xXyPpL1cN8LN98ohjdERI4VGMBMblx3
8o4y49ugZS1CACI1BuMEY7oFaZ1eC2MTV3OujYYOUxtlza2GhfIcTU605f2cBcYx+oiudcZ7VF6Z
fv7VbuHx97NdHGQ0NLta92igUHOVC5inZm545Pk1bwZjlJchr7y1WWPZSJyRibeRFFtngeK5GFHH
3AW0VtnVPsVPtUvn6X1odZxQMwG6dCZVfOox3ZIpnw8fcdbZALvw4h3nYax2ia23R4F58MwoKtty
QN3S49rgTOy3pi0NztsVFuKiMkKU4v5Wi3HeVCOmEjeK9N1EF+JE01LfGImdbjMn/z6kpYUPKpkO
1lSPm1jPjHd9qvxN61hTmMQkv1QOUJTWpT+Lu8bf+qqZjsjp87U7YkfrWRu2E2wr/CYN63oi/TM9
GO9xsOziHEe1GY5J121qZkH4Fru7ti4I+UOO9wAZqSc7oIHs5IJ8J4SzPc6zFWQ8PrI4ZE7xxrCx
2DWFPp4H/u81gQgaOAHP3He57jykClc6aKVoi+j8KiltjvbKkfDn8iZfDbE9Yf8pedLhefMhB9de
BS26F/YnF1a45barou5iTtD9nN4PedHtROlgY/SCdJe4pYFEUNTVrZfbTKIQqj0aA1MzowvUXlNB
/03vZX3dOGr8rkkmmYY2AGWfCoZiERPD81yrZtdNBWUYPZUblVZ0KzwPsBggy5AUBOvgCmW9GGpp
r3ZF+eQ7Q0nf1S6eXCqfsNDpP/M2g5s5Zco1WUNxLEmSC1UwDI9DM3ykaRlflx1nGfr67vhUD9p0
XWOqWOuq+wiSH1Ncfol0Ky00paenoXAH+0XxiN/oM9DrHC3oC+a64MbSyMlZR7qD+S9ileFobuU6
lO/YDKfGHV7LES8cBBA01GtpjxCk9UwEK1Py3mDAfU4ciui3prxzv6ymsDPq/kgO1fSUtX0HNLUU
XzGOas/10Pf7yo/7o3T94RXjRHlr9B68vNjGSmvV/udYwdNeacziX0vf6M5eMNgXrzb0owFwDhgt
XIIVIU6sbx5tjpYp5LmNe/E84Bp8Yjj3iQRqOLTzHFFuMuC0J64ALlms77PGVEeNk/FhO7xc5k4Z
S12cvTd+MN42VjUecD/Q/tJsfdeYMxNlSwetgizkJm/H6BDj6uE0mbbyM076LoO7O7hhMwUcrzwT
62lRaVVYKDoaCbeO6TN1dzxZROvaoLBuZ/5gPQ9coimZs1AvO346q+J9nvTNDcYebIGBTQCDRz9V
siYfLL21X8BSw5atcq6ssuqJ0ofPGwCHe1aGbF+qiKHoShbLeyMiQSNoYWJCPNIQPiuTnMiQrA1Q
ukNbvA/9mIXMhKKV7SXlui6GD0dwswRlwdtHrlYfGLPXRzFq+jqzZbyPvdK6sKii3MG4TC8tIjvA
bFvxPju1BUPeLZtau+Vl+hPWZtbyONX9J+S4bigYWssVKDwP+DNXpeKzotJn7Qrrkr9PB4vObl/M
CjOOz0zOeocPj0BA4E2QO7ACnbMGg2Hv6fVZq9JC1BsqgNIbbFfc6lbxDnbMsFTYWNP4EdHaXQew
/GZ6OYFRvTJmb527VCc34dwWlQdlMbI/53KQwZppddJc5X2fjmFUJLxoZMxjex1MdfZdVT2R007W
1cWlcFotHH3hGSfY68reKCrJ5M4sPPNSR7oFlFTTDSNEqCAQi1eFQ5C8UAX1MuuCrbYK4fJTRBcl
um8hG8hQ8+O7LCWBlX2z0V3wzaPGjmTO7YdpGDUTWZ6giRK+VO21zBJCGUxohy96GVP90vkunhRV
D7tpp7TnMlaj91y5dlZuc3QJI2fdIT8VwuS0QUaKy40Y9G7GdpUFL2iXzPbMmOZRmvyNGnHdvxED
UKlre0BftZuEL49+KjAN4XTTjad0EpqxACv15oBSNJ7DsSAzyeFreVTYadWKyBVn49Uye9Gdznkb
nKG/1sZBs/ZlGkN8Uw7pZRi348Jb4TxL6EM01a1PVtGaWRNARNqCLKR7jzvqFCPTCQ3qU4jCPmPP
cOnpbYOi33eNdlIk6BD+q6t2m0jqIkaQWbZK8Fnv5qL0b2hus0Y4c1dSy4ykDs+cM/yjbWP2fR47
wst3ZEzqBCh0SZZtRsYfhdzR+qgYiIq+uTKbpqVZmbkF0ZD5ZHZEapWGXYTJkMGc8FEtwNQuEwJG
2koOwAZk03P+XcIC6JWQfOAkrvsd1HRH+34UFHJoMbGP615QvBdORXiPMM3mI8EqY13MXMSwL8yk
/kTcaFw0UkLI/eHF7oLZpUa2PKWYhOGbvIOuM+knIE9zfmJ6SsBiFNXppbbtGGb/qAXDseJdU25h
K11XOmw6bGmIT+1AJLf2YHphYnO7ryzhxf66jC2tgBvBwqyvOgBy68FTHvKeeCzGQ9kEpca0JFeS
31VrQbDtJkYdn5MIiDJvmVd7zpiGPH/rIIrmUMOkdrAUSDhM0O6Fjki300RPyomQ2QJ5iNc0B3Yq
qfsHTskWF63PvlOeYAycOrSWgTdvONq5CWeL4okz2lnRN2iBkhGP4s4H25jaUANrRCK9O6xFM1W3
XM2USd78oonZD0Fv3XpiQOBa0ELnCNKvNWl9Yx7J8Vf0zw078ZXNQDyZE3ubudpXKZTDbN247Wlg
fLSSxaJm6YRZWO6MsUO4kFGZ0L0+TTRBwmF0o6vate7Lti3xUvoHOwY4kjtUSE5V0ZcQ5irHOp0o
uh6JIPrHw+2vc6Jq+jU4SmDkFNlkvq44qmxVLQNMgeBgC0MHrmtTXfP9kdTisMniV3lQsd2gVaGj
Loj9STWWMeZTG28aetimlf+Mr4S0BQImanwkIAAzCe2ZjItN1+YkMYmSFbFK6QK1QlXXEIbTZ3AD
XA+TFIir+n+xdybLbWNbl36ViprjD/TNoCYgAfa9JEueICTLQt/3ePr/g7MiyqZuWZXzypuRvmk7
TRIEztln77W+BZD6Qeu09BCM/mNaUhwaY/FEjkDcexipCE9ZgD7A41lEWCmOpmcQmkI/En6yWHok
ZjCvBr5cW6BHkJI6ai4NZ5oG3XbKGUVS/oSrptGcwPfwYUnJzmj7i5aCEIu0szoVazrGGzzzuVOq
GExrUUAtStnZ59QXaVpdPA+zvxkbYjrDTXPg3GO/QDh9zRKmucQRuA0ZbjYD071oWqCAA+nUivRz
rUwv3FjFv5RNOBXLOesDLKibkSN5g05e2kUxyDDoRiDwRg3jV5h27SDGqyxCRAc0a+psvaF0xOhJ
mFUwUZFzBBKX/hjIfId+dC4tWp5Ia1e+WESXNNF3PjTb2dK78aXEEegObnJswLAYln2Dmpk2IB0t
r0iSrRWZdPikNn9iVtq/ymFOE60hQEU2w29CEcS7TIm/k1QeXIdEfhmwqhE2AWnA6vGxjL1Yr/TK
dxSA8kU5yZvR1HSiENidRO9aSf0A4Q/PUg18cwVLqf1pGd67ROLdEuzDuCxTBoOJUjzFDJA3fa2Z
R1SJNOFwk++xPgjzwLFYKrW/SQRlmJkM8lLWmDASUDW9szKFNIJRV+hlLu1TrRLdhPZLRZPH9stQ
d/RgePbYqNohyPeqkNDp8F85Rz17dRPBI0SGoqn9o6aRdhk0cPlxYAu4+Q3zpIYMnBt1fDUHDs2Y
4jkAAL5W5FRG/p1nJ7LaGFybQe7yteqOVyMs6YZBsiczejVSEYhNrjDzklsUOhqZD+jl4aGY6o2x
0XsiEKnUD5gYxDBCoTxOhwBK06YYjUdBNQY2fGSEaHAYReAgeMlj2VipClOMUVvT/RAW+aB+jzqC
m8NK4PjwEWfyvsqsH2aLVEWXSYgCckO54mfVQ9QyVILisbYkwZEq323Fhq63sB1T/SxbfOu1bCab
MVfk4xh4l1Tu3qLoluvRKcYy75SWCksk24kEMKtK0xHfJZxlvyC6qRkR0Cjpm1HhdS/8Q13n3nPR
5d/iJnXGsKJQ7Bm3lyKJIZXn/SACyA27ZHyoNJl55HitTJO2lmlspao6BvJEzFObLASDDLY4XppF
8CE2ES5fg7YNjDKnr2i/mbHghl6/HRMFtX4GLB3nGRW6np8i4DMu6hSwwCQh0c70PaeOzOdBLeAn
gU4LMearthipYDbVYT9UIu+xs1y9RyVTG/Ic7CNrB1D65xSQ9EnWw5OuJY+mb27AgockJKSbiYYU
x5COs1b3ZkVgiojBsJxciI5aEtGgNqrHvAm2MHWW+EhfFYq/uBRqu6kJWtGkVeeDEUnwSTPvyYKT
14BtkqMn3yhXgF9QETYXS8x3tZSdjJDgFdNa0i1ZK2FzjPJC39ViHRPdE9VUPl3WcqBLln4WblW8
OHaeMf5HLLs0KloYWZ4/BibxFpnqXaqkT518FNypVrdNG/+MOvlIgvuOI440x2ZEcOaBTgHa3ysJ
JOnEFNHFRMObNMRUDbSzHdAw2nclRjnUBUGIbx/UOQqkhACW3OB4LevzvE52K2HoaecZ/dVqfWXT
9RK9calB7iiVKaKhztCyZSmre71tpGOtsm8RRz15YHK8th+JP/gFyQKyAjHL+Aef1f5iaeER5ZYI
VLQw4mipEEyyjRR4pwqRzalPyEHREIhYMW8s6ZlrFWwxU6ddQZ09wZnEsItWd21yAhEykAJY622d
1ZNoGCgsZAZx5ph3lURYSEGEqDHz6KEG7Yb5ZXdSK0VdYBETzm2LRaXOeiZ7MWGrrVbus9Q090lU
1osg7i8hIS2kmvMlmyAixLhViRXpzG1bZ/Gqr4ddo1THUNKe2Np2YqYZJERTK4WJqCJilfQ1EXnc
BL2aXhqlV85ll5LMAuIBFjYkcaIGyzZcczhhNElnKPaKVVCSkjEUbzSnmTVEjbQQc3OhTgQmhlq1
aYx+LzQVXSD/AKxlkzfJEzsRerVhqaT5Y5H0KHzbnq5NTp1tj55nvqsmbv1Fqzdy6yCV0X72qhIe
IiuL9kwnrYPPOHQbhKUSEaVVF0uv09R3XaGOC8v0I7bYLlGepHhaQip3ozYvcK5oRxHzvkSXay3Z
dMwjfH59n5qEjv1/a0Izbt7/1/+ULExf/3dvwuG1qoPXJPkfmzp5zd7r3z0Jv/7Tf0wJkiH914xV
NmhvsAn9cjv+44PELPlf4LJpLdCPFplL/R/vPn4FnPuqhNXRVGlbz7Gr/9uUAAoAIwEYE3ZhcMO6
9q9MCXcuHkiepP1iSzA1YAC6dm+I6qU0SXsxTK80zyrksGywonmjCFbsYCjN1W8X6PyPkeZ3tued
z/HXq8ExgA6saxY24jsXjx75/ZCwwF+NsAboeaEleuq5rXOlOeQKrjJ6QuEXJuz/8JqqKOuzd9nQ
JMjaf3ou0gg1e5sO8bUbDVIerXw9NMOKuAkHbYyxCuV4F1rSPw/F/6urcv6gAC8VyJ6iDNv6/rJ2
egeRiAS6qzwh1uoak6mi9a0RzF0SEuTy96sq/fJa/XO15/uUMd7c0ZRnZPh8XWXlzhOIqTozo0TU
r9ZJ68iGXirQ7mK0QrY0+FQq76Gu2Vn23Po3KSI672g2J7KKGAdV3oIEH05REzi3ibPksg3eTf/d
zB+H8lvQnsWZcf6hqBszcnA7NoGbRA9qfdKDXWIuSs0JuwUykipdmfXLRLjhHNUyIL55aJn9EZWx
jy6kjI7K+5g/IFQIMsYHp8l4ASE0K3bMladdmVkX8kVUryZ9wpp1sWQQ3heXRhRWcbBs8WYwD10L
fkBjhciPq+ltlJWxVWbcWmrnxsl6ml45VqZasxiSbfhCDucbbYlYOE/aj0RA+kAQSUHMVH7uawAn
6U9TfBnNm2a+lpwyxo5k7eIil29o1pd1TidF/tl53xtUCgw3fazA7LCoPKNftslnb7oAgKsDV+zJ
bGo7PrEG5eZ51nVJyjch3FXDVtfJyWU+bUk7sdiS1FGfs5BwJRtcRO6Dq6MqkhyfAUa8U72l0b8w
J9cROrCX5BvjK5egdMeU+HWXEJYORw9Ox2yi+/NJINQE6SyAtmsfpuVC12HIqfXoAVGiqKF6VF2z
DpV91pchfdTygfiarygCn5YbHgbmuVidJcAWMBH+fAuj0YA9HHX12iD1oju3aEgMW+hFT6sZg9by
7w/Gf3o1iQWSx16ZH0Llz1fTmFty+q90xMgWJiXKSEOfiexdRF0aNF+82qeFhvE4BwyiAjSee85i
f76a1xsdrYgheRhgtdrKgGa6MR6Nwts0fbrTrfBxZNL3hQvzzlLGo8+r4ohU4LuwwcCO/vNVR8/P
RDU24odq1F4aYw350nwktVm0Q9RwjjSXsFWgD8jo+7UxtyraIngI0+6i92AKa/wnGwhYuTOE3ZJu
+fXvX4ExX+M/liZsyqqOxR43HPkC93TxEP5SGsu+dcuKg0HK47SY+VwmJndEKAsG46q4HuO15A4b
sXcKbwmhLigc4SexhqNli63dabZ6a9YR51U3PVQ7aVtutK2xmtB4VXRdFtZBp0IOFvzGmbfJIAbx
L4InaixbIXVkq7sisUqckmzhXdjX23wNDkQ/1m/+LdjKu+p7svXdYOU5pSMbiwzpgQEwYuldtZe/
X41fC/Hnq2GAQ8DrD4b57h7xC9HUxjK2buYjFTi8y3IR4dLiESBWVV14H8Yuf+ToIp+THRdiSG1P
XBaVW1qcd+3qCQmfUC7KW3Hod9HP/I3PYRCK9dVd9YvX87f3eecornyx7ydUqLdoU+wBnZKKGGwq
N9/la2FNOV9+IOdXnuPj5HqX7lk6Zftx2zqG7XnHWEZ7tIA6vLHWPtrCKyMOEmhDN8zXVuvkRDGX
SzRIc58/3tMSMofHBuoCpmWyERtbqxfsYB3sW/rgtrE2dt6mP0uXAUCx3Rg2AtaexG0cacGyRPGq
28p0ImNq0tzaO1j5efRexfylaa5ZuVAqW33G1mDnrrouVtGlOOR0ZBf5rTpEK8H9+/drzQbO++tG
yoQiSppuGepc0f1uzo8l2UrJwTNv4RPTrJO0mU7Rvj6mR8vW1sI39YnR0oXcPsJhmUMT9aw1Nvwe
zsf030nD7r+ng0NC2awNGTZVf66qFcckYkeQ//PfJdWqNR0jJEmSo4iTFUv8GWFLx2BlcnQp7JZO
IZA1RLz7aKcRjvedfccwHSHYlgUPnZt8L2/Ctt2Y34DGfZMO3TF1OWoJC/SF0YXYohQaOIvHDRas
pt6sbhPgVjHYONeKuiSUS4hWPRrHzknQpcLqpAH9BdBGuTN7iyprBtM5AyqVynTgniY1QpmRU2qe
m3fwDuFTu1U2wSMDtmWyL4OFODh0s3MYyjXp3tAE7PSgb1o32WW7cIXf/pJvBkd2VZdoFvkbvaHk
kK///kVL9zgcADg4g1nsKd2hh2j3yI5CzYdy8kpAajjV0P9LW7RUpLvrPI8+CASF9KyC9qXlpP7G
97dFuEmMi95dkIuI1lbvd3XxolqPJvTE2jH8A4A48iFHSM3hovxRmO5sEM63zQcMPm+JUli5ZI0N
I5VWp/pOc9N69c/Fh6w7bf7oj89mRXaqw69jIkhGSIoLzoVm65BVSShbjucDsJV8g/RR44jot3l0
VFKHvhI2yCRwQ3/doJBSuMASj52lnJJ824mPBvKREV9gTL7Vijz1eTWuT2FkIFE+Nmq4IKx8KWeP
unK0sM0DwW1/8ubLZmUQZHw1a7t9qyW07Le43UWym8eXTljp49tIrahn6wzLKxNsuzRAhM5iGM2C
UMpH5M2otEFN4AnIA0DXCqyR9KO4RUl8pMM0rRsT/c1Sr8nWxGZXGft0uBrBuWsPtUkktvkUGg8y
8rU04mr1/7LEh2GiU+DzqCsgCUz17lHHdFTrE0mm10zF5IDkfuPpIz0BT66xRhtf7Bz3pQwCKkJV
TPQBusWmf19ciGlE9lkYV1fCqd9p9am2ggKQDj0DxqCQ91/c3vdPIC9nApQwmUXKBNmI86//xslo
0LrVIKD8W8ToFyl1OREhlf0AXjPX+VsadUxgDBo2nbL3S4JXeni9k1+tLcR4FWaILy629PkNKZyl
OKhSWqkqVI0/35DQ0xoUg0G8kvv2DcEOXHYKm8DQ96hoE6aD3qpR2FTJGrNi4RiWxgXKasppBNU+
Pel/eZClwqOsgcJJ1QU95x5kw9o04GWQp6tX9SsVaHOgAnPVy9Il209YTmnu2Vxi7Ytqby7mft9e
NGbgpkH5AHwGVI91d84bQkStZt6K1zbEL0EgMQM9ya8XQ8Gd9/db4L6aJT2BIoUqxRDnQ/N97I3g
J0CW87S9NjgacO45zWDUtkamGCfL74oS6Qi+1S/2T0rlT5+QlB2iTiDqsO6bv7aG3268gVmTUhWF
fI3jLY21NNoE6ruVKIs4P05IeaN1ax2ZSWRpZyvIMaOJRUE8muJBwwJT5C9a+aA2V694ysTzMOyy
4ca0a6zfShxcwXBj9NE3b6G+U5s91XKc7eJpbY7rrDyM07oQQHWSShtwiKtJOkwXz6mxbFBDRBuj
XMdAbXCz2pJ5mionnNZVRC/wYoQ89eesPWD4T8UXkakyENRjiXh0PMTCR86ZY8KLRhAn4hvXYOtV
n3X/2lpXI38qDU5Ca4M3Yp4E35WVHwkDo9HJh2PtL3t9zR7XGZdE3Fjabg6ZyD4sI6Ie2OvWyTT4
0OmS2YtIBi4SIlb+aQ7q+2ZGj/J0ZLTECdvQlx6fKeQqCltZ/em1K617lZBwK5ewfEg43urNNpJW
QV8sO1STc1YfG221NIR92LQoOVCNmd5S0Q5j7rY/CJTAcvYqSVxT7XtNlxohf6GvEmmBFDuvL9nI
YWcNSTTXNoXpYJ7m/KwbD137EPBbQUUuKuVWj4vBfGoB8SqOrOCEBWXPwXleq+vCwZHQa18kdP0J
4IAgQ1kGLoegozmji3/9cxmBldT7IOHVaxD6jEFGkpiLAsR0liuw8PHjzIyKr3BAn6ppjZwqnllo
USKFDdXCn68aTH7fDpmoXCf9PetsMJQ0xRne4bTNd3H5UQsgKuATspn6F6XZ+srWy1aSd1DLJ3rz
LCg1plXTTYxDOhzk9BjKoh1rF5OjgHYZpe+eD8mV7AH8MZuKTEtYeLR2YONFZ1SGS2XGN4zbMnc7
a9lhB9lnCG0eqeqmM8mfunWxOuzOAdbxpYY1U3Flb4nevTa3U5fZhbjNRBwCP/3MVTW0PE7+7sHC
5NqJW+vSxQeAD3bVn4LoOQdZqSVQ+KDPSy3960th5LZRPc2C3A4eySlRXGOws3D39/UKKsunpcNg
IwZnxmHYpON3d2Yxa2boY6bI11DZxuF8our2yUY7Eyiy6D/mKcGBeS+COIP8xgUOIZ9Z6KjbnXcR
p+2Ql7YLzHkxGIci2Cfq2/wvfsS4IH3y8DV0JBLZE1QxogqGBVoJ4TYe82kbGYcgO5xyem1zqAI+
LlXdqOzNyvhznuHHynNrcglyftjnwyYlK1eBJ5F8t8LXMTqQgqtbCy9foVMMQkce1sJbcZaQxQlL
yd/53TLTn7zxscOtYfqlLY+vvnpRio6D0kGdVoJ+KhRboQ4QpXSR9iwI1WlksgoVPQdLb1whyXGO
3s8ch4XXXEWBnl2ObGJLwpJdDktfs7tpWemrYB5oPtTYv7z2TUI0FWES0KoH8L/zJRs5D+JdE9kG
qoPM4TriDM9oxwdKSiA4tIAnad/CE1dWMoAI8aiG1+q1X/rSGRdGgUzMFA4YXZkenzTv6EU96rCV
Vr0rrG3BQW6Hddh0C6/X9ll1rrUnyffWMfZyuTiVjfOqzTyN9g3F174FVBMwXDdRchTDW4R+2Pgp
AncsU/D5UwCreJVVaDxL12h+SCFCeY91HalNPh+FvGo1TrKjV6yZ8UhKw0NabL1xM8TLAvV03bZn
7MngRN+K5F1THsByIM4eVlq8akNq5nU0LhFrqGRvD25u2o98mavs+5P8JhRuMK3SWSG+jK7CI/nL
Elpfd2beofTpHSvHDOJUzCuDFftBd2mOw8QR2O14ypdsNMkq2IzosY1VLmJeSx0MXAi8i8cm3tFW
dZPEnpxBZeNBkrQRl3vMav0C6U3GU18fyP0LDFdfW0uSB5i7v2BEzb/7O8vNj/GrcC5Rukt2dx2c
dtOvGcTVp5ZeKsY9+i7X4Luf2QNxc+vyFjJuuowqe9ki3BQ7NA62iLH2UqG6/ZZ9ceaTPhe4hsFD
S29SNGBvzQOP3yvOnFoeJHsmXyNmnU4XFuAe4I9wQCReWWEu3EqWE4mZzANKX8tP2qWVW7tEp7ET
lvoRMeZjLRh72DZf7BmfSk/6h5AEFdWSsAZASvzznVllBa+OdNgrwNyW4amM7DwjWv3v69eneouP
rnCKMAxdJcvdvNsjlCb0SjMaRVSDVBXw3J6wG55VseOQP7024nTuI+uLNVMy54Lxj4KSXiVNS50x
FFeeGcKfn40QOsJ7SXa5oh0NUVsaS6hENKJC0H+oIbIl/e9BcXRpncnHSFgF3KfTU8IaSxcexOFP
KVy+sfwUMwFj0SL+ka5+lC8G4cUgeWvojqHGmrEbg5+tfkZMLaXPRr0TUam25zI659FT1n1MSM8V
ulgLZEFQAsk0nrmKhAprC2pOiS68bZQu90AUYN5fkApiDYgBXCPahhVOiCVIY7ld4MnkiUEcyKPL
5CFItiZtZVdbqGt5R0NjTSFyqR0Okwv6hUtaVyvJHYmP7Nza8Y/mxfuef3iP8UfxDItgielryba2
ZGrklo7udC/xt/RNeil30kb+Pl4EftTOiKhC0TbxiHMKzZf8jdZ3ktx4unbCesw2irEf+ku2MpV1
kb4RGD+mh0HeiZ0rdAcxOjX9Zk7ukph+hcW6025RuRfz53SZlXsecMyeYYkwGgO8I6DUCdeZ4lrx
ahjIxuF4g8N7wT+7q/hQvsTQf15G2tw5QAbs0qxsLIF2MtjGS/j29xuWg+7nm8cwFRGiGR2Qz6eR
sTE5QSbtdA1mmNN60NdRtFdVVxpcz3IoKvl5VYeds2EEZ4vFghtb/U52VqU6XfGQGW9tfqQXb06H
hsJ6tFWEG0g7AyeYXA3RH8c3ZOPFor4mL8JzkS7yY72guKZDQCbfrfEcMIBR6sgn7zY+68kiHl3o
NdpFfe6epI/gmj2h4VQueHrWvKFteQjcmD/A+p6gOUWCvPdOrQvvfylvsqfiVXvqVrk7p6Bri/jG
cv+hVTZSP7rKwNNCkIOFDY+hWAcn4FTo414hmBlrfYOmq5Ie9JPuFtvge5YTSmSju9w0H3QC2Tgl
u37RDjFv7aAcYBAtBCddxSt9Wbv+XrfZTBaiW6GosIVX1IjoLgoEUd/ptYg3b+89iD39Dro+4ru8
8VcYy5RogQCuPBAidFTW3Vp/r1mtndyV3+Rv0Q7FpHbJaH0+wMrhicMvXTgRSeCx04OCo4cKajlb
i8ysuvfCuIzdZlRuQTGttGFvBS5oFX4tVAkcIM7INq7iC/6bg/7Sgt7hKzmkGLBs/jaQiBZkaix1
Ya3n7gBaAViZjjpjUeYYYpy+X1v1rhN2ZnfIe5Fu3XM9buGnG6zvb93aWJnpgqyrOHR6xFboLy/I
xqTH/l372R3wOYYmUo1Fb9opM8rYoYMkdGt8pgmJFuji4lWtYWo6xslBNF1DxVlGosQiU+3gJ3EX
2IGQlg0R2V9LsXU9bYscoop2oE00yfVgMUmumW+D/hLTYvXXevuhIrdVCJFZFd06xOOhHnJvoUDZ
4mgSOU2z5CdbA08ezI9l07PU2RO3i4d4Z8kQEaEzWiL03l+d/T+3QHRdmSc9IC9USlzrrr5VNRhP
KPOna9oarW30POFeOMyKfuYdQWxsm/gqVXtdbs8wpMjxkZcCf8EWAhYgKPEXO/anDZu3w7YBeVSW
ma/dj/IqpRogvQTSVXqGqTU6ogapDAPJfKb7Yp9i1PdpqYEmT2UAipFR3qduBIZapYulYroOy3Rd
btvjsO+fZCdyUaydeTRCMnQkvMfbdngo4kUlOxIt4kf5rD6AzjLPdMmj7kwWS0THXOA8wknYRUZd
Zws5XJkg4H5Mj6NoL7RX8CcK/CQ03UQl5Ut6mTX39lk2nLQ5YXQi9dRAed4A0nUG0i05ljW2eI4+
5gf9NL603VqJHnz1OHaOwvJ8JjRrJ79Ua3+T7htn2vqrcGVd45XgNLvxrC7jFb3Vb/y+E8v7U/ba
74uj7PasSwpyQLuMjga3pLescXdDZ8ZIheA2PkzNeYgPWKDaaKmeh2hBx1ct5+XQUxh/OYJxkdhy
pIVq8N0s+rPwOK+NB/HM2/eBBtj+o3hmviY+Kx8Ca2Syo0+MSdt7IauSOQwHItYY/axc9SU+j4Vk
a+60p751VZv9dim7IH4SWyQE6DFDpbfAAsf7jR97njvTLn9yoeelZj1t9efgCo4/fMgfOAoJ2+KS
4KD72WXzrmm9W+deWKgSwVE2P1+/kW6CPd7DSIkK9wPJ4qE8hc+0Tbbmsd1aa/0a/UQuveu31T55
0H6MWwhzb5ZC49g2zjSF+VEYttGjojBWXqotR2i7kXaaMj+qk75Pukvt7cz62FtLwY3zbdKtR8SK
3aVtzqF68FU3rFxSdFBFFhJcIBYdlgew1Ssk75YCPnM9hStwSz0y0nGhFgv9Ow1rvWbhhoyy0OAG
4NH+BiVgVhaQqOOMzbloD7K8HltXHq+yeohRsemLms+dQZU9wKIUINcAZLHCp8LferVtfNHX/Q/P
LJMKREiKLBu6KN4pAMxWMSxvaKbrNKXFSVAQnXaphJWuG1SnbLTxX68RODnIgDDofaj4ee6K2ijX
x6jvhfjq0VBeNCGprE1VbnMxfh9NQf+qSfypA0Bzh5pDBqqJmJ7F8s9qFqEoqKCAqMio9vALjumb
JmftGWAPfjcsfRIL5sgpKQCxaCF8MPA4L5IsY0tF47xoUpneU82ofiTeqiO2E/wGXge//vH30un+
a+DK0w2au+sIrklMueuul0MrRk2UhtdisnJGOy23qU4sGYcdvGtyu/n7y0n3Z4v59XAJMJOcZRDG
r1PAb03VuLBmvk4SXk1QgjuyOfZD5JluXAf1MgynH6XOiWqMlNAZgeTR+jMNl9ZwtsjVpNp1FWdG
Ps/M2lC9tW4JLW29wtgX4VdRzNanKwOkV9JRUbCrcG20uytTpwJpReRF3OTvLa8n2UlnJw/CSV0B
hFmZW8S1F+alwc3f5j9hW8bzUDT8ju10jqRA1Rm6enQGH5dSgGWsJo7UHlMaLqErhC6KZ0oSuFcy
rR8pZP+/tSqeqLV1TaOdL+0yb6GVO6q8ErVtZWcjAyfXMhfd5GhmZwcJCAOgJxQRLqNPPER4zYlW
zGSatxfBu/aU+5ETAsD4VbWMO/6vItjhW+6MlzJlyGV3KA/gaaBWADTHEIVyiVqO/ehbw+qHxooA
r2gRREtQDYW2KHr7i5tBudtKkRWaZDIw1uEvYlru1oBYJ+gw1hPxNhXVPmvTeKkYg4bFmo2yEAbZ
5ql97TL2zyKmukrFkyoRfGbF+YahyPnv7+b+idUlTdHY101ubR3C8l1Nw1E40Hlks5ssh8Rq+slJ
Vftu5YU/JEjydvY4dvk66gfri6Vi/nN/P/f+el2CQVmc1DnQ/G6lyBR493odZje4ZG4jIeoqhhng
gfMshfVJM0uvnb9/1M+3NqMrsNQcmJhw/BKI/t7gEFSpqSWYt7eIRAKnMnYjfC8OeVTzsG7cf/1i
84Ok8gRZNLvv49oH7PtgnDSua1Q+h0FGga2YP3OpfRwTYIB/f7H74ow/niYC0gbKwXlbuWvdKKVC
oJPi9zdvimm5ZTW1tszI5u+v8muzuPvOAGcbaGJnEjexSH+u7pGqDLWEV/lmHmi60Xq1B/iHkO5t
ceLxp+hbmBx6w7WZnDVIzKKjUe8gaM0e25B4KfLQroJ1KoZdoTnRDJbRFlriJpojY1YCsDAs+/Ko
VA/gunAmSvVqEJaWih992YSu5uEedAwOitYOL96oOtUEetKx5hTnpfTBcZKpNYZXKkf48OFD+iA9
ES4i6o4CXvVI7cWvJ08x4v/cLgMHUwy2QLlbtA3GpCWBRLniNOF6SI+R4YJP4BCPtckU8BpsqtIl
ANo3VtGuSdeit4r7VXcAff3FRf60U7BH8D9ip1geTJR6f15jVRTSAHl8ewMYu7D07sSMz54seVh0
TfXcavkpoJ3/9y/2ky5xjijTmDNzG80366/i/7ftKTOgOySaLt6Y3uDXBIQ9pkbgKJqGtqur1aWo
iLSEumGdCY3vlHnx1Xj588c2OFYpSLQ1clCMX9vSb++AwGefKEFcYwlg3wSm9qJSYf1GeOecJpJl
/O0frQEN7e+f/POSwBKMHhMvu4L4WpyX6t9elpjXuAq7orqNelVvoTUKaPG0QANs4gtf9Bf/w1U2
qQHIjtNlpDXozP58MaERW6+vcl6sN2+lKK2xMUeMBD6C/pwLGRglCWfQZDFCSor8i0LwP7w6ylPF
ABE0RwEZ93EpOft9kIVjdRNAojOzmJYdFgml1UqQNuFhJIobr66s+E9M5p7/7WW2LLSHCp5FWeS8
etfAldWw8DsImbc6rXck1XGuAai3IHbEHqz6y3WK6/jnMsWr0RZTUdQjOb9vZFu9WCHx0+ob0opm
TSOrbzYDkWg2ZuwnIquDhZwVIwPm+KtEjk9aUCTgfEq+Yhq5qFIU+c+vGMZwbQgFE7A0HRG5VeJD
gB46a29tI+xgP/EUy4ykB7BRBJYCZkQhajpquNEtHwlmkYhuM4muATv+VjNn//vX8Os6/3FlaO8T
hcZuz2CfXJ67zT4qSIardF+8jmVjQpgZP4KurF09L3B0xUz3KQYMpOuMMq0YTmvScIgug29NKDPs
wnrlNmYLHB1yPdzgq6wlpLdAu1kU0Rdv9dODiVyViBhdYrM2qdTv3mlHVrA+4C69WQX67QlMlW0V
4JY8Of4RQBX4Yh34tIHOmmyduQeaC4nS7G4dsOoWI5pv5DeYwAqScnQrEPGSL55Bbd4g/7z+poqE
hr4NgwCUuHeLe69VCrmsSXgrEauFdmrJL4o0XOtg2uD1zPe6ilrNHyeGwGpZALbnfViAeA9Dq588
0bfOuWfFLgRUjyGMtu30uIcEGyq7OTYZn/6zaqaMdqtIP1lg4Ox2aiV3kn+QHcyhwnuz/EDY8Dbo
ltIUlpPhaJWYusTMwqhaYV0SRAqVRhXgMHr51UqzZaQ0fAHTpK4KQ6wvQCqWcMK7y2Q4iSdbV2QF
o9bkZ6NsxmMTflGefj45EdmBDBF/DNsTm9PdN1OHqmlCb4luU5MStQzMCBp2mS+NRCI9lgRdbIMA
yto2PrOYP2D+6e1GtH6KjXiIZc9RBrX7psoYvyv6ABX5rthsJfWLXVu+78RjLEKGJCOnoQ4DxH33
4JdyRmS5mYU37NzhSuk75SQRn+z4XSPb2PvspPVy1AQA9xiQIz1tWlALATe02hDiRCPg7GcvaZGk
28kK96nRNZsYImKY1DXOXrhFniSv/74cfNpz5/y12eHE5cUUoN+V4EqbVUKg9d2s6MJgyk2xZ7aG
kx7pOl7eHGvk0C7//WuyQM71hoHI6Nd1/G3D7WUNha7ZVVc5an5MSf0zDZJvxPhuUtNjE2TuRfTV
F6W49Mvs8+dzR73Pi81aOmteUf5clmNFqWQd1u81C5cKoHP1Zlj4wocnoK9gv2xfesaejw+pKbep
jmYHbWZoc1U4o/qLviydMPShCbyLI2hmPBkhAcYKJ7V6RFfgTbY/IcWQ3yDzt9mbPmAoVXYVDT+8
P3J36iAXJOo6yiCFXOXh2KHuIa3JG8ErYo12spizJgehpzoBRFA8Qn79b/bOpLlSJc22f6Us51wD
BxwYvMlp1YZCXUiKCSZFSPQ4PQ6/vha6+SqloyjJMsdllpY383YcwPHm+/ZemyTklvZd7x47wS6I
X5D95jGVQUl2cL0qnFupjnx4JJuxvLft0xGjDTEHJJJ/d/1tP9EJQ/BDmxSPeL8OoHf0+sWA70h1
vKg3pT7OvHNHgjK/DanfyTsnx2SaXUT84OZqomamdhXIdU0l9tsEoRv8ygOzLg2vxAU8uPMWmSn/
qm1WYq5gOUcIuSf64vPR8nEVCDiA+hhllsip4HAznJvTOPVSMEPaNsoJTXEzTL5FyGrVOGRfDE3m
4A/TM5fjSyDM1w2W//l+mCRuUZhJ7YxXvbMbxaUi9Hq+aIkmyM167bZbnM8I4++BJAfVechLVOF1
3N3H/UlrP9jOs+U8a6D3YfU9qp5z4zwOV/W8dbK7ud+jeevVaWjSg7m1lsy3fuWkd9Eg1h2x0EEo
dwltMkJ9upCOBqIKCJCrMTsO+6sxPldiH/n3fYBEqvot2mYNMI+REq3bPllbYGc6+OuWvgvCkylu
VkD/OZW566mkrk4lRbfd8RAbW3ss11ChEdA5Y0/pBMpmR2E56zbTgDyCXlqg8DOkiigUapKYdCX9
vx4wqmE/W+7vxABWYn0P7jWHqSXsAXI0Zp59GN3XqtgP/PSJenbDXxVYmEZIULH8gSpmZSYL9ZzV
JKPBPTy4P7EOjNTim1X6Y0CslK+Ff9lUV2n226F5nBHQXeljP85XQXQTRJdJ86DklYliJr5fsmDk
aQ0EYcZQhNCtSK+A+kNgOQ7Uvq8ekE8hY9a4llFPMGIBy7obH106lej62CcL7odizVuHuNqDNXUW
+mj9rXixrnW8oQNuOYi7sjOBU8FZe/zgeNtXl8YlXcHhyT7VZFOixt2rcu0025EZoSMxGawCup91
IgAynSyLpLnJ/KdR/DCwzUdbekEFacrjps+2C4MR3ne/91K4m/uAs3F4kiBjHH8GLSXJY+Ed14D3
m924uPGmBkHIWfr6p/V00TWI0PHHtfrOjCf6cQ+9Al3xDR4+KuwN8PHfs7ehndf7e8yFNGgbcRNk
J2EOzPEk6u7x+efzT294nBmZPuYVn+3G0qvuY6jT64pxQlc02Kt+a/sbX5+ih2cq5D/lcAaMIUMZ
lR1zJtPiJMsRDpwV/TatvkmEImX7lC39ZA2v5Li0Lh1+vFH9HqzLIb8O9XVKs7EFYaJP/eZYsqKr
7LaMz8vwmw0aMdrHxYkT7cP0LOtP0vykhlgDSng+Qh1ZzhdWeQpOqXR2hXs1jeQGo0C97fNdATT1
Aty9dnZVctNkWAOvrP57T+M/vBN8HrM+doNt4J8hZC/cI1EeBbRIkUGdSBqS6otCk7Os9gfrDVwh
IsFRwZHadCiEG0pc7cCbh6uZBmCCtjRPgQWX3bSbLPM6TUH/zLUcL5yudlZtEZ2VWiSbkBiqfWxS
Ral7YJ7kGAV8CCjmaljgK2+wu7UnC3QMRUgLZQUW/MZPy5suXPq3Qm1zz0T9sAjBYKBvuyLW+1pH
VGCGitDDlmUqD8idcuO7oLMtSFVFjVp2wHfibyXonAS2yujOap+RkPjFI/l4/GRPhONwOQfCk3Vf
1UdvFn6jctvUio38WoTm+F3GAzSxciOccFjNA9wEa8DM4kdPum/blWlG/Ven7w/vhB+w+AMX7+Ny
+j4oXrm9BXnJdfNrDm/OWVR9pxowwT11XpIW6WDXATbOG4rDzQSWEyTTb0zj9JwqBvrnq9pydnk3
OpZf4pBDR/sHDKp1sKUd5zwO8nQorufcfIjcmbV74sSl2OrupfjmBszrn1/x4/Z0uaS0TRrGpsvx
7+AAXhYAImfhUPpsx27jq3Jcd5n3y64C/3vhRBgnenEsSWtHD9uG29BpLhotbmwWw5PaJ9CjlcVt
JMAydwSEsQUqhzXoj1Ugnj3NooX7WX/xlF5VXe8fEy4Dn90pm340aYdb6mQOoTmTE4YMjvExWHCt
Bm0uNCE4rWTMgxPPh3klIo5LErVuGhTR9w6JRUS7sS/BYjtRYO0n0+z3oifVom4VaVqRRW5fK3du
qYK97y0emCJFjNF27R4inDyaFKoruB+/JhD3Z5NV7McJItHnb8T5MAZIQ6RUiwjawcbhHWw1SNnR
oXLm7FpgqliNfnszmenR59cQH/Yz9vuLHLz1MAJDJ7IQIU1L0FcyE5WZALFCR8N/EcWzKb1I7KRc
GN+5TLayDe7r/qLUebVLPbPZ5Zy4rVFcaB9/0Dgg+aLrtDaRMpC6AHG/QuUbarxLhXQw9xn+EUEE
2BIqw9sFG96u/dVW/uNXvBTTBVUsMCaoxw++4irxZezGs3ElO4RNhJ2RVWEOFAf8aDyOKw4tkn1B
H525einvRlGDrdaXCLRG/4tX+FrCPxigdC4kYsmlhcEp9f12sQMiOXFMIoGkzvduZw/7uuMpGjNA
KndJPBcVCTGo8pzMXQtrsi+CpGOTgE9iG7lswtyCTkvqfSVk/OMPsxbEA6AH0wZS8f6HldVYpnnT
GFd1MM3rLhqvyH8/Zn8AwkiPmH/L7mHow40OeYfg4k9N6ghrb0IlBeG0XdtGfK0Kff/FcPxwRqbt
wtGYL5n3xmH+4LwJXjlJp6iKrvPQL7+RxHMk7X4f5v54OpfhsQyDBoSzH601PO61w9+1XgB8p+Cr
4NKeanVm0yV1zNI4itquYK8gX8ognnY16UJrjS/i9Qf/X+TrP1yWpP8dq7J+rJ7/68dz8/v5LVBl
+Wf+5qkYQsBGwQUVQBJZ1nSHAfY3UMUQ7l/U0ajTUOmVnNv4h/5/yqv3F2MSAZFwHfgZdOL+B6gC
a4VUB47mmOeRRbA7+HdSXp334wy7FDWYJaJeYMbH9vG6O3uz1YgKakCugydRm0SuZU7B/wwJmnog
e9o5GbLZ/glSOwJI1dhiWy3UwIRirL0j87B4VFZ6Eoc9qYqGoeRGpwtjssjN/EKyWXh0fCVOe99E
5e4nIxj5cBZE6Yly8u9D8GOwPTKIjdmkCk5jY39mEDSpFVKmeqBkfNRYWIP6WjEtpGrax73jPqWm
Yzw6xWQTN2CNjHBaP67E0ZHneIHYy4wc5EVy++alfv97onqLgnldQP81f/GcfB9YwiKrpvVLdX5Z
o948JzWleZ2V9gveGXFLBzFbU3/Q497tOTY4UQ6xvrQKovjcksNcLPtf7hTQcs8dD+85EXP62mBt
pntKvtQP5pBiQqUPeSQ1OLHmqsr5bM0BB0TTkKRg9Sj3S2iBX0hq/ngfgCzoHJnUCAK5VBHe3Ic9
tDiKRvUCtza+KsLwObazaZ9XcNSIuoKfFqnfTaU5ypWRvY+GGEpLQdpfN7XGavIQeoZdZD2FeTic
hG5H7bswz4Z0FMd+FDenSM2d73YZp/AGVfKFtP19heP1HdDv8lHN8NmAoj/YBzRAt23Aji9lERZn
JbXjM4itUCy7QZxZma2+WrPeV6CX69EBR0W/+KEAkRx2YuYxJwRGeM8khtwbmXsb5zOZ71XaHZEh
kZ+G42jCOSC3GK45Y18XXyzgr/7794MuIKMVnwH1UqAU/sHLKtJWNzAmnxM2v6ijU9bAVd+m9W8V
luJlzsPaXIftcExGmYurbzCnJ4zoMf69xJ0eR6smz6ZAh3mWa3Hhlt7Sl5zz+ucADHY7g6gEeGN2
FWf8AgbM4AtZbpXlGT9UYmwHaWbuLrK7uKPuhxuMgLH+qMib6K5EhHRlhD62rT73q6/0k++3Yjx3
9t2+j3tUBuTEU2x9P0YdsmujOO5+2UMz1Csl5HQyEbp73+iaRvNsJmqn7MR8iU1Nq8Wh1LXMBWH7
LSeY7jom1S1ecTTikWWjmohZJsWJk0rV30nD7L7F0pnnnXb9SxI83B861uM3/lRDcAknTKYhdVwC
0Ty34FDfaN+/RC/mHX8+n3wYyuCwGMF4SAJOeuBt3t8iH4eKhsZ9qmp0sW6Yz/AJDHRLkYWBLcUv
/fnl7D9dj0uix2U9YTgfbCeQbWAZmeqnnqCne5fN7nbKiLwtcxoFpM8G4tHOAu9oADkad2E1oRBu
r8RQIhUXA/OR8KLhTBGcCUYQkOkRHaAs2jSOY+xJk/Agpvo1fBTP7/p1n4E9nSfRXiZ+PdwITwhj
VbOzurF0tek82Z1aoemdmsqDdzGU0A6p6SMwcklgJMavf+Hrty5cOdhrI20C+cXD+Di8MMgAeTFl
EBB46S9HzjdTYOEkjtbF/GskN4EDUGNuJp7YShN3ckrNcNWyunxxyWUT+e5DDrikBLPBMoK8zT7Y
/cZJ4nVupX+ZeeMfBxkHL2Dd0cbN0Hd//qYPyvfLx8Nmkex45i1aFpxf398dSzWE3ab9NQXDvWwU
rs2qa/MHC7FYin6PsIRonI8yejOEb/he/hMDT3Y+ORAvv/gpr8LA93f9OuBMV8D94Shy8FOygHC3
WARPii3qA/BfNKZ94DTfRdpQWtcDQZ3rWAM5TcPRtCmxRsZ9XLbjvUglpdJ8rC+03dO1ssx+ZpTq
8tn1Q9df5SQKUiMawv4IFHGD8rRpylMRJnZFRFVMO0IQtsYlC6/54k0u27WDV8khga+WCDQbpejh
SdtMZorEhnzMsVdzHM61/G22WGQbPvUL0i3xhpR+yS4nRxS0rfh6nnWDs4fmnAMQOhLpum6sjJJt
Qj9yJr5zawHxp6xYWqipYSK+TBJKO7FWs2YnMYtrTNzttyyaCEvQ9vCjVqG4YC4eEL9ZR1lYJ5fQ
+hU6cWj+6AqVzwMwu8gDMhGq8khMPclflSGcbWUY13k2eycGDm8COFR/ZuXekmZD9B2VdZdwaBo8
hOJa0iYoISDfs/ziCR7UV5YRShkH+5zDA3A8xsb7EWoPXTu2kXhsRGw+OH2DY5wUkJFKVlwgPGjL
qcHzGmgoVAp5B7JXY53NFDgJgojSDYYDkywBIgzyIr/zROde1QRiXbUZeHH80XbbrXQk+9NARxgG
ja5Vl6/f2P+ddf4BYP/NdLN57B7/65mcJprRj8Xz//vHw3PxXL4957z+/X8fdFxIj8gkOOuwS8by
seyW/j7nONZfPjOfZQKNRKSF4ONf5xz+pn+CIi3xl8VfxjNB+QpFivh3jjVCvt+7edSTlyqehe6O
qhhiv4NBVnUDmkI3kysVGLGxt9O4qb7PmROTfER0O7SaPNeFgTuobo3kTLhR4e5dr5gvQM7nEe7/
CeSR7wij3gu7rPsVUSYdfR+Yz9bGK0qca2KwIdzG0XRHgI734KuMKCIjzNSdb7NZW/XjWNLmS2vF
7gWzPK7Rn91gK3DMYeM7OAibhuNCtAkyQj7usjgkS8WSkcp2UV6TorZO2iY1XrK8d8hAcYaY72pl
EiSHN4tUc0EYj5GIlq89sgx/PdqVys78MO3tXd2W8RkiKmM8z6E1A6/KTYFLI5/SYuXas0/z00yk
cww8PLZpts7ogE4qaF/q0e9MPwEwLu2IU42X+Mj/PCMjC80DLL+eMpXHYp+OxRiexX3XhSXtrwRF
hDv27mOoXN+8CYPEpTCxqKOxjyduYpTxKWZZVfwobbYFPyfN5va2yUZcWFWjC/qoYxkWcNLjTKS0
n1RsF9RZpD2B0qhFfBnMYfBTF4WujkOthvhcJ4p63Gp0pZ020B6MKWTDyi2QgZXyL7OAFvpzVTj7
wk/qdhNGxBbuOMfWgrhFNfqMjJxIWziD1wFBqQ58+tDz1IxFB2Z2WA0vZmJMbrwN5qkXBCuyL4xv
jZGAm3pPNlRH2GhkFwTGgn3rtN2d5bXK+H+qRBj+Sww5KkAODCXW6aLrnOIoleQ7vNS9Y4jryIlK
gMBky61dI8huIbF3j6WHA8yNc5Ijg7IL8TaHaX5a532VLnjepjhHfwh+IS099z5wZGMfRcEsq5Ny
RIZ31MZiwts1kzI790F+CU2+3XROUF9WfQ/tUcaKbKx2lNalbdjdcSeGcVv7BR09qIb3HUf1pxTS
t2gq786MUmNaSfJhL5XdFL8E1Osa00zv0LI0yXmx6yRpLnQKRL0ytXlNKrjelEMVkIkmovMoEh6e
3MpyG8gPAXgkRXz5mBjX8ADm1VCrHO9fLukIoor5iaQRp008Oj+F08BNEmRDwLPsE9St+Wzv/NG3
CBWlh1iMIuGoaRqYnUjsKKsSz6YmUbbl7O1r28SM6b7MTkOUyyBcQmrMm4EA7q2Pqu1MYmZYc05a
6ETl1dBiexK5o19UlTan06TElsxRxBXSybZOavbZosRTGOGBiSOHFXVFu5fETwn6LDPlKUpLGsxZ
F6bZSe0mHtHWCcqKjd+MJF8NQdiS2GtaOt3aklSxe8ZBOv5GfUY/tWjp+34bhiKv8eBFhnwgaYtC
YzppD76Gygk4GuIZemc554XxbdYhTEJjahIgogZ76a3oRgwPipCalwyhLElFoayuFqQrQJmkefIB
22OLzCTYU193ouPflKjbwPBBKKTCGPgRZLozmBAwlduGArG5FWxRK5LAnFR8pwkSo/lNEYTjfzLF
/WgNDYHrqMM5HIwV8SEZW0hvFzuchR+LNs6ak8wZVXpkED1pbXOJD3BXzHFkkwIbjPFwZ8va1/uI
dB+xtvsojc/qylccZnXTznRsw1rmz95YCtwRVV1VZCqopjGP5rqZ5mv2F90Sb1mL/LQhF2dhm8Ki
AsU/DATNvlnh/lD5WRaKf21ivYWYFaD74ZSCxo4EnIOiQyy0yFwPOHiTdlBmSi81sdlVTffrP7gO
vsRF9spuOTg4IrijpWfPHgjNLKz6qYrH6clqyOL8/CrLlvvwbhDZ+3ghgTFT9Hu/95phzOfk0GKT
HwL7yC7SZBeovLxqJa3QuqJbPVFvvvr8ogf9zL+fIfULEE0LBvp1a/D2xJWPZeDzhjhGFhARSJVj
n16YUbd1vBkPiUPoO1JY6B2qDuqtqYhoW1U0EX58/jveb93//hkex22sVtRhERa+v/kgV15qtzAC
ojK68800OmOpxdFHl+6L4/3HQSPQxXHHghYu4Cu2OW9v2GfeTBSZEKsuKoMbdw4RFraT9UUx7+P9
CK5BPYxTPQWT15bWm4Pskqk4zEQs0Mbhe2gD+uBxROrP1EHb+PzR/eGGgIhxbObJ0Y8+RHnNk5tG
rixDWCrEy/qT9TseRbT7/CJ/uJ+lXeVThgZ6hO77/VPL0Zx38RLyWhshm5/IgfbThX73XWR599WR
/A93JDmeLl+2RIX46l9+8/DSFitPRIV0xYbhnspruJmjLPliHPzpjtiHUi9eDozI6t7fUeXWtpE4
CIxm+zUEsu/BomQIdtlXqbYeNp8/wD/dE6BH6gw0HOBrH1R55LSQMxC0rzLZYttsumAbGnO+/fwq
y49+O4fQLqC4QHeCGZGLHFqyvGAMRqd0AmBaKlm1A8kwsufjJuWuP1Gl+fvfvhzHAlTAAE1ohxy2
473Ot8HHSQ+7mZHc6dqxT408gIPbB+qbPU3OF+XHj1OkidSTXjOmp+Usc/AQo3kkurSdvJUXxHKV
d9EjrRtscIP1DeMDjM6h+OKKH0cJV7TAoQek9WB6OOjTRklkEwXKFWsBJ3T2iKBkiQgoKZAy//nD
/OPNLZMG/jUqMoeORdcp2yFPNdWuVmschuO4w8re33h+o3aRlSa3Xjva8xezx59ukMHPV4DOf+Eh
vv8MGplHzCA9GALLGvZGlbRbURE3RZhdu//8Bj9+Agv/b1mxKbPBXzx4ll7EBMimlw7KEPWniQFM
AtX+cPT5VQ4/gWVTQA+CWh5/4Es42BSUnd9mGkjTqsmH+ClrMpzWVlFuuykfLgrXCHf/wfWoWVJH
4zv4IAhKCaqb/BScMiy9icy0ZiE7OdP9wLSCNtKLii8e48dxwt4A+w0dexbuD13xpJ9JCgR7CJwa
BJwoKeUQxwK32xEaHzudLYLsZE0D5PMb/eN1mVWwXLDtsr2DCbPTg9VMFJAJCiqcm7yaLOqAgYIO
4na/0IMN14ZKvqzpHUxo9tJhcWnEBUtd+MO+wEmCiVzWYEkFbyigtblpP4kRYcvn9/bxKxByEVQj
rKbwDBPz/Vew5PtY+KuDlTRi+9idot/MQQopDiHJ/8GVFs8hNEwU4ubyS96sbUNqNhNFxoA4Iat9
4DjdVCtnbgmtRD32lQv647fA3phCCEoxmP0IKd5fTEtE4RZqGAS+ZGrls1wbrfdrjOwWQlv1RQvw
4+eNaRP1Pc0T0CIUed5fLPVUExIMD198JFXPRBe0MVwVfPH8Xiekt0scfiguE+DiY5sM0/ngAcYx
4YxxCX5+CueRkAk5oibuJ9FPoGNUGayHyeeZpoMX3xuD3xD3iWCXYFFioavd0vhFxBLGpEr1AO+9
LwbSHx/CsqUweQbYcA5+nctJM2xt7pqMK5IRwt7cTZI4u88H0cdPEYOjR6OYvRHj8rXC9mYQ+dUY
xn4PXztuM+NMzZP6HpmImSy/rbD+dDh14a184fr5eGtoIRYhAvRgltVDbxHxfgjWZrxmLY91H7tT
sWmDPP5idnvfAeIggFOKi5i2yxeG0PFwkaAYnqHdkTQFy+aXm0wZrvc8oxKViAI+cBOSA/AtXvLp
z1wcQ191oD58Mha/wEJjCIdqIXIfvEBvbpOC2GOuXxXNWR/NlC2cxtJHupwy2DBdUmw/f5nLv/Hd
gOZ6fKIeQRYkWsjDTnIfkMsZM83j6Y+d8tYJFQpX1o7IOZ6tdAy+WB8/vEbL5rRnY7Gm1QgyQrz/
TEVld0tL211Z3Qh1MexAAyr9by9Sy1WYUdnEY4+x/INVOG/GgUg4213lWdbu7FJZIA+ddm0pYa3t
rKh+16E7fPFZfDzMLg1UGKm0410uf0gSKucubAYHnmIWwGUoLX2fSOtHGXjf/Li9cYvhySFQwPGG
m1jJ/qurL7vP9y8SQyyyDfQbNjucww+k6+ZutKbcReXuNltioXHDRWlPg8TV32VNGQ1vWXpZt/24
N1rRHvVrd6yd358Pp4P3y/4R3e/yM9jRiWUj9P79ppYqy8DGx5N6sHOqbuzW1ML1F5vVP11lIf4t
51s4MM7BZJ/T8pqrBO+rq+tpndQxNKQZ687n93IwGeDw5FTBm0SFBcuD//v+XpJSjExEY7MO5iGI
dmUog8euTUiwM4TdTI+hdEcS7uPatbdjP+Xz4+fXP/g0l+sj81q2PK90lVeb7Jt51iU6kSxPkIR2
GhlXrBz09ZQtNegwUCvdv3ci5WqsbTjl4VVDb2Q3/v5uJSWyqNS4/ruINgSS1wVYmaU9hkhv9NPN
5/f2qp58M1y5nEPTh68F5dtCHz+Y6bQ1hw2M4mGNz8xQzAdDQOsX/7gHEcBMNbnrKSq4TWs1crqp
A37QVpZU5vcyyI36m9MEM+BVcvIG+diYoeVtnKHt6o0nIutmgJmOg8dLvCq7xK6FbGmKrd7bCBpG
P6dcNED9AXFBGg6tuYtXHTtndR+iIUv/fov/1xP8h2Bj8L/rH88n4OWPzbumIP/AP8PkTOsvFhzk
j3xbrLZL/ePvnmBAt48O3RIsA5merAAqZP/UPgr/L/bieH8tazEAcyL+nx5h8NfiA2ZHgipSLGly
/1aY3Gv15c3g9EH22BZuWeZzPgfr0OUQu31JJUrJI+YwEttBsiUGrBvyQ76attkGH0xmFLVgx7j8
Ab8cypNXlPybzxy+0kKlK8Ves9wPZ62YxbwzxIC3jVD14iLoKWvv+lxM8oRyFeSI3DDIl2ZuGE/p
d5hI8qJwBHTmVOJqir3mzjFr+KIpAYu/zNFp7vU0Vvnt7E8YaMomwH4ZlxUOkWZAcbWjzV+AWquc
PNnMQ49+2XNir18LqyV41EqqBkDHhOeUrIYKFmYt4+g+ViwndBd4h8CDB9URYOZYe3Llx91UTw7c
brdbItTCDJ9QHhUzBjHMAt5GVgkBZFmWh2cOP+axiG0g20ZTsW8Hu2c884vhqIkxr6/zrhyfExSj
EoZb5R9Pcd4hs59N60zntmx24eREj1aX650/ZbLY6Q4JOelMU9xv4H0Q76HiISGgPovNcd0gaYAV
4fTOr4pUoIdauMTD0JIQZI2Y9mIHEpGLaaNyxH5msffA6Hh9s/arKnqgTeG7q1gYjkDY2aClaNME
/zR4jeGugnvbYA2L5U1jxq7G9usA7UzCqLltTdH+EGzgXmKdN6Sxz7ZHpE+uSyyuUA1TDu4W+NFw
INytTJYWmAfLqNwoEyi00XsTcTt2iNtIUffNN2NfqAuVjI1YWV5TyJXD4Rh/ZdEYkFgkkFWZVSyH
2s0MAr4rs/hd2w5kl6TxZmtlsk+/l5lV3riq7iHdab+O1tJP0/NZTkl0MXgNdMw+DQ3I1JHp/p4a
FZLknHpkoDS1ee+aVf19muZspDVbaVJ68rbuidTR/Qtlb2A1EYGq8yZvJ+JiGqcdT0hRle7xFNqG
fnZrCxpnOfviRQ+pBQwWdsJRKywigjrXA9TfjGJ6nkeKJquhrzOUcJ2W4UkxNPIUhOKs1pVMS2s7
6WAuyP8zaMzicJ/sVTJozHhVmFL9jhNpHk9T1/5qrXbpcaIuo98aBnFAynvb0ryi1w4xJKoGwH2x
9gf6g5l9UUdWnW4qw+yvpN+n912TiuKkMY30TmqZ+dtwSHDRukXri7VXxTiD6d+lRNLSgKeZYck8
X08hOTB7ESE3+57JAaSQO1bExErX6qtzbCSa/K4Ifm7p1INcJZ3vjvBDK/KhQMDjiLY84mIZ1OUl
UDp6oSrIvV90mQT8ngHPAvnMhs9d5uacwezltMmrbFITjgSAmBUNs1pwTRWUWySoOtl0djE+2cQq
P9QoHMiTsbqYhufUUMNBjoOZdUzGxMOPJMzfpDzH557f6scpL7SzkTnWqpVleBUA9j6S7hbUAURe
is4zCFlHdMY3g+ryNxl7tAVn38QM24ZYYjDROkwbdHtxghWYFNBN2NND1Cgqm3nthSgYDLOF7xsA
QVKyUD/DVo3HqnXcfEVtB0XgXPl37NsBXGEnIuhgbFzrLDIc56SiW30TFE7nY0oPgT+HTm2kG6N0
jdtuzEYgaFGqsUPUGOPI5ZqHb6av4xyQoWh/tzqoqmN0UIK4o8yc70PiaPj8pjKhz65H47bOpQ73
wXLy30VS0JPHBa/mHTOn7o4aRqTeyCQHj1AzLaPFnVW1QfUY73te5rSjUpjkayV6YWx8f2wuI6Yb
43aIVU/ERB0hq68sgs63/pjTurWCFMmYquceR1UB7zPm4HvpEoROg71CPIl3GZXfpggTokP6uPdC
PJEu8+1kDiXERtnTWjenSgaoR9zklpwVYJhZW3VPQWwWamVWBl5Oo2kdb+30FXYu3brVeUyB4okI
PsZ1J3N/2MYFyZ/rom7xIk9jAG6mR5+F5DetrPxYximTdCwG9+echaG17ew+PS88zTdowj9CBVI5
5q5OhiA/FpVkp4f+Z/7lD636XqK/Ixsvto2cObkYJJbevpgxwVYy2iVGGkt8uwPVPsK54/YYqAo1
YhnRqFu1NYfIFZzx+TKV+ZgfFWLUdw49fTaRjgwePNAQkI5SmwC2xmQsrOxQM3G3/uxC1mPnodlt
MjJWsSIKc8MzLa58WVQR8H1PC8oaKYikiqI3MfXajX9iIW3vk6KEstjF0q1XttLDRTSl0HIzMxSP
cxKRH5b7bif3QUdjaZWm8fDCGbhdbGmaMFOj64tj9vm5fZJESRWclry7YKO01RZY4nV01ik7xYIl
IjDCsgqchDBOTAKU4V0wwJGK8q03GUxXMzXueeX3CIVei3cClInEUSaNKlQkMBCus2nxT42rOS3w
C2exhSuN0qO9xrvhzifjHPDL516YV8qAobGSKmKRK7WZnemKmZP0AI0PuqZcnpJV4/XQx7pSXlJa
EuW6dcbiIfKc7hE1ixhOySJp+6Oxqv2efVJel9tKR0xrxsjZhY/HTLa+gpBuTiGZC3HJ3gSXvYzA
Idp0s09UIkuPLPAQVJUdhcZTpEuC9DrUNP6aoOlqYuff4KNmaWi2UyP8J9QDdbal3hdfuOyMTOjk
ZWKucpE0cuuJHrWD06bhi5SJLVAvzuORkzUB7y/v62tZzmR45EELN6A2EPgwNhK3OxlHcrL3M1QE
AhHmSEFymceOYJ6W+t4K0E/OKsNWbotI0R9O687ynwYQSqzLAYl2aWsXBJ443glB38np5BgpyeBj
mjYM2nl6Nkox3SrCAZZG9hPWu9PYaM67VrgTgdi1CdxT+c1DWVTGQ9thYfG8YovQ64Ry4biu3DQ+
znIsiD1M13IiscFRHniAUu/9oAmO/Co/znyHg5PkRLxCGctf7QrLfHalwLuzzLYxOxGBMD5S3ipT
2A03oKqyl9mtZqj3FLhGl/q9mHMDjkHoZtt+nod8NbA08xkZvXsGvNjNj+JGsSjL1CRdZe5m3IxD
JW/tyTsq+uB7tthXco5k295UNkz14sIAe7O2om6XR9L+DsoZ04iJfUKD+uix10k/jnZVA5/Cj8lp
KrxOUg4vY3WMARutj2Uxz9WlkFfObGU/Ko+4CzYruLwtSUm1aojb4exAEgxK9a1Oqc1WflGtRZDg
SfGxDqZVRQIASrHqaLJ6lOs0OB78omRSN7Zh4bBQCALgKUdNOwZXvXJlbfF48MlP5KC5q9Gz6o2t
kZJGgbgrDAeicplBIUxmM7wfRZpstecd96GJtgsRA5T4DHLMczCDwqudKDmyjGHw1l7z+mpZbzeF
1uG5N4J1tXvC6lACWwPRSnZ/jiammVeBJrJbRlHwk5DZk9ozbCrLLKgN/I46HNTKj4Pwmzv7pB8X
HYJ75a2XMywB8UPWH/Uhx+UsVs0mGHHwVEk377y2Ki/nrDOOVJTs2ib/bhTzz6BL6+u6j7LTfqBh
a8OUWSdJfYWyESV+n2bDA41PACsIJXZNgyYphqByVHsV16pwu99hw+VDy2pIbCUxAFVbiB+on5Hw
R0nfnfd+YpzTtcxukP2h6eln/sb/Zu9MditH0iz9Ko3cM0DSODZQm0veWfMsbQiXS+I8GgczPn1/
N7K7MyOr0Yna1yYCcMBd0hVp9g/nfMevIQ4Z9AIm8ABr6l+SpTrib6zvV7q9cDc0XnvE0WvsO6fE
Z5mu8dQaCPoQikSzC4tYrjej0/BArdQmaubgFavsCGwCmbii9Comk6icadQPi7Q+KOBzSNaWrQ/0
JvNeoojaLWnDRw9AFG7tOpsgkf3pWZl1dd+FiJCowcLdJIrkMBocApPVdz/uaOhrZ0Dm0Jo4BSTG
kP5g1pQQakg4Tftg2M7tLHdjWqeAU5snkyO4jBIf/xPRh9lyaIG+QHH4HBrJ+ZIaPvkAYm+uLqCN
gWLUlFTuxZqP+77heCgydjbMikiOWG8DUtMg0/vOmQHLQx4O91aB37MeBRgE0Vg3nq4NMCLWnoP7
VYT5qUmHL5nj7FngVFcaiH7OUnZvzMXO0VMF7UQ/lbxWajDk2fIr3k1Pb2tRvIe9fWzF+ov11Ke2
JCLwrARfolmwbERv0RRgJY5Jy6NQ6d0fsZCwqlWgtrWrJVCWJLhGiVptA4eFsp14yUOlL82HX0kI
LyibNiNCTCzIiyK8J/Ojiis9xEA7wZJmXX3sPI0ysGrZMi7lbnbql7rqluPsgSqpJm1G/Sr0dhjG
a0viFGnStUVR6UDMzkXq7PPZU5FhrJ8OpItcMBPi6BhuOZI+Mgax3mSNKkqzQspY542YNgkemOuw
KVEZSnc61ZSjG6OqukivziVYZHnqm/Jx6vy7MbfYPio+K9oUuZ36OrnJfe+uDypYrHZBqcVZwPMm
7O/V1QOJU/D69rhkPi4AP9+UfNYlr1eYm69CarVVdkKssHKqs2Et4weDkC9Eg0SlOk1b0bKbvygd
rnh3EqSt6XtgYOEN57vWC9QGL+9VQ88nXXdnVO18HmyX5ISlujRjc/rqO9P6yD74DUQe3VOfiENg
FwtWdiP8NYlS1tBlisnGPDFXx0r6NM21RVDchECQn6sZX2sZXplITDaZCHbOXH6vXCYZtLtBxl5r
HKcOXyg+TsIRgjsKvhRn/AD6oZ3AvzDory1/z5spwTQ51x5mFzBEzgXSaJwQiX8zqwOAX/JHbu2Z
W+Jz2u0wtW9rWVOv8gmYC2LaxHq3rcx/RvZ06hcSUlkVb6sJfyiQpcY5l/gmdmvlhrEQSUXC6ohN
fIZB7jZVJH3QTyPOucgNs/2SeW+5JCPU789N553bsH5PlJqvUt/7PRrGqTeXL/bg+tx3421gL2SI
jUsYng3Duk+9tbju9ZxF3qR29Au7wQkOFmNHVkUlEZ6Nzm/sVOyHPgR+v0L/GbIguKXexpXiU9qi
GnyzG34ob6mGLUhrpKJm9aD91OEqKp03QXFGsVeBuDKfAj+/Z9N2GgaDT7LtQXwnA5FGrQTjYBc/
qFOuGGim6OVGMsHsjlhid9G04ylxVLrCcJoPNHueow6WQOVMoBocJsS9V0pUAu2nRcQs7BrqNYv6
1UhYY4Z1JQ81z6lbtpbc4HxZPmwfSrz0CIRSKf2O205E6wpI5dE8pGu+YZoUxOHah7fYfZurOlvq
t6JL0480m3Vc27J852ma3ibp99Dt87ugEdHUSDxAaR3erLmOZqcjcUWmQFtWRmA3utBvRmHW806P
bXFf0rtkHDy9iSh4/rJqN65DiHttKUYyPCjyPQg+vUhvhBg/uxVE0GIZ111D6IVtpO1bl7n30yLK
Fx7gqypojaew8QhX8ZQftWG5vuVttX7bq+CRkAttV1LcOxmsSQkAcG58GOthGWjyRVAUf5cTYvml
snh9x1uhaEODlSCLyQreV7Mk99m2SfgsQsn53++sfB3fQlUpgDytB0M+7N4vy/5g9Ipz385XyJGv
yzV9HAs0xWtSfyxTRxiHN+xlWn8mQ3On5vWqKKdXp7HaO8eR7punnCyezPrVqvonYUJeIdQ3A5U0
//SLl1+7GZOyBKbf5EFUqPPpO0vM8WQwb7EMO0IXfFos5600xj1kTewOwKPqpJVRZbk8rbKtIy1t
oldKVd4uU2A8h2t2Y9S1R4gmSvCa5mvXLza/lhm0SRTUrXhohEVrrPBU4FiqT7NrppEl6DMyu6zj
LE/eqbnLzZjl92Lpy409Za8m7FbKWhNX5lhew0w5DcF0MEB6buhUu2hOUv5CMd4kExHTvfHNlJbk
BzkYm2ChXGsSbBxGPWs+sCDnlpubzzQjztSbymvQ4LERGg29c8e0wVgadKZVNjzJYCHvaPSWIs7p
pEjSC34wiEZr2EgMpEaenTCAZLyai960TGcY4Vkh2/yuv6IP/cW16WO/NT647xoQZ3xpfhrHvjL5
2puw6XzMs+bt6BAGlDQISRg/5GQ4dAx1wOPdNGGv8Yuv5zUEWsd0irh0bR7CBtEXkUOX42BIs/PC
1m2TGxDUBrwqsn4q/bwiqzj15/S8FOv6kFbiOJdZNuNyxWrpCvXte/2yMwJ+NIjFN8kAonl0xqPt
qicrGRP7MnjFVOXOUVm3h3rlU1vRVzww3Wv2c+OusY9anYzy/m6xJ2Fs5iEEC+b3xsE3iOSAkZGQ
Ihiy/y+c0t75LQ1TN6aXb79Ztxkw6DrFITFbifvUrRxQKhsJ8whzccg6ucZBnpphJPXaXptdftW7
82Opl3hWijBqzBjC098hTUokR8YXm2Jg/JYy6t4MtTIvPxTfvst8eaNYK2w5EMiISV0qrIVJV7ww
Xmcc2GjGX/PcFh+6ty5i9hrbYKd4zopl6A/G5NEg2XO2cWw5Idlwge43tXnC6HLqLn65MFt/zEYf
YeFG7eTsdTi+SsZ01y7Bfs8rxklrGV5mZ/7dmoQyJJykl7aRU0nXjPVsbPt07CEfrkyeBjd4YLsR
wCC1+ktCycy+2AmXYZN108ccQI0LDbw0PCcOo/c0PAdLSKs0Osw/ktZnWFtMhH5JehPTSCIpAEHl
tvcrVMF6Bkv005bdrmnZVBLvrY9TSGBFVY3fmI4I2V3KJ6Td+1m1r2uYfSI+WjfL2B0SWsZf2qac
qovLvW2V95M/yJ2hu/WEEvO57ovjUOhT2UFVWDoU27O0iCJgWGlkPbjLNG+eFrcmjIJ60OkcJvPl
G4cD87rUeuM3qbe46W9rLuBK02gqQUxf2xmMt4PFYQRQ7O1RntXE4ACOMjzdUTCfSqvSJJdtnWnM
mvUc2pk4lQhQTn0z/CThCPWfRe1blf556KXzcJXPDsNQnX/QpZnbGUMWwaH6ql7kG6Hmmtj3LKk2
VRbc12W3XDfcKsOyoLNkMBNqmgd++my3ziww7MW7XRkbPLaDPk+oGm5kAvSnqKzpNunqR9EnvMU9
NpDcgoU2cZcTI/RgcqZmvXfHmPA2lxldYq6A1CGgfUl882cqmkPhqkhr81ajd8Nm1eHftAlCxkJH
POT0KjqyaNKwfvWD2T8OM6ZSjlDAAjbSsIEUnSUs37TDWYMq5B73RL6d0/GYevw6RAgg0Z87RlWs
3zZrCXkoDeVBcz94fQVhPrMvuRREmoR9Ip9oJOBZdqt1sFItd0Mv7vvZCc7BtPS3fmedpr6onmvX
ab/kIGo4x5cscvLLCR/qW3rD0mVE6v3iesaQUgTUMmar613b+TLqZXHrTMu4a3uS4Ud0M5u6a0di
LdBPjkzR3f7WSCiodnYZfgUmzCmfrCJXBenNYg4WY9Mw3NbsT6K6yslKsqCrZTbIhd5iT5EYWEnW
EV6gX6h+z3DyBVvJsl1W0r7JYcrjMFi+dKvCK3bnE1TyPs0iVY0fNQ6SJUL8V++GcZr3pUzmPWMC
QF06Ofl+9S08kow02V/h8KlK5ty9J+UL6kafpI6ALmbrdvZsMGwKMPY2iTC3WS+IP6PqwIaawpzb
ZGOpX2kh5pmJLp9Yn1JrugYs7cjwDUh+uYd+gUkkvR5X+ieoLVwOYE0eCaZao2Xq9eMyjesaWa7r
nBmwMJoLq655czx67qQz+9+rt6TPhW1SGzI6N7daUP5hMmKEsK7LcaDZ5SnS3S4BTXyp9EvWdjAy
lwfuv4l0DnSjuVU/tgEStqLJfulS6DQ2fTWS1+Yo8pRDVkWk0eKVglvdXJMzG6a8L9zMAyC2eDXT
nOesWa8cbs1YS4rNwR2qH3sN3go8QVGbiGCzTusXkTS8VkpEAgFZtHpj/WTPNIG1KfNDVvjWNl3l
eHJIWI5nX49f9Vq4+yFjzIdianxIu3WM16ZZbpRDMCDt5rRVY00igZ/g4nPT5rWhC5FWDqmZUIPB
lPvUsrZtp1nhKsO7cYvBOvQTD+1sJM3RqgPiGQOMjlvdWJIJK3isHRqC5BHji/NuDdV3tpBy26T3
5SW/EzmoxFOWHhAeKCj3eXd2mJGdsWb9rLVD0HSy/PaS9tO0eV7NNHgUq4E5yFf1UyqT9COxsifW
g7duWtxXReU9l/gIYwzY49Yt+heWhJeI7fVInvPtrACmpnMfdNGU2K9tI14ZvElytJLfFy8iv2K5
93raRuLDgl9ZkU48powwGSSyOFM9iXpKcz+6xWWw5pXX1sLWz8pWpjj99OE1inQXy/6sS2v6Nju8
CdHkZO6xWaxfQZ6UvLwtxUSOvrhfur3nNbROYXaVBqI8SZxCrwDNDrIoHga2gPGQNTZ9uG1gYcx6
yl8Ht6fgBd0gSNR5NHrGTUOgMKDF5qwTZweibFdOTEJrc+f8SaAexZ2vJoaJ+VruYImfTG+qtspc
TkbP/E7yGR0p/I6z9G77eiih6BkjQX5trl6WcSI10F8Isg3dcVsjnY+aAC4npjUPQ1pncrin/s5N
hnOPhpsMQvGjLpkals0yoHd2Re5QtaXBA508qRh48LjKvYxUwDo4W62xV6E4tv507suUTD0jcbpT
KKElRFM3P01lxfB1zI9pBk4b5tHKwl4593mdnQGtHYqu6A9BflnVrEKd1FKLLXsdf4tVmDkX2SOb
sDfEQ68CkB/zsuiPioU0IcSAg1lobVyYKzdClZ81JTXbheWlZJ+yM9tcfC1YdfAt+Tjd16kLTqbf
i6MMm7vMBQYTGsUJH7/9piqriJMGK2lpBitFUGeCVR7guBxQXgy70veyd5F22TVjxOUB2AfdX0KN
xjDXtt19w+v9wPc6faFHs07Z0Ls7kfk2eROBbD6DMTcQiItLIeOxK2y2KWE0bNH1GNKmdJQlvY8y
zEt0P28QTiV+3K/m8G1aaHXoIy89fG4wn8xK1KtVF9B4N/aw5w1VJ4yY1c0l7vWa25ixnHRgs7So
+/y8YZi4Sun8uB2nF0OHXza9W5yDor0h08VIIaMZ/tPYdwBv/MQS+1Kl/r2SLSHBiSedTzHkQGh9
7de/Q9nOB9ZsTHAuzPTG8SS+S9+I+iD147ZxrjpHGecxb36PxLEtUkC0nsAdaxAaF65V3T+udvEK
rYslfEUSCFiOA4tAbk+RUrCadf0IYaWkfFUFJhaa/6RouueU2f67IY36bXDU+7o4BPqIGnduONnu
qblkYEWZozj750IjIfAKN7se1q7tqLuQHWycACliVFbGbO7AiSTvrZLzi9RGeVTg4d76mkBv3paO
9FsaYhzLreM8GK3NkMZmMe3HYTbPGSudIvjwy7xmkVt16xOfCseNmpmmw0emrLU6griidvaa9753
GBvOSeHRp2Y68px2+O1fDp9pVfu8cMF8m/xzZu9sS2xvWztL28OqUiaPDs8PORquUcVmFeZf4Hvy
gGPN86M0UTeunMgYdC2CEYXsTrAYyW1euG5I6HklHbu+XdOU+0MuOSeiEFCn0sqMjDbgt1SNhJKN
lfvmNlCLtpaUbFzU+tSlKtv1vtnHY+ay+U64yd7DvJT3uOTTu8kbXpIEizEE5MUwtkSL5ddOu44X
C+ziHkwrm/YlDm+Y0U0TefZsgd8NU2uzaOzrDFnN7Ghy6FPJt+teecRuCm1QwSzrENv0Ydf9su6q
oaSxAVJwdAKevsLKmWXAF7jCwdszgC2TJ2QkzkNWatINCq/vr0HlOCdMmTtHOuEB3Emz4bDODyRP
8OSmRCP5FWmJwEjMGL8J3CbP+Cwm6zAs5k+RJlMsjPQ+m82BgZ6aWAllwRxr1+g+BjVRqmvvMpuo
fXrNakofA8kbRIUCaNG1zcfSgse2MYwZ+4DRatLJ5LnLtX1j84Z+i9BL36j1g/JY2Y3kE8jqvSlt
40o287wHH0k16ta5NPeJt7TPHpuIuDHK7Gg3xpEplRGnNgmLeLtwOWEKZZKk05thRVlkszBzx/rK
MFiLOZzFC67tlfi0cTIiVujzoe8Js7UqppOid8F8dARvW1WIZiBh1+2N2U7apX4uLdK2NxysQwx2
U8fdmi+7wXay28APlt+FzRrLzdgMDWFyadgTfKFGN332F9f5monlNSg8siZ7qUjSaLO3dK7UK1P5
4muyTXe6Knp/jWRmqSfUMe6pKCUyjQkswEvCeXZQflHy9qlgj5mmfQ5yZwVeMkgD2lFT8rOHJqD0
rO5DKK15iRqBccHdVDZYm2tgC11Bu8jMwYhZy3/QIANYyC1tPqjeKtEl5D/w4fh9EUjkERaPnluI
Ad2zMhl154qsOUNUP01nTb9mXWWHklpvQ7SZuCkWC4ybRr3kjE9GPfrXPobv7cw0IvbzgpoiWAUR
npw+moW6BtyXy7HYrpYLfp3/GjcT6oSnEOXOs4F9psGRruyC4aviLlgtdEuJM96oSWVkVVHOvGRJ
XiDBsk0J2Ga2y1vDyjXvPQKIM8XNalLaKdaf+bpyXdUY8Ok4M2M5mc7ivntreFlXDZWgd8jKk0oA
beQZxwdeExwnmzkjGW3jAbGApW1XGbFTY/c4yJaWK1ChR+iAWcDUqZCvxJ7frPGY9gRcWSpnPGqv
TbZz6dM9z+hPaBNyoAJSUL168rPq1HKbtZZ61gmvRDOm4ZUh2mLrFeimSrEEv61ins/ESQLyXqaK
FetCrkjm2B9hZzOI7htmxXb6ai56vB4SphHpBEnYV8QqEEFyocMb2iph/jUOP89KqompuqtSUoBf
xBisHoq2jwoPbHWwqOUIeEge7Vq+0bINm5H2YaOdnKt78E4daAmOQns9FYO+zZKShPayP9lMhpCM
gdoJaucWEVGsB6zPQWJ4RLqi5dE8R+2DCUwaaVmZ0Mh6CnZUuAbLwehbohs8GQQbZn/ECsy0Uxaz
3GhopnDrggGMBTOOyMiqD9mhNAkRN0YDLdsLKwi5T8w1+EmCEOS7A90RcDK5Si1PeJn+yuh8GKIE
lXMlg+ypcEZv04RsVECQIWO4zHvchPQUpt1ah+xH5s49s2atDxA5iC+lplJxnuGBofakBkRmsmGu
m6MaB5T0qkJFfbUoATJFoEB7MhJJ1mo9IB0YL0qhvsjvoIRle3xn9a8+bPNXz+uNVwuFhBN54Rq+
s+8tbnAM5ZezwgxfmOHSDtnDfJPBQmRmUSV0wtboWBkzMnQdebKIkwwq6zVTdvYAPZmEV8ckeMJi
fvjFiHMgv7H0bisVfjWmfM5zxA9WZn2XDWqjBRUcmbhNtRnNwQPyJF+AkmwdFmWxh6qs21lstJB9
iPJzYY3Zs2xi5ise6EfP41RcaUQfL7KFVbAJtaRR9WrgLIH8Sp3wsWNsflxrPExDnt0sPqMkP/0a
RDJ/TJP8gq0Q3uVjx+2Wz/MUm2j3WJI12zkrtk5S6P3UjG8UZ/7DOvfGR4jgmouvjoFCHIh81ldG
QypTUCRPXXNB0NpJemjkSo8iZLDtprngQJM8pGIKLdgRjg/uwi0+y8SsTstsvK+1+Km5uI7lgu8W
cdWl5HvSIpxuu7Joz93ingKF6C3xreNySTvKUbEjlM02yeTe5I3uX33tng1BTTipUztrhhhaIHEX
GSI5ZMdJ5OEsQCbEMpI+0O7sK5pRLaKh1ExMGCUzCFDOfALLwN6TY+vgwsLahV15pQsPzY6qH7TK
HptsVfEIHNusRt+NUsl+dZM4OeBgyoTml3KW9a7Mp5vALG+505uvUlrJOwcL+hlpquJhYWR6LNKu
u3e7ku/Yri2vZd4+NFEYQFi3LTEySCpF7t+h6ChA+eaJfR7KimuHuZqxrKeyIYWmrngrNqbvNi+T
K9IVb6qRPVMtVED7hx/Zuhky+NowNx4czWIDdpkRb+/b+jb3Wxm3zK/eEO00t57KLGdjLsNAPArj
z3Uz5XbLLWjQ9PKSm+712IfD1qbSu1lEUz71dk42NV0C52/d18iEeyXUFtXlyETB6M95BqMffarR
vglIH5veJTmBPNsL/prGZO3uxm65abJ0u/ZTJLsJSWAnlL7uzNo9pYs/dNeIm0mw7kMLsrqt2oxB
xJJf0heCy32WGYkeGQAUec4MufLVnkOV9VUKqfR3bigargBQS/7ZMZ9fuT3mjhN+rdg7/nQGKXrH
nO6Cnm5ezfnOzfxxiEswBM8gKdR9weHpfoiubh9DaOrPEBZyQhtBs4hdXdr8HmbtB8E2gI3SbxeQ
GvdydiYjtrqkab5CAgbgSQ+ll5/z2XSIkypzcz7mJTqInTlikzg2srPNbdhqugp6sJmc5kLp8Wod
WpjdAHH8cKu7bqxjD21nQ0KsZwtAUZCSrhvpWEMsR8i3x1nBc4mydW6aa6EahmDVPDKzVIOVBS8I
w7wvZv0GV33vtPxK+kE/IRlkpZGNq1dH8Jfk+F1zM3FfGqzdGIeZZUaMzbxaDDk9u955UHKCeMhn
NzgDJS2yDXY9f/5YIe00111ZVY+jHUyPeTmw5g8GrlnuGpb8MfDF3jp7VZ7oLfJ2Wzxlg3J1jDgi
WNlnlWMY6ZSN0WFOCyu8Z0Qx0lMwpfdikY1I5wLImYh50Yy7MT6l1t01RNTlhxwcqf2VC8N9QYpZ
cQk2F41kmVhmG/kJ+s54YAZobqwE3BZLPYeuRaS4gyJAceG7h7Qnvy5TWhq+Y6f+EkvWX/vSykzE
ruS/7CB4MXif4GL9VAW6SFQVQXnXmgxHeU1X4R3KZcx55FaNnaBjXlSdwmH4c2JQoqTQnXbpeEuI
RhvtIhPb6RyN0iE3QZLhCqY/P+Bn8fUuYJg0RMoqTRCIfW29umZDfPGqikDu27ZGYICUhXxvB4t0
FfEQhSCrLA7YfWWOtR9RvyEqFVhvzLgGyS+NuMmJu4jCqZ5QJOUe6PluwWn40w0DIyJ/FMi26gw0
1BORrz1jUkvkV1U32d7G5TGwjxIui7th07SiBxeXuJyyXGtM9qtTdnFH5+bdNiwQjNsqX7U8hJiB
u+3CvrTjsGn7YN8v0N0PCF5V1QBOE7I4LMIOEo4GFMQM+2C3gEvrw1cA8X5/k2KhbEklTntuZtSH
DmQmvAFEo3oLyevYSii7KXjfNLtuJnSF5aMOZK9lMxGoSmcv4FONADc9N907foOsdnVnw/oKa9cP
sOvWQ+FcF3JIh1ex0ma/j92FBCLGIb1KylTlR+SNq3qkAGipxomhnmriVef6YrpHDx6nTu25l9hh
V+0M7kx7P/ORFcS7FBMPr2GN3nFOvLG7an0dfHbLZFm7EbGTEy/5YHRx2SKJe0XyWqfXXsuKh+sV
IVpEdYoFpCv0UMWMqdP3LETJjACSrfgzj9lynyRVV8Vz1wHAJqcx82+KAoTZFZSWcOE4LdMPBieY
krs2zNtIjK3/MweWcl6DYfDJJgr7qr3P+oxUqtIczMtMG0nmbYYNg+7NM11xjWYWNR9rwVRYegMp
GZVvWzi984hEcTT2rvSFjpq+k8g2W1M3ERaRlPUwpp90yz6vzm6rjLOBIXHrTq9d1Qg4bHlqq9NQ
eZV+6ARKPm5Yto8Uhwr1LqMd1hBv2tNz8twhfVsOhZpldQ1zBLWKqwH77SZUmC6/A/Sve1UTOLdB
Y030tRWk8guu8KxiacLnjgxwU2VUkUEmjunQOUvMuHq5Rxythm2R5eHNnDpS3TCknlIUw3aINq9B
afU9L6lqz5ZRyCek3CzP+CwpYAzTM6kQ0jwJ75d5VdWepBTUlrgEKYiJYR+yPeOkUm9HM5uSSIue
VgoJ/vhLTQEtgutdRKh5x02xn9BPBSeA34jKwn50XzqKpPQAi52oqRp7f7jN5OA72xnHxgxKruMa
86TFJW2j4V+ipGonHhCuXC8qxkG/Z2hc+2jNzJLAbr+Yxz1iZDXt3HbInFOhhtTZzcRxUX0YbqIj
G88BIw6Wxd/0p6igmkmNXTSGnVVvBVGzvz2Euxn3tGIJ7YwqAB0WToRsWUgpK0Iv+hs9gXMkfwp+
zg7apvfLcclQ2VrQ4AnLQjMxHzpa6d98TIo006kMPlst8t+Ov7TIhR3DvUP24/Au87VWgh+k3MOY
EcsW0Gte3ZLrV+sto+9pukbkVPmIBBU9CGpJWzxQkXOq/u3iYftvN9/fPPvPT+K3+p/pd/ufAJ9x
Qbj7NOb/bOe7/I2/2/kc8QeeUcsyHQeIBQAGPG7/F/Hp4/iBbhwGmFn/gvi0//BZPorQvSAVYOf/
w85nmX/A9AG7gaEP/zbY4v8K8/NfDHaY+sGFX9x1/EtQ+v/V1B+2RjoVo29vemtJDx5Wmrjw6/Df
oAP+n18FsTfMbrST3GZ/9c/SLa6MPfgqQclZm6Yye6ksHFr/9KnzMOu0bf45bgCeBf/OP3kT8cqy
i2EiyOdj2xfo1l+/DliZXLCTJt1tGi9LvGzQeGu6JLgLpokiQCMMjfsywBCmyM6J0m4s5jh05vGu
CzkhNuM8NU8sNXNvy+1ktdeIamxx6ksTPwFgT+XvmtLnHcubNp9jKJ64DejnlYyVa09Hp7CS/LCu
atpb/upQvqajpaduA3vT51uZURjHhDQjTcWa1J/TsCNoFe4p4rDOcdJ70MNuczCn2R+ZKjWetYVR
IX477LGCg6NGdKuJIE+yIutYb4ypLG6Z7w8Ca9Cizgtt/4MLezS/NVtlvmjbTqjgvaJ8ZlMTmluu
qvbGsZex2jHLgStpFLWSpMokdb1dJhNVGQvNFoMinlIcVwm1alysQMcj/sDsEJPS5fSbXNHZHxSu
hJdmGbmpXBvE9J5slRb9bBUmBae0N1SoPfJmPhtuzrJ3tGm5o6bR6XGwqaKukEM45F20dImxJ4kH
eGkGpzsPxer0B+TU+i7JTTIi6F3AoVbc5UjobI2sfEib/lfRJeEv2YXquQmG7meuBSfxkI7VRzrb
ILrNyf0957P4wZTvNu9QMigRaIdma2s1ph0cCLDFGMPqb0J/vlrLggqVuf6hs42heAgpQBBD2tV8
4d0Gsj9jvR4CpJqqK2MywCb7g92agxUR3CE2aYawKcNXYgP2Zsj2fAvSBO/dSp2MaoG2VR0HD3fc
znHxbWHnKEaYpGVqLW8YVkYLNFjZdIce+96tiwvj7+C7/z6e/xb8f4/n3fDd/M7+x+UAab5ljkX9
73Tm49d//Pk3/35MG5Zw/nBITubIFZiPIA79n3PasFznD6BAgthO08ED5eLI/t++a8P/g9ObByiA
SOJdop3/cVIbtv9HiOgXIBTEK/7vBv+Vo/piIf+n081F/mJDoYRN9CcMHwDCX0+3sVDWmBeLvl7y
KdlduJPncSmm24Dg8005LPM1VciytawxQEUr1tPUtA3zhhKp1xD0zIs6FRPTlmxMJzN3DDHzS7JF
feo92OAAkqenvPaMuGjWF9Ydz73Ofy2Fmp4wazp7k8kgu40mi/7NqX1BRfzj0ObH8nwXbBxwBa45
YNj/cjkslKBIYRp1zRotOPbhbH50JFgsw2rs//xGEZYzI8qzO4aJ+tSxHfg33wKY7H/5FvgOgCfi
kScfyANn8ddP1su9sBCdZWItmXdvAWlPd02vivYwl8aWw0XtLKS/GY2Lnb5ZSUFYyBwk46u5Wu09
0OSWXs3TmMoYaq2HuvTY5GC4ad6m1i1+B3iVbhk7TqdFSPRyjekWaLMX9IXZWhw9VzpXw4BKalOh
qeXamgolNz2R1FTWFemUgFsLPyqp8v/NR//X+5KPnkcSYtklW0zwRPynvKw+w9HeD+q6dkPxUKUj
UysqD0b0THX6HxD79LEztoPd/+LszHobxdY1/IuQgMV46zlOHOzUnBtUXQPzPPPrz0POxYlxZFRH
u7V3dbe0MbBY6xve73kNlR7Qqu9c7djriuOrBc7FHf3k1Tgk4Q9TDtmhF37d9NSvFgYLAm4bmzMz
r6AT+SDfA7nCKAjtuFPUU6gL+2ca+3GM3jZy9zoz9D8ErcZhCyrbcygE9seYZgZjoCq6a6PK+2wt
WRaSwKKL3H/CLU1PDcABUu4J0wEack7LqwKcnqKy6k5lEL7WEUDi1qJzdP/utZvPgv1EZvJQ1yim
0GGa1uw79EHromXQpWI8ySm9qZJUj+Un8e3q/qeoKOojaf74R/FVSoKjzFAflY1yl1Dq+pzEzC+t
DcjXBs+C42tkvLDFghWXaDcRgN3rsf1cA2iH/gsc79lgWH9DslpvTT9F96dIFFIZSf6J3A8lU++T
e6/QDGmftN5KXs2kfA30FvGGHyTTqEKFJU6dlhu8fyAhBG4dAicxOy4cGcVvFl60kTWV8sX9Z/SG
G71eIWwbbL2GCgUSctK0vt89o3Ls1Cz0e/mE4UX9nf6lZpHqpjpDhYqQ6HIH1c41sGmswtxYm2Nj
fjL8IqGtbCYB6uDP6VqUYfx74WdNC3P2s3ST1QGNi0E5VczgOFVFTbHL7eGUEvChgRnVUzRQ7HdV
0TwknYy4TeowaIUH8XUcs2I3hLqJ/jBKvi/8kttPaFJNgizWYYORhswCYoVCNqoJST5JaNI2tRvr
3kYbBS8prJBi2ZVgmNjDihz8kzy8Qm8iKs8qHmDU64RykcG3BMON1sr9X3YN89ItlaUNsGwCiYC7
Eub0w9+9uVqACAVX0V7MKP2JTLBaW7ofrWWQP+uoVxf4PfN9jqvZMIwnWIhBtjPPC6Re70utM+RL
1Yvih/bmJ4mdyuH+Pc0gV9NNUVsAz6KBo5anTeL6piS866IGPsJlkCuMnKtY2lJk8OnVyrQO2xCz
jkS85iYxOeDE4DVMunQh05o5M779hikYwTGSpjShzAwyNdqkUUD1hktDE29vVmm+6zS5YvCXVeib
1nNrmyerMsKD6aogEOyWKUsreqZuogEjZN6Hoax2IgUgZ1l4PtOW9f67UGVQkRbYGJTnWFbM0WNj
yNQYo8zxxU6VDs2BxqaD3mHlDwptibCQ10ZUZPjl1eRHk0gSxYa+BYZiTWqeemEJTuHSza9hPViE
bXj+qLNvAx8B+lHISS9KouCu6cnxSvRotq3Nc+1pxieSE8J/4cpLr2i+Pbw9hncXnr6Nd2tfo8Qu
VBRNF/RtDDjmFX18md5SkaTFF7dgjiJAgLAazELGFTzA8VuktAZtb2m93nyEKvJBk4U6Bakqjabr
H9JHitanveRfzLykDUhUvMkZLz+4jQAeGqbZxptUqClKmXXa/Mj0+keV6ru+NOovXTWa57AJxMkY
+3HX+XG58H5uPyd+Hr6npPGawQGozM7/RrJF7ZohIzBe41O9MssLlN2Dznj8I/g9NvlSbqjf1vaj
0Tb6TsH5c+E3TF/L1RrhJ0AlwufUJIon8r5+QkgRQ19kXXCRNfe5GHT5RfOGbCsL031gDF3Bm8H1
ny1mfc/3v5WPXo0BSpb/JzqKJB3XF1b5x2CBXC5c6FD6GLKFIYQXri2ZNCRjL15YC28IvJs71eDS
sVGCqBWzKJzxfSZDyzC8UK2umCUKu4fCQNFAF8F4COpiYGy5VLdJE3swS/p6XTIOs+/klD6nVEhH
BKivjCU0u6GkSau3Hdb1ildsUGFQtc/d4bXyGYnS+/qrUeY4JDM+8vz/eGaEi5YgGuWTnkdMQaCM
ZdAEF3XygZTQ1W6COERgnUorhUrDQvQxPZGbJwali3MMiwN57gpg9bLbwAkPL4VvfsauAnl8Yvk7
ZF3/ZaH9lNliCS56u7mjB5ZpIdCU4j2BsrheFXqEp6GPiOkSTj3j2FW/y2XlPnToH4umotUVmPUO
WNuLbT3bevZMtbt+yupmX6oqpherSuLJ/+tDh9FDTiCDA+ZP9uwLSRmw8qWMPUSpeguhivlVVdsL
2DhlM9JBXzpCbr8L6GaQK+EOk67I83rliP1Z3VAHuqQSrIV12YUafne6p6Jc7sfyN0MCZ1rKu1Gi
8xfCskvpw0gWJhyVP+7bgJlXZsVpkw76F1zR4p88bn1YWBlvv+J6afAlmYI1OAES7TlvksA7KYJu
DC8q4TYidWX8UrcISBgGaIp1mgOBXDGvRLu1sWJC674Loi2CkiLZKEYoPoEzbJ4VO45/WVOVboV5
SACmxmhgUlSpOKW1Xjx5hjRc0lhXv99/o9rNMa2y4RkWL5O6BrzR2Ss1LaYblQA9f0xTbeUWVrGN
6UoeUgRKqHgVgQ8f800J+oaNF0V7d+jE41ANw3eAgfZh6FQNh8/oUBY0LtQm9DcynZw1ZjdoJU34
C1bUHVWpK9a9VK+rSkFYwH4K0dndaCVsi6zVtTWp7x8v7Zh/LiHQMFfuYlu/0bSo32Al96mPavXZ
Z8YcZmmfH7oisXZFaoCWqm31gWmpes+ATriw/qYIbvZi+fCoUVCFUdArTv/+3dEtDZHsmf0onYec
SQLUZPmGMcBggdf8dqzcXIblrctUCImQZyef7VUK2rnEuzAHTPcfS3Q0oPR6sWulFdcoYJGioqYZ
pYyfQtoIa8YuGyfLu8+gJ8aTqlrZEW3nCPQn/6mayRfg4AiXde2zMfQ/3C7xt6OXbOWq6PaFCjXO
VSnuaC2vpCiTYuEQ/eChsW1NuTL+pFSgZ3djyQ2MtEqRzgIm8mos1fjMiGz46/6y/SBcYB+CDgwu
EGMPeb45uhLNdKwrkzPdr0luZxLUej3ZsUgdraqd0EWO0bkpPNREPumlniycP2/Q0evXxi/gBg2D
gIVi9mx7lmtLncSfyblozc9Bvjf1Z/Q1K/O/UPO3RW1uKzN6VMYtvZBdOfRPorD3Xd+ccv8vQwDr
PrQXKhVv93zziyyqO1hbUkeZm8KORYycUO6T8+jV4iDQfq2UIVB3I+5T6y5Kk0crC+TPbVEkbDpV
uk9rA5ID+JSNbNXDllGKdtNlY/hbqir3CDsjWXme3mxzxQsJuCLrn9fKdJiQvGAhAXR1vnOaZqch
1NWScwvFe4vkDXWrHS0dI1NgO38slHKpe3EZjO6msO/dZxzLvlwPukjOlt9We8Y4PKa5px47TdmF
HeP2wJoMU6ekE+gyf5ytCQCLhpx1dnhGXOlt1AGhpkezZRWYeFpGQl564x/c2v9dzyRauL41VQOp
1BpBdA5j6yGwwCUihXusIvsAR3GbC/+UWjkQpnwtAUcMpAOSyX2HyNlqi6PX7+5/lDc5Fl7rYjpF
KKdbVMqmo+bdg/bwbyt71BjnPHL9Va5TVdJC6BIY0R1QzBIjBkw5EubDIAJTsb1/9Q+Wv0ldiaIB
dQa8SeZ1Xb1EDlrofXjGRnTcGxiefmKsBuW26I4+1IRgJani1GlSA/hJaeyDGLrnJJW8p7StEJdL
yCKPQ8RAnCfD6k9dtceeawCCUofBU624n+//4Nt0w2Ss06KEwFgrJdfZy8tywxWCItq5QgxF+MIA
pNGG+ob5GplJ33TcVQiFcHZfqjZ+sHlSuhDTf8ypdjB3ajfjtGN9uP6ZAt6w65LgpbW0ka6h+hs0
4PitVmD5i1IW69AO3BWFpGQhaLpduPyCaaXQLIfSP4861KJX4SyP/tmuqmmqSj2XYBVAeKXpwlOe
muezz59L8YT5IjnL6YBfr8oBGRqUpYxLgZkMTeZcmVcVp0bKQM8k1XOe2sazj4wXvAFsBXfjlWio
Kdg/NwOd0H9+5woWniqZhELudUN970xjbMQQnAVe4Su3jqpny4j0i2rB2iirQ2mkySeQS+Hr/eve
nsoEMZQ+pkBP58CaRXmGUIrCVKvwDHxA30uGwMZebZeclW+3v0nhML1TpCjoGKa3/m4DAFPJ0B7W
9uew7NsHO/Q6pjeifDsa2qdKGf7J24vil0rySh8HmRWnLwKJ66tpTCJ1NQPrZ0YhP8dpGe2Gkfol
hYTu4f7Tu03+uNJkBmTp9AMJ1K6vVKpF11dRHJ7bTvmd1YPYKq5afvWs+Fc81PJvbNrNhd3sgw9k
uj2FpwkaWtdmYVRWBAkDCVJwVkIhPRmi+urZhnSIDfnP/Xv74J1RUaehqVBXxxBltjJ8AI5jxdns
FIHa7vK4Ng5G0P9p1C5/HGRpae/5IFuaitOsDUIUnqg5+xwBmDDahzTKGXEPOemqUu4sPxif6S5R
8NCDTWGF7QGo1/hElwyyAb2i73aTI6UtGP73XfVQejTM2Z9M71dT1/2+yfu/wu+Z40BlB1c1Cpz7
z+iD989WNS0yQgibt3L9/lW/sFw0r8JBFaih68jDi5RpT7VJsJlCCtv0NoiY+9f88EFN/kH0nCgK
YYp+fdHBDeD0NIXqoBPYD7J3rKvPUfNXSOofAqpDDdskxsRJSxKYg3a9CpG2m9lRc/dIgQHutV+s
UbLZY4y15iqHsGsW9pTbp8JmQkVEp+eAF93kWfz+a09cS4iQ4/OsZvK5aeyXqpPFc6FaT5pcJi9d
ytDK/Wdyu4tNeSqfw5RcTHKo6yvmUFKkonC9M4U01Pl2am1j6BP7+1d5KzVeB4xXl5mXHVIi/i4z
TA+ziMkhbhPZMdAeGBR0C78b8fh9tOp94klPpdb/h//5Urtk8QfMnqwOehq7M9s7szp2Uoe5ih7Y
eLdm8a7J1V1rRyf83b4n7tE1vG1ij83C4rvdFAhLWO3WVBDBu2L2AzoX0jQuzOw+hUDJHHKtofmr
eFq2Sapv9x/3W7Fx9rjpJ2MwKCYHhJsGGnOpqMpV2TuLInyRFYKwOMepdEgTtV2rIkNDHpZ/yVy8
x6kY/UORC+sRBW560JhH2UYKUy2EOfZTNXgMdtY5hscp/vOgqK3iT1651NibsfhKfaGrVtLg7SUz
cs2J5pA8SvCMo40bm/nGpPy8RXdrrBFfD6cQXe1O1YfoWbVieBFtYvwnpCJe1/ngfq8HxX2yeEkL
W81H754vypo2Y54K1dnrNe6KorGjPGDMEU7t0UjGPxaN4aOrSjvRqg38pZYCPDzElWp62ZbGsfKF
MY2FCvFtbEo3k7SaFBtI7427Uy1rFHyZhjjrLMN1F0Z/AZkF+7bsoieynAK1bvM7iRm7ub8YPrgu
AQTaG9PGNpGj7/ruVb0fPfz3vDNoEGCPBPqXrLG8F3dQzzJB3ANK5uqQImJcMBj8oNpKG49yI3kb
IQU91OsrZ1LTFABJ2FtUWndA9f4ikws3iVBBHhZeEHA2du7RzqWv4K7ty6AO6l5hM3LC2ve3OnYo
KyCgTmiZl/vP5IMIlroi+yulUFw/4Qpc/zR8wcupRmQ7oa3+zKmFrPNvKm347waVehqo0Sejjp4a
g2yzg87emNEfhqyK08Ckxr/vwFPFhVInTkmY0E3v732EV1Zeaeih7QRl1P+08VRmnGqMFlbBbfBD
35CjheCH2rcy7wVlcUDRd3QtJ8kap439/qkKoT92bclc2f2H+8EhhksG2SolXDY6fcoe3t2Qmo6C
IaHOdaDdZ9vIBgTqFcwqFabRQs7LoCPn6pKfzge1Iz5wnp54i5S1+RsFFh0YZejbjpxEyIm0UtPX
qMJx99WCH9FQ4rYA13MP1pPtF290d9ON7kWMln+wtQJEXF2aoMLqXDoiLmzWVm7Jfxn++Hr/4Xy0
GSGRozbDl4j4WJ5tRmMnFcx6JZbjdUYCsaGAGzKMIZQRtfnGBvIzVUT+1DOtceRXWQ9WAbs5bPxf
C79jus71EYHyma8T6Y8xWWRO59W7t2RHgCbrws3PzZjm3ww9jh9IIDEmYEPaDPR2NwbJ2kE1XIat
h27bEsdv2qFf5xIDdAncbLUP9adOGsJVPcbBrs/9jIFHqBUxwxf/enpSfSBaRJtsCTrg84KuolM1
z9hMzoxXNDjwlVT+6xBS4Giv+9H+5yXM5QTprYrIbJqxmz2ciFQBP0/hkUIDnu+CEfMPySo2VpnG
O8OHQcShGy/slzeh2HRRiP1sAliJvqnZ37+RkiVs4lDpnTsqMWtq04z71smwcAy9teWvXjwycr7K
qVBgYAgpZvdG3mpkspzbTlSFe8oklLXhpEWwNJoHOzA3lic2ibfvmj9x+wh5tY9kp22/YBJLnyV/
lPpoA5vpVx90+6wId3r+xbWjlRa0/K+28GNvBEqELnzTRL1sXgZaoHmamJryyJiJ5NQ0DrZm0r6Y
YxnupzzoM3q16BAHjDsOpf2Cj4l+bCeEQRozCLOSe0b6y0Y2D4FtGQ8LX8/NHsfUAa+LtzUplG5k
/2TkUdcPAywPuuk7D2b2wSNJgqRWrmTfiA5aTjeYlMFjBjcM99P46Ebr/GZfo1eCM2kxCGYzyvil
HoI/Ht3IC7KrcX//Z06v8upVa5xvbPmTQHEq2Ewr7t03rnl5yQymor4MtOZ3CbjK+lKJETha0CWb
+9e6PVLJqQg0+EBpfmkUiGYXi4DgDB55HLO1hlNmmgPmt1sVYUvY6OXm0Tcq9XGKd7XMCh8NXwHq
l8j/iWZy6KHfuLv/g26zPZ3kYeozcRAhTZ1LAKwRq2YKk/a50Sp73zcV1FKSPoqUaIdeGsZ4T2Vr
/7BUXd13FlhtE/KttNF1wTvExGRf6IG7dvWi+gx4qPmVFxLVYNmtmbUVE+R9sK2/qIOVeuEAvXlt
/HBKiPRgKMhgMDj7QplrHEdFdrXz6HfbsQekI6nZhQYdxwUNoPuP6aOLIZGklkUQMl3w+rUhx/K0
uNS1cxJFjPHpAGdcHBIgafHpVLa/NGRys8txcxRfNF1Husa8yezm6pQFmHQNN5f69SpXwbuZrby0
y314FVYhxrCsRPRx13cFPDYHlG5oZ9WywLnn0DCwDlzytX6rUl19YOwAVAA5RhlmIfCYbU/oksM4
lnrzDM26fWJ+rsGDwcM5rur0F0ukMlXPhAwjNEdpVVUR02NoG81tJ6GM2TYKvLcVUikw2wQnHvyX
wf1r1oP53RoqFzBfCSMIK1dQrlPAuo59yjdkcXLH5DejFAAvM+/ZjJLoC8JqND5BX1XlqielPwxe
r1MqVOFfykMGv46oJHkIywnnLfH3ayST+U9YTIdcpoy7tl3YEuvRU0ETQHhTpDVuAOqGBonLAYjW
Mcpxv8gUqd7meJbuXC1GZJ7DfPFWrRm7G4ljy9v94+LkpMKYFUEgablpzWNjspbRb3JbPmtBGmzh
zxerOq80flUcIX1Dl3L/euImKkLAjoMS9qFTHcaaZ+l1okcthl+jo7Ty0TJ/KK14rRvriWkj9MAl
/jTHwnrNfJj/MewUBNWwKw+iB+VjrymYblVRH9QOXoH5p2r+xtofmsL0ivECwZsrLxgboqscuFhg
qBdBjyIK/cecRlJK0S6RvsBRrLHZUS5Nae8yBTcP3DLqbqE/fpMMTHdJ/w8nccbJ0Ehffx0NwXsH
F2R0mqEl01fL6qn3ivh3MLaf7z/QD6/ETML/NkZo7V5fCT9mv7V8bXTa0By+0eR+ZGWnD2Ndx9v7
V7rNNrkpCsokuUx5oHyfbWQoAhVMNIvRyfQe9aP2q4rji2UgBMQtAZZVJlbaUP8NSheH3wokWnzu
OJQjv9vkFgV8uVhYTG8h9NXuMP0iDkXiSHUKuGaZXaTinweqa3T8yqzXEeSYh2ziAJs1SI0VcjnG
wdTe2CexYj2FkAC71IB5yHiA6CFJmwrVktbIrWdT5Oomg+S+0HC/2SUt6hEmMleZqujU979+Oxmc
FyAcQHOl0Q4fdKsgAoyq88KLmW7z+jGgwuND5s3QJ9GmYaP3UUjb2TXTDqrsROR9O0Xt4AzC1NEf
OmJRZgxd60eT2efJ/+cAogHiB7xPPMdsOo6BD+WhzhvzBFT3d+dPiqgggAakTciTVtIWLYs/eCZ0
Dpnr4EhEjmzNvo0o1IBM+VLjmDC91q0dBntTC/RdooxwP2VMU462jkVH4OEykWvAxjKI8ec+LSFw
eaI8x7Ym7xNRGuxSaOmUPgV5VJb2NIbXTI55lY37ccPUNg32VRaY3r5tTAl3EQ9AV5tplM3kGBQv
nIw9drc7O02qX5FaQWBDCuI+FLhIbFLGkIFQgpLWlI65m8EMdpQRAHFkTFeCrCg3/aAGR5qPf5Ih
aPaAR+pPwdBZIDz8izUoYFggOQWvXS/bTp2DA6eh3+M+p4O2N54qEdr7Rkq6ha9iNmNKj8li3ItS
nP6WfBKhXS+HPCoDxsTr3gEWyfHGGLV38WC1d54LIMuFLNdXw9dKCd1nuu+mE2ja8Ih8MDhDjLAc
kZN1NokZ7AufycsRGvEjQGxmJyqvf87Rl8D9jMw/QNwEM/8QOQspBwtB9XVhYd+eFTQSCP75C+UP
5Y7rG2mNPtIH3+8caIXKFqIUkK84aPdlii0Sq+tXUQcuU5tDW+/wzlOWlArTdzP7rjRE+XiZwuZF
YztbqUlBj6PCuMABV2l+VaQK3bPZW1A/iUgJQIY9WJriS6N71WslkaU0PbQWBZyY11jB5v5X/tZa
n/0aJqCQXJlseAhvZ5vd4Am1Ba1tOozLhQ8yIGiW66ibcJGHl9GavHICjDo2UdgKSu1h9TNpsuYX
TP7hhYZD9VlArMCJckxOYSnbF1ySssdBpOazVCWJ42s2pDQTnJIFnGdDbzrc1WPYbo3eI7XBdpTj
FRQ2LhRaqT+oQW28IgD3P6V5ntsLa/gmZp7UmqjQic6ppd20fjPhUfLEPMARSl7uwgQGNZqbcI8C
WFmXRVcuVAZu02B76jFThkRNje5mmpF8v4V2aOtzCLKWo7hStTPzdHwlgfBOgZ1XThOV8gbocLNj
9bd74J3FGnO39nfjm9lPVHjllh1VXasD02n33/rNZkkBgQY4fWl0QLeZytCKUEs9apd5QZOzxfXr
IVc7b+EqN0EEXZMp2aZXTJqizTVNQknxpWQC3rHV+tRmqvS1VrsjQ4PKf/dv5+MLkSlqJCjMo86+
qDDxdUbgDdxFGGM/GZMXh+n61T6v1HAhNb/NTrkpxHxTt/2tSD492ne5OVQBMVhqbDlSOyS/0zQU
F3JQ+YdRJpWDT6P/FA/Bd0wMi01fAH5NlcT+5MmgEe0xqV4lCe/BwM+Nw5DAX1ZKKfyOT0576EjC
GbWnpLhKJN3+c/8J3Zzlb5O4tLZVm4XPTn79q/FzssIMGw5HTvN01ctKtZpc8KbJxhaPGGuwT5Ke
Dl/GIvK39y99U3Lh0pNkexphYorXnn0DLSQxEr3IxqJqDLdy92L2przpoF+WtQEVCNrz4f4VP7pZ
k099KvJYYBdmWxqw70BEkWQ5fJ3RBvM3rCTz1HvmtTaUwJLIf7LoLQFR8vulCtNtasntUkNnVBmV
DSD/WWqJ1ypIrKyynDoYlE9yWnYr4TewyUsrO0Vto+yCysUnxCoBHXmWNUL6xS8Y0g0mlzi07GwP
w+cO7MywKgb5leEhxmQCYyywA8DfYDUUPo9uZPSwiWr5adSlklF+zB6UmFPLdwfM0HQfI7SRiclD
Xfvm20SCt2UR4LngD/GurcrBkTBc8CjmVOsqlOoWy4USbB8Wdqs8sKE7oJIMYJkHwdEfxxwwNWO6
muU+4PGWg6Br61M4OUZmYJqgMEAoWydWD+O3kcXn++9TuX2hDJ9PSiFiEOZR9FlVIIS9AHYWD95M
guPTBS1Dg0VSnYJkhEir1yqwbx7tIzH9l6KOFeA2Bm4oOsobYsVPAcZbW19JsS8dG3QCGAFUJxPu
3hbbtyWxwu1exG9Fo4D2kcKaos1+q9IajYStGt2vuFJ+ula6FSPD07ggvdx/KreHGU0IEFXy1B7i
j7NV3o9Bju6nFo4ynglWEal2pnmo1fzzYCgLIdPtecEFJuEoZyZitfkGa2YA9ESsCwe1XPusVLhr
JG0vbf75jjiceUmU0pHgzIU+GDFodBEk4RSQpCYkibyNE/8/X4PgZrooD+5f7oObQstOa5+tHAWO
rV7viYWSNIWl0accpY4+p4kZNeWArll4T7cSQ4q03JdNA4TDSVNn8eaQlV1jkB84MoZXeuMjoB9c
Bv8qGR8F2cgfg6EPd7ChQExViXZR/ejT/Tt9izOugjx+AnNcBjEnzVMqgNe3GuNw3CnFKJx6jKKt
SOLuMKaBda5194KcYvjBRB5Hgl5m8VclN4q1QdW+txmxbsJBnErV/xboQ3diggHC/dCBL6tla49b
TQbl0q3OnoITiT9q7YMbdxTu2upxiLVV7ZUMRFdqvrba5DGMGM2JEWxnW7g85qpkVHhTejgpYdud
LcVe00Y7u2cBe4wAjOo2LIrpQ313UJf+UJS23WhOkDTGajTN/inOCLFEFKuOZ1rFt1Kyz1Sk2PHo
FCBrUMz2x/0Hf5NqEA0wv0eoRRLNcOrsueu+R1E6EcKBvJM9NLreUJdOtMcssZpNktY/caZPd6iV
HaMYxP7+xT/YiYDXTX038niEK7MNIsMBLujMXMBU05/UtsblK0uVU6OVSJLvX+qDT4nM2zbQaNH/
Qsx5/awVEyMdKcwsJ+uG4D8PN8Oi9eWFVfzRh8RrJI7kgKUwYc5K0JIBoR+YMrnkYDBgAxgchSOn
Hx3RqYVUhU+mhMUm/EdzryfunyJibuf+jX5wElEUYp5CaCqhpj6LNKNQElYjEtvBYOtJ1YZndUiS
i0HVej0UWfJkT/bPSd4uxFAfPF+GGKZ6D/H0RGK5fr5jjQss1UbbyfDj2OUg5bdeLi3F6x9eRVdQ
WpKv4M41W62JkrQYv7i2g1lWc44D+UkofXy5/wQ/yIkYD+P7nubgp37J7BHqWFdVTW/gehiLM11C
b6UwwHMUfp7jtqcVLyLThpNmtl9Dr5cvMM/1nVuZ1S7W0u4hMj3MjPV64YC7/VBVSqpMAsOc0IGT
zTaLQhnoGaHLclpteIVjXz+GBeODrp3BMw7xi1wLA34fhsFZfMTcw1o4i27XFaerzeUF0/M8/9nS
LkF4KiDoLUdz6+HYpVjPVTWWciK6FHhjSmm6oWi5JG2aXuj1FsmMAIHV1G+BRjA/mWI/kC28z0zH
HLPvcdQiNwMckXXhC63bnwJn4oUt6a2YO7siFh9T4xWPTPoCs5cftZHiYcw3OsRmzR7/02Cf2zDA
kG+WJwWfd9MqlUctDLINswoJMH8dtDs6hjWN+2apEvPB/TOeQp7AvsXI2TwrkqW8I0Fle27yVN/C
J6aWawVh8hrRWXms0iF36tRSfsu2J4EvaNbDGG3svkdqxAC5+KrJsGzwZ022hSb751wISkmCc/2f
t1eVYXV+H4EKG998wDcMklIuVGJKRQuMs2Gnp7hp/IVP4FbhYqsEkmzg06GF/nn2bhAdNyGW2orj
ZckYr3y/8tdhUPe7ZKgf/QjfBb0eh23ayOrOFs2naszBhWqu/Xdhh/jgtXBcysjt6B0RDs4yRlca
GsJYSXE6QPcPXjhmD7mmkwBRQgpbzDNy7dX1h3ZjpNjjYEs7nANRPDSMD/6ovNw62TnEGHK+krRm
SIvkwVOT5Gg3S1n17a5BaCEzY0aFHA3IPNY3aPhWUgjIdlSl8Y834UihL2M4iQGVMA9+H36JlWp8
zWBMLSyJt+LJ9ZfEtakf0mebGs5zZY3UjCLs7N5wbGC+1ESe6kLkq8gGXSUdx/FXCay57X9loYV5
dPSQGs2EQUfpMxLnMc5iWw99eDLratVaj6EBVKD2V5Xe/pFs/eH+C70NRFi7wBaQ0AK7om5yfXr5
foY20PO1Z9/S/qYYfT0nsYd5mNb6C1e6zYmm7IEJ+CncYe5yFofIXohDTt6J51wZtF0hEoFNtJlt
KwQX2ylxXwgHbptXXAuEFNobokybyYHrW9PlmoZIHYvnsgPWYckJBtrQqhHkxMYvFbOpo1GAPu6m
eF+PLP7L9bEB17XPMZToV88KzV3ZFsE6C42loOGG7kWth0FxahEskEkyNDvUJHZ3yKm14XjuM6KA
vMy32eD/8rXvUqJsAgBHbWQ8Qv5+ynAbWgO+wQ7jv1ofL4ZXPeK2Z1iwhT5L0iesTvqVLT+X6imw
LkaL4taPScTFprTpjYNb6lHh9tWhznBPM5cW+weRH3dCFG0KUyVkeOtNvIvlSe7H1OAvCmz+V1yG
oo00lphZhE1+8Vwr2lSwOr43hlKtIUDl+yqXFiZsbvckMgl4VDQM3nLF2cqCtqXaHqYajtEFylMe
S5dE2Num004KLmwPVtB9uf/RvOUG8w+cVYXwGbEffIFZSOABgy793iMb1pOjpuMeT6PC17NNVFX4
gr1YqP01CUm6HOxGWMqNjzTSyB6SIvvqyQYe6C899nCyfvTdp0xzsW/OHQzF68hfW7V6iMWaWfK1
ktYv93/5BwcJz4q5KbYRnDtJsK8/igJqJi6QQnVIq/tnP8miF6/tQzwjK2XNWcYBjzvtVtckeV9V
mr51AzXYVDh+LWyS2gcbNAUePgM+UHLf+ZHWq0FqtT4eJjhDojvQHkMLW6BExWSh29rRixJekgYX
XMk/FEP9wEeEUgDUvF5sqRmdbX+n+tK5zb/20hHlpF5+DaV9qcOGs34F8rMOvy4/Yxby2fCKQ2Gn
h85Uvwbpg4GVWGt5jhlW21B+bkqqcymNFc9HCFFHv1z80gp1vDBT/ylOCwp4NX2QUTK/YpFymsgB
pC5LM/wTyHEW7gny4DemCxUWho2v34uRTclq3spOCZtJk9j2MY03om8S5OuG0AfPiCH8TMGvotmY
yisROK3y5Pd/R/GtFwp+gw7VtL7zd7nH1DyT1FkqP4BzfoWFZ6zMNL7Ac3DGdFfXXzKwQrJ+WFha
tykKcAkmI0gx2dqEOVtacGOgt5XN6GBvNT75kgrygGzxnORusgtGNd6HVdadmgwQqyyVLmL0KMEL
psPBV9Ll+NFs4+bB91praVjhg18mpqiWnRZwnfGGtXu3RXUthkk5imCnr4NjWEFsDQw8wRQrxuBS
mBLF3aR+JRAddgRx7a86HYOdPuJzhCXD58xN+u9tWS1sIh9tnDR9ma1FxUDj4u0Def+retXVwpiR
NmIh5Vhp6g/CW/8hpEt/aRM/2BtGKW1FCRSWYffqaPpiCWd4e/pT+gAdOE0i82iM2enfSnaoZwJ9
hyeigwImAI0AE1uPo4+d5MLy+OB7JyBCOgjFluGA+cSI7oLta7G6dypraI/Qtp4g6sZHnbG1kxdB
ois6xmTKVPZ/eIhpMR4JExYsxhyPnMIJLrUxp2IuguZk493505Y884DPtnGRh9E8icCVF86V27Y6
pQSWNNoltnkVaN71R9koUWDhYdA7WLUfGavonaCm8Y0Fm0o9MNBXMTv0Chd67VLJg/+If0T26NpB
f6zbyDsCIsSfz/KH5wrva0dJJpMV3YSfZdZPZeQXWzKoPeRp+AVpEZ2bWvrPMwCzLGy1H0VeGnJE
cGIEeQhGrm8jaUZw+1WDXViJiZfiubgDxk47imZt59rCxW6/NaIu8mT6WEie8He9vhjSPcvXi0I8
91KjrDHGxCqyKv/cX0y365apH9rF7ClkPRxo1xeJwiHMkaLGmJP5qQMH+WUIbP00Rvk/5/7ThWiR
UtfSOTRndTom391WU6vYMT0pPdhF+xsblGPYBeG6U6KnlNh/VUbJP2OckKvrNAMZXvkfzs6juW5r
XdN/xeU5zkUOVfecAbAjE0iRkihNUJRMIeeMX98PaPe93NisjVYPXC6ZFhewsMIX3gBUltV3+n5d
7sVWJGK+FhqW/0WZtG/yiAFtEQNmscz2EAe5t7s8peffbR4SHoACa4Z8YHEBebCyjRTjLVfwTf0G
2R/5ptHWwFHnkdqMACR/JduAL2rIp+8l9kqXovJBrAP0Yxs1o0nNFQc2Q09le5DlATeYLl7ZxucH
j06VFYUc6Gokg0vAo2FmvhdORuFmo9bvuYKFT3WhtndVZL5YlXpDexwLLkMZb3KPEsfKfjjnBvAt
3w8/P967Yz40ImHCUbBwJ7Gyu/TBS24FUFl9Z22VHnNHUXvy0u6gAnfP2x+52VFMQzuoyh7LqKFR
9rkkdo+b/VTedAbO1bry3Syqe8vHCqSVPgXWmlzjRyuBfAs1N5r2EKjmn797YEvMssIcw5KCMVLN
qMnLW9NCfv3yevtoKdBxIf/hCuRwXewsUYQirQVigQxO7B8T3DbIeLIvo4lF5xi11T1S9WtxwAdj
Il0Ee5zj3OTlFp9CLke9nnQtdef2vg76VdXqT5qQbkJl3Eal51SIKLfdD8Ql7qLiMbXMT3mHiaNo
YruX3qt4umT92p44P53BJcxoI5YmQL5lZXeYcrT4Yylzo7z/2uhGTkVE1I+TmqKqURarafH5JIDA
43QmHKIHw8F2+nkLuSpD3rl1k07NvmLwhAV3aU5f8AQFciWHcNMTNerv4lr2jo1qfcrY0J+zsCQa
MtAZrDwwZja+ocqntMnCY1QY00tqacHT5QXyQaoyA+g5eImPEE+a3Sver8M81ACCVQVa4gQvh9qQ
vZumVzD1VfX4ebCaey+rd1VOic+WBD37XE4YYefkGyt3wPkHIrHl5iSiBZNGLfL0OSJT8vukBr0o
VoiTKgJ2UW1tlfu80OgWSvmaUtt5vZnxCDrmo5Ie9bIxBeKwxCVyaN2w82P0vMpiqzVmdJtW6q4x
B+kGm0gfI7ch2qzM+BzPnKa1YFBoiILBmzso6mJPysakCGZntC6WZhp2EjUmSBjNXnk1DI+06YWH
wB+gDBUNEmlQer+F/BSMRKi5WH/Wmz611uRyPlit5IcAoQBFsQje8qZ3h1GsVAO2y0Xnpo2sH4hk
vStNK7E3SM38G2Bba4uX67fL83B+AHJXgImZC88aklmL27cZ/X52Ju8ohJOSmlKMC5eE5tnlUc5j
GJBKbyQR5E5nr5XFsio1IaqSqnQRy6jBD6b13pQK8WEKrHCl3/rRC838Idi5AAT4xqdDFU1Sjiau
be4QEjd4YFqoCVXTyj371pI4XT4z9Rd4BYcr87ZUsIIPSjqTid5dVNOF1sckOxJA3WSppjtyHZZb
XEB/FKM6XONs579aDZR2xSDDxlUZ5gZdhK2QpLWja9PLQGS062X8fKHQK2gJJMhBF3q6HYVO/fm7
X4J1RVoCYRjsJzXD0+mp9MYYAVB4dx02T5s+hreX6xnORRXl28tDfZD0EYTMAaXIt+fIX3yKGmcT
CThM6UL1eMFLMPwUVp237WPf36WhaWGigku0Igo07/HuRYuxqVcW3jzE+8+EHc0ceulU7SyKCsvX
bYbWqDKtae6odwq73gz9bWiN5pfOTMJDH+fhodPq2u0C5SbvEn9NfOyMVayg5DSfMOgbs7fUJQor
HEMjLMzeuMP9Rr/uTbk8Ygy3G7xZ6k2MtlnErg4UFf8wJf4Wtrp3FDrofw35xqdC6GQnTspgNwby
8+Bl/SHHem97+TMtTx3ETEHD0XabqxlcyvOGenfqWL4PZwQn3vvOKv8K+l6j5mJWR1GLc1epAMwq
YdY+Xx7zrP82D0ohlRiVgJN/LQb1M0TP4ZRH96mi+o+9b8Ev0iIUZDDfujYHuNfIqQYHQZEbZ6iF
7Aat8tSJ8T/VcGkp1hKC5bX39jjyDJWboxOyrdM5aIESAMkzw/tesH5EcvOcKto+MdmRWZl3K2ty
freTNTm/+7vBFluQnDmkXG+E92obmtdejHE3mqLTyijnrwRxcW7lEtwSlJ/drFLny+PQhfdyY6VP
mP2Sg/CVnWoY9INERrmy25dHPGUOXJ9gz2MZQfSwzIVl6jmhl/FWva/9mDQ1PmoxlmzBKKxdkx+O
NPdvSFG5uZYnfK4K5G/tEN7j0mFqdoZ2l42pkIKV+KRFzuWVenbQv70XUS+o3vlKERdXVx/D5OSI
hz0gNU6hRDvFnLtXIRKC/TBMzuS1n4oY1BHlcJg4xlbzx4OYTrsijW/HaYRfQVE8IYEhsLGRVdn5
in+DmsxV6McrQf8ympqfdSacqzMgj/t88azI6BlepFvhfVCMMgSQzPw0NXK2LTp0KHD87Df5iC21
WgxreedH34RGl4aUI9ksfcDTDZRh6VVlPSOHqabaUhsp1yHu1xiYq9lvko7ml6QzPL8nSBSu+NOh
hEkftSpEhisIjdTpsUZwBKvvV777+SaddymQPJYZUeKyrekFsYA1mR/dF/AaaRbEhGEwCXeXV9dH
m5SrgfSMpYWAyfzzd2evjsghFMU+vPcs7y7xvc6tqMlelUI/4AidR8f/n+Fmni5KFzioLC5kgDu4
ixTsUWgeCJHqvwgxy60lmD/kRB62lwc7v1eYQerj9MlwHCASO3035FblIhpEjrmhwxA9Cl5LsUSq
q436fZKa95Fc/7w84vkiVJBaYCLfKsygXk9H7Ca5CFq1pw2u6uCKk6HaIf3Z2p1S9iun61mlgwBN
grhDsYMDdoZZn44VdxqEqkzWgGwoO7n2dgNV0M1g1tCR++ZK6BsBb2/zh5Y/yr58GMLbRL3Ph89B
el9XQA7VKwkMsxxQDk2mHU7PslMZ2WeMdT18fZqdmSgoSeUrj32WZ/LY1PeoVc4yfQB85mX/bsH1
RagPFumlG+NIY0ep0m/QKSd2DSJzE5da8TVCMdDWm0a/k8Suu+okVF4iw/rHq/Jvh8b7v6+7916B
H3wrkhxouaQeGqHA4ltpVVPhioc4dxM20vXcmj8MQginFfD2ykvP73R63xqzgwAwBQ4n0pBFtQ8Z
f620UmFwMepGsQnVwN0gVtnXy4vvfCufjrJ4oRwvdL3y/NmW3ASbrsgYOJjSPlZoanl+sb882lvH
cPlSs98Z1HQDsYS32Pvdh5QEhHfMqh5dP5N2Qu09FabsOXENqTDAE+Cq7L8JkX/TSjdZdK/3V1H5
KYy+jBjbeTfy8NM3XS26l+PMTkenLTun0O+ByblJ8VLHP+rqKu3/8hvfmUQEeHay/Jc5/ZhapOzx
GLC2lFzs1vvWIy8+WleWiZ5Lg/j3c1Pc+8NNaP3oLQWTggrG9SESIseSHhXtQZiesOslsxX6h8ZC
Lyzaa+Uvqzv20hdk8zvKkZhv2EbwS7CcXEvxHDnos87Qj8z/2guxnUU/6afHARSW+sUIX7PsVwpD
3vRUwoyrsb6S5K+FdWe2IKDkTYaUsAB+20iO2J7Yl+f/LLchWAY1xj6ip0VxbVm1RgwhHAJyKdCD
LS3K1pK+IMOv/Wyswb8u5cBHHj6VjtAl1JscWJ+N7i72xZef4i1MXqwC0ooZLUjkjsL3vMverYI0
HkzIXF7vNhWu8KF4FRWHUWtesJCgUBQkrzQBcahOtJ+SGTmi9BKNVPoyuwWIU+JZp1x14XST1M/m
8NckvVrSITHhcwh3rfoigKzIp+I2zq+HZhflxlc1lx+09MUY6B6jjOFQtlu5D88DGCDC5KY0O7hy
z6i+moghdK8nCj7B8K+V4EmgcuqEkHR2Kr6c12j224pVaivDnmFBset+Cyvm3UTPaMkNksoMiTNt
GN1W5SNFRl3uhwnxy0Tzmr0agchDe7iTnkPF2zdpljzGraLdhnlS3Md5p942LZ7JOtDY376wKcvg
y4feKJjmM2BkHsdakES+6NYI0uaIV+/ULjMdamZ2OQPRLi+n84MSkxfOEsp+ijUjQE9Xk2imvjiG
OaMhebsbizaDADusgSHORKGZbG5pjv5ZQhPB48XVaUDPlaVChtaeCkePE7k5AmXGlfmxS1PWYBfQ
StPwHhJ8J/JBZ07Sj8jLsHQuFDur6ke0RvdVnDjdAOdemYxqJXI5P8pnZh23OnULEqdlNhhG/LgZ
kTcoCq1H4ksRnjRLCB0PL6NHWizKr8vzfn4X8guZeqRMQSID6z6dd4Q3Sp3SuOjKAszsxgrqXefn
w1bR12LnD/YXLH0uKo1G4kxvOR1pStUpwHB4cg3kzjZ+CKwR2m9re8F04wd7imrez15rP19+v/Mq
CF+cmAMUEWBrAGDzhL87ppQ0B1sUJJPbww7/kgJSvKb1lSO4L41uRkHbDbKyx/SGHF8VhJ95I6Bd
FY44eis+UAryPBzqIXXoMOBtMak67KL6+PvlxzwPWE3uU04CaiEzrn8RJ4S4e0RjraPdoXg5xK5a
esjKWr8r1Cl0+lCLtkrXrnU/P/j2FEFAIIO7JptZIgUypNwqr5f4ImTM04ATPMJk3h4oQLeyys4w
guw7mOYgIKHekD4thRxHAc/y3rTArMiRvpE6Ub9PqulzUsQTiEurUV/HGo0uq0ge6ADYOr6U3wpL
G/YquorfqiF+Uvyu2nWNovx2hAYvRSeX4/GoViwpZHKSVkE9FJVLa8NHG0kT7GIo0pXj7aNlOHf6
3u6W+TsvlmFSFgBntLJyw3oCVZQE47WJgJ8tQR28bRRB3UVDuRXlJtwRiOib0OiRAs8qF60IZQso
K9vlrfgN2tnkJLMDyxgPw9pDnh/CswIWbQA4FuzQJRbcaGSkubWqcANoYJ9VrS/uJjN6TofQetaq
IL6NdONFstLmk2B06l1thC0Az7p7QJz6axRW9ChKMVm7Gs7UuZRZOY+SAk1MPhDlwtMtbDYt0HC9
zd2mfQ7RIbuSvaq6UhOtf84ykDwZTtqO5o3azYRH0H2DKcxWTIvguRX7qz5dc578aJZYLnDzwPfB
KVs8TttgftPWdFQTPyiewjoPdl0WT9vLJ8JHo5C7UveBigF3WD596RYMd1MCs3cNMw1u2ilE9Vcf
1yw35mV3GsSBDJu5WTRqZ5mXxbmTJKAcxDIvIeKTD0GmLLelqU0bXQgA2Q/RbzZI5i/JWNSiCRwV
gKynL9VrZjENhZy7uIs11yKe4zdJb6z0Ec+PNc4ZmrzELbMVy3KryY3ok3nrBSIdvg+xvH7IByn5
aaHAePkTfbQwKTvNLSz2yyx7dvo6sjQFRiJYtctFhohHK3kH2Yj2elSP+xxNiL+KSj6ETTN+74Yx
dIC5tk4rKzFK0cpTZGRr+mRneFnmdz5jIQkzz/AYFuFN0YDBiDBwdeugP7SqZptRgUwXpr4eZOY0
Fp087ZXHgB2zybGEF5ve2kxi237Fd3FmfqpWTrM+720rQLfGQn33hr9r2nHadNuoRxCXu1Hrvptp
1NpIS45PXWOJxzrHqVBMmmqyAyUEPpekyo/Lkz2HBycrlW4O4ckM56Znysc9neuiHSbUPkfRFWvg
K2owhUgB5tZVK6ETkqZmeOxAYz7lUhEeQ1GYVmpy59+acxG5NBrl6kx8WxblzCSorClKJDcZ0vjJ
M61DEU3DwUuUHUhL0O5d7e2R+/qeFVHsaHmnbwzsHOQJu7xx6rOVJuDZIudxZsYSbXasCM5cbHxJ
b2gupZJL8z65SmQ/uBmh/72UqbeWb56dRPNQ9Bsh3bG+kL85nXmvDZpRs3KJ6kI+3QuaUTuDTI/8
8vc9Cw8ZxcSllZoMTAmYJKejQC1IAuTtRXcmBzuJ3KQHJZd69MbGwWVrVY+lpnXbEsH1lWvvjCPA
lUdRlwyWuho0gWXpGrB42ZlWU7tYJ2Mrl8b1s4BLyGZIe/m6bKTxYATa10wEiBjlPthJrP7csQ3M
x9HAUpZmcod1iO89JoiNH4oOX928Kr+DWb8nSxdtKbaaq9EaUlcIau5xyjK/1GTmmyCQKB8KZLN2
yoAra18IuwKExCbJNOEbbRN5N2LZurKUz2JNXpcqLGRV/qFZsgjEkzy0Otyl6TyWFbKo1K82xoTf
ZzRKGAUoVouulRGvFY3mo/10/zLq3KIBSogr0JmbpjGZcdqptYvK3x5Uh1F/0agACkUHRHrbEluX
auzI+T6tntDFsfv+qoGMIWTPfgQ2PH3w63ozH7OFqlLrfPB6BCPkYtY/OwgRXlbWS9HLu7iJNkl+
1wQCDgg75JuDlu6HlB4KT8HKEqGdsHFMNd76MtMfoHt4C+fcjzVHaPJN0PW7yIh2MPEORtJv4eFu
UMNLgScEFZKfWXAY1GxbR8lmDhQTRBET/pqHUe1waFQfwCdwFfDF5lbRql1mYjzNv/1exG7Z3KlJ
uPGEI+jtfWJITuz/EHmaQd23sryvvXGfUiNBQKrqgoiLEWr85T12nv5S4KA/ZpBXznXjZUs602uR
XlUlul472YUwdXaMySDabdaNoIy+OzJb+wE000bWkwruSz0hQBmXV6Nu/BKUMj8mWmZsPFoUDsbQ
/laAcbCpK1O5JX1bExU+07xADg/ZL0pdrBmO/qXRhhWbniQkMiUmrckPWRGWN6i0ShQNe+FanXzp
LhCT0A6AdEu9qW7FqvG2daJI13hMfwPi4GYGLfJZTKZ0pjjqd55iZfdKOq3dvOdnJBgDWvyUeek6
0Ic8Pb30SW2UegQrVVAt2Izp4O9G2SgfLn+/j0aZSQs0awg8aV2fjmIVotZBDGyh+plYieUI4eoi
Cm2XR/ngqiOaAbGGNNJcElsGhVWbBZ6o1O09NkjGFZ2wbzJeCHaVyq+DCJ9PUVN8H7s9dTknrmoE
bIxosuzUj8Nr5lfarDzPPHmnRwdwMNrkJGmgdJFuOH3tPK20yhfi4r6yMsVR8rh3zQzV7iz0tV1Y
Bi94FHfbHoCfk+WEXhjYG04YN4+Xn+N89mcYB/OByDX08+W0aKE/RPi+ZPeTZbxYaoSjmi/mK9fg
2SAqUHjcL5Bxosd81iTJrNrH7CMS3AnRzRv4iFT/6iFfOY3Pgql5FGQNWfwQlEgATmc0ClmmijQK
rqDm07ZJumLb6nl3sApwEKYZRLs27PWjMJrGHnygsBKhv2khnHxRPMsAhs7y5JRnqHuejq/IU6ZE
Wq/daX2IGDv2rLY04FZT5oG/IcVTYWhRJ7StkAq+OaKeFqZ/jVan2GGc3Cs1UmW1HI8Ogjhfo64D
SOQLHfaKlSHfD1ZkHEzaztdx3fX2iOH79vJCOLtAyf7gdCHshefMrAN8+vT5kKZN02ixG6eltKH6
lMGniigY9c2+ksKjHrbi2p48uz4RnOGunrVk+WR8udMxK3WomEZaPCkuSk6Dncl9HyEdYgy5+tMI
lfA45NSmpWnSbvHDwOfS04tjPYXmfkTe0bk8A2fRJ7VJNsGsWYraGLWd06ex0Nj3inAq4FqYuK1o
ofK1RFD4lzAK6sruP98QNM5kbHRp1IGVXO66YNBULxaAK5RCFu8oOwBXQkZxZZSz6JNZA6ULC2X+
qrRVTl+ohd8wUruIXM9os10U4IMaI1+2Q+bc/1Kmffg1zr1gV9H2Whn5vC2KIBjGobhuwXOcs8jT
oeOh99RWbwq37RttMwRie4sDQ4T/YLTL1SHe+fA67SoJ8qOBx0GHWKMTZWr34/InPT8SZnEjLlwA
NBThl2gxz+hVejV16moaOBEkRZp9oxmOFI39QxGNIzLoNHhytUdi2avllVk431IkVUjkA558E/lY
xKS9jEvEJPapC7UmsDMIU3u11boNO/BT1MXmNpOiNU+185oc4AfOH1Mkq6HGsqxII4c6IfJlyndc
XOqWALXYEukV6aaJVf+bL4jpIRAnCP45kqc2ZZ/AzocWOXZfj2+zIpadvJkKmo+K+F0rWjZ9XMTK
tZKI1u/ut5lZjSQG7GoarsDKT9dINGWdWQyDeKcK8me65B0VJxXtHq9buX7OvgP4DJIg4C2UaeF0
z7vxXbVcSMFLFDkDTYJrpOk3A9vJLEd6oqriL17qrfWS5993chHM49F5mAtQb7XH0/GmSs0qWv3i
HdTTxg6MIXR0P0lW3ursuJpHQTKaXIfyM9XX01GyOPEQi+vFO0FI0cHGG+4oc2LblNmnlQrXefDE
WCpUljcuGwfJ4mgshlBK06kW7wJdflRmYC3mLrGjgoh6Vduh23e1eOsV8mOo17YMzr6048q39n5K
tzQbzL8ub+s3lerlDKvgHAgpaC4QOp6+u9KaVThYpXhn+sW4yfTA2yIFEl1JudLaiehZ+0gM4sPk
idGvQscZ04aTHHy35ElBub1JrS2GWvW+8o3Gxno823m0Kva6mZQHlCb/GvQkOACfFPZirL16cVxs
ykoeOaYE5Vrr4/QunPLgpdS98blCu/2Q5LJ23Yaq7pZZIzmc59ivql15w0VmPUlZu+quM5/dpzNA
ExNwDvEGDDb8409nwDDyKGrlAnah1OobvYc63nfSQxzJjpX3Gqxk/nPdV+j2KabvlJVQrgQM571y
ygp4NRF1gQyay62nj+DpRiT7GVwQOROuFE24aRW/3paVMVynaPVd1UHy0k9ddJ2JaAhiMFnAO4gU
vDbiNLxJEiZU8SdpjzNt90tvEnXj1RUGzQn0+6jwDxVBzj7iyt6WRD/bXhrEm9pMi6syVBpHFJDe
d6YRRuU0Kvpt5oWqbeapcCMpUonfYsZZb6DZFGb3l1ffB0cswiDUyWc9H0Tbl+dJOQhF1JYxDJtR
EXYqSvSertQIbYRSyXEZNu1NKljVpoqnQ9JPj02ZbBIF61uxq7VjGtGDJQhsvEf6n9aGoobbmr2y
crqeH3o8JBwQ0ipiDC6C069j+uCoKrMWwIqr5VU9BkgmJjCXIhOMSlhFg113irhy452ffFRqaTpR
8rK4+JbKexFWRMXMx3BL358e0QyrbsUgWmvxzWv7ZO3P5CMFTOasB4IA2uJeRb+55CUQUBBZ//Ko
9tt86ONt00clgNJVD4Lz04+iAs0jwijq+0iazm/97v4wdU5aLRklN4oL9L2LWqcm0g71c96rwrb0
KpwJlPBurCX5GCmB5sQ5uvGyMNQbOUqGR2Bva6Hd2dedHwkxL2ILDjYaKqePlNVogBgjSjrIzz3z
T+okaZH+THNgKr4qhp9Hb02I/ezbvg0Joh3xHvKcN/3cd7OAQfSgj7knuWOo+U6D7OkmGvL+d0vA
qCDRs5xFXmkSURQ/fTFRRLY6piHqqpXk78wpMZ9bpNsPqZArj5f38VlwSGTGMHSimECYYosdEhV9
hOwwMnpiFbd3YXzdWhVGgJYlJA7iQoro0GLfyqi9X0ESXhn8HCGDydebeCTVINotS0zEFONnFupN
6vbI3+2RXvQOsWZUFCQkCeIm9lbiti/FJ9EMim1XJxIuBXm3TSmK20WveY7v6+PKkX4ets8PBeyY
eZkphUvOuhl3Ahd7kLqhotZHitriJs9zax/7lWbHNI2OnSh/CrTBicUI1aYwPnhyslZWPceC8RhU
R2Z5G9IIEonTRaAAqcTgp0/crJRuRzH0b9HaVLZE2QCZpDLfJHA6NlYrxpshw9w7ibOV4Op8fxFV
kDqQPFBNOLPJSCc/5mrp4Ii36qOqCv6xiVDNEoKi2aDltU2Ucm1Lf/DW4LQASMPRETHJUeeA790G
S5DrbOo0T9yxyCpkWAvrexUIuNE1MaXL3hSBd1A5iKiYsUjrclsPFkWCy5vifJefPsQirkipEcVV
1SauEIfCrtSFaJvkkf/5t0eB3E+PhwYtJPwlPCxtLEmI0yhw5T4AYydKwqbPIDFdHuWNjXp6UVCG
oWUIbRsRQGqupzMajqJaNmMWuL7Vb7jM7TT+kijhBq7SbtCeLfk+0q4a5YvaZ44RqTYgWttK2s0o
YDXc3hneiB5ziE+haDfhizzFd0p2pamvra9iGP8oB5+9AVeJGOhl2ztmDdSkTA5E5jsz6z9DhLox
/e5LUX3P8UjbVsUP1I5//3tBAOQOBETARbBkJUP6af02lH0XT5VrMxVkvCLq1YjnrFgJSMEERIiU
4EwSWMbbaMwORChl4MYI1x8KbTQcD4beYbTyXSAY/haLjsrpzchyDLB0hyyRJRuAQ73yRT9YnTPr
C3wz2FmSucXtUCPqYbXoi7h9Fyk0NzAbFOcK6eV1c7754ZaxbuYTALna5SlYtFbnh0bmu9lUPfXi
ZD2WtdE8CRxUuKCEBikOC/jTbw9KOA0chLge8NYyoA9qQFSBibTQJNbJccIo4hpgOf4r3rBLYqHb
EImuOZ2evygpMRNJqoqdNuT20/1Rq0NAV7jJUFUBH6jpkfZFNKdmY2aDtGEZ+ddhmSb7yy/6ZsNx
uisZFXASQBPwOKhUnI5qpfTRyrHK3MZyp9xzpAB/Qy1BcSy1cxgGU79r4WhnTwMYXLF/SgSyOXXr
9cfCOxTUqvT4rmmPCLfYhvnQhd/V0nL0cTzE40FScKeB/gU3K813Sh/YkfIopbdKcGdYlIF9rX7Q
J2k3imDW6wSNx9oOuVatMN15TbqvkcrspGbTIJdp1PFLCvB5OyZgZs0KwGLQ4BbUV/3h8pTMmdL7
GaEkQYUOt1ljRt4AkDydEWNib4t92H/KuBwOpYgvWokZ5EHIRYXeHBoKjdEZ27RV147It6jtZGi0
bhFaIWif/RwoJZwObVppMHEpJZ8QypTtBgHaxzbR7iu58Y/4t9BC85lrz0y9rRKxvfW2Vw9RA5I8
1UfksrpUxpVXD6/Q/1EdDqFxV3JkGpi3Pk4ptluD9+XyZJ31+5CWIPM3Z9lBVtGZ1eMw+HGgVrrw
QOp9QESluMoNIXSLIKm3QqFVB6GtN4kmFhuhJ4AZB9Hceqog3UdmaB2GBofjlpK6PsrYjXeS8jia
XbVpcj++T+VIXlnuZ4HejNiBkI85CScozY/FJssFq2yNrlIePMknUZDVegeRIH8GYf5d8FpUyBAx
cETZy2/9ydTsUrdaJw67dmPWRrzDUqlzcA+PfvMKBrZHZ29OY2cGB5Xi0w8f55OQW/kgP3i5H2wj
Xag3rR94K5Wj5YH9NgoUGezN4ODTpT0dZSiSIOun2UpjDIsd9ntsu7JsjpeXxJsKy/tVDMAP4BXQ
bhB+hPTLe6FLpURqEkF7iCSr3OmVOjoFSq/wocUXlAGu+liJt7GZPOmzRsdYt9usi4rtOCD6a5lN
tc3TIT5YmSVdIbbytcLFx26DxyAIA6SSzc+RJg6bTsnyK+rsOqcDGRDKKqUj+1KwzVSjvLG8VDsE
QZE50iTEO4qzmqOKqYFyZ4PqGz7VTlaq6pMZ64mjxkaJfpyZrNxcZ9uZiWAW6ChwuBKHvi3GdzFk
WPST1WAT+ECss9V26L07o9Mdwy1l/uvByW+DDRQ/t/jevIaP3soVNi+ZxVeY0fUAd+ZyJFni6cdG
aLmRg6qRHwB8HmBxqpWx0dW9RLpw+XufkcXeXhPUBYJUENFBep+OhPWimbL75Yfixtzr+/hu2BVH
aQfT2va3ki3uUkfZF1+6rfGg7Y0rcZPt/U1gC7vLz7G8P5ePIZ8+xqC3bdiJpfyASrCtIQWXaN+V
Yl/JOvDNlTW+3EnEyuBa5tiLyAQpkcUrq8pcTQlQWxukTLs1TP9LnVnWSvb98SBgpynrcTEvdW8J
qMrKS1LA0yFuinkYhVsM5MKVV5kv+JN1gi4JEAh6/bN0HdfP6bRpfYCU61Rkrt76uDfDtUYOOvdn
Zr63QSzjO62B9L4EM+cI8bS2eM7fccYS/l3Noay9ZOxRHB7hoTJ6KcY67MkxnzOsNePKxSiAvWaU
Af67c3udEp5y+o5pQuUnRXjCpYKbtvYE7PiQkFA/XF6BS3Dk3+NQA0cDhFoYe/50HDRGPHaDmrqD
GA3HIBt6OrW5k+exwXUuNZiLNkXlVJ5WbcwYTVfA8NNTrYneXurwpGvSLrdZCflWUqruegzGwJ5i
qN9l1ep7vxiObXCIu/BHj9ef00jVtVnEj9DCo30uFz9H3YtX+uiLYOjvN6IvRA9rRkAv5RNGWONe
kympW1r+w6hS7q34ThpEUBsVn9BWfTQqC0k0f28zv42r0iHiBCeioj17OpMjQEgDDXMKMrWkfU7S
JLwqWlK6Rk19OymNr3WxZgf9wSIBkQJCmYIar7tELMQqF0lfhonbGGpw8MbJdBIFatTbGvmvE2po
/Z//5s8/82KkeRs0iz/+xy1es8emen1tbl+K/57/6v/8r/85/SN/85/fvHlpXk7+sM3gjo4P7Ws1
fnqtMRV6G9N/zef/8//1h3+8vv2Wp7F4/fefP/M2a+bfht5Y9uc/Pzr+9e8/Z9rGf73/9f/87O4l
5a9ty/alyavwJflj34bZ68vyr76+1M2//5Skf9G0mufXhAIxOyz8+Uf/Ov9E+9ec8AC7Z88QnNG9
+POPLK+a4N9/Kv96+7/50SxnZMLe+vOPOm/nHwn8Pnp6/DXqdYROM0D1/z7j/d8H3N/zzpT88+f3
jN1FF4vnAf+vz8qQwJ94wiVmkQ6WWqBF7wgFdP+t6iWdvoc/Ueh2QNfiWWiF6Htk5TlV7XGOJIa2
zIZ9mklNdZsUvtFvUhrfmi1rPfSLwdACA7dI9K2y2oBrp/XikNgtOOmfcNCEF62cdVLhDdVQGxUx
rzeTrAntthLwbhez0dMRK+tVqInoqSGOGFuyTae5xaInm1rUdaQiwGU4GI4UTeXsBo9MpbTRbK/a
lQvi9AhgYmZpMZJDavt0WTjYTreir06DVmgm55LXX4lh3j5LNKuPQzKbsEWCtI+QHg2we8r9r+/W
0Qff5HRH/j0yTD3cxUiK+MKLqDiQWlXhveyR6qrT6kVzNw5SsWJP8OZQ878XIL+XCA3sHysTWB1N
4sX7jT3pb0v/tEaX33cUo+yBBE8wEkVBGmPlqEV1Bvq20cr4QejE7iESsiCU7EBo23hb95NehZsB
4bc8tceq6HO7nvzqRsWfysLAeExrpBB9KIBtIncFMv9qY9hSZrSqHfS12jiqVhqfJavLgcVWtKdQ
KB4G1VEHrQMECuRH2zW+0m6MblQf4yJX/xqLhLqrGIBl7z/FEwljS1HoW1UawV0cBPKvKh9may4I
j9MV56v4Ah8nj51AHrvKlqXR29Cvy5DnG8vihzXVyWuRdcXkYOKglFep4qvRRhgH6o1VMonR7UDJ
fsKZPgUSW1cdNCaCrPIbeEe13E61Wb2a+uzNPMSAHbbx5IWlnUe1wS3hJ97/Ye88duRGtnX9LmfO
Br2ZkplZRqpSlbw0IWTpXQTJCPLp78fsjXtVqUQlas8ucIAeNNAtRZIMt/71mzHBGM83rzGJlctj
ymzH8xB9Ehxsgj/2bm9bn22JPi5JcRrN4yKbu1/NBLH9elaDfre2o+leNX1ExKwsyhwRUGkV0S4z
+7R6VaEk0ola65k0C3Itlrh3u8yOt5hcTT79d9fL6iWxER7K/fMT9KQZRQguKgh2NXR/7GsoTk5m
qLF2sMXkzy7Mu1ukV8bjrEevj/PQ0jtVz/E69EM88cBfVF5pKiDnHn0tuXxD1WM5m2fXxx/0otPl
rvghOtn9Hp8eJU+PpP/vzqCNlfXMGSQKztMnJ8/2B/49eVznH6isoIibGx7X9e04+/fkcfx/4NZt
GwwnPrvc5nP2n5PHCv8hYI4DxoSyT07Gdh785+Sx7H+2Kh3GA7AHIKH1knPndI87Unk55AgsQ7UI
9fPp7grzkfA1AwbxGBr2QaG6gOhtjFd/vI0zO+k2D//c4+jLb/8wDscbzPyTPS6XVWePCu+akGv9
Z9IU9HXQdvNtDuNoBh+C5vv8gNtN92RA7sGb5vGYV+Vtj/1H6avXYGgCNtFYDxxwkQ76m7HAOaRq
IZg9P9RfbzDatL7b423JBX+Hbi5jWbeYEwD3V+3XLU4mIUjhooflduM8eSKQGRhkFq+Qmprp9ecT
Wf5CjKOePMKCov6hDdIO3o0yxDvbMIYkr7vuF5gliKSL/uqgrWA6kErSfpZccQ+utdYX9Lxn3jBz
l447vD5mz2l1KJ0Cd/GJ30Pf1J5jO0iNpJOj/JZN9iWbqLNjebQBQfpgSnonk5Tk7aZpS+XFkq4H
abZqet8HlYeEtDYukmnOzFWEsluheSxIT+XUqhDL0qnt3iVL59YSUfre97JwLzqju/PmuXuoVm+4
zU2SNZWwSFkbTMyritYeiDwv/aQxZxRKnV3Or8qxxgi+T8cXIWksU945wAq/kZqSu8N2Z/pjei98
6NWqcOMfGqPdpw4KBzSH08tnNvlddJO4gsHcPLUrNdtiCnIgqjhAQZ/F2Oi+ryBoXupanV7wtocB
FYVFfAzfOGWmFlEjEO5lfuzb63jw1ym7wdvF/tEtpbhxmsUI45y0jj0EEPvd82v3xCnv+CJptMCP
RD7P3Dqquv94kbZL338ktCY2Rd7hTYFr7nWUcb8+zAHsBkzz8FDPZhvHPB/79TiLhLxu6TLKePJV
94u23iUXoTP7yUYY38RvdN/Z/p9+2yxsBx9rCvbKhtxG+JZ618N0ev/8k5+Z5bgGwLXcSPgb7/jp
KEbuqNaNaHOOltFcq2a17NgshBvEDaaZB/oS6Y/nRzz3XLj2U1/xcBue9HTEdKiR4aJniDMhMK0R
MoMa511qnJ8bZSMBwkCDUs3N+ukoyi6sYM0iN44q39z3ay3ipTMuwQNnR4kYgJXB9D3tJa/NbFua
iPe4kP38YOG1uA+HdbhgOHdm24M6BXgLAwLGdnCyyg17teq+4WThYgFymiuPRqvR7ZRhBIcXfxz8
MfAu4Gym2jrd9IIWR1SokF7cBFzOQ12l5FuRBfz8KNxZTs8w6imuLkw4oPnTbcvUAl2BOTKK9Cf2
SYWIxSKpNPV3nbDf5UuBKYwTPsx5dGHDPPMqN3YxXY7NnwMjgqfTIvREPRg98kZXlVBmYIEfpnXG
TFa0RvL8Q26H0clBzZZsgimgYqCHd/LVgqYKRs1RjsFSd6gnf95FTpvkJjw/o7VvB4kQ8PkRz8xG
2F+UjrTk0eudbqAoV8NxrEc3dhaHFBTZICN0SuvCc517hUhjtzQBtuu/2iq23wyrrQKIEe3sXHfU
/geMAsS9mqZLjhXn5gnSIMIfNrM5wJWnXwsEU82+IrFVm352E2WhfdOYk7rawJvXpdMYiW1U9Xux
ZvPB7GnrPf8+zz0pWAYBNESaQKnb3vcfh0LXjW7rjzZ7SONz7BlufedHYryrray/8FLPTRZvs4cm
uAhKnbdt038M1UIooL858+mEeoMHLekTqdhVYv3tpyWEkam6MODfcwVvGhrtQCnY5cPjfjrg1LJD
hsQUE1ZGbBo5pvarohi8/fNv8NwoNGIQs22ojX8KeOvKlVOatm5cWIgNAjnah65OgwsNir+/E1Ap
hDlQM8hZNM2fPosn83bNMnJHRDf47yB5Rz+mTo0/63S9BM4exdlPVzWe7XQUN3dMn7iQkzlhV7ng
UalguBsGZpwWYU/iQoF90a6wZu9NpOZJJ3moQNAbb3bk3uNf6501KHPc0bYtvq4pf0vsE4DQxkrO
rpF4kR5/F+aMR6FWA6rzEmQLY3gHXUKl8qyITb8e50OHSOduIQGr2tnjrNCIlcbwE7tJ0r2K3JwJ
zmbJ6niEef4+XUa3iitCEzcjVbepD2NReN+hF4+/HQ5F5C9t+akLlU8GfM+v5vfavnrlWa37Pm89
rvRjHWGIn/GDv+QGcfR7uy2811FgZDyiP2S3pFvguM20BmFRkTTWuMqAORJ8u3SxM2skXBcaAWdm
FA1MLOyhhEJiPlWw17oMijwznRjWtH3XTP3XcLHSm+en7ZkJBZiymZIC+LJ9n5wSVZ93MoBAFiPI
WV6V4JrI7CIMs5paXqiIzw1FfxpbG0AyluLJfCqHwhSdB0t91ZBqKr9CJYG/S7ZrZhzELxwQZ665
2EEiD9nA742mflJ/w8DKO1VTQLVBH/xQk0dQYVX30YPQvWowBqxnmQRRA/9GmLhFl6G9/HRyWVxl
uiofBy+61KU/8Uvabt7bmyTDCZ0v3jenwAOEdHfsuOLGPZHVt9gKSJmkTrFJ3aM2iM22Du8Gj9kW
O14ZhImCgHIvZ9zl4q7HdzfOCi/QsXZa6rA6yNPHQYfmy9hf//mVIJTQMKMAFuzJ/tyFdidbMDVe
UWN/lwO4WtUb3m+KfvsXwaX+fZaX06+XT0Mu/1QjAPYYcZx8rSAnlDnHSzjG5d55jQ+Ju2vMwrpe
6UxesPv9+/zBQwVAAY4pbQeceJ9uoZVVltRXrRd7OYUsfC+faA79KIru1+KV94HqLtmMnJv4kIo3
vt7Rtuxk4jswIxoYL8AlkxquZe/ZsDBxJlsnrS8lSp4bC7iJfgqXCXxsTl5k207gu53kmm71040F
uZo+iNO/Nob1koXI2aGYyrDVAedYa09fZMhpt84dV5Z1tNR10JjMjprKbXQv3fbOjsRchInM+kGc
+3QkhSVNuczUUe5iOgd83tMxhh2BlJLi9FK2zrltF00eABeuCtvW+HSwHFWn16ZsSCroMdzW7nqg
YPa/Pz/hz4yy2U5v1j6AO3B3no5iZY01W5LtKR+s5k2FhOEa4mPzXzwM/jqc4x5BQXTYtsXwx2WL
fhbBsYrpoIE1btrcdl4D3ZvXL38YbiVcSmjlwpA+eRg2MhAwun2xN+IbpiOUTdkQ2RcW7t/1O8Ua
1AykyZSgYIJPn4V2XkcireHFVPIcim7zO7WmB6sIXncGUMrzj3RmyrEL0TIFqOb0OOXylOu0pNph
MA4Y57PVBeEhMnN1JXL75cjW1mkF96bSgBB+5Pv98Y00gZV+qXwvDswsfC1XHaLekpdEoGfeHgbT
m8ycu9y2kk7enrSyrlypZcKayNzQoGmpG+2+G0aEWZmj7Atg6Qmd/3iOgKDBqWTm8XynvD/IuwGE
HUoKE0PZIgnayv6E2wZW1gDSj2tvrT+LarXe0fHrIFJm03yt+H1Xz3/Hc4+N5BUogaYjgpqTqbk6
vsbYhN1+KPr1eijtfk+mmP1xHPMyWdLxEpX13HjsHPAZWA6EdZzsvw1rJK1XnjoTZnsjaMIfIpXn
H8YVsy42bOPx+ec7M0/piNCxJZFkC8A42YTFrAHDjzixIadDiG0wRoyZvwdq+/xfjAR6xnbi41lw
yg8pStdMg1pzVTZzO1GwqpOonNtX9TSrF0MXGwsYP3GO5+M+/HSuZlFnWJnLmh5M90E6bfDRyIb1
zg/1pS7N9vlPahwOro3QgBMNZoQnm72X21Fpp4wk7Ll64FR4FwbGsqtdQZMmJ1lvN5uor9TM/ez5
13nmAADiAuOCtMQEPb14ixHJHs0VL55zHX7gLEpju87XC9PjzHREwcORBVpCTXqq8QLSiEIDp8w4
DOBChMb6mWY7Ejkr/yVT9fINGvyCzRIAAUn2KYYxOCuFmc2e6Wdlz1kQmYmXw/tcSlPte9CUC9Pk
3Cuk07J1Eml50c57Ok3qdTW2kg5llhj02zoL6is14ZH38g8F75Aljb0ttMCTHYTLVt3bLfMe9sUH
Ot/THo+OS7XBuUfB+psWDHdENsuTG06Tpp0cUurQjib9HYpt714gHNo//yjnNgtQf9BVngZt7MnV
tyWt1jKwgowXqtkr0nrdWz3AO+is8mX8v+PufzT2wSYfeQ5nztNvk7ujz92MC/3apyWlMkz6cjK8
C3Dx9oNPly+3eLAdunFgrCe7rRBhxb2WGUA2V3GNSC/bQxrvDvhhrTfkkHm7wOhfC1MxCTv/IkJy
ZvQtHALlCSRquqFPnxG34yWbTLIoZkwYP9a9zL4VU2S/aSMnvYBh/f3lIM9D9j1u9WRgnHw5s5yy
YpEe18U5XBLUr/O7vJvqK+3M2YUT8+8tkaFovyNL27yjT6/1Cq/5tfBWEGtjHvJEOR4R7MPgfSNT
IhjjeQPLwzbeWoaH56fnmZE3HhjrjIOQd3qynsWwrr4RSifG1TQl6MAr31WdF36gBsWQJu+cYs9t
r9iti00X5/mx/37BFIRcwI6uLfSct//+xyUsamtoQ1QXCN3sItkKs+uxKrObpQsuWRP+vdYx/eEy
4lARolo7Mlz+GCpNQ+FhueIAs07BQ9Wq8SYd55efLxQXtJzolJIrQoTO0wcCZCUspeaB3CWLEm/x
jITfcol0cOZZNlfSzYGOfYUG7dNRwi5f2Ji5jtu1MV77Q0Nm0tiY+xd/HKY+uwhtU8r20yaK53eN
Y/WhA+ON/AhnnDGRWkSWSOmuN88PtV2Dn+4osO5wAaZds5FvT+9v5KKpBk9rHqiRxftsmsK3Sz5O
3zIlzUf26Hw/57b14oOMQWlKcpjRqGFzfvoW0yyI6kxoQM4szb7qBQERbjnZ9+cf7cy34poBJcXf
aHdcyp+OgjOYWwQ4gMQuZfRBrou7oym07P6bUdiSKZ+o+U5H6Tu/MsqRUURbopmyyFeTTX0pjOzM
ct3YiZRmW2eV3szTZ4EeaOTVaDsxbZN1D2y5Jijc1wTk51Jw0xnYjt2QQpCcG8A72K9Px1J0zZYF
oCwego6MC7ik7d4IqkkScB9ZN5oT4EuhXH8vMendKWU3PylVoygetIsnJLEXe1946i2kRnunvMV9
MU687dY4d0EGYOc8DZ8Wfre4mvty7KipuXa7wOSXFJd2rb9vkozCegDw2Ujip0K5TKRpgXejE2dB
5n9C8dQiFVpFl9Rm3iQckMXLJxLWYCCl26AcCyefeAkR4/UDn7jPfPNO1c56yL1yudBQObMoqImP
gAJVG/ZITz+ubYzjZsPtxFXQOB/4GZ+ndLq08s6A0dtGvJngkp8X0CV6OopmyizeuHUxut69I8re
J8il7d9JMbZVHBRZ+6nBZQeb2ra7q8ys/rlW+VTtkPnKOy/IL8WAnFk+IA0bUwzsCYj35KRdROhV
CGD4mBSXb90mKK46fxjfueNqXzjUzwzF4QN2t20HiEFOPqNbB5kpbLgdZTPmb5pS1q8JN5UHtabi
wkI4NxQw1OaRvfmVnLqdOV3Q/tuCg2k7fMfBT14tZTrs5plgyAv3hTPLwdvu6YCBXMqAOZ5+0UkZ
SwoRBnTDwlZ2WHV5jxA82hWzbxzkUlxq0J6Zp/RMAVrZ87ay8OSLRS4VSGg16O4HjGnLriiufXMR
L7xm8s42TTJRHoAX4KwnTwXvmZQ1wSjLRCNoGHPU/WFWvC9r46UcQgcp6MZOAO7nU2Ea+fQF+gtt
P5KzaHjTtUPnRHapluOlQKMT9SmTm2E2e2KuWZtb1KnYuh3lOldEfUDDzDAc9q6qqSSAlAwj7SST
CPZrZMOh7ssYgjOqxfTDRmKGTb5r7O7Fb5ffwhEPKo/wCqeRp49s18u8mgHNW6+tuwTGt80xP4ZX
XeSML9w8N44c73fTUuNvzvb5dCjlt5vJFIwM/KLK28jP5Stp15da+aeTchtlk+pj8Ld12N2TB3Lq
emgKlj6ea77+anmL/DS47eeXXSgYhCmJ6z/OSizu07e2DFOODsnE8DcK2l1e2WSYe8VLry1AdRb7
8ubcBErKYE9fmN+rEe0YL6wijnPvc6995bVRdemzuKf7xjYOJAQkhrAt/haowrlvyDKrnBgtuvej
g9H4dW6C+uvqd0ETr3bQ/x6R7n6o+jT65ihr+OYUXUlfTJUTpsjQ1+Y4tZpWxEMXLA9seN5wbao6
uK1JLwreV83SV4nf9oG4KlLykLK1w0uM0ODxYbLmQCeFpB90wx24fd22ZUN7nqjTHwseC+u+yBbj
up07x9oZuIpNSctSkYBjpi33uhHBtBO2Gl7nnsLNbPDz8YsjUu55Ta2n7LpXM1o7zpDwuhbS+Can
CBklGnkssLTtF96mgK4w8KnDZcmuw9Qw/QRDCew7dDRV9/USLB9n1+qmBJtw703OwpW4P7SlfSDS
Ze1jC3kFUcIuSslYd03zqRvRKW/i6iWJ/LUg531w3pvhaH3rFVJzwtoGrWLsg5oGi8cgS/ehp8c7
LgTVV7WFcRxwDnStg4i0Fd0NZcq+lxc2SZlllddkKHKzy67SsHR7glp1ZMSVa69rbFh9i6ek9ttw
h3NpPl/Z0K2yD/mgyAYQfo9eiRDi+lWjaeTv0IQ1HXv3RB5ObxiiT3x/UN96s7c+Ouhh5qTK02iI
17aN3rue9uVNLrv1R46VIBfoSE82/hSWeCS+q3pwZ9HXsUx185lrS1HFqhQYSSwC0wnc5fpgSLxC
KDPOcPS7sw3H/Wh3rSS43POrjyb/zjwfZ/9aGhWO6ZEOh+mwEk8qdjM6bs5qWM012si14mKwQsOO
204prCLMfjDiYrD972nZ2h/ntBDddTa1/B9z0Gn83gNv+NlmIk/vYFatVdI4hvM+MytT7+2mTD8F
wzKn1wFaqrfBPIXEoSL4KZcpuilwNbg1kcskDrS5WMHF/krYr/8RCF/6MRTUqokNZ1QiSVenpAVU
DGrAG2A2uhhaWqOvJMjGT1MHFUqcRmkmexgWBpugML5vaqLPFfLXPimxqZmSEMqHxkkoV2+FN694
HPbcOGMZDENzC3qWLbFvbfAY1W9lIomag48zgUZWvPLnf8yzrpurNQ316zbCQjYexqi8rs2+TmOm
HolqaSnI6WjDQf8cdR18VyPMnn2pzVQcnL7MPxGmZxOJpvzuwYdoE+5qE5+neLF0mBKE0fYuSqyy
n/I97Yr1tQiLRr+BR+F/ywnsqHcqar3hMFb+OO670Yfh4A7Y078u7bBUbzwpHOe9VxNokvjhkrEY
hpoIxtYtG2dX+5ESseFXQfsIT0J+ybcW1ZVlWYUNH8eb0y+lI83mrlhzNSezIarPAifKPs40UXGI
+YvlE+KioavjturK8OuwGuvBigrdvW79plLXPczDlm6dnL+IfM2JmCMqnv1hxHUiqbw+l7HUsyDR
R89vM8vrdBzxLm6wkQ4LSH0yRILqIUrajVYW+HHT166KTZfrM3ydWnP5Ql+idqHIijC2WzFColjn
dH7t5WZjXZfF1JKVKLAHnceSj7fW7tem8c137P/ya48PprULcbK6ht/Xb/Slvv/Sz4uMDo7hD9He
yXEwo6wSlUiwUBrflEvpeYk2sYbBOpa6IvYQdnzMiyp7mBe/GOOFuKUJF/c6xUStDBfsNpXwftcY
BWVuUH+zCjd7qNIBs5GiMbvlKtU17yQzyzaKycrr66RPc1fvhjVEEt5Eekj3Y1aQa9oMtr0b6xVB
WLTY5MysxYKv0wjZN7tuAlkv2V6P/WTfgIvWWZmsUaveLyKdHzNrqhCd5CJ0Pw7uvJAb7Y3W1xTj
xK9iYiu4nXApcL75fsuN6mZOHVqdfRildwvrVyWqFfYXw5rnlv2/sIMExmfl7eXiVQ80H5ibgyNk
cag8w+dlW9ilxENUy8ciyEsJyaKawitbUt3EQx1F1V5hQXwvonVed97MdTTpLHPQ+0G37r1RpCQw
rYFZxRDhAu/Wz6f5FxSudUjMwlHvqkXD1vg0tSTZ3wyjcImK2fW98G8n02l+L5noFxLovPW2qma1
xm2UItfYGk32nqUhyeuhnsfI0DKoZ6PUDItkdqzqFu/CSCdDa4c33miY1q41B/OrQpLv7kp8078b
Ocx9nk+j3nNTe8RPR9v6IAG7V3YZF2YvbjrLNyPq8g+1141kejth7e4zFhRYeF0TqbNidc0ERmDt
76EeB2/Xgq55MFlOtoOSn946hllVyWCG/HY3K5doj3VN/71QUzddhXBxWmwlBmoPDGbIxRlDlR+c
oZGAs24+A81GK5I+bUSNjpVOq6tBVcXjaBVq3XOECUSP4eJdz9EQvQvNqsn4kL42yMHLV5xTM7aM
vcuW97j53nZJXk29m3ApMFj7UbDO+HpYxqtK9zOxausw1ddemUePazqjoTSrYbifiEq+nzZVd0Ko
T7o34cFHydBJ/4GJjqVBi+ts9wO3IkT1Lij+jM4Ult+d1Fhyv1lTS+k1Hqc0+E0imGEcJt2H5hsL
WmxJUAdeqV91jWXqFdM6GN+Yk1uwd1jM0jvbz0sbFryf+28LV7L3Fb4/LYe8SF3/Mwbzetm7kzEN
V7ao4VQR3eaVdwRSLNbbKFKefWVUaY6RZW10002O0rM/WHmhvENaykwRDV6rb6If1fRmKSfnbb+m
KT5pusnd8LojNt7ap0HKVKUi9tovGGS8LN2RksbaSjS4AjTxKddO215OVUm28wUdw6K6fW43GG66
eKkHvroUhnXaXzkORT4SRcsmFT91qjAcC96Is7pxAMuUc8nHaldgWhu7xNIehJ9OhM5L+0b2y7qX
cmr3z9/9Tyv64/iQFgD4NiLkKYdAVbgY542kjCnW6DCMnvNhSB2NgZ0YLrQ9/qpleKt04ynpMVXC
DOyklsmrljjUEFpyl9IAJgJluRr6Ub8QouCBcMZwN9tS2iuQ3Z6WGYZvtpiyc3LZsqv2ZcDta5rc
EdKUeSlh78y3g8+54QXQmDajmKdDrbjrrOMKfbeucGexGwdyLC7wSxzmvnPPRlYcyrXP76Yy6G8x
1Ax/PP/tzr3QYzMHygN5EKfjD6URtFzhoJSH6XC1LGm/Vx5t1OdHOTdDkL2AWiAdgoJ0As72U7NS
SSk3NkTX711tyL0bcLHATzR68QwBnKeZQQcCKtVfJaIY3akSbQi1o4jK/UpX4M6XXvjr+Qf6+7Vt
o6Br4GQDXTpV4JNQwg0GxAmHcXjV9kx6udLleOG1/Y2LWJskBDI8/yCB3aS7f/a7iiKEfZAxjCFr
9WZzA9yXXjMnMKB7YydkH95rqSduGrO+9xvL2HdLhUuMB9nkJpTzDNCcFbRXo/ZCM2RbAn92YBx+
GSj70bx5o4OeLJGGnFS34wIdu6tvfstmzziYHMAH0u4IwECjNsY+6WX/xce1oAdtVCGQWvek/scU
Z+o4UredzmoTbEi5xOMOeGE/O/dxaUFYtOTo9eM8/vSt62pSIzunG09tEx5koz6ZJnHuz8+gvyEG
tKkAM2ioUR3xOE8H4UArwsznfIC/H8X5aE2fSdAhsUxWwWPXWPrfh/pfBfz/bCKOZxTwY859vPj2
p/nK9if+I4EP/uE8gWcM8sidmVT3/yuBt/+B9bmFzGxK063r/P8k8O4/YLx0GbYwTZiO27L9jwTe
+YdTn4YIuzkIIpC98xINPGD/yTLb+s/HjWxTQnIs8cP/3ADKGl/A0dd5nFWwG2/nRngPdu8NBvPG
zsStQCQ6QRZsO58AOdPJzWA3V6vxRQpBsStK1xafh1zge9pGfmbnCeW8LV4hUC6/OCqa89tcOzlb
BJd1YOSaWx6pA70f3oxDibmQIGExw+mltNwriInpl8Dr0wdAj6pJ7KqysC/0lgFDB9tqfo5YxHyt
msoKEllJkV0R2ri+A4gYll0hAJqTqq36eeeHfTAmtVbFozM440OK6QWbls89/cokcAqvq4YIdFwi
VF/tyrEXr+xozLzbcuGmF9f0KryrofV66wO2F6q/4RjjyKyXqKaPgOl6diO6MUp3syvw69WNmVE2
mENkvmndxRBXjRcM2aFK21yDIlNsJH4g2qiM6Q0ioWRTYdN/U5Ixgj0JnsaFn8gU9+s+9ktYoDH7
g5D73l/NvN+1AeXT3utE76sYweJWFurSI0dgmSoM5gOSC+X7uQJ1Xm+Kzstl+N02C62nVy2OBub0
OAekEKTJQLu0jO4nZfpSvbWNZqulGgmFBFeZWXsSRKuYXORub1e/tKuJesgcwJgq2QqK/xnpe5RI
TMosZAoiCg5Yr+Ai6Fv4bCGfHZz+Ve/R4XlVTHX1FZJRV04b53gIH9SSWxis6JxYcDMS7fwuq1kv
e7fkUhlTP1nt224YnOrOAXWqroJ6Vipx6pLkYdC1NUdQNFFqhcjS/dgCz/RQISHsvFnHENQjSSvV
B0mnhqi4Xjx7upEt5vTYuKTRGpdtV8w7UXo2wX/02IMDrgJgqOjoTOfWXnKzuyMKhVJMF0X7HrNz
acXaqsaHbJ75k5bDnMMRLCARz6gDeTViUvmArwkOsRKIyo59/qrXfKHyTeFVbX8dTaCPwMiF/hwE
paKKRXi0zVs/nYuDT9aavgFGwlK18CcLF/FQDgpO2bzYV9oboTC5ZYGNq65DCj3lCW1/pU05VLuw
aGUYk0E7Da8ibc9lvIQQTrPYSrNePFqRCN5GVq+Kaz2bcL6Hf0uTWZjC+mCI0myu7GMlQ3FNVVMd
KxzMYqh20qie6wncbyuGsDeWqoyLY8VkwhtuMek5llXl6Ib5ZxoqFF3LsQAbj8XYuGIMU8TesVYr
xsgIimT8t5Q7lnXescTLB/I0k+7f0u9YBg5ZTkU4zG2UOFudOM0VJSNMQXFvbXWkMVjKTWDKh49o
jSk062PR6XbSeJUfS1F1LEuLaitRh2O56m2Vq30sYk2DAKhdmGHvAbl6K3QD8Lp301b9RsdCeDoW
xciP8sdMO9UVo1I0y2MBPR2LafdYWPuTO+cHnOyKm+BYelcV/cVdqbaSHK1//907FupFuhWuqxkR
F2uURnQbHst6RHvzo7/V+jnmUj7AEgsfHEHmInG7CmggC+jI7psjZBB0Yfah3HAECUO92odNQ8ml
Cmnpw3CEHURV1HiKbWBEteES+ghRdBta4R+Bi8FKwxv3CGeoDdlIjyAH7D8Aj/kIfoyLHqYklTnu
Qd0RIKmPYAn1s3lL/wsIhRXS/A6Mtn4lNpBlPuIt5tqkefepigb1zj9iMgtGSr+4moPUFI60qjgr
NwAnX9z7/ojq+EeEh2bGtO70Bvz4OuQwsCcTTJz8Dhle5UeciOapeFxRTKcUKSNIkjiiSpxkIEwV
e95De8SdnLVlQWX2hke5dWR9Qcit2SfcaXkUXp8Ze9oLqVsmWW9P4ZvFYCUPcV2nmEbYRCyE8eqT
T99hkmpqT5Pp6/AJBBLtfr8p+TjpQl9FnwjO032cjmxecUCeRRtbI75DcQn5SM/JoKKmJrVY5OB+
hu8/FiWxJs7B9WtUj5XpEQVfy9Ik0wl21K2/lEUX+/ZoI+2KwiZIota1ftqmwNCCJr9sb3t6BWiS
0En1xMWKod7jXBXVKBAd62crzVWAWkQTpqq6Hyd0/hWeowciYwQeHEabvuqrtSX6swmnYtdWlXM3
2G1eLbHEoGneGyT2QGMphDN9UJE7vUtXeF10R+rhgSXAs0KSBrKMhDHfNEXKY0eO1X1ayTiYwX3z
jr1GNnhwkXwTTa/8aa3slqpy8KrfOHQF4Q1zo1/jhot9Ffe6nrcfuQhcacDZW7xhA7/+SITyIuN5
yqfsvZF7Rn9PYqo7fC+lWfJ27a5rul2Vepvr9biKKgSwDzFS2MEjKs0DqdaZvZdhr5tEErli7mTJ
Np1g6ACuRvQ4ZFZsqgSYOJffJVnNenmoeHlV3HRGkcVGOlpp4s1Rjikuqupv/H/Lx2Aeo7dLaazM
kVovGJ/Pwb2SWOiCSg/DZ89SNlii1oFzuyo77OJVqOi3Ics121XV1N6jtineRYs7PthR2pPxmEXr
p2hM3a/81PlLaYj1DqS4A4kVRf9Y+7l47+ABhi23Q2lwaFyORzKCEF5vU6yr4pYikF+dd5Ef67CA
QJJHMipiSZHKVQZPVI2iNutkTIC1m+9Vo9fXqdxaUFbbZNecqKNKVn/ewhaHrLnKfQQYLY+C9rGq
xFvD0yTPFdhlvY5oBQEnhV73UYZK3M9ZamP5AVj5Nix7+VNJ6b2tKtpDRAn0VrZfQsgVsZ9CGE2I
5k2vakiyYzK3qr1aG6WCGwotjzwq1Vt+XGivaQ+mU3cfPLPobw2BKcbOlqr/Oa65R0M01+IzNzQ6
XW2UOz/YYDVHMa7wFUyqalyAkVPxJg/6Nk9AjgfsfEmLaGIrSg1cjfNJXY8oTfD3pdJ5vTi9zYUz
7M0f/pBTuc6FElEsvMggDXNZyO9oBr99T7vfaV/pJisDKCohd5627UYHrxPhy6soDxeDQmr2vxAM
QQdtcTq/fZ2zQPt4iUTJZm9MIo+b0XL7/WpWVruDFpaFOxnQP4tpYM5fJtpBn0vHGvhrm3xh01t9
EF6TC4wEUp2aaTejeBiTKViNn2IKCzMu3a2xB3nCr0lnR6mya1oJycsfl/DDNr4i/yJFNxmTxTGa
6EHblP5HnyKJ5cQYJidWGXg1e5wzWNddpnRzqMBF0dzT19iNtnawTSt1JaDWNsbdFHTCujK4DRZX
frRyN+/pk8tdlk/mtcYaQ+5I1wn3XS3S8NA0hnpLyKHMrha03yZNts2UXMb0P5w6acvJ+9XxSOY7
peW0wz1P/x/2zmQ5biRb06+Sdje9QhoGx7QFIhgMjqJIiZI2MGrCPDngmF6nV73oXb9BvVh/oLIq
GSEWaaxVW9u1qkWaZZJOBxzux//zD9XHejVl8gmkF6m/oyvMPQLjp0V/v3LO3DvZCT/d4ATTXUR1
MWghiZzNjdYbPvE+7ijv/bZA/71LfS/uTuZFk+zI5Jdrth84Y5NOl+1oNkVN9HFEATjnfPJ9wJm9
2Ce51/o3cvG961hWrJE0UdP7yOmamoKqMaagAgbVA50ykt63CeGUnV0XMmL7x9jab0U5bETZ+eok
Hpr5oxcXaXNe5Rr+12UyVkXglE43kyXewAKv+pnlMRf466ReVOxMxB7OJq8MldGYlPFfcM5/X8H/
CyjopTv4bV0+FIdX8Mef+HUHt1cDVPaYlaTPycXN+p93cKFzO4fp4aLsQLKPx+bfd3CDf4X1Lhp1
E970I+j9twEq7lBQXYDl0EEZ6636DQaov6NBSNTh54DyrbqPY/2AU/tjhz+mSWNulrR3rI7UFR1G
xpMn8u4XdPbUZ/V3PGhVwluYtcEHh3jEVJ/e9M0066JogWzkFFl3AcGeO+zYG5tBj5tt4s7u7cvj
QQE6wBZWDj0wBboqY5UPmAiQDkeM8n4ZI6lhE+bXGV4QUTcvEx9XVVpwWLC36td6vFWUYyP8JO5A
XZO0Z6njRh6pir1fIzyoSqe/IUqy9M6EMQn/hEDBufZ2uZfgBR32fpUvMhx6LdKGMOWyTtBq6vlx
n+I9kVh6tJnorpEtnccFB3UwNpoa5K5PjUwUwYxsxBhCKiHXJa6hsVN3PJd4IIzfDKMZBugl2MCN
PZY9pJtyBdataTA39HFndwlhiGM9+1lW5ZyOG4wNROzSFtY1FQV2V/hOG8B8c6URmn7qlaQuVAVB
0wFdBiv6ZM9jv3x0W6OQVjh1iAhPewkiW4ay7/R4p4vWISu2Hxb8CWiuWzW2z8NYgdhscFmfvCbU
o8yJo6Cu3Zz7hm1P6JU9fXTzfbFA19ro0nIqc5tAOxgroORyRd75WyC7eZqwkORQtiKyz/PWpNcu
vEKTN4RK6slZqQhqpWnAxKOgTGtZnpe2Udxjq9E6+zjz83SbNYtRN6SW4Bj9pcM8bA3L8pBlUNnA
m/s5Z728M8q+MvfYw6UpB/hiys3cWokRrOWHD3+g9Mw7YXQNFt1VXCm6IU6afa/jzJGho2uuvuOZ
Y3Y30d2QJ02ELcW3MUcl86OqF4EXIMvMmEIzwyz7vG8tQpQW1ON0HCySdL2vMFzN/KRJ5z45EWY5
c9AVJn1BLRwWyyDDUowuVb+bR9H5JKahpJenafWZ41aQHQI87ZrKCNq41YoLa6qUum0QdTpYD6uq
pVKcGZA84Vy/KkZ9tM5rFDV42troZPB0yk08T1CoNRb5s53lLMFsjoOAsU75U5+kHWjGudPHLQdy
DMON8OuyaupzLat9swhS2+77PdpYAKlwKMpabKnUnEaCYqQDjuoFUtYkw5i7QO8EsNEtn4nSNunR
ylwo/X1JlzAPezr++SX37sx/Z9Wt6V9x+DRaoNVeXt5qREyrK9iDlnEnZAdpIzS9Sttr0VKezkR6
gJw1fpgYfR6TGCFSnMedMSqqq3TwyvRySOfY4aHPNkDZ5JZxeznEYsTBp5C638rQHVO92Hne0sz7
tgTVPMucfpmv5kWQga7cxjE2Y6cGhVwwXpYEWmbbjpmxS2ETuKcNFl3ys9923XgDXhMV1mZ5RJBk
PomCi9IvnClZMaf6EX4iMDwnriJGDMnusxhRH23ULyhr/gVsJb9grvEv1KtTEwX5rSgFpKzb2e+t
1L9iz6plFMrRjAt1E9HjAFFrG/TM3telpw257CszieSdwhpYm2/behINBaZFa9L5hdZlgxtn2/YX
joeZTduhO14Bvs7NBtC+MaFBHQ6UceCANVupfw2/NwUhBEXMwQs16I4dYKce41ajWU18skiiFndu
17s6DRui0M4WrdK0LUW+F22gdEca6S4xQKV8BC11TVfN3mHjAP3JtdbeVQXobKA8NxJn+Yp9VrFe
55tc8DpQIxlZFBYIPGdvM0dLryUrVaHyxWltZTGaGy7jUOiCpY6FzIhSHmbpnw8kuMfFjV95cowu
4wF0gAIbQmKiwpfPlcNz7K9TBQh81es+WsYfnipulnotDoXEWLSa7+yXcjpv9XbfSRvr50QMrzHX
11Pq70YU46FbXHVA+KvYdIaOFQ9R7cbT4phJYC0TCQZpRV70Ytc1sKxBWVzGelCjpHnIo+a1Fs7a
ojkamkOUzw7JhU1X/ah3W8OCI1iAl9LbUbHNRhLV+rbWT3RdjpuXn+phEfI4S2w16a7D3eJEO/Ze
5HSj7WczlNHL6Br9U34RKRJzXx7l92e5TgQxt1hdHr1jLyNFLdy56IMxo1u6luOgYTL4onwSoq9C
j5tHUM1ZcjpYRXny8tC/TxARErXfaoIBhe24D+2YqeppyvMalR3LbVmqGkAfruj9fzAOkcQmZAU8
N46TKJi+Di+F5VnnTcvlqWiG26zmyvk4zH+X+v9l2Czzf99uu3yQfVql7Wot9CtDYQ1KePyhX9U+
5Ik/V10b/6MAxIvNZgf55TqtOcafiGbXsFOWAot91Wv803aanhseUSjkUSHArmH9/NN1WtBzw6iK
aAxqWAyIxVuq/ceQwL8/agy2HgUILpU+4Qo0+Nb97Ynus+iUXmd1Aoe9aldkzXWj02zmaAkIb1vu
MDIWe0vlLsZo1rJJYjXeO0snfpTEez80mnuqxAzgaTYZVaGYzPbesLRdJZv63QDCjXin8y6WTPp3
aUaCmjtm8KPM0d8gb6i+tHDo7+oxVT8wILqJY7d1ADP0gQTRoT3PBjO57nBfPUs0G7poLREHmXMn
rjyYxYFb+n0VTINnfHdKZX/i0iTfzQN2WTR2ultgVtJJJi7KdNYIp77Fr9+cArspfpJPDa25nQ0M
pdJK6B8Ns7W+L1npDsHo29mNnChmYqvpCaObhKhDs7CsIUD3WwYYwdmk2A2dty9qY15df5dPjkM1
DLmFvk2rD1+isnUBLEfqW91P3BM1uxB3875L9jWQ1veiRiHd5v4JVyvIxqPxAV1Q891Kl/6jRXZ5
GVixrp+6Jj2IaWkkNX7jVsEwZe3e97JCD1ptEWfekBQwOic1BkmSp9+erORnrmiHe9S6NLidrqsW
MQVt3mOjWG4yhgAtrDY2uPQGly99r2NStXn71vFiEMq3p7Eo18MPCYb84w8SU7o/TlT1/aEnpeTY
4n7duP6VpfL/RngKeuMnj38NZzlIT7n9x/+s/7iry3/8rz8equ9/vJP/+N/Vt7Q52FYef8WvbcUl
9AQaBSoXHf8HanioMr92Fazsubyzc9DipymPwO3vTeXPlcFCjx/TSUiqNPP/tatoOjb3oBL8GDgD
wpZVEfSWjeUoEBD1FLuUQOSzhmkgID5WShbCnMhrxn87FSFXVsQd1dLh1C2sUx3C6SWOl2Q3jj10
L/QQKtq7JWxzyprEOhsSjcgL6LzlB32K23d25MZG2Mfz8oXmu7aJfa++E04MU/LJM39uya8Mo7+3
Q/5qUhzYrnFuIE0GiuHRdpiLGjK4+3mwm9wMosEw3iXIT7KwJ/nxJrZI9k28obrhsmokYSmj+Lrw
nPbnallwaRWWOLM6c/qo6TK7LiaHrn/cesb5lI9r/KI2jJ+HsqnueNF0EUp9mbc9PbcL9KYGWGVa
aN/IhBp/6OnQvB9B9U9sZQ1fkdekl1ocuci8B8QUEhXzxVwjPxlUzraz0KsJcdnvoPvGS/fTziMv
bGi9X1g4U4Wq6bTXVGOHRA1Ph/fIlmBQUBCRgxvVWis+OTZ69PeFuz4nt9+glbpKVJuGueRCaLqA
4oYh/3o1/11i/Bdf75NV+tvOEP7j//Q//vj+P/ZDncqD/eDxB/8qM8w/BVUBEBeAMA4OqNP+uSFo
3p+r7d66I/B9syl4T8oM/U8yRtkJoBBSbLPf/2tHoMzAaYAwE+j2qy0heNkbUEWAlYMvi46dyZaD
lRj7AmJYvPIPV0xWWFNUtHOoyiju76Yo9nssLZbaUXfr5bFEW4H1tfzswMVOv6i0zM33q4PbjLIq
xo6uR1gS95n3fWrhQkcnSdPY9fextAg/uJwir/qEdjcjKT5pG+0irSaJi5h0m9Mq8qt3A5zFr3E3
FF/huib3XuIihRgEWuS9SnEIRGg5wsqOCsk5jQvY9NPn/kpXADZ/FXTIkpuNyL0pvcgxRZ4CD9T8
blBL1tKwMZS9WehywSod6/wGWpLcNzGQEASEYd4mEiSUQ9Q18utZbzLrrjY0I/9kGhKgI6594xQ9
avnFTuj9RAFcvFISajvOP5PKMG+sYoGSsngqIVNXQyQldLgdnjZG0HOgCaEqyHNzjIM8cezhgmBP
u91w58j1zdThmXIzlzWG230X52bo9vT+P5oqTZuLtLGy2ggwErKSLXQryH8O/RcViiIe7xXeWvn5
TKor7ecesRZpa06BK0+cWyHl3RKHY2w3I1deLHL3wNlaf2l5Wtt/LY0ucz9ZVmp0QdMm9MEISEO1
a9dQJBHocTtHxCRmtbWsCpN7J5Z5FxqNRU84M+y4DOdS9yqyPY32O1u/Sk+UVTQXVIJjGi6Yxl35
Tod6mx238EPNsMiBxuGAfMnFafOw6fV6udJENt+5YorKTTRNuvjmmlMsoHQMtUeguBHHsDUSetR2
SYj4RknSnWmot0m3y1SHAn4RVTYHbq8ynrlt8Iv1PlHXvPSx3Na5jksrOCd6pVZXFIqVoFuzxTm4
+ozSxVx35AZNkNuZdF07Pfc/VjTDUvbGKNqPdGGJxSSlG9rlqDzYULQQvAD2v8h3psGiwKaqA7Rw
XM37PhY+i67wOZsIuEjUvJFCAREXSR+550LAATsR7uJDLRuXh2aiLRrOqMoMorETJBgosx0wkkZM
X4iXmd7jLus+AHISqe45MVDokGM4djIq3SYMyrJy4L14iB5Ibl3kymz1P6ZtT/3umVNlhyLmd7TN
0H3KYG3B5yriOPDrLv+RtSgON+RDpV/jKRW38+gRozUOcjrF2hYan+z8jM8H+7EdYFq8nPJ0mp9I
BStmBqH6A5yw8iP/pfuuIQch2ULg62/zJMWA1c+qkQVCo3DFV2FfdW1RViEFekwzL/PpZsMImoPF
kOC3aixA8MakMX8arVm/ryw+7pB2nolcK1/Wm0Y+9vcxENwS2l1vZwS1rNpvNbfFlTbJug5U1nff
CNbSr4sudlywYmHmIJ+LcwX/OR5PZJvr+h6n90qESpN9GEk3eihR3mtbmSmJ9lD02TlsQXTO2tRF
gPyoN3kX0AMjkmqzeYV258/62PVfrYmIuMAylLhaRD/IAKYZgKWeI20NhkovP8AmaETQodX29nEs
+4tc0/SvaAYHC82667YbXa/LGwaFaFJgqg+ZrTbca1Of0nsz8mwWndG3513jOl/ruUUKp1p+DoFm
Mn9EGptcYfnV3LZ+nrQBbYXqAxhn/x5wzjqf6rYwA83MjZPaTXsy6MpEfUqxpoGCEFPtnTVclbuT
suvsz0XWu9k+arVoIocnKm9UXmoA43FJq9lqPbSyDUjZJTVuA3qlF9pVa7l5TXFXqlt6MtO4MTkR
b1XVSJJH7L48Z9613KRaQiYjQ/k0oX1Dy0Iva2WJJUWZf1bSqz62WkmXo+yGUd8g3sPoDTQQPptt
ZOlF07NjhU7OXhTGTk1L1arpFayyvfirZhUVeFCXuO6GJB35LZcl9h4u8XMjF7qs+IGmxp7g10XR
Vam37KUI3mj14KL7zoobJw1UzV8dmA7GlsGUJMk3050y7pX50NPUbuZKhY5qDeL+YuWYG9NvXHdr
VdGqRYMfgkgga/Eux57ip9k46rOVaXER4OuAbjWOQbDD2rGtOwF8hmCLG7lL3N9gXnalhWK38OrZ
DDJKgQ99HlnvWSnrzTRKrO9+VI9ya+pV8imG7XhXTjpMjQje2scinfN97naRCsx80tMgy9voa4nt
VoMoxCo/jwX8u51BeZwFym5YVhNEwY+S14RL9YInIcIfNxG86tz7xj232qES7ujoRJnnbmJ8RKaT
UhN2TdJEB+cta6Qv1n+2wfM9t8E3KZMD6wj++Vk9a36yAy8231F8pu2GpHDIh6K1o2vE3yXhc21C
/JtkzvCANX0lWeSWT8IDWzp0Bj0eEeVWjeK6z2k42VItYc8u2tElQ5i9ibDkOW8cEHVoDx7X9Kpb
+HvodiRIvLCocoOur51xswyF88mFXnzGHcX+aRDyh+7YKKIMJWnEf2yJqG63ntGP7UmpjzTkUb4u
086rit7Y9fiddJeqFkkUVH5jfTCyVvvRVUt2NzoWxfviF8wM3kMJCo8Ggc9fRNUYGr1VWecG/oFV
sEI3ya6qOu2uLAc+hmkubR5VVdB7GJtkZrPT9OiLZpZICitAz4coByVf+R9FvEEjYX6Fi+mOoZmO
Rcz24Zk3kWiNn5WbZe+NPnV/yAZ77U3ZRflPLMrpSmW1OwwAhst03hhK/nQbS33z9MVD2A2v9N0w
YfbA6WQsER2lTC489n7oNknXLRfIr/Jvnlg0smWszt4ayuSbi7JS+id+PM4K6qaRXfVEfI48TY/l
M0Re8U2QXjlulen04xbgBWc3D3b2A60WmHSj1fvfRlvlF4QjWh85+9zsnPUfjUFcLv1lEjd9sytq
2y/P4bsKtZN5Nd3QFl2++4aEk9ygL9qkVeFcW2ZDxVRXsqvCWHZtFro2qFbjy/V+ZSXTNcyZbtrY
7H4eS7uJS7jQFW3wxJjHGSJOpt/2Cl7SmUqMxt/VePacp9D47I3NFfK6kBK2RcoasthrYuMqq/hG
m3Rx2HHRxVI3OsaC0g/4ijMhgcwVouvrP5uR6Z3LOhs+pI07eiGCpWxXlQuMqIoVQzE6uM07mVNA
bNj2Kvo1bjOed8pUnzV2ypZdMx7PTSoLl1qr8jm/IfbVIRLqjMRtfLjuy3Hm01C+0i4yrFqXUOCb
9yB9JnUmiaDZT3DrH9xeyvdxNUXmZuhps1HEdN5ta8/kISS12Uk6DRr9on6UM+FMUyNORlez7XPe
9fjBkML/6c8V5DEfT0cc0qY5Vzsh1IDaO3KHL3amIDbR0kk5CkgpP8NCZ/wcw8zTKKm4JrfsNrd0
HJd041UCfqIFBW4LcwtFu6ZvIYG6KpgdzdnreNf/oB2V3akc/4bT3Oq1+8k2rXuIYP650w2rBURh
0IjkRFd5oMfOqKPXXsazWAmMK2oVl+cG6QbUk7Gn/cgahwqhgdvjb3K88YAbkyJJ0EunEsJaPmvh
VHVJjJGuYUOJql31vowTF3qc5iwXcNViwumXqNM3CThmHvhq0Qcg/igq0di0iO2TtndOsOvBjKyB
3v5OmsqEyjhW2O7ZNAjqwG/TqQ9yrHOhHbUeJ8fjRfJNd+oXsbf/B3G09fb67/H4u+THH7uH8ush
+2b9mb/uyQZRwohcVh8hGKsO+VT/uicbDki94fyFmlmg638jZ9afgFieTbgJ7SIXhO1f92R+oU4Y
xmoyjlQbJORtsNljkvbfCNTqus5dHCkd6AokIGxkD+/JbDrGjPr+xpxSOrIacv0vFTKYGwtDFigL
dhZVzbUw4LPfuYPfRXA1Wv+Ohvz4fWkKKKyx7tGEbbz1QCm84t6adeR6GvXxvuhq6x57DFPfWa0u
Nn6SLu+xIEXcouOLkJy1UnO1ixbb/OyUXTr9oJCAfpHG6A27Bb5Yf2LLqGsvKcF0jDzKIm5DaXte
H1T6cOPkkTI3U9t6XyCY1ODVaYwXRsrRwUZOBoBBoMfilKFIxxINSonJCGJCEiW4u0Zi6/hw1EJP
ajBQZjVgjzV7fhGhm8ZF4YRfCSm1aS0dMXnricCr9ehbtxQugnIzd/1gyUQSb+PKqKNNZqnVjxHD
DJxExFwFztyWw0nn9Fz8uSXhW2Pn3dCGmomlftgPQ4aBXj4Nd43ei6se0iMOQi1UZLaGQfjhIvyk
h6kp4RCXRjvNG+poLdtbIpm3mr6aKnA+lfc5dS/qyFK096h5CIYx/FZLt85ESyNsuGQa26Uxi2pD
Q4GOHEm17lWqQU8MTOi5TaCPkT6dzm7GbX0eMZcLYw9mwalWYP8TRgNkmUEs5nfbSAS7j4DPvInJ
SpyC1qpheON4kunh3IyITm0IHyMWALobh22uMJjyJm2566GJ6MbHDt0F3M8mJ6xyWOy8P2XPhk0s
nQE7kdFVxUUxZlN/4kbEAoYKl6hyW5S4Gg+pHp9BGTEKzEEgnUMG9hdv29U9rNs8MxIOF9SS8S90
9k3b1f+fqbaGeBECvHz4/hA/dN8e5EGXcf2hX9uarf9JD5tO4YrX+ba1ev39agesobfoRwUe0SbB
awSZ/GtT04hi57+leqS3Q+fPWvWl/yQVmqSx6xANPZc25KphfpOy77CVhO02ey42kPyFIOGgjCs4
+AQu9hq69wYtqpCG1bTHRKTGQ6KvfrWS6OU8n91+BEoDVJpMBnKlt2Y+MOejUcA3janLqnCw2/NE
bz8MarhX9oSUpICBJLrXUmmOp8VQK6xKT8U0bIy6OEueTmsiFDNCjdHC+3P062Ruop3vjm9zrSb5
zDRA2z3OGM4fQz+20szymHoN6j3mGwkEYr0zd6KzxLsn5+QzrY9DfPZxFFBjLMVxLcd08tgAOOPe
Vhiy6tAiYpixSIkZCJpBkV6kXnc3Zdk3haLj1xf9b9/Y+oD+PuzWQQlOMVm5kF2BfMT6gJ+si5nY
sH7sNMzTnDbeGMphs2lmbWtr5nxRs+G8skLWtsTheAgZCeejv2JylK8fw9PxXBj2Ef2aPtQs9xPR
vVzym7kGz8rf5nW3zswSuOeSroO0mibd0cwilBJmxuYZVkhYzqCWwWJrVPHKfNbfcjQfHtxKlaFs
x3v26Lsa8hEio6f6MGmTNkcv2pL+28NNm14Z6LdPa+XM8g3TCDBMVFNHKz0T8KmWBCFFUSiOgjHP
dwTV26EXpdYJcID5s+v78vTlJfnM26KPQK6njWUEpiJHb0t3I2fBTxzfNXzhtg5ukydSCO2kwhPr
lYV4/CCJN+QD81amDLdNuiSHC2ONqlFja1lhNsbZrq49ax+RzPfKKEdPkbYeOxRrHWwPGhdt28NR
pJ0ntTeA4+Rz9B4updhFQPloI7dTpe/93I9feW1H39c6IK0JClbXodalcj0c0F70qpkm7Jt0NZ+D
jdi8NR9XPkKK9y1Wcq+8sOeGg57usBr5uJzjz7lFe4ppm1EglnTsbguGXwEtJ21xPqCcMEKF8Wr1
yjM9enNM0aTlxc5uUqGT8nC0Mi1yWzovT3OoJY62b4R/m7d29+aJmTxAGOs8RPKKjl9cYsRtx02N
QYDW91CLxV4VfbZNotaAAmvJV97bc5NatyfabhaL5fi9CW/d9EuQTT56mh9uU2wLP9b+g1l56yAr
wYOlTznxdDcEEE/nhsQqrEbxS4sqjfaONOcQh6iOXkf+WtLDM7PiHGMp8r7stew4HI8OkVr4pPNw
icosZOvMt4XRTL8utf/2TPl9FF4RRQb/X6uBR4+BJ2eKP6PSsWdoxm2DxB9IihxP1b0WC3C0N7Hs
WGsUHOQG0obl7nc4l97xO+4jc8F1JYkDk3/cdvECP956Y8wCF06Gwp95JYlDyYFLdjSUic/cMroF
TKDCCRMlptvO8IGjzTl7eNOO+zgUTw4fQb4mOAjrs33y7NQyqKIBkgwjJ75rVDSdD6mpgmYe1fbl
kZ55Sy48FfJLsHDiuDyaVKSDOqoYk+7KjgFNBkcBqKS1+x9MiL0dQJNKd53W4YQS7JdHXCPL0Mm0
7nLRSCC4MlUbxVc6cOwrPkrPzQkz5JXsR+QMH9bhYPgKttzm1st0gbMJX9dwqdext3/zk/McYAog
fEesFK3DUUrQbnvmEw1HCfEecfxnMRdvy6F+XHMQ7KEYA4PAPjx2dk4HI0sig0E0DO22aSXFddy3
4+XLU3nmIzoY5ejtmE2cp4AbCN+iMSHis7CAA1u1LbiT3751KKgHq+cTGResuEd10JOVbY/aBHUI
Qa6NYDZHsWpDMTft7L7wlPbKG/p9WgBEbHDoAyFpQXg4fEN+vvbjhZ6Hnp2J8xxX+ot+jNMH7hLi
zZudcFCEQdWgRGGsoyc4QqKq55qhVhRna0t0oblpdK+M8vu5DpOL0BxMmWxucscZSlXmjoVXuXkI
xB4PlyYtrk9FnHv9+eDBkgxzUytei3b/fUwuIWR3UE6glWOnOHyIWJKU5ljHOE/CR4fioMuNltv2
puiwwBYW3OyXF8gRYW1d8nBTVgDQxQeH+8jRgDVvx0jocIax8iOUyBbGq2hOCdAJeoCkj9ro+PnO
YT9EPT703bzFBVX/bHZN96k3PELMIwJxTBqTZtTBzIAqIJRfaoHh5FOxE03aYRkoNOd8EVb85eW/
/vclZ3Pb8L316outuH70x0tcAGPD4jgilrLBpXUZuoZLwRJ91TD9tF9ZD8+NhuYQqeJ6t+GRHb6b
ThbNJBvqvDGD7XWCeY35QQroNqFE9Zi8MtozKwFDMLKh8CaEeXZcNphRimcq6CdvPe+CSSROhu4H
y+YQTG0egqGp5c3Lj3M9fZ7cq9a1gB06Se5sFnCVXOtwgnQHlkTLnSLsfP0kVc6PedHLEOO/Tdo2
eSDEePvygM/Nka+XECUKFji3RwMqXXSd1nIcpiO2ICq27v0pvWyLFI5JYb8tj/VxqfMwQYpcaN+I
TY+OeasYLFeTgohF7ippoPVdc6fNbb7PBJ6uL8/smbWyhuahsudW5XDHP3yUXmPLcR6LKrS9btom
Tq2dl0OcnRVlt2xfHuqZt0bS+XoThmhPsX6071ZJFTteREdv8RuMk9vc/YDXkb6thWdsuUJm2wIL
jlfOsN/fHOZYNADYPVZO7UrEfVoykUxMVAeCsnB0uu6yw4hka+ujsfdTQFQfm6uTt07SQytA0b5e
jPHLOvrSNZPUwQRYnEv4NO6IkAcmV6lUF0Uy6mdZlE/vNLO1Ny+P+vtbXB0b4QSbNoJd3T4q1zox
E+GCcTrys6XYLS0HWYsrTVj0NCVeHsr77dtj/7JwAaTEWdNojx6olfmYLVVNGWZmpfBEmkX5rvUl
qL9VLdXHYsmL27xrke2ks1JvJLby5QM3sF5Xp7MVJTqaaJFSDaVNDntLyv4SJwc7bAXIZeAvY3al
2UV2F9kQ0V7Z434rHVcWJs0jvn+dK6Z39FbzoZ3nqs447fzS308I+S/gMnivPNrnRmEPpftFYoHu
Hm9rGBubs96m3M9Lu8FgRsoQUwj1ygr9ba0AfPEhrE8QcRNn6eEX0feTHAzoOqEh52S7FmSBgdw1
SJNx+U+GAlPhrkgWz6PI/unHBzNSou9QeLOVo3MKbWDaCH0ut3qmTbuXl+Uzz44CCyrKmiZJl2/9
908KyNJIPTeFphFOqF7Q4bLbbCJZ1G/ElB9hQ3PNTGL5r0a6RythNDuV4YTGxagbm3hl7hRfHE+D
8vfyfNa3cHDErW8J6ITTgF2ZKutwPjEEt86O7TL0WzPFYN6LBi30IEBAajS0/VRrZnfSm/Pb4jkY
bR2XfQ9pADRgxznapHMrszOnmpGV2357JiMte7Bzi3i7l6f37OuiHlovfTCj/XWRPnldsYSS4jpj
GXIBgZ7rNhiXhhpw2CvL4hH6OX6O5LnwMSGiIgzkeD5Q1mq18L6EJNlg3jpJfFckEgaXXexr3Tpt
UsCbajQDr/XUzvWr1yShz031yV/gHq0YvN47VzkGF0KlOUPoKae6V2Kx37/9iT4d5mhfdrp0mjs+
Lhg903RZ+t4Hq6yHVyCp5+eybh8Qxtfq//C1YZ61QGxea605zuWJhxtEqJWar7/y2p5b/SsTHk9b
lj+4yuE4lcTCSLUmGWEZNI9RTMb7lRgKKkXFh92y20YXBvTrt2/Aa3OOHo5LtQfifDjsrOza12uG
FatyF8JPttwXsbJuXn5Vz+3AeGtwMQKqh1xuHg4DwRrjHsxhwki3/aAhiu1kdntgFjFa2IK/PNjv
r4yPGTkwuiGqIFKfDweDqCKG0WZOWjP26LCTJg0tEjje/kUzzmpygpYGFP23GzyGOErUbFgWHLQM
GhQRKDY2nq/Uc78/O27uDpIH9kRTp+N2OB13Vc2bIh5YCXhDZks3b4YEcoFn1OUre9S6mA+3Dkoq
k9VHBxEUURw9OcxOB83hKhkmYxmdZLXW7ho5l9eJY9SnOaaPr+BTR+nn7L14RGPwSuIUlxsgvqO9
CpNOezY1NYUZfKPsuilIA3goqIkw/LMw+LpJ7Ea/r1y8TrYEthTmR5cQFHdPzaA1ty8vm9+es4uy
GzgGuQr2L2Bmh89ZVmaWNPUwhbnbaicpCpCdDphxk1jw2l8eimVy9KSJSVwdUdijscgG0joaLGpX
6n2UumFRVxo75Vxpg3/tzkJ0nyqr0bMCktfYKgfSvyYi6JeutyzXcki8nkjioYZMDQx71+ZTnj5k
cyerTVquFmcdzp9XBTet95iVO/YZ7NkJI9pmxNF4Rq/6SWR575xPbekTM4EBChRoObXxB43z6bE7
ko49+OdCuWdtzV4MfYyOtjYtD4ZgpfNqcNVU4xWeJ418H0Fm6ZGjKQLkP5Z64Z92ePxPq70hrntf
hV8op9xySnmQh/TFTb0E67rZws4mRcNifY3MuXTnENI7xP0ZCzIXPnGsGQQqGZ4sQeAw7OzK8xqC
Yb1VveFkpN4UsWVd4j0bQfzFpTBR29aaNfeiHHLMbLe+L8sJ0vAahxHDxl5U9n2yYX6fkdmO0ytm
KPP0zfLiEsLJQhqRjQXqNKRGEMPsxBQQ/8bs3sKZV7QQi+fIee8OhFXuZSQr+12tRsxd29mxun3P
C8ZnZ0YgsXUanA6Yuqgs2KG1n7U7RCWOf5UveOOGYzdMzUWEZed8PS6y0D5oMfFu5xFE7OHOmzG4
2BipoZ8NcVLZgTYtS/WjNaP5R1Yrzbyw1Ii6wEuQTpy1LjKcS0fkmdybshoV7Ps6kltEMsL95Ect
igm2QccLSXOKvwuKKhxslnh1uc/+L3vntRw5km3Zf5l3lEGLl3kAEIpaJJPiBUYySWjlcDjEH813
zI/NAqvqTlZOi1tvc81uW1ubVWUnIxjhcPdzzt5rEz+WnlvTnOZpTDMwyx9hASVmmLIpt8Rj2GJ5
bxaLmT7a/yQrXnjayiQmj6VJ7pMEh+GZ4XS+tx9Kczaf69nICxTjjXBfZ5HpFUKrLq/hrpDz0qe7
EiArquhMzPpdChA+CcGIDO51U5po4Ou11/l9pib4FGZgfoi2GjBEoOCGzDfqWcWFsPOg9pVo/vdp
q2vXAwUp4MRhyudv1igSI6oG26ljc1GO+OjzRH+2cF17qBt5b7CRO8lB0OdNv0eBO13oCxCXkHae
vkKdVL3cUIMk3unJhEPSqLm8hAb00CdTmBs6b2gxgg5OMvbxSJNxjOYsbdNdZeOA2OFz9Kw402fr
3VB1DegRJ01DYhJcOSTWc7HFyLTF9SAL452EMFKXgJau1mEqtflbkIAEOTn6OA2EVHj6HGU2gYkR
SGHHBeXY9cSBdbr5kRaWLKC0mh7KNwpx8q5whU37ZCrls0dWkX2ZLj4vvIA2wgrKmt3YitrS7kTZ
Gt+6CVBr3NrgtM48QE5UzlnZlWd+sujL3p6a9H1qKVN2aLatJsI6JF88rFvyIecyPEYi1WAkWaXL
LYgGcH8/NAA4Lr0yNSWMz2zO6L2uMoAVpHqvvOoQww37xikdOBK1n+nA+8CeXGYdUvcoTYD6nRXA
rVDoY8T/thKslj2SMdrwZRQFPqc6b5ivFxADH9j4s0fy3pI79m54hc3gusWD1oBdOQ5+r6/HiT3z
U+i2fHZULeZzmgYFpJ8hr88XHdROiEjQnWPu4IkW6zg/PnQzMR5wr+JZYIKF6tuBlKodaKL3GMnm
pHVfVIuu7JYANWN4rLtFv4NBKq+N1aB5NGmBvZ6zDzXXSNXG6qTVXdAenUSUmHc8o7/vpCor4Iua
/6mWJGhPi5zJUwmK0cTzkRn6M5pFJz10CyEqB5RB6QfwV2wYoz8E06kOemeMZQO6M4RHaft7I++L
4iJtpsA4syfdeYRBS+KXNtrmU6FTsPvc9zOt52GHgnm2oLs8N5alXi/IxmqaeHDaUtv5U2q1kZts
cVVBsmQubqh2sG7qRMuMuOyHWm1uJNsHyDRN41vCOL/Hy9F66AnHTFk79hJvChOvXuZo0Ir1tlpp
qb0IfdBffDdJywckT6VxXg2aax8XGEZAhlLHGqJgNKQZkbKkkbZDmpS5B/rUIcsDpAPjKAUi7kSD
BWbyqTLm8q1TvfnoVq2f7G1DqxFDWJXB3pBzBogdlAG1kc+ttL9LtGqov1WlJYLHtOzyFEA2jyvp
d5QiAE0t8470Y93GpwXx9txIwD1iViP0KtIROBax1zsiAw9UjkncoHZvrlPSrqpHF5SieSiDyl8v
vBTZ2EMmuy32oOs4JUuy9+q4ZEzosxAL7FYY+CbsE6rQ9IOAR+k/a9WIJr2QajyztXSeTvbKl7cL
wFcOO2Q5ZQL1FUvEsQFL2n4Kpv0LNZOqXydMPx994PriHcO2gQBKISXY5fAYDCKFtJ5LQle7zne2
jcoiIyWp9OCW3WoYjqAZ0xn7EwVfBNurgGU2zlKfQ2BNInk0e7fP7zV/1A0Wu+/Ch9dnXxy2Ob+6
K/EaZPc1Gnj7ZLQGuNwIVq5d73zlNfU3TBctrhagyCOrZIXXeymyaSrPBjw01TFNbQhfavXtJYHQ
hSfgsdEgYJdRgNMpUGEJWEy9yICp/qsj0yG9w15eD+/W7M88QjmhVFfAuPwPu03wnE16IIEmI9sg
8LswlvW0uAoFa9KyLR8SV5YligHX5xOOmnbO++/cjNDWEiGIcv04u5Vhf7NLFKbXAlyU/uiO5ZDe
z3zS42FR/VRdC3vtjT3jRRIKi3Sxssi3xupxwpa/3EHwaLSYX7/o35i2kg0XlIs9npzc7CFQaP46
geseUf0aC9RbZ8iX4akjJAo7nYHDBO28v54X+jr5R/wtNM9nI2j6qBiUgc2krHR1FIsyrdjwc6O7
HhYxsQV1E995NNiSBzPM9LHRSGUrtelgZD1GP03nFS5sDDTenrqyMi5LA5NxNMu5dsNe6aRBIkPB
TwcW25xv0i3F8LtyLWxtYmy9C8U4V77DdlbTlZ0uLd0WDxjccJ+Z6EfCephMuZea1xk3OD4K/6BL
O3iFl68P371kmho0ct0GYZvJiSKwz5J0RDXAbLYWlYm76G0op8zXX7t0mbSnniAUjtKlXh6+LtP/
LcL9H1uG+j93FhzGV/kB1/P1Zwnu9lf+MBb4/m9guTZ4hs5QhbE8dfIfnJ/AhPPjbPIy/ncTEPFH
f3J+PDwHaNsCA1kdsCuTbvifoB+cCqhlGJjRsUUx8/d4HMDB/lIDOaTX0FJBIsx72zqYvyIbyqku
FYzy8mCDpN81ndHDs5ElBF95o8N53EmD4ros0k+/MJpvuie0vVTa7Zx4Ry4IYJGzbtjbMymDDbb8
U+KU6Qnd/eRByvR2SZkdpqa3OF1S2m6tYb2Z69zEiw2UeFyml7YAHZzSB14bZ7zwcxsFvuZxbbb0
29JXT01dF+TeTa/g5/AW4Hr59GZf7eiMQ9+f+k8HTu8OECP7veVGq9eVB46M+wbP0d62qZ/CYVzm
nfAhIgNehgE+WDJZQ6PKoAAMY7qXk/4tNZjLWDl3yCrz/UfEkrBAK2qI/FChzg8tbPrvi+zkxWIs
1p4/di9NNS+3XdEBvLeGojoiehxiWIW2G01Ji/Mtz694cK9mPstLfxqaPTOEM+5l+YHgXjMuEuCR
jPdSYhu74Xx0tNwLm6xvMUkK56VPRisWutQvC0NcdYXxoCdkMBC+7h7WRks/A0cT7K9BcNWmGfLL
pbPTOCjMZ7+shtho8VmSIILdzG6041T2XVim0xPV1qU9iHUPR9B52HYCgH7msZ/09BIPeU0khW++
tgIKaNwv0o6hYWcv1QSCvsGaBga1VMMZFE/Mye7yw/H64SK3K/c0GO7y1Pba8Ga2/SsUky25tbOx
R3hW7xDrJWZ1KNdlnPk0g4mUgHryooJezWlytOA6qDKA707bn3nkmsEobvpvcqPBdO5AkGtA1BEO
iafVTuqTXxpwqEGWnfvD5P5IhT+GFD7lD0ZeTL5kT77LbUZCpHaJA7OQRzmbMqSknuuLZJIaSSWw
us9W5RR42mcOuGgWVRWToJ5EYBb75qhaLekesR+WxXEkw/IuS6uqCM2ZWyr00jVqHU9erFypLsZm
vONKPO8cpYDBNvCixJr5kS78R3eqrgJ/BpVoLRGpoI+mnNqY5OPvQxIMsSWWe6237Xs8IeW5B3KL
4OAeoGk8DksyRjrQ2+Wxo8PWPynMHpdOb/kgWJXcOc04PM7alO9zI/fefcTYXVwG2noPBSE5q3O+
wDR1l0cKqgFQVw3riuToi5o51Tfs4AFWWg9ltyCt/dwUzuZr99WeUFzzrmxFdQ0non6yFh7Zamz1
C09fC2uXj0vRXpscJqwH/Nj7ZvK1x7Z255ux2ZCei9lLnv1CcQNzESselKa3x84ZboWYP/VEYUOZ
WgPmROCFro/4eTUMI4bFRUAfITMwq+rrKknIv8WfpDz9qE3XPWNG/Lp2eQJ1nh/xdX+MMzZleIjN
nmN2T2xzENZNNcZcE3DbwTuK7MaevxnVEjZJEQ2eMHdw5vdjkWp3SZ5emcXwI9Et+SEz0e1B2RsZ
HG0bp6A6h42XaQ9gSanzLyi6qmq46uwyd5ZdOg1rgazPI9k72LtOYgYt8Srd+J0R3jlKRuvdEmX5
A0eR++S0jXtDcIV91vdGKIW8AbMKeyeVwCakO4fcW6pjT1P22K2UuSH9W++2yJ13KTFtFXPgRhiA
Dk2mAipdYw2TNFPfhyyxrhrtzu1Jw0SVt2FI2B8vx35uyeKlQAn8MnsuAPpfW/2qLkHNp5fjlkK6
o64EkyI096oeB9nvBs3aO+16QQ7RxYaN8EemFEgo3szFOgECwwU0NLhTuxGf8JyfkkTcz2lFpEyg
3zr4gJOu8eIJ/3xkEVuMYRtAkVaiO2/7Z+BxEPsdAhm6Sp43Cxk7Auf5jpx0dR0U1P8UFMX32tOR
E1Z6g98+6bOwMwoo7VIKZw+lnlQacpJnih2vPhgGRvpdUuPBFut75di3cwc9NtStSZ26ujPjJs+s
T+U5O+78W2Gmltttz4yYnl+utqeOzmqc831Z6JH19gTHD/xbD5OKDIn2m1v2ey93jWsww82xoW/3
g0jlag87w70J0sU4Iwn5Hvr7wix4ab9ZLs4xWlEy6mgbxzT3pl1nClJulZbuWL/dZrEF195I/b4S
WnunhnmLGOifuLRWwIALb+el6Y/NKT73rYafgyeunQWAYoRCJmnb/XoPWP67k7bevmmyPbeDcrOg
P6ZdPmG3ddKYG/EC1XkRN6k5sx5nPAYQhEMhkgsHVtULl378sil5IhYFyt5dpwPimSZuZ3kgwrTa
ZXUwXUu6oCAGHuxqI9E1Kg9FT+44mlwi4Dgrv3kyfcAjLviaBz8mUeme1NqnVU3lvRqKzZI/qQuU
tvXRVkMWtfOY7Uc9AQVoukvk2KTziOLAHbm9SufxagjMemfQFTsPCtT7NsOkkzSb5TzzTeNYjVt+
ts05hj+DX3RaLHo5XrHLF3IlMD2Rf6t0Mr61W18fQfjKpSFjO7kuE+MKboG3a8dB4VYpCGnxFPlZ
LtiJGqChK/DBL6AQvo3zCm7PftpmdVautL6/y+ZxIInbHRACgu6CdYgVjrxdn+DmhTBwQOSJ7n3X
0LodNMsHtW2WdITxo3fN9RK01/B59iZXjLJqvrN1OyHNSUKGlEQVnhOgIkVW7AnHAU+g7Eeqcecw
DdlxDoJL0+tv26ag1ayWS6u1CRhPM05A97KFC+jmC3VxGhOPFGZafiIfAI9y7tOPNJp9QWsozR85
Vl+VgqVgYsEjwBiiCcvCJ7tPLD3TSOnuFl1eDaQnsjNm526wnOg+7uaWeBUl3scuzYDjBvO9NmU3
XEUpDI1sn0FLPWplqxOEAWRnsDjt3JgQ2TFkzbNz+Un53reZQc+l3HvVdk/LCsgRU+I8EFedxQ7h
YTGhGcE9VB4+yyn4cIKxuRzJFgJiaL8Dhq737eyJW02M2J39RHbXXVlcbNhLwCLbSMnM4mBZ6HSO
tN7tXYfZ3oFk0+JZvRQiNenWUL+WV3ihLOeyHIeaottysHCftEBOIBHzZNFO9oL/mmSgKQ/el2VY
zOT36cLfKogA9/HfXymEP0MI/+d/zrh4+GivXuuP4dcf9f+jEZuZ6r8ol17f2ubnUmnT4f9eKhn2
bygAUJ8RgsDYHK3+n5WS/9vXQAwlK8WKB+2HsewfhZL5Gwc5KkCcHjrCnM0L9KdV0cLF6G7THVYo
clE0nH+LVPaXMmkjALqbmgsT3Kb846f9dS5lVz733NojXqUvbu22HWJsBN1uHkzr6qcP5Ob3Qd/P
EQi/TMD0L28H+iYHvZ/hoeb66yvJjiSAmo3ON5iYen0D3R+Bzq6D4b3716/0y4j291fC/ePyq+EE
3arWn8UQfp4RIEaajZn1SWwWNj7mefl3FrF/8Ou4OE2JjUDWQSX8y4wtdXzRCwalhBb0R4ZH6dZZ
kXvfzNri3wz0HH8bjf40OkVg7zLGRIeDQDNAdrHN93+SdyRWR06TU+4saBl4mFvZJ5dBTzjNriei
rovJaeI+AwzR3VWpssZzjCKocvt8BeM6JpQc0apmacZdkw492ESQIpE1iVmEQSnb9T4Yc92iX2gR
P1u0jWlepdlQXpeTZRLXoFvpO2lmQUp1QQo45HqvfQycBHVEOs2NQUYctLqdmfbuZw7shemBnmE/
t1rlfOZrrnkRP8IuYLP1vLCRa8YPG0I/MXuWScSSNk0OAdpdFfhnCREEJAmZlpiu9LJx8eQrfrZF
jgzRWEYNpQWpmveOsgSNrKLPXoQzHVTSJ0tveZ4HXT1lg+0VUUAdmoEYUwV2fLr9MpSeVUPbdHoG
G54+fDR0CZJdpc/Lm0qS+ZFaov4kE9657NtyQilqZePdPPtrsWcQkSp+cZvoArwwzpNPHEAXrU2r
vQ1j73F5qMuHRDo4SXM7MTgGRqJ3wjqoi/HJL4rK1GMjq+UTje/xGk8wn3Tjl90LpOTmjosVpBpK
qOKi1gwCOCb4ZjkUu0A+CXztb82Q5288NeNrtoDsZVK/oVaS1uxoqFvm8OoZsAGi1eCb0bUUtluF
pSqNfQvsFz+4n54ZfxnOoSZ3aaCdYPnPhC5ZVyYSECqYVBV8mBbTWLNX5eNs+kvPPGa+Xrspa6N1
lOV9MwqzjxoaAd8NNWtIvWGHveVBIB+BHU7f+1JL/DB3l/yd6LHhfkC9Xe3NRU6XopxmAtrpluo0
aNP5wg9mFwssDe4BStSsf+jTVLyrtK1wgdFBgiSsREqGoNmPdEeBAQEj8FV5SGjSnvVAchndyly7
qMwq0SOMFZ0RzdQFLTACp7mVOqDEqFqFRfiAWEwvNFp67uCP1nq9hWOX3jQ1feJy8rK3VMDUvyN6
I30a3XxLLZBbUBrYBT+LFo1LcNiPqFz592a77lRfEvjIWDUR4VwY3fvQDxZN+9wbn4yubrkbeBPh
Wa2EbNS7WbWS0DVz/Zde63Hnw3x8pYFHQXgjXbo31bzW8Nr8jOmtDe0tIEEGaJgPniks/HJ5UUVO
XGbV470NZ4tbOwCZiqeMKIGx2hmJ6H4Y2aAz1BUO2XXNqE02ZKKxfRAQKB5Ktv2Ajoub/cCSOJFH
DPDrubZ699YUWCqjtvK4TPBmSjBLIhC3OvAn83xJYPKBSjPKblfNYBiJdAO5G3erNePHsmvnGRl3
/u4Pbn0DYqdo46XtWDfBgN4uygudOaoT4GyIqCYygVpmVk9rPbW0LHj+3mcW0J1VmE+EH/JtlZLB
/2DMy4evclYSxqVyipKsaWlgAHndkdvWjLHf6UQ9laSbanGfzPZ3wZb5wuiNq7QzWlMPMo0IlFPg
Js1rXi+pFg6ulbCi0kUUzHgHImitxEKOkGVdUYdJtwgufpW1XLZ1L/k1bUpz/l79YGkF/wdDL+Z6
29Pmms4DVdhqsFTmYCYhJmjdAeRWnmjc4asgG3Z5tcAzWZ2qQoXdTgylm7bckxC7Ijh0yccVlVnG
NkGIjLhde0oYrLXFvLec3OmiZiEV/KAGp5gjVZjWFLpEMp4jf5qeDUJxZybIOe+JW/uEfraTJptZ
1ZZQgw3NPpqESeyCvNN9UhmJ1Qh1R9RnsqpomOetIbo4J3YrnLc0t6iy2J+9hCRdqz8toy+snTI8
qIPIFPSAdnrv3AgFTzNMVpG/26xWuL7mSEIY3URmU0U5WgpBxUQsQwZN77nq0nw5A5qYfuTG4ti7
1CnUjV3VhYrTAiNuxIV3vh9dm4gwGsH9sqsLdGvof4KA/tncBjmFNfrZqDTU8J6oZMwi5hNWHcPE
ZPMdyCI7Bk1qBmE+wd+LO0/Yj9AoocYNnqfiLNf0jxFKmR0uRD8xA/Hco+UziwTfZdZ6aK/SOmp0
/E6l3fhB1BtudqFE5oSjldjnqNaqb3pZBW/EdYgXw58Ri9jakA7xJGR66TBVvJKW3lmHgFxWtWv9
vLfAV2Y56Yiiyh+YauhvU5vPd7YxYffidGck2Q4yv6kJx8PPs5jivWMA80jTA5SJnDQ6OYliAhv2
hRJlNLpe/6azt+2q0beaeDST9q2Zqum2FbpFCJowbjgWvCuGYvoEapHCTPO8d1LXiEqm7lAmCn05
iiNCH/96mRDA0GIRHDJ94dCLm+iQfUtQ09wF5BIte4Ga6kdJ7eZCJq0Yl9JWWjl2PfavkB6MOCOo
xiHw0/X0lEYXfA0KakqSSBrwXyWL763n02BGiZyrCrFcrEfPzCEE1qlA8xIMzvVsNDnxhlDwj05j
8ESqLOjvU+V5r3nfD16UUHBfdrZL5Jtmm9LZoUqoT5y9w6GGtdFEeo6EkLVpvLbEwWnhOhscIMW4
lPLA2I/lRMAV9Au/K+TzupRpGVNUsQPkQpEMR5DKfO3Z0q4v2sUBSSowldpR1wf9s8Pio75b2+p2
ISrsM9Ot7mrkoGAd8fQxl1Np/mLK7fkobGt0iWBMAZRiAG4ekeXmL1izMzZ25WhHu0udfW7VyRCD
9yE/d863WEMdisBI5HTgPtBus2Wkw/Syw2qxaS2iLBi7vbeMZh0ygeD3mrhNBiHBvuJiEZZCZKtZ
ectOhEuJz1RKTuWdkmtAolM6gSRqULiVt0ZPm+N8MLCEWCdm4/Yt1TcVIvIQvjuLPQpWjpNW6KIS
p39TZRpW2krKk+8Lg1N6rRTZnyrL4Zcj6yzPwW1O7klk7FssHGYdOznl6qZITbM9ICiwtPN5Ickz
nCGigTTq03UK0RCLbxDg1AxcD4gJAKJO3khERqjka18ccY7N5Y554jCEi1MwSxSjzTdvG+X81kC4
deMFc+NZQe+igGxa1nlkw7G0ri3YtRYHiWbemoMp032rmNiEw+wV5o00Xe5EQ79wdumr6ZMLrXtq
n0vCveMiZfJ0leEwX+KFsrzYj7PhVlegiOdXUZDOFDqci4y+QWZkMYNJ9UOYdsINMpOzH9rSgsKe
Ma01OOS39zwuqd+zsBSymHSV6gw12/ADazGtHMcFucdwYtPgARviwEkHMdCvYCyK0BedycBElT1Y
bxf9NFWVJmJmB5UfEsna9bfrPGOykQqTyA72lRXsS4dxbqXqTfUAaViVcaWgzUHZda03bzJoDZmk
tdq7pApMAOnCGQrrOpeVuR8DzVxP9aJKHgyQbjGiXNmcWQBqNbErR13W+zxJADZVo6nsI55omXTx
QCTCiD0wXesYuO7ovmIb9NowSShCOJf1tHHfhs4jADfMMNAR05aWgX0JskrjfSVV92RAjTHozRDD
+z2Z2rl7JSou6G9Ke+jh3po2gbM6uV4QqPLWLT++qsG/1bD4z3Uj/sux4f71BDd7bf4yvd30r3+0
JH77SkXQkeNiR2H2w/D0j+Gt9ZvJzcHAE7qNdT0CAv6jJwE/yfCIYgGfTlYA7T3+1h9NCRuuOqUp
3kjSDWlY4D/4G/R02/xrce38zkwA8OKBGwCc4PzSlWCnUFUWvKKY9Ykg6HR7Cd0WIWRhWLn2IHpT
u6hp03sQZ+cuwTuiw1Jd0DQxjuUKeqozy5li2aPnjXj8rWez5CJ3FBmcsjNjJZsrKpiiMRnCBihj
tLKtdUOKiaPOBg07HYdWwcYA4gyJw/nW+SfMNl02iUhflgpNpVnlMbhaGedZ2wbRGCCGwbFVFPqp
YiitzqzU4eHm38hvHMzGbZa5lowHqX+wP3XphbZI8uYSBgnFIZhlD0nNGrmc4EKV5zQRuvK4Ft3g
vFbLuuhXa4/O8OgHSsNsmzIPiGfDwg5WmIb69IXu9bugyJV+Yu48WMcx4YOJvdaiQ4Ezwy1P7K3Z
AWFNpWIP7Oehg3c67vzVQ5MJ9lEMR06vhgq/4pbGoGKkhKTkdS8A8xGK6ajE+WiMRjtH9eqCRea2
7HKWFP0UMkBzHqhWbDOEVt6dtW5foCDv1CZZK/tZ35Ez3b+sbl6/IhxRUCT83j2khLpBrE2X+g63
GeDtnOuzBhzULh+swig+bPK92lhru/yS+2x963nduMl8dbIjc93JxMW8plq/T5sl+aBY6DWUmi66
1wROMD/N1xGFTbpg3ZiV5xywO+dOBIhaHDTXAOsMKz/pd6605Ztd2JSRXVt497pRzCkyMBMxX5LO
IEeD1lT1bvVq0oLUEnhmaNW+jB0bDjZkL1u8ydpiDrvyvUjiJrXyeVnb+qXztEyFPdoVEJ/5YkVK
m6mcGj1jeMy1iH2v4eTYI9KeTslcTAtTPsce47xstGvTEetGicgz9lFW1vlUpjmjND3LsxMDaMTF
rmKmG8J64NMzMk0zqVNbRQ6uHEotWhHV5/D0xozpXFC8WSrPwbmA0PlQuC7XaHFM+eYmS/OEUnsc
dlqgZXU86VnCuYxu+bxD7/1Wg9jjxOfqdotwovAibXHyj9Ht3CvLp2+xK4167vCk2fMaL8oXhPSK
tP6hSTJVI7V4RFjnVT2XkWVN3gM62xK4O3x0AgjQu7bnTiuNx8rxqqvWtlaEPQayCyShDcrKNhnL
+04MjNpy3LTdwRqTc1c5w5tF+ABHLnfWJx02uRv70gXMOhfo86JJCusTLREHNLFjiPTQHOZ2ONOL
RTzgFiPqDXjrP/JAlby7QHBLGZYK4YIqpfQilQwpA2t3TNF9EjAZpcqkjTSuaLhYe0N/kSTghg6p
FazZacrLhAFh3yZ8JWmgFspVCB2HVihxv2KY2q4Pg+nvE7UZkHuJqmxnlyvmlDLIf1RFAxFY2OXU
7oXs/IpoEXvaCSINuQOqRDszUNB+JmmeqEgrG5OUAKso7/PMmz6JTp0+s15Hj4y8vZ1i9DgJURON
bzz5JWptByFjG4nS8L8LbsHObtK96sV2ivaGiClmRutkFJ95Vpj5PlnN4HVxJVBwj3vaGMJaCi5J
OUU9OsBevEs6k8/FZUlWQMWc+qxGH7vuxnTWQubLzoBEZmSzqUUHIXIi6PuFubB229HXXL6nte0/
iQVJGlM+ogjqxs6YYDNbRkfupZMVkQaRoUwJ5rlGsdi54k5aDNieK4Ww/Qx7sHdi1wDxDYEWBAFJ
gFws27X1Hj1ao9WV5cFt3AMB8D/LQfLLNaNEIswQ17o0ylxTB1RrwZthTn6zT6HnkwEmJnEN0xjM
rwC5v0+yjkAq3p/FBBL4/ibgab0wX+n9cbpo8sYnmNti7LoOKHwcucioHEn/iXWn9OfjIFQ3Maj0
3G9Oi9I3UrJPr3OVQDcmFETcAR5aIOKL3ll34LHx2axVZSO4aeYAhqhDsG4m134Tdg9MoNEOMGsl
dBvYZMKACacwfNBvcMbLALvfNrNatoyI6isugu+9vRhdf8hZSnX/g8PAw7xhbDET6MSJnCCAj/gJ
puVEUThfsRQ0JYiooEFPv7L9iq4ItDbhif6KtKi+4i3Mr6gLuu3EXixfERgp63M6Ed69RWO0dUHI
b79FZgxNb38HzGZ2u7GAVHo+EZn26JkzURuZ0iFnlMamSKjIBnl3J/JMjTAxedwuVDIPxve5rAsz
mn9P8UA6s952Iin0Lfjc7mMoM/IRnQJmcCwmVGchiT3aTNrQFhBi0aS6SMuebdlivvhSQOynv2Z0
5m26JYzMfokm1/49eUStff1CU8I8kt9DNEnzFVMyf0WWwE5eS1YFltW4ceZx2UG2sT76bnZCb3Lc
Q+7Oxa27bthUH0j3po+yL+rHRlqkkHpbXMrgLWwqFksCpQV7bhcHX+kqqHZJWmm30BXCVHnr9lcW
i2kl3KBHrlnByR8Khu/GFt3S6mn1NmB20KtMe/H8pbkRcst56YtK3CdZT/qL1tGOQppFKAzaTWS+
0aJS6IexkQzj9FmY6/KMItn5Uad12xym3nYvUvpyOsISGLS86GZy+O9bt1y+0g43nOc/nwTe/e//
NXIU/mUYyHX6z6u344BWZnDk8fliToNX9+fVmz8x8UniLPyCkzK9+o+bt2aSquhhwgJGg7QStygD
oD/ngabxG+1bF5oLa4PrufW30KXWNkr6adRk8pZQTOIIxNsIh/ML2PzTqAkxMYUyyQwkrJaZduWh
E24jH/i3FqtZd709TigowzbyxQQPUKAkT++iTecUuHYacl1ae+ZUQbEeNEWtR+uQ3s/JALw+RZhh
igrwOd7JsHMyrKd+PxECQEpb5cWDpbuEEIvMvGkEuPOYIBY6vbaxlfJG7YkfzJACCzb4aN3JsugE
F43OAVtC0oEb59M4HG1OkRHPbvdEqdq+I/r33gCetz/+/vL+r1YuGpu5858v3MOYNx9/KRi//sIf
el/vN5h5NuQ8gww0ZpDbiPKPktFwvpDgELrAgCJOoSz8U+5r/gZcFUSP7m3DbGfDS/yxbL2tBOXf
8h9GwvzJ31q1X2Cz/7tqIVhsPwnJsQWiboP0bAXlT6u2kHNKizi71DjMX2eAGmmU+776KOTaubGe
1/aNY4BSikuhJ+OOibdqz3Mu1W+OP9bLqZTD9O/4vFuR+ut72hgwJpN18JDb8/zze8Ks1evmXF2u
y9Ld10TTPXdEbwWxayflCwau6SEgouOJkarxx+77T6GA24/+f14aAA2fBRW84/3ycVSTqSXKKy6b
rtD2NHCcCwadzDPNXL+Ri5G9/bRQbn7/wT+P9v/Ry1H8extxDFTLr8Asq55RdlfFpW9XBddQjC/v
BX64l8Rv+1hRNv3+9P3TX+/X9sD2bf/8eqy4nz9ZImJcMfJ6hrnSSyx1Erb7Qcdewj/+69/sr1KC
39cVvxMdCDD1eNl/mfJnOdFfy1peahVSZ+Z29anIFvVvmEH/aKFsaAiYM18kn19eRBuKYGSyctkC
jccyUhifos9p+RZD9X/YO5PluJFs2/7KtZojDQ44usGdIBANGSTFLilRE5ha9J2jx9ffBaoySwzx
KSzfuKxGpcwUAoDDm3P2XvvCoMz2uW+IZlG5bZy5u1UIcTpMDAiVtFMJN0SO//o5thnA1HIVRWG/
NSF5SXNnZmN07y6We08o7nCccm/YFJmNspTiqOP/fzxd8DcMUWnxnZx8IR5CQwqaXB/11bZWybiP
RiR4v7/IG4MT7BBTDOxPuYY3vr7JzHJxB1XxdeKiPu2JdN0LBL93U5bF10aNcvX3lxMs4KcPFb4j
6Aign1z0FFJssMe0DCu6RgBeHdVUax+qxEhusUqFd66hTc8epf097l72dH2mt6ge4cRu9LGcd7//
KW98JnyO6/8YwuYvr3coB76jMLru+pw40TqXQUjSm9971XDmGb9xJRO+iQtGADAfc87rZ9wrTqVF
iOuHYvwHc0rSC+Ut9g6Fenr4/T2dmPpfvkg2TpQshclWxVsdJD9/+0XDTOak5lWiJ+Kx41F+xBnh
fq69bOkvRyeysQ/FKQqSuMg+hVrvTZs5rcczALo3vhzJesOdupJy5ylyYqJVW9a2uAJyvaYpstff
INGR1zUqlTXpdLmeRVQ8QUwtLopctsffP4U3xrTUmW4hidsWS+v6Pn5a7oolTp3BNK8qqIQHY/a6
XZbHDu3YWe1CUUYXv7/cWw+dEwr097UwrLPMvr5e78mYhde4AtDJubRQGdaZ3vEqjBANoocRRsqV
wrD3PtFccdDC0nyvUoSNv/8Zbz30n3/FyShjog+dvjau1IR80oBtdoPEx9xoqWHf6Var3xFgOOzn
yqv3HV2uMyPvjaVACle3bCR8zCKnpCK7JJVvXMQVDrjlMkPbehBDZJyDN7zxJckfdXSKwj/K7z+/
2W5UoV7X4koL9W4bWoOx7+JC37Si7M7hMd66FEV8YJrs0NY6++uXShrhoFmDuPJQbBGrFM+OIvUn
7naaObiOH8aRuqZpM14kxoz6XLbZlUUvDsV3YTWPzlhVN5ZszJuJ2IzYp1rpnmOtrN/yyfpEqDLQ
Z2BDpqmfslZcEofIUJuuaD/PV6Nq5VaUXn6LK9Hez1E83S+Oir7Bta/PDfh1QL++sqARCANUZ2EE
gH0y4L24w7gPu1Kbk+xdmCcpoSOy39qD3e51Kx832Fekz1dII6FM5jt+Q3FBXbzaObZC2ki9ejyz
S3jjI1zTEHhPJopQtpQnM5+JI7nC53YcYBjsQtKlrrE8eQ/J6g2wnTi6V47THzwxU10TowDkaA1P
v/8C31jcoO5zKIT8BFPNZNf+auJJkex7Vekc6UO319QwnCsjIhrQahXxdJZT3muylnscO8blJDEf
FaVZUmYkFufMD/l18L48CezJPAz0sCd7Jroz5gAg5xgWbfo1tOG7RdZ0IRAMBhgjSJ+cCwwAUaea
g9noyfcawc8Hqbx+IygpXcS6bfuI1NWNO87y3Jf1xugxWKDWk5LBtvH0y8IXUfAAzaNlID3Alx5b
QT/P8sLop/66KT6FOtY+NlllIKchpDOqu2BYw+oYVl3c+JU5zBzU/j7K3f66Q3/jgASHyRQIYvlZ
Do291y8ukt2kYVI+mn0CIcN0ivp2SWCF1x17j6iu8/vZa9Wm79tPMUYLpACVdxEO1XwXKxRPZ3Ym
b41lfg7EIVqGODStE0FrPbYp1WvzGCHR2JMhChJDTYIw0kl126Xq6kcp5+oeYhBn/Lq80bAMnFlN
fp1ceCKYTQHBrzPgmgbz80xLXVg6uJCP+tA5uyTJqdGLXs/oGprkas62uqCd/pzR+DyceRdvDg+u
SX61IEnrdDVNStnruSOOadk2BwqqyR7do4NBLdfvcuWJjwKz/DeviJmQMz0JLyYvv3BSV2LSU6QW
Fl53Zm759VnQteU5eCjA2baeTi15qVGYXtJjUlXLJ10JhuoyIx4jyk+2G5PGCg0BtngHO1R98PvH
8eu6CnwWeQKYKzYX9HxfvwctHiVZlukRXXh6j6d73lPqzj7//iLizasAThTMoTz30x2TlXS1AUTz
uDhzdTPb7UCPQoMjoAbwXZ0jdziunH2KhyuAKSppmtakcjmxOQV5by7PVSdlSkAtwJnf/7I3Hj1L
je7hOAM2TVX29e3nIWorTJVHno5xmCpR3BTSoxMzGaCFStxhcxWWBK6GZ6by13W+dR+9kmPX8DVb
hzP2Ugf8aQuZdehNy0K7dG2ScIKpcsFL1ONQluiz6LgG+RiifCJoezp36ns51r1eXDnrohRw2MOz
wJ7ecud6ZGVCdFGOVV2ZDTIRApQ72HTiidCJYdPZooH8MN1FQ2MfxxG3nKXN7U5b9XG1prJbhfZ9
Q8Oje3Bk884T5XK3CEtdF80wbJoh+qL0/rEfU/Nyhk2xLRF4bZRqta3N/z2zV/h1Lw7B2ESgv+4W
OMquI++nBwnbJ2dOdS6NZv0+CMJ0gwUb415ZDUgpuCDR3e9HzK9Deb2gy5DhAOJicnh9QYYLCd7S
vpwcdPFR7za7jI7HmQX2jbviq9SxhOjWesI5uQg6OxAgqXWJGj28HRxZhH5TRulmFqvxlPB47eH3
d/Xrgu6w0YNwwQe6zsfrP//pMSLFV+w61GWHyiLw2mnY5rGwd5pVGmdu7aWS/mp3R42KLS/lQt4b
N0jF/NW1Guy0U5rbSKUy2e1QyMFYbyO9fK+XNk47Nxksmpxhsbw3amYu+voaJls03UN5YbchDnla
pjF+fpQW+pgtxgGjlYo3CyLvftvbc/pOjJiMg7R07X3uwBa6KNq5+tpXS/FNm+gfP8zSAHwi+5pG
G8He5tOo8gxsBqGvyMnnOHDWKFgxSQffgmGTECvd2Bq3tHnyL6runQIReNyPePCIlsWtv/SceTEM
7AwEhNlGTQUYmJdM2qrN8y9dZCxXJPmNbVC6Jvm1SdXqIQsurgB4M3l2i4yDtFu7JviWj199b9Yw
3OwlFzepxgwCTN7n3/ECkpwbo/74hpg9veeEqn9vy8m4M1/SduNakbwbGUJ8Ll/yeLWXbF6H8tWn
FA0PAPM1vFcW5D6SSLtm+oajnh7LTGZ3PX5k1wewrT1SBDDifYgahRDTpGynI3mHFdq5l9TgFjQt
ObghApIJ7SwPr4LM3NV9dZH2OOoNGqvfFIefP7uXMOJ4sj1GcD2LYeu8RBUjVE/tHZCe9wb+4SHw
XiKN0zhqmm3zEnVsILsbMFOmToIlYQ1CLtZMZDPW1aW+5iSrMuvGwGShdP3uJUq5eolV1pN5tnzR
RbXCB03ycqWhtQtIaCeQudPzYdnQz24CR7NrvAJWGePeKxFQ+u1LrHNruuOhfQl77l6CnytzDYG2
1jzoQg2QH4iwQ/mcrYnRUAO0eI/Of7zs0jVSGigTjCmMmRC6spfYacQBebRFz0ccdfwSTW29xFQn
5hpZ3b+kV6851hYSAInNv2NstS9R115eDk98DGsAtm7NqN0t1XZbU8n5wmwJymZbRWY280/4ubdi
OjktUDCQSGvAdm846ompcSIRfZ7Mx6IUMdacZkJt2E7mV+BHayM/buS9AoPkBGFXJX1QLDNWEQbn
starQHwxRmfrYUSU/+zGJpfvcQ6neEfz8Zi7TW7th4RTs686jBmHaFBecpnEHqr1OEvxW2gtwFo/
7BxAxjgS5i+1nWCCaoq8NHwU3GKfjFmu+bWzFChhVZR4uDmXWt8IbSXlkYwt+6MERJTso9Rhg+4B
gqCPWk1mRb69hQ4/VEiVWMawfm9qIgbzTV4UfR8AmghLXgORfODSsuGznQ6O7uvSieGfWWbH6zKx
LSNAia7kqC9owWwgf6BKwufQKzKoWyjb39VsCXGcAwuzVwyXvDJzD6PDiNC+AaJkmYdJzTaqTAuJ
znaZtaLw9alUR3RkC8hDXvKwRUkAM9GO0nprZrqbBZGCPReMTaF1B6Oqu+fQddPuHV7o8d6aDCPf
NCH9djzCcFIoC7jhU1lnCaaWbJXXd6Neu0EukzXseuybLFCNyQYqJ2IcH1Dt6kXQJcOLHkSvTH9o
bQeincKaCu8Mk2u+hK6z9WqncK+yucZBMaMpmP00F2z5lxSvlyQl9HMEk5yNEKXxL4uTGZck0buP
ZiozPAqMSN2vskzDQo98RSGbsQdi/RCNOxvR1+2DjaVHBbmiTIC0yE1NimVoW7Z50686l3rdZifk
XPyZ9JmVbcSIT5maN4wtvxflfLMU2vInbhwmn2gwikOUVovLqW7UvjuJtGa8WjZsR9uatLs0nDhe
2Vi0rE06M/2ST9IO1/2swWdp6qq6g+qoMFFM3vheF8P4bEEBvOZJWYZvx276Jy9guI+wpz0YSa6Z
G7coBwAbUalX2wrPWbp1bcSzfmhOrYegCWzvzogS58HjTIuspKKXsGkx1VzZprU8e+hh0HaQK9v7
5oB/zs8Ay+i+q2qdrPRkhAc8gNYrINewsmzGMTS/Wu6YXJtpCUNk5g7rgwU+7wEuef2+TRbj86BX
05fJgWQI/xmXjNOHTESp8p5gso03kQmEj7hcoqGB6ek2XFkZ4WZLiqELNzmuknrXJaN+p6Nyzoml
9ngznjNZ9kaRaMbbiKAPIr50tFsCB6Ardl0+HhLPTN8bchDfKMiGtznNNGSh+mTfVyET2qZZFofu
GjvtqzzlzdEcXhJnz+a+dn3c/KyVIOnDKFh0vfmOLlDvsSHEyOpHQ/TpFuGVjfQO6RyeEQZlFdQ9
cMPL1rLGD97Y2tZ2SAYnv9CpB31A4pgNwEzivruYLWGr4wwe7xFMKIAGGtTxPh8LBDU5yjvPN0iv
/xNHC1RUTKn2Ox28GpkGxRq0nk56JzZ24bg9IDScMr7sZ3HF1oWyPWR3srzHWWPuBu2iLL/ToAD6
chqrbxONG5ImqjHHkrFIhU5bWR64iCkrL5eU7YRgwnuXjLRWvlmIBQ+CFQeijK6XPbwH0yDjJjGr
ZiNF5cIpqxLkhWbElG5mtflRakXWBGyJkJQ0QE3JEErt4TkDVXIxGi12usYEzLmZBqHdl2TlIr81
jOyrS7cMakM8ef3OzaXjIm4TCp2uWfT3nLmXNODiubape6v40toDpEnp4NC4HmcLOkeUe/ahbPIW
BS5wQpMJLbe+xMiubrrFrr+Micoaf0AfeCcLR/tcmV40UFApZRG0pMLDsiO8AUCFzPFYzHHTMOF4
6QMwiemmYJanp8WunUWhB1ngqxB8GQTPXL/UOZMsl2FIrOn7orKmbA+R3utJR6xLVP4lcdCo2kJN
XgvmH3aGM8eKW5LToL+YYGywUqAvjUfUuX06AJMA8AdbuNMNuLQMTX/KMUPglaJ6viVFuH+yq5Cd
xdAkNaU0mlLb3LbUh7YRaRhEjhOlO+XY8ftEV/ZXOxwT4JkDmx+8lInxVfbOeGfRLHT92MhXWYal
7LshxAxKsCmoQh/Asg4ao+QJbkKX3bRvLSBu8EHOte4PTiTYFrmm9QHsQozG2XYfliWaH2YKr48m
ocvWBSRMj1WUAb8GAYR1snW7abA2eJfqY6enOFEcnKTv5ZzN32A1dnWAZcF6nNoYAimJSYlPMZP5
bzFCCEKOXofvYro3484r+i68bywVjUxLVrfus4ApbEZzwWgWtUiINzDtPLFbt9fXGnuFejORO8ba
g7byzhnn+GOhNSi4vUVewyNrt+T0dPGeHT1zyjiCTfSlqRs3mjcOyy5svAyzKH/y0agQPwbxpLvT
FuyEdW31w/C4WHrRXKS6bFFYjXNxh6HG2TPJJOU+hUO1bKPQphAQGrEsfVnJ8FsY68V9ncOQrWUJ
baWL3GwM9HFhnTSZPscN0I3C3kjiShe0uk7t7Zai0+KdzCFybg09yxY2ur33XbRN7W4mbFlwyqqB
1zd7RSeuvUwa0a72ZGTjGe4kioYetJk/L6H1UOZD/mcd81/tIAuVEpFx2z0PcaopX7ZOUxzdMJqX
jeqSmUzKYba+pnOVfuqSCXKK7fBOAlu4CGpTpk7MzWNU7hA1UvgZagTwTNhu1Qdeh5a00hKKApq9
FI96UyCsRGycYyYaKEdvdeic7wG3iGvax8tHcIvZk+xK89KFUak2tTHOmM2Ui2FwaPu9PQFT80W9
NGx/5mFes6aK8GAO7SMAam9vaqoQmyRjs7U3laFtS7Ze5vXEw7nrnTRJiRqw3CvWW9CzaHLxS+N5
7Xr2QumwslBoblT30IeGx1Ji+/E5Ti/o9CDafi5kNTzPeTnfFwyqHHdah1JYm/qqDLym7OwD0yv+
tHYWhI0tad4cacMA7/IoN/P255pArnSS01eVdwwHqLrT9RJxM9u6bYdnMxrwnKUiMr5OkP0Z0ZNZ
7+pmRmPuQWl7QEJdISpu5+yGjnT+HRauPgYecsIPlWEN8VZLBCrISFQlcEr8ByOR9ogeD8rJXMHx
qgEtUjV4dfGUNhnO9HxqKCbiJLADk7gqSZSdhao4jvX5SuqyZ0Qh4c92YRmSK7/kYRFYTRp9o6Tl
DBvWXhsuXKdNH2wFNmbvjHr4PReDcWGZpD77JfPR89qUuIk7HHUXvIVxy/yOYyA2jOkJjDamKzCp
79xozcxVi4zHK9PV8geQ2Y53cBp3igMTn9T1khEYSyqmixVqaGbJoaSPPsdqdafJusL35cUIOvxW
rh4KTxCJ644lyBXbKLTb3sDACfKVU03AIWf8vmRK63dqFsi0EYSMRMMD03ku+ZPreWza+3bIxW0e
8mj80sC97jd26KEPY5LY1W3nCH8Aw4up2o4LVPNRr31Ar4SPOW5oeO9GUy++Z06pPTapm/Lseodo
+RnuBH+TlSfrJnS17HtWhGfXhJydb5yUvdq2GMd+2Gn40S8tRYd2p6yeHTPSVhhYBbvSdc8n2Wa3
ZWwN12jZ0nFrV9PigTyPvY8S9na7pfZCCJeOJvddpCBNrL508EipruobkNu1BiMz4UxZTdr8jO4d
M2qOV63ajVXqPiooYGonYiP686Vg819f1b9oZf9Uuwo+dZ/+51vZJd28smr+91/Hb+XafvnxRy+K
0PXf/6GTk+IPj2229ICpoE+gxvmXTM40+SfU+j2qhAR9oJL4WyaHfo5KLHF2kv+Otv6qn/pL3bk6
q+hE8ue6AGZCtMs/cVa99C3/U3ol3tJCLmC5BO0wJF0ER68rXyGr/Mw5/LM1laEwPkxYXXDomnHX
scWd8tq690LcyBfa0Kff4BGZgBu9ctKuQqiBIyAGd9G8ve5Y2B7hsIpufv7pUb7RqHpdBvzxAwkO
8FCToG+gnPr6BxqRU9Vh1n+d1lSIramB1dhYnNSHjcAd6+x/f7XXpVSaAdQGiZNE3QQvlO7ASQ9o
WCalmBpJC4hEFEgIGk/snet/VLD9cRXSV8Ck4XIw6Se/vqc4njN8BGUKAZ/KDPL29iKHpXiGr/O6
kfDvq6yKGGON5YFK8/oqrl55kWPglK1Fke7wIOg33hT3h9K2oiNSXm+rx/U32Ubzmdt7/cr+fWHg
RtSi6eeBg3194aaBhD5KqDfzGOX7WczjBaX2bCdmda7t+7oq/e9LIeKSNKkAT+onT3Ipp9pqsO/5
lkjLTd+xEMRL82nUlu+6WZyLr/nlxshSYi5Yi/sor7Eov74xjzMCvD4R+6TzvO9ko29d2X6bbbGc
q0jzF/3nq+S2UIlxCekQnCHMF9rTz7XvlB0geZIxmAUhNIhFSbEt5Si3jQ1AxEIZdvRUOJ/p+f0y
9nF56j8aoCgdGJiv7y6UA/uKPEl8Ku+UZZax7r9zaMHF/Q+/sfU6PySGdJ5fNMU/39xAfdmzU67D
jqD6YIXUzKKkTs81+H4ZGlyGWvzL/1aZxEmDG//4bHQGtmi5Co9iiKo+5Vu5T6LssVbyOsdKmKdy
33IObRp1YLgcMnu4WPTqevbgVwhV3Zj2ckYO+NZTxkpr4NqhWcNR9/VTxs5TVjG2OoA9VnkhLKIH
siE8N4DeGKk08+gfMpJQ/Z7KVdAzFu4gecbFqEbX1wWxPqjSMOfA+EApcuaVvvWsETbQ8sLGgAXm
ZOhIL8w0Nw3ZYsMc3Y3S/SgG99i61iUl5ujMHP32xdYOKW4Elzt8/QQ5f+FKbrjYKIvyUCx6dyeS
Sto+Fn1jGxpNc24orbPI689xbUyiNGOhXNUuJ1cMgeqpUfA5DtRYb9LY/dAK99KrxnGTmTYG1L3W
fUg8SAmtEUAbXAIzg5o5NA0bL/y5MuLXzmX6FGuVOvPofx1P9MkRTgB+o4crvJPJlsI/ujGXFkAf
9QbkyFHHpoWA/fff7K/jiavQSEHgw6rFJvf1MxeUJIi/WkFIlO/m41TH0QSWOA9R6JJP6525qRNZ
0ToBcj0IZ7xeZgMe/OvrmWSgNZSyE3RTqgXRNdhU0Kslzr5LVUmwPmYUfUjZX6cbTbWRu204WbzX
41S6gQIpcCYU662HbNKhYsNFc9CW65D8qRfZcapxC8XtF5mHp4TKQT8dppnC2JkbP3ehk/UMhBEt
vZgLldi5DhXbhC1etHOzwzpeT8YzWxwKZYgWUdOdxtwb3WhIG3gJ9auBFA5VmiQ1dKFpP41T2ieH
DkHdfEHQkoJFC+ny3HTx1miiJEu4o1ghh6dvtxK5MycUPPzM0XAIMx/uisjpAq8etMPvBy6lm9Ob
XVcB3pmgHI3F6jSsWQdGUqYmhrkyGpHXcISl8o3wqy2YHMsI/nTieo+GXHMMQvI7ho0xodVldUIi
+VVAbvszKcJSo2g2lpBNWUoqOlJ+pQ1u9Zn9fVN+UXHUOzceXdiXBhYiEZ/9Ftl9Wbo04XNXz724
JDOESl+tZ2O4oeY5ZXfaKHJ0syon7CWeEhaekuOpKkCXLmG55zyHNIf2zphpAfCkpQvCSl9uwKOR
Y9On/KYNdBkgg57RN912mOxugEk0mUDdPG2tpqbJ10iLvC7ArhUBjaq8BQScKMAptUDCs33rUdJZ
m5UwUQ1zhtahJwQ7BZ0+dcVeeUANL/nOrY+rFa24ylSuDNA7TkL3gIKPM1NNG8bcpo7pxKufs+BI
EfkxxvQxvFZwQKL8LtaGWXlHvcIZnz6ndSkih1CtOBvwt8IF9Mht8cSkAXZCLTG7gatFqr+Ajt59
QlDa3dYw+O4ctyYuiTZoNQSpwka0aRJZz0GWi+Uh87Im2uskkjubvi6zj0NXFF+VAolC6ToTcEtm
Yos2wxh6t9nihM8JyBZW/74KI7/na0sujbi23QuRKzfbutDacZARyZUEcvSG+NIOzeSZwDpdHTEA
uwIQXDcTTzawD1Qf9FFSoEijXHtuTdJbnMDlsVFvGXCj8oBJ9roMKaRp0neoFt9G+CyJoSrU2hHA
HZoGfT2tPBo3JF94ziua3NTMqbsLM/oEJx1YUUhrN6e1pYl460V5Uh8puM5PRFGRYRuC1qb9MIXy
EFH/hSFmEsqSQ7kbGz7xrBC6X5u0DQn8savKT+N+uo9VmRBcKGb3Xeo23h15JZO1oxyzZJi1ZTS1
gRqNGjSXM9bJdJ06lUaiImhvNYGio5bbcmGsyIw4Z1Tvo154JLd2XX2nVTkRH4CS1FULRDqBi4xh
6LE0F2K5xiJVFDwI+PH2NbDv3IPdFw3lE3ybPqjhJOoP+GRttaVMrAl6oDA0okspK610oQ/ByU8u
Upaq5IITTWkfCk0RHjzGfV4gNnX1W0fT08+IMrr4mowWD/fikNPLwLlPwUq0OZAKDgmRD0AOMiRT
PxjKNloAYVnzSF2Pgkz8zQIAsCaJtRNM8pIzFkV2ZOVBaqQCkb8lF3y73gDqj/nBDkEk1aW18YxO
73cIYx0wf2AmExAA7vpX4pajSgPZDctFI7qQD46KYVCPoBAOBMoYMjBagn9o8QABbDA9xMEg6WcC
2PPad5zlKm9bOw3+agIBMuiDjmBAUCXLryB6LqHflZEE/lnndYbt2oQbDyOJfB+QebOxsWFOaZSZ
uuWT8BbrfQ4OjZodoUIXSYTPNBiwh2VQrLT6mYCd0XumVby072WY5nHQGSv2OIdr9Twsyjb2NqER
3rFSNJsvXRzIzhbCU6F2Cgt6CmazMD8OYZeLXVMvrDWmNzXwM2w9/bLmdw/7Yo71A+27pNzWqYog
nTmZjUxCGtjeW5U2zY5dgGNvYgortu/wQdNaxV8RA91HDEHDP2nAA1byQ+716XdwhaFL6l2P8AXR
hmP6cSGKD5lHuh4RDEZNTJlZMkuYiAbibT8OA+gHMJ/ZRuuqottXcWbdR7Dj7U1umyTa2Uudyskf
0wpSB/ry/IhSpJkf0KNlhqAT2zVybxhEGQBvoqwmdi12QrXtB5o6NBum5J22OJDCwFcnS/Y02sRN
Zwc2/Wxit03Sq5q3qByz77pvThpa6rmIa6trfDEoEWPNnxVfWM9evr+dMBdcAPaoPo5RSjtnCq2S
IClI9NllTDRRyYyTT/MWL7Ke1BsFYhjmojJJhrYCDiJwy/Ye+ddZ82Nv+N+637/EqgH+W1X9S93v
Kvl8Uvdb//0fdT/D+kMgtGK/wS4LKIZN3eqHPdb7gz+kx+7pBvn1HnSlv+t+lASxeyPkoy5E0W+V
vP277Ce8Pygf47K11nrd+k//SdXv9QkKWR0uNHZEaC0pnHBAPjkztLNZtLFawLMNBeKVrp0A/5Ra
cstYVQ+OIuLip+dyvogHn3WVVlPD4xZMi7TX1/tnsBUWR+tY+hHtzkAJqQWtoX0eaJ/ufn8l/Gyv
9nt4TWlerJYzgLWSVIzVGf/zXh2DVp66XUd5oZ4NMGN5DWpUf6g9k2AS0PcNklbcGgZz/jbyJh2P
aOAWOjsbsSuUTdoAwoS4yxJgTCKNDtBPTGIt0e99BXkyrRF7S3SAFaU7V0wT9Y2jhcYm1MYoCVDP
ZA9951raLncn8E5ab+fmlTcleXMRo9DJN7Goe29baYWowJ0qMgdp1zvR3nYWmzdi6FPVHMqEbPId
YNs2D4h0COnESHfuNy1yAHmD6alobytkLMa2owuUXRPNM33p66Q9qmSpnU9FOlW0P5fIuY0IOLuu
Zyf5kmODTjalJRDKWUZL9ygIHdqk9hp61HaWv3hZXr3LUz28rpYJDbafOBnyO4rBPMsAqbdlMpOK
uXKvLNz3OK3Y64xQjDUbxdoy2Q0PhuH9JYoGkT+XWtwBhRw1oszgAfY5WFQwkWgrSQIsxNGNm6lm
kkNr3AK6ysRi535k2K01BzrBeQt9fuGSbbLPK+Q3iHWSNWIsaPq6Gj80cTo211akleWjO1YQLf2y
siy2lGmjD/qTM05ZiwuPRbal/5JAy/OII7TGhf2yblV0Q+1Jg5xCHCBcZ3PXVs3o0ZzXW3pVlykq
utp513WNXbR3NGwbJw9qxKP0sojwK1xEylgSwDtVseUst07XiDJDLZLipXhHS6jX70PQJ8X7KIV9
0G7nmpYLK7k2tp/Q11fNuueBvXzHDVCcD+qUBlTJgk1mUbOx6riizdWgiEEkAKd5bu5ZJ9ritkg0
+Q6utNbuWpEMRTDJRb1vCFMlyAKmZbGrlVFp1LZ0uwzMpPdIm00UaZx2QvROsIBzKA5DpmY6y8IJ
o93Iqv1lZYstWwSTKYGfem1GT70qKuQl/G06uqt56ProHVJVyCKDEUIipp1KIAxlbERTDVqVLOgr
z2nY8xChBCA1cr196FnJwSRIpgj0hh4oVjHXfOdkQ8vbRFCUBaWd9ObXURCccDm2hVXdgF90TaI1
piY/JvMQQyyv6YniiJVLPD2kZkfgYNgQoHQj8pW4S8ZCYdyAVAX7BACO9Q5pLHE1AemhmX6gTY+k
J4nAiH/Tq1xmB6uiW3FEfBbRizeE+tz2MF5RHCTTBb4AqV/WGnye2s8pOUfLpWr6vAMSACeHNi+0
loUuHu1DzSbFwVplSl02FMOeirgTAY+La7FvW30ukZ2gjqWdMte4MlsbMo8NTCgIydfhkGTEFlkP
5AauVN6mzXbF0OubUQFkPawVYn0XdSXSDnronk7vo8s4u3i11x7qvhgfM9rJ0TWw4sndW43Ri4do
kgxf8mBymT5VVTgBuu2mmmwaU5Z0d5+nUtNWmY0nhu7adskLQhW4aMlhblNrTR1EBeHrdqKDckvh
SV6tALv4QgOl1OzVGMZfS4rjC8ntVkGvMs8aJBpeHN3MoGRNXAP68pCIfIh3ll1rI0qSsjlmC61/
JOKjNWyHorcGtrkl+bkkCPbTA6NydII5tmL556gZE+1a0eURYWly8pisnw0OfkW2V8gd0uV59iCW
3IexWNyAA/A0Vx9jBHGG8Sy0MvIYl6j82eBFQVEnJQ1Viai9srdVt7j9+DUiCrttXE5tIYf9zwMS
2sSEgToPmhy/TkbcFs2fL0vSf/dH/xKsrf/v7ZH/KVafktfcG/6DH/sjC4ANS6zjUDbEbkWd76/9
Ef8EdycNUZSaFiqDteP3VwiG/QdGx9Ul9dce6e8NEvstC08osRoGfjacEP8oBOPEHedQ5kSiRVWV
Zg9mT0plrzcRlmaZqYMwMUCC2e9mR2uCMs3Nx1R3naul0fLATPuGhXMiEhTZ1kcDV9xOn0OqDeYo
z1RfX+qL/ynY/fg5eIypYZGQ+Ks1zarLUdOIGkXzscBFT5C0X3qq76ZtXvVkTkEb/6TJhvSethvA
h9U5cuaaU0Cph+l1avXxR2R08tZt6s82heo1vch8COeFo1JGVPOTKGZ9o0Uoqk2VILVSyhIOjDgJ
nn9C+vhkRJLth0NkMaHdCclmiaZYaW0bDXWH7D5IpOk8zItVbduQVB+SqhKJys+T0q9T0tw4H8kN
htThG/kUnQShTi3IN2wgXFSdI8snRmBCEuzN9kdyM6BUcoLXz5RXXyr1pw8S5TilTzxmK7r09Xt1
uyVPWddVgEt9Kwpja4zGZp4QY48ds7UWXg/FV8H0PeTD1mw/slztnfieBAQ0kmCFnYdQ7Rzsgexb
4OReNDkTeM8iyR8nbQu/kOwpQdCGdA8UK/5RGfrHMOAD8CxDogyAwfH61y+gSasoxaSJwCcJoq6V
Gxh25f6nr/SNzfr6t5w+I5v2ionJh3bHabFboJuKwZarwCHYcKtZvNIyvOuLq9wpPi4OeYY5WN4z
HU+Dr/r1VRkKeJhwfsJywFN/0mGITPV/7J3Hbh3ZtmV/5aL6kQhvgEIBFeY4eiOJVGeDoqjw3sfX
1whm3nzkoR5P5W0/JLIhUGL4bdaac8w2qcyuAXhZ5yjnchlEDdh3l1Ds6clQE+2Fjxat1cpYR+WJ
bdFtmJueqzLPSf6ay/NM09XrHsI7SzNS7c5BiybfklpJv0Qzk1PdjOl2MmeDQEob1drnd22VeHy4
AEYzjFgkdrGrO7oABpKFST1t/Iili99oBKUZMLO9ZekqV01MUI79mtuJGHNjyn22gf/JNydXllfC
lN8bbURvV4qyYDLLGotP1e4WTUKmNRr2ds6ag2G2N3nWoVWty8TPVcO6UEqCCUYcdVuzkm87oiiv
WMwDyjIAin5+geu+6d1rYayKExDAa9fSYWDk5296IMYggVnq8RgkuKR3atPs6xjpXqjqv5C3+LaF
p+LzIx7v5CyOyGSORgIjqGXLR697Br1SDDlHRMB7P9dJ7s79yKpOOpQ5qVyfH+yo5cTHxdF0ZFx0
y9hlM4u8vz4cA7Sa9Kb2DRY/WWd0m0qOLa/QY8kn797e1HNeuuW1zBYnXcNCf31+Aq/+4qMbzNSF
vkDFkUoq1NHY1AupmXs9rP2QMtG65dEPWZ+LfWYtwhOtIfyIyMmgB4VG/RADY6lRcq4NYJDI4UsX
Y0d7Lg+O4xOevkFVeL8M6RzoSeQACe2IM0Oi6pspy3UtJye6sKOR32ZquOvq1gsz2bjPpxvdRnDe
jYpENgGi6sg0IISSuHPbJpJ9P1Bu3eJRTQMroVGxkNsXGFM050jy7fIL76RMQ2PAbaYrQF615Gzi
3L6SwNQflJJifGzx6CaWhH8SUP5nlUUVSn3zJv2uCvXSxE/v9Gfrv/ib06bRATbQiyGTQVG2Thr/
5rQpFJWYRWSOQLWDUtXfKy37D4N6E4UreWUEaKw6/l5p6X8g7UG/gXCD9Rkd538kQNP09+OKYZnU
wvh9RNiw4kIpt/78zbhiz5neK2RqNq1mQcuQTDxxaWabEizseM1oUmWQnSq9N8uVgLqugRVqeu0Y
TkXeYFR35gZLXbPJTSHyjegXmde3CDWSCRZBsT5d0EL7Fk2Nc9BWBNCYpdXfRmpOluYMUCTcOH0I
VxmCRbMdRBlHm5bIM0EEQlo6/mADpiUpw5ZeJmwADk21MD8ro4ZOfp8t40Ee+0mmGWZ1GNPAhEL7
bAcsGrkqOWcjjsNvmdZhHsC5p+yIgUjuafHkLxSQrL0tEfewrnRQhlbJbtLWAq5T6LZnUnOJ/bkS
yV0jV8X9GFdYEtgUjo9dmqkHtOAxvqKkxy9Totj+vuJIUMtOiDu2IoaPQXhX0RRu1ZbOL9Fqw5eJ
oGjjjCKHvunHBjJyCYDbxEOmto3bMHfhl5Rb+85qy5jNaTGxgya0tLmdU1l7KugU7luEO/LBAKn+
lE6qtOCKyqTzYiTrh4HCUb9NWJ+LbdxmNszRWLEbyBKhzniVaMNZWDd27Xe92j8majiepXUDS5tu
lr1gELCqayRHWeGW+TL2BFL1yTapLCC5Vauw3DbGW7F09lkIofyxVrSKSPvBpg/T2pi1XGF3xC4Q
cGYWrlYZ6gXx3Mpl7cQWUSyzQydNZw69MrUF+AZbxO5MI8fogaytJvONjCSmw8DF3REFMs1u3QEP
dAmaxo4Dm3ZN79KrFsnD2E5XGb/CdG2j1V/MyXkqZuDkBHYnXUH2hwGBFpOHeTVW6MV8oTTt/WQ7
y89Bnqcb0dt6v8VI4uRncVh11VbFFBSYdlh7GsAzBY4mo+atMGAzFqtDOJK6UewHPPvbStAs9bvV
TSyZZdgHxFhhMm7pUai7jFzlnSgybMjW6kjWlqov9njoMCr3WYhpeR6N+ZvzamW2qxhbs6zkxbfZ
DinIqbWkdht1FQW3r/rgENLUff6qGq6MiVJftYqJlaXsF09+1RgzXVaXFPPWYNa85HnLhVJeGa/a
5JA1HC6AaLG/z3JLp5b3HHk4lg5zAIQ1aJlXvKqd+1RB+TzUfW0Tg7Qqoq1lLA7FuOqk7VfNtFU7
6KdpzaKlXkWsqRerxMS4c7II3ZVftdd12q5GG3Ds99MqziafSQVd96rZllf5NhhplNzjq6q7flV4
4wtA7Q2n1EFgv2rAo7no0fIoo8J7iEi8XOXizSocF2oHuJc8Ihi81InRlgtRTb+aV8V5vmSIDg0V
IXoLV4Zw3VWe3r0q1auiYIYupVIx/W5R6NspnSQ9JTS0vKJGhsGve1W+A+S/sF/18EJohrOrsC8W
+JSA1LOV6HeI2KmgNTq88400LuU9uyTNCGa9rdqD1oDrNpGx0cNlD8nqUIjZIz0pk28dNYyebKEy
+uDzMWgrRrZMc9pECYu+fUjj9nbo0j7edKVd9dddpOqXNV1b6wYORNx4DmVCpEyMK3Yw6K3YdMuq
7EytppbdNoJU7tV22zwQLdcczHac+XbKgrCsvpYvY1JbaeGSXYLXx7HjH6KvcKJMTsv32lOb4akB
KE/NyeBjM0f52R4o9AVEwzn1bYxzrPGTSF6+AoeXH/IkY3BFveGUdyzq67jjQ0ur5GocO22+wrOa
zZtsrAliwOqZk4+aWMqyabMlp9KJqfCKSDALC6NWhlUbIOkp4htNKvHpOnMbR/7SWjSRs5bsmPOF
MEP6I21TXVRtYYLj4SP73pbcK1/q6N8d6DBXX6s5Kmq6jUZFuKGk4Z7GCAtf39NQimB+WxqSXlRD
yiU/by3w7goccHlP4bHXN0SPtz6kuC7dQ6srHxscmzcim2P5jKjmQsG9Am6SeqOt3s/JYOa7hHHr
gri+cLkuFntstpD70m04hQVw8KpgzpPzlEJEU6bTrTnRTWfbijtsHc7hBJyhcFLJO+o6Ie9li774
4AEArK6MZWnGTZQVOnIYO22vJR5k5pkDQ9pcJTjPopga6VZSymH3ulj5n3Xb/7Lpcv331bFN81I8
R/+6g/UfvTTFv56Kn//6v0X31Dx38fO/zvlj+3ZJt/6yP1d0lvWHwWKJxRe2cWVt5f17Qac5MHnp
EQLwZKdrsR3+ez0nkdViYGb9r0UbK8S/eouS7vxBvQzeKMpbGzTsP0hqeb+YQx4NCpCWogM79FVD
f7SHSeJ5Ij2UIGeNpMD7VMNsysBnPg2yLjakyxH516Xyia2bvm6t/2vnxFEVExSxTl+Tw69bp/dL
SOQSIpt0J/Eyvs66v1QMahU/Gud8SW51RqihuWnVW1DTAR0NN3QyX0nu6+JOj1Nm9MfeYArjq8yb
H41ab/CuIsndqevOayI5Ztib/U1BvPaApxhRDOW3c9W5rxUbMzNZpTQdYE0GOL68mc0Rijr6FXWQ
MLcLfDuYyd+8J9d/XtdbuO6rwPWzyz1aMWtw9k0ShhPPurMv4svaZQnpLr60wQl0hZX/JvvaIPzx
VNc5UYhcd9yfHXn9+Zu1Oih5UB0TRxYmrmFCH69E8xAqSVAX8a9+MvZ6e2JX/CrP++yQR2WH0jCn
PAcH5bH6DDZ1sOn82k3dbGNsxa7cm26+ufv8/n54h9+/TdrROzyX5YgPhSNG+zjIrmCybMYTuM7f
HoLNPnnOqKVRw7+/j0o/LEqnSok3Wc+LHQemcY1ixSvLr3ny+PnVqHzYH5/Zm2MdvS2Z0Vj1kHCs
8LJgO/DT3tZfmt10Vm7Hh+IyfAkP6pUeu/pZcRPBx3O1+4lwtW+fn8VRdeX1E6U2T1UMxaJpwwt8
f8V61vYNmbeEokiBpvj2V2rVi+UOc1CZqAURRxEudOJDWe/i0avz7phHb2uuNKbcqSnH1EjFi/tt
0S0txXICNsp02Zy4wo9Hw4wFDx3GH+4hwr3fX2FrS8zycCo8NHI6ZbEMXJVji01KtppflBoZTHPb
bYqlyi90p2p9jSLi01w3/a6ttfqsytv+CuOXeiXR5n6ZU1P/Z28dwyOUI1xoDJYqTYRj4bxiEDtX
NrGEKTyKPdq6+CqdWJxp0px4KNTYrYSNcWLIWMtmbx4CNNHXvoUBoJL/MDu9vy3sMZxMYbMNi8hA
8meHeA9lO/5zFfHfAsDXUeDNUejWrJYKWn8UMVYLy9EHlc0jkbh2O1Obm5XUo+HXszo0C+MeoWh1
NZWzdYZ7eCZsuEG86smLKW5PvABHsxBWOjqJ1A2pYRichXw0UpEYM2gq3vSdald2YCiIGstmrHbY
MGTX1LF/LmH1PQIH6sW105wlUVxtkJmwVpc6cRh6Mz3hADsaZgBZEdsAxQ/pPj024/jeg/6gEEKQ
yqbDx+JK8VKfJVVd7/XGftFia9x1AEZOTMZHrTN7PSjzMO4lDBoUnI7rxKVWJp1URBx0nvK7Ku9l
wKNO+sVSk3QXaRpVQzWaFx9ThG36+F8QS8cwUGbPXoYK4iPMzhP34YguuZ4TVn8sBTpCLExVx2y7
QZUjZLBLvYkUy/CIAE7PqJloYGsQIMnC/pmOGX4OuhpKCC21c0hCPvF2HA3D9DQYFijsohKFGo+h
8f13YCyiVqSmnjbAWtAOk9+EINdkX8OWzCqj28JMCO6F5JPNW5Z48gP5yPWTJeeluXGKcWGUnIAq
nTir9et7891wVtS9eUngk6//HaPjCMdo4dqqeJJj1KKbxXSWW6oX8a4w2vzWgsBQwyYaKgowIJue
uxyHvZ+xr1bIK2qSazvPcdmNqiWVAcLU5UusauigTpzl0dC6TpP0gekJ6zxI+JxHMzKd4s4in9bc
MQaI8ylr8gdlTIU75fAP0JYrm1Sj6Yb4QnaBBkr7eh7pQ9qd48Wz2nu6oKK2dMY1XxwtoLDrTwFe
j5/ueoaWTXGbvgie99XL+3ZhlM5ai+BHAVIiZjbWemEqgVK3i0fAsopkahoPpSK0XUngFo+3yYMk
xLYfgdhxZWseT0xGx491PR3eegR3SOEU2ifvT6dCM99VIA52iW7VTH9RHqSCiBWCJWz384fzm0MR
ykgyjEoIDc6rta/3Zkkod0Yf511o7XAWvMgNHoVRa6wAfdSpIylHAyyvgQJc1WJpa8uoAI5tWMAw
6qk2UrEjtft5duJk2+VK5IO8SWk1FPq9ZTn1U69R5SBPrYFN0zQeqhdEwRPJcNZYlye+6lfG99vv
Zz0lpIKw1y3EohD+31/9qDGIWZEhdqLrkp8THcgbpzf2KLLhQGtpuWWQL8+yqHPI9GvUL3hhiftN
kKBNIzjACh49OiSiYl1rsLugoQt9oI2Tb7sSlF7NdBwoqK33//SZcdZkcrLZY9+E1/z9WWdMX7ba
xmLXD9ZyHsdOATGglneZkOdT3+76/I/ukM3LgQdnDVyQj71GVGEddOfUtMpK7+/tJgFgE1lOtUvz
WiFhG93/d8PO2xcQmdoGYX26I2CjKjYNtCnb+/zCjxfD6yu0Dp6r8tUhgvnYLTcalGIt5Gs7krDr
u3IU6Y2OpP+GFgHSuOxPcogx953X0fD8WfBp4UHTKz1YbBnFXbck3ZfSqAx7P4xSW2+TmlxNFOqZ
Q6I7lJvzfmiSp3xVeO+s3JCrLcncbAGbKln+6ay2XozDl4A+hZYlTdb3j7Gj9ES0LhdDvKW1yfuZ
vOxRdDuUKX2weuQ3eWUlQYuyNOiaJVvLYv328zv68fPnHFTaSrrB2o6m+/tzMNvEWmx6kztnWjOV
qwxyDSjEs1xNtRMP72jzuT47Vnc2Xq51oP3gQUzkgTL5Iku7KBPws7Uh8ik1tEGC/g0RpIydDNUs
ICAaop9f5DpcHr3DFJadtYCioy9+3dy8GeMymw5HktbSrqBhtJPk+KmschUp8cIon1YFbZKCFk5N
CkFZNeU/HmHxQ7O4XRHv8sp+eH+LKQFmqb0k4b4qQ+Nc9LN8jRyodSWyGU5c6PGCcb3Fbw919DSn
NVrATsNwv1pFdqv4dN/LZraZWdX5gyF6H+9eemKI+M0rxBIVcLuigEIwjvUmOaXS0OrTcA8oaQi6
Vvpm8elfytZYnTjSby/PRnPGOtBhG7TO4m+e4wCYhia1wuWxK/ENXbgEVcWPFpqMA9Hs+p0hLydy
QT5eHEOfwm1d/Ydsho5mYqL8MvLAubg0c8hyz5xm0yIh3oxy7pzYA338PtZD8Q3SUeVLUY8enkQT
dNQ63hOIRGTCy2SNoxxdkIKNhlYEdiPAddmrZUmKTlzlxxuLS5f2MnVHesIc+/2NJSA+cRjOw70W
2cVesnFaZeowXeIKYuUYV8JHZZqfWnR9nFr4INChrct6vs9jwQRZ7JmCdS3clzgiSZBVVcTcS7Mg
RqiXMd9beUhhwyZIfNjbqlAO2ewg5IMUET6WU3SqAvCa8fJ+mKDo6mDgWLHP+PLWB/Tm9WKInool
dZxdjcPOH/U230UNy08zQl6hM4KA9WkMXyX5a++0yXxII/ZmJnzULXhH+HVDJm6Q+8teFynlbqza
/lAn4/yQo7UI2gJlLxI58ywWSXWNIQCHZJGmoENQ8mfsuvbdHObXyiS0C5yJ2UEmrjNIxqE+0L3J
yD/rrBMLiY/PneGQ/MF1S4XEwDgamkY9LptFlZ3d1Ed+o14u9HQ646GoL+PhlDX6N8daFyssatkH
kJitvb+7U1JaTd4QZRPHVnRR984DbhX5TKnM0XWq7B5Wy6mwrw/7xnW/AVoESjwJCXg6j55onKnd
EnZOuA8T8bPCibkzO8Cj60B1tcg4wXuL6M7McVLChjULKM4sTtzij3ufVW+lUrexFANqxNEplHFN
ZJ0qMYDY5eAi0HqS+jr0STZWA3NMkxMzwMfxCpM0Nxc0DdAM6/hLLoql0KowjPZ2MaPYkeL6YpnU
4Tyb51MZAx9n1bVbACKGK1t5Rkc7B9yz/TxGRbSfbPMQYjp2E5LhfF1vs23L3WT9LsSdKZPkXOtj
cmKLdFyRZDnBkMzmiDgsimqvNqy3Xys+FU0akL4zrZa2V8yxva9D/Palg6mX933Z4aWQfqyssMAu
xXJVlNK32Bygp36+uvj4Yq8RmwqiGmxLFEfXn78dNrLEgE7nxPtCxZKS1ZOvYDF67LNRu2giTR4A
xw4njrl+mO+HqvWY+urIUkGwHE9LoknwZFAI25taFgf4nKILlqzjiXf348sElEchAQxBJ6a144Sk
3rF7qYBNth8L2QgytVZ3gMbxZcLsOFHb/M3LtN5B6isUGVdn3fub6KC31EciB/dZ2Q4HwHb3mWym
Z6UQ8g5Tm0EyaZmdYw83YYzr8wlh7sePlAtlbaiyFaTe+brtePMIK6XsU2FXyR4sOfpNmAmbWhi1
O5Xafhms9gSpZ43J/PD4WI1SFVmlW3Tt3l+tDp2rn6cyAUypRf5oWhPN+TkMZjKadjDmpUvRx+1B
Dptkw2wFw9juoh0+LgCtfQPNUQZKDOkh/iH3zex2QN13c4fCkCWtCMRoJGfKMsAYqJKev5yEWyK8
pguxQBwQ1F+fjKG70cy2+/L5p/CbAZcbyThLn3ItTB23CcJUidq+aJM9bU9I5LaZ4wCvZzcSRbhN
rOasjlr5ME5d72MPz4MpnuUTi8Tf3lwT4SlDAogua3Vuvv0eW2nsFZuYp/0kiJ2YUOX7lUqgJQhy
5SsKFtQ39czDjfDY7QxL6s5VeAAPigKyUh7sCHJ2/diP+RK0ESy11jRHD9S6sbMlzTmX9LDyLdbX
B+jnsO9rgwakJAEPtavxSeP35sBTt625yOef39zfvTQmjBjkflT8Pqx+a/wwSRRNCTE2erLpKqUI
lnqGLJmFGo4cUTdu9Qq6+7upff3nkPK2Wfm7IcDGxbFGrOgobNefv/kydCWRBoPayL42kcmDiSY7
eBmRnDbwiz+/vt98hKv3g+GGKi8ekfXnbw4FI7rH79/w7iC4cWMhh2d9KGcbVZumbcpC/MTxfjOG
4rvj42PSJZXMPq5Klo1On4V3VWnR92g6FO/IqJsTr+P6KR+N1BxixZsxvMAeOlpa4x+vOilcEojD
5rCjJBJ5XQwns83Yb3dy4VxK6ljiwWzFifX1b6+P+j3pCgw0KL/f388uTIYqUe1kD+yovwBEVn4d
S6e5/udPjV4Uy/hXGepxLWoO+4jihsRQBrqcUHXMp3DdpZ1kSemNKfAJ/ifHQybAbmXd0x/NtoC5
82bsuZ/QzgIDiPtGNRFO0hgje7o71YL83dNjkUHDkyUV3a+jgTqF7RZiDEj2VqvkZ9GISbIzimWH
ANprlPnCrKcHAC1l8B9cJF0wvnL0GLi83z86h35PIwoj2YM9i7ZJYtWbEFka+RizdGHFsnHzHxwP
Ifh6OLztx+23ri50Jx+idG9AW3bVJSvORcKjG6HsbIdydE58er+Z7QFkrlSfddJlffz++rQiK+0Y
8MGeOieyPvApu6ll2dgBPdhLsl4GzqyU1FgJfRxlKTqx2PjNoMZ6XGaHt5Z8MWW9P3wiCpPp10S2
xbWhZDOmSwhh36fe7Haf39jfH2klexGNzaJce3+kiM41YJso2ytDIgKCKJpdE9MrB7SRnvjcfzf3
qvQucRZRxjdpl70/FgqzSSHagpdG7qIfqbbUe5JDrE29JPU+NvtqH06FfTGW2BFYDLUPxgBG4/Pr
/dA9XGU8TPxAodYKLd7M9ydRaZQqhDIne1kyhCebLXMq0M9Ay52FuvGAn98C1Me7DwSliEoPZWvE
ayCqHQrPYfv56ZDkyfHeD78oa+nrgn8DVmgcF4x1SVMUcsKkXYyRSHE7Kyp/5Z2uXFmlFS1bZE2z
vuuqVP+ZNZmot2R5j+dTPRqPbVdhpphM5c4spuaiI4+DLJZ+Ur+B/B4OxjhoX2d9TGUXE3l2TUQG
qms5jcCbqENIxSJ9RH53S1Gjv+qx/dkbGpz5i4iLcQrUajIep1BrbYaRxGfjiEy5Wm4xAWeXRQeC
W7CouMWhXl1jbsc2VYx5B2rQkOcMSSkLU5/YgTTCFz0qqastRecPZoG0SY9Ce/JHxIzU4GnPZq4A
47ztk7pizWNAK3XTBIy6D589ey61xf6a5zEzbj714w+7mjPSK7Lomy4tZuRVeUTT2Rxh5IC4pzUf
9WWu+giEzXO5UaqLCR1sgrx7yh/UltGwacLJ3NJs5NxmQtwR6etRGyi4rp/quWy/5otkWL5i5IPh
xm0n3XWcNsbHNMwVf4lz5TGXi/Cun8rYdqXOTC23lrv4jsCEStrSbMOLvPSIPmF5EoNuVy9jnHwN
CYMxggkU00PdxcWEXZue6yUF9vFHLdsZWACBhpricKL4hL5ou/V+W1f5FENmGuF/ndnUdQov71mD
efFElmCAl3L+ZqdD+sOK1KELTGaaR70ExeLnyLgfiRgyrQMNbz0jpDK2Lqtljp6MNBbOvpEsZS81
jQZnCVv45dKVxHs4IMtyd00DF9vCKO3nuAQe5GpZicBHMntxQVxMcydSDPUEKJazEhCHtBC+0he4
K5AczYovxc5yl+sxLVMyJoFdpZ21RhBFQ/ElhxUOXt1wuh10zvJ2bFJzj96dClNiyhc4p6pby24o
cou+puFgDcNwUxUL+TtN60CNypZeuZcFo8muyfrkfJEb+drkoRMNDGqncE1JSsluQe0bbatYDne9
WWsgivK5t32lNS/K2ZyeC/BHOjJqC0dtONZd7ZeqnK1hJbn8k+CHFMXSssi2r/Zh9aCO1fAjBDvk
IL2zQN62jVw9akZcvjh61t0RfNI/LUQMwLNrJ83XIWtxJuGYXCVdOBteOxvGD6MbG9kTUy1Xnoqe
B7bhHCH9m4zmrq9Tm1qiYPjyit4wn9oW05M3MwQ9pUk6JoEE/PlBTa1kG1N81FzNjqvcC0Eujdss
QRO+IA7S9/JYQlumWJpuxTjZ1zSXoAgWKUEuXsqWBq5+pH+NAYceinrGSZvFSi/w5hYDXBJVL75D
EVEH1y5j4AHo+MM40NRMO0RMHyUdXtTbvCAp8nCdWfnBmvFCupFT8SXpMS0qr5dXr3JfkEBKpBr0
BXeclwxnVmJm1xCSQIskIewCbQJmwDDQPJftlH+TyLfY56WjggyI0HS6hRjavQPI/uuSFsPPkRIw
Oq4YyoOnxKlovTZV7BisuyQhKIuy/rEZZSf1NNQe38NEKxpcPQtpdeBixfOY9N1XElzM2VMphoKK
0TJVeJw3nocIsalOIVmf6z2op+4rfPT8Eq03eC67biZEnXln3CbyorHprpx1n1s003Wkj9V93FYj
D7Tn1d3AtFBfQN8YP2XB5gdGTDhfN0kT4f8ZMHD4bTMYvOpxFV8zgJMLQibTQgAL6ZdPI+W2ZbX4
DvRBUM2fD0k6/RhEEf2wZmVUXXlAY+KKRnYGCKCLczu3o6NBhaGBdMbuSLvPelTXKxeZCvlotrIS
8OURTTDOferRrM9uiDLqno0qOcP/801eDL3fVCkqHjY0fajvEd5Xsg9aofZzVKfjajChAIrlFFMz
70IZXVeRLm8IdrOKXakuQ3hopciyfDpW0k2/aGYSxMnS3LZxH9069uD8GLmZ92HenueG842tY5L4
Zs9k43UM7khhi/5c1uRlDhJe4MeqH6rYZcxyHuQsxANkhirI/py89yWw016NyeOK43vs8uFjqtTR
V349lkWqUTynJZ3FYQkHokNiiY/FpaRT/iI2Q+3BPhAdlKOH/NK3GcYJciwm0yUWTqp8cIZFCGaN
tYgbtSs9Q1s04xYoTrnNJjLAszrVebcnycjdou8kfAej02AWMwQ2kTBKwfoQ5EBwiUNzZOzIPQvm
pqjwblisr5a8xV9GXB9kxB7RUummzhhGnN7k7Lu2VB6HIWy3YzgOtmsqFUkUZSiNZ7zMsFctrSI0
o+jHqvLNsiMhM9PK7pLQGQTCc2GWj3ldt1cVC8QePKszDXD+KTh7qpTiVh6rEBGoWg/KA14J+8KG
91b+uY/8Rzr7q+qluOual5fu4qn63+s/fSbVronDqPs/7//Y/vnn8KVc/Ybv/hC8ku9v+pdmvn1p
AZ/8Wy6+/s3/3x/+Bcu/nyv4+c9lX3Trb+P1fIeLUHXWw39XG9bf/9e/+5O775K2FBdP/9o8teVb
rfzrP/sLw/UHux+CTVdmBN/Xq9L2L/cjwAjU87QT4MtS8gYc8bdaXgHAD0sCisSKm+Af8aO/xPJw
uAAHYIvkvaScweb4n8jl0a+8b2JRq9SpMGn8j9+ekvNxCyVLgdT1tYo6hfwPpWMEuWStq710EhTY
ATMKYw+OXbNwzG0+pOojoZsbSA87ifgST80nR3VrpvlIdIEDQ46VG7xWxyZ0D0WidbYIOHJhlgYN
X+nGRDazo0mfu+WMBb5jrPK7NimxOX9pmu5APEblZWqE8Nm26l2P4e+sbJO7SFq244SvEYmouIrL
qfE6x9zgmHabWYQXlYQz2Vaq8coeAEWUfK4uzQPcfH3T3TYlM0k1i5t5nr8JshVZAXsdW4s8EuPG
VIiJQYdaeIpVnM8Kctk8XWSf9Zf6kBMatK2WnAG81mMsOtqE+LweXCG3X/IhMa7GTtX2Ga4v1zLz
XznRIoGox/ZaNpPllyHF31Uspr66KBkDcUp1iOknyDnoVeKQF15AV72BhqCg9KfwXzjt8CW2cvZ1
vZiUA/Fg8hJQ/DVu9RALGdmgN+B4cGaa3x1aAz/JDbU6t2X9OvqFUsk381QMoV+3uji31Yn+Z1vq
y0XdLdoFTZCiDMD3mZswF/YvHKFGEEVanwZGx6qKPlZOa9JukUJrk9peo+6wvmW1oPjYx8t8XdZZ
fqnxVZBRla/orNDS9q1hj/V1u0zFRdxYv5wug7whuIVDgMVsJozMsbYTo9BMMbJzohhyIwYkjf2T
jSy3pRDiacUI8adPFPixYc46BpDy9KNtQ+GjcpGvqhz2mdcNmarc13IoXw6NdVOYkh7kixLXnpll
rP0kKAc0xyaJe1en52W8NEHJRN9Bg5zyw6RiiwTwkflRGldB2MUL/oHqkkhizJa1VkyXkJ80kqXy
mTnCAuFFPMthXfRsS0XfDcQQk1Ml5k1YqN9zmJSlKdMsnZgpY4zB/lIWMEm00K1kY1szc/tCxWTr
0LyZGzM6rD2zkL+ihTeVrM/EdxaXYtTPgSadJ+wTSHNzk25+YAV5ES55wKh8VvSq7VPxCMIoDPqc
NOI4hOhUIENhKR1BJatsy1sIYmvcwagvLCwv2mBts3zw7FT4U97eW0noIaHLtpNMiyelMT6FsdeZ
+067HTCzGc22ItMvVJ/ZdQfTPHM/5QfZSNrbPu2vxIDUUa+3DEfE2jDdyEI9y6hXwZu5CLUC7FI2
uQz0kFYgwhX5EDiLvYvjROwymRVYQzBkiBuZFSl5tVm2YWI9y6rJA+mtbofUIAZqIgtqNLU9Mezt
YdCN5dqIOG7EEseVoDMH8M+qOz6bcyW5nlmy2vL3OLW/RHLhaYuxnVnq0ZTda/niOgvO0y65UnGF
Vqnlzc1yRt0BE9kv9Ig7a1Ki/Zon+mVsNCb4vHMhxG3ZGOmeJZpARNYXiyhQL21zg3Gu/S5kVTmP
aIN5Uxr/KrPsOgNX5i6JZbOcrR+qevwpCUcEcHytvUo65zTlwHDZC9fQ1uJ4q0jTsus05cdcpFN4
QdCk5o942rZzUojspmR7B1iiRC8gk203OvXWkudYc221uuwmIG8Jpuh9WyyNtkmQ7UHBSKOzNo9m
iKoZ+NIvIfJv15KcTVinNPBTX5LnYG6zuzCNXmJJ/lHM3CrMzukNBmdvGdIAQ+8SFKZOMpTVS7f6
LGAMsjSTcdncNrnA1hyqEsD5odQCkTkDGgHWlherN9FXsfaiESgt0Kh9tg/DSvmKMgO/ad6WD1JJ
QoqqNyKQChaiYLyg+kDYe0rZpl3oWrwJsbV6VqcuQYPBmv2EmbiKoV/QsL2LBCJ1I7YfMskmUDeD
dAMDuWdFJp83cRKz2aicgx0SUKirSXUu1BlMYOZgerK9tsrvlWy8zurBjyiNeIhCs/NaFMmVoMoA
f+eLNfNllHL3rc7LjZ4+xQBWjSi8s5DrulYpv9ixuQtNcSjacjfE6VbpYmYVzZzOwqGuAimtn6nL
XLDcfF534OAx9NJLy/SmUZTnWmoyj8Iyk48S7/JJoURoqRhN0gA7a+6yDUW+vOhVYFvJFIjw/7F3
Jr2OI+l6/isXd202SAbHhTekRA1H0pnHDZFnSE7BeQry1/tRdfuWq4Fru72yAa+qUJlZSOmQEd/3
jhgCKHa1sIHio5TCISVyNOcQ0kkE5dp8xZR+RRJpptL9/Ju4a/LW6urb7+ojNch65CZFWNoWYMc0
ErmUbvO4vCxldtsioQryjj15qtJt4bLmts2moZ6rsl4M9bKu7719laFDHfBtd9UcXB+63q1f/Wk+
yY5bjTqx7UDcvK29Z1q1E4WbBI65vrpescu1d6dDhdDOZyy6TwykxHp0bbXhKQHkIKTcdnejXt13
coqsWh3WxOF1MCmfc6e7BL2aALjIGlqCs7z6dJmEA2wUZ3PVD2Pfwdtam6WSZ7+1nuM2fYst7ThN
47HgIa5TejsGepodPxwrYwpFon/EXXpxyuZg0S9XumdM/K/Zoh1NTTxpSKQCt9Murl/9rNNj27tp
RBg7OQ0NyNe0WL+d2N5i9N/F5q9rP5mXa0agJwkruf1IqOjb0v8uXbmfyuTsDBwzpGcGQs8vtTT2
JDCRYO5ld5SVBeaY3mEWsUIvlR4pujqvuRlAxA6R56XnVNwASOEGlF9Ytg9JY2/NvtnkxPiOC0Wj
g0UVofrIPC8U/Nhh+myxXUx69+JpRzmudvB0Kns8zH8E6OXGEui5ZC15TVVyI5ZXZA07r0wipZZQ
M0HEc510Q91U1xjC6WFq/T1b3/0E4BKufrUdY/+blxa/r6D3rwcGxCp8sFvygbJZ+3aa5pD6fsQX
FvJohItMD3W5cBV6O0rNtvmkbXTnyda6X12q70SubVCMXBKdwLB06C6xPgZ6NTyYXRm6V+u9BrI7
YR8s/TC2EES1IgtrHcNgXpy93sWsLcv3ov+h//Siqv7NNJYItGdvFXZk026xppBpsqo3utzNcHuJ
O+EKWPUytNLO35EEyI/36i7CjklHKUeVdXIt87ToKI11I7kf3fG5ngWm6Pl9xaldOrLei6l0b1Sv
5XxQfzkO5Tc/ykNh8p3UpFyO5ZlXC0t2vpkKC685dXz+VFwwotegm+69M5Vd6I5AMWK0z43bFgF1
r5Cw5kPSxIqfRP/QMmiAgdxpGKBWZWzslG6iNdUD/1oeN/c7Q9kb56rRFv2jwqG1qYe54p0oCZCn
zBF1ipr2a2+9+f5UPU2VVW2F3fs3vsbj50w61cOsoE+LyN4MbPqrugyNeKxrtbEnMxq14T712hsU
BCd3mIO5B02i4otm2v44YKpwkvbe6swHGuf3ysw+Zt27G8Yy0vyTOWsbhBM7k9yPke9eWizss/eE
NHeKEFR8Xw/0qLSoMXDraSeJmAi74bmtzANx7vT1NXpUNKhXdG5tP423nWeBQZQbdxoid3klJ4gq
TktGFcDSrveOEv2g12b7aUzTLTpJYwtIxqNOYZ2dl1vNN7+S7rNKl2zHqJ7yKFHMWprjC62u7+jy
PrDAxUfblVsUxBwBBucFgVz0w24z3wGzZ1isCu4MzoVprfwQspWbIytsQkPiXwiwQ4K0L8TYB0wn
oVtloSBVIhYzMdsUDpTnUsQXK7nE2UdVM5BYt7Lod1OlkaXVvvco0Eppha1JOHejf4hE0oeZs/MA
tyQrgG69BUENmrXSQIi7qC49sjvNAgJe/modscsJY4Fmurds7YnYs0NFoB6Z4zv2T6JaRuTUwLQr
2FLZmLuq0uJdRiU0HSRbOsidLaKKeDdYDXB7/OC2H1TyLLR1Vm60Wg/CK8XWbmmVmAsvigkrJ8E1
pB3IQNNBrJbrnljwohhBc1aADXmyeGmnYZMt7j5T/oU8WMof5KdPErhl/Opd626x3E8j+UL3onZI
DomHz8GWX0VtAimvPDPiiZrcNCpXl1vbRQCigfIpq2+RxLTiI42N+J0gEi7SystbDVvPsluJuwB2
JBW07brHTrnxS1rHVC9mZrKce+q3aG6m5bJzhvpAQiwXJp31pKUwX4nEBlWuqJ2wik8SFd9mzucg
SWLSUrTrI+lM2z7J7sxFfJbKzTYkHD4ayo1w4K5HCpZfzTZ9mG2re8314puwtyCPixM+y8A05h1l
zvf2MuiQIRl6F/27b7VjlxEM71ROYBfuJo+7b6Rj4cIj5CvvjCvyIi1r2xMtRq9p7aL/rXfc/Fva
OU8JV+ldTlr81jS04lxNbX5p/M4nG9U2mU4lPfJbkt1Hn6rPvOwubLpaNFW+OIxzYT/Kwewj36vS
N1D94iOmIptqB7JLMsvsTw4KunBotPVDSwb6P6dJ2yKJ9s5o0Py979k15jOzmWi5hOmPBrlqJ6hP
4pWFhrOI6KOshOYvV+v31KQNtbl5NV+KXIy3id1pRWivIGlEILdY/ZBCJG2QGB3tFaDHVzNUZjbG
qWbOndtdVWhE9e7zWgG5x0OR2C+lXjpUh9pT0u20BpY4dpJsx5NGGUkFAKqynLljZQS/a+aJQuyF
IxcyJ84uPtYxlm8N/Wk30pHUE7AdEOViHD2zI/OEMNe0DYgbJ7CjqVHT8GUZFJROLrw3iTb8OwYt
7XXkHM34uZmsopbUHNLvPIrblwScPJRrnxdB7FeApUZiLQsxe5YTzQXDxmxweDOkDntqxRrr4raN
NAPaNLLDCvbpBVTckePdIR/yR+k/QUD1D71wtIqRrF7LkGhinmhCYOh8rVTtXmJU6GHmXGu6JL+4
H5l+g6lLqzNRUXx4MjKaeyAkmnC3OOigETxDs52IgOB1fbJxfBabRdkaG6Tvw2P5RnYoW9a1jaXF
y0tLBZiIoApf0q4gSHKpEorLc73pSTfSucBcSnhpBkSboRlfHteyfiCgKG/IbHIpDqXQdi30VgS2
0UKhaZOoEmOTeXxRh5h6RoRus9IV0y4qrpCEcwO3desqt7vIZWjng1xRID3mhB4bPyxwqfuTVT7H
z9xX1hE7k6PeSliM0zBY6x5bWzkyg6k5VB3OXXOtHeOBWBqK0zgJjJuYGHxOpky1CxZrSqF29uCh
hpktCVDRcppwnjVQxzn6gQZvFlj8ZlIqJ3aB/8RI4CdQBznBwiWdC3l/dlBdXlMVtJV+laKwP+mY
IHgB+BbrXqwqu4rAo+NDZ4s0xodB+/SuTGJmPVRshDHVo+7eNsqzgWN9qsidXoofWqvHTxOX9P1i
qP6nHphQsO3Ym6Fr0p2qlv7Y6FP93hhGlQWqsM31MOuLboajH7tUqcnF3FZksQ67ylzbhzTLG7px
4uQenWpMiHxLnhaZ4jicnUyZh2qRfWjT4veWyby/mZRc7seeeghLn+nNSTkGgIHXmP2BqKof2iv8
gz0V/mMz2N4D4Yr12SSl6B4dq83uVs3Gseubsds6V5x+mHP7vq1m87p2Q0CF0u6Rv1OTSwRPuaAu
d8qSumw9nwmooBnZv2N/skOl5VdFD7lWLb5TSuHiwrUiQmm8V1J4ht965/Gs07+1hJlIq8fKFeK2
yjotaovFvCmthH3BOGU6AZM93cNWUIKGH5wVDonnQyeP25aJ+VhwXL6h5W6OuVEnj/HQMY9Yc+8D
ZU2gbTbD+KXMTP+tHxdu7xJVu79ZYpX8qiqZ7sjTXrd53xtfhSstGQyTUb7kxWIDMyaaIO4mrS+r
MLofI6lueY5kIIYm/63lnsGDOq9TvTMHvHXgTK0TOV520aUOSFpxvjC0J834kLelMQdkRVvvou4R
IEvEnd5paDzn1VAN00zi9tDzAtnBWBqsb6tlkuZZj1hpYRYU/Es1pPMzmOu8wGbp0964kg6weQzJ
1q24MuwGrsBdowvsF2Ik93NEqrIHhhMHWyX2XQe1zbIm6oNYP9IOxjUhXwPV5gnkc3Fd9YhTOTu2
vIVHbNwiytyhxjiXkPFeakb2YxQrI44y4uVoyi65SxLPepxFxYJgkXdgUibwpPRrRCMQdB8lyFXO
NDJbrK3Nw1pYC3kpbczLJbwbe2K/4vse7gUnDGNHV21n9SQKEAITiGEv/ZZI7aHWaHvHz+90QJL8
LHR1gwUX/MXrJnJecioVRcnTjfA3xDcEojpcxjk965Lr1M53vFZyo3fFG0pKAu6YhOudpvwbHL3f
lYX+W9Iqzmjj9vJQ+st+9C2GCoq7MvSpUHcjxH0fB3WWG2Fj1SYPJ9U9ngvgbFAEf7aw9h2tbrFZ
fgrx7VCv/pqj7i4jnXSPlysZNAtjO5l3MXT/Gyq+mwUi8ROXSnouFyV+z1fNOdoDfbppG7N4k/Wy
/EhLyHfDGqwjQqoN/dXdtqsg23mLFrfbT6nXwBZJrc+ZCYtK7Xg+y5T0Nt98k7iavsVgp7fUu4sv
a3XgqVtXy7Yu/P8zxQjGu1P7ZKr1Oonkc95rv5KudceNq6lDmhbjk7EalMZ6mj/dLmay3s/uEAO7
64PzmXdWcTQzxlh+045EG32vK8vBtCDdU8qEZGxns5h+dYMFPDEP7S0iqnLvtbYOX6257Fzuuqs0
PdBEda8U+NAY3yyLRdovoWDhlKr0bSFCYTenWN98fUTqQP80VyB9Q8QIOn4CP4dC6aDHdClwmLb6
mgRc5CVFUddXUmVDRDnreZrLHuy59QKo4htgLcInROJsLdw84ZSA8a6jTxXdqraqEvvG1NLvwbXz
wKr7m0FlBdqWcdjXsWMR7mhbG6W5J5c2xiCx/cdS61lmh35Cvs8dZMDhFQCieFfMQNbxM8EYOSod
Jz/VBtSbagaHhu2FAoe+fldZ94MMirxXckKozmXJqqojmp0+xM5Uk1ifHCkWeyFDfyviVvxylxFg
Kc21yKExFN/ljlSx+NB4OUDM7DwbDg9+R+Tv7Uhf+Q01El0EprXFYcpI52ltCMBLKmFjP05zcm31
XpuaczX+NL3qBjJiM9sDMqNae28bEMxaKRICeYz9Zuqo3yDqchTu1pu+Ue+zXPjmvql6dAnDdB8n
TosTne9lkqW7Hb3pVZFPzHtsXwBt8hfGz2JX29O05XgnNBKuUiGi4H+zPHgi38ALRYlM62ii6GFr
GfWyr8WEu5lcqoMP2LsnYXJ6X0xZMlojnSBJX7uT9pvt1TvyXo4J0C6adJYb4Sz3RuEP0ZTkNyPF
ifthVWINvILUYL0b3FCVRUKVm3dteTdvRecAEyN0MwrepdrruN7IrgWo8+Yvb51tAA89Yr1uDvju
aKcAN5zdwnjAar0ddOprzWRSaDLaLWzMx+LVCyhbw8Q0Dq9WAXTe+tRLzSZcmmXPd5qHc0kyh4WU
OhShHru8gYY69GrYSwvsER93dz/PPDGFVBcohYGzzskjWY7yVHZF8+jH+tn3e+MwauVTbywnM1Hf
SlHy1rQ3FMJhPshf/D+gvnl4ZIInpbou5X1juOo7Abgz87S79JOnfeRZ4d46eiHBKIiH4dzFzyul
vPHKKmf44MPMY73eO2bxOYxUbsS8aSnsInkulh54aKHgdZJL2aXPFiC+jh8Q/N5kssczpotw7Yt7
KMJ96bn7NCX0bvLgrBnjQ0eU+6LHbaaNt5U9bCmlexum1b1f2jEU3VLd531r/6rV5D2QxyJXmCYe
W1Xo8gYrN2OFMq0nxSYQEtrXb+eVFHiciJEgvHtbwrLspkEOp9kVRxMQL5z0+dLH/fiCiSq9jfFY
2+aQPRgV7S/L4CnYeEVa/IR4LvW9X20LrRi29WKe59kA1emn+KDXFoCYsRmk/rGsrbGnYDDwMt8E
CJx3s0iMqB7F08hRslGJ6o5jVQ6fKl9QJQwFlW9j9SDoNdGr9YTi80HrjU9yLHYkL1+zOEJ+okeB
psT0H4sK1iYh85IOzQPFMTdJYR3Mivncrz+aZQ6zarqh8WZgEO+GjdXUxbZfgRObRgKtc7D7ksKx
vtG/xFRtGsmnyfP22xDioekwrIjsVqZIOfJMBUD8zo5tiVibVE+jyZQvC+AjPlbxPJb+cQTIq4gu
CcbyD1iQF0GlZv+ilrx/VaW2LVpYFy/tqQObFzMyqO24cbv2PU/SG6vOIQtguNewHdQYuapNttzL
hOPo85vbu699WT+yzspnPk4Z9Pbcho13IKM1QGqxclY0mzFPTsI+zmlzkwMg3c2jnkXjYt9SPGnK
Oc8CpILWbbtMkUvtkmIhfMcaqD67Ttm3UzYP3wgQR2fb50JtlBqvSDrpOAieeAWta8kmJgnksXQT
VvHAGIwe4yVhBdFuYMi1W7F41Tu+aPuXfsXcJH9LioC96/vkNXqnhcxtXb8ldJsYcfKZSgprloER
piKRCjbF2NnmDOoc99Mt3iyqJ5tUPxOWV6ybzoWQogFh/UL1aYLBOeUPw2gCj5hPBLvJkQNMGkly
kwjIS8DgHx1hSs8clA31vDMZzMKUup13Mc7LfI4tsQBu9nmnQSAqI5T1sPxdGf0vyTzO2VdX9/Xv
4a+ajj90Gn8KPv5fE4Pg67jG0/zncpDHrBr+7fyLEebnLyqSf/zBf+RhO+Jv5JCh5cUpjfxDXGUf
/1CE8EtXJQbN7njifJf+4T8VId7fGMBQfFj61YTBH/sPRYjBL+kcdaxh/I9xz/9LgpC/Cr5tdMsU
IHBKuxZecaLo/9l0UdfQnDwoG2KBZdAZzhT4dvvCAmjVzcuQaIAgdfU0VstMYxQ1sIyykkxqNnTN
yV+hyebQctL/VYzHHwlJf+qg//h7cfLRsOLqxD3w/P9Vlz1jS9QrexKQVzOHHxjP3u70m1Eun2nb
aFtdxh/awFCTyvWuabq74ppsbRH9vqz6cnDlzpUUDHWN90yh8VXyNAe9TM5+ssoTHbEkaI8A+vRt
3K3Edm/I+5Fb+hPaEAlsHm04ZmXoeyvp2gVUX6/SnYnwlij+MqAUhZh7S79p1lT+H8im/jffp+mn
IzXkh0ew6f8N/eT3rwE90z+/g39RXf3fIbPCQf8/e68uWfLT/Y/6qj9+/99fJ5RSqKQcHlVWGA8n
KU6Nv79NOlWGV+XVNY+UGp2rwOo/3iZToL3CZOBb9P4ITu8/9VXklFLah97G5E0EdPC9f+V1cu2/
vk84brC4Mo/irSX/HgXs9de/fj1kKCb/678b/yXr2iUD0obkRTR7U+YrTHMHH0JZbNvZ36TjUyHe
j7Hu7oE9edzqvh100iDqWGN7EwZdV8W0FHcxW5c8ogG3re8Ue2B7N3tCu+h5uqLkzZFAbyz0qK+y
8bw5UI6qvmzyND57lXtnctgIXgJuo4PUIe3vOOpdnXzOptEkJxjCFah0AK/QHVJS0dW6N2gFsK7F
rChq3vjoJ1d76+sInA9LZzXdeRm6qd/bCOCfCVnmlJBdfE1WY69at2ufFmVoJ1W6/iZLZ3FPDiFZ
AVGIebP3codQmAb3RYK5MSdOekO9qwVFisqlA9WwJ/2naln0q2ikp9Xy0FPWnlsHJHPT1Fwu7iC2
Qx6r+IPO2gUhvb0IcXEYsahMnEZw16B0UiiadeqQ8xA7H3+PYz2+giABk7RLXLUB97YejajHe2Qn
3vRAfd3M4N0uVrLRgQruirFn5BcjJWQ1uoxuo8z2alEcszimnlofm5AGL6qN88ZkdKL3jvHTuqFg
FuXIsMi3xdCEywTh55dh0Tw9FItTftWTBVg2qCp99HsWAuTzPsdRZ06b0rLzj1IkDXJlGmWBzmua
vyG86DqJW1RJYeGbqQrThWY9cIbYugBzQxxnACvGxsrHd2Oeh55per3tTdo1imVQkEJkkXep6TwA
TjdflnkVhXbtzHZTGNXbMhjpHjzWrzaQIOsL3Kv9TV+mb4RVOjv1NiN5SEbgn8YYGhAgAGCp+Uh5
MqNzoNXYcfYzOx3rEeE/xUYIO6mf5DSIZmMTyTh+JCiki1NJ1LZ3qixm6oZH0VlEvEMO0Itfc16V
cBqEmPQrFoS0WKLumh8WdhkCSfyFaOeu70VRRzo6i6cVBOfGajsiVArnNNXqvPrD77FGUo9cu6ZP
EUwolRDrk4Tx0uhE7+AUaQD0h63yxpPsZz3oiJv+zO3uaemuIeHJtYm9AQkOlOt9zV3TbpDAAQK3
VOka02TvC8TiOFLULjGbLkip2dnniVrDJtVemPxfCjinXW0NfbTOBQmxSyN3ejue0INvjDkrIiwX
Yr9Icnl79yXWxbausn3vuVpAPIAfFAuWY03v1Bb14Xevqrd1cT5bhxZC+uNW5SSRNVvezyqtb43F
h6ruOw1J2WPVUTpuzWBtWQ0WpOJyGzfUKYsFaGPJuZNouPuGjgcvWyC/UhMDiKOoprCbdueNxu3a
KuJmWX7CWkH/r8OcfU78vG9U7O+cMjldG1oQStjma1Unr7RAHX0/+bBa93HOrTScM/nh20NMUAIk
5qSNF4KfkvcmLe9N0zswrkIZGDlbNFv5ipDrykTdJmm8z2P5miYI9EvKrzco8a+NiHr8XBil89A3
zbPdzO/M/7fzWqDHGm4wg8s9BYpnBSv/jGq2Db1xqH87uUEA8VwnoZnZHBbKVctxbpyHfF6vwqGp
3qY4ewJS85Gry5GKGGnRv7WWxM1mFVjipK9kbTk4UWI1mSGxR1lEkIoeVObY7HM5fNDQMUW57XwD
rxTndtXRd2FIxRpBCekkkJzGjn9Cws834poyWOzeu+gVxFYz2g9db7zKWY/yWsD3p1ZxD51ApLpJ
5m1tH3odKlrF76ljfVY+deANXCAAkHodVIxCTREVCTtjbx3ao89VVgAoDPGW5IN8n0xTQx+m2Ixd
2x3tBq0kMtOzwK9H64UJD4ubNcAE1GydYrohYf3RHfu7Rss5Qhqi50d3/SKG5KEEij06k+x2szu/
SZmUj12N5FXOCg2fToNqNpjm3iDlyzTQEXpoLTbol66SR32TifY0KGs7mISN9oWWv2ez2HVW8lnO
o/U0zTDkZY+kYYTPpcNzi6fN35dIj9CJTM3enrvnXo3fpVOfiwLtY7MAUS7jS1mLdwwxXshho13U
wOLMIycBS5p7mdkEeJrqedCVipiSaURZz/X1oJ+Z+kbKcQ16WNfCcQl+WJxAQotnlrUrRkJunJRQ
tXqaQkvUYFH+Ri4aT2er3U3j9F3r5XFJ2osw2kNP9NcBwcU951t5oaSMqC+PjTBHzhTg7fheKvVs
69Vv5sKjA8q5tE2CNLI+TdmCKMVYZATVfy91akhdn/I5TWmwctYR0nX4TKcZPV6pQDVnDCymnbP6
SSjOtf2q6+WuvFaa0NjxxVq6sFNn1Q2ObypZSBVkHjbRFiQPAJdi4/YImCf/G8Uh9bHSuq9z++jM
qKEMD+PFNc+/rPZc7QXhmrEpOe6Ixxja3/qgF08DUVuUPiSy1q0gpzQEw8IsrEjUKxojYsq1+ksZ
arC4UlzRh35KwPqLlZZLhJBtMIYgNUyeKepsh1Z9uQRuoPyDm6ZrmDrdEg5RoBoesVSsqOy4x2YP
rfcT/a0FhF/ZopD2CSCxIQRGO3PuTQ/TTxvpVMGM9W/TGN26JClFy1EOwqamqNDjPp+MMEvxU21y
/rI9k5PZz+ZNZqC0+LCwtCh3i6ZQeQYa2MKX5g4FLTETuxh5giLuYBiUtkuTvtr7nTWZz/zwzHqi
VlTTj/qS+ndqadV932f6J5o6ExEddwWwNBcDnbCdaxe1vXe11IFJKicRtV27JvZrMV/b3EVSIDlF
c8czdC9N3kONBmYx68PByusEAQQ3L2wt3GOZNwg38WSVb/FiCn3j1fUzIcaz1G5B17MrvucVOkWq
ckaOkeYDyaJcfLZZ4dDbLKNlteqU57OHiDDO2tR6ILUrhh21SxVQ65G0+Y5ANxtcWpC+uiPHfSWc
ks5wORJACMR2Lk0dR0APcYRPbCMJ8fP4erFo2iKgW9Y1yKMR2ADxYgqsa550OReKlYvmgnATEUMf
6x2HLEyed7+UC/JD0bflTmHplyGh1H32XhndBwhGkz0bCUKIR0V0QkJKFoDVZ0Z0NJrDRd4h/si5
T1Yzdrso7obknPYaUXCl303Q/zMccVoWQZ42dLDu+mloERKaMhlwh3XExf1MEKjZHRIXNbwNWBXL
QzzpijqJlrEMSoAv3fqDLdeQMK9PXmJD6k9/MOrr3+n1rOs8NxquBHxFJ2+6K+YSmj53p1y9Vlcm
Py6RwSN5cAyo0T+o/2xCsHhJJ4VEMaNPY95VlKHQOOznA30pV21B7MvW3aWxnuu83ogSIFhKRE2l
zwW6Gtce2SnGrAayNdbIs7KStE5BUDOaP8f08WO1VT+0mGHt2kiX225JEPbE1G/g1W4q03pJ54GQ
lWqmiwPkae39rQJGQlucTQgHE+zVkF7YwNplHYaw05zuzfBEFpgqxb/oFfJYXgUlIxKXXaea9dWM
RUMq0B/6E/F3NYq6KlNwpcVVEGtJv2kUYjqRquHg5z1Bx/2gnZTvEpPvFNapmMZ5v1pqPmi92z7U
ktPOXjRyOfp+3gxQOUdnBahelWdCAtrpUfc4tviU2tZPe2TwnQOhX8d9sXfamHtsTQpsryOyQmSL
kcic+qmX2hD2OGZDr24stAmN/EURy3jMUy1/ySGaT9qYdL+rpWVKdJnxf4gddX53DZXjCB+phffG
sSRFgLf8ohyZb+nppGEzA5GD5WNrMGpvZO7JTAzhZR4VEGafi51JlNgcI/scDDMgjPHiE6F8vVc+
G1jdACsTqCLtLHdQqcUnO2u6bTptoK+mID5A1fST9tyVhy7TKWVPl0+tJhGpK8oFqMPPszCj+D3U
RoWBLuFg1BKssXCterS0EyCxWb1x7UiS3lTzZi1TskXAMEMExulLo5dq48kBAUo/bIS86tCgI9zA
HR2DArJrz1Q1ienVh4bedEvmblJWqNBbHGuv2uGn99ok6u20hoRoaeabylNCpTU7mXDDwuMuLwjh
C43SLVjISt9EzYhoV2XjMw6HFFGZpW290omsxK02dTJhaGh042gk/hLkbZZ9lSh0yKEr63NZ4Qg3
RnzlGL3lIym07I6zpRB0TM0rn4QRdfHHaVeX1/x+FsqDGxvrBV6vOYwx6b8+HoedMMml45MMRfQH
/PD/Mc5/N67hl/85wnn64dJO/+J1++NP/MPrhjfNvgZtEeNNJDaZZv8dizFdME/yC66xbrbHPwis
+EelMs3dFCfDkfn6Ne8NCOdPZFMT+t+A/HSSgu1rzOy/CG2a9hUk/BNERMxmo5glBgjk1SEk3v2n
cIce732rIyGEtJymTZsXNspxSNpk9jaFGPVLU3YPhoVCZpnkSeomXF49kmPYfrTldIgJwGnxJAW2
no47wMHI7NAE1mYyhqibUqzS/mb0/ftsGLBvvsbtrzpuwoQGdQReR/bBQI7O6zRca/Gs4TLp2dPi
ZsMtFqcIUCMPfffba8XXxA0cdDP4SzncdZk8TEP+kVj+uili7mUKC9VLNWAkou6iC4XoXpDsbVK3
I04h9qkKm2bo9fSmHXAtp1Z9IlF952j9HWEEZEGliOWBaQ4VDr96Mq1NYxXpJq5ZP9Ox/8Fw/LFA
Xha5R6xBNketNv1ulTNHksWNPe0zL+StU/CxtEbKo9UOLPr5ByjduHEE/cRp9VtbMfXV9fjWdeXd
uJQVlH0fxLb/ZWcnyyZFMX1RWjt95LrdYgOhO2+01zxo5sQM5cJfcxqW67SQNNoT1dd8JhUotGPB
bLgPXuFk1PLlEEJr1SByWt8cOcC/UYetc75IIUrW9/RG9EYPstujIJrvmetuxTWJHeNJb7Bi4FeE
A63eacmSQAfq6BcJxkC9Otv11Q7YdRnxBTU+jcLUI22O893qlveYrrbU3e0mr1MBMggrlmdqBS6a
L459h/vR1ZrHbswfkoV6PC3R6giaj+oezf3SFEu76xwBGfrN0vKbPSloKRyWdqdJq9xMvkCkvpa9
dsO7goPE04PVqfd9KS/4YEJDNONd1YlHUk61x6IDsKjwCDJG+9XOHNcXAr5urAJXV0dfc9C2n5lU
emgrYfzWgAUoFXTmPSmCLrnsS/ySIWfaVIIayjpDEkTsxHHM83UrFcq2kqZl3FNc5bnNAlgk1s5x
+ruui3/TgHgmk+W1KioujNoCd7CL2yxrzZOw0sicaKmm1myJtNhWYd76mAOX/ZL55Qav4RFLth2Q
wIj2p+8iTafumT3CuvO9+ZeVDWvUSnARgySAqMb4UdCbhBo1WQJqvWG6UvuEbuGtk/4z4NTZlekS
pYio/xt7Z7IkuZFk23/pPSiAAYZh8TY+jzHPG0hEZCTmGQYD8PXveJLVnZndxZLaFylckIwMd4cD
Zqaq957LIyjGK6cskBjS8ZlU+qqVla3CthnWpl0/oWXmaRTVFQMAb2k4bFxRnnyQpk6WMQrT1Lv4
021zF6Tn3BkokBJH76HaGpA1GvZ1R1tM78bqaKQ05LrOnbaAKopVwplt4Y1wDGI//9RWwoaagKnI
ewOFH9oLq00eEamQ7qCLXcHZo9VxvPIilz+Wjp9BiZ+/Vx2oOWluCNtcYpc4MBRdGMbYQDQQH+Ug
aB1dCn+V06xL7ILXkrsgGWHNKzB6Ub6O82sOwA1mo4TR320ZGpsgeEutZuRWSD8jfRqUHYAyaIET
YAbPU1gOjtOWgMMnGBkKme29LSjGiadsTq7hoiHEFrpuZ91thAmZkzzKfRsOw1vu1nozWaH1gtP9
XqrpNEVTuHRguTPfROVR94Ek3VyWn5Ui3RPkg8tcyU73DrUp7Arm9oEeOBbQewQPcm3P4zmbI7Rm
/rhDF54dBiBx3Aj1jQ6M41QPxy4Pvs3e8ECF80Sjcom8iXJgNL4gYwbrpDCRZ+EQjtx66czi4AzT
kThRQleBqi9dFy3H5Nu8UGXsOpLAaNFove0qGwXJZC897Gb4K5NLEb5j9nsT++oqrTLWApD6yHA5
fkaRPirpH+hviFUdkAoxB+ZJFcZLg7J0gYve/Ep9HLO+z/pVAzD7yEpRHLDewk8dOYbN7Xgy87Lc
qiK6iBhLvUq7UW7IcN1MQ3mPZeE1a+8quoWAtvHgpTQ10SCue2gwEAzy6SGEGFC1rN/KGvqnyRXd
2YgEuZU031V5iCfdmVABULMYqARp3OEoUgnH2CQsqJssTGU085vllLnZOXPja6Meo+WQ90zkL3aL
Ou/ppXjRtS7eRVaaKzpuGHayCQGvQ5yaqpmb9x1djdheOr3cteTOxJWx0eQ8V2E1L+qOMV3sHijA
l56VXBlJ8jRTz6/joThkRrZPUFQVsq1pF9JadHFF+FP/xRBgXNF9OLqhH+6FS6d+hD63LId6CQli
XZrsMY06J73/eAFPaFRibqa/mVaznKNgmUlqmRCPFfETX22XP4JmmteV08pN3HIzVTIvNm48AuiL
S7Wioss2Ux8ScYLuq+tsXAtjoxClBMnGbukS9krfOQMFdzJvKq+Ml0HVvmcmRUZpsQBoO3M3nZFn
aG/YgYZZvybAoC4hvJa1bbqESM+eemv0w3aDD1VuUkNNBLe55k6UxvwyzvOz7yrUoxr6mySFaWEb
YgR0IOvdKKthSRJuihkmTj+SNMJGN19IFEAj5MobQwATYVYtAT2qDzO2i/086WxnxA7GN0dMT5es
3NcpKItbM2OCMw3eqpXXMtrgpSGSMxiXCIHubcN5Jm27e0jNAWuo91zWst9XYeNs4h5VR6Tzkt2c
RRZmRo8WqCf2VodvQef5C6+uAVyYulg5DdnFQYVN8WKJar5059qn0PL1CmZSsxom+Z6mAQ4ZT+4L
yzA52vfPYnLZy7y7kGyAXg/2sxNVyRJLwdmORHmRwZUHbREEaTe4w+uO3TLP6n4PzWAzGS3SH6w/
VXTdl+khDvANjgILKngMQRUhy2bXs8YLc1hZSbxEb38q0H2ndO+cXD55SXMKQ7oFIie3NFiECIQ3
9Mi7TT4kNr2Nejdl1kMROKBtCo2aHKUTZi593dtiG/eX59GFLVB4tO8bxkfuOk1RiU3VyVTGeiSJ
sMQPUQfhtR+r+0jYbxOoqmCiz5e3e50QTuQ4j10+Lhn1wejBOxfQcnNT5loBRBAmYEByrCsrU+zz
eilzrL80lAtHfAmIc5U4lVCIEqqoSaFUyaKdI+lIJ5+5qI8zrcAaZeByGDkvYTqqPPxWRrQtQrUL
k/pQNWKL5m3JsWujXPfACN3fIiHmKy+NbAPdx1uFznyH7Agj1ACVpMC/wdTjsbJck3eiiTONldo1
Sj8xthcrhyEXG7uL4JDPLc2PyHOPGCQMGEfz92HQ56Sp0o3UKLcIM0C+srcTcc1NzZGPAKR5NhCR
BxvNzCMvnN3QhedEkYzY3Rmmvq8dd5V1Ib2Q+6rKX4c6YiJhbeve3wxBu58N1HCRsfdIf20krj0j
bVdVmovVqMcLnCnZjMw/F0U7fa8y/0VCp7+sDZnbvML3/nLM8Cix38GlOnUJ7kJB6GjibONMLGRS
bzOp8d8W68TVh8EZXudmF5jRtmoiTvPtBnLGyc6uglm/DZM4ddHJdO4id76t0BarXC6BS5OxlDJ8
ak+uSV50OGQ0TFnIQFocW9x9C4zDZwA27y5n3WxkjtoGPmemuvwQ8IvdzkACce7nGjpd1MhV4Gd8
rpJfw1Twe5lxY3Oadk6T63GiCs5NU11Xdns7GHLD+nF2XX4g82/kWKzn9s7ujHFBSY1ZO7/OkwmI
QiPOZjLhShCoQAw2EwyOSwQt8T6YXsfB3IRu/pwkOSly9B0768iQD2BU/FiX2Ndn2gLryeqXOX67
PFE3lWW+JpHMV5jIFVuC2k3KvvamzwF0MNPvxTx20wpm8KIFdaPK4Kl3Obw0OC0mvM2jsNutso3b
wbYem/rFG93T6Aaf3EkJFLPsTkT4BEmwCRcUI9FaxxpP4Bys/TrbCNxW5xIB/basi908iqs0NW+0
O6+LboJh0RGzHmKewnL35SaIXFo1PSVGcKkoYhpIOJkut+UQvEL8XaZsZWZpnPIS4ML4iIBgWxsI
7GWAA9x1hjsahKvJ7K4btFWRUMeMPTA2Rn/hXFpul3zKcA5hqLvAfK6DvKa93J5tw78PFO7/1n5x
GPRYLHvsGUQHKVE/qvkjc99TaXzNNvJdeWMiF26gx7HsgTORu25W56pR9m1bEQBUJefKxE1lSbmU
zrTOnJ6GX3eZ7V1Jnawzvz8IZ1hPSf09sKrbMRrWFfyy1PuK7W5HZ/MY0X66isC3xTq8rhsC67vB
PrBpU63NC7SRMW0Z/hnDDWSwvZVAUprdbyVtrGXcVXujssVS555YGro75zDvEjr1URPvmLO+Zb7x
3NbuMptSmlxmzzS5xUJisDXkBY1BHV1JZuGL2WCxYcQMFqzTFvLXDPJzqdfMR6Nlpgdc1XGN2QJL
l8A4EZXmXWb4/tpjBLdIPFrj+FvtPcOFln+t8FH7D2Edv9ZFxmFrUKfIEldk0T0NzLuXI/yRQ124
GIom+eQU84QuepiZZacffe3c06yvsBZl77HgLGn7VbPlZPo4DAyiRNjsjYIUcWW0L0PYvBZZSbR1
Z0TLLh5pTer0s6BoBUMwmoewqvBfKqgGie9+RLq6M7tSYpLzwYDBlhIhelAwg9f04M+Mx68yx6Tb
nMI7A6PBE9UhxCCk20XYGHSLrIleDZdlwOicYuf5sd6mjnRXENNQbQOe2SRD1aF2KsBWBTioAjct
D3lnQuubkvDZsqKHuMFxTX3MeKCJ1DXJ3wygJg7Ioo03fDnDokVBsTBFiMOBnJSFDd8iDznBG210
i+0Nt4u4K3FWxS7smwTuai71OqiaL9uzbvJ23oR5ZS0nmrR0QAhv37Q6LOHACoqJJmVi5TcIY4cJ
fT4OhKVbJd59MjBC45ICSxz3k6BVnEacVsZqvOkv9L3IHcJTAmuiWNjQf46OKstNXcCITANNwqFX
W3uRYT2S9HnfQp/Wv2swAffGz8jg2TbTzeRwb2TeS2X4J21QKHXi4Mriu89ea08FhlTT31VTlbFO
p9pDWTy8FYl+ClMyRhyX0j2yD3PH1jYHDkY9+yQGbvOxFEeOpvkCLLq7ags4Itgla8M5uZIVzsOX
rTBDB+spl9zjeHf2bC0FSKIkskI2P4mXeKp8FKtW8m7lIwzFbMi3AbU1Aan0YMYYlV2MDTPcJwBH
irU5D/my9ecewrV9WT3CYxoBMu6QvzCIcpfkgbWc68STCuMP0hBX1mgdB6+8IsUDvXb8HnGrlZ7x
AH0BuGWNxyEFxASqPS7xE2mChjBnLdpwAgXTsy2nBd6tLMwIOAvVunQUUmfSKSx9jFoVLdpg2tQw
T1aKxLllJUuiv+2rlKNaIcpDq5MvJ8jWiTMccG8CVEAO3Hzkbvg4dv7NoBnHCrmBAXfwWlSyKkci
5TCmH0CxBAns6eKjzfRVk8fHfHqNPNgc5XSLROV6nLIXo6xPddbsJIc2t5LLIkgO0jdv/QrQUDIt
utaIV4z/TkiQb+wio5OkbqLhGRHEHQCR6kJ2XEu/fqGr4KBXH1AcpmD9Gb04F/iFHW0YMVmbPJ2S
E+COgw6bK+bMsDry6Yx44DoXwS2PJT307oGcyZzl7Mvh3Dfb6lnHDXqErjomZXKXjSK4GsbUfYKL
b64R1a+6ucJzzVjdNtrXfMCdiJN3ISrrZKSmtwjZpxbaDY5plz4OXUQ7q9HjoYuTW+Yz8VriF8Ws
11z1g8B+oub7GSQVen3kE6PxjBDsOhpDj4hSwelydsolwI6XKJumCFfzHbSblhNR/iSqZtHPDS2I
vOb4roJNhqEdo6DNCSX+3mVttQ9NHZzLoJ5o5WAE3qSZDx44u8HjwrboU+wqxsD+kxPNjyJg5cS4
Ox3D2dvbUXymMRQsjSJ22RhsM6JKTPG2mxxyRJ1mOA7IgYrnmALR8e6jEr9okr8MDUfq/7Tz+2n/
7f/9l6QD/8+7+VdV+2f0+/m9Td7h2O27/PfY98tv+Etp6bhIkMk5MhFUuiiD6eH/qbS0HOcP/pNr
gZADhU0A8X9394X5B812IHMmykyfljt/CElOH6N9dP6AkANrEEkvdifyc/8toeWvnX1+P4njSKNZ
RQgWcJwLsPsnmSV++bIaaTTeZEZrr0zDevPwHuDy4olpCJVZxi2upJ+u1v8RLfAbn57XvEi0CX4C
sC7JT+FS/fyaNcqt0i4tfTMjFdkkmDcYKxfF/u9f5Qdx+qehxeVlaEozOQFtDsXd+o2lbtVprgvE
Njf0WkogVJxj4xQcLlZQWEaQHGNwbedMZ3vo2PduXkf/AkJtXWjmv7wDkihQXjGmsVHLuvZvY5PK
H9Q0z1N741f9sHPqjOqslnID5IdpQiezQ1GYYkX2B42zZhB7I2MIaFdBvsss2rzSbaejiu3sbPUW
ZgWKtg/bHeJ/caV+YM9/fZ8oeiXCXSiHkjyEC+rwp5vAxPGaElhS3oB8izcuzCnq/8jYgiyWu1nM
sA0C0CnLwCYfyhjjFWa3Vwv/EdX0/K0HU/lZip5tymybQxHm4znGE7xDsEEIibbtLZhM8kx8wiMd
U1FGTPrFsjs6fZLyO+4Yq2QMD97cdLz/d28Cbm0uvyAX0yTj9feosbKYjGmwnfxGBrBnmtIalyhy
k5OpIyQ4bW4uldPqK9rZeh0D+tqU2Hz+lKL/04xrntXfbgMfoL/tUMUznBb+b89Y1VHs+zLNbnTZ
w3/LJY5WAX5Gu2ozedfkryIScdv4X91+l9vrl6+VYDdWj8C0L2kznvjta+1NkIhuWUQ3uNbj5eyj
oosVKliKohWU/2CX9PG9F17aiVHWrYx2MBZ/f/kvk8vf3gIQTj74xYcAzNP57RksraAqSfMOrj3O
AVsvMpxV08zeHX0WvfZD3AXWdO9EKarbCYQWnY8OQvbGUmJekaBVYU6mNeYjR73NWn8XJ8WW5h9z
qt566XOx7DGpeXPwLwI6/9cCRfQ2CzJRMi7fGSPUX5+HDPaLHg0RXLdJ4N3T6SbdcGrC9d9fHOty
/X/5fvjt2MEvSzgJ5BhZf30ZqFJVVHlIjpO02ENMN7ajxU3q08lUmUw3Vt+O73btfCTKY9lywQMo
kIV//y5+3AW/vQte2vcu34/NTnC5e396+I0MOsZQzeK6tEPzStbDyZxHGkR94FMw1Bz1GyYaJ1GA
eYCHNXzQ/3QRPiJu4sZBW/wqJeqiQFdL5gKBWvvUoftStkwtvdQZSC9qLnuJ077NqrW//v7t/+81
ljAQj5AFslbYyEzvMrr+6e1HleMC1gjM67iQp9ZIolcAhXqdkpcwXZI60AwOiplU2nQVlRNc8sU4
Yj30BmnaG+fSn3Km2HrDftbBv/doJAz2FJ3L0Jz/1QP52xjdhEdr458gu5u93Qku7omf36sI6Ep1
5dBf22nR3Akp+y3OA69bEp+0MZh3QqIsvSN9l/GxqOAkhgXeXU7vdL6WTYriPnNKRO51kTL79mxi
0csSfdWPS/oflcZ/4Rz76e76X1ji8/tU9T034NcPUvLlIPjjT/x5jnPkH2SE88WRsMHhhWidf5zj
+D8E+qIpdEirZ6u5rIL/UGlY4g8XOsePdHEHGcXlsPPXQc7g/+GyIRvddKHPO2RW/Tsnud9uLl7Y
9YjBAHgboBnhff56cxk0+YWd0TOr7IDoGBjKJ4USaSMz+zPs/WL306W5+XOB+Dkf6rc1kpfDnMMJ
lYhFrDqm+5s/xxkTTQFbB0hoEQpnk1sjUqBk/ftX+f0Q9+fL4PrDc+RjL3J+e5k4N+bGyPtgYTWB
u/aoYg5ZaNL052MdpzRC+dR1JdM6+i0Mhv3hqho53/39u/jxKj+tkT/exSXJySWrmY/r/HaQa8fG
VGOtg0VRt9VHmpvRLZqrOQ3T71VVyW+dGsBeVHl3KFxGLzMBYYyrSuwRJQ7zG6hS4g3LD674wi7E
Ng0TPGkDHnIl2+EB6EO6nCu49ElnUISaYBGPTHksF4xGtvDjIPSBj7QOvoxhxAZlUI83sYmjJDUR
iDR22n/iUZLx2k08Xp+lbFPRR31jedBvczvdOEEdXrl1bsEjgwtAY1w/eIZgPGu0KaJnvyDx3tOo
Ln5cuf+sJawMPGD/vEY8Q+P8dSHhx/9aSP6g+sGN6V+MbdSFlx35LyMrKwKR9IITOI/nX7XiXyuJ
YJHhLzg2PAQ/VF3/vZBYWPYc5F4sJpwv+b3/1jrCYsZK8dPdbmK8Q3LGwY0VTVJD/balQsTqiW/p
Nk43mnJHnn3HgWs0k/7F1rwzen9G68MCJNnHXybBaOmVkUVNcwwC2h1biZZ3uLPHWnhnNiqPSKAo
7IfvMeqR7ujpEMpx4QE06HKRdXuRKruEvevm497xoxruzmzG4aaWeamevAyNF23mWVu7Zm4riwac
ioOXxksqJt/hRKrOvd9YMvvm65EGP/xtDxC5WRZF943ud3INAZtheVzlOvk2doTWLFu3bYN9OuEK
ugYPkayxTlklQOLU8W6T+JLrQCBwDkhDxlb4QKB1wCilUiMUP+Oh18FnFejz4IVopdrsFgbaqbUT
G6CVAd6Yqgav1raAFCLipYkhi4NFFfhPptm+qaBmcDfieIIBf4EMzab36CTxM2Kw4DA3QVeu6x98
IiOd/WKrQgV8cK4vJKPyAjVCKW/TGPpBPQptY3Q2eV330VEHWXPwfCDQT46RQn13u7hbzsk4aGI+
CJGPFnyCttxnY2VfV4YXnjhMeiwUGZQaYmgYjYCaLPadcMFfxU1rPXQd0Q/LGNopglZ10RUg/wgq
WLiOdWcXDi1nKxkrH/lqFY8fqT8m44bkztEEW+7Y0c1sgEBf5lHQfQjc9VewWyFStHqOIxJWWrra
BWyqV9Go6T3rfEAdiYt5Io/POqQZ32XMeOj3N+5dYAyPRB2Bbkgs+yvvICJscXDqjtPQ6MbxpmTe
5XwioZERMFMSZbaMcUZ1rtMxRW/XB8NL8oNiZk5Em2UxqU/gOi7ks7DBlbMigLB2AFdwILuLi9S/
HnvLpMVuDVEGZY3l1frKftDX8AZCYkPcFUBlG8ksAlBb57YAQ2FlfdFv7Zmjmb3A4zhDfAP8euG/
eT9gcLU5JuLT/ZMSZ0wXZJyp+iJ+Bh02e6/eBeNwg8ILBX5C+krvolQk9QSE3QAXGrhnwBzEXfSN
71TkUdvRWf2p8TextLTrqcSVAL+y66qPINQqgks24jWr4Xokj3bUdTgPwUDnDV3GubooTUTT4zsw
gyS/6v80JMSmCZaXeBKfkBOs9bBXEmUFFycD3jTfAClkF57Yu5jGjhkcOIa7Q7sFwlpe+Q2wsKaz
z7GEDLrIVDrdk8TsvdFWBhmUWmITeXJ4YyxO+R14GQanCRcSIT24gi7WUGuGsc07Cza4K8odHZFi
mwZhmUO38FygXpmqymVq1GIJNW8+isGHoe6hiXrwPQEZMp0Ut2+m1NOkVHtkjUsJf57dQ4keaRUG
+nuawh4d6/AhB+F1V12EU2bucd2rqGEyBMOIb1TzPLSU9ddFPdoPPr2MArdbi0ySlfCgfUkikgpT
dFzGANfeGt1HU7bzLU3d7oCUvj+1Uzssp651Vzg3jG2fo+9fcsgZnp3CqYf10Nic3RMAtP5Gz625
bYROOE5B8zJR0sO7baZyS2sYbm2NGEWUILnpTTtQgxwi6WMfgYmTCGNR2yEJTD0Qkx69OgOnztiL
PDHOauhurD7mesGvA75PjTaD118i3nEBsbYuQSYC/rQna7XCY4FvkVnyOte4IbEcmUt3mM7EuIwf
cjD0jsqvveu7MdkZZuIzk7dM0nfEuKFtjUTfMayjQ1j5YYp1/BJNAOSNSqODMF20raNi6FI09wTh
hBsEZbgiyYLbzpJwmYjAqaukkNUpJTnrLjHqhJhHgraKFvIbgwPDeGji+gO3Z7tJRq1eIt9Ttw0F
8oWnRrxXw8TOY4gnMic+miU4fb8woSQbyI/dNH+PZjQSdPX5VrnlrUtKAD/ii5kmWwfAdFRiU9TY
3RxsHyBy7WCH8VcjivHEeYwNh1GvcI+OP9T7oUUA0of5cRBtt5pdRMtsWXJdtapEfQf7qZHINZTL
lAvAIaj/Kg63tiHFbqwRQU3h0K6tzm72bk3uRycKtQvm/sPjK1zLRIi7Rg+bgpyEUxal5c7C/np0
5tB/zU33gpoqAg/4upHA5Qv7anmpCG7qMk8fNAOEVwHQkXEhvoNtn8hyX6GQvsHqUqGoDX1zz/BN
WcwidPmEkueWADJ2RMMUdwbdVOahcbNxzXpaGYID6uCZ90MrvZ1dpO5bS+UB5kXDsjPhTU2Z7R+0
U9rPweTJVSqIJI7k+GnkiqUlsS9CCKMPgcpB5GTyigRuWNZhat+bmWsC/R6JPuA0pO56ntx1rNsW
KRmh3m1pqXUTRg03UG2ciW1XYGwJiVpELfE8GOXYxR1ToiozMMKC5ppt77aBm3US2Zh+13Nkdydl
xmkiM24CWyUW4NVKJTyPm0nXVtwrgGhEHSHBcn22nehF+fglopuk1QpTKHr10DWwviJXzT1YHknW
ckzH4RnmSJl8kplCMDJgCGLMZnzhbWzek3YgOnPca+WGCgAmcvcrH/148eVYnhu+C1dNaCdxS/Vv
PUrqPbFTKJCbMtiMMGWWWdG/5YRoLL1ApzucQMmNDwgV/WWcP2SyhF9vJLNtojCEULgOBvLAOOKn
xVJh9rvricJblVlondPA7ddtK2uXZsE4bWTfzbtsVvlK28R8aa+eGCtnOQKLThFM69stggQ17A2m
2ydi44qnUkH2WuS1V31qRvXMg6s4Xo5JVa3CEsuU3eSPpXSDRYI8+2AzUV62MkvPhhel73VT2I+G
qrWx7ntJ+EWm+0OOFTlY1jXZVNoPpucOyduuqLKCvM9ZfqVA65auSIxtNHvvOqw5xUWedUv3j8iC
wu3vPFWxbPALuW1S5SnMUklsLGhuIQmthEOWoHvPeOHCuU6HYIFHyv8UxAwsgl57j+iaXsJw6u9L
zjWMCuPUu+3ExXN4WbRMknA0lIIw3+S9lv2xrjqc8lBBxb2mP9yw6eRQvGa7tM8KmcvbOAb3VhH7
NzWnX7SRiip1itObBjaDXIwIsOpVEdYopexSEc3VusXbODjFmcA2sZsrWZ/pNKmlJ5tkm8cAHKt4
EOQotL56wOI5njAK9UsifNCfWoYkWhJB66qg/8aGMX8YQcz8cEBWLcGZv/TelODnGoJ6YWfVKBez
qEaNQMGCQ9V3CaYE4BD2rTv75ouyL6KUzqrRvilMRc/ab5zPuTC7R3ZG8PaEs+RcQJVdxWBmVyEy
+H2KV/whnnxxluhNMBeHSHQx0I2rSFXj48AMEvhbcdnKkfyty8kQ5ynKu3OMaf5cWEV4yPgVwdKB
632ai9l9KK2+OToQoPARdBnQK2vmHFPLiayJwIrOTpeM82a2jf5+IKlt28sWsnY2j6O/5KwREkjn
DuDyM4GS/mssSv+Od/rcGmHF6DnUGeUyDEXx4TdNL89t07XT9UQHIQJqQYfmGg7u4PuL0fXncUEr
XUNrLKoEOK9RMZmm5WN3K1IiOyIe0BFUTgCNMEuZvxcN+7lqocafLSzw3ToqbMibBfks1sGJtFdu
vCHI/MUgfNSFIJrzNbnIM3xMHNhjl4S71ir2vt2wIVMXLNOueeZzEbCjafW1NU9UbLABMtRu6n1h
6+ZkaGM6aiU/UBCM52mWwW3XOOmxyLoY/ywwiF5rSL1KekizHPznFsTM3jIihHDpMZZ02cmKqHc9
rfS9i4h+L2XxOmS0ItBg4Jpn0/em4ZVUnmJZ81Svxiw3thhPgr2rRPyNB9RGjumPqJe1eO31GD/S
m8nAflvYw73GPbOYImU0pDVvcCol753b5AARBvvdrB2wipo08c+xc71557TGFFMqjdraI/xjCmHl
bptecYp336RlmfNBD5ialw4Ygeba6lWaPxfJNH5F0Dwr4joxLO4Kyx2afYwJl3F37Yldg8n1DeV8
wZTFIV5m4xSJMvemjTljNTELA4YGLeRoJBUl7AwIt12b+hKtkGcpKE0VulWzM20flCwAlQShRhRz
C3sFJ7O9SjllHMQodXc9+dib352IHLw1cs7wM3Fbu1+MzcVH39lsPeDMvMI/AX7y4ncPCQiI7tjH
DUOYLJcOfka/DDJls5xL9NWHOQgqlJyWiS+qqpPQWzljbSM5tlXk3eZhCNMj1V0d3VoSR/7ZGdpa
rqDpxSR3zHTl1gYf6mtwZVld+ZR+LnFGBvppNcxduMvS3Idxaxh82ySVOSc8GGikaHwRUmF2oml3
jXWRMxZqUjsjVSCsOvg5jI7X9qTQrkFXuIbhm2yaOXR2IkzbT3Pu4zeFLnHhzbn7bPT4YGqYp9sQ
58w2LdFdczj38cwKQkQWcTHmH9MQRqTb2nbOUDAXR38sgzXhEy95KwfufFiQB4bPxiHSqLqxTM8L
1O+w4clRQ7bWVB+DKFBngXmzP4tkcNGACZJsiqnIkdvis90Zsu2/TflcQTaQ4QfSoYA1UGIHXmXm
7GDBqIHP0llpoJ30c4zazqEITPG7bA1znjYufRCDJBOEsiIS/W0Baf84WdGwJS9I3MD6mdfEKlsQ
efsnD9DsxstdC85t1h6Rj/HkzaU4+VMmzlGWYprq6tZ/CRLSEGZh9h92ZaAIM5GLjcJj6ch88c2o
+/YY06PBBSWsC/DS1xsotXinLXYb3F5YiVEylSMxQWCBKx74jSxAIwO58LnC4a09tVTWox0etTM5
K8rrbO8hU+zXIemPwMGndBXKUN6TJZc9Qt/J9mXHBVkVnGn2MiRfs1LCuqRIQ1JVY0gAeqVXAmH4
rreIm5Ak0KzrIenhAvt+uAvDpn5Nkx5OEQVBqYJrs8vL/tAbhkRiJ2Q0HqBs1LC9mziQW6bbmPIW
Xl4F/fV/Oo5/ilKsi/vzn3ccT+9V90vH8fLjf0lQTI8pBAoExhQm/cP/GV1YpkliokSJYoIvcn2P
/vo/Go7iD2myxDFCvvQozYAJwD8kKPYfAbZUEzgYzUbLk/8W6+vXSQKQLJh5/G0xm/l5GlZXxBk7
bhHsnfk6clYUqD99/P9jQoFu/tcJ+P/86t8GbVlMqdsqI9/XpOAgdAWzuZh9x9+FZUbkhR2LO0QW
8sqi8XG2IMkciY4W36DDJ9EOgD5kvsTyPCzm+B/QrQJjblZza/N8eyBR6xYX6MIcpUOpG+ZfUPSn
m84iKGLRTX783IeBj2kO2vNM9++GRCH9aDfz+FZot33FtF09Ncgn6Fv6/ddchGKlaw9sk+Hb9W1K
r+re7+fprjML/dJzLrmeLhkv/qzCVypDtfcNDtqLcYrg4RC/kX3vmJLcJa5h0zmx7HspVfMRFLnF
DL3Xl2AxMoKSIDHh7jEtAUHTDOVhLlJyQtJYtntktvCpnWHM1zOxq5wamKkS5ujlzzB5yXrt0tRd
TVlBnWJpedN7s/dxwfKvAwMMfqVU0uxTmObrzp2KazJKRgo5OX0Dy52tyGNMjlPZT0cnqIhNQInL
vuELd9fQ3L25aKdWHSsC/Iw0PZJBJyP6zXb0FXUtpkZK9Xg5BAHDlMwbrySDmoi06jS8Snt6rkCi
ke0apVgHfROeOQ6hw0s8+xrSATWqcKeRAkZHrwoD5AuG4PmGxNtsHReevOsKRut8ffKV4GBx76Vx
gCUZWc8Ox094nc2EJk1Bz340N/+fvfNocltJs/Z/mT06kDAJYDMLehaLLO+0QZQcbMIl/K//Hqj7
Tl9Vq1txZzWLL+IuOlpSsUgCidec8xwvghBMNNxI/m2LT6+mlxW+OvILuSsvtAQ1HWfeOIQkveS2
4iwWrf5uGRMz7UZr8ejNyodJkgw8qnIi6GjC7eih69yQ5KxMHkgJNXmeOcbR9Hpc0oob5NHuiKFd
T7BRbivHwMBVgc1GEAnj2YcQ/5Al+D3L0U8OvIX01NhkInadBl41Y9ly1h2plxfKPfPGTQ2Hpr3y
F/Qiptzv2ELJ1cJnsIcPMBe7BHrFofPjacuFOdw1YOWYXeGXigpEu3LwtblOqzx8mks8O0MxTmd2
n8VBhiPJ1/UU3fLYSDBNzvHZ1Y5/Yw1drFduD3dizJmwhNPgY18BJPck5eh/HrQm7I0B1TIyyaoz
M6P4e+8mzqZsUkwE0DNMRadZercTCcHHqS3wWxORAp4AyLwOc/lVaSe+Y7CdUJSoBBRREcDyVvVn
UrecU0rm33rmhlg1TV7fEWJZr5UBJaV0sjZeWQE4k1VJBtnOC7Q4iGHCTIbLcfrqO40+KmORdye+
2RKEYnliU7Ume3mvqNnVG5NXJVvM1326IRwJIzaBgpuJGuzTlMzRK+PM8LrCvIVGV5RPCTQd+jND
3aR+a3DJKv3SWuS3BnqKLmlC0nnvIrU49BP7O8knc9XPkfngcj3e1vSp73bvKWOVsPM4EkGBu5qB
zVVpx9RNUAIeoootpAef9saZlF2fKji3/FJ+W98bbVXu3LxjJOhHNIi9CehohfAD/fWU0tmzF6ws
BEqld+JS8Ncxk6kLc6fxjqYuBsKRBfYbkAoL665fWLxCTxGTM6g+8hO5pdj9vMnJGJ9IDe/2pCyN
j0hE+PKqGHXXj0DoroMMD2KOxMhk8tdTYnaXXhvmts4y+9U0huk1cjKxT5oRcXrP+OLYaW/eMd/P
Nrx1fXJG5e3ciu56geZcealRb0WSDq9BHUD9myux6yYoIcRSEfE8NWXC0Zh2/X07h+k1U/CBUw4Y
5gOOApOsL4hghAGENZlC2KlXJUkrRxpxH0CA6Y23wJEqwhxQQDLWMqJvZEam35m1ju0mx0S/NUKJ
4t0ZR7GP4A/dYXUMckjwfnPvFxQ+NVlLe8Dp+iYVhr7DNt8f225qD0U3F1/5NpKbUfXuuZdzsJNG
3790+UAUyhxViLLh+xCEVrRAoDHglOY68u0WJx+kkXDXc4ZiZitDnNtRVS5LpzJ9d4UFXV5kIWmw
IyDwpGE2soI9bjUrZcvpGw2P3Idkp1f7Ockq6k4iMO/mYGyO9ei4D2NKSlrvoOtvzHy6NWvHYjPV
M1iAWpA/DZnZX89kNHyaAOntotYgJUJM9g1D8XFaDX00X6O2n+5g0mh4ekmz46vFGTpk9xQfn5Jk
si/MnaZDnc4gc+a2d79LA0fLFI/ZTqQqeAwLmcF2TxdzlsxOaCeaeBN0HDOQ89MvVRVjK4+ITgvb
VL3FE052a5D6KupSknPSuJgfiQgfbuM61sce79xnW2MO7FjBnbsRcCCWF5eAtC4anOWRN5xESUnq
2PbIAZwE3KzRDHdibHZB4ycvSOsCZvVN/TC4XvA5tiwOEy6n+Ek5mUUGn4FNgMMsum6nEvFUreZv
vaOXvLYonM9R48G2kB5Jf2w+38rRNvYpAS9vhs+0d/CxkK0ighywxaekjdgpqXWNa3YKwz64NB/v
zk1A1CllzFAFF/DRxIHIJc5TFDZEceIEyeQlMRiz0a6rUnGx2SqdmA3JNzhUKTwN3DDroA55+JtT
2QHWCQZwjvY87oNa+XeVnyQ8xLLsIam6+OiD1Dwioc8fBjYfZ+mUzhUiEG/tKtheDETSEqNjjGMb
ncy89aJChOuSTve6AB76qnsCw+3BmxecZIScFQ1CdhIFuY2rGb3IvQuvA6KEKLCiQ1Fsw7K11mON
14q2k0VtKAIyAWJiVj3M06V5Ao8anNk7w4gIA+Pam1R7Hxp4tKiHioIYrDaA0E2shZcYNlNeEBQ3
FqrGK1eji2gscz4kpLTXPSCBVZFn0FMDaCLxmPZfpkraZzJIneuZKveTrfO2X6le2OSfAalfRu/6
mFrqm5pyknrCThNhCvPD55/cB4yBIoJtw/LBNHyyWgVQI0K83S1xffWxJO/spm6UdzVpNtR8qxB/
koTBhhP51XXHgvFQDWqhsksffEalm5eMPm5X0vyxaVhiPSKU/Wk8xVctURzfS2HD/3PLgFAj7Nlk
L1RNd91LD9ymJDnkrRid9K10sMCkeV5uS+KzzrDwQqBQsO+MkcXcCCz02Ma9ZvYbeZBTnAF8K2Ub
Hqqa2fZV7iIPDTqY+yumchBvnUY8T8gOru1GjPcYeuxjVmnnxQWNejOWVnXXhC40hVLMeu9WpvES
zE5LyWF0bKGHNtjHnB23YzZE9yrIsx3JRsRacU3XD26MCbh0kLfxWLWjLVzNJS7KTXPCSZy23oyy
f28HwTxe9SRGThFUVskeesJ9SCEJXy9UhjhyRIcvozCH565I/EdTB9HjEA7JdVH5jNS9ud4OssBG
GHaqJk1Rfgv9nqLE0S+011tMoQsei2ibKslDCHqZ590n2nL3PRfqlZ+0bbkymy64DCnzuHDqjIvv
cjtsI6vniNcuu/+o657SOcAWo2PkNaDE3DtEAdkXktGid1NDLGRwmYXXAAfmO5ticDuo0b/4VhF8
z2ZV1/yx1hhZc8W23pWtv7LYGpU44Xjar8pYSdZOixcsi2a4U7IYmOxHY/8MNKR8Nssu5/yzMoIA
IJU3dDxp9QU+WXjO64nBedPIoielzpoOFoSB27mo1TWuhZyxfg+UZglfKbZqsYwHiGwPBfhFLOJq
sreJiOrDzD51QxyKfxFRil9pbGW2gkYM/89iMLIKSJQgERFOxtq2Y/noI4A/VYXrn6pmeUdeDUJB
TLQ7GA6iz4EZN7fO0gbCk5Nf07xzHuIx1IdRDUyvMxsswlZHpboboizBz0f8YYaufA+7I3rGdsOt
ag+F90hdlR3NHAZGESNWJwjY1ddDxyQH8IfFpcVzdw+QrCU50SxJ+rQpibeWX5TEEsAg++qIkGky
EzHQD7JIWBDN6rpylbE3RBFfJVCg5boIZ7kNOnt+FMGSKO1Vw607efYqIGXxrlGDc0Eox5RmWBz9
dti0e9HXMy6cTtdXNgJg6AJtcsKjh1+WVbVxCBssbeQFTt9S2jTcXoQyBAbOIqs3rO9el+h9Ke36
Nanc/lS2M5w4OEZfq6DlPnQK9zJEMSZ5js1p3vZjpa69bBz2GJm6l9iPRx7VTQTL1fJum06D1pHN
whBq2f4PtjtuMid1bjkXo68Wae/P1gxpdjNO1iToQsZ4V/s9WzmV4yOFLtFsirqQcDeKMNjqxjXO
4EFR3SGhhSiXWmxFEJXvnRwqXp6qqVjrOcAdnzInXdmmSNfSaO1XIepmXTjukvnqEIiiI2LMwKJk
b6h7yudAc2UHqWOy1HWQOpTShStKUQe/tTf9dTBjOQbgNu6JicjWSRkXFwT086lhVcm3PFZb8jEG
tVKQ+B5nIHfNlr7V3c9+H3wncsplOjuzaAwgwL1Y+Cm7lRE0GKknt3hs+oCdbxAGTyE2L7rSlKCH
2k88eNShVgwpevzSkpXWd0sOqltNaAZvJ216X+o6JhkzEznwBCrdCwiOEICIrNRtrr1jFhnGZqj5
yMicWlJX/VG1z7ZK/M8ov9Pm1JLNnrDfr2mBfdKe0YvkJ/Zf1q0fc5GTz0dkccj2BRu/2S9h2Bzp
eg676wQ++DkFGbjH1kJyB2DR6Ez4UowpXLrXbgc1gjAWG/txkFxYAsq3rOvTdwG6kfwtV96bYRMB
mAkaa4N5zD3izchvS4As+yw0iq8+ssVdZVFmrPyif+3ID1H2zOYoa1qs6fgmvHWRWOFTgILiLGfH
O3dGCRVsNMVOD7N3Y7koItZAl5ybiTk2aCTD28xEFz/NftHsR5bLC2BaP0jG79fw/8aXFpMh+1+S
LM+D1RRXlqcOFYoH0klYSxppvgNUscrTo1tWYuWiW/jmSZ19Yik9q9Ws52iHH9p+DAOtUaCp7MEf
FPYDN8Aw74olerfMnm0yCL5Xwaj3beTFl2mIqrX06pYNpas+DY4b8+ih9l8ZulInyRN+44czdp0p
z68zn2h0Nl3INoI5cE98LfM6iwLvfaQJIAW3mvC3YN3JTha/yt4ZzW4XAB1/ZsbUrEQSGQcK58dh
MmYCW2rnELad3hV9UZ8Lzr/loc7utKFe5OnjoTwICEwgh3XeTrPdryNhJRfSHHkUmqzhPkNXfmOZ
6BLJ1VjdW2wSiZ3UhvnKtIF2FTIK174/gnfCufza6fCBQLx+69ViOquEvXvMMw+W2VyAzZLsmtZG
gQJ1LVsUHaSSGvNnz8uetJmVW8OGzLprZWfcCYbk57LU1UtvC/0N4Suk/Wz5peteNxgmzXBn8qza
TpVRIOPxMfVWc7ubKrKBVBFcjYLEvJlkbAzbP963o/rqpORU8CzADDVN0ji7XkHBHhVByGPSYiJi
lQgSZhHejBmwpwHNF5Vbo/alQekegR+7tIgK92nadWetCCTuib4aN/ZgQhcNzZK1Yl07sL/VgPGe
JUB1q/HbwfZRPoT+WIor+nEKLpnH6qG1s+gtzkoGPHXbb7ipivu894KvHi6PdG1BUr2WVozdgFDK
5DNTOejPTQ98GGMy7ReLWe+GdAJrT41XnUm5rbdmJV4iILlcvVWxMci3PtklrtLFNDuSQs4ISvA4
mawrgXKCPLRyyTILRVmjvqvcPfmDcFQ0RR802ZaPVYyGr3Z1ZNd4ah0L7AxdDmeh5fA43LADTw8a
k9ZnyxTj3iw8DuaUBh0JRGTxaAZCfDcqsh+Wc46UvqR0/Fs6V1Kym7j4YgJprnaiqZuLTdrWdTuY
tknpZQ/bic30hqKJ2ObesEmy9quExETCcqS6mkclvoMBzV+cuY3qfRJl0DubJNTfpDdGDBfyqj4P
Y+7f2p1OxGaMWzV/hT803fZwxcodB4DAQwIwNl2RPQQdDJk+1xLyjui+8wQzHAtXFyBb8hyYDZYO
0pZqOLIMLCA+6G7cSmQ6L1GIFlB4hndyRaauqtqOdzxDMbJUddCDNYgL3OKOQTrbnLg9shKEX6xd
TPWS9Dh9V5YJEGANs7/dFXXoAqTRhXyyHY6I2xDJ216J1L1m4oC3vLXh96g5G+4wALMploP+Sq7j
cELhBX6o0I25IEeIRJWyH55GtzPWtJEOoZTS+EqQeLgnQL45SxbnYD2jun2sgsTbew75fa0XDm8F
7paArg7UVTCp+a4STn/nGj16tomekfrdL44qDZZlbQFmA/xF8k0hf4I5iiR9ZUlWV0E1Y7bPjCA4
ohSQ735M5QPvhlXuRgGt3zHwaDhqvJnsM93umjGJl3xkw/hec8CBY6uD4sodvWwXKO58BXjh0E4U
tOvIpAu0ENSeSoLwLihzxHGI23LXedrMCQh2509kMXLfkeaLm74lcrAsyECzGMOSKDz587GrjfBh
NPLyrXOs5BsjSu8VZAg5dHnRfJ07wzkD5Jo+zdEMSk9W4d4zh1d2z5Zc9ylc9UK7zqcStjgBnZ2Y
tl6n7Ku8MfIXPU/dPvSLBfMbtusktQVdd6Uj/RSmtbTXRQ4DJm2d5osjMx65I7qjm1YHJGCG1KQr
NGXwvfOy5Ai1/GffKlExZJ5zBj7mbnszM07xlBDLFt2EFpy5Ics3RRgfBJuJNg5fYYIkX9PSJ9ET
58IDeiPiqmMPiVdJRAToXC9PtomWLd1R7r8wO48cTi4VCxhpNbDcsS/917Kx4AMNYnyaVNFdyRGM
PfNT0m6joOTyZecfXVnmAIeMed/83jURR46jLFATHonB6y518jNzUvdLwo3Zs/sbUKWFWXG0BPvO
1PaCfSrHucasR4++VrwPOI4toMpIDd2Wbm9ACGgqh8wQvGMVO9jWPxlRzvmSYAzb1b2DL6sr1Vvj
RfMD4PDkPuBqYzhRROckBn3FUt/eDywM9xWdT7dKUVR+pXOimaknVEYdOZbgAKTXPXYeDIpwNOSV
pm5kXGYwLWHrWF+hrFOP7szpB5YB4ldVFhDrYd3mppY3uh7bu8meUV6bKK8xkyR4+Atr13LKbFEP
DHdE+aLjiGfjMESOvVONoPchGuUKNgnoQ6aiL6nZdtTDnYGUOiW/lSI1fiYH2r5RhQVtuy0FOcLo
YeCNTqXz3qUJKK1x+sGUqd6C2EaeFJPUZ2YFyZt5gTt55XQp6/iIYE+Cn3sK8zB4SCD1E30bDpsh
6sZVi1vxYkVNc4g0QBoeCM71mPTNKkM0/Jy7ZsI0KVLNKmzGYtewOjmhTlZ36MrMwxBnEb2wDZxU
QHPYRAirP+cT3egaj6Ku92XUpPsuYh8Fqd4/QxvyUhLXMAJsfM6494HUjgGtWSpecwQzjwWK8vQK
73g5HaO4hCUvkdACtcBd8Ez47XCtsr4HeTj01yBWchQcrp6cV2Q04IfqfgyKnbDKoTgyVkLa3Rvm
OQ2hPvRmZJAmwWiNIq6y2XP1oaXiLdW9BKjCPfqOCL97ZlLZbAgICK/TPiNnXoaoe0CfMIkOsWqa
YZkyp59nn90MOD8oKsi9/F3rGzmw16lpg40Bevpg6ZqSmceOoTdBNE2Ea0PCWTuiDY2N1O3wCBlW
XBArGZ8KxyZYvG5nBo2ydoaA/ZpdHjiVu47zfW5emlG5w8oXFn9D95NY5MIMP7aGW2WPwPRCgfYp
CL604USMZDviAKBx0SDw0VBPCHeQ8hLnzb6PkyQoJYQdSSANHukwuCsCTAy7qWzs/sBZFu7LPAtg
lqY86t4nB3nVJ+JsWwJU9ZSQr4BwjA6XKwsf8DohFphjG3XNkkO9nNbO4Kr3ZJjt5hIbbhzv42C2
8vs2btlzzIX0ANl7Qpdk6qTjN6MxLDRsBuNoEB8NTRobfDs4lsoFPmZkRu2vh0oTZN4mvrJJeuR8
8YSXYN+NDH2vfMrULT8aBBAqIIcp56K33OM8TXcdFmZ3DTlN7E2zrd5mY4x4YqspPqBcpksZkqS5
ruMesQjzQnVfpkGzDvPYeEoQQN+ILCAbiJK7fCmwpc6nQbXVPUEk6de56cp9ns4NsrwlIIhOYJ8m
NrhR26P/Xk2DN55cw2rUpijT+btKjRKgT+i1TIq7WGAnnZAqVElJXWZKTaOUy9J7IqSJbNZmnD1y
TrhxOYbmJ2+eCDKu08oDgVd16QFLVc2IskuQeVhj/5jYhYu0pZFHpCOpu9NRT4hJTnE1AYDGatG2
e2ABEIyK0LrmnOte5nZqdmQ2mEhydJCedBTXL6pN5iP3bUFeTBQfysbP71i4RoD8aoYyuSudxyov
nO+dqRQirR40SiTdmN3W4lPpsoDsBITQFvmvdb6L8xHPf06d+q3llET4B5TxVE9CP6CdS7cwq9Wq
mt2BHZLbPihPD2sRdg7gdk92D83UJfdtiuGWsW95T9SSOHFb9dvKj9UZVe4SqdD2j7lX9Q9TS/aQ
tq3pOLozC7qRyBiClfOdGVf2uq8q97ubuO4liIqJXcdss39LsAXt0tmvIXb2Gbz6hXBqAuwhq4b5
Tps19TohaP25TZTfrpKeMIx0AhnLXhsIGKsHB1ywFrvRaOvbhFAFueVOgeqSheQxhHUXg3mKgETa
ph52fUnkKTM85zkiDzXb6EmmNyGb/bNvtewHgQeQQeTI+mKqlg6iViALCy8PGE/UcWSvWnygm8H0
x5s6SbvrqSvCtVf0eKOVZnvgZ8Lc9kM3r5EixJuR8fRbliFnXOkyh+wcTpm/Zf3jXwl+HFpXsmrZ
9LtioQO2oSAiArvnV1TS5UbY8fxIDl9vbP+6kOaxVPz3MQkP8MGXspoauA7tf++/lZd39U1//EuL
RfB//tb/kbg8iQ7k3wtozlQ+SfteJO8/yWiWf/R3GY0BrsW2bXQyHsuAH8z1fzr3ILVDzmA1GDge
oXUedr8/hDTe334ASAJnYTEsvr5/Cmmcv3k4dkl3tjyLP8c5/CPsM/pW/kPgwif3bzkTPwtpcOoB
cQkcH2gGlmMQMR98e5Ykyrbvkk8J0TaE9YzhqhshWP/pM/mFqmYx3P7THPiPFwFy7duLbxlwwM+q
HUcpL0I9+2nws/hAImsAscEwrsxqkKv//Eq/fDsEEUrbWtAE/gd8Bc1BkAdT8Eb+D2g3QZDIfTsV
eHj+6stYwrFd35HSWuIGP7zMHECJlbX7iiBa+WByVfdYTnEf/uZzWz6Xnz83XibwZOCAEHQ98fHL
4R6nZrdfZ8xlq9QN7ReYKAtE0RKbIDZaBudedciKSZ3/8/v71QuD7wc6gLcI6/IHB3XGBdg1jvmK
gSPc0OGQvGTqhRea1R2hVgoWM8fbZTKS+u9SvH97Pf7sI10uFQsfOpcIJnfPI6Lg50ulTEoeq2J+
ra2oTZ8YLAzhepCofxAMWQZNol1g1ZZAtZjluVbrbUufJedvLqN/vWDJ6QFuIywuWsv+6IuXU1Ll
c2W9dmnsULVFj3UFYRBbmfjLLxSg9GGQj8KOlISPtllAeDESX/vVaDMSyju33jIyIDZ6BMf1n79S
ZHYfrybJ8cP/7WLRlDy+PhjSC4l+B13GZSaRnUYaA2m7wXfJfeKXlXrAw5KxcIyzgDwzpkhXHqUt
jDup/ASJmsRIk8qeupL6Nh4pfBDyh9CXqRYbab+roWV6EAnyFtYsiYpwI8l4Kbf9D9NAT3Qem6km
8V2aviiXJ7tecFFMo1CWNKi1mJ6GWnzxLd9hI9/PcbBycP2wUBQZ4G5A+zTTRW17LFjQLepTCMP3
7Lszs2x4SeNOuZmf7AbmC+8+XaVz1gYWwDs/MOIXjC8sgnJ7NMuDBdoQDu0Ps0cm7P6mqmVX7yD6
+OAPZQDu0PCF8yD7Ag4iVrdFtjqFNPvqhxfFzFX5Fad36tIhpjlJFY5FrmE/mIxVKmYEEJPhCx6q
JNLHCgymuZ4NWY7r+oe1xqW+PkSEV5Kq1oXTuO1dZnaPnpnBHKWChkdMVlj/KTaK+GtDDK9Pc8a0
3lwhqsQOhMXSjD53Uob3c8+E/NL/8A2NI8qrmMaMnIfC3JtGGtdXdWvZOIycv/uNUHpCdi07qdH9
sqguNDUqWU/1nDGH+rtVidDsPMC6ROmFAYDha9WwRQRtU2jjgiAcp91bVZWMPe6s2akgRDBzUPqe
AaHoaF7THH3Lw1AGJVmYAVO/ac20P2OFRTJ3VhPn46S9hRcqY0juMn208RAzoCdndG79RzZ+IOfa
tTGbocB86CV8+WtDuDGNmyEQaJOxIa3Iq19g4tudg5HII0+HMrRETn/sK2JqkTsvmJTHfKRXHdki
qeY7Okw4+allyjqAz9w2qKx6Oyq66da1sNaY68yubNpZWNAuw09XmUZRPKHjSct649LN2e6qrCti
NskYikDvKurL+hjUmoD3rq1NdYmJbDVPfU8o6R6eTPN9mErAy67d+GeUFVF1LIXyX+ymZ1/QOjL/
lubEmXyvxqZzLhrNOZK/OkTwbEW9cdP6eRLuR069+Jky0iKWgBRVa+/RL863Yen2dzwW3OhmrCKY
hRjC0rexJH1p3zfId7HpOkRbIVcbxvIltnDt7OMZttB1C/5dHhL86T2s+tEh3LKIRIreIq5fJXJC
EtJmXSRbMUthrFsRFNbeGEav+hzF2diicLfHeTP6UvBX2U+MmGD6qIteyezoGWYEBCE8TUPLIoXJ
RBjeJEw/8p0/2ab7mk6Zaz/CrTbjr4Fi2v5FJ7UNYjZXkyA/xO2UVb7UpQjIqRy53YNzatKfyBXa
naA990Grcmp+sx1C1JK66dOnbE6anCwBQvIGFFolgaorOEkgvg1TWC7DBJiIOo5J0C5EKm8nnz5n
i8muI+526GmDkLIM7FZMTp3etdCyC6N3zG2SahglE7qG6yEnLBXxZpPfCSwXtx0EWTYjjY4ColCq
ZNw4qOORKLiJ+N7VfKA7naSxvy50T5o1OnY5bUwhsCMrpAzoVi1Hryf2IMm+IrsrYaeAeW5vjTK8
izCdPGuM5uZ6LFxulwRjETJPJRfQbZQg0GI22z8SAug+lQh5i40TKcJ0g3Ju6EVSmcidBfNRrqyi
S4p1iPACS6mXvOlpIDuzgWp3K5zYtUHsG2z/wXwTX0WSMiMGdGjqZrAdjnYxJe5zMVjRJ7/tmgrk
uRG+mVZafqG76B+xs5Qp5iAr/RY74BZgEif6kzRM81zVbg75tE1g2HZda8ZbepvpDfG+aliopV61
xl1gMGlBSvXJDcjY3MB7Kk4zS3oYqsWgX/Sg47eJpRoKqqEaeH4U9edWsaxZy2QoF6V2mexjaQ0X
FIyzOmYGrLgdW1K/36T2nHx2PeXe4YkmmsDo7PdUGSMjXh/n97pv6+RBZLn+ROvpPHVoCb9wQqXI
PLsk8Dc85kSyTr3Gglna+9jnJnNm7zvH3vcxGtGkosztO2w7yJQ2FSF8XIE5IojV1Hbm/Ww5uC16
0NJMpqgVzXXizux5/SEkO5U3jXpEzUHW7nNuDjplDy82d6JCfqk6CwtGwSRakBsIexWn2HCaqUWn
28l1rO9dkrXX2uiHB+C/uCzY0ftghbPOys/cOuGFqYRVb6TD3nFdBPOYctDW4Oh9vyEFZ+YpGaxK
2AtfbNYd2RpJG8Ofcc6iL1PqASdoGTni+pqMZREknYV/MbnlJddINRArDtXnZnC1AU2953tpCWR+
l35TIx6XlBk7eyI+fmWxMcS0YgIh3kRzNYSIG6omX8e+7jMW7GV3HTPCkriDdZGSfBRmr9wyhdiz
YQeDYbE9d1cNzsps7VmVe2//MPb9qIv+P23mv6gHTA8Eks3ghQITLAvF9L9vZUnrqSpS7cviH2zS
P3e0v/xZ/+hwsXn8jQQyKVyAMgudk+b3DzYNf2RR1droA2lifphI/tHhAqCxRQDSZqnyaTVseqg/
rCLm3yysXfSK1tLC2fSLHzra/9ThMl/8ufD9+DF87CnIb0wYpjnpsVMnqJWcON8UxaRTTJBRcEhN
F2SD1sCGez3NT0TvmcU2aDYUeH4McZk4kBXbX4ewKmdbZgfvCw8jxzwG8r6ub2V4mYN9FZJwcfDm
F7+7Tr2vcMDXBYqYpP1SO3fCuQ6jR/hxcUR8L1LbtXDfk/jBzy6EN3vVVW2dtLwt/Wsnve01fIzb
/mSEpzm50UhW/AIR4UkItuLJBY4Tt+W8ntuL5+yBa6/M7LNHwmx4PwTY7qC0fMsaMBPOpZmxTSDp
KvpdlUPVuXXAGohdT+hCuZUFhzdKpjXHhJFCHz/Gw7tFBFNTAtMJNfSHezU9xPbjbIIYfRHzp34x
hCF8PKj2KKdTNOwbfs6wk0te894NriV6rjl/DtwNR2Y7rsoMQvReJjvHvYmDawFhLz9pglbiK3s4
Tz1eOJRlhHFezf0buV25hr/MOC29xZ0Q2gevPzTzK+qSg4EVjP/K3eygwbzrsseKUHEDD6s6I2lq
nIdaPxAMlsb499YpRg1/m3AgLuo48qD2k7xqjINXrazsjN7bqvZ1/L/wkP169PV/caoVMEr490fB
npLg2zuuAK3fuz8fA2L5d3/c9vZCqbMl9/ACURQBTfQft738G1N6SzKBN/kfnodN64/bHrYdHSge
Mh87GJBVutR/3vb/M9OCz/iXgFTLmOCnyQlzNQ4Py8EhSq9rLXOiPxEeR5TLvQjTm8g05LRmJbPU
PBaNUcg/2uKGaZ5IQRO/Y5d+QM8xvuB1fQlSD+YWfE7xYXBCVCcKqCq5iaOtQ+hd7xIxplr2FsO1
TCA65NZWh4tv3c5e//QN/WLG9quXtmAJSsuDAB1I+eGlp9Cr86FubojSaU44C8hgS4Ni3sE7ICCE
9Pg4Ovtzwj0UUevQ18uBgg/eRrT7zW+ymPA+fPiMjOBTW+4y+ly+/T9/+IPQkYSPeUM1GSMYAJea
b3TusEqCsSEWBP4sGjYihfg8lI0Gv6Nq/BQCnS8BjrYfnywMbSBcpK7q3wxcfnFhOAzVuF5tl+ei
vcyf/nRhFEFmsJUOLjEru4EzGyXZBje0eppG9q1bwaimhNHSFtVvRob/MtiCDgsM0OM7EhZRDMt0
5k8vjC7BIT0tujG5Bj6Xbld+HstAbkJQE1e5UOKlV653awQ1olyZRr+ZJC5f/sevxGGAuLxjkM3u
h9mPMh0tXR1c0qiJn6FEtJ/hF8aYMTCb/Odv/18msMv7hFoOXZVoZOZnP79PdhNjPRvhJQRx8uQL
XR+E6sRvXuRXb8cFUcMEFjcp48KfX6Qv3aiMQvsShU4FfyAan8bINLdt3bZPf/3t+NzHLpBby/Q+
4lfz3nLbxM5uOiG7x1rL+sYL0vo3s7lfvR0/cDiu8MVK5p4/v50uQ7Og8+QG9PGEot6N1dF0auc+
LfE//vX3E7jck5xVHMEf702M36iuk+zGaeZu27dsiggZ7SA8/y9exiNPFkwwl9sPXOCfrvY2GCai
gBM+rGx+TFUVEfBUFL+5l8WHwm45bV1ODxshsA2t3f8wHx+qEtOTH9+UiWkZm9rDobrD9QJhzvGa
18JW7cOAxsvcFGNrcfKmvoITVFnC28tQjPZvfp9fXPoulh+P6TiPAefjm4ZiULoq9y+6LRq0u7P5
/9g7ryW5kWTb/st5Rxu0eE0AKUokq1hFsskXGCW01vj6u6LYd7oSlSfTOM9nxmys23qakQBCeLhv
X3s/SOnkX36z4plWK5mtFVW4rYIjtvRV6aEi+dFAnzuqKom5BNQfiL7iU5Sl3yanubk81pkHMump
5eZgAqTX5dWehc4sh247HccgDQ8W2UpP1kLj2nEh/pTVE8GRZpropMAVbhqnsz8pItkB5nCke1a9
yVuzwDCsijwmV+nWuty6daDqvkqBBcVekBh/G+Yi+Y2eaHdIufAtpP3iGVJL8kRqF8VjIzewXmmN
em/02LRefiXix6x/rKUyoSkLyKaz5qPr2ETVqqoeTbWR3i3lUH0zQ4MM9gzjJZ9DmXyobLy/POaZ
o4Nz498x1dMX1EXy1KMoOyYqv8mNR4xpIxQit5UNjifSKny1iqyzBq4V2XxHeld6vPwDzs0DS1MN
C3sEWyPNcPoD+qpFgGyoR0DX5KulpoVuFsVXJttL7/761RI9IX43ZZUKxWpTb0ulVopOPhJXaJrf
0yXUe2qEoB+dJiRG0szRZ6lq26feEZZnMJXIHzcmVFE9kYHV5FpmSpteyqX0ysJWzr0AFp3N5myK
wHW1EBb0DJVT60fBQ8fetozek9jKvmETqfrQUuKPNU0lntK2WrnhHJ/+Jmun+FE8xPyV4zzEwaT8
yvJuvLLNvsST63fmEMjIHIQsIHs1NejodDBRlI99nCg3VlTSuZKhobpph1bfl8YUP/VNW342Czx0
G5yAPmlth6tOXLeiX4MY3jdhVR2mqkhvilyqnv984pCA0KAfirBAW/08s+pbmWvCUWqMYtcWXEZB
E/ZXipVndkRLVWUiARINXBxW+0cIW4Uk43DMK2VIvbrT6bKUE4zJlqDTt0WCGdXlpzp37liGSiWK
gE6mIiXO81enW7UMo6Ir7RFpfnerdKnqwg7VvzTmSDt0U0wOqs+IJAGsTuVejxX8dQ0ZreaiKf/F
mfOSPsFvXTYVbV3US8uEXm4bqGgomf4S979kdcquxAxnn1cUglUHIAh3wNXzdoVKS1rUHvNGNdxR
OO3S3yzotpH2HlncyNEbQdzNw0Box2AfYNI1d8C8mka+8u7PHBboJTj5DY1TQVsff03XWIJaiqyS
u0KuKp+rpf9JR+y3QHiZLcuutbRrB9SZ1W+xvWkcgI7M7WF15KaVbbY0jBy1keSRVKHpCvB9Q+7n
dJtSVw7w9UceW72bsuWTJPZJrX80ZvzslfILWAH7yqo/+3vERiTybUQb691Is2uqIAXOl2FzYHoX
uJga1pWnfjsIvHqdc+clAkCfcjrHsb1t0MzXx3xSIzAEcfusINn84ycBjk/FX1hn2DhaaKeDlMg0
8toYj3mPXlobzfRmAelw5UnELz3dIxnERq6hArrW2SBOBymgD0uGCc9CHtWnqls6jCGXInSTwaDd
5MrW8HYz4lKCuJn8hi4K7au5Mps0qupRc0SFTXoRF4/wMZqM+KPWThPcJzppXAy3tA9ykPcgncPp
6wzx+cbRoD21mVHB1xocYCrdhNhuRBKf+q3WVqN35XeeUm4I5pD8mCL7Sn6EHfrNvmGg+tQClULB
FKA9G3tl8bAYim8Nw6ReZIORRIDnOLm2oQcBIhn9PDMqYiyd/3AOiF/CPYEVBoVcxfno9PPQ8pLZ
UT0fzdTC8dOwUm+RY/nKd1nPAXEjpeUCaBF7mMg6nw4y2+hJ0SUfR9j6LkzO8d6UJ0w8iuSKDYwi
jrTXs+1lJHHvJYIxuQesRuobmHsdEyCnyPxI4Z82G1uXrRvqrRBQKQlu5Nm0dvjRPzbFgPTYGKWf
HSyKG/q/l+crn1ksoAu/xlnd+2MLTbsK/TTW2/ae2KsACjL2D7I83te4Kvo1sv4PGQ6wGa5TN1VY
DtvZnpS9RXNPhquzlM5XPrd4/ku/aLVAqMnHSRM0x2WUqB6z2f4IsjZ7HBH5bIIUblCn6DTDpzSP
KRUe7ZdfyHpXE19HNRRkTaqqwI1bBSSi0buPjfZo5cro2ugj3Lg18iuDrO8IL4Ow1WDbZOiCiX86
2YJBqpssZQpUHcwoyu2oUuZ7taF9yrAabwaCc3f5sd6c0GJIDS9bC00gSQR79Z0zqaCLvKuPbQt2
ZoNFqHqH6S4Ngg51cN5yB+pAlcuQ8MCO3yODp2OKS7NuIK+h1H5ltZ1dBFSCWNJchaF0rbZcLaFt
UMlabiyhc7sMOck8LEbNyg0S6W/2N2WDGMU6OIVOgdsxc68Hl7PlYlA8lHlVf73ydtabsng7xC2a
YxAloaRbbTGgmGx6osELDDMNtWoZtZ+VuLWgOBJVJi42yCO2vnNb+zSf0mgdWDT7Azzp6huo0sDr
FxjOxkYK+h4dOICbjZTJynCjY2X088pvFfN/vT7YmNkS2QwJc1b7B6cGpMsyP+IXioW4luqi7ZfO
UL7XiMQScVEnkcQIQS5DoJG7B7CX1k9tEXgEvmRuXjkpzq0YkdRGIUofxhtBHrqKibaY6qhINS2s
VS+PO1PJ+n8MhP5X3d/ZKeNQraR+aBF2mKtFk9kaxJlYPLdG+x0ObfR+p46WEVSlBXbElIsPABw1
uPYmiCJX2C/kHt142TEG+pwLw2KahC9/jTPHBupHbn4UI3VxJz1dyXbXgF2wnfvWnp27sNBhW8Ng
+xJTzH66PNKZ14y3EwIYkqbcltYbtRUF4NAzWmJnC0uLPKe1Oa2lK9vEmXVAllHDEofdj5SZOC1e
3VvoNOjQjtr3FYIjKoY09Rakix/TtGoiJDxFtr/8UG9qEkLGCTZCQdJJugrs/+mAxUJvVTMO922s
tn/LTdXpaANH+Jmj3dPN0UYwlbZ0/CsJ7fsDkAoNmNaPYgi6+MqXZN9ZLyxiMupNQlfKz6JGcvpb
uD1FU9+DT0apEglX6zr0NeoMf0/N4vxtaN34wXQMqhFRSvT1XddR9LkSeaX2YSJ1BUY8RC9zn+QB
XB1o6hQXl4Cew0PuhBj7qEq5SJ9kCfjUzVxn8g16EwQSTt/xbvvGgPudLXmI9bvZTUdlqdKnOjHq
79QDsA03ZCWvYB/YQAaspdBzAK5SNPhGbknf+qJPH4cY/Rx6i6r+3rVyeCzHaf5umG1ITbqmTWFD
55e1n2Zj1g40rk/tfWcCKtrWvZF/n2EroeQiGZp4pZb371tdaQLXybhhALhXg34rW2GPaYiqpj8Q
gIDuhqErva8XPCQADOBAJhTACe1r5fi5KrQ59WiiWUq3TFM4h9agaV8UzNTBhIkWKbiii/0uptOJ
mnqnUQ+GoUGj4ZRAidk4oL72XUG1StlESQT2aK5NrEG4NrOl7ZzKUSp/tOeyjD1MKOz4Oy5xqGlQ
Pg26FzU654k6znOx1bA4n90S6FK+y4cydTbJMCAqoVPYtsCHFNyaJdcC5o5Zro5v332ATHLZzI6w
HQl6yZkenGKwd1rQ8n939Kbr9yB4lV9FEsuj12njhBnckuIy2AUhGnlZbM+0Ko95uKHJdTlCTUs5
XDuzBjNeKqrtNdjS8AHTrDQ2gcLu/6FLxqz3El1Pn9XBaPBNGNoYTkVQFkBrRi6eG4yjUf9qXYgA
dGj5Oh4gjOZRAsFVMWcy9RGXa1U5YrBjsQcGA31euQFA0l9aGCt7hY/7OU2ER3GnRlicSFFOB0lC
80nBcSWYehbtkz9bbHe4AEnTFwTV2XJTyOUMPV0Pmu+lmbbLsY7nIsdSw+oyuARd+dRlYdl6MypS
nSaVBJq/SRvmw9yp6ftwqZlB8pxhgtHXFSKkwJlwQC4bsA4epVBmtRNUMAC11h5pCzM0wF3lXCgh
WV4Nk+OoIpWKJHOGOd2Pyuz4IUyYhlYaScfjG5OH3qvKJPyq02SGJFQrrKcSPuOzNqtmvtURDA1b
Cl4T/jvJlD7LEyx3t5HTGDRx3A4PQzAOj0pJYQ5dKDwcHzqE+sNMJ4QAzeCoPgDk4daCNLujLZdV
Og7tvgy1SDsEBn8MyHBc7gHmJh9Ma1bo/Omb6DmuC+XO0nTptjZDRCQWxi0IuuyqNw+AJbvnrncg
tXUBmoY4iutxU5Ms+tjJdoHmYoqczO+XUWcPwT8k9CoUWP3vKOz/lE3/Q7Lv1UH0xpPv/YizMjHi
v5Z8L//Cb92CJv/FkSTTVoHTqVAgcCb9li2o9l82xSTclbFdxipZGI/+o1qQlL9k7uoE88QC5MD4
q//IFiSVDh/+NCoC4sb3on/6A7kSNpSnBxXKfLRa5PPY82EqOGvtQgkthhYZ66lLI+QDsZOxwMLA
OdTV2HxUVURIrWNmx8i0y8dime37UTGmbzIhN83rgeZZEfzUkNPn2HTD9FmdgvFpxs/52Si1atuP
7Xwwsiz5uMzKs6SgjFXAGQCHbsPHAPrjrd7hSwK2cEKdPYQArWv+vkjS7oDg2nKtocvutDiyb/Iu
EA2pWYxHeyI1vexVqhH4ddQNf6d2PePKFEWV5cWFZXwxcky4vFAXPfaZqbXv1Ka0b5PaaFD2IvS7
MfvREWAAs7NgeFaLvc1NzcLCJ3NS6KwkIbyZNt+9rMs0u5PyweXSwHX1MdcKMzpgBNR/bE0lhiCi
z/ojDecWKp+uvc8DknV1GSiAo4DOdDreY+VsVAcTKisaqKJT8CvFZGlTJKHXVcoNXedgyLX4SPAt
3ya64uVyNWGJ+7ej9Q8dd/gZag6MjvpXrX0xIml8BJlxM7T2tyad7zRUj0F+i9D/Zhy6DwDgXSMF
KYSEmuOjecKp7IcUOMNN3Yx/V2WQQ9oZ1HdwF13dosm80Vr0aIn5jY5g+67lFsKremdH+tPkgA/T
h34b1QKNggn0tyQxMi+q7O+GmjRuZFjTVxoMf6CdQLYK3P/zZLSf49o5jKp0kzcQCKIwyN6z0+J2
VU/lj0I2n8yi+YVanHq9/sSmt0c846dNs20DO3ULRP/bWm11bmkaWn095o9egpIO08qu9jMsYr+R
9PdQi56bXKnvQCl9NTThcY9dASBI3mnfe2OTLruBzgz1Vushi01l/NwmI6JXKk8hNPlRVv1gbORf
5cj3wqKIa0KSuhJN/Co8FY0m2bTcGVLuxfCMa61LPo56MN9MlummUbPJhr8JIc3+hxTTXhpaEGg/
10bXG25HNWTT0hm8KWe7Vf26Qpc9STqQyCBqOE4No0FMbkiawm4Nqe2mcCQVaa8GQe5OqZP2qyRb
xUM7hKZvwyI6GAjqgaNVysyhD5kAg6zCw0ct/yiFMNlEbZYqPixock5IqPk7y3mw6KrejHO7H/X2
E/Jvv9Hy99o4e3moPiULRwRmN14HHK8Ps3hrTC1NH07a3vYaDo6ZHn+W52RLEIOEhoNsQ33yps14
nr7qQVZE0b7q4zvaLfKNYEFjtG3fpaR3N+0w0uBSyNuoJfeRp418sxA5uTDmSg8FD60N9NKDhV74
H5BpGx0Y4S5X23e1krYqEufgrpAn3W3z7E4igwqBpwHqilGSb0mF40WA/wHQhE95FNuHYp7UZyk3
wkdUQoFbpbxKSvnz1rFGGumdrv+RxSGWDM1Byn6R41SeMxvaXl6b0sfC1NuDUmOlVNWfKpq9tqje
2Z40ZZ/mFlRMGxOeifdBotWgpF8hsjYpQQQtiuyWoAdppEzutLV7kxqhvtcnnDBhSSo7rdWtbwqa
+W0PYgAhwKJ+nifnfZiin5TkYmNUyR5G/jfi58cyGkHcyKYXJV4Sld0TrfkOmJ8UeISMW4mRB8AP
AA/abfI94NV5LS3OniBiRCgl5zr1sij6GFbtdx1HlG9p0e6ThgO/GQW6soeRp8dE+anL+38X6/2x
UIz3EsgoV5YGYgS930+2zK2J5ShjehODjcWvxm2hC3vpgFdJ0WT7ogiMY2Jl1QOP07hTucTHHNsH
P1GSYC/p9M+XAH9DSGEYiYx7K1SsvR7FiIxwy0YV8dmJ1ZEvzg30uSuwNWtzGE15rFLEMrG/Ggh7
P2RB9imp9R0yfs3TzM+WbeebUbF1AKt4ewQ+my3KTM7PB40+mg8VZkZEx+E3JcabxtQjXtyMl1Od
1Jtygaynx6GB68mgf+ce5rH12DSqdIZ0qBzCcA3zrFtNHuT+K+mO/FZX+u5bOZlglSdaezCOBxfl
WYE+4rUX005Id7QMeYZgdBcrMX6uXJbse7UslQ890CQX2hGQkFw2jpmT9Md8KLiUmU2gPUwNpeSu
aRRwNrOzDaW5OYyNkdxa9KoTlWshm4bTZsemGOH+FETdUjrSWW20spdIoeCpODjtGHG8X1Jj3k1U
bT5VIfq/PMcivts3fbir8n05DdmeOnKx15aMtoGBLZDb23AYynFP5foXZYr6lg412QunDGxFC9ts
G9e6tLdBEG9LOQ22Fs/SOgPgurxWHlr6IEJz5BXwDMNkfuwmQBmbKa7eL60hb4L267Ak8TYYKgtj
pTnYTgCRvU7uOq8M23Gf6G3gB1glfgzBc32VtGx5Dm0r9jFeye+51yQfYVlHhzktsHPRYriASRnd
pBCwj1LWzI9SbFef49kM6QQgFOH0nDF8TOHEcGB35vuukYq7PJaLj5TCim+RYi5PMR4TnmxOLe0e
cOApjwUPVAYyzyzk4NAq8/L9Jfj7vziYOJjS3/8u4336OX+PfmbZz/Y0FuZf+h0LGyb21AS8aJVo
4qAbhIj3dyys809gIVDvFFIjlXzRv7GwhriXowV1PmIdUilCDvKPhFdC1U+sDTwLIRSyIaHq/4NY
+DT9ZqsvMbCCIoQiJzWSdf9zMfeNGjgqPemZLgExsXH9C1jzHbv2lfzQaf7tn6Esk2NYVAXMFwXI
q9RYoY858DM7oCN1jjy6zqoNJCXrSmL87SiWJlsacg2GsVBBn+agapLMGE9l0iaxtZyunRbcqBTa
u1df+eF3sviSzTYlToNyF8BWZIt8hVUKuZd5BgzuQpf3tOxzGmXdFi+v7eVRXkQv/2aqxSsTNS7y
1IbAFyja6mF0WTXGJcNOz7bmH3V/VxfNZip04DE9aQewe4t1U5ElKecMnmTg9bmMlr/0SrnZyPWw
WcoHtcIfaYmeLv+y0/qL+GGUeYXbuk62hVQyc/d1mrMjysnJrlPhzcFM113+VIZGt3HsaPSYSTOx
At1Ol8dcSYR+D0rVD1GqRh+u+kaSGhWjcC2kdxvY7WEqpZIriUqH32RBOLbzyhvNevTtNBlBMg6y
2yjmsYhgkppaER0ik6MxNELbv/y71LdryEHqyfVURfDMel19JaIN9Bh0c7rQ1+bZK52ZVmcFuaSF
L5y56ZWBIyME0vV+yaYnE2j8ZqHk8clOSKzJujbegRxodgvycU50KwQHHxJbYyMbq5seBeaXnrbg
W1tXl/eDOkwwCTlvNomE52jQ4gcJrySGBHP5sd4uJJ6KKOMlL48me/VUo2l1YzvJxBXWgtgP6PSu
DvVrVfLTlPHLN6UOAxSDzLEplC+nEwkn3tk0Yg3DSENe/Kw0Jw+Gskk+SqtdFXOmK5vQuW/FxBTL
l/9SojwdT9fjurImgxUVZZY71gMyfeImb57Ha4SDcy/Q1mjQoBggauPa6VBNhqdkhaGMa5kLKDGq
Waxbtbg2+05zGS9v0CTDwYKwuJe/pE1eL0Wlr7ookXmDi+4Ux3iUp3cWVRU/jW2iycrClVKJYdD3
NCFmmW29e7H7XcyRXoH7IfCjwRoPpMqpqFebaO7yhyjHXjqmcXRfq8kXMjMxsYzUb+ExL/CZ1fbW
KCbZzxKw7kNYkzvNbPOAB3J2Zf8TKpvT7Y8mC3Es0eTCBBHZotePhsdPias4hmuY9MIUtuzWVRdg
fZaTqW6PWNkj+r5P0/ZaKePMp0NnKDo8ZO5muiZm7aujSm004kYUV240a9Heqekxl/qk9C6vsDOb
KMeugexUNxCWrUu45CoyMHcBLjrIMTmv5mm3iMgNHCDmcOMcbQM2tCuDnnunyLtkPKQM5BprKXBl
dPLA8Ri5eaRzkZuS9E5y7PQJGX69p2Ydf+o1THvx7owPlx/3zEvlXCbEQLLDcsCd6uSlpqyRZYSA
5s5Y2IGwJb3TWsBOLo9yZoE7HIv2yyFBELVa4HanY6ZpyWzGeBNw/VanvVXLs1dxk7gyPV+Co9fz
U7RUCjYNSWjmCEnF0ydSZzxJlA6r2rRRvoCo9yJAtjTnJruRTqiNWbZPOIW2W8mu4oe5KZ4FtBuW
ua3uUElkO0qrKJRwx3NLkMV/+Lp//zgUm4YGOoHd4fTHOYFeo2fgxy29ET1iTJrTWEi3++XX/ZIq
ffsO/h1m9VVpRsZuopP1TRE5NPfMQBijoQJBsmDxkcpBdIDC397J5TA/15m46lEt8+I+6h9jSmkU
n4LvEzlhaGK6dmgcpd9Kc/6ZI8P2LXsMHwcnoS3dSnJfG9N4mwMw9pXe+XnlOcS3On0OXVFYZ+zV
LH1a7k5fFxvznMHpoP5i276NW8oP0PS0e5LulL3Y6r91QRET74AJKXGkQXM0cpHCk3Imzqrwdfpc
dVIIR5DFq3DaWyEKm9yaNxTUlacMuIe8mUtDqd3e6XAATeORbnbIsDEIuCHO8APkqrgxcH0NXXgh
yZXjfKX95n1RXkcrAiWLfJTIpp8+IK6Q+Wi1s7Gpe0XdQAEaP/NYGb5ZET6+FlEj95jBJbHf+NyK
xvcxMo3YKUCyYfQJIE2/shOdeeNI7pFg0JOgEj2tzseWCqiT6rNFzFNOkDK1XxK8XuqUC3kUPZuv
DLcS8Ly8AMrSgrWEkAcS0Gq15l2qtwWLmULThLOCQuLOhA85pZLb93mzSwkoNwv20m5j1yltyLm+
0ZzpyrJURdx0OtFYEmz6xK/svsjwT7/DbKeNuFHY5GRzSrByGlLIgiVLuN3f9dzxPTgLxj1s8PJW
WqgQjg5kfpAMNk2VwvIIM5mvFSbgu6rK05u4qTu4c7rzPKTkeTpD/0mF/oqqYb2pcg1FoqGje1JM
9hVntcgVUdZA6o3/aTObWwAM37OQ3j7gq9ewX2dHgk3FxRZuNe2Dp2+nq+uqGepRwgmt+JVjJAp3
thhdJ5KlK/NhffryTKa4KiIEoYdVf4nqX53xc6XPitE4oRtjYrD/ckAkBQErH0fAf+SoL28vb+Y6
LbovClxNRNKyaOR9HVBQuOxriLtEMu0iYMJDJJQBuxKzsAwuyeXB3j4ZBTYLVgD3elo91NXCcqp6
stORzSowF5Sn4DfxtS+DeiNnRvOY2tlyi3Y+uXISrJQorC92GBIT3IdBjBH3riYJWW2yXhLYD7BH
ni33z0M+3ZcDJarGuU3i8YYEJq454x1x3ZVF9WbWsJzoWDG5l5LQoJXq9PVms4EkfkRzokWD5msB
5nIJpnlE3tg2/eHLZSiKkIahMyQwmZW4MgmqrrZUopgsLFRvaByqPVNl+UVF9SxNjGkzVnW3vTzo
Srol3q1F/wI1VZkqIorH1d41wEHF060jCOZStquxmvUSpQhv6nEMdyXdEUvhuBbQ+HdV2Ol3dRN0
75Swdw5Uoz5c+S2n8rl/fguadVUmXyR6lk5ftg3GE03RwHfuJqR+VgtSGYS/vKG8WMFRsCpYDYP8
rjK3eUGgiaxkQ+nwSkvK2/NMUDfYjnS0j0zzdceEPOo0rmWIHySi6we2kureVLHTa7hu4R0Z/kip
OO0iOnIo9GG+Z6KR2HUU5TwyB8b3Kdd2Ly/m/5Kg/4OU7dUceSMGeBp//vhZnCRAxb/wOwGq6n/x
ccgXEZBz3GM+9v8ToCQyyXvCxkTEz7wmhv5PAtR0/hJ7PyJNXXT4k+v5T/7TMP7SNNAlDvd3oSBg
m/mD9KfYk/49jLni8QMsRK/cRrgUyOuusz7TIpSp4Pikitb0ruqx8k6pMenRou7BjAe/ADGZfisb
QCFfvaOH34O8TiGe7lm/hyZHScxpIyc21202ah4CgE6JlK3GVja5qlf3MZIlz66wtvpvhiJUFdcu
oZ84XbGcf5Gi4t/KpVKnhpNOC4deBZVkkMYrT8U3e/NCsSYW9w0F1um6+V8JUWXTTGHgGhfpN2Nv
zB5t1vOVFoBzn41GKXA3hgrddR2s93kYshGXhotJggOwkrrLMMvVTd8X9SFQOfFwl2g0v+hZ+Vee
8PR0/f3dHPSzJPTp3mHanr7MvkYpliQ19XOg24IC02DmIGfldsg1yS3H2HIDtJdXTtdzs0Uod0Wq
nmYeY3XsOBlwrgbGFQdANuPgMAM7BDGyr5q0vXKYihBrtSYElpTgiNiBtMTqMLU7zASU3NQRCMyU
wJte07amGVmPZpOCYFPjwYvsLPAdu5nu2VQ1//JsPTOFmDhiP6CNgEhZfIBXgVkRR4liI+yj3tYk
tyo4M9PlY3bGlXFOY7KXD8k4LypwFXySsRqH0ufkhGg7XKqFy6HqNHA3tKHdVUXUeDSg2vvLz3Xm
E6I4oKcMiQcNQWtAhC1hSdgnlu6miGj3ZjhS5p7N+YPRLdcue2eHouaEtpTbrGavIsBMJ4iHHGm4
01h/zxqUBiFx5mMEBOHKajg3WTSRdaTjR9xpVvMyGBKnbQCDu9psV76FdjF2zTxU7klBtc/5hLzG
HY0q+khtVbmrBzn3Lr/VM8tRFYRl8koG2R5z9RXRRiiJpEbg2ytVenZguruWFc0HahLThx69EMZQ
eBVdHvTM/sMMJZNFilwRV8rTKVpOczWFKu+3jBUTBQqBfU64gr3RKN2kFU67feMYW7Qiza/LI5/7
shpBF7dBsnjAc09Hzod46rvMhh+LKzrtxT0OallqeHbtXLsgnX1IqpNCyocwbz1fsRhgD1UC3e1M
B6B5vSSHyZyUb1U7mPeoUeKHIZMIf+NKx+Lljx+T3Ye0L4UV7uuCXPZ6DyAXlIRyZQCTjJJs38IP
9VrFSTE8LKMr33KVF3jZB8jRi8KkQfuFud7vWnIlgN8ZK2xsLG3rDAJhsfRbjlLc5KmsZUGs7sa2
Np8wipJ9BfqYhFnVlW13dX/653fwngVxHB3/GlRMQXOAycvviLSJ6RxEH2hQcfwYAD6WGzVaiMjI
Xd1JviQjbplSL/+8/NLPbIiEaPwQyiNo9deBPQ1M+FpHOvqXQlh84mZ/q6V9tDV1nEtSrYn+/Eyj
agbKBhCSWEXi97za6KsC5oBujEywcqq3clxpnmyEsQ9Ryr6yS5zZpmgkZ71yPRUBn1hWr4ZaICrI
BnIgridZ6JYWGfeNrszjkzn2zQEDK0zvraH6aVVj9q6BL/Dn81m0xXJXIcHocG86HR/shtwWEjZc
IfBVF4cGcw+UenYxrq93l7/imUclk05c7AAHY96udoiq6oZCliLdpVlEfjejKUHGI8qFWLFts1BX
XZJyJCd1fEyrNKr9y8OfOb1fD7++ilfNAm54ljDaaMSURfWyrdv5WunkdKq+ROrAw0U2ChYMmaLV
1JFNynXUZiq/yJRYZNLMT5YVatReZeQ2KQbVl5/q7HgAcDhhULFTVjj9frBsO7XPnAqoX4MhTdOO
Ht5wfM4x/upEdvhH0/Xl8agcWjY1BYQeeAqfDkdhPZATq+98GV0/TOU03C6L+jWt9GDbDrJyqztV
6Zl9H3oRcfaVHfH0SP1ndE43hUQHFy1xl3u9WKReoQ+Flhk/MFA9RdqsbVIVK+9eNho/xnbUb4xW
e7j8hs8NKi6JzFy0MCQWTgdVenRhKkan/ojd+CErxsyXW/w+HHlJf2Eekz5aSz9e+aynR9zLk9IN
TSmMkxS9zbpbK0iyxBatWT6Z5wXDbgx/YrD7rlwvVrzpLCxnnFDtt6BVtSsv+cyMAhmKAF0ncBKE
i9Pn7YO4m/NpaPy8QxqOwRZG5ZXjuPJgKb5ag4S8/H7PPSrZKhEP8sD2Gv1iRV0C3GYkEyj3lTvF
oXVjGWPtVpNp3mUlukEw4lLzvkrp2L089NlHRSDBfY14VFkzpLADyq0g4tPOFhbodHUZeKF208ee
H+En83Tt1a6yZb8/K+BTNjj0OWz6qy1QHjB5LUK98atKc7b4nxt+RUsSZRljqT6UlokpUkU5Had7
3Yl+RoXtPCQBJ7oWaNSwhtG6FjCugozfP4k0ClkG2HRU5FYHUCpNGQx97MWsfPzA+rK3TkieIUwM
tJGOila7Uc27JATLY8vNxG49altbj/orO4sY59/L3e/fQSKfMhDng4heT6edFefoyzO99adehyDq
0JKOAbjtKWYZX1lcpyfB76GosZLZMWnwfNGwnWwjTiGjAU46Pw8t514f1XI3kD39+88nF0Ar8uqk
icQ15PSBFE66aDbLDpwszaoqvRzbTJ6VD3Jv9t4kFxQPLw947g2SxjLwP6FMQRbgdMAuiGorluvO
n5qs2PaYjt1AfxgPo5ZEu8tDnVs4KB/4DzIc9U0xBGVsMSc9HyvL6tqv0Mfvl6KDeUFm1xO909vL
4517NDpzFPQxpIngn50+WgtjeiyRPvh1g6sc/sTdvjIdWsrVIL2yJ5zbjoj6aJOFKMT/rm6o+iST
PcFXy+9KU/VaYymeSzL27yANqjBzTc1NFFEt7qbgKmrq7NhERzIpbMrIaxzGUlHJn824xfbJtA9Y
NOgUQdUeodPQgXSX+ud4boPvM80G+yhbHCxRwB9tpa60sHwLsuAdvLDWzafQsm9pG8whF0tRcNCV
rhF+e7N9ZSWdhnS/VxLnFAZCQgdDUvT0uwRqG9Sq07f+iJH1Pb6hdxO8Proqi+gdnPT+nRxL2te4
Fd2aoJH2l2fFme0UuQgJL0pKorN5PS0yI5lJZAbsXVEqbbKoD0wfKy8j9GDmm9T7l1bFiRkq4FfM
OUyPZsmu3dh6Yu8c3EA/JMaifbz8m96+EQ5P7t0ioidcWFdh9Kqqh85KK6TVQbe1InTk+Ah2sG1G
9QtyD+1DiijpMW/a+XGuYvPz5eHfziBxdsNPQ/dAAnstMh30ShsdnJV9y0AubtSp4/KGtJ3a9tJN
XZb2fsnaEOx1U1xZoqtbopgLqDnYvWWHZAu6ObFnvL7JkEex9F5iaCRh+8polx0Hlqzt6iqsflnS
Yh5acwxvJ3pCI18bTPUdCobxw+UX8HanoPQC8Bx1G946pGBPf0VkBcpSFnPpY9RtefBWFVaqkryz
Zown/5uh2EJFz77oHTwdilVclvgylpjj6t23Bs4ZosemRUhiReaVhXbuu1I5JeymIEDJdrXQxhTj
DFRtWCmiK8W0IxgLfCU609rMgb18x20Su+N6siYiNKe5tjGdm9Qcl+zA6BItYsLTJ50SeCKpE1V+
k0bqbWDSQRXLoewGWl6gZAqkPbdYaU8/dnSr0xt7+T2LiXMaGQDd47JBvuXlMF1FBklg1Fan4hKb
9HZxDCshWl0wfriF7lnulYwi4x8PSNBNMYc3TW1ifVEd5qGDKSXlfmI24R5D9MHN2slQ3M6alts4
VGgCvzyimJWrRyTyAbEhdlKByzt9wQEOISO2obk/kFzyeg7s+znJLfJ0LX66FQngwUnT/2LFokQX
hH7G5U4n1tKrFTuUVWKrSBl9q+sCGqCN9H7SWnzEDYfmc6O3bjC5zhTsZIfWg0ebHs0uGn9cfvQz
C5aTTtjgkVxSSNSe/ojWVgunpdXcb/RB+TYrQ77TrCnfqkbTfLg81JmJxPlMBYjaGqnDtc5/kRUx
TRvhs9WHP1sVG2pcM3EJ6uTGM9pkuQacPrcnihiTe43I8cBLXz1cppbhbBe1Tw54MDyp7gJ8OIL0
OTCkYEb2oA9fQIqaFabBub7DiiboPC3E4My//Ohn3jLKIhArIjEsytOnP4R/MkiZEdc+ezca2sxp
qIFNNLdqQU1u8fJgZ2Yzjwr8V6DGEF6sNsbF1oa67IfaT+fOuO/zXHtA1YtlreM8svmHYETj/8fZ
me3KbSzp+okIcB7OJcmqWmtptCRv2bohbNnmPE9JPn1/qW50iyyeIpYBb28Bhh2VzCky4h/Up8cx
5Q7Z7SDDQefNAQtGHW0vBGlZijanCwOMc9hR82RFISd3+f1xlINjmLIOMeSznBr3bmQZVMnUgj58
Gb3OkOIW+UuUp30AQr5YA2Pmn/mZGIvmtrpJ9i+WL+mvBP/yXENTZTuHlWF3iSUc8m0EK96WTToF
E76DIqhMod3spF7PHBUPJpIsQnYyqbWzgvfDHSan7gCtXFynHP1mqFrQ6c78e9FEf6n9fwMEFf31
S5WtKbFP1JstsIHbYRaTugJ8p/zXOKl4LnPPfT/Ma/WpgTj/2+PpPDgQWJ0I/GAzQithX6wzml5r
lNwhfzRABzUtHngVmMI3Go7E2N/W1UnGcHCPAohHUBwqBgWlfU+KuXIyF1/Zi54lTZCZbAzFq+Cl
wzOww8Gu57ed1tVcNEMkLuuyOCe1rOMfAB+DFrVcR/KD/HTiWxNancLiB4xrVH3roPy/1VveMW41
lm8bD2szS8BvHSun/i3r9K+v/9zoqVP8oIlKorKLngEOUuex7y9kGFJSxW0xFGxoS0+TLl448Mvb
44D3DwTZ15S6PxR4+MNekA/2PWBzq/BCd80dWLRNFsRCaKGqiC9VVhnPE8BojF8UxRdKmf1nGRVs
n4TXhK3iTif2lndHFD8GxhQYNBQogJvs2tdqPrejZ+IjjiLI8K4TmRXCmDSvj8d8FIVnIscgXCRe
zLuTPvKwBM1n2w3RT1iv2ZCtfjt1Z72pu/sEPU3uUXqlNA5QY91FATms4uSn66GoYF2XS1c+ax2+
c6jCxk+PB3QfCrF6SbaQgudSu2O7ZpvY4WizVT0EEln9DtFK/OouvaTIpGeSpAehyPZMerVk2kDo
dkePJ8qBktuih20UY6DTICaA23YWVwPkanPJTk66u+OHgj1tH9kzhWhBn3o7Mqtz3TmdTSMEu/qn
UkZIPs1LgzANGNymnJWTD3m3+YlE90y+1imhcAJtw2mYixqrI3S6LphIpxV21BlifR/U2ZreqXXf
vwD8KZFFQJrraeqQdTjbjjLC5pKWY2UaUV9BSvSHyMrPx4/T1I0F2x10IgdsH8RahEGLEwno45M7
ZogWdMZXM1th1tdlC5AvbbOFpFhoZeIbeSe6k7xbXmB3P4gnlYZZFsXP/V0DIHLNMWAzQrdXzG9u
o2d+N8TtRz0uPi1Kv34GRTL8nQjNeu0TQ4JCmX2gZBb/t0cjoXTf4yxOH6qo0+VlLgw7bNV4eJPZ
hoJxeW+fnD33ZV4CwoxU6aOCLaOlsJ18b1yNUYyS92/YFExgAZI+lGvH7i2KEcmo3mp4XqIXo0/h
Qo+n92kjIRymwgD8Z1J1qnuv3tf8IpAguMSAKzd3+xr3Q72sOKFDfVmy57rFFLBRkYBilw8noe7z
cAmn4Zpnmim/c/9tR6/rldbFWBCGBt25S+airjbX+fRmmczqioZbgnLZVF1WaEAIjOB4Fy19//op
JzuVmngSnXU3A4hsVM6EeFo4Olr7jCRNEeqRmV6alof1PBbxyelysN2pJNKyR7II3YE9iijtizm1
cwwwDBODXcdK2nfoOCovvVspf2u9YbQXE8uZXwCKiDnAzkAxTz77wfkGaEGmOz+oanuwTxalVFNX
Fjk1sfxFVwfURKJ+/bUS+vq39Ik9Y8cdbGcp8EeNgnoMrM3dIp9LHR2HKNLCXFFntAoQ8noxsASA
9GNbcBVoBLmtX9WY7AKPi8azCvzBJ+fpwQ2CxyraTXugeZJZoATcRA0Vd82uarEOqM11hX1r7LFB
Dw4F2M9Fo0e3Vp/WoFiSf3FXkmCYfHDYsfcfwCyyDmRit4ZQeHQcQtCpqbVYoFsD/fnx9j3IrXBS
ohgEZoyzxdjnkiKeitxrXDMUY9XFYd6sxmVm7b91ky7y4yx3fu8rowvdRHGfcpyFTXIszXq/dOjg
ztaQnOCu7yefK82g7gh/gmxhX/pcKPNpEy280DLj5l2M0dETGW3nj9NavFQV2ipj0k03atNnn+I+
5aIyRbmXy40uGqzQ7emSo+9tCU9YoejN9MkprOlFYUueYGXvdxMpkIQdy9UFA2V3hqULre0mNa2Q
baV/duNWv2VtYuJ12pphnnOAnGzf+2yIcKSs+DvSdkEkYjssJelBOxuxHSKBWIZVhIa5gQunz0y/
Tqad2rFM72iUUeiDBEamtw2FQKKruEVlh1zGWuCOyPksfeIEroCt9njdHn5Gsg94kQiBklduQyGb
nypaEllhnRtv8VaJr6lRGJcJN/KgSbP0JNzRqiS3AwpMs0xWDbbhVF2ZcVLmdacvbfMFQDAMVhDV
6DT22admxcOx1IzoVtvVGe3lcKBIvHP1UZ8GEriNvNJNrYxp5pum2EdODURlMSfqu2roiyf6JWfd
mMN4P+i7zOR9M11z6wgPHM0OEUFAa8ieyy9ebPGuK6Lq2U6b7q/HE3l/2FJYk5sdVA+MD4xCN2/Z
rIzTQsuJN9t8QD02UkjiVvd2XkvzCoHPhhndQFeGCPM8wEm6Pg5/NFwan5S5OO+pkey24yCa0sgL
Pq/eLB6CupZxA9IUU5T3zJdVxGf9cTld21TVpMUGA9eW9Km7DkCzzLkZT50d5lHWvcNrWP2s9LZB
7jhEoXR2ucbYuZwcAYdBecrBc8DVnpLF9hsbKyLMFvrZIYhL88WLjTpAs3W6NO4SPS3K1N7mZtBP
vuzRxDo8K3mz8/JD7XkbVBOZAbG9ssLeRWguGLUUMTowKaavJZP9T67G5RQgHZADjkkr1Tc7J/ny
+skFAEiplFuUu3yXSAzJMq9DoluhGg3WSy2M6bJqCk7P8B7DcRzOXkZHi4k6FK8yrhHpNLIdsifc
oigpLYaKbizf1TLTrqA96981kPWG3+d1/ufjAR6c7ZS9wAnIGgF6PvIH/VQIygu1qcvRMEK4wgYX
44LkHCnvJXbGk5LpwdAoFSB7wz7BRWbf2siGvCyQR3ZQR9PeZn31R71a6SVNszLIsHZ/dZLN4QP6
jgobOBLQ19tx1XmhiDVVnVAdDepYBiUJZzS0sM1FF/ZDMp0kHfej4wSCIgNOX9YN9lThro2S0kYV
5SIWXO4dLuhgRm4sKLNsDlDSmk6SgB940O0xAL8NRAkNd0qIiCxtB9gUk7saKo+Frlr078JM3e/u
2pdIXk4qVuGG+a0smuljkmTxc9qMbX6LHC+5qmU6v6UVga19VPVB4UbuVxJY3ruP15W8Pfc/j9cN
DDd4gZA8d3vXMxR64lUShfh+2k/sTDQ4lmJ+fhzl6KuzU0zOfi5y8v3tR+hrLMuTbInCNJvrW9PX
6bNTOl9Kx+ufB2U4WcH3hyAtOS4YNPAdDczQbq8Y9P7IHDErRlgbCW+g5cga1wbCrJW4JpYD/z+p
znCk9xuUkhB5A7PMBcfu2Q7RNLI+S2wI56ZaqCgylwnWxrF5Jc14dbtG6n+RddHWoEVFJrYNVU8e
EnwIBeDQnIiXIXZQBLTb+rIWaK3ms9qiZop71+MpPBgfLk4axw/kCAkI3gbNRCLoutkpMDsLbIta
jkBWnfEzdhHDSf/4KBS9RUf/wdiDYr8N1ZZunOSRnlBQ14x/mshuUcCAK8BWQILx9nhcRxsUCi63
Bkxn+YfdDuDlZ8/zXKUXB9+1vxt76j7M8zoWwUSP6qaWyPD+cMgNhKt339Wxqi99FddVONfYsg0D
V403m+OvSzwn71rwNZfHP3BH85e5NsgI0PSc/zzgKHVuP0ddFEYUIzB/EdOCu3mnGelLqjfKhyy1
1Czo56LxU1HqH9dZb95H0FTf9WaV3tq219+1KO9+8DIP+XwFTKpQOwTxs6obP+jYqf+uI6Oq+2QN
9DJbZFQe//Qds/bHT5fNL8gQlNJpgO12YmOC6ikjzMVGtfpcN2qBWGgOt3otkqBygAAlZT/c8rHR
/dnJh5vCpQo5YXTfF5UeX8CMNCdf8+4k4qyDS0gvkE46f98lSBIjhjbkagbZ7CTPcZX3kz+bVBBz
rzc+WTg9XR9/g6OAbBcuABpXsrCznb1oqGplFIoZUII3nxB7N16aURehU1T1c4P8/cl6vts8cN0I
Az6X4pnNebuNhy3RaFoRNCoTWZBrC10FeAJ4hHV2Rfh4aHdPJdnwk1GgIxgg4HbfkqRXwZYL7DqK
tVaHBqa+/qNpMAspjOJXm+fqk1cqc1ihyXkS+mCU6NjxivghRUI+tB2lwmOsx3vGRBh4RN2Fbm5o
0LcOTHMcPz0e5V12yyjZf5QBUVhC3UHeNj9lXigXd5SiIFzY6bxelKh1qFBEImxKZ8UaY+7Dolzq
T4muTKEbl2fA8vtCMPHxwGILwRigT7RbQAkRwQ1lxIfSE/aROqa+10/ZU+PYmeo39M9TNH37qL+m
2qx98fp5eZc7TfsU59GZh6UMtkkX5I8B1AOlksIGbe3tx2hAQaBHA/sl1r0yaBvNCaseBe3Hn/xg
z0herItZomSo7TlbaptMeuTUZgCWf7riC9v4CqBFjBwmL8xr4+xpeDgq3mqII9BxUfdEXHTjdEcA
Yw4MOgrPcxVXb8d2OvNOu0tL5Lfj0SBBbpyI+9RTm0tgInNvBpy50V9GTdJlpHb1Z07TRAkAy5sf
FxBHJwTno28pSTwalQUpDrp7GWFjQYdncYwA3Vn7t16vSuFbdqNeV7PVsstgdGe1oeOIbBZqe9Lo
ebdGOr2dbA0Xj6Cd1tnHKSS/qHFb+KWxglDPoiF4vFruZw9/GCom0sUc2se+tVnqTr7qFfH0UVdu
VuYOz7Qbz5yP72ePKPQYQaqgIXVnrWR6UZxQnoYMtcY5evhudjE6b3k/N2MBcHNRvMyv1d46wRHe
f0ySLvTVcAIChgnfbLvheAWxp0e2ggmd8GmMuuzJVGf3krqR+sZyC3F9/DHvz3TiSZFBzMm4uPfu
W3TdS6/pPUDTg4lXryOq5xF51IunCTKkiJppbbm9X5e4kT2OfHDQERpSiSunErzebt0ssanM4KiN
wNLzKIyH2UEXxEKuvnfKcAGTjBbW1F3LUcyhVeriqtiK8UnFg/Lk+Lm/XAzkcqlm0H1ir+5P3AHP
s8bOOOQUPGovUduiPKINzottLWdZ9dH0sq4oy5PdIeCwO9z7NJ4VVHM5T8fBCp3GEEiNLsoT9s6T
r/XDfJIdHMaz+LaScSwfptvl1Bd4NoEZZTmxsC4xhjWfoDcUb0dmFYZsv5w8f48+JcARdqYFJokU
aBtvtGeb5wIiDrmrjr6mZkW4JO50GRHXPpm1o2NA8rYpfcMEBeuwDYXKZG4bFaE6zJEuKPFPIabT
Zwirow8IdoECIikt1WE54J+ygXhe4iRqOzTb4Pj6UVLYfmIuUdBF2Z/O5GgnZ9vRqQMACXwVDSI+
ovw5P4WLaHrqjaNBbO17ZPJFpt1wWFNge3b9Sw+zO+i1yj5ZJPcZD2U8xsYugCpCV2obVGsWmr8O
9l9RrIGOVrCB+igWMT6pWAKgZF+L7qOrtOV/zFxpXkSuit8eHwVyqrZZBj8AcgJbELFTLovtD0DN
ZUHPzTCDJUXfuVBHSPFjm940xfO+8N5teMxgZKDYzfzL48hH00utlgSH69Jh+NvIhuir2sYvOnCL
pr325tCiJlinNy/GxWrsjSl8HO8Hy34/VFq+yDjgdki1eJfIVmhL5rYasyF7b0ZWP65s2JLx6P41
uzx8Q9TZ9AqBkAjfRduIEYpfyrR6r4qp/k2L8Mv2zbJBmtEQuDRdavSjeFSlQz/7YqynyfeSYsY8
E2TeV0ys8DWn6DwEVauX/ROI/7yHoVg10ujMzv42nEH8kdsCbWh6AEA4rGwdKx8L7eYE3nCwxCQ3
CEwb5wJp125dD3VC/3qFIN4K+EHYb9u+4RXDJY0TeKItBpiLZyPbS7XOL4bqDDd0/6YmIaI8j6Kl
FAaiL7GdZ8/ovcaKXAPZFzX9fTHwq/JLu1O/z4XWx8GYdePnQQOU6ptWzucoU0P/0mqL3fvrkJq/
1XgF0yZPuta65cMYfbTSsY18nfK28NN5JPEGzVVmfkzrBe5RUs5nCYn8ibuVQ2sYzNMPcQOeBtsh
ZMtaWvihGBimmSLUvKX4PAsl9nmQL5fHq/QolEXHGFQCPT9wN9tQRjE2jcaGZN0Au2TqaNVo/cqt
UQwn9dmDA09yg/431O5CrEx52qWMyrJG7c2kN8Vvq3wa+bACk8IH0SqehFWv18cjPAyL3BskFOoU
5HfbEZpmjJxKygjxV5iQWDZ7UzInRyzS1WZsfvO8VLlEZueexD34snRPKXRRfSLb2HeiE7evMMwh
3VKxl3nK67QFteu2byNd/f54hIeRJNuQvE6iGncHTVHW/SCWnBdz4lQAgoVz9cy20/3Ssdtvj2Md
XMXcjP8Xa5dliKqeqngkV076Qv08oYXzrZF96cdRDkeEPhQ1FZJGPAx2c6bWLiZ7DcoeWtyC4m69
T2OtVy9pHZ1xpY5CIXFMb0uiwADEbUOltWfnEYjCwGhMCFoddAegOvmTPpbJ8+NRHaxE8goaIbTw
eCbuQadT6WAInES8ZpYO0BNaFoj+ztR1mym+5VmrfVpEaf3+OOjRhIFtkwuDphZv4N343NFzsDJD
1GIpWYvpBI1XBzX/OMrRV+R5TUJBQZNJ200Y5dPRXlqG1ned/nvcVX83le58wovxX6x1hkKSgvgU
Fa7ddBnOBEB1wnaoTqb0XW213CJ6HDfhukbKyXwdDYp0GirdDxHsfX2vkYoRhTcbQaLPQ2ipwO6G
kaJmvSxnJN6jWSKZRtbFgPdNv2Y7S8mizVY7czZqPb6Max0nN2eIXo10pJYnObswrflKLPptlKay
3NlGESNwhu5Psj6snnJ9veoMKJjsKXp6vCgOByVro+Tt8tm5G5SteIvZuCP1CUqlb6ux57UVFU6k
ho/jHO0rGPz/G0fO40+ZtLxxdAOb18CY4Wlhgtv4utmOoH+8FUkMr3gp2NsntcODdFIKiINekeLs
dIa2QWG1xHZRrQTtIZpK67z065Quw7VNHOddMbj166wCqLgze7xPqPZgAU0Kv0usMizAslFl6XdW
Uz0Pa/NHFav6yavuaM5kSRtcExo/dwrXizuVs273VHjKaXjx2gyovp6L4PUzJglm6DoDBWU9bj9e
rWVVmQ66EQBkSt+iPFOg3p92YbUkKRxh983sRf88Dnk/MCotOsUd8I82ckIybf1pkWTaoDfazNov
eB+EntXYn7TJcL88jnL/vJH1HIRtIWfKEsvuHOzLSU8SiLawSJziNmf9+kbPUvd91UZNUM7kADW6
E0FVZ2eS9vebgMiIZFJQ5jqDObYdH2oRzQysnIlzq/KjoRjpV0DN45t6aLtnw4yqiyUANT8e7v0m
oJAkK48SQwsRS370nz4q1c2+SNh80K9m+ZSxsMgsHCU0reG3ilv0+m/CAeeEIfSjbrYNp6WxjWqP
DFfbXYDlhBdEXKChyIbvixKd4cWORsdpiZkMhyXwIvnPfxrdYGV0RVe2eD6NsK2A5YV2gi+kBtH/
13wslZN67tESlaeJ5EWSiOyR0anmwMmJebnwtooDOprzk5q45kkL9mihgMegMPWjcLMvgWVYgZEv
4Gw3en36nofvfFPmLAvUdR6CNG3dEOpcFT6euYOhSSlgnvcQHkFK7FYnMEoPC17J01Pi+U2hF8nF
mzhlHke5v7DBfvH0BOWMJwdD3E6Y2Tp2ORREGcsFoK1TJX5q2v0HBL/yVz9myHNkCYV/l2rqvhc3
U4jC+ZmNrmdqFCqGyHw3cdfQW5s60MxqDAQeSyd11IMFadOml90qlshdA7Bq19RsKi66xBx/1/LY
faGpVX1VFKTQ3ag8E8yWk7J9hkq+LEgLelT0OPcoXscqadquC1pg7jJ/NLNZXCAdOzhg8o4usMEN
lFIpX0SclJ/cRD8TbbyfTcgR5A4qPRoorHsrkCKZCtVbHKD5ZTx/c+0Ia8EKctxlrZf4f0yav4v/
F/9df/zvUf3/hXbl5UowWbRgQjGj2NMByxm16nGtYAS3eXfDe9t8262LfeOVqt0er9J7BgQKNHgM
SAo95VNkGrbLtFIcvajHpQyTuZgg/0ziorIlLlgiLm/iQeRvLYEGkkgsiMGKeGtObvfx8W+434/E
pVslbym0Y/bAA1A0im2saOGgxSue1RSf9zhdk5Pz+jCKvGtJOEn/zF2OxGucNVq4ZTjr4/CUkuWC
rKD293gs97tCJipQaWRxj1Hp289pDJ1QcgwhQV5S7jbSdXrWhyl+Se15KX2tHvqTCTwaFmeYQZpk
wZ3co79js0coGThBuLZG92nQcvvd1Lj9SfZ8NCwHTAj4FV3qW+4+Xpk56NuuSQVeLjefEoEEQLHW
Aq0zUfqDFp/Fu78X+II/xZO/56fbbqnpKcNMqUJnUd4V4KG+Isy6PKVWnUHZdL8NXuK99jyDUkzv
SwLoKNfdcUTUqBoxpkPtVeidiRPn6AWz6XRPpkSea2l9Btu/O1GIJ/0LESNBNfROTs3BN6MfsomV
oiTpFSsrGj8G8AZ+5RA+XpQ7yxsOFBnLkG0EFgnc6V0mKDgea4R8y7DvJgxrzVnEv7GW8N1axwnp
urSsaLotBY6so3dpG8/4Q00zDNq6XM3eDmui/7rqBrqiS4Ykbl6U1JHERF/ZrMo/UP3g95dl/ZVH
ff+k2XiAUsGekGwzWuErdXeS6B1+Oc4sGjDcsHRLt4ujapB5FmynMC2F/XZWnfFiTTx23L5XThbF
3TqUH44wADKkyugehzAKxxAzT++wsJdv1uxWf8xRudyqbEhAzbd9NgVmkZ4p3x1FlQgxqJD8744E
WHkJOaUhyrBWtOXiraKB/4DRTIRizrUcFBWYvq5dHi+So69KsQQCMuqNgP12Jxf+PWOE13IRFhY6
ZF2mL2GPACd1wuoMyH0YioYPWDO0BHnfbSdwXvvFiUEIhAOIMDyxrVaaC0VhQuX7tecxE4iiHgLv
YARk4WkbCqHL2ZxdswiHuXRvDl21cLKG6aLkSXI1vDL6z+OveH+fyoDAFrFwkEqfe/SFIii16UBX
Qk3EWedrZu1dAToXL2On1G/neO3fKCLr0eTN679Sr9MvjprVJzfqwQIiCtAPeGs0HvYCLl4JerCu
3DxEi8EJu9Sow1WYGI4jhfHei7zWt0uzOgl6MKscneSElNW5+Pbolr4cICu6Zh6iYZhesL2cv6ya
09N6ASnx+CsfhqI+hegw/A7ysu2sthWPy2UmVNyp8a3vi/g6ufr4vre64vWHDYgdqSoq6U53TXrU
ByfTqBRCTRi119HqXhUElYK66s7KHXcpLtmP1LID1ou4M0+47ajiMpMwpShHCKb0QjXOrVuDVnlg
TZ733bZacZk0pFM7iVhAVOrsWXT0UQFmS6kunhIUJrbhWzIiW43iIuwSrfCnUUG5tVH1QGui8aSw
c5dOyJFSPJIaMPxpD8FYnSxpS2sswtWYVBhkXfO5iFCqqqOuetJKo7g9Xi9H+4HCKdkfXmIapZft
0IyRIomdiyLMY715KR2rvdSNXl3R/VmDXCtLP0uy9uTouSu/yEH+FHR36aZLuU4dKpqhiIwJCeWy
WD5D6rZvdZU7z7lhJFcvdzSMH0w9//3xgA9jU84Ce8HdD2xyO2BXE8sw6SvPFTEYb9ZKHXwyQxCT
PbabXTX+kXuV9jIK+wy4d7SIqBxLOVwUW8GbbAN7S1W5SoqxoDqs8dPC2/fXTKWAwHF1Bgs9DEW2
9uOalLJN21BUtoqqUSs8wnXtl7VUnc81xqDBOqrRSZXiKJKBhS/ifT9k+3eD4qMJE7ZeHoKtS4O1
X5XLLKrikgmnu75+4niLQXsn2QORuM9tqAtmtspxg0Ro9byUWdf6XlF+attOuRkNjGUuSYUmQCd+
fRz56OaiFkm/hfAY3KryePop5wZ2ikDhbHHSrYoW6l5mXNtO7Z/dxU6CsRNL4jup+3Vqk7rzddlK
n6ixnaSqRzuVZjkMK44Fbu3d+JcozWXdJA8HM/OeRz1Bq8/ETrotqj80F71sWjlnsm53Tyg2qkSa
0C0i72fk24E3OBFPcbMQM4X+Kcx+/AXdH/ekoHa0JSGlIF0k6xhwPrdRhjJeRNJ7OcfrKD5UJvOJ
f2p05bb85kRWs2JK7TTvFxs5i5OPenSxSNsHeHOAJZ09inmuJmSMurIIzUnvmsAc0vki+jx+sqy8
+5oNjfuH68Ui8Tu3XIJ+dU+t644OfMnAB4eBvAdZyW7wY94miI/moc0lF/B8BhuSjFk4q1Rvsso8
I/wf7Vh5g5K9A6imsr+Nlxa2Fg8K8azMKgJ38dZQa+3smnjdmeXv0dCg//DopzrEtt2Fyjq8vNPa
IO3xML/2ateGyh/1T4VdLZe5X82TdXQ/NM5XKeJJ14zq4r6Vb5udtkZxnIeTmD/FXT++DCqJZgGK
59UJHRAMSjLyLKI3ss9HCiny5Zl9HpZZM95mlc0OVH66lt105qx5Lxog4R78RTdaXtP7c8/rK5Ni
cEnGqqTid73HGdI3xxThKZTr188LTb2/ZlGIoPfGlKa4Nf4y1ZXt66h1XLFArE9Ow/tziB8jdVI5
EmFf7gGFhao45rDmnMNKWnypK2vGi9rqzSd7plzlR2XT/xqPTRWfJA2HcamwoDTsgjXYt3lHPS67
YcryEB3U70JR0gvQA+ftaFEK57W9hOVoGZ8fn/xHKwo2B1UCKQJ4B7b36H2ZZYsxpjlrBVzBOb86
2ay+Wwz8NP5FKG41tPI4BXgnbfflOo8x/1GmuQPdeLXcdGXHtDZGJt2Z/9T9vsR2kPNO3tgS3L87
cvo+GazRJNRsYl8/5XDdB3LcsI1j9Qm8mf78+qHJWwuEDbBQoJvboXWpPepV0bJbKutD4nZ1wF1e
Xd0hWU8iHY2MhwKrQ4I17+6rpUoNV5kZWWGnUpsI2sLalrEv0rT/PBRzdQKiu78fJUSErFlagep3
+mSmvsSKg4FwaGtte50cpf/Qup1+Aok8WoXAXqTcv+Sy7xv0ml5T4y+bLETadPKpfNgXK6fVNXLm
XB5P1dGAfg4lf8pPmU6VmkOVDIRy61z7kA9RdkPAe/oXW5l3FI1I8Pww1nc5uOAq1GLMbxANy8Ub
rxrcd1GHtKg1iehPh45k0AynffmDtSFtRqT6CucW23k7tLivSpXrPg3pov0VRZRuytVw8MCAf7bA
6Xn9l/yhsQ2klEc/8jLbcBGqVG6NuAk6AG1/7RNbfIQj9TrfM1m+5D0hC2Fk+zQr9qdG5+mlmbRE
Gctm6gAKR3XQdk32TSSKeA+89KwjcbAW4SVQVyATZafta2Eo8LlENORaFF0ABcwK7CRBUzk7lR05
CsWFR2GBeia33+6YGke1EbQ/0lA10saPI5xZplgbOIspHD1e9keXrKxjwqgiVyHb3b2YjCSH7c2h
GxZzpPpYl2jftUgxKz9KpbpKgR+aizlBmAhPvcWoJgUooBS3aqyqYC7t8Y/Hv+do6BKWgLkwP4uK
x3bxmHDNZ0vpUkTZlfSDthbROw49NIrU+Az/eHCtOrRI6VbSqoQiutsWPeZXdrk2aYhXSuEbTttd
82YEa52k3YREkRbhnu2tT68dILcP4ADgRigPoGi2HWCi08ZzVdy68y71LroYOz8XHAhWlmYnT9T7
fW9ALQYeBvedTvDe4wFIv9OoeZqGpZgLP+3b6QJgDa+WGla/p6Gt+3ho90co6D1ZWaXYxyD37zSY
wqDEBgT1V6TivlLrLS/wBpXb4yj3KwTpJIe3EpuDFvMe0jHmONrDa09CMcxGWLZZi1ZWj8UO5i/+
41BHA4LLysMMzap70fa5Qmyu0pQ4JGNXAL3BVJ4p84ePo8glveli06OTzC78P1iFrObtikBzlLbg
lIiwQpLqF7XzsquNW3jY8Ta85fxrvhMr1S99u7ivXyBc4lQXyYZky2n3TIF57ggP59iQGxgrl8Eb
r73RL39Xa4ZbRJUvJ2v/YEGSDUl2g+ygQDrYjhTTpai3BuJFXbkAoaqLoFTH+NnT2+VmF3B6Tybw
fovzeCDTo/+qSZWYXY2vaAb0hUoy5D5ro1sDaReR01UPorSzXmhWmS9GOmYnSctRUDiqnGG87BEZ
kwv4p0xiyg0ycyFECHO+uuj56FycHo8rzR6Vt7Ye17+keJudJBYHuwJw8P8FlZ/+p6Cq3oGRAABB
J9SOgrpd3Tc0oeagG4r40+P1ejg+0nRE/tkZd6TkIS+6eWpYr5jjLn9q2oxthpsq1TXVFyXsS5ZS
VTuvZo/xDoSIyJanFo3E624qTUSFapEUIswtWCp03XDARpP8hRzUo75nua8/ZohHioaZgHzI72ax
GVcP06xKhJmztAGpznAxUaAMZidzTu7ggwOAp90PIUD6XtxF27mLIqWf6rERYU/v5s2K3sKliwxI
RlmWadoTWjjKLdLU6l1tzNFJ7IMjjvae7IZRhqEosls3uS6ysfXWmftu/tzjpPRBtGb25fGKOVic
+CjDPEafiVxjXw4ha9IqPFzncEwMKa84pjeu9ybM06U9eZccLE7IfvQs5cGGDMEunfHSPF9qj9PT
rejOd/m0UpFUq5fSot9XNFn/H6WcipOgB+ND9IASnjxHNS7c7QQuqrJSmknn0PaE5ydVoYZorfdP
mTP3/uNPKedje1nA5IYmDkGd8gtKC9tQttVHmjdD92dFpt8UgHCBCUXqE1W8Mswo/J9Ulg7jgdoE
iQP4iOrHNt4C4qKZO/Ihc7Hcl7IQ6bukiBv4xiIu/2y9sTwJeL8gGSC9WanTxqN533Hq3aSdhbZO
odbhkRK30/Am7cVwchMdRDEQ9QNgJCWBwBNvh5Uka27orTKGLFiozcAgXvAnqk4O5YOPR9EGKiNQ
HFblvmC0TkY/atyq4ZQYs0FGPU+3aI7zr0o3pm9WrYtOqgAHw5I0KakUQX2Ke3Y7rNqa65Sm7hh6
taneGmdSLsk5yf5+j5G20ohAllzG2SOVV1fPW89ex3Cw+vRj3A3Ri9ItKSfzrFFOHp2PSJt0JzN2
9C1RoCBNQcxJPi23Q0tTZSRfsUYwTaX7J7q/RRBnQjwlC7Lb2STOpG/u9zQvMOqOUqQTesAeqtl7
LZyvppzwgSoxyknS9qUzWTBUb89gvAezRn8FZBP1NqiYe/bwMmbe2g8VS76a2pc2M7RbnvAkeXxy
HAyIXQwcTGo7M6bdkl+tTOlcjQGJqCg+6lk3XDKzxl0wORNXvY8EXgS8NYR6YDLm/sygWZU4Q1aT
i7hq98HsVeuLV5arDjmx9ZKTYf2gjW9PRKL9mCWEkjmCd7cncltTimmeCMc0qSe0wCsJ0V9T1/HR
teB5tdJleRrjcpluFjkN6j9LaqEgVWUqT9hGtQo/wpn4+7AqVh/k3lD/Os/L8l1x+/TLkpjTd/JW
D6BeixLa00KJ2fCLWTfW8PEE3W8rOIAUGJDKkJoZe5TIBLEhN+J0CNOYeo2fiLL+NadtFEOTcw0f
kXVIWN58sq/upQ9IyakOQSpAoJUlv7u8PE7cvkyaIZwgeH0V0aqgejxZq3ZpxnEZbuk421dTeuxe
uxnyub1Exj+K0zW2v+aJ6Z0cYff7HNlt3o4SwoHG+t6vWyRx0c90GNAe79M3PS/lyxIX+FdN+fAm
T5345L45ikdPGtQIrXHWrNycPyXOJlbvuZYNJF+lpQcl2rgXr4V7m4Cd9Ef8s07uhPvNTpkbP3Je
JRwwdxdqP9FWKWryytRJW7AOHTuwys+y5aMo8qikY0vPnaN6OyoMQIFpA8YMpyrzbjUWuFdaUt3J
ir3f6FKWSIoacmGTj+ySg2nttDrGXjaMdTe9UHfrfjGjNvdV9uCr0SEyFDkqZHAawXsMQbYAZi+8
lvQfezHfWsv5W+lgxkpK/l+kndeu48YWpp+IAHO4pShph865fUPYx3Yx52J6+vmqL2Za3ISI7QF8
jAM03KVipRX+MD+4cS2+3T+Me1NDpgL5JfQulTL67Qds0F6DyURc3Nizf+oQJc9Cs6rRL7Pc4n+v
H0sFImw/iveUbG7H6rVGsmEQq1p6O3nm9YvPFJ/yt6O2VEcuUzuXDBuCWFV5NxEobObVzXPFTSBI
3nSpP2hz4IWo3dVhAwjpsV2c+WSSpp/vT1BN4PaKRsyE2Bg5at4FgOW3E4yNdg4GXV3RcysBK6bJ
5zKfpDIT8D8vKIY9NvHoXfplNH7cH1n9zduRUW4GVwTQj6bvZofOgQjWtWAZZUtRFbU1pEe4/yf/
r/vj7G0XomO0uhQlDbG82xn6hedJJLpIO1YqxCV9xLBo/Aa/2GY++Jh7FxZCQ4zD20puuhmKBsIy
aUuMtBmHL8xQlbs0GfIFmd89u/k0/rw/s521I5REJ0ZFexb4wduZrXOe4hWrktPKMfAJBaEp06Bp
w3FdjYdlwI84SWQQjtZ6JLS2s1dV4EXawbFnxpuQD3SGYZZdThwh1hyepFVgTZCCFbDMQftBi7AK
Z6+Zr/cnvLOUN6Nuvq9ViGVdJwoNFuI/2BQWy7MhxHxqAnkk6LI/QVV+VpKhbJvbb8uktVZfuNRm
XaSX2XYXoCw1NQ3JG4xn+vTs58aRv4X6SzdHQjUVECtWwtvOFifpxfWMEIeBCmCuIxAtOvEuntbX
47F5UulEqoiKDGErSVrMk46AbMozF4gfQ5F5n4rViy+dJc0j2ukv5uB2RtT3KHYTQGGIqD7zb084
wgXxOtQgZNzeL987SSEfRxHbQIfT+p0xz9rfw9INkdl7/RN60PUna8qH9cTlkH9aHYebfShcB4MN
92+R2PGJSKP/l14r1dfCWaLAF/Ko27h3qmDSkaLR+Mbka1MJjcW01kXDy2kmqxKYQhq86ABX1oCM
InSc67OQ1Xqmr68dPKQv9xwlZq5EneuYzsd2z03u4Ay55yFjpTfpErZ+3nzUK72dQgr26QdjXXzj
UUL3EQcDvzxXlGMUg4mSKE4QWxTDOFpARhaKv8Piupd1aINnsvsiXMc4fvUVyVCKx4eoM12krWC1
O+ixO8/cWdmiVXB4vbGJtG5y3zta3fZh3ltHskW7k1N5IuAQwDFbGXJdazskWyTP6uBMUZoG7qXE
RiNMzc54uH8/vdw6TI6+Kso9QMrZPJvdHkszs9FBisrBsy+Dueb/5Frlv8ewtz83I2Q/Z4AIquv5
EUT/5cvDyNxUNOconlA7uR3ZElbbugFnemnW+RTkc/ymLnnpknhC5KDKm+7z/anuDojZEq1rKl5A
Vm8HJHRtlyBVsbLvtc8eFL6wqLP6VHazeUlSwMH3x1Nv2e1F4qMlSgeLJoXKYDefVtgGRi8N93GJ
DfpT2lnTU2CgwLPg/BShz1R8rgFzXOuxWUN77f589ei2p+rpFj+ADskmkRVm0Up6guR/rk1fWaQU
bUOr9LnDgm445fA7LlDMqrdZKoezYbZHqLWdTXzzA7bv7dRqRjl5QzS0NPFoj4AhGcrxTe/MR0Sn
l48QQQWtK34vgFa6z7crOxu5F5RBJSP8rvsIOUj7pPsIt97/onsT4rbjQFJJRCt2u2GnyXGbsZVR
69KyjxcumiWWOMFnwasNNChCUEWnNUG4osTWbyeU8oeNYUsZ6TmWqbFh52E1oVPYLKV+SrRDFam9
qUElJHBgZsR8m7BsrLq5cRpdRk4uqgdf4yJNhnp924DUPN3/isbOMVQ1N9Qd6ANiSrXdF5bqgnam
BPMHZZnoix52mC+a9xctrWAN8QJ2LrguL9V1MaH5nxO0d977MnFKOm0ShSHQEoY8U2GuP+dL7L7x
6jRLkCBwliPZ593vohwcEeGzqJGrP/8tFqDvRjWoGGRkpkP3IEfkqeYu+ZKKIji4nHYKJ8SJWIUh
MAAmkFL17VDz6IugNfgset30l66vManTKOk2Xdac2y75nMGXuuJlM3N2df/kB+vwBGWrO1ifneXh
dxBEUG8jIdi+Pe0CDVciVBfVsggE98bqhAi3uSdSWwu+ovBenezwzrl8YLIBQtdtVzXBDa4pMzFF
c5LKR88fqVeOI0U3J9YO5rZzI0McAH/OdUHeuG136GUNKG+ZxqhyLZwI4Ig9rlmZRViNDBHUQiAy
gz4+tGuyRlaZHiEvd3YTdW6qcYytsrrNzpcuVNq09um2pEJ/8gvrrxLznW9jd3jIdi5E0jlAkJwy
KsFbOHaLREulpzEyzlVjneWQN1/WuE0PRAF25wPQnCIz/kl0hG+3rNMWdkJuOkaoSK1P2TpN56RI
DYqmWnOwcjthCrUapDDguwDy3sZgrRdUJR2YMXLcpPwq1756KuLA+mSYuRmODdZUVWrMYTnYr69K
AfKmlEJdygBqF2yuAE9jR4E4H6OyaI0Iyg2xbltn5yUZrIOAYfcOUGp+9OKA83Dz335QxI3RW3Lo
/HVD0F50oxTXssrq85wnn4fayT+Mjjm84S4qo9Fd81AGfn2V5EYHX3vvDiCshmAOVxms5OYuMqTv
t35dTFG9oI4XFmtPv0k3ivl7UtkAppMFqfT7z8JOIgEaGv4wLEp6u9bmbNiL6RZrRlM3aIeUjv9o
YUzles/+gs3OjAPZSYvRi7o/6N4xUQtLIxy5VRLn2++9QCWUpiP53uRPYeHO2idrqbMP90fZOyZE
1moDEYrBJL8dxcus1LE7XPCsQTjnOB7rcF3y9t1s1kcM892vyL7hGaFwBLDhdqhALJnE2WuMcDhG
QNGIodimcqzPaEH+M8zl+LXQ7aMSwN78eK9AUrBjfN6u20Ht0nCkW9dThDDHzKaUfR3p0jXfycI5
epD3JkihW2d3qi7Dtm9XdGtsTsnClWOMif/oOkOafmpRkHa+WrN6pUSNWq5jTsVRZ2jvTIA+pSzA
lcbrsYkxp3Wx7QGhhajR0acXBPFRM/byIlNjOoMpPFLoOBpvE7/HRjxbTcZ4aTNkkd6Oyblou/qi
L4F/EaN1pCq2t4oOzvKqUw6ydyteofSERrnUY6SBYfuO5R4O2TK25RlX8PSgS3I01mabWjP0/9wE
BgAExTxPixM8VQv1sHpJjjD6u0NRLKa1jEgVLcTbzSkGq0UhEgCA1ZTO10EO6SkZS/0MIvb1HD46
vCA2aLupnHpbksjHQJtqk71Za11wRd3Ov5odKICA43G5f6XsXVzo4WCQqLBvNBZuZ8UD5FeOOY4R
RCrbOFd8z1GxEI5u5b1NSDbAbkeeCfD15upK8pRSu+0TlNpu+tHWCpeugpM9NZ4telSE16Pzvbdc
yrgVLiS5K4Sn24n5mMQjWCMAzBKhXXRX2pe2wo8tnqV5UPnYHUrhGzBs3SGK0NkVlbnGBLr6Up1z
TEO/sDEkNQEnOxhqb7lA59IioUhK5rj5jF3sm3gAp2MUxGP/WJHbfda0Q7eC3QmBJXd5Run6bsFK
KHStfoKMUFTDorhmbokBljvKOkzrJj940/buYVBm/3eszToNVm35mQeAAbWB4gqVyX/2tNn/cygg
dmp64kUZ1LL/sOvp16GyALyceqcKEn/LxoqsGVqZcUVR2qj/KY0OBpcY/PggKtj9jr9ouIrYDNzm
dhinKDJZTWx6GM5Z9mgUwn5KRN93Vz0HY3r/JO8OBg9LYTUUBnnzrHRAvGqxNOQEY2/HodU4ydMy
dBqpnsEtH/6H0QAEoE+JRhGW3LdTMxCw0sc8+wVDqd+58YQ7yGw9ieJQu2tvXnw7bHXAPClKwO1I
sZF5hgbHDuxQISJ9jbtHLEG+JmOtHcCO91IDcg9SSLJ0THw24Ye7tp1bpXzBBqur79qMsoBXm7lS
vk7P4zDoYTVrxWmdi+/3P+ZeJQObRlSo0W+hhLntfQg30PJyIstCR3t9didMvmtnqa+ZHFF4l5pz
LUp7/tA2Y/oD/aT4uUMccT2h1p2f66Tur24mrD/0WJbum8JNqn+kNS7/3v+Ru+ugegPc4UiFbDcz
+uNNZgS8f4E+OZ+zZAJdW2ji72DMjtxL9h4LejSgLABMql7E7ZI7FcTU1uNRquIAgVruh4vbLyj8
m2AfcPU6IlXvTU1BW4h0QSYAOb0db6iMlKdk5mnPF9TEKjf7bisN9Hrw/0sSCKOQFprKPZG8vB2K
o5vQqmRqbpthyYANVPcdSe3RPaUNdiL/4U5QT4WPHBD0rm36VSuDQVgYhH5GFj8gQjA8VGZqnTA2
TM73t8femoGCU3kXqBXwprcTG0cvEfZElXhUDXxh4mE9VzZ1tFLkGGsHY/HH/QH3Fo3KJlUD4Fok
DJv7brTbwbfSTKJeZmuPojARhK7GZOWQDvHBI7X37CI9h8oBhQOVmtxOjmTeqxebserRHj/luTto
Eeng6B2s1844quMKdQwKIz2pzbvkmf1SlYjVRs5kJY9OubTnIm7Ln/e/3O4oYAKA4ZBnvei0wugp
R4yHqUWWfV9fxjoxH0VqTsH1/2+czV6nggMykScwApo1h4s/N0C3kvSgf/fSLgIEADJov/Y4Dd1t
vuHYQToaGMFGjWkly5Nb1LMR1k3BtTS2Rf5DH9L6z2mpO/lg1YVBMiIT2PY2qJI/8bUyrbO+OP2j
oQstiUp6zjKs0sLjejO94Y+uMgwt1K0k/TykVWFGcVNRXOgMBE3fjV1eqWtwscZwjCtrPUl4tDll
hsx+9HtSiXNX5+uXbim6I5HonQOn6H6oxJCQUDXblHgmdwI6ZmPlK3wf2YAyXT5bbj0+2HVWIdO/
HPGb9nYN4SD75hecfNtJyOPKDhr0ICLEcbMynCa9C72haY7S452AkNIczFpCaQpi28qD2bdlNjY6
3Z6ug4hmgvonWtOjuimN69pVaPiRFh1s1Z3LRLEqaEBTgCS/27wAK53F1Rr4mDqaHg9TNuefesYL
4QfYrw/hKYcHqvGDIgJR6O1dIguqKrhgD2zX3KEAVubfLfrCB7HM3mqpFoDS5VRsPrV7fotwG80c
TU1UNO1aXfsBsnTKwonqeHT/iO8VGlXYQute6XnziN6O4wRDbvemP6BAnUo9cv1ZfBgLXM1PVZW6
/2v7CS5M2/Viejt11fAZ8/blr8x1NeNsGzk+J/d/z946Er5R1sHtCB7C5lCAWGwyYKNcORa1q1UY
5gOI2H8rYzgCR++NhB4c4C3FrYAjdzvxdtJnPV5xSPepiP0cDbpdSMzmcxhjNHoQbO8dCbWW5BCU
xmAX346VzyIvekvrI6PXPOOtKTwPMOOYafXJRto2/xRkml+EiP/Nf93/nnuXDCVUbhk6KjwWm+xs
6YuuN3C5jRJHx2pkGQosd/DneW8Ewj3BTF/+wwLSEIVk69EchS5/O9XE0Xxb00bCiMLMQ83TPKSV
UfZvXLM52Lu7cyPAVAR+qnFb0YUCz2s7n5whqgd7eMTGyT3FTjJeR7eRj47SQL7/LXd3DEBelOBA
DtDquJ1aR1WYyJY7xu7H+DmpNQsLncB4shLjqMmxNzUazMocnSIScJrboUa0ioYR5QAoxL1zleOS
nZLGSy9eHw/fNMY/iFt+nasNQgFGL7UCVTIgolQ/6LfrhuhvQuUUFkRJk+dUjtIPwmGen5u5WkU4
lf38tVrt5X+W1vKw0rhNPrlWXh0dlL1P/PvP2BxK6nO9LajDRyOfBWV8iJvoBTuooSTiP7wYXHcg
XX7JJmwxIElijdjiwKFBsE2eUrsyQHFm/aXtZvt8f+Ps3eVIAavzp4y/ti+9oU8ZGmlkwMmi5afc
NKc3lF71H/dH+XVjbdcQE2CqIhRUFCJqs4a+3fWzNktYsLXnnrPJWC5W6rcRqH+oxq4/vXGsrH6T
VODz6nK2H61cDFeIpl0ZUv6ah0uXSw9OA0WXK9jv+ksVO87jQP58EI//Qr+/+K2OkpdH/ZONvnmv
TVQUK+TGJNSybvgnF9547dfK0On3DDaE2h7P5DL3+vFqmnn3BXx+8COxrfyCN2/2Z9pYRok/pd83
UddM1cF67e1CmpikkwbLRVJ5+yGrBt0ggxo40NTOS0/tFPsPYDadP3rotgeXyk7NggEAIdFRQP5h
K6deU9PsRbxw8DyLBHkuxTnHq+S0pkBzEEz6e4Cf/dDM6dHtuTNJ6E7AihEogBj34sR39boSwFHQ
HTtRn4d25qA7GUFdZFiznx/cMDvzRDkaujc3DG3bLRfVRu91Gn24SFns26ErEVev7MkLp7ap3gL7
NS9prv8056k/SC9256kk3qjD89pvsTpeX8MfLaAnUaacQJo45blF2vKqj/6RBMPeLUoVXmGoSc4Q
OFe/5bdbtIK5tFhGy0GvrPShXaQZVl4jwyDD6lgbfO9kxP30UWhcMdqUYj1gLa+2dWJkWpiwfhF/
I4HY3uQxCKhkoPWFGV3zvPpD+8akcx1W8rDdtz9fUjYQG8qWYuvD6/lZCyqfMuy4Gtp7pxLOJzhg
/lMw4Z6iJ10eruviRSVS8qFnLd7Zz+KjJ2MntiKq+r+/YYt49SFwkI4gJ9+Yffdj1mlKu3iOfEbv
oHqa5jT42Gdl/vocgNiU5jTnhjxne2r7OEi0sgQ+MvbjFKK4YT7HhK0Ho+xEAYraQMuKYoLycLnd
TgKRVgDEjGLg6vBFJFmdnVp78N6t06Kf44RKzcFttPNSwf1VbVVqW6rffzuirqe9jHudj2knyxqW
QafXoZkE9j/336q9Q/n7OJv4Bspg0oJboEDoNM1lmsv43DYgb6Zyag9UwHanZILywcyE5HAbkBaG
WIXuSM4DqohRhoXCCc71UQVybxeiv4q6DFsRk5FNgcm1UK9sMpZK2oT5woxV7GvPZ7l0bZRw1z6U
i3tExtr9iij5KI0z/r1t8/hujVqn/FXRrasnfUHQenCwIsNEITm4vne3oiocgHtGvHKbXxsrsIlh
oG/l1mihV7gpG+Hqc79BuCsiUfX95/+wQ5REkQUfBcD/ZidOPjrSYiZmslqrRFl2tE9ZOQ+fLOwz
H//LUMRnJCxAkLeULGNZfW1RPTmjx/4uWZY6av3MP3u1dUTc3lsxDKxQWud/lKrVK/nbA2F3KMkb
mrqs2rr9JttV/IGlh/Nmqoz4y/1Z7e17FckrjjgCJdsHlzx+8OSk2kl65n+BQl1809AuONgXuxOi
DEZWizgcefvthAZdg2oy8OJRxdMuuHu04ZR3zcNU6fHB3bS3BWGXgGJG6wH9xs2OELiUzIbPQ94U
UlzQWtceii7Lv6yW7C7IdMUHF8fekQYmwKSUhg2f8XZqHVR0gVsBCYI9t1Ej9eB9IuY59Kl6nNPE
SvDqXeO/7q/a3vdkvaiGgkIiYtnExW6mNc2MR0okytz/As1/wiBcNs/xhKL6/aH2IrLfhtpmJeTO
eZs3lFp0PynnS5qk2rui9rQmdKckOHmDU76dvQp4JNddEN0ffG8xeTeRMiV2oGS+2Tdrk6V2o4HT
Vt5Bb8k23xdOp0e6uaxvUzM58mHfOwyAumAZqEoP+PbbtTRxS0QVdgIWbuuQhWxnvmi9/npZJ0zW
SO8Ut4ybchv+DfFI6D5pQyRFYjwafoOpTX4o67S3L9mPSpqOMgRQstu5JDEaTnh/sS9XuYDRWZZz
VlAyHjrHvFi5hatHgjT1/fXa/YAA1+iUAHsCNHs7aG6WZiZ6yoRA9/JrM2BDASXkqLm2NwpXMNue
kiSoj82uiBEAsdy0oLExlw0wAvxlliEuz/fnsnfGCFfRLAF9Tqqs9uZvl/C8wsF1RjZ+hkbn9zSr
5hBSzyJCL3f/S0ClaGowRXlZjBfAWMT3C+lS0PAa37lkTl3CrPGPWF97p4lYlJvRgsZMAHI7I+Xq
niVShyCkDQNK67YKBJzy2pR5+eh5tTg4vXtVY6IAEDMKrMCYm3eMdp4O8AIGJbbJYDTTNbgWWuq+
sbU1OU8xMH5rbZxLu2ZaOORuhVudHV9Xcznykt+bOZ1mZe+BRBwtpNuZD9M4mYU3TRFtJfm3ZRfZ
qQTqgvsZNhSGyOyfr9876JkpJxEcjuED3I43e1hsyIHxKnOoHzw7qc+u3XTfR2uZDjDVe4eBzqiC
TqCg8NJFPY0XP5jgtSVzF1xE0OdfJ0xUr6+fECJURFkIBxJIbiZkFEViGTNUqCY2tbAyMhEtmk/0
qgX/gcsGNQcuGztHiZ9s7pC6mxKQd+h7Ze4Qh5kT12FrxOOXYpmWg+7Jzh1JC4G+ObAdZDy3Bfc+
7ymPBUpKLHHci5X1VbgUzXRBJa2DzuD5J9qyRzKFOw+qsvYkfcK7QtkS3O6NMZZp4RvDhPiClv1h
Zr71UHejPFl9l/+7WN0KUzT9GMTSOtgpOxcabT2QhnS3Sf23nfQG+APdPPiBo5aaFzr3f/dj5zzo
mTiITl5sSYpFivyo2Dq2ourdztAdMU1P04SiW1L0p6UHKFDTdP10f0u+ONNqFF43Fg5oEs2g21GS
vK2o3heMMsrpyQVZ867CKuRCcPgpGbVXa5yr4RBkgIPOfiF9ux1OFNbUjQ31tTrx/aumyy7SRjvD
nNWwXnvYaBwSGiBCxQXCm7ANQxY6mHE9NFEbzPLJDso16pesfEZt6ygwV3/VTYGVoYj9aVQizKu8
ZG5npQ+i9ErRtMAcJuUl0Tih17n5Zam04CEG4Rui3tI+NhS/wymYX63lp4YnJ0QEFTIZBcbb4Uvk
veq0B/xTInh0plLWfmpKxS0lFIu6qqXx1S1HQcqLc6AGpVmq8Ps8Bds5N3qHrVgp2kj5HZ16GOmX
WsPb00pjcbm/R3eHIucG0EYhnO1zOz935cntHauJvNVbr31mcre4BOtN5y0Hj+2Lu4xZETygNUmp
XJny3A6l/KtcwB1NpAdCteytuP9pJpWcQ9HY2sfaGpyP0DKSr/dnuHPWAR0pvIDKIkHG3g7b8lO6
SRhNNBs1cgXLSHQh6uE/fEc1LZIdnm/g0rejTFjzkvqyT6pxqK6Wo5mRn/pGOEwiOP+HCSmMAFcY
JdKtqa1YPC2wYyZk6l7zySo5pFTTXOSG7o+ztzWoN4Hh5LFDN307pYFSd1LYDQJfaXn22+zfWQYA
U8bgqK+0N5Ii5yHax4So5d9+PHSGA40ySR25xuo/+IBWwjYL9Ddj5jSvfWLYhPSvWCNwDwo0ejuU
YJNok0dlxGnSCSvnSb/668xb2tvF4/3vt3P90xCB8M6mgCOzZVqyBdIREfMqErUr27BfCj17axLj
Pea0MNNT4/nNz9cPSXMAxJeSAH7Rn8cgzkqZIB6o/ZSeoY/aYdbPa2jgnX2tfP+oSb53pH8fbxMp
zEXMYo7YgzrSsE91M2inbDaXR1/GFnoNSXJt2vxI6Ugt0fZFoJTB5jd48V7YlFQ8106vt1VkalV1
piaunwoqKs9dsXYInZrNG4EixcmaXfPg5L2cLjxSZR9C+ggL3ttM10udzm06brAKqbHHQqxWNA1w
PkZRDJ/1fGofPZOjcn9NXx4ORV6lxECKDI9uK34XmABX2hGBBv5t0YeotKeZPCI0UYh49SXGbuUf
yhmILDHc7eGQNZEZe5lGazE73/pxXsLZicvPZec1B4fjl8j97SoiBAq3hL4dIAuoyLdjZY5baCsz
A5G5DilWE72fhZVW5z+LuaphBGIUfGr7UgwnORv9W+DmPLY51DOTt0qkP904R1TBt4HGHlx8L18M
kmrCQi4KqC/+9uC2Y92Wue3yGTQr+5xRnDvpWK18vb+uL68HOk1gIxC2pkSAptTtB8AvcigSn8Am
003Y4qnmhHSPgy8yb36Y0+AftA/3JsWA5OlUCoBNq232W7FgXdzObqlwRr472JcOCnj7Hm9y90jb
cG9aikAL1xMRkxfVTerb1crGaSEftwiPDUmRh+BMRVgFvXjXS+2oov9S3xAWD0k8Gt1gg9i6m12L
rJNOyY1d62eJeJzFXL+z66V+cNle58V2tDw0Z1N7C3vE/uItMSxCxLT6t7EM5M/cDfoozoP6e1b5
7nM/CP956DP3X7usna9Nm9i46WbiU9EYKe2r9hCM8/I249djoKuKs8g8bBkgXkzKbNlpBw93qLxQ
C3L9Y7uaxZOF+ea7wBv0N5WzWD8WQwsOksu9pQK4oNBpBH/IvN5uiQX9rdkfLULrwf5XziJ4F6xt
dU59+1sH/veoqrg3HJAj6Ld0HBWA+XY4q0qDWO/SPlpwKvq70pz5QeKCgRaE5YeytI+KOzsX5y9R
M49bkyBmW9JPK9euhlHrEOowx3fJ0Bkh1VP7sfGnI9HhnYeBoVSWRwZA7rU5XLqdDHqOWU7UO924
XvxWNudKJ0d4EoDDnwqr96NepOlBZX9n7wCvoYrJLUpNc9uFMSYqDnRr+ygrRPy1t2HqXSHq9fOz
Yy1+Q/20z3+mXTZcjQaE4OX+BabWa3ODE2FSI1YNIN6FTZGz6uPC72uzi/RJyh+ZtBFT98v5TWdM
CYpr0vqGJkGFR4Q5pZ+WKj8af2/28BaA5lFmpbem9ttvN1rQrzHE676POrHkPxr8NkIvSZPH1tPE
yU+z9cvSyOmhqb2jjsPOzlKu66SjfHpe5k1KAYHQMYZZ9lHja17UupP4YOoieQayUHy8/5F3h6Ia
QxNbVSi3EJ4BZjR9kxoJmAoH43IVdiiB753KFIz3/aF2zie1HqU346uS6LY1WksDjj7qG5HUsaO5
rlo3DbzIDhBPY1jKc28mR4nu/SEBUN0uoZ9ZuDEh8Ylzskd31PXjlGzQcbVTumrLm7F35tfydFHK
+3+TBI1wO2LruUumaXEHWH1dI+F2dIWGZX3j5NbRpbA7OXU26fr+Ur66HWrSeiON7Ryh1ny0vqeB
LN6sY6NhTb2kIKSKwP1wfwH3DgTGIhSzSUK5iTZzaxK30dcUEdPElGkY11X9GIzpP6mZdh+gQC9P
Xu8E71BBOGL37MQWlCpAkip/DrpTm7gYjYO+t9Kui2KZu1AKy+6EuNbrs0RYaVRgFBpItdI3l+zS
ltJySbMjoTd/1lWxvrUMI4auuQzn+x9y59Dh3kerlAoX8hzbAmjfN/UqRtIoN8ZhEm2+NpomvCKQ
vT1C/excokQ/TIteHpTkbc/eXgyzB1VZRp1lyf40G1n73EnofwgDaf2Tj5LWt2ScqqfKrvI3mQRg
d3+uL7FPqkXF+BS4yIg5/LfbdPW90asUNoG/fMbSd/p7HKnitVptXzuLQo2RuP5ZEP+E1eAGV6L1
IyPDnZMCnZKUlSCE3/BCVizTl3lIsW63y6m4uJk9vZ/aAHjyfE7LoHi4P+Od3fqragnZnKMCNvJ2
wsih93OcM2HEK5LnonaTr6Ps04NRdg4jo/wqOun412z5CIU0Eo+QgzlhIfxz1HM3DKyyfRt4TfOc
Y3zwiZilIepbj+6dvS1FSAffnMsA6attWDf7SzJ1OkUAYTgPSdf4UZXRShJpNj30aa/RUzPMaF6t
+uL5c/Ht/ufdW0yoxjSzVD+NAubt5zWzvIgbm5pAZlgrV473oyWsuKBk+6+uJeZBrrZ3VGn3cN8B
ViSM3SwmSB47qVIuhZVtM4d1X/VPZpWn71aq/gdH5eWS0nVnFDouJnHXlhxb+0GXjS1ybMEULx8T
14lPJVYaIag954p0exOJNIYBFfND7n9T4+U0VUZFWm8jFgTudLOmbSx6mYimjzxHYPSXJ056NqXW
cdHiA16E+mLaD946OWdPG/32rHtLfu3HKs4veZ3YoT60XRZqbmmhEKjB+Rntafjz4Eeqb30bEIL7
pUCBEToVQ8Kj25X3XZHV6YSQaDeL5dlc1Usk8zqUw1whgOUPb1b3Ey39KBD2lIT67DoPqdW9GsJG
ggGOB4kjxUGnFXL7M5CWcBshJPJXteU+Dtr4U/RYeS2jXVwMZFDPWbwe1Upfbnqo2ootovSpIOKo
P/8tFhWrWaci7mE54UiTnbV1Ho2wQEdTv4JeRxEyGLolu97/4C83BbGvTZsOWA9ds23+BqjMswpJ
qi1xIDnRfBSneXTj931WOAfVg1+Ihdu19UhOba5LHmA6IZu1lQtHIiiRooq1wcbJqI3LNexjKzBD
o0mmpyFFlfyKP2Rbh9YEFuY0Vu7819ppo3UOrAxxF311/Le+7LrypHly/DmZHc4Umr/431DDbZYL
5sNiCPtK79/XY4Gn3/3P9XKNWBuHD4aQhOpsbqIUkL11XGRsSpkV+smeXO8EKkr7V9RJAV1yLL/c
H29nechOCCEoclF32WZnOCfz13t5F3mZLVz0MJvg44rk4ZfOmfhsB4O9vJwArZEL0sPh4uX/3O7A
Js8yZ+k8XM4LvW7f5qYVOz+nfMK/HgmN0n8H6sWZQg0/3iHSCg3nSaeUWXzx6Jtnl2JSQtVLVzTf
TfqHfVjXrpmEvl4nb0WZUiGXYxJTLtHWd5YsR+wXgib42jawuEPqaJgwxJPvfcjWKvmyyrUxQ91D
gP4SZ07y3ot9+WbyNV1EdU08FLZFQhs5LyzkEkEQ9vUZlJGDe3EMtu80adJxcC/H9u9hhPm1nOZm
WtLLmlQZdo8QaMVTmRfSCvMa8fJTUMw6nDD04IJn/F1Ehll2mo2XQWt9+TwS4SU/OvCeOBeYgzDR
HgzQvrWEHn+w5txoHlApwxOjMorOoyjm+n+sDSJIr86vAEFQagFtTbWK/sPtCgEwNRPTpW4tvDQI
Bb7sJ2cUJfLJQXAulsQ7H2wJ/r7bIwsDCSXhX4AIRVm4HQ/DFNfogXcDGC6SH73dNucB4aUP1YSy
/P2hXh4tclNyVHSUSADIiG+HwgdAtJA828ic2vIa+0by7C34cZI7Ls/QTo4S8F89rtu50chjV3Hx
qZdmW9uxhsUC+wSCd4kd3EwXs1u/m5lM5TXnP3hTWVb8V48Sr4iIYGPxoVhquzzVFGbWk+fGQfy1
9ufpK091Woc53d/42e464++6abs25HFpv8vBzj6kc00dJUnF6r9D8plEvx3F9FhqGfJxZFvmfOpy
t9XDwUyDBFW7wPnm9Zb44eCz/aU1uioOHbd0mnMpilmEq8ycb11SyvoEKKb5X2VN5Wc9q7SfwwhC
Dk2Jyf+WUH8swy4V/SOd22KN0kp2H0Wm6f+ANUfGuwnibA29pSJgV6vx3ZS2/Ibwm/tU9Ln5zzJi
WRK59pr+RXzXNWdjxuMlbAqse9+viV/SHcla72MyFv03LIpW6uha3Jenpoda/lzmhv91hWAn3lV9
ojthyT5tPq8ymZIPXmzZAwIHfbYWkSn0yvkQl+iInwLCLg4eegFPhR/M36whcYaTZrXjD60r0x5m
Vpcul5ojgAYn8kHoMmBVmUcSMFlJVSPOPxa5sp22jVi+m9Bp0kNZoV4XGiM10ktNbeKL1DLS1wrf
kOHkxvaShRLaz/Mqg3r6IOdVOwtBF+xgf2+vciWcTiRLl5yzC0ljs78njhloYEBfs9s1T8YQFG9g
hmTeqVv4g4PB1D3w+95Wg3k8tQQvUF+ARt4epmGAL7FIx8AAVS9OcyG9ix/LI5DPC+ib6mwo3z5e
JlXAc6zbYWi/2y1sPv1kZFWinStfzM9UmuKzI7h3w84M5s+xcOSzO7Y94rn/h7LzWLIT6dr1FRGB
N1PYpqzKqaSSJoRs4iETMkm4+vPsb3L+ru5oRY9bLQQ7zVrvek2Xhmvepa7TFN7gyT8xW8l2vTzx
ry9O2UZSCl/z4hH+npuJg6Bf2y0hf2KgrPuY6M4x8MWiTOFTHtfR51WQcRvO4UUK6ElsFMQaDfsV
TioNFqeDtAtUAt8h731a1PTJEv0ewJdaK0gUYlirg5+pNsnnSavmqiS2AWRrWly/gFCylE9T1LTB
cZz9vspLW5fese1jUjdmBBdHryr1ozKz4E931eXIybo5T9d0FCeIirspiJPchlxHJvm9urUczllg
6u7YOJn3xEmRDMdusdmD8mf7tS9FuOeyLqP6LEexvEX1ND2mWmbfTOiwxaty5qOvIp5tUcVj+E1O
BlJnLWf9oexQ1OdiDjz9UZl2/1j6k/OlHUX8IcFUzEWVpsRaeJHAtFT2U3vnZBk2dG03kA8eSn+8
barKmrvQ1enbqGS4kUij+uu52mdRtHsl3ZOrUvuFwd9yvSnbQAhpS++jDtMlyh09YvXYivGBIdLY
HKzYiYeTadqWudbpGBTCT5p7pOCsLoZp20fE8MkN0QGUd/hLM0Ppx1KnOaFJJDosCFr0mdYKB862
2/Zb0fUDlHECUYoEz52v7Af+hT5kgBvt6kigp+2JHZo6Z1xPUoQbwrTUNi8x+hjvYNpI0pNVxDbm
KlHtdChNXz2KgarlWadSfa0aFzdoQSLhKxO+Ic1t6a9fBqwmHeiQdvjpuvMeX41YF+9F6/Tpm62F
cqh4ZtEW0B+iN8Da7cV0S/qhSsmBLTZnyX7s/ONfrJoIcMCDI/6yjF7TF64TZq+u3cvqOMdVOR22
YfcSaEOlj01vHUzkGayiXIotKcWD9obKL+yCiignuVg0cHICW+d9vGXzp7FP55/G6dztCCN++gC/
jKFDUHvRXb9Lvz1kWvZBriTiX4iJjuscsnlsTqp38ItSeEEEJ2aLyc9h6bZfNPEJf7X0dbBcd2mE
OHvvPP2bpmJQxyq1+2uEamV7TQJBhClh7M5c1INanbt1U5EskiptmoOpk/gJ/5b6RaOGjG6jlq+X
0z9fZHNqrrEhHeK6P7OPxLMKTEqe2KD2peFOXMwd3sx9dhOJcFwLU9vYHi9auypfl6YbjoOM+ZdX
w2aC62G2wxtxuLPNZZI456pZSBDAp6b6Xtuh/DCuqeyIPprctwhaa5L3QSCe9EraMmIHPzywIWgL
nTWaH0Mn6vwirrbgl1FdsuShRqmTW9xaPvhVqliireleBFJk/4zRVHfbmjKN7hKvhBgptnByr0nK
CKOiado6anIxJINfRETM3gWZJHzJsT771bbN81Be4DXb7vZjSYJaCalXxFPel+1qiszCu7KBP0nq
EC8kIGdEU/YhpiESV6WppwdU+fG3aVgTlS87cS7FJa1KnfCy0SYPFIvqJmyC9lE4oaAsD/SUfJ5b
4Z/7taaJikQfFFUdC/2gS7+rn3wCfmUxN2rssKZlhJvTGnnpwVmMfU4CX6UHHGjSBUvXyb4kDB6G
YgmqElKOSLsxjwk1N7lnm7o7OWqoEDSlZbXfzuGqupt+D5sfTknbet01YtyOBP5U7kmm+JcWEJmT
7FDyyfY8tVaQFrU56zP5pxflbli3H/Amh0ni42kjb5CcxlN9bspprPJR7Fl/b0QsfjOpSJIjRP4t
ODmhxlgg6Tb3m12Z6uY4mqzRQXlt8JOOm1po3JrgvGtgx+JiZPiII0lfFnIqFzg5yZpA8fabDqQx
jBb3xnHGTLAV92Atmh2Zzr3Pspv4r2n2PFV+8mASL/wq6mytr/ZpWuNH5MC6O8kxq/rT0En3aWuj
fbt4Vw4PyVrxm5AOVBGTUnc7y9rvpuvGj/pv7sVepiChVD+Fpk+rM2m2g73ZjB107oy992nv1cLR
7NvqxmDxGTGv8Mc3MLvQYC41rJ/aDXPzfN2TZSEEjqDoVQVslxENijz1YZs+GeUR32K9JYkOEIn3
9NhpiDl5V0eWh89D+ltZHSm4B3L4xLZ0TU7ui9Ndr37p/mjCXU43u+69J1I1An1s5jG+aXHYm85T
180pH2lUz2UcUz26yo/3p1U14tahRKWyKPlZxIyX9nUipu6jUzvuzIU4999qa0Y/n+TkfkdfW/t5
WW7LvSpZ5ofV4u91g6nVPML8D6P6FFVZdhVbsyNYIq1W5XPnEpZTrYvJigniz0EP6EcO8OJUeJtV
asFSvpmshOEl2ws8lm1fpbnwwTNvWT7DD1geusrbuCuVwt+x1aU73YzexI1J0lj9hSozJHjey8ax
SAxk5Zu1NlVdhOSBT1QHnnNDmRoho2LV792ZCL6xRbBb6xB/wG3EYT5qppAI6CX4pJTkLKx3Xf+E
tyv83JFhJ66lrjc/HwPTDY+lnNEDjrvx5X2TYm/yulN613cjE5UqZ7qyZwRfDs2F/FJ5D+3u9Vke
B32pjxvb2hTCeF1AZ7Ck6Hi7fVN5bDaGP3r1xyNUtH0G7Zjn7aoMm606dMnYf3K7pinzVo7Tw+y0
yTcd9vyxJhYRfkBWbQ9TgzqiEIKT6jTVWZPl8Aiaz7XTTE9MlMPlaFovsSf8VFefyJp2aQoupxLT
+2RCLDLGq98UtOLq1E1iA4QQfuXmJrWsDjVH6/3kyd3A4rHeeud5lk7xIj8Ji2iS5TOh3cDmnpjK
Z8fx9FAIGDXfrGiy4GCkW+IDP7n8TJur1AdPjm5yXmtVq5spQjzxua5rKrmk0dHnuXGdpSDbMnlL
d9CPgx91eEclvi7xaas7cY/Xe5nmgMh6vY+qUCf5zt8KRXAEv8gW3+lyO/oBwIeonXA76DFduVYm
t6F5J72Te1Tx5oXoffuQ6K0h9qt040caq/R69vXqFANP+0l6qcD2WODQMQdd0J3CxmcnypoI6HMr
tF+fXJDzLC8nVf6AQoDYlxLOrV6SdpqD4xQH0+fGS7o+b0Lj3WWx2flZei/4VAEwYG/mtM4VlkRO
etC+CYMzZ7m8Sy4mCbncPPcXgEFEPqXVlAJrWh6k7Sib3KCsyiubrrVbNDKqVDFFa9Qc8K7wfqJQ
cC6/hvBYul7QHtoySPUJT5fhORgjQYbo5m9THmS13HMfxfpXFLHcG+0cwo72OtIPuCWGsSpG0aTr
bcAB1dymprEje3mGa4KFXnKz9zCx822VqjyxJZUs+njZ78Nh9stDqkW35TUkOe7VJFQAGxDM1qIz
eqrOGpmyRochmZU3c0SOsNCpuap9x0tO3jj4n6MBGPiM4Q+bQFrXfaI9qttj4g1pdle1ZDLmbtmt
910Qte1153FZ5VNQ4z5bMjV5cWflLcdK7+43MteUeyqFr9S56Vb5OXEtoyR6CPEYrTRShawwgsuj
bJ0IVp03RgaLS9CSiIf0hso6QIwOVNqfAa6c+CCZmLqYtQfs3aHivjkxr3GqPL6YtRHwQ2Y2zdwY
k60o/TkP6TlAq8hDUBR5iFAKojXmj2UW8X1mLIbeZoHDD4uz2tLC1VVKQTlEX9vZX2TRkRLEYcSy
5ioHPrlTVuKdNrszJC2fYZUDSpHILW/9Zb4fbNeaXPbJDkcvnrupSBXrtoj3LgpOoQBByMsogzHO
b49wiycLk0/rpL/PTR0PHD199qmJdepRQaqwrHNyc+LmXMYrhD8mO1NKGUYeZ95Ca36lcA4p1MLY
pLlcRfBjGvAPy33yo+ZT6sip+ZgONmOigSNakkeRsQYF3wS032dJd9RJ0M7HEW5hlENEn6aiR8bD
cZZlxI+o3ennc1fX4c0e2IbXwG/KO/dR24dFMDbEFu3B0O4FykTrFcGgzWO0Vysuc/Atfkkh4o6O
oE7u1ChJTvGHdEi4ArGkeiw5xr/oaOEGaViXe97u8X7HyUBZHYyK0oSEX//X0Fblk+oH+TbvvdPf
Ba3ZHNzlIntcqwDrmotipSyaLGlfXbNtsjDl6sdMldLsthFb9MQv4gWFog04obnwk2M9GPtJNBs8
lxbGmleEpgyawkYiufUxXInZXO50H60bl7uq06FGy8Zk9FCucdhRbE3OoVGO3opsVvHvONqj7Daa
lupTRfAIv7429k1rplOHdnHUzzHMgLU8EybX3hgav0jnIHi0gbcNIH6yu7OtO0PmbKvpYzgKykwj
Gn7mdSE8qYglGfS5Cvx+KQY7lbe+xIiuWBGYBofaVn1XGCGrF4OPsITvqqC81Fmtq9up0mtJbk28
jjm45vKiRhvtRzNX4XiDt3z0q0rqsD3Uy0Q7HnurSK42hGDjYa7jZc1Vmzmv++CrsYgADMez30/6
FPu6T/NoiJHR8idAxXqXTmA2/ajzPTG2YdtlU31geYbfufrKb5XTYB6l7KSJD+c87wl7L5efkVy0
f5/0ezcfg2yJf1mmJCSH7lNHJ01hms9tUzeHNWtA3FqSgSau7Z4/sgfEkv30nN3/oaVgGbtNczEm
QAMwMyGpt19bWVc3olniCXsSbGAKAyb2WTkh9ErS4Hs2mjs4HIyzDl8xiUx/J94WkWvhLWl1aIyd
k7u1D5enQcfVF8za4u5QG3duc4Dbeb/Zydr7RRbAcp1ScWUkj7rdD89t3ZX7twZT0CrVL/601uJq
cRHbXaVlsLIBXTv87ld/bY4thVkLEDoEb3bozDedNKNTEHHiToAwfQYI063KXl20blMeTXso88iE
RhY61cmToyKmJDhGhxBhS8zsuLnL8a6jruJwGZV/RsVCGusgRZDkeBDVvzsiBaoclQC+3APs858L
wUbfdTNXLW1UO3QHSFO6pZ1puItY/uTP2fXS8VS2MvJAVdY14IpafliTMuTXIAgPTCgxPuMEPvl6
cqWJ3tzJMCSIs8YseVCPyZg3nDPDUVk3+i3jmH7C1JeRJ54L9N1NDa2Z9cW/ux/m9RPCE1EXggLq
xbGTs1AYWOdKMqBJczRvisvZaKazLaYVeVCuZNrOlPifZC8Dotut0T+dQcgPnazFj74dy892q+uv
mmoZrBoX6FfpYddclIPYXzcyzHm/0EHJ2oXplgf4hojC7+AGJvRmde7Vwr9XGz0OYlNkm8fNeuJs
yFx+Vtu4PG9pDdwyT3PT0kxLrkUFAK0PTsUNUeDsPX1MEyJW81CM9onzGgyhsc76bXLC8bec1nFC
rlQnqjB72A75jnXfE4ZewUupy/aabkD/jvYleK7YQb/sNELc64BORlp+F+g2q4IYeZB04zUv8dBN
c5celFz7cEtfJZ2hySvghm+eN4/VAVZL0hzlFFN+43c8M1mJdvUIjrN11NZLYwqGMoN6imhB65sg
29EGNH4ffFFVPDxq3zffsnZqzZ3cunRlNLkmUe7KWEx3tarS4Uj7jR+2zdbxUM8yG69bRgc/a6D+
24wsyOEGU8nkCa+yi8EcY8epwPornY/UL/2H3U7mqWxN8x2V+XqL911ZFeFSBa/10mZbPgwDALJm
lHufzPsoSG+KsQ6GwNXO+ayH6HPfW11ygsYcOesWm4ct60D/vdAZ1BVH8XRawr5y8tgvOcwt9xkj
Mnd03KLnzH7aPa5tlM0L2CTMuAhPJ9cbAUobMTx7sdLbDehG+LJTLTP1MzTOR+uRrJQLIPgdxLGz
16YHMy262p1ZPsoBxu97IvDyRm2DV1Spk3XHbQlsXyjd4XvmQ7J76FSA45fIsjb9EDJC/N2RiPs6
Shpe9uKlkq62Nr0WZb82lGyuXJ/YDYBDxOXoD7NoBoUXdbz2RZfhk1u0rQpeo3BkerGQFXGZvziD
dyerYLmpADLKfFXIdc+bErs8lvWQdLTUnmXoue7Tj3Wz9Suk3FEe8OMTzaGsIpIEZqVDCgPm6L/L
dbV3mzT7z67lTL13R29lh6L9Xs6UwuYm2kd/vtpk51zFmys0g6FYl6d+zbLhPFO/fMuspZcNpt0/
TWUg+0MfyuaJHFnnIUym8GVmllrnWsbJE4rl/ousV6c+Dm0STfns+PyVdiOXvIgjM9AarmEJFGA3
rg5F3xgVAQd5e6iW8sI1npdLquSwLV8papvPlU65GJPSmQT7P2WOBfVXX4GN7BqNa8AGaduGbivZ
3AkbRnfAIKOVFApZVP8oAxPN+WIgaOErZkXHRMaf+xzN+mhzqPT+K+VJ/Bx2NpkL3aX2RoyTl+VT
EjnXndmW8HaN5XptdK/rq27zq9d+B0i6q/B5lCeBRW9NrW9oUcJgir7sNC7VMQLo5npoAKyuliQt
s2Jj9P+KHVDUnFCfjdFBd5usTgxxxROMqY5cFQ9wahq97Ax3Xn+JpE3ulXVahmyt715D7m9GJkyK
jdD2WXvnMc9act+09aPje9ztSpu5OQ7LUH4T8P+mXBrFwUiSM5qwtNvDPncpp17KzXiUkd3QLsfY
lPPnvRvgwKqJUyPHclG9Ilx0fjQsgB8LzIaqYGZRvoWt3zzMCxVEsa8yYD6OqctZ7wqMr6qnQR9N
LGZSD03f3XSDdsTJc2fnJuXgi484pITDYTZJOVy1c7f3RUx4Qp9PdczFM8+RdxeGi06OuBNQe9EF
I2H2k7o6ZcoXY1Ep6V3vAPXMF0apzw2TsSjXlaV0jXuzpoDschnAz+KQi5rTlmpDwO7LOH42hsVZ
c5+oMaM8inb/Zw8n4/sYYvxatF7nURMsOFpkoubQ1jjHF4zf5iTPxlI9rP1eewd2Rp/g4rER9Rdm
egvPsde5giai2j8vQbS6RbvFY3BYHDAfqglPN0Uy2vDz2MHpvq2IX/JzBdHkfnO2zCtk1nsPZr+0
mRw+UXUL13T8WBINciGV+N5zRCE954zUGOv2XXtjLkVPgemY85JIjEQwymr8h45uZ3gq/X7/2UN6
SK/HcNCvaV2Lx1imp1pM7nxlHa9SoO3KBxcItzaEbpBl90u2rW+MLNLpCo1Uf0tDJH86neBkUNbn
/2h7x3/c133OqC3NAleUduBh4ioiqSrdwW5LighAnSTsaDnboDpeGm5zEFObHjhYRQZ4s2p5NUL2
Aj2aOswvNjLhuzvVBRWHZbg2H7awtF8k1/ZzwI9Tw+Va/N9jWlH1Xtzy7pYgG+2ZdxwfwqaZKGMb
W4KUB/w3tyY8K8eKGPrX3mUd7WjCMs+JugjRxfYGTiA/7FOwlmD7QPvR19gmVBC+KusfcCOwe1pw
/mzyBIuO7J4BL6BfOoQAVOTbRO5hY4VGHN+dg6AJnol6qAbRu/kY4xlG8nu8iOM4yOVjmJEZdqsZ
bMzHrUM+Rzsco86d4n0iMYRk7G+wSdrptDn02Ed3bbhsfFWJ/ZwBur8ijw4usHFE57IZRk5XG6iV
zpe5RUtWKU/AMRJJH+Ztk6ZgQA53B9dDLIZjuA+YClL0ed2p3luokEc31Zkr80CuW3QywdI7H3qw
Z4Jtp7Zbpl9TpVT1wYp0JbtgrlsKHnIsg41TtPZb/9h11oGAYgSUTvVB14yntyKeA6lfpZZyP1PA
TMLJmzKA25RZyJsY0/mV8+IvNkxxo/dbKFK56GPOwWMivaF5DkQsTZm72It2WIhuMvgYEr47fJCD
Y12AGC6d8Gp2Y2RVxGr6VNmD6zif3apf++vGrjK5/H99Pd5W+FXol9gzO6WWk+7p+IuAUZ/ShrEf
z1imDCVDrkcnWmnz99X1riLb+uu9DAHRmRhMZviNkbXZx4JxMo3YSU2xKH+X2Z6QHx02c3c7D8Tj
fm5JXll+ph535wc3Hcu4sBjP20+MW5T7sTcxtVBRZnHvfRmdKXLjU9cxI7wqPWMYKs/Bnu4/HTte
CD2Uc9W3Aepse+YximmiuMRxb1yJhBO8BaHjsrm9RPjgZS2WwhjkpyqcsXoaISiAwDBRweWh5esg
nph1El2ZaNfOSx/5I5WGXqeIYUlp1AbFeXElWyqCd5F+j2UQJ991nLbJcq6Zk4oqD23cTDMIVB32
b1PKLfMzo3Utjza1QX1r67pbHqJNYo5doHvD8rtKbJncWoVk41wHxvR3Lh16eE5J2FiPHdD5/hRP
/PvH3E0ZFWDhT4LfT1EL232MK9exX8vNcm0wK9myK8X65tVir83OwOLaXHuL4cqsXJ9RCvDaqm42
R2PqHM9Ja67mfiVLZBm6euWq1HPzAUJUJU/jmujxRu3u3hxN1AftV5w9SkmfO6fqCOoZulcKqsme
N8O2e4fA2fqEWQZgS7FF4ZC+teyYZzwBG3s3bxHdzO5yvx4Xu2CLgN/z9kULW/1SdvfUdcwh0B5s
2JZfHKFGNxeOWV9x2RT+ybpZ+1yPfaBz1PMdIUtcf+ERF7N2/CrmtkzotYLMXomJP1Rwb2zltWC7
/NSRbKKDC9d5O0PM9F4RIIExRWD2Wa4zcLgcUY3zyCRVdIc2bfavm0zGZ/TQ3sctFW5CwzTXx1lW
9cAQgRoxryRy25wRSnU/0Hs/prh3QGQO5z7Ky7isvi6zmL3CRGoxeT9N21vv79tKIWtc9+BpX/7Y
MCV/W3VrbxyK/Q5azBhf6xnDe5q0+OgE7AtCLtvroGkknIFlv2MMZLrjKEx4O7J71nz3NeObaSsJ
6A3rtb3rEkIyV9oG2shgmvrcVP5ERgCDcSbzgEDf+92zH6dxSoBPk84MB9lBbz/sFZPf54YT8aPr
qBlMGg9TwiGipNqYawSQEDovhvRR8XU/1jKCNN2ORr3BO0qfy7b32pMYyiR5Hkn+/iwJtISwE9ro
ZzaadgOMiebtUG5RPxTRatujEpm9eDu0CU7NmIZ1xWpJwb2bF2/FrqOT/bVx1+pqhcw83kdImWpa
6ojrO1MDWAZ2csxrMJsE+1l9t7pDtB51xaTLRoA9z+T3cvEPDD5lmYS5jBL1VQrupqPdevgcDa07
t3GbkXyr93K7AtYS4WFO5766hU3l9CQb1n13rMtdv+7QBOYjbeT2vY+96gdG9mmar1Vkb3uMn8xp
k7L+qpYVunJaVc3jMoU1o0s/HeEtbvvClGXx1S39Eu0rNvzZ/UXeIAqvj6ulgOnDHIbhKtPexQwk
H0w9uas5gaMzl5XpQieX5b68VBWdcU4WF+b5CZWOOoR2s49LE5iJT2IjN684gfZcqKTjxPMyCFfC
zBznWYa1+tkD0vzMYB/mg2kxpS5YlgDXzV5Pt8JSYh0N0h3D4XYJJYz2Wn5pZRB+dDNbdjnHPuvG
n7fFv3MmpercZRL0JsQcd/R4M5TucVZNeuIwSqsTYarVSbuTo4uE4ZV36rxsfopmsV+4f5F/PwoV
P2Ktg81rP3KI587eptuxqrftsYaa+xLUUva3KovH6liGphGFhHSwHMuoFCmzHoqMU6qYil8gBGB9
E2kxgWV6kTx5ft/0Jz2FGfgPDSAg7GJNoTdPfx24e8Oi8/DB+YzEYtgP0oX7Bu5WJeLoVlmNS3oS
zLdMUrbxzWv2tD7uoZN+S8Y5DQopB2uObG7cE5p+6Ml3t3MWXkt3XO6NJeWqwAkJlD3t++HGHx0g
7MqjkztRIPifZGTUL85Qhltt7V7AIpBtl/bTemmhGsKgX5tG7VcNVIoODNZhNAs9qH1VlYo+ehZj
4luP++5p772YeuDfSZp/45XBFsdWKcX1yKWme296NHTLpimqwGGnRp16W0XXpvnjU95LYTH5xe4I
B3Cc6TI8j94x4WlSZNzvQ1pMExh00vHrR6MH96mF02G3QBQ1buR/eLW/8fMuD/0fHRRFJoji5b//
H/q9Fh43UYktdUjK8C0+yePLSMTAuWeE/98fRWoyZF3co7hV3gu2cODxuq2dkmLy4BUEab2cRdzq
c+XJ4Q9eJe9ZtRe/5EtK+/9CIXCie8fQq9ZpYNuZtCibacjbkrSENunr89Y0cT7p/U8ihn9YIBfC
MJnU2JvBDHz307XbtJdQSDL4A5t/3e3GXqccpH/4gP/0VjCa0bT62J/+bYEgZu+T1jZZAYWPwNkV
BnhQeu2hMxFj30ZFf6BT/sPa8Mhx9ynkUUswqf/r2vBhiM8zCv8ii+X3OnTbg1jhmNd6/JM9yD99
P6wRcaviYGc1vmOJIpGTk3TqrAABUS8QApL7jrL3D9/vb4K9y7LI0OmxImL8Fd7rdKdIRXSH/EzO
Aog/tpN/D2vDO6jUCR6MTE3RdFX5LGPrfWKyqI8+HJmX/3yWoPGB8x1yZ6KouXyK/7PhaO0SZBp8
1FlBnS/qDKoKLK0g+K9ZJR7irsuSTEHuSH8O3j3IbyqU3ASeotJNTJgTMQCfbHUn//O+Tn+y7fz7
UgkwgWSmBfWWczJ7t+GcypsZndDCO1VrvzM/Ybi54YnwhtCu/lPG9HvBxuXNLlrdOLjYzvOGf/2E
TTN7JWMOAK/ES++nZPgmmVKfqGp+gH71BfqK8NAKs/5ByvP3A5rnXhw62H8XSvO758Y2VQ4FPfsh
MtFpIq6rkDpMTn02TQdHxFvher13+vf18o8vS2IxawayMQKcv74sZBIbypa50gKYgZYdqjscv+1k
CRzMl7CVR9+TMEkx9//P25/XvQSJXPS1CQqgvz55CCUBQb3NijLY+0+d0w/PW9ABpa527R/+/S3/
fgAg4cXx+HL/cR+9N46pg7mZjMx41iDSs7tu8uztzBH+/Sn/tEojOlqkRex/7737AG15CYyacIDa
SKEYHplb6aG/3eDH/+EG+qe1EvkovxCTJpdZ0F8/3t5ms0xwYCoy2Fof7LKVH0K4P188/Bjc4z6E
5ZpTBDTR8d9f8Z8+JP53pKCRqIiM9vIJ/s/x4jQu+Kems91Xv//a+SLqD122BOvh35/zXip72YMI
KxMEnRHeY8G7u2F2PLIPtjhDSoBUEAtYdlyzeAcmEsgnITAQPqOjnwoS5Ic1SP9rVOXl8RzjUcLk
El/U99Hv2viMZxkuFyUm2UWIWXve+AmBc2uDt6G7/MmB759WDp6NFy/WANz+vb9mhQlHsyFjLVLt
mhMZME8loUEH8tHSP1xSf3rSuw+Lg+heb5IPK+IxOna9R+BD05aHXk7h9b//hv/4qEtGq49tBXZj
7zY4cFYpVBlmRejU4XeMKkhCD+rp01RXf8oo/3vpconW/v+PencZUWDEmkFTVpgqw6zaJ09UgJ8d
yfiOIGSSLfnvr/b+1PQjCpeLo4P7P4fn6N3zaG4wc9OtPq7O6p1RH1moWVt2ai/ZAUFgzSkRQDjB
1s1/OMnef9T/PRljIDSFl1v3vXax8TWaRt/Xx3Ru09/9OGbXLdNfjPG98Q978J8ehWOiy9mM22AU
vjtjYoz3u21xNaJZk/6GUh8WyCI+LkY5f2oT3v9+l7dCLnbxB76kMbzfb12nlV8LWKxOYO+ZuHif
VL+qnOFE/Nyl3Z9Uce9PTx53EefiFANnEcPLd2/mLZrgkzQzR+vUcCTj9Bz9TzSBhoKh6Tjy72B6
94df7v2Rdnkoxwl1WXhp9LJ3RWgdGbkkI8zMlCHnJTGnvTJYkbwqtMInKo7oCMgz3lRapt+qza4v
/3nJUtLwK9IeBbzzu41vBEM0tfXLsd/Ucl7a0zg+B73Qj32VRkdGrSOUkfFPL/0Pawhlfoa1WYbv
Iaqpv94XRlPM85Dl2KqGOU3sO3tBhRr/FqqGS/Dvr/hPP+tFjR+mFwNcFtNfHyY1xBBqswWhVPD/
mDuT7baxNOu+Sq2YIwq46GtV1oC9JIuULNlyeILlRoG+v2if/t9wREaJMCX+5qhylmEbAIHbfvec
fcKlm1rdPq+C+s7ThmAjS8RmSpGrZz6rdqLtYpkC0wp+kHCPOak8CW1f9eNCokSvxF5QtuXUxbHk
10Tm7q5su+7RDsb4OpK1uGeHlzxRFNbXJY7dkvwbjso8Nw2pTGHXWHu5py80wsXPraBPPiUKtQkg
iMZ03uR7NumkSkeIklUMeqV0xgWtxNxViVLvKstMvr39LU61dhurC4Z0tAvqfHWH2TNLdatr1jqq
aAUNopJ4ax1FE2KZPrshSzVc4V7ybuIwqXcezIt28/YT/KA+vHStTR2OtZFF0j1QZCQUx82hosgp
pgSjdVxY6Q1lt3Rjk3++s/0wXhX1MC7zWpq3tToWazPJkXHzhddl08QcpSBwevtxTjVOomYc1tnA
Iow5igcBv+/lgiPmsQvSm3SQw32rYq5QAvNrXPg2Z0x9eaZtnronyAfWvkBima1m01SXqOqodL5c
4wyKlsYg2ukoStr30eC08YLDO6oJqWfYZ2aOk/clLGAiVSJLmCeiaZyCjwFlNsLLdYvzA5lN4NiG
HFJOUwJss4oabKK4NM588pP3BW44jXIYuedfPJdBHzZmJteqSPSdHcWWhaxYRjceru9Vmw8ahyKY
yc6MO9NrnDc0uhZTGEBsAI5TX3ixKO6Q9zZCx+kBMLP9EIZ9vRKNZX54uwGd6FEE+2AbpwPDi5xz
BNCSJqZ0x3ptVXm0dqEOXWELQERR+39iW26XtejFkqWBDs+/0a/evvuJV4tbUyXA09BQ7c3XHawT
hirWAppSElk3kYVq3iGTacsKtV7LTMAPKOtzwJwTgxY3pZrCqmBysc/aLzMZpFmXOatpOEOGnMLs
PFBUj20vXNpm1/56HwV1JKZJmtRldT5HOvUEXLYcuTaSQbmprbq6D1D25hsVb2S4VBPpbwbXHu5+
/d2y82dJx4sVRDEftx+JY8JETS/XSjPK7ZBr6U6ahbrGZevcCfTqGASr4f6CmxqUNwRolGntfHzT
Iq1DNTGZma04yG96g7p35ZjKN78o+q2aiT3BukN8pqecWA6wDKAJC96jgMB/fNPBi2wrMTy5zr20
psitNw+SjM2E+aHCgvr2LzyxSCfYAjc1rZabzTf9rURB2LQdC64Bb7GOfeza7Eb9QeEccyFxby91
GN0bGY/Vp7fv/FP4KFMPB6EkyE7grCny9vh3qtnIFD+46ImoFHA+MZT7kkPIPzFgDJug0IlH1YvK
/OYUXoF3HY0yYg5FqNcJwd8fOI1BkCi6LFihasIv8PbTnepVzMt0LIqUbCJmH8FsO1Vh5GZedBCr
OWSlYx7yrVtOxtWF57e/Svb78TKoXVOBZU1GVsbxyxgCR7PLki1L0FCzNiX0AkFxchsKKX59Apj4
wOhGzYlePA/D4axIrwP8YGsPjfmWJe/HjF6+ZYBh7+JW5sEVabz+9ddJIC7cOxD65O/MOhKWttxC
xN2szTSnVqBlzaELs2HteghLDLLe3r99v1MjMYw9x9VZzDmkQB2/TidTyd0csnbdGp6664NGw0Nf
yw+4HzXY06m3t/I8Plc3ONVoAJmS4wLycqImHt+1DQO38/EUrLPG1JeWW6IsS0JlhTBQmZAE+pkv
eWKk0FEIGzrfkzCQ+f0KhxGYY+dubQ5+fFuYYfVUCWPYUk+L/3j7hZ74aVTKQcHx+yj5WtOfv5i+
zZFa5zhGHceQyC9tp7SxEVsYEJUG8Teo+PHMsuzEDQ1c1kzinPVNbL/jG2a5gQMFs8Q6Ln1vk1nd
c2qEYkdUWgH9KC/ONNATrxKcJlxfTnhhSsy3RRykN5z7qt26ZtBao+yLt+gaDNTl1jl4+A+q22wp
NK2DSEAD80U1eTbwWQHSMSvs+7WMgmFn6lALylBp7qMm0lZWJ2u2n2p2Fza1el0X+GvM2h0Patf4
n0NI2F9xdRsQDvRq106BLLZueg++VzV7h03fNe0h2mWYWHa+H8tzeLJTGwZ8CmxSKTqaP4dcjZpO
hCb6t7VZ1TkSIQ8jlil684aIuuwpR8nBKnbo/U8u8/FVXoZwR5AKKc9Sz0NMIQAB6tXbbfPEHMZp
AMdkGmsdmwOs46aiKjlg1IqmollSQWyUOhN9qYXKgqKr0Ix4Nypujbky189s4E7dmdo8hWzOIiAV
zYcZsyEPPvD7daTa3wmcMFiwj3KPo9xca1IkT1bdhouudpszK80TzZUjEM6V2LLRXIU4/sk+7q9M
Flq/BooeIC+z4gUZgfraLNtzMdwnhlIo29N9qIXDN5n9Rl0mvs502MNs8CZxvtGlW5Q6PWe4PeLG
Yax2dinaMz/wRPefRhoiKFgYqGJeQx80s6niHGN7MUA4UVHEotUG17Ebuz5jBADtUSzfbkY/vVNa
MwtMczqboJw336Fw9J9rvdMM9L6w3tdakG1FbnRbpJS/ei4ouBUNFkIFqxjnpzy6IkpaK7LhYEyi
y2u8d+Eibh10RlS0zyxkTv0qSFM6X9ABWjOf7TOtGCLHUoY1VmAq9GllNEsT0UqATKlL1m+/wmka
PxrZgAhSmISSToEV4e2sJzrYZFDCgk0IkUvvUWBz1D+OOQCWt+9z4kcx9rDhEbw//uceN3/NB3rg
l/qwTlo4CAaeL/wv5Pz6bl5+eftWPzX/iYtosTRmxGbr8YNt+WLis2IXBMFUMMe2Wu5kUxfrGnfl
SjbKsKH0PTypWtJt3r7pqd9HeU6fcLLsBOZhWAGMPMyqGqIj5GtwM0T4Phuo2dkScewlt9KJIJh+
HGul41dp4XvTUC1O+iZJSq1Zo1qCP4ck3rX/Oo/7z2/9f/nP+d1fDaH+n//m/3/LiwHEVyBn//d/
DsVz9iCr52d5+6X47+mf/vNXj//h/9yG36q8zv+U87919I+4/t/3X32RX47+DxYIfEH3zXM1vH+u
ce78uAFPOv3N/98//I/nH1cBtv78r9++5U0mp6v5YZ799vcfXX3/129IGl689en6f//h/kvKv3to
vn/5+e8/f6nlv37Tnd9NNuh4XCjHgGqb2nL3PP2J0H5HZsJRJMeXP6BazD5ZXsmAPxK/CyJcWGra
7NlYtPJHdd5Mf+T+ThmLxSAVXrbpNB/x279/99EX+t8v9h+wg+7yMJP1v34jHOa4S08bfdaYdGcW
tOzD3NlGCFpVzK7b+lRXY2M9BiUIWQchcxSp1TsnS3372VeBZgQIdce6qD4bslPEsPa9LB12A3Af
UAlj7m0stceotirTFL7eMploHu62NkZ4aF4BD03s9b4cJglB6DTBIgrMCENYynq03sXpRL6Dzhpl
K8WTVh3dNpg6rFWNb1bsoz60uHSjhLjRFkOu5na8QcelBexuasf66ntBNMQbJx+yWm6wUJqxvYNt
qbcr4GC2M5nXA9StfukauHrRF+LZLVw13zq5BdhHjTAiA8oyh8QnpMfvu5hoRjDI19Sn/SZZS28g
SaDyy7IOgVNwaHqtlIVpfo8ydkS3OaIXeAPDEDKBeoGRhRsbd5JJEZv4D4p+fYTtLqswjuRRVrQY
lpoUckdeQSEsaCFy6TuFvIW1NZYLQJgDSkk05HHxJ7lTaU4GLQV1JJw6HJSvEXVFEDy+n1fZArFI
li0BasRYG3pgAxWgSFOPF2np4Be3jd5xrogMcchGxFEiskUofLe5Ueu0idcK8DF/MYjJRe/oWv7k
kRyAmBQu6lXgZaNc9L7aF4sqScq7pmwdC/yK0TzwuczmQ22DD7kpp4jjAS02gYsszZpwVcYj1k9R
9t5NBF/AQsGRKXIT+2PH4wmkWzYoZHWstkmWie+mtF00tA6pL+uYBlyskgYfJQpUMkeuU8wn+TrQ
+Iu+p+NnL71cd5bEnsBGzGLdb65Nq1OfHLVVYXZx7BksQhNwmo5/IrXv88AL5KLq3BSuU27FiDGn
1Qb/tusxHbpy5AdrrGgLtK3Z6D5pSUotWKmlXaydWG9xu4yKMPtV5msBvBGvLwNnkSaeX2JhMpIW
21QhGudgFRNqaSkQOvWrOM3D752nB2jbLVZu6hVmrV7/4uNp07HsYjy3F22JGy5auiM29SvUdKMe
bdu487pVLysANE0ydvmy9wtdEHYc6ofMxbS9rrBIcFQS+TzUGOYFSB3DzMBswHeGtItUZtjGjmKK
RR9EwV2jmfV3o6kSAI8TvGVBABUg6EEvQFXg2UQ7pPmtf0eP7T/SanmNHYlC/iIcIkCnitPJQxXE
XBpCKH8YtV7lrtl+1+7GbfTiD1fvSqgGjfC2ndKmxsqPKvk5Sy31wfZG4/OodvbHoqzSatH2evYu
qfxc2zk2YvJ3DeLiiXknQmdRU8sghxU7gkEPYVXzw2fULcwKDdaCEqg+KWYdN7y2peqE4O2s/Mrg
1KJfSLVv3zupW31KzCKoFwXCe40Ms4GnBjNNU7EDq8WbxBCzYGGWkLyhGkP+DubCuME7kDif+0CV
ebKoARz0B8lySy5F4QcI6EWXlkCJeqfOriWb1mbDUDXoqygXpnzIkS0mt5kvcygR3Zin6AqKzFTa
hQDYEjVgYNOoq5dUFWwsZtj8g/eKdGUfLhXoozj4oZOMfYNl3yiNW1+nm2qLGl8T2TeeKENkxoXp
b4VbBza+8zZW1XZlYIOprnpeR7rq2lwnUA3JonWjANqSV3FulvXtAFxDuaHfBvZ1Z+QZZMLOLfsK
G3GuWktqbRUoZOm0Gcq4xGpz/xsLsqD93LsYhhdm5zXFsnZzTXnKoKGIicxTVCGiKIHts6txfdmF
9hWtpjPGV1mk+CK1Fr5eqdHO7fA8fRjV2jyEflph3vRt40Ontnbyzq99yC8ECEMoIWa+V630k2Bn
k6HkUWBqIi/TOKpSYeYxTzjGDYZjD9hdE8snvJix8q5tRNG8RxqiFVdBUHsDpKRcBA9p0OK5AXmU
gTTTQxBLlDyJm7AD2bgbdjoiWAvJyuy9n9Z4LBzXk/eOVpvhsmq8BqcX8NR+6w6FB3omIuPIa0sB
op6a9RdHhQu8AWrUY1bGyLSvIYHkvLgxhrDGaSzK9NDMxdK16xKGWWdlya1ZdqQzR2wyoUmXepwu
Y0Kn9q2ujUymtYmbeIEaQBxknXjDtlSStNvWQ+DdeXkYEOCLQXK4yo1KzZeqJcvn2rKKT1YGhg4Y
R2TftuVQ3PrMTVPTUNXr1E/xDgHKAU88xh50uaCrR/UqtGpmz5x5V6w8jUFlYys5oomgSawE03nR
ckBMWkX7BbpX8R2nhBPf4twqrU3UZLh8vMi18HJCr9YWrTWZDhKfDc0CZ7d63Q15REoUCEBcy3Fa
49epdSUD4AB6zFlIDqInz7ZjhivH9rWbUC8HFqGcX3zmtNAiG7xyg2TjZUXl4pKxWfbDf/WxoTpF
CMFQePG1Yfuw64cR1//CpLnuYunW3QZ6h/m5LwIf7x867qJE8aKxe+xzBTW7WmNieW+VdWAtkUHo
27YJrfyaBtU3KwJiLc7iq856cNSyQFDVq8F3CyOIswTGN1yLxMucVVFhqdhgbWnxz2Vede3r3vsE
UwWXJBNi75IyiOpeGbIvKRuIRxQNhFJMtPMS6hZhcfotfnTaGFEA2vBhsAIl4PA19JSdVwtxYKfV
46cvgbPD/YrH/CqSAyM/i4/gnpFE/0OHtBXuOH0Pn02+Mi80JWruE+V9o/kAIchttooVYfuoFDcQ
BHMYrbrN7LYsd5m0R8YgN2VYtI3S1NbSSstCue/NQpffQ6ibosPFa8PC6lR3vAWEK74GZe8/4MHI
xwXCU/Wb1wdeuiQ0vmG2IYGOM3Te9XvR6iApvK6yp4kvqB6tTlO/sweFwYchkipCr+rjtwT8CsOs
maYROJZEAJmwM/tL3IONX7CO0wIYmbp+o0oz5gsT79Vi+9CpfHIUKK5w0GJwszKsMYsoNNrbwIcd
zXcr1A9VhndnYecuiwoIJKwTlXFKA+lKf/DXWVujePZlwsNH2lh+TSus3gtPDeQXrOPy2qr04Ekh
UuQ9QSKDWHPcY0SMcnl7C4QI/B5NkWWWgUyT7DEpS7nKmGGvQHalf7amGbyrben9Wfet+qlh6Vds
YUGaWyuB7LGsQhzWi9zxKzGR/tXnrgH3vejN0vuohl39Z2DiTH4i/ABoVakWab922zgQf/SJSNvH
3LJi9Od+0GT2VoSVpq4U+IM4QV5sVv7eFLzcBMxqMWwBqMJwhsgOkQMpUPnHW0S3Lc0QD52LwUzg
SnQd2HnrHNP3fWjHMqVhwun71XsipmLXIVD6USulxH18T06szNapQ3uB2zi9wXLvbMdY6dcDKoh1
nLT1mcrFVDF4Ubmggk41FrXTJElnnzO/HxhuiNA09UU++PcW8y3oYk5j8Ni4a3zSHQgNreXEOnPX
OmvEM8XuWd1kujvbfQontGLW0XNo8hiXgww0aHF9bqlr15Jy2Yvs+9ufcVZU4CZU05CjU1ZHYcGm
8/iVRrLIOPNOrAW52tayGKwSRTq1t7Uft/mZqsnpe1lESaiE8yFtOr6Xp0U14iWYXw2LrpX0lfSp
7MjEBV3cnDsAn4uLfvwwJMucRwOXQtYwPcyLEo2ild2Y9ICi2CZCCRhsCJRdqo67iuroMpVJty5Y
da/KPiqv7VR3viqIMdeBXrLg/KEq6Rzjqe9L+QVnwnA94iIbzlSsfv7Crs1HplYFwIaQslmZpfV9
CBYdLz/KnXzdgFbeoUX2/qob/VKF5dW6yVGt5c06zP/FCst0DP6f/65k/FRhWdfdF+Du4VFRZvon
fxdZxO8cMnOAb+EMmvLMGML+KrLo6u82ghQqsVOuqEqt5Z8iC5u23zEvUPemcGqjjjVpxfVfVRZF
2L+zHEeOyYEhlUjKEL9SZiEG52j8YahDZUlGO8+gIY/B6XbchnW/1UUB7AD4jb8ti+LR6JV2WGZt
pgzbysTMzGmnvXb9jAi9JgLOUGfhTReV8adEjd3PvXCGb0pQTUgsFzSz7cSluMqL8NA2ikVRJKyX
MQjkZRcFT44VrooWvD711Q11lutMqhhZPWedttDKpfnIvcxtnkVXYqg2wO0bEKUA3ETzqanY6fu6
RQJAEGD0FP1atOmjDoJ0qfeV8TFVrHIdgGZIVr6U6Jk9BcjBFkeuDB4x+3rfq1DrQTGjpsgf+iCD
ZBxoVisWRpw4DyAw4Krg1F2oiukPy7RTyz144nTZh5W8U8wUUZYY+lRsHa9ra4B8Zul/FDm4u0dN
qbtkGZbVEK5lF2jtd1JjGXCUum0J9qFgiV0Lya7CRtPTzHhRaBpZA4PstNs80Mp30vJgNTFIxu1T
Y6BOWFOnt7ZhLGBuFwWBAWsBMoOlaoH+PDDM7jbAnpkgZmS/XhXQJ1ZCH5x0XSie/zhqbtlQ2Mqa
rfDsSlnmquPfworuPwqvZZMMSeC2S7TJf3dPkgAFmZytlo/+kD02okPR5f47ms66iz2+IkRT2LqV
ewUYbFpZ196udMJl13mLLApXfhPsjHAwNoFdxCsQCtBkzWANBmJRqtGNrOLH0i59alDVg6vIYhNy
pnvPDBsvVSV8Gk03uBUYhbdV6LqEYaeWyFZyMDjxhdRbaU8Uftz0Q0A2qAPOmZKTv7J9F6W/khl6
+XeUwC+NZm+OU0cj2qvj3v/B0WyS+L4+mMHdyJhv/6o8T+Xl6a//NZAxiv1uT2mpguhwm9Ishd+/
BjJb/93kRAQFGPwUTEpTHfnvarHJH00FXNoJgQyIDZmc/h7HNPN3zqEoF6Pa5NCbkfFXhrHjSQ76
EAJfMibmE7AcAUAjbvbvVNJZNiAo7V3eodZ58RJOLENfu/r0319M74zCXtUTrnTnuUO+7Aw/3FRQ
Rf6aOmkipyvdr119ttCMW7NPvVZzDnE1xhCQon7RANPbXfbss6Wzb09I0sI1DoUHbEoq4W3ZVPaZ
tfJrjz5b0JHDUhewW80D+oAPuul8mOaXC1/6bD5yosoKSywPhzQIALznN12srS55Jz85QMdK72Iz
0o2DoqqPpgeZPU5Rg7598ZnP9N9tEXnFcWvpckCHdqsYh6HI46cgdpvrSpXZZ1ft7U1O6X+d5Lm+
AW0odmE5MFPmVnTGeHb6g6AgP753FfuWBtPBOHCwxbFGZO7GVnx7+4e9du3ZijqFL8JpBx/E7LsD
WDrYzgTdXvS1yUg7fnA1VpTCMjudsmYGgXT0D8iKzknqXnvy6b+/6L82x0EcmCYCuIz1rSjHD1ai
P1/2UmadV2oVJ/leJg6jz5ccmY2LTpzTy7323LO+mzdcFN4hlTdQ6BuKnOpOENJ+UefFz3b8VlSr
SXxDAvZyO7FDiHcfVOfkaK89+KzvFkNeJVnhpHdpOuWHE9ayEX3jbi965860k37xOUGrWKoEMnM3
dGC4FsLM67tmIGPpsrY4D/4y9bJt7bYK7iL2xEsRDshS6+LD2w//w2b6v/v9f4aH+XG30nikjnDU
cZeZ0aOIyWkNu9TctjnV64WmZO1mSj5+tiYmNGjWauk60lpDKu4fpBO1K1MpxLnwoFe+0xw2YTPZ
g96S5YHt8rYKDGcnsuLc+f5rF5916aYd1HC0g/JAbevBaw2qhaN32aQJteK4DZCngqhDFs7BLIm5
Msviax9oZ+LhX3vwWZ/mAJ5YnsIpDiG1vQ9GTFW0j70z3/+1i8/6NO4KzVTSvjhwNBCHpBp67ioi
5929sPHOenWpd6jj07Q42HETXkcpdAGrDfTHt1vva08/69huGVqIrryccz6hQ4kygP33+vDp7atP
LeNE17BnHVuHtjU6bm0furboVjn2sEUHwvXarNJg9fYtXvkB9mxy1j2OmiYKz8Ei69UzAsq6+oWf
1p5NvsR2kiVbGtahsdxgqyM2wOyRKZcN1/OCVj7ootS1XhxKW9xyAPCu9OPPl72UWU/NEIWIUY3y
g4hKFLWK2QxPlVeUl43X9vQtXozXJNckZVVq9kHXvCtHeezlr0U1/jOWzjWzpA9mpZoM9iE0AmMN
pMT6yDY5WII718701x/0llONctZhLQX1PylBziG1ceMlrlZfl758KKQtl+BrQmvVE934MZzil8by
zzHy9W0JV/3DoNeEeA6FtpV+gfyagC7rWgvZ7fce50MkiMX3fl1/RfXVQrfM3zd5eOUQVrDUcEde
VWUq3GtwuB8v+shTKenlVzBgNAPhULVDZ7NFMqPE2oR5Fa0vuvrcGq/arV+VipcdJOSsJRxZTiHU
zDvj/Hmt186GnS4P26IUoziETfQNq+a7uBX3Fz34XMjXdnrCuVzpHmyle9Kt/m4cz5W9X3nqnyyn
WZaC/8vdQwPylPPY4uDZIKsve+7ZYJMOmRGQ/uEefNO+sW46LT0z+00j4Yn2PtfZA2lFV8BFD7ad
qHuzAMbvq9qETisFJS3kjU5QEIqraMaZM4hXhv05fUqXbpNizbUP5M0P70oPAi0WPZNDsd5cXfa2
5kOQoVGjI2rmkNOtFoWb3Nptctmea+4i0rLapP5WuQdEzNFjn5cl52zVOZ/sa41oNvxQrWSJrjMn
Uk695vTrcyGCM1/6tfc+WypgFUyJUUqdQ6Ul4R62X8VJqiJuCBtuz0xaswD2f0bouZWMCIvGyUbd
ObRxYv8RD6a2KLCXw3EO60dCVfJ726naXZo21H4DrRi3MYfO6y7PtN0YFdodFlzSKnNOS/oiyr5d
1BzmQmsEj0rqF6p56HXilAwj3oIYfLrs2rMVRhxaVmXqESsMN945auYviyg856F/pTWYs16f4WPT
PbtmiQGTdWPkKpDv1j2z/Hrt4lM7eTFPj1qHlAgSFttN4keKSnWfWsf3Lhto5zAOvdVIjvNCcWgo
vqzjgZgbJVfHy4ZDc75mD3pht5pnHQBty6s0qD4kFL4vm37MWR+E0m3ElcnFda99b6VkOYaVeWFz
mXVCyCVRl0TUJvqiv4ncYpVF5e7tljjzOf7T+czZtNlChHPRjFuHyCCAsXI6/6vR2MEDwb/VEq+P
DcTAciVMeg9ybh7aD/lof+OEJ33MOBxZonpxnoISEM1lX8mYLfCduOl7HfHPAV0xmUmcODn3IWfB
l32nOZpLhfEL3jpJD6VpbZl0v45Wc45f+ErnmLt/tRIbpmtYyYGToGjT1WQAGmrSX/hiZoszArUD
hSPh5BAqtnXrcLaR+0Z92QQ1p3tokQZ6hp3+Ic2MB84AtwGp6W83sdfeyvTfXwwZigX/2ZNcmoUw
Fnd40eYZ3NprV5516NggQWQEfH9w1eTrGI6bWosvbCaz7pyOaYp2dhgPiqJ+zSZSfSUH/8I3MuvP
sVOhS0evfCA9mSO0SGD7ctA5XPa+Zz26Tpw40XXHO3gkP62UKCePbNDOca5eeefTSfTLr2k3ljZA
wh0PWmG7O3KyoPdHIPvffvZpjjqxsJwOjl5eXQ0sVZQgHg6o8Z7HDF5AN2XmcEaY7/Sm05cEqY9X
b9/rtV8ymye7gnSt3radw9Bk/k0u/BSoVVJfePVZb3WdXEkSM40PmWA9jx/gUY3qM2/ptSefTcKN
jxmIBDvn0ESFfYVUCFRwb7eXDQVz1EjQNnFMUGN8ULyk3qai3ai+pp55La994FmXHesO6i6k6QNs
z0gswyFpbs2GcJxFLjs1JdYldKaFVhBd1hvm+DnVRK6vewO/xmJTuGgEZoVgKIRcXtaKZn3ZHUqv
MAzCSLBaoVcwys3gK9r6sovPujKJwXFn6E18GHykqybJEMtWmv2ZZvTaKZSY9WU1MPC55gpFFzJV
16ENGGMctXiLqJjEnaCW12WLpyzQ9GzBeb7xTNo2q76LftvcFl55noiJMI4OKXESThPvAEfsL7v0
rGfHZamWai/jA1nKqyYwnntyZS679Kxbp+RG+51WjwcjKUlzCMWyaYjAuOzis34djEpvaDhmDugc
PeLyfALVxJmO98qYMafJCj6d6HTP2yN9JlWF3RspURduOebe5t7u24K5jFDWSevCGnJvTf7my96K
OJ4TGPCzXs2jiLPvAPMFh/vmH3Iwu4suj+77+PJ11QHt0tVs3zZ2vkZGEq7C0LloGQEa+fjifqQV
hRmb2T5U5Fc82DdZaZ/pvac/6A9J2MupMiUsK+n7odi7QaBvsd2jtHEK+6KllTqfiEOlY9GPunOv
xTlxHL5ylZXFRd1TnasMhzLu9Mjvsr2CSQo1+AK1qXdRF1L1Wf80yBbASxfke7XNviVBfRUODC+X
NERVn3XPOqgYroib3UckqTJ+LVFhX3jp6SO/WCMHSJwsRGP5vqntj1iextr7dNlDzybcyczVallL
M0E0vSiXUOsvO0YCaHX80F7R+VlBIMveQfO6KCR2rM44c9wwvdOfF4KqPuuVjiTzx88s2ojvpmAD
oqb/s2oQlnVy7B4vezWzzun2QHFtwh72RiiTNTkDh97syoumbvi9xy+n0EeXyDoj2WcsohTDu2q8
7qI5CAvX8aWrYMwGQZDFHvnktY6QziMo6+1X8sprn2PXKolOzudofl+kXnYljaxcRlXjXhl4vt6+
wyvD1hyAH+Vq0+MXy/daV4v1BCi7jYqivuyTzkFR+VCpqeOJfE+S6sZIKzLt0iS8bMSdT6HaQG6Z
0/rFPvPNbWxBdDoHXXntpcw6aVMpsa/EYbBn60ZIdVY/yDi8bLSd+yKaDI9CYzUFuURDswCJc6g1
5bLp7QdD5sWwhRc/MrSKEXEgks9T/Nuwqj5e1k5mnbOOBfj/ISn2MGM/NoPz3qzCrxddenLFvxxs
9dbRZV7lxZ6wtHZBuEu2KM0zb2TqgyfGLW3WN/ERdXEK/QdIGHpUDNv6e1tToy0UUXflmJMp1lOV
ZemX/vbtX/NjRDl1S/v455jtmIa17eTgOOXwaag7GRNB5EXrxrXDmzREtuG0Gjlrihwhw5HW+N4d
1QS2lE2CS+X0761MNstAcZtDrHnplsDe4VElyHjlh/Z7HRXjkgSEEQ8lQY9S2uRkxEWzqmrsLmFR
oQrpOmcTDd7nvE6VrTr0JBG+/eNe6RhzywmJzaYGXzPdA/O4T1z3m+ZpF21zQTEevzaHuBuyzbJi
r6u4g4jqw7qaEctz2YPP1gpkWU9YXNqYrAEcqiNZ5RE+0csuPr2tF92udXOGUU7DJvs8JRhUfIMZ
x6vLLj4bi5Io81GBx9l+GDSMZCIiNMz2L1ts/+A2vXjyPIepL8I+2WspO3yF+C9CpJ4ve/DZksGO
tA46lpnufa38hGtrNwjcNhdde86nccoKejzO2b0d+d/wCX0VnXPZQmGOEBsMUbqYcZM9ifbgBWwc
l3m6ueyxZ0NDaEvNa2vb38e5yK+EmifvtNY9Z216ZaxTZz3IsomYIzo83UdCS7ZDNyS7MR8PBYIu
QnQMZaUYmbnoWlO5rN3PFdxKTtx9i4tqX7WiDUCJknRkphpj0WWva9avmsBOC7XIMoYEsYU1jtcZ
C+WFTWjWr8gCt6SXshVsw/CDYnT1qpzgIpc9uTgeEQYyKwUV5WhvQFxDEqhO+AjjwovPOtY4JsJT
RRDvS5UMbC8muB3i6v1lTz6b5/E4VjJJk3yfK+WnsDcEMIuzJKvpw/00NVruPMaHYjEUi8DP9wG4
B7b170aj6M80lqkPnbr2bKavozEVAvLRPnO8wVipdRMuI6Url2VliSsD2TtJg9lFyyF+yfQULwZO
LKyE/CZauje68CFIr3AaPl3wAbjyrBfHZFzFnZDpfugwuuswDBEkpe/fvvh0kVMvaTYNcpyLz9gW
6d4lUiFw3ZUZEdriJn9oZPm9fYvT8gF+wKzXZqEZ6pI86f0gHbVfd1b4PTMzcqiTIjoobaA9jp1v
3fgEVJNV26rxOz2mqLpIG728MzybJym0jogezQv6b20NOuXSR5v1eaPttEbtqKKE2liX2DiZTRPf
I/U+06J+mepprm4qQ4Sk8qbJNrAr/Z2BFP1TNoT6NbnKZCt2BGUS8GetLOmUl0zDvLLZcOEKP0zB
tqT70R7MVUIObBjX2ZmO8Vqnmw0XUh0tIzKYh8kUdTdmJ6C0kHt94aPPxouilZYiIXLtCeEKtgqN
doVHLbzs6nPZeFkJSwcTQdlBKwVIM1jVfX3RvgOH52zEwCalSzOiNqWBkiHOmSNzEkQve+tzyXjm
Bc0Afzvd62NHuJz6p0dAw5l2/MoXnUvAkSxRFEipCiS1TVPJjGghpHFmxzQNBSeGCGc2RKhtUSlW
nuV7D0zKcgxEv8wG3bnpk7Q+U0x67fmn//5i8Ewyrx0MqEn7VDrOqpLpdTuE55rMa88/6+OKqBFp
w/Hcx6nTXUEjB/FSajqdufwbTfdr7q/JGnz8/GGoswTPo3RfWmb9IenCO12R2f/j7NqW5Dah7RdR
he7oVeqem2fUY3vGcfKisuMYCV2RhIT4+rM65zx4yLS7Dq9OimYQe7PZrMuX3+fPS4tjhWvT86mj
cLkrIr14WbekX/hSXkvOlwa3onUzsD/pewjQyHSFG9nw2DLy7DRvGwhe6XCdWNmRJ3TBQVinoswS
Nn///eAXDvfYWhTf9Js/e31TtIuG2ykM5OkNpO3Fl0Eq71El8f4IYf7/nzDl/2FwzqYnb78vBNST
yl/9pih3mNJJOr1A781tmWxMyj5UArbMpinUXg05Dj74w0WLY2YIreIBgvZ9vIsNkRXS4POWoqOA
Z6ZrqMkLX8EG4rcdekD9hNACQvYIVbAPkK66g27aEXrjhR9XLiVoDF3Vt8u/Q6wnoiUioOHl15Sn
j2frWLcDxUbkgxDnQ6iencde/wlpdcfT6OX3e/RCbZVYiXNdoWYW9bJFY0+itV8FY39PVQrFnEal
f/CQNZ9//0Pnvtg7GdrG5vcJhUGdTqEQxCOgjtoYiBKwXPvbBZpo9/0uddaHepgymPI2K7xn12vv
3//2Bd75aRuWlEIWsMJx36GLPq5Petvpp2QJh2O98v5mWQgkNBTA8NBckLdlxEnug2H+EvdJ/djB
L+Xm9wvwbhaDxoKVDRj3IXANqinAUdXtmKrcJMOt29BWghxNC+VwFtYnmkBCOOugsQfAXe12Y/5X
APTXky8xa9vuHQcoXo9DZpb0s9LQSnSau93rhB9wU3FD9Wlsoi84QZq897Qjdt2zgnKsiAHIl+uT
ga/40d+3NOvBeD64Td3KW9WI92MDe59Tm4jwh4bKJkqxlX1xG92KzJREeyghDQkZrOkfz5endL8G
bXi32oBJ7XmL/lLK+GHvrRRF8Kna5/q5nDaVQVG/hfXY5vaGAnnWtz+RtrGCColcTtDrFh+J5HFe
dV34h9vaWLXMpOEitkfJfKoAJr2bupE9AXjKrqAc3s2JWB4rUiv4tROkq/mUVH34DUKx7UFsAnJW
vFS3UvFGXtn75234n8SEH7LiNt7qqIS65XSSC42zZpySb0k3jF802/mnJZQjzwYV8junRbPbj3C+
G7ncZ1b4MrqpIXpBakcsot1+DAQK1orCr4oqSNnBwEHnsFj3ryzThcxJrSgWzcYE7zyGBqR8HLzP
MKB1AijAW+jtLo2HEHRkGbLCCKWgUqhvTbg5ksHtRmMNLbrVVD2mHYQ8h+dMl7V76da+B97m7dTD
voS8ZxCQgkQVjMtmiOo6qhbYpg19kGqyUZ8UIhnufEOeN2pcKhl4wVuBW6uS6wGkiAJOv9kA9cSU
i1u37W1FLSxsEmjqGgyt+s90AEl7hTSf29hWoFIBZutQUVJUkOLLqyohkIQZrqWB9/e3ZzcYWz+o
Y4gWk6IeUqj6NcTLaqWv3IwvDW5dCyIFBbhkVqTw4CCU1QNKnFDETp/TsxuKK3omfNhDgr7r9kpo
nfOGX+EMXZq3FZo+F7hvA8yGFs1whEfHvej6P12+JuzR34ZOrGYv7hlmPffNjbd8malToZ4Apv92
5NVTKbT8dlJQ2j2uZroZ58opCf7H8nxl0bSbEpGDpsnHdYqhHbq41WBwzn07bQ8CjWqdMW3N5ZNW
+tiO8U+3tbaikvvBsg/pQsDvYzzvIvVnNHtO2RvGHW+nHaVy71YIfRXQfGYZ3DKeQ1+9Os3b7uG1
eicttGJJAdWNT6qLQUtcoZbpNrgVk/Cu4A1E4rEBYZukInpX79eELC+Ejd3Bi8tpanyRpoVedz/b
d9w1VLiaG7eJW0HZdAE0xuoNG2XQd3FEDqC9uKUSu4M3Q6K+JiEtC0ADjhPI7CD+O4FXPFvCASeY
P0cpZl2tfYH6gWg3yA2MdN/uwK3ZuJrKlRS7GCIIuc95yPxrJnmXPqUVld06I23PSVqEcn/1ptBA
wwEi1G5f0opLCW+bFFrc8mR8RTJPBa8eia9pH7x/v/BsRzmgv3rI0prpBP3eL7WI2ps9MZ8gzEWc
zmPPbtvN0zKno+7wA2OtIeMfQSI5Rn3ltDZ2xygaPVQmYQxZjqriUPP3YBkOOIzb4FYxG9WbZ+Ds
O54EU0GOvmmbQYLd7dC0G0UNO2tkBAYzj2DVUKUTuw8ZvcbBOkf5f68rECN7u9tb6geb6aCzgmcn
9VeUQs1wMKO68xs4LrQDzF2ubM4L+8fuFY1DokGHkJAWCRp4WwmQPY4LCdIXaI4ixn7/IS79iBW7
cCIyO1338TTPrHkOTZJ8YLX43tcmulKRntP5e+tlB/DYEDDLIrDxw3CGsj3cgA+Gh6IQo/E+SVgt
Q3U7YjcaFn5ukCHPlkeo2b4mZCLnMzF4Aduvznsy/f37FbuQkBLrvK0TITdWyv7kQ8v4Tsm4gVlm
GLid5rY+QiIg7m1MiVsH1+mHcDL3Ek4mblWwrZAwormEqzY/i31V1dMIp8RPcG8zTigwL7Zi2o95
ScrUrGh2iBe81/65qai7sk0vLLqtksAhP9XBAmqGKkjzLAV/XuORueUiWw9h6xdBexgSnCKKh8qx
GW+oMC7PZcl/vHqXyd9CKbr5RLn6G8iPZ69tHYe2Ilcp9DFWv51PZyPDR0Cf5AEiEepKm+RCXoDa
7Zvm2DCvEBIlbD3B5wHOH3OH+0dN1yVj6wJumVMo2U9Dw+i1+3TmuoyMjGc59w/erD65jW2FqecR
GKnucj9RL3kgZfIngLs/nIa25QwITpRoWzpW6BlKuzNesWLIah/cBreq4kjKKobpfQUi7i4y+Fl/
ggqg25ax5QwWKNysK9xkQFBXz40p/0oWf3T7lrbejZYq4UKTtJjkkmaeP3+MmGMvBj6Ib3fjUhtV
q7FLi6rGRoELEJwlADN1nPo56fzSCEaxIGZo+i8nE7NHyvbHUkwvbl/TCtKer77uAzKckgG5JdyD
LECn0y0p2joJci2hvCzT6QTXgD9hoMLzAX08t0tOZJXGAZSOPRObHiIM8rlGr1RU10LzQgVl6yQM
+JqNJ3CC0i3+Z+w9nqsy/lMtc3w3JI79Us8WP4hSHcUl7HLxHISXD7HEN4kKN7dj2n5mhm/ABtm6
Upzifl3uUg+WPF3XX6mYzvvunYrJfmeGV+QMaQUgrhoIiN/WhEVZV0VujGdU8G93ezcHldjWSpz8
KoFAKuiw+b99QqcNb78ydsPAqn5YanB40xfY/8A7jLqxzCF7/Hbm49nigPm0PsGw7dZE5d8Gdklu
OcC2g4CCXzsZOHKe/L76CKLXzwjuaI5j+2/n7TceHsWStT7NpUqe0nrp/wyrgFw5qS/tFitQ067u
CNiS9SkW5BPtth9Lv7oBbT2bc5nMdUOCeqhPgxwJTjrAeOe2dgPDerb+wQyz966CvdSpZbBri8Iv
qp2dsG0Q1rSOUQX7GghUS35qdihQbRxeObJ0g97/r7b/LwcGnaGLvc5n0VxSlznTZy+aIf3iFEE2
7RLyHj5MBDFzWushZ5C/z4SO/09q/f+Hf8K6WCdpa5ZqXtlaFiksKfIpZelRN7tjP8XWO0g6Muyk
m9F3E+lfPlMP0uue3ZbFOkkJn00Lrgb6QHV8K4PpJQGE1y1Abfblusb7CvclVhARUVg+LfwAK0Xh
dkzb/MsQJkWNtw8J2mPpH+jBwYkhfnVbFKvIHdVcydLnCQBzG3zH+E6APnVccZt2CcxAGg6alMXQ
w5ggTT1ARFu3Z1jPJl6OYQ99h7mJizDR7C8t9vinhjNu4vZFbfLlMFJv3CoRFvso2c2kQu+omvSn
06rbvMuymgFOX3RQ4E32NdnHD2Zc3Sp0m3TpG+iCxlvsF3xKx2zIfRE7Fug25RLe8oJAJ2IrSBv2
x9XTWawqN3bMfxzZAYorKWytNmDq2QcSng+iwK2bZ5MuZSr6EK7ZWxHtND1NJqASvn1Lcg0YdeH8
tBFJu2RsgHrGUtQGthgdWpN5u8xuydy3AhRCi7Q1MliKgMx9FgTmn3SnbtvQ5l7KplzAcQV8jwz+
EdQMmiUNc0yJNiBJijVYQSVfiq1b7owin2CG+MkpfGw4UgQYzKjRSy5GBusTzwQ8A0TpxW3w+G2t
VQUshHFgu8BBpgdhOf2awlrPLan8y5r45dgHGG/RkBSdC7h4drkftzdQenYstWw0UuoFyjQ8mYsl
CF9hbPmcrJ1bUrFRSM0GX7xuKOcCzj8pzzymvPt9iSK3AtQmIooa/qwI/vPw1Y+Ootkab6nj4Wmj
kAwEYra1juZCBpXOI9bC79fMn902ixWdHlsbgYbiUGiY4OVwoY5yf+KOIWQjjcJoNoh/ATT+GbCt
2gPqa7cboo00EqxapsirB2Al/MOovvm43TotiY0yUmnXRcuCkedY85uO6/HAk8BxcCs4YVYTykXo
voCdbPfYgSslctW0VXd0m7xV3KpUVWo14Aj58Q6vXOGH834LRWjjBtyhqVWEypavsBQzS9Gb9iEy
KjhU6ea2OtTGH+wUroOt740FNWWUG9F8hGDHj9+vzHkF/ttSoLb5BIE78YSrM8aOAvZQLkHw97kE
G7JgGxwPUhuLZdhM90AGPXja1YdVzWDz0SuSxRfOaBuLhbeceYWlWl+0gZjrzAN8Nckg7D+4JQIb
kOVrHrQkkl2xjniszYNJ9z892Ce5nXjUuqJ7Bt5d8C4biqhdhy9khLPXSjrfrUCiVhYLOjmnlcdB
DOzmlyaSP1Qo//j9tnl/3amNyTKyTUZ4kKlC7n/1M/07DBOnM4narj1mjkrSNhgZTmz52e2u36nT
MQ2XvbclAN4RVThttSpWOknA6Wku+OR2saA2xVPECQcJsVyKUkX932gYmVfckpyKF5h3vZ054xAC
9+lZ4opBwZwH++fYRFfgvJc+5fnffylewHjkNSvDvhh3mR67udV3eLS4pkV4aXRrD0KihzV1uE2F
N8VjnZXrBvZ6PczRNa+KCz9gI5HKDuK182SmgnESjdmIZTruJAx+OG10m0+4B4BRbxzqKybmp3Yd
+4PuhBsejtpopEFVO0uEmQtRyydfk1NdCqcXXWrTCVkXdQrsadReq3hJ1+k2iiantEJtKFLUDgav
iw3SuCBJjovjSxeT727LbW3GSiyr7P1aFmtIgC0xwb2epdtzDrXhSEZxU5GAy6KRgf4ICSOT72K8
phFzziLvnKQ2gTCJzALBfgI1kp6mwyEdVvYXfNl1Bb5fovJogiMtfBRbx5LDNvE1s5ZlLTtZEO2F
edniserIAIydDr//FBcMN6gNU5rEymhYzlMxNolKvhlP0vWJLWX/FW/XTL12sVxZA2ldnvS3sMiC
JwTMCej4ZaOJP8GDfQjgAw4jzvEBXW4BAaBgUnu2jI1AdeEFJl9SAeEu1qzkBf7nvC3URF/0PKXb
/VbuSfcBin6Bul37as94zbWfSRIkTrzJhNooKeUnwz5qfyzgkXkLTPfXSV+73V9Q/aQ2RoqVbA0q
Msqil+D+P+gUdp9/RqTG9YcNy3S2Gtrn12HYm+1+VCCY3UzlrLZsG+bAqeaFytrbvD5zeKbPwGUX
TTndoGn5HUqzbme0/aTLB0h0zTC4K0wzH1g63HjVduXOeKEetXmCgvVbOTEji6SGJtpxYUrTw2Jq
IXGdIcwNB0RtJBgdBm+cm0AWzISH1OuTQxPDAez3kXNOVu9kAhsIJonfKdb4stjpqD55bQIXXMWv
+ZRfGv3877+c137swbCsWWShRCVf+q4LbmqiGrfCznbyiRNIv8AxaS6CHQRlilnHULd2angjC7yd
+sZAwlsU9o3EI+zZZfihTYjbnrSRXWYlu/GXHYvelqDXpHDphdC0m80ZtbFdNI5UJXst0eGJ5szn
0X1ChitLfmHL28guVS7dWq6lLErTRjnkX6r7pE5gXNXp8sqO/Lc7986WtAFeftuGFNZSOCy6tPvW
9PPPFeKDd0jx0AU2XP8JV8byAyHlcNCa7tncdOoOPNf5xpOq+tgFa3VY2hEvn1ok831V+uyhguj2
lHn4T1cW4sLOjqynuT4dA28eETe8an5ObQuaa6n1rVNQ2iC0OFm6BjKpTbEG9UcTyOoQrYCXuw1u
9S+6JCViSxCTiW7/qfh+P0o3MxBstLcxEwRrB4J/OxVhlB5V3HyAVvsPt1lbmSQhsFyN5kEW/sDk
IzZeeqfmbrmy5y58TduOJzYgrg8lMvkstieaPJcRcbr0UxuC1uh4KAeVyiKV3kuiqvhEErE73fip
DT0D2VMDxws5ozrQuK/srM8hwP/ituLWbahUFUSWGzTR0n5oclaxNlMMQfT70ZP3zx0bflZBXGIi
nE8FVWjkki5an8RO+4c5itqHLgyGL6is1BXWwIWsZSOvOIcVyxBNuBi1pMwHBQHZnUDGeAdU2O24
sJ1qZMK8ZNLjWIQeecC99HaajNv1yLapCaquH1OK4qhO1uhLg57DRx2Pi1uusfFXYTRU0A3AZ4ad
J5zea3S+oTd3/P1XvhBXNv6qnZpabwRRW69kuGk3uKImnLndv2wEFtqkYV2V0EiGn+6PkG8i02NX
u83cBl7BwL7caYP7VzwRfYBfQJ3JNXK8D9nIK7B6iPQbBVVqUn8wYLaD9onrutOi28grQ7tWbTMe
BAZTfR1RTM/t6pbNbNhViZoohbYNtEIlWR7mIYXuQzi57XMbdcXHUm/g7w0FC8IDnID/aPr2i9uS
nPfnL3WoqQa8GjEMHQMudqhb/vdgUrcXNWqjruS2yFI1Iy4vFA6GOuZ/zcZ3rM/hdP9m5gHssslW
I3UNy9zc+SF5ZuXgpGMBoZPg7eCEQiVniyFG0nv+17pt/mpGJw4YhrbmrXsFIlwDuesw6W6aDg/1
/RR+c/iaGNvqRKe7L4fBYGxD9o8iWIJs3AYnGwoMbh170jO6htEc9HGS4UPJI3Fgdby4vB3FqV0+
Q3p5WKE/Dyk01dG8Ucs3fFsnTVIMbpWkDBSYqZuYKOrKx3UoBs49qEeX4MTg53P8lwhSnqiagfMG
xgX735s3LbnZGteZWyUpWjM+8ZYVwqGLf7Mu5PtSr07UfUzcqkmjqpJbrPE9U8pCwPOHrzOPrtQV
7x5vGNtKK+s6bGMr96bgmgY3ZRlHOaiatcvJjNHt6EwhxZEIaN3s80Q+Q47kYfBW41I6YnArPkft
7XsXQqgp3E11N6SsvYdU9TXXhXcLLoxuBVGbDpWElJ0oKhrWxygGfdqLI37cm8FJNCFO7QIySBJu
1kQ1RSBBYNPtJzSP3fKLfbcbo17NTK81NLvHFz0133c1XGkZXdgxdqOrFd3my21qilkn1XGdB5Wj
Rc9dihasiRVHW18PcDXCjtm0irM6TB9aikanU9a1i2h4x6aQDoKMox8OH5A3K+z1yAldjJlbkUSh
SuyP8HsqohpuFykVGVXQsHKbuRVIsPgbVqkhCAozjeiR+W2a0YFcq3HPi/ufdgWmbkWS9BoJZb+o
AU3by8ga/bGU84FO3atIhROwG79hnXh7FbYQrw6bwuDJe6qhh9HULgoKGNoKVXTL/UWOKeJI9K8g
Jff52tJrffkL292uoqMIja6UL5CDk2LM0HTQWVkuTvLMkMmzNo3XhkTPCm2SzgsP8E993f3QbVXs
mm4NB9+fGdJjbNavs7zptsQtudgF3eZBOLkDy6gQWt63m3hp2u3ao3H6/la0rYsmzeZl9ScBYYlu
6j7IMUleedBXh6HvwTqkogLQOw7mKEv6yv+ulSpdaJP4FNYuYgHR/ix0BxmEEH2CGSxu+Gj+dIpf
G2IvwwCcgzTAFo395Ba6neHtMqzKLTvYIPtOpi0EqHRTEOLfrVPZZ2vqWtnY1kbxAm+TUFGUTc0a
vDT+EB78eV2vVAgXjlkbZR/zKYqiuIKYoNTpXVzt/DlFK+Xn3CIp5W6Lb9VPLJw1VcOKv2Bq56xX
LZRqe+249lYEwwU7nMIJ9fAYVf90JSs2sKocJ25l/XWD4UI9zQ18CyDTr8db0cROzP84/Q/WfmAm
nmrVFRMn49GP/RsvCR1PcRtqv61m9OsONcLEzu7aPn+WvXGrPwIrThO1ttvGEUpbNAGyCqST+CYV
LDucNouNth/CvZ5CAQlKH8+w+RyrdMiEn3DH/WID7qN49+YuHLuijsPPtN5aiE+mTvTsOLXh9glO
2VrW0Hjlo9fkoU/6LOLymjnChVi18faiZUqqc+XnAxR3X5nF3JGm8/Oo8cmN2+pboRosfiT2dmkL
GlYyW6AjRr1rOjeXpm9FKvdhVgdF+wZa1VPbZ7Cvn46y0f3HuhrXh9/P/3yXfKeSsl0DK1q26LFN
kKymZjwy02y56j2FYg0baEuSr4pLJ8EhfGyraov2DV7WATpZKafJaa9Yd8/q0PFyYsPxJ1BO27bD
VXxtx9tBfIsnffz9Gl2oqGws/moaUsVbJICwjtRxDb3olsjy1WlwG4wfTFsEqSRc28olGfLY5+yg
Pe0CxYlTG4yPPuEmO43cUPp+l9Nk6Q8kUF/dZn7eUr+0J/pub1NWGlHoMP67G/cNkPzUSbQQM7eu
VVQuS9PFCxorQInctWG5PIRt79ZYsfH4E2z+wh527sU4l1u2Lun3Kpgdv6cVtDDsYZufUFEotqT3
GgImh51W2i3d2Ih80U5JMkWwy/Mj/Un6mzhCls7p+R1rbsVnMlEzMYprCZDV/KGKp+55rtLZcer2
fQpydONMIQC/zcMP5usPA7umfXLeFO8kMVsIVG1DTEUgsM2lbxZYBqRwdDAeZBdhLT3f9YMXX6m5
/+1HvPNTNja/NtpQEusWMIK2zeKal1mTUHa3zou6jyYoGCxc/xOM6dzlYUvCrKPJnAGKMd910P56
nBI/voFOnH9bToLlXkSr5yBW4WFXVH1MgYAG5qz07qDREd8MCxU3pcK9KI9m6Awc/N1sR16Wwc2W
ju2xT9eSZrVcwrtEbcA2LKDIH0Ozv1ak724moYfwxtPDqHPYQJQyU3oD5Ye3o//S1D7cYfVCuvUA
pzLy5JcGhB2opRwpPT+M1GDy3HaLgOnxVpmEZayK2vs6Hr0ewmgyLr+Gyus+Q1QLQt0e+p9fmD/v
z3jq9u8ThkKH0mR8Bp+zv3JUXUjDNnehMvGwdw2OWiCzCt83h37qr5RoF05am7ywAcQZE2+CjPda
zzcxXuSgI9kmx4is3AVGG6e2VqofzJNuauxRnxk4l0r6xzAu+uCUim2tVJKEIsGXQt2dJGludDAc
m60bXV6gMHUrpXUSaDWJq2bRgeqavdLQd8JFYGT7vsAMAJE7Gopzswd33bBDJxC70+02YoPz4TDO
Bggco4Ozzn3OwO46bmwe3KoCG5vPp1WMwTjC7skf+jxQ0WkGfMTtkmZD8yOSJAJNVpR+hN/FaV/l
6Le4VfTMBud7foveXDcA6rLPN4FYH2FEw50mzmx4Pl3hvRjBCK/Y+Q7VXkL5a7ry8OX3+/zfc+6/
6ZfZEH24BEaQ2PdxMw558iFAXfwPJLSCg4anVGb2kn5punnPl5EOtwGS4U2/0aDKpbfH96LfdI3/
E/+X0wZj9rtV1BJBY9bVsHEcxGNY+t/nqVmvJIz3DzVmEwZirwzWENCAoiMEJuQ+230QH/HidJDL
2QLAl1A3dPxq57z4SynHgm6Lcb0QBavKxyGqnpmmnuPYVvZIg3bzz4onxcZNg2Krw/V06COnKGQ2
sapHn4fiAibgBzvrDMbTIbxxtNNbE7OJVdWoVcSTpAZKN6DQguA4+brQqR5iNrOqrrZtaRNkpyEd
vLzsE5yiert217oYKXbXAWJwaTtJtMjDff5cCx3d7rDEOcJRb2bZhGbe4w7htadOd9AX6dr2uWfT
nAFoUE75GLXqpKctuLKX3z9fmU3C2MKOcaPOd7OU/TVX4B7ysSdoker5yhl1IVpsHsaKRx6SVlEN
NFm35xRe8jDj4D2sZVm0Nnk1jG4mT8wmZXDtldpEKRq+sXlc8adldRtc+SvOMfFOerNYGb/PkZfG
sGI5GYd4gm4tYjne0MraBCq3Rjk1m4DHfZsoIoVH4lTB4xBqYPExldF+TBry+vuZv4+Kj5lNwBAm
3jSsxUThzd6Wo/4ECK5aV2CMIYIF58N2vptS2YrMJOGeQYR1eiINaIm///lLC+e//dt86Jp0aqyR
SiL/m+DNLRLXlWvDpaGtu08f7GyJY1zy21B9THYol0KZ00n/HKtmRXorJWpViW/SzxrMiWV51cPV
Zvq/fYh3tqTNgqi2dd9LgjJn2GkLxVVZxp9nDVfjTDDTm2zro+HvNmnmMi83tJMPdSDKMW8MXe68
0YS30VKSL3xtECdTWx78MvAfdtjxwL9yYRlUMOX3qfSpU8cDnvdvPyKNvC0BWq8uQHW5YcvQAvzG
n502iA32SAxUwcbdcECEgyRLw51lxDg1U5iN9QiAYzBVEFdYZpW3+/AaKuI49Dll/nK4jzBxW9ra
qwognM1hWaR4RMcpuXJ1urC1bawHmzdJkhb3xyrtg+dFR8v3tkkat3xj82Q2f/QnonZRxKt6YaIH
xVa3oWP5ZjWwOh5EFSpfYA7qvNZw544i/1rr+cKy2ASSZE/DTeD2XKjN34/a91cwvPiVRHlpcCvF
M28aGxnCnT7quh873vxK2HK7lWu2eDCqTq0YmEhFSEYvixk/LZR+dAogG/umthBArwEl7S66+xKH
FB4qHIPTBr9FfjoZodu6KJOR5+ni5YncNsedYuXvBJommqu0LlY+f5t9sWYBD9aj06rYiCbTb9GM
zwkTvSj+zFn3PKTyk9vQwdvQb5re7+NQY+i2H/M0GNhhDphjXrHOSwb+FdrVMXlKRTfmursd9by4
LbiNsg/GyBegA5KnlUiYwpKyzsJx3N32uA2VqhLaaNRImHm7eI8RouhFqHVxO+xtlBSInEEZrbpC
o7M5VuMhnZ0A0jGzQVKNCXBaVlNVhEzeymG728Ptu9NOsUFSYScDvvpbBYGKPTmE8bIf8Pvara61
QVJDJ01HPUy8MbhjhB7uOlMdOvEAsCxWOgzNhIZmi8+pqo0+bqGgOfPj0q0stGFSYpIeFasgT1NX
l7dQed4PChZ4bstuBShPzjYkS1I+NXx8Jr36sMrYcZfbIKnKQNoprSrEUNPjbGvhtkrGyXGTWxlR
K+PHeh2qgsT+XeQN/G7UaeVWU9j4KDZynPT1WBfJbtqjoDXLo36/Rna7cHraAKk06CAZuWH0eTvt
6bel/On0LW2CASS062ryUE4EHO4esXqS9TWNp0s3I5tfMK5J58UeQXnYzOHHCBT4rPFTfpBDwz5s
a/yTN33/JMtqLYhSa65W6fauymz+wYKTrgLKpYJpSWxAeDLrketeHNwWzYrdPT7bFc4xLyIs2lzt
TdYo7pZ1bKwa8fCV4U5WFYzWYx4Q86AD6uTZFjMbrRb3vN04CXnBpvowhioP3UwIMLR1sKZqS9AI
8jB0GYtM9ObPoJJOT5/MhqtRCWIcaTB2M8WPaS1/Dv18zYX5UmBZF1G1xVUD4j+HQx6vs55qcbeh
KnO7CtiINLF1RDfhhNGXbc28ND72pdrd6g0bkNY0cct91fOiEzPNKkHiXC3QIHba5DYiDYryEKzV
WBgzdV+gGPiaLpUTrSlmNh6Nw/MM8L8WJR6Q6ndh2b9WYdK6JWJb9JV5/bR1dMVu8QM8MZKHDbgx
tzU5b6JfbqUDCiR/pAzHqsbjQ0mNn23MzZ8Hq2KdqxHvZQxRHF4kZI/ycQtQRFZTdCVpnZPTOz0R
G4oGuZ2G0TYlT4J4ZYYnQziXslYfzLSNjitvna9dO6Rb4/nkaYEGH6DHHAIQsF91W3srUBkZ0nhp
W14Ma9TnJqg/z5787jS2DUfzlYf369ZPnyoUMrtY75iXugWpjURrAj6KAc/vT0kgOPhTqbpbki10
6xzZULSuZuvWVHv6BH+rNu8mLznIcn91WxWrB5MsNfx4doVXdhjplrX+MCX9lVW50Pm2lV87v9kh
qrKRJ6AK+ptwHrZ7UQbL/Rov0Vd0qsSN059gP79D5aEr+TqlT0PCD0Tve4a6w+29k9kas3u9Jczg
mvcE4UD1IKA5eQd62dFp5jbGjfGUdWREkV3uHT0uEpoya0+uWcb9u/3eyQY2rE2ZhNetQqiiwSsO
lNLhodnhEbk16ze9TUg/1NdPIyyCs61Uz0k4ndqeloc9PRsvpPxTtcXxrYYZX45nWeA5BvN5CKI2
lzKit6qt/mhVyz9Htbzzluk0i2HNaASUZ5Ss1aPndQLILifb5JjZKLpN7xzvKKZ8qvAH+VpCtz2W
L27fwUo7se/7jHmEPe21Lw9VWT0DSHON3H6h+LBxdEa0fa3VjptU2D0ynUAYDtvzSoxdGpxZh1UP
axJBg/SpHJPHJWRndLBbZrBFbZeeVKSLRfrUTsE2Z62mZMzHcO7cOETMRtKl6SamCq7kT2url3xT
6V947ndL9jaQLvDU5KlkhX00pzw+LGu91bnXk+RKBX/hoLW1beHah8fCDTm5afiUl1Ed3G2REkdv
4cYtOdiIOr/Sfj0tcfo0xfSplT1wtqxzvCTYiLo9qs3+P5ydSZOcONeF/9BHBBIaYEtm1mTw0La7
270h/HoAgQCBmH/9d6pXLnWlM0IbL7xQKYV0JV0995xFo+KjJLFo072vqHrYElMyv+SEq3JbJyaA
2MWW5MckhjRBmu+uC7pbTt7Xpr2zYCUtZs0g+5GX8/bHGIR/74z7ddzl6NZjQYw8DFYU3c9tdwlN
5blPOVl9eKDRPjI9FhRjdxxv0Sh0ILceaK89q7sYF2CGrlnqGl90mevzpub4ztLDntpiM0+0r5oz
9kj9FU9FIU31KIrHVZrgMshE39ca++UCofAbU/d11R4Ru9hXIYichYmKXJrQPpm46Z6SFcm2VB1h
eWljzWDsCA3LP8d1LNoTMHKoTvMVNNSZEqGe8F6nzk0khzlFsfH+1JbHdPf8BKvSsFLNPWkg8PD7
2P/6SpYuzYJLMpmrcYjzboq6S0GnKDu6TXyCCpr02l6kK4LZMkhqiDWKc1WybyU1X4dBeInVCOk6
Exd1e4R6bLF1VT2D7c3I02UTXmd96TIsdjvAE9gmzsuefuYoyjzNofny+3F/fQlLF2ERCZBSUEMy
B9whLpU+7lH+Y88+jUPt7+W2uAXaROUcJ3nIgjeJne8J13/4Ne1c4HBkA9QocdocDvq5GydITi2j
X316/B8wsMVKOLRN8mhmfzRmfWyxWP367dzbFhHRkfUTQmYRvy9a+nVJ6A2I5vVPGbtMoKipjSxB
05buT3UR/wxq6dW0dInAbao4CZ+XTsS75sTlNKWB7b1u+tJFAis12H7RcZwnYm3OxQxOehuaGzHw
9UGRLhDIoqLdeqTR8y0GnRU27XEqjfSahNJFtBIIu0YhKNKcHMV8XxyiQckr+/j7mfL6vU269tsM
Bm8bnqBj3DfFcr+2dZgyWRxnvR6IMDVJbtxrn/e9/15PpMtetbh9UMvmGKf5GamEFTqaVRrFxJyF
CJuHMFlAr1aQlfn9z7ryQVwQC0Z+w7E3RuaDCf9JOhidEeKVAcTTyMtwE8tupFUwyrzDg2PKxfzu
4M17v24/f6Vf0lEiicGWQk8qH/n20djyKzSxvY460tXDFbKaRFlT7Eu2L+AmWanPULH2Eq0V0iWy
BGXJscEoLI/3YjkPI/1r4NKP3QS1/3JUjnqhpijQeDMccZolDDDZ78f7+eb02qykL1teI1bRCqLY
+VBH7E1Us/pJ1fVyH0HPN9XRoO4aMgd3XViaG+vtyjpw4QOYnlRbvA4yVx1HHnNQqWrLn3KLcomX
mzPVy6ff/7RrK8DZArRKYtxDYdi2wzb3rQksOelA+lFq0qW9opjPZSUWmcNxGdzzUAVpsQV++4AL
ex3NMAPhqgUybFqfS9iqXezS+kVTl+Wp+2ochTQiB0iR6a2578biu9eQu6qwXFVLU8lW5FGskvNR
J+/7Z2l4v8ad0NDMdjjYLDgyC4jWuCFWH8HflDceZK487UlXDZZDdINOTY/pghL/Pu1g2PhXlfDo
bbLZLz0Z9kvfHNMFi2VOh22Z3uCw5SUwDpes5yn8S9Sb49Bu6xHxHKVK5XnqouaOUc389mYXyZmX
npb7IXlO9iLCph+yd0fYR7euFFc2UFeSStNqhP60FHkyVpAY2UV9lhPBjaUYw+3Dgaciv/OidDl/
FMkelOP6lQvC7B9c2O20cW1ubNBX4oWLLKqShG1dM5HzKokvI0nbLfS7DMO58OUHBlxA9uWYeL50
41Npou/lfKsW41q3nd1YhwqVwSh/zkO7zxdO9+jR8tWcvRad69vdYMrPAPufh3ybTz1r2ZlD9tuv
8edL6i/TfgkiMTQtw6isa5Misxc8Rq30chsV0uW5yrEz40IwWyTpodvdbOQeCehvfl13dmS1KBTJ
1wmCUQBR9J7mePXzq92Rrj7VnBy6bCoEOiuaMDXHfAebTc8o6hJdMHdG0Xp/8Ly0QXgudIEaAMjD
e04XJ1PFh63fldgw5qv6KRexnkyJShmvMXeBrr5AiYkWLeai7mp7CidQoqJg3K/6RrpYF6x7EgRH
jXFf9j9C5O/SiTHP86ELdu3dMvak6XiuwqB4nEbzHaaDk1+Ed7mu8uB4eQIunyfTbh+LJe7vIP9x
qyrzSoRxuS5JGzVRVK7jLk3+CRnJtsF++f0nfV7prxw//wN12Ql1rPFBc9Y09EO3hd2jGYvxodya
2i+suxKyOCKsA4xxGN7lTADFMZnCW0Kcft//a0PjHJ8Zqp4IbwOWRwSyPyXv73gdefmPCekqX0Xj
EbfhOqBxtU4ppB+fRHf43bNctCugyLsEvHqe66E9Dyvy7RDy9kuRSBftAn9VEJjJ8byKIVrU6hOI
VL+Ou3TXzDmmjOh5XoTBj7GuvzSU37iZXPmYLtxVVCWJRo1eR0387tjq+4XcMpq41rRzdp2OoupM
pWge6Z6ft3Uw6dAHfhyBdNVjdVGtsmaG5mYqvhAVnG3IfnpNcJfdolvH+aAKgsvCUl2SRHZpX7Lj
7Ne6s4suCz1AAPcsn0j3V8I1ZjkgN7/7gotvmRkFsAuutzmeA7a0qcsyVcDq/Fa+C3DxeDJQDFlY
vsvepNDW/t+xtX/7DYuzix6DLEebrCzvW/mTjuHPeOCfvZp26a1R9XGiFkFyM0JuOIVGpf6zY/Hi
l2P8Dz8Qjv1ShgPNbdnzlPXhmyaZ/Jany4aNNBYjzkUUO2h4Fl0TnnRV+TFz0kXD+mlVYVF2Uc4L
/Z3hyUVrvxX0HzAMQpeEwTEhDw/2HuKxbxICD0+/r+kcoOmy1kU5rCSfGAQp5KKR1y3jwu89xDUD
74ZEJTsbSd5ofWI7VB1rPykD6XJhPYCDJiIDmmb8R1JWf7RQyPAbE2dL7ige+gDn01wsOx7BVfDD
zJ6ZT1eeLB7HRUXrTnNST+Gl7eO7Bc59fmlVV58Mjh9lDXelKK+67nN0tFC6rKe/vAbFpcFMBK2d
ZUIdZW83nW6jeG+QhvYLhS4PtvcbNB1iTXPZi+5/URNWH0tS/fDruXO9fXYw3Ot+pvkY7NtDtDYf
+mnzfLVwhcmKImRhuRCS70Ow30V2CM7x6ld/Il0gjEUw06wHxMLJdJ8WOcBaeyo9hzx6eXOujGqR
Y5lIvpTNeCqbMkgPAjTDb8ydJVQeRVtPBpda3fQ/t3LFCoKjjF/bTlYWIk+tOGoa5qpu+b0M2ukU
xahw82vd2TlLC/uxipgwb48ORjg0C1j9P6+mXbCpgjaNoZ0OEQ2PvOLxn0u7ehVxSFcebB3pMGy8
OPJmq+fthEpZ9nmat+LT73t+5ZLlok3txGBesIZhPq9T1Z5lPfZIYRZR8E8Js6QbuZx/WZpXrnIu
3wRQdtHdUYZ51CpenFhk9B86bLsUhqz6FENeN91YB3UyXLwJTWFlCcOAAGH0CMr9GzdVdfn9z339
rI2X9ZdrI2wbkwysPfJY8v0+DsSXYY79ZEelS1pBer+K5qTYc1MP23CyIzR4YWdL4uQ0FXHnpy8m
XeDKbJGQNkyOvNu7DYIRqzi13sdul7XqTDEZazHf2n39Cc03dWLNLXOo5xvNa9PAiR3dkiS73MiR
ywQYP6up/lLNJb3sYcuf5rGvud9Sd5GrEONRKioPZMn4/kUqPp4IZONvPQc8x6PXfocTScyxDCqu
1ZEnUbJcUMBS/1BDLL4FoPgeYb9W4bOHw3jpl4OcBY+SE5MkGNLlqL38pIV02aySjpWFiGKYH+y7
RChOx1B55hZcirgk29Tj8STMIUvGT+1g3kaqGW8cwf5VZHxl8P6j4xUQaVCse+S7DUuImUEAY4O6
eTZVe38u6ljdc4PCwHVru1PBDpLqpO5ODem7t/BebFJhYXA2ogq8SuMxiC6QscVbarWI48Sqfb+v
TRi156IbW6+LKF6ZX8aMdWl7anWz5fBinC82wbv2Ee5+x3QYa7xs3SgjnqvQ0XpXVile5pc7yeLV
s+/PK/GXLHoYjG0Rbnp7pmhQz7nrtIpLv+0aGukvG9cUGLI94jVfG7xMdRrikjCU8Oq5dCE+ELdw
MNwRhwLSZJAmeujxj194cJm8ZD+mSiX9kS9s/2fQSoMn5X45KJe36piI15J0R15Oxdfl/dHU33y2
LunqsE0oNoGppkVg7toBXgAC6eh0DiI/fTrpAlc6PDQquqsjZxAdfBOvxpzYON9y1n1945WuEttc
LJ0xhTlywSaa7kJ2lx2WdZ4f1AnIcNKk/TCg9ZDyIhXVEKYLb7xOYBBxfznNA9QB7JUWez7AwftT
bcn+XlgbeHUdmtkvW+95zFoaxHveVb2+6B31qAmb/GrmoOf7svWg1qzvyLDkIyP/o2Ssz70iflqk
ECN92XjZ1MDohg11E+1Sn+yqi3twi+WNjeI5vP53n4DwoNM6OyLaVdOWE9HIuw3myPqcqFBmuuH1
Vy5hT7zJEiRBMk2ev8jlsIo4Wg0E3eZ8qxBshhG13uHulTGBBtDL34NkhhqYLeccrML8WESE3HEU
CvsdbF3uKmKrFrCSnnI6EpEOSsp7gjdqz9adbWQ1ZAe+IWzedOxBTx+Bx3uBVxAGeDkqNkrodPTM
5rYpvofqp1qoX70SanRfNs3aTS4FbmZ5x487ePmN6bSGP32CMYoXX7YdLAeqTehkQdW+kc1mUsBX
6kZEeN75X5n4rgn53o01R4mezRMzjnfc7NMFwEf0EE2keOqWgn6V5XKrav31uCxcB3K9EFyKK/yQ
6IhJyttk+bBZW//jN0zOGtbJZLZjikbU5MzHI/j2JYWdlR+sBOL75UfYRV+iDqsd86ZafqxFmHPU
S3t13OWgoq4htpdsyFEt8ycPtn9UEvhtViB6XnZ7apZkIR2mfGdtn9dUmPNz2PFbqq6oUc+DqAiC
ZcxhXn9aeBimyab85Crw7Piy611dzTDzRNcRy+o38gBKogOT3PsNurNgI9sEWzmtEIyrj/q8hzMK
Ibbpg1/jzooFLAdrw70wuWmmuwBekGkijV/tmXApKomrvrCLGHI4KwcPtk7a+11bzzXqQlRRQMpC
UDXkXUc/ogjh1G7b19+PypXMDC6SL7/ohjInfMphyCNqxUOxyYdhXbB19Kci6t8HhF/GRH4R5Vo9
6ams37AO8NO+tbfeEa7s8i5YtVcbUj7rNuQx0btBSYtm93aI6beuqrasW2lJ0lVH61c1VLXfVHCB
qz05YO4WJybviLVZ34/m0nVs/PT7Ib0SUV2VuBnj1sQ46uawSdXnJZj+MtrvDiBc4ipc55pYPZnc
dn9uSHCkve3WG9vOtX47a1v2nA5Jx/p8kOF5JBMqI27lfa41/fz/v9xC923boWfRYEjW+OMdwT9+
Q+2s6dHIeK/1inZR8EOOvklZwPyKVYVLWpnIBnCS20yOMDfcSaiVXiLCipNf152zc8P74t/DeT7L
gqSmbNMRNaaejTuLuoHG2qwD0ufrqelCmdq989y8XM4KrMKE80nU52MVdpkYxiWjvV+drXAhq5YO
tooVb3OryOOxTJ/b7ZZS85Up6CJWkNNu60IeXV6L+B+UoZXpsKo/vL6lS1g1oi1Ag+x9zmL6aQm2
rOY4g/u17axKmK/TUOFdLg+YqHXamrrMICSg/EKhy1gl28xCTYXO420eTkrX+2kLd89t0cWrqrjf
i44mXc6S4mugiiOdJ+u39l3lLFrTSlVxpDFXLLkcUWDPDVHv/UbdWZ19MTEUPT6P+hg+4Iry51hF
Nw45zx/uldO9C1epiKma8F3nqHQQf/dxwM/8wDuBhU3qjYrsK3PdJayg77NHRdEjkrPgE8wsIDib
BH73NRexCmRE600cOmfbEp8DOZZARDs/SUHhUlZhK2ZSkrLL427ZT7Idng7S3boPXhl5VySLT5XY
uqA3OaQc7IeJ0fUsi3h4owtQ+7+fN9f+hLNa67g+UFOo+pweWE6HneqTGPrqorbw8EIWhQtdmXI5
1niqsaZEn8M0+WE+xI2My7V542ynVR8euCE3bb7RVuUwBy0u9RZtN8bmWuv05SGgbqYNTubW5C3E
iBtTJGnA1z/9xt1Zr7GKoCEU9G1ehe3xWK48zozZijN8n289ily5lbtOjitEQMKFF21OAhN+DNZV
qzRqVvtG1TF446AWl72i4kaUuDJYrsSHrY0dBwjK5Xu3vxPqf3BOv/EWe61l52wAVQZRlptp8/Hg
fyZB/yFqbinIX2na5cfCsaRg0+I+t9LqyzRmx0D9FN2FC3gFGia7yEvj3NH3Mm3r5YmQwvOC5QJe
kwqXIVmjNp/6CgoQwdKk5RD4pRJcxguOFJDoghRMzsnPPQZtuCjhmTx2tb+acTGWrsrkzV4gvZXQ
5tHOC7/R8+fs3itblct4TVRGVgWDzicgMPETo7yqT6AmV1gsSF7+0Nz4aWQIl/kaAaotu+k0RHDD
ezktH83iZ96G2u6XcWe1MW2ifu3ypm2+Ipv2twkgAeQVd1zmq18BSJseh5AqqfRw0qLePzW2RHlk
DVVMv9O8y361s24KQnBG2+y6nGJ9wOOuuKWMdGXNuvAXTiIog9mpzknEkhMRc3sx8ShujM+VoOnS
X0wFPGkni/08GYY361p0sNjt4WmF1/h6OREqzf3eanIjtl3Zfl15MG77cD2GpcPbG+lherBSYHIo
YiRa/fj9B782XM9L5ZebLCs50ahRxRYZNGlM4V1BeemnSyBcKKy3hYXzMBpfe8aylsz3g6hv6cRc
G5vnX/RLz7vVJtsUGiwDqLlckmr43rJJPTWU6hsf+9rYOMeHNpGwqLGkzTVdT7aA+wDb2k9+4+4s
4ilZdxW0VueLKH9Ugflsg+HGgerKHHXZrRkWPUe5r20+8HX6QwCz/GtAtWeZNg0f014NHXxDYz+W
WLg419IuxYiHc3wGrsi92AZ1TgpW+YUKl+Za4u4QSLgjVNT2h6L2gUAl2u/85jJci9hqc+xGI2Nd
deetit6JZuouXt/XRae2TqNqDr5xuZY0PifCyEsDtZUbG9mVmekSU7OCIQlNZp3zrX4b4c6SJuP0
1a/nzqyfK0YqQCw67zfx2FtRpSWc3T2/pzPtVXeEsi9Mk68sfrOF61M7zX43fxeRmve5xtGE1Hk3
VJA0G/otJXbyu0m4Zo8BTdjcyLXOYenTnkD7BKeSHH5XUBd9Qjpum+aDqHzsij8b3BMPPd1o+kos
cMmnYCqUsShPzGFQHiIbrUzxyMw4Pa1hT96XQUDgxq2bL15TxyWhEigwdcU+q7yP5+QBvpHlCfnM
4sZ6vRLwXYCmsqUWvDlUPk9F/8+6T+NdScn+NMF38kbovLKuXI6GF/Veqm1SeacKlOfY+jjpgbCz
3/A8/9Vfdqyp0DGUbUu0zvfHpd+qyzYI63fBcmma3a6bsa0oUdOxvDN8fijs4Wf2I1yShohtKpiO
yrwG8XjSpYjSAB7KfjHBJWkaVM52i9zLfE3mv5sKFqKy+ug34s7dUM56lhTkH9hu/rmw49s26v72
aZq74G3BSjPFSqPpNX6Ydf8X1cE3v6YdsAKm0sViy6HM1Wyhz8MOXOGEH57H/4PnRdtgij4IMqnt
eW3t40LMX379ds6SNFhD5NDQdEHoZ3oIk9YBLNH8Gn+OCr8sngF79SJqVeYBUnaXDUAyJBeUH1bE
/4NEBcvcK5oEGQ+794pteTHHXicB7vJQZYfqsHKjQRYrI99Ney/flXPhtelxF4ei81q2k6nKfO6j
5V1csfUyJDHzyrtyl4faA7mSvecleCjyXH2uoBMbkhvnjNe3Ju7iUJXC+mkjdF3NKqjSJGDDOw4d
5w5y/3S6n/GifSZJcOtm+/q7LHdJKKCXS0zmNciaIVD8tAW9OvelmH7GehJ3SLZ1d7sZgtPBeOUV
kqH6+HLKkgC2dUqqINuPuf8ZxMF0xoWi8Ko+5C4gRbaFlJud8YOI+Wqr8r2EyJnXWnMcAf+vKnre
QjoYe4n4CXn9/qwopzc2wWvfwVnHLLI4inRBmXfwI8tbYczdQabmSWu8BukomdMWZf1PeKv1SzAD
P3z5GUQxJ9002SDrNsziuIZlZ2P8inq5y01VLFkwe5FbI5u5QKLzvRnLG2e35/79N1vFXWyqSKao
BoeYZPOyf27X+u1R717nHJSgvBySallV0KFkIWfFLlOz7n9NBfecPM6eG647pOU67Lks3J8iKX62
yeiHM3IXkKJ0s0pAfSqbO/uo96JNKSGh3w7jIlIzgxYyL9cia5r2UVv2ZUf9qteCcgkpW8loWsoo
yMBMfidmNfeUTH5KIdwFpGAn1w7jsSXZFLY/KwJeeEQ+zetwxl1AimnMbVqM2AIMZBlivfwjw9nv
LZi7SlBRYgY1rl2S7fX+BUYzHxaz/u034tHLGc6mSRVbyItMHZAJPaLl6z7y8kbo/fdN9pWl6eJR
euBMlNhIMojtdPlO5HS3TPH8tqzncH5SuETcDyiZT2GwW9zLkgfvEeK6xx3WlPCGHOf1b5JM5XtK
YGKUQtCInaZtSuLULM30naEM5pPso+ZbLQ5WprRqxIe57mSZdq1AHqdMovmnAh/4dxQysE3B0GiQ
jiu96DLWpykO569VbI47PDCgKHht23dVRYI53epphTErDsKpCZJpTitMmbwX7IBpNqUnUcYd9JR0
uKasqvA4v47yDcCL+ssWBxXkOeOF39H1aLKyDfR9ADHdR7GuBl1aEz9oDrKBL7+cYRV8IaIIltCN
VelRWzzl+zk7chcO27kFpz8mRcZh4tKvok9niiDy+yn3+usCd8kvI7uqmZ87blDz/nPEZe8RtqQ/
lGzLtyXtp4ff/5kr24ILe9nNjHxgosjIEN4Xsf644kh/4ydca/v5rPbLIVsJDfmbZYyzIsS7TqD3
C2eDn2kMd1kv3cbiADJRZGKOMlXwz9An9Duoun6gxYL8jE5snGkSF2kUfAwIuVV693ragbvKWnEv
+xCLJ8mKBiXwU7SX962dyamzh5/BMRdOsBLtYud2gAv6JGyXCrbnNfxvPb8pfflN1wNwbhOIOENS
5pEcNTn1C6n9tgdXYIsu4KBlc8TZxJf9/Gx9dRqafvC7OrmWiWWvpqCCXns22OK76sk3OL3+8ftV
dOX24WJf/JggUBVORVYtrD2rki4XGcFfu45h3ZN0wfF4QDz/xh+7sqxcDEwjLbNBLb3INlNTJOG6
97yVXqlg7nJgKC5nY6UQdfYpsach2S7lKv2QQe6CYAtnNu64RceLUN+Z0LwtbeGntsddpS2UplAY
MePrLl3MIEUQ1xcu2vj8+w98bcyf//+XUMbbTUA1AKcia0VxCshQp8lBjd+ickEwayRsHyVPMmbw
7AcPkCU9WP3Zr+vOii1rop7tr5NMdDNsWMLvihV+gdJV2ZqrbWz2FqMCNeOHeHjo5eB3W3ExMFPC
PS44SJLB6ClHiS0EPfjol+Vw+S8ZjN3M1udeCxRYh0VzknHgVwLAXQAsbsjRDfWRZD18ZyoTbCmD
p4HfPHH5L0y7Mio6lmRbn7zt2nk8V2Gt/Ka4y3+pPbLQFChltqnuvquj5VTHlefSd2W2bFxXulGl
yNSm3kRt8Rhvnsd+l/jaKiV6wSuRRWs5ph1Z7+mY/OO1dlyHREMqAmeDWmSN/XNi3bumX/yCuKuw
1UJHO5S1EplWWO0JFY8h67zwTO7qa7WITCTeDcwRpyALln+i5vjoNx7ObXwrSNuF5HmsAxFmJKiD
h21Eus2rdReQ0i28y8a9FRlyeRzCAOt2amJy46D774P1K7csF5GaW73B6gHoG8SKsdz3bg5PWy3K
R9i44PjOk+9JIKt0jzf+JuSt+Iq13D7sFrGnKoZIpWUTrhcRTRzPjAGKC0psaO82QyuCN2pdnPZ6
IH6B1QVDIsiYizXRPNtI+jyprdfDI3cJEFHOPa812g2FWKFj0odpV9+4xl7ZIl1KrKAWFzwaSazD
5g1qLaOUSunnXs5dSmw1XcIrsosM6Y5vImy/zFiNfrPOSSF2sCoXhCY827twPatwXO8iftxKUF4b
Fefg0FR1b0lZ8mxY2EfemDoF9OOXB3KpsC0hMOsBJ5OpNjnhfPkt2Q6/hIdLhQUzLLR5wHiW4PIM
GZoF2Zom9twkXS4sSUqczCxELSCn92OJoenGIj+vX+7iYIduoDe+APJTzAQQzBl6qEbcpDyuFIRx
FwjTNBp7vWC2PENI6fJsRCEFbItSgv3t1JVx9L4s6PgpLGCYeiqmZFQpfK2S+26f1hOZht1v2v5H
f8sOSxgkBX02insbHCZDZZVXRT93QSulkF4Y95lltoqy1vQZKUrPpp3lEKt9Fp2JoyxcwLoFMHyO
pvoWTndlrbkmiYhpKpy7iGZGzedI6HtyLH43U9cgcTLcWMCRNMND6kXx6k218RtNX8kI/IdlZgoP
CglGWvSmg03q/jOyfDgfDdV+F99/pWZ+ubwMVHV6YgHNcJB+PIh98l5tLh3W12sdQiSLZlOLMRHh
B6MTv6niomAEB4FkW3aSRXExpzJQb8hR+oU3FwQLuTLGELIjvA31OalmmULBpvN7qXNRsCAyFOVI
VZiZjX7fxwHvIupGx69MFhcEo7Nku5yPI1NVsr8x7fMkn5Y6XRLmeQpzaTCut6OaDT2yXgxtmhTF
F1Mnt+7RV7KarnzWOI6dKuPhwOuZWT51rKw/6HWovvBNlQ9sqEfPW8G/8fuXOX8g+cgSvm94DEg+
or4SrOjkd9Bx0bCCtuAhV75m8aL3h6Ds+5OcpV8dCDyrXmYawgSPGKRH60kkz1NshzutQuY3M102
bJL70ZSLxajM7ZoGU/JuQDrvxvH9ytx06bBDz8144BKZKQSbU0s6/WBVXN4vVUNvxMorEd5FwlC7
Pydxh8rnsgfLAmGv09jTW7fra/13gJMgDDQ1e7hmcpdw3SamzaCqot4tBTN+52+XCCuqZoAJh12z
qBqGBxtAxrpGJvvsdZJ1tZUgLtNDIhujEwFHSDWlXyI5+501XSBs0H0Nqy+9oWilhqhBItMRtk03
Zs61z0pfzvmazsMI254tC3m/3EVwwLkPW9Qt+w2L8wTUhgmJTRMvmYi786jGd2tnb4Tjax13Fusy
RElh2nnJumB/H+sqPtFytl6TnblMGNJ1dmImHDM9Bee5+wZfGK9HdeZKtlHGxaKPzWYsIXD77PrL
ujR+D8jMRcKWgU0b3YMxY0FfnlgZfwjqys/qlrkenINkbVyHvc2q5HMTtjOuPY3veD/HhV+2jCBZ
QhQwoO2Z9V9Uaf9AdavXymQuEKYb0wy6qi24jkClkPMcokl7LR7mEmFVGyH9xUuLGyboiIqGp0AM
sdeGwVwibN+6thyX545Xy3EyffEkpohefBYm5trLAd+aHrogcPXJYDKWN6H8uif1R7+mnYV5DJBL
3VBulxWQd0nraHqvEr/9n7ns1zzM2EbjdszmNvxRLOJTqFcv5Jm5jBcyx2OzTmi6sPptsd+Hk/W6
LjKX75p5UZkENtFZRebyrI0iJ3g23Hqsfj0OMhfx0jBVHgysVDOLV7A86oi4e07h+wVCVwQLSbpe
8zIw2Z5sn2hH8so0n7zmiUtzsbCGxUZfmkzs4rjTbfg9OKRfMQtzaa7jMENTowowm8rtfxRgyjzd
PGxdG3Fny5RFknTHrvpsk2suRnPa180r6c1cnKvmVQPd/a3LZlgcvklEsjyGpPUTgGSu+Z8B7zEz
MEsZjrbqhOrDM9tg1Of1OV2iK9JKEYpEfdZBGfliWD9fZDyQ936txy/jVbFqODRsdMj2PXnkPIsW
ceOI8vr7MXOJrm5htMYbRpclRRNMl2HpQfbYcO6/SRjbfiBLFT/IVR/Gb0W5kJdsElh6kgnjxER4
KeScnBo7fvUbJmcfpbyFjq+QOpNj8G3oZJvGQ9H67Rku5FWgbpQcQdJm5dh/JjAoVgnxOswx111T
lOExqKlvs0DO0cNs+VkXR+J18mcu48V3ldBimtrMcjDJU4Ai4ThExtBvyJ2dFPExNv1ctxlvQ3Pu
/5+zM2mO29ai8C9iFQaOW/agVlOW5NnOBuV4IEESAAnO/PXv6K1ixEpXYZNFErNpEMPFvd89Z7bo
voQ8v+fTncN0XrtKQVNbP+xl8k2Z7UFMUAv87zf/f3Lu32WZ0OWcwB+lGZpQ9QNGZ7rEoqt03mu7
HadQqUcoe8lz1NP92S7J9Gash+2kqKH3kQ5q7H3JCD8w2arjy2aY5UvYiuEAKca+EPU001NkQX2x
Xm0YbahRH9oQ4YCpy/kNHGf9cH8o2P6+L5AJhk29xOrlW/JjDuldP21euYbQVcuqWFJvFO5tD0Mv
ctPBXDOaQr80fOgiVCrc157WyCO1TMCBq38Sjac/eegyVJKnM8dethWzUZcWPri/qsVUP/570rxy
+LkQVbY3yzzRei8COf9QQ3ZcWObHYoQuPTWFokeWutmLinDITtEBmlboTvKznAzdGqdZm3RNpYgL
QAiP4CiXvDb1J79hcWICYlYA2JvaCwjU94cVXZd3QxL6ycKFLpwVLyJIMzFuRTKtrBChqnMoekxe
wAdOHWcNqTFNOxVFxTrp/Z7yWh5auW9+cYHLZ9WZQNG6bJIiiOYPCZI6eZWJwG97dHmsBOZEXRWV
MaROeJQviCTzuoz8dOfgyPj7wIwKFck+nrYCPHl/XoaqOS/Cz7cV1/7fH24jiKwNCeXFEiVfSy3P
4dD5NUSHLpBVkwlbedTwwkCmdcs+amH8zlJXlQtlgDSOdcoKnmHtJ5XlB6SV/S5KLos18wEBBgwD
i6CeCjHBY5sknk0BoavKVetYaFzXWYHO2e04ZEl4rLlfii50aaw0TTJT9QMr9p7aw2qQYRAQxb1x
UL+y57pEVqrRx01nsRYmrNoviqXLcKl2UhG/TIOLZwToB4PGRsuLpEJvWypzRRo/EDl00YQqMQHu
AjuGPe5sThcoIb4IaXrtui6aAAO4Nt50txZkmdfcVENytDig/DYXF1ZbZwanB1hyFQ0tZQ7JzGub
3qJWX/mkLqtWLrAU2dsAm7mRXb50w6Un80evUXFRtWzeQg5daFb0vArPOkATwJwh6eD3dGffShfe
QDtvXIt63NihYeO9CAY/Cjl0WTUt93ifyoQV8aHdeJfHpfWciC6rpiaeRLvIWFGu4QV6WbDLVLfK
L699Tf77Xp5tfZI2fRwX7ZR9WEZxRkvfLeG2157tRBaz6pKm1EtS0Io/o6P4fbQlfge/C6t1XLe2
1tla2KBsy4Ot2YvEf7TBj8NvrjiRRUw3Sm0SYgVBlhOF/M/11H72erSrL0VaXcZS4CBCOgbmJKOJ
4WYZS7+rrqsvBSVOIGtwiCsihktQibLRs1zX6eL37s50qTvGuTaI5Exghzzp0jPEmd/5PduZLmUL
tfRgmFgxrXNBx+Wy7bvnbuvcdPs9irdsm1kBQdH1HIQTSpjpQjwTmS49lI0rIFiKMe82AB5G8PpD
mvDAb8xdeKjfM4h4x3ot2jHh5xQh76lRa+u3klxokA5SQV6o34qxomGOOvuSa4JeLq9v6qKDkFSs
YQYr10LFSw3Ug9mLRnHAL2fk0kxjmIztUhleEFI9Tst83ebE982dfFRmiWFbHCxFNJPsmlXbfInp
Gvql7NnLlvmPqpGa4VAEv7mlqHe4dI1N1X5MQhsd/UbdWaU0CzsUwWqOAyM9xoKc4Arm1eoRukjT
sCQylIPairqL+zxAXucA8yM/W/XQpZpwa4n7YcOLZ7Zn91m6qZOAUoTnQnL2dN5HWV2GGHQSNfKe
yskWQu23JAlfJsYfUlIu1JTMS8Vb3OCwCZTjmZKE/2izWL3n22Rv/AVeApU//UT6+6who20DSIrT
wiY6fSpTaY9tbOPTqtIAZwj3g1tDF3TKepiV90tCi8RUX8OkfxaC+0V4LuXUBnMw9DqkQOEa8sRT
rvNyjGO/xJcLOs0sxLVOvjx9Sd6SLFD5ZMnfXovKJZysjDoIXC1rAdfS5qNqq+VpSTh0xv/78S/f
8E/f1lmzyTaRBCz0Uqig2953FKY2OYydu1PbsOC4c2WfpS3R/6CqSn36799M/vib/F/yFyuOKgh3
TYVpaXS3Bbi6yiA4E0Bun+Houz2PtEcm9L9/7JVo0GWrtpGbrbEhNtRofocegG9JJv3OMJet6uNq
iTqNU0Yv6WEyw99lt3ueAy5ZVcMVvIdr0oy0QVsd5m5G7SD18xUJXbIqSloCGf9+LlgTT/ewfptP
uGv2fjGsi1bRMOwmaMjMxWghOvFSiIIlm+dCdqEq3iZIE4C3KdrI8Dyl+Ee53piXr0wVV2UrYqJb
g57ixekSHNcXksUmyk/rKXRxqpokoMEIZr0qoYOzBHM+kWV96zXLXZrKrrDdaGGfXOACW19kEoh8
2vr0RsXvlQPA5anWoUWTS9cuxQxNtQ8jg9pc3tao49KxgpbdWHtKHYWu3FYwBptAJ+RSyJ19HaMx
FzPy2n5j5ETjA2i5Rut4LmY5RDlUURpwtP0Xv4c7h3xnohbU7zLjCCg1DHCzN+u0emX5uMtWzVhL
qln6qciStT3B3cQgRZn88Hlx7uJVajIACeZpKWwZDndDt6bQ0IBVjN/TX46AfwScMCRY4oT3S9GX
ZXwg+6xykkbW8+kv8/UfTzcCxukoxM3FLvspbwZov6vM3JJQ/3NkxV1LzGmYMtNCIb9AAjc8E+zI
D2Vo0ssWi8brBOEuagU2ulrmshyKJeCPaAb4tdDYz9GTu6iVpmUd9w2mO+vq8RRNZMvR5exXZoVt
wu9DP6psFKMQYxGEm3lknZ4vzRglNyLOP+/E3IWtsqwiOKT2pdhsZ/KVZe9rGb33mpIuEfVyYMdi
rOdiCcl9rf6aS78uF+4CUWnYsDgibCnMspnDNu4s3/lkvLYv7kJREK3kii4YE07a+US2UR5D9J55
pSq4C0XRZmZBn2HjJWyrCz1VEMOHcZDnu78ssX8s1GXiNBnmBk+H+vhZ7oM99OngdR3nLhaVNVmz
BkTORZ/SjxCZfEx24jcPXSgKU3zSTY0xN0zpU63FsybBdvabiM4SCrWEshXhYyHRRH8oidWHXt94
9it7l4tFqWhqQG1kUwFrw/WgOtverePQHOVS++XkuMtGRWFYyXKUY1Hjv50HZF3vZBv5he3chaN0
qcna7+lYpOBaHoJg/0xnbW4gxa+Mjit3tc8cV9qErAUyok1zgcxf+7YhfX0/lCy+9SOv7GEuJpVM
RsMOmo4Fq8eLpuHnLam8oj0Iif2+nKZNhe2LwUdhqOX5aAObN2S78fA/3wiR4//94RLizQTewdgf
ZYT+ejtnp2Wd4NoKmvk9HZk+sK4kh16g3ddrIbiYFDqyGNSo57mwnWWHKSbtiZS7n1QAd0kptkQb
hVSILWo5PKxR+sxrfSOd9to8clawDNuOkRFp41iz8D5YeqDvE+uOPYSEbkQIr/2EE7SSFB1rbYKC
XVqx9achWX1aJqy63OrsVhj1yn3clYZKIYdl2Ih7bNbX0/eprshpGrg51nKj92U88Eu0kdYrUOZu
eTOY8I3bvWyKbTc/dN3Xp5jgouU1k1w+KyPQYE1tNxeKp5/LbpG5LdHT6vfwlwXzj0OsAsUakDUa
UCWMfqJv/IqmoV9+j3bCZFOHSOONL0cYeB6Tcz23f/dDR/1MUbgLTzWxrGiXJUvBWtY+laKC6+ds
vLptuEtP6bqT0SSGoUjXfNm1/GFbQb77DczL5vqPMU/gxTGrKbNIT5nPism31qS75/d0Ul8cVgEg
AzZTTHIb8qGM7vuG3cgIvrKJuoaD1fjSbNpHpigFHQ+8KhjRMp+7huZNtDzJROznqPWreHKXdhI6
RmoZ4nEFKDl54LSK8jht5cXvGzhX24xkChrS21RMvDR/ISFCLjOFIrbX013aiW/ZbKjGVxjgAv4k
tkbc0XmtbmwILyfiv9Ob3MWdVhJOc5DRqRjDjZvcLCk/JHCQKQFW4CRTCQv8ZpOLPoXRkEJtkAzF
/CI0aOAslTOx6Rs5tVeOAZd9imMVzI3ZbUHiTbyXGhYCbafpeUwhAXLjN7JXxso5+AMT6GlPy6XI
1pYetgQNURvTwZuFTfWxyarybJB5ztOFMsg74tbqOXLOGofxOxmbeKDXaBXdaYdn9ilY/fgI7hJS
dp5Zv+4zvQZlxXOxR+CZPTtJuEtILW2I0mKEh7dVq3PI+5ko9TsRXD4qtjzuOMWjsxi6J+moVT4C
7/Jbc86K1ts+zyZhc5HtC0IJDqHmom+S9Uax7pXJ6mJAm5RxmYTAmtu5mkTeD6Z6KHXCC7Wm/EaU
+jI5/rCwXRyoCVhHVoX8+BrLX6gVHeQIdYv/Hp7/J/D/9HDnOK6Uhad3OdgCyGuVYeBBMW8vtYMK
bqMndAl2F1E29n7ZanUYy06dyazEiRulfv73K7z213Mi/KRp1bTgKxWRgkpqmn6LRf/N79HOMm/Y
uo56G+YioCu8nN7ViZ9qM3eBobrfYZoYjohiVPMMoQ8++9GC3JW2WiIgkzpDwSKKgrfIfX4LSz8z
Ov4vbStdCfRUWawFIn/FCXqRh7T522+oneBdzwKeztvev7irfxvWtywYPZewa2HYtouexrSiV5Up
BHTriavsxu34lbnnUt+C8rXVW4mtRwFrSLrlEC76s9eIuOBkkw17FQo8u5wk+MNBowEi9mNKuAs3
ouGj5tTIppi0/spVVEhO/IA17tJTfCJBJ5KMXKtpe5+Fwcdkam7Eiq/EKC46JU28aD0G5FryfroE
OyKHsOvSRzWR6AhFo/2D39i78e5ItNkTQa5QzcxFIx6hbv3R79Hs9zB9QOq9hhslvYpM/6wHeZxg
LXtjN35tOjqLqA7WLYqXlFzRA/OTJMmXzYpbKgqvPds5CAPRxaUuMSSl7h57xaIjPHHjk9eguAAV
lifmIcOL96p7lmkPG81s8JMP4i4/ZeEJXPciItdssU8lny7T5qdCzV14CvJwmUobPDpd5SHl0bcy
Jrc6qF4ZcBedMjacu3AI8docpeHMfA9wTfKbKK4SVMO7tJQpJ9c4bT7otvuUGn0jonnttV/+/T+u
oXJhUICyeG2+0/tZZnd2iPzuP64OlIWfViL7lxGpvhm7XVMd30gdvfbSzqIkSrO5pRgPZppTOh5W
Jc9+M9tZklzUQY/I92UnaT6RZs+3zq+HjLvyT2yDYqiVGA5bl0+6bXLJW797rEtKldtURTAAU8VA
5i5P1bof92q4ZbLyymi7ClB7mMTL1NQMLozlhyrYoJ+2b56XS5eMqiq2cGIlu2aT+FrP2de0Wf1O
ZJeMmtJ+Wfn8smp68agXeYg18ZvaLhalTJUN84JpIibc58ZSQjFMJEevOehyUW1WNluJpuPCyk5e
oN7Pj1PNb92FX/uazlnZAnkngaJY8Nn0dW7tae0mP9Ek7hJJabrL2jR7A9qQpzlX4d/dsvrFbi6S
VEsWi6BUFEhqkI/zdLcvyvPRzlmp61XIdA7qgsEPKazzdfjq9SVdGilhRmVixYPR1IEN1hzUlPrF
JS6KFEFnEq7w036do5nndWxXdEpCfcTvxZ1r4hqwRkQ0q4t5qt/Quv3ex70fRMVdFmkM9yaRotYF
FhAAKgKUlueQBxv9vqZLI8HnYl4aMrTF3FT7JS65Osazb0rHxZHWshmyaGhMUdfdX5Z3322y+In6
cxdGagOhWrXq/Qorkjjf2ExyJkO/mM3lj/bezKxO1H5VvDuGSnzkvLqVVnhlT3HN/vpUEQu0WxcB
b76KHW3vg4o8r7HEWZ1kSFNjzMSu07iu7SGydQK5/Xr285ZmLoMkZonNitq2EEH0VwC9jZrUfhE+
cxGktQ2IpWWiUUkW0HzshvXMZXarnTb6Y6aIuRJPy0AGCJllpti6znxbmpC8s2aS78s543c+GwFz
hZ5SaISG6c51sS/bX22t3jBJvNgvKPv+Hnla1hNB0WZcZEbJN2GXkPsm6qcb0/3//Py/M12wCvn9
8ckY1eu6tLqAsrc6Jqvqz9yE27lsN3pgUTgfyt4QkVM5jh/3ON3vFszhb0uwjF9QFii/MJzv4ghf
c3HXzFX8bbVIccTUVvoOGpXjAQ46VJwYieyxlEN83odIe0UAzAWceDVBExDjfkXx6QjDvia3a8O8
LhPM5Zs2LrcoXKCdmk57Xqvurhlv9QP+X5f4T4PuhM/1HsKwghpTyABb8EGChj5CmXFKLjUwme4w
wh0mOpC6h/obXL8uQF6D7hAEYj3MWRmehiZEVjAa6+DI2pTWOVo6hg+8paQQ5SzvqnImxwayJncJ
Osm/TH2aPKJJHY3kMsvsUdANH4a+RDWah/TTMonqDGFd+8YylJeVHNZ7qBWaQvT9rfrFn/c+5kJX
YpBN3Q8Yzlj9sEtWkMnPQIa5MHkCj5RJd4NBWBKSt/08rjkbs8Srtolp+vv6iEcQi3UX0evA2b49
i3ht1zofYeyeed1KYFny+y+0pskm227kquU8ToXNyiy7dnXJPnntTe5x2XAUvvgW8WsSnbTt+gyF
o34RN8bnlc3VPS+hyBdyCJTsyOctw3jPg0ZAgD5DrMI69Eb6rfR/nZztBCn4qOTXOQ3Np9jq9bPg
qfXbYt2jM6GWjUMMx75pHUZ7DAKAziuB39iNutqf5z51j86urrgypdmujQ2mIZ+GNa1yG3SN1wyi
7vEJawYOcSfLrntq17x6Ac3PMLCws9dtn7oHKOwEljJcKnZtB5oc0PemkzzYTJB6bbXUPT2rxlqu
dbpeyR7Irz0qUg/ZXGY3jrjXRt9ZwYFKLBkGJMq5UjCAUn1ij6OsN7+DAj1uv69fsiWiC3u7XseM
tTIPYXl7lFWy+WGf1D3lyiQY941acqWqHlCxVgMOuqpWfpcY6h50MCVNxdJjBbckjE5QuocBzFbt
y1uf7Ye6JO+gcZGmyizXrGnoM1saI44GfvKp5+Jy4t6knW01sXm7Rq2YvmnoPV525C7feb29e2xB
NqLj01At16EkS1EZifdOUzX6+cJRlxhmEOgHc4vRifYhM2DqKHkHum796ff6zgW17Xlot3Rbr61a
2iNpkqqB6x+3flgvdaHhOYpHZHP5chXgBt7jsjFtp6ZpIuW377vDI8d5HrMSUQOs2x7j5Uvj2UbE
XJg6g2sYsnPoDRZxeYT0wNc0iPxat5g7KqaBlbOIgqboV/s+qwRcLYXXZsZccckmCViLFv6q6Oql
ycfU1nfwzvOTqmEuSK3Ymuiu7dpiD3r+Zk3MCvkyT88z5rLUgISjTFSZLOI6eYwJAejZemWQ2L/s
gsnKVQspzAJdCX+LwH7caXgjwPnz8cFckLqbYb4eSCkLDP1zEqCemKjVz5AepaDfzw5VSxPCRVAW
JTKC+aYAp3Rl7ZX+Zy5BjT4wmgRqCa5hHfzVjKi3oEvV79RjLkFdjirYyn0MrnyTn1lpirD148ph
u/P7oMi2CpvSIJE+2qF+s2p53yseP/vsiMwlp4dga+MqnSs03AyPiPHmvB46P5CJueT0JNYoTMKu
LDSr1uPUaRgWlbtXspG5kDTXZVjCPRSsEZXiBAWCDbGA9srUM5eR1hx+sAFqoYVqg/VkmEhz9GK/
9xtzpw61j126r1hFV9SMxvso3fejsswP8GKuZ+5m0qWdKppexz3s3yhgEReiMj94nLlotKo2+DzA
5PNqw3U+mDri+VTNgVdkzVxcWRtLmwXyzNeBZs1hoPtx7Ss/qp65Qo9bmSBcj7f0GhiT5nWY/BV1
4+gVdjFX6nGwUNOjkHm4yoBXjyLgfwXx2PvNRpdWTkfa9ikC62tc1e+F4cupjfZbvc8vcf8fki8u
rZxWrYXxg4ivkDQIz0nIqyv45f5oOu53YWKu4mPf0aBZKxJfx3WiR9qz7UO22uzGhf7/Yh1/+hvw
3zdIvu89J1WbXG0ysOQv6Cgk75c2I3m1S3odYeJ1iDkkW+deNM+htjBHHOj2fqvC+e0Im/cfI+yY
2nMYQVtbtC0/R/WwvEuYIE8hUkVnWG6Sj1Rlzd0c79lhgj/DPRryNOhJOMN77QkuLRtVMw3nvomu
EVfdI6RC+ZvBxBBS83q8i1/DHQPgqoija7iIL31g3lMkiPwe7STvaIAp8xLLXIOWbrhy9+uhjLNb
ebLXZqcTEeg0g0xsv0ZXaGMpiC708X5gsaXvqJy1X2DgEtcji+BruU4RSgXl9jWd0u2UtNWt++TL
Mf2H2ekS14bAWVjD1fEqQaS9a/pyva+xeZaHfsoGfiCdhdRfHLJb6tDxK7/38u//gWYAPZpms/fR
dcnS7AhFie2uQhrqCEExedYIU77f+O4vn+BPf7GXT/aPHyJ0b8Z6AZ3B2onO702Y1vbQWU2PaWvV
wcADJN94ZN6XKiLhEX7NDA3m1Ez4goOFV1D20vXCbBTex00dfpbRWn5omi17C/B6MHnYzxzrURFw
k/sC+CaAdwmC2rcpaaunegzKO+hfLh9ayJndT9pWQ05KHRdI2n/c67A8mco0dwrtrLbNUz7Tu2zT
213PA/2x5SZ4MG08LnmU8Do3rRw+lwz5kBuD88rYOEkQPTa6lb3Yr3rS0DGmej0lkt8oVb72hd39
zs4WlYMmvtZY1XeQAarPkQrNSTW2ezfIrb6RR/u/r9OfvrATqFTbUPc663A0wB2A3Hdq6WG3BVox
X2AAeAJhrD9DKKj/jtbE6NSw6idlTZhTtbW5BIZwN1RbegMKfOXe8S+WNuxpU6Jr5zqY/ccATbhc
KAyt1+dycdqgN1DeDZExDKf4r1Xl7TDe2Ndf+VYuTcuDsqnjFsE7CfSaz1raAyFLlCd7mB4syfwS
J8wV4msaFUsqeoZP1fBDIMY7nXh2S7F/sfdD2UP4P6FXrKXkV5ek4mzhFfH3fw9++spacbb4adog
jjnREBmrLPuUkHG98jpWD2GdmNNQlua8dOl2TcJ08StPujy+JfMWz00fXmsUP68hpuoRjsbC70rl
kvi06pEuHFV47bPQXqXWNLeSZu//e7ReWwfObXAzMSeoXvCr3letc2sQkZRLyj7+9+N5+loJ1LWS
Rrm5ayUKtldD4qoMD1UNdXZ7MIQHIcszyIyRd/syx8MPiSpypvN6r1fo/LB6CSDlJ1MWCZvvDc6D
LoexrK7j5xJoz9we7ECnuTqMaZwCmtnNsNHmECS8DT+N/1+C+bgCYvpVTn1WrjmK+NP+WMdNVH6H
lFCD1NRawraJ5t2uav3I5NKe7JaxuxIeJsFpIAaHxTpP8qIgs5GeKigpfBlFb+8A0T2wZqthBKw3
gcYzHZFDqKroCPFkyLLSCgdwNqIB/dIHafTQQtn3LZVEhEeyy2rJJ9FUZ9gV/CplsP8QLwJ37TTW
eU+y8bNIVvFoyjb+qrJ1euorTc5VAk+SZReq/rUNmzV5u8ateLIQr/qi0pQEdxU0UtqnZBowPfIB
0Z/CJJd1kDec9k+ZbOxxUKTOoY2Gb7w1c3q0U6Rw1+X9g6Sy+iFN3+VN3L7vmj18yPB3gF1DNa4H
VCbEMQ6a+tDUk3qb2BXmyMz2ybnD53wmEHibH7NWrOYgIh09waFFPAUikZd2UjTIJzhxHJodevzI
Hq+se49mqNjklcq+BDUEVdOkjNmRK/YxLCX5LkL2K94agzqdtJ+iLC1NjmZgIg+gt5sj+qeio+qG
4WjDcTrXaTkAwJSBQCk3gZyvnYfuUze0DA5cbQWPcVtlbLos1c7IUxasaIGr5qVfLrUVK//Ym65P
ToHR+PPTFq0vVeBQN4c5idWllzG9xwcweEtdo7XtvltKyLJ1C7I/Yy5hjFt/EmW6QPdzaLKtOmHb
NPV4CHSb6gea4o/mXJr5sNuSPEtVkvDQop/5LEqj4GQ/LeEUHMdhMeX92LSyetLrZM8S8/2h3eA/
PPFugMFs0iVHPUieR7iU6KNule3eJk3aknM09Ak5a1QF43MdrZkVx07tyAnkKGGb7kknwZS+iXrR
V59038fkyaR0H+NcIHIkB13ppm/wJn0b3CF5yHZ9kBogxzUO9dSe2TYs9gz5ipJ/m8dZ7s+B0HBl
k2ia676gNtAs8OU0nC19zsALzHnTzbN+YIy0/GEFFiK/y72k8oHKAf+rwphEb+EhR4J8w8eIzpWM
dHzmg83Sy6KFTQ+aCODdeUfgYXeYhy1L3widZOXXBJ0p9ow+M6jipQZ/4LgrE0ASaFnDUbyFAxPE
NNFqFS/nqu9C+RMSmwNIGlzO5vKp45iId+k0z/HVmK6Gx2qnJPINXTmBMRth7z4/N+lUnmobCCBV
fdnPST5kyxJ/bjnn3dd+g3Hz2zRUESIWkmJ5hhPt+GXXYbL+qlkVzNA6WGQPO5U1KO+5ghDSkVZ1
Xd2PcdWNP3lma/4mJXUzfm1stqYXtEPI4GOpwg4BpBmSNQUPWfPwkCZLJz7hT+npueujnST5woNU
P8qEDNMdBI/j6RSqgegPbRKu05uEYl5DlF8Fyaln8dZ9hrrlFOGm2VaYxzCpyu66Zsr6Nzsvx+qS
1bXqv5A9ZerNFnZDSQ+z7clU5rDI5PF9AgEg/cOK+qWb06Cn866mUAa7tKvayqJDwwO9xFWGyB1d
VGu736+Zmpfy0ESRkceRrOHL7jrRYP6s99iM527qO/7AsBtt0clII+prI9HQ/HkO4xj6e7HOYpZr
vYiwzNHIDmi2xV6h7lf8neq3Fp2/5iQyMUT3kAuJ2q9abENyrWDyfJa2itq7dsH/DwuQ3YgTtLjT
/q1gMIhs85o2zFwQxmyLOkZ6Ju0F7f5y1ec9S2FosrX4MI9BHILFgb/7pOI7HETo2qOZlOP9YqZF
/0zgsR1fmIEwQS4hG1Xmg42tPXZD09Ifu52D6U5RSMfWubXJvOVxFQXHcqAyUAeiTD99MyxZybNu
daPrHDuNLKHySElfIk0VI400tFlN9nynBgdUFikp/oaOxhK8S3pKp6uGLt56F6o2SR9oQ+f0e20Y
pR9HCArqcx3zUXzh1C7sjUrCfnwX1pikv2YWzMl9BXiqJ3kXMBr+DXWw0V74HgakGPS86jxCv13/
M5nneatyPqOS9TlhcqBnI9G09KYZSbw+LD3H5Shv5zJtvk3jJLLHlLZD9XXFQpirPEyWQXxMNymC
cy0WFp9Zsq3lg0T7XnDo+Uaj6qhYyCF8GyzBXWOnPioWMGTyG3JHrO3ROzzTejgKyTLkWQgOE/Id
PrREHvFDqmmOL4tj2A4CuvfbkjPNLElOLKZR8yAZRY/8YYce1vxjV/3QfKt1VI/fxl0GCa5nW719
TE3aVB+4AaP5c2ol38zRpkE8RedYcuSTTuPY0fQB+q3KvmV1QIbqoqBGmy4HKDmM/WWq+pWXly4T
cvup0CyG40FGPBQnyC5kSuZpG3fRmse7klEMWwJofoT5yLpgfmBpL0WuMxEmOG2FGCBDH9vRRvQE
Ki9Oh2PFdWTCu2QCsfJ1kJCxi+4W+BFBDHsLwan/VU9RP26HeJqBqqlNoA07TzddznEeaxqkM5pw
5Xon2tQMzZ2AYEFJjzLO0kBfkZ6f+Fs2Q7r3fxxd13LcuBb8IlYxASBfGSZIGiVr5fDCkoMABhAE
CRLh62/rvu2ua21rhgT6dPfptnXmSqo/Bjnvy1JlYyL6OyW+Ih3rvE8mGaqpsGzE5vCxBNoUh5mZ
qEs4guLzMEdoMkRWbDaQKyKe/Xhh0ZwcnyReKDvbtI+WswD1VDQk0NXWG5MDAJPrN0H6U6JYxyeI
MgedWzocwZ8nasf0Z9SJeWvdXuSfQ2Bz8o/JIxsvi0NdmknztJ5MPz+nkSNxRcdkyM8T4EZxX/I0
dqhRJYXzFxKS7K5A54THfW3leOrW6Ij/m7ORh5aWUUeGM0/dGD34LTqSP4VM40ueJ/lwLtASP7To
v9jIUZcHOnJvvYiT9KacR1JfDZYuhZcXHp9nLvmMzBZ5HBrrh5m/Rvs6t9zuCItfduQLH0jwOZeA
UesvmKhgG8ePDEPAdR1Lq8tKzK5kbZEV8B1XAaVE89UCWeLU6Id+r0rkT78UcEDPugKqsvl89qNJ
09ckUMejU8Zi7e4kVf3wEiUbAmRRMpECruHVTZCQxbK5FL95lOn1UvTsLoG75ypSxDvihC3VT7uU
yAbVWxj7ZmA+La4k2dYCv7bN0VZFYOH636PvsP0YDhGJOyBrmv0wK26uJ1jsZfraLSEer4cp8ABS
uAMhbJiBGHl2a6TxNynGPOwXfH9ufAmUoG18k/1fiE64DIcuXDjKjT8Z2wSMO/aYj+U5QyvG/sAW
4YenDEvB5Mk7kLvffIYlmAu2BGQvqmMSBOUQU+b9CYVIm/pXJklEThM3cfEz39luv5Eda1bfOi7X
7s+AvyvwzshYEL86wyIaY10nCPoUZDkoBBdMk4nxk8V0rkQ89Vht3HKP93fdDpfUYGx7X6k4Z/xa
gN8+DU7Bb4z0xKU/p+PBNpwVbhyeOrrzCIhyitExDVNhX0oYNtujKNL1jdAYDct13Ms1+rYr3S+2
hTDRkeUyTcN0LlmBq9qwrihFvZZzlAGcBcL+dghAzXRNj8XGj/SwpL+mLhBVpWiZOAeZD9/YIPkC
qM8wx53UoPK+qGy8x/KWF+u8iGocCqkf026cVFLt1O8U93O0phu+uIgP4Ya8cLGreli8r/DfI1ib
JyL2lw0XBI4/rLF0sD/xrZ+bzK9u+Us6H73QkGN6lwi5vZ8B003AiZauAXxdHvE3PLVIH2cIlbbX
rQCIrrDI7ePHxOgCYmxXkpI/UFTx5oAMhyr2Fr/xdBkRI+TeBFtK6266TBb9bFXnWTPt0xS/ACj0
MYIMRm/4KZIxZa97CbRymle6Fy9ruQh73nbWPeSFQWhHSfgZkIuPWPyMx1KesQCVJU8BMFC2S4rn
SrUrEj42fT2IIosGov7i90RyRLd+H/TxudnBsN8WQUfvlqbFPwynOMxOpZeI+T/Szu3NgqDvvx4F
iXUPKfFkNiS9dfVadDyfaxw+2eHbwWJ9Vp/zHYyovnK5KN1iwC/Hosn3TNo3sQhuTQNF1mjeRHko
MvTw7Gu6P5Nys+kzquSjn722BcyqHJNBUWd+7sfiHZMx0rz2cUGDL/of0QzP6iFaaYTMRlCrOWlE
PhtEZ5rS3ITL4o8to1ostRuiIe2a9FiihFVywB7eD53kkW2izM37WI3BdsdNOzugLs10QLI75K54
StvN8W75VfRLYdsRbwR5LfBD7HelZpZMNSQf0wx68TtsW4WaKhnRr+LYGZn0KcbdZTo+VEaS5OyL
rz68mrlojd5xyEq6YnaNRt8GgVIyW5Vr6nJS6QWxxmc6CiJu3q1ZdrHoAN//HQUCzURluITcsgUo
E+QbuvXG9UEilDotkcG74ybt4qxi66hwPYIjuKPTV2d4jlzktrA7aeaMZ2mzjrH72dsiOrM0zZ/m
3UdREzn8O7j37J9GpslyMoMebnhW6H1ejCVEKOOj2hxLdpWZP94GR9W3nZHRVUgTLTGugcg0VQK1
yFdxljBVvtE8d5Ah5uVfNsDjA2odlhMY3ULleElfigMjFiAJQmATjIXnHictjOAhxwK9HZ+3bMUJ
77qQ3fVKrvd4u7akViiyA9FdhuuIYKsa9loD9G2PC4kNAIpbCZyFhayxw7Seh+XgTQJn1GXLSHdm
vLN3Q48DqkgOVS9SkVuSgLBJxDIAsMGWXuTdiu6ZELdsW5MKibhjXaSZrdE4rM7HkS8/t2PDoYVc
z2boWNIiCZICIsDRmBX2+2rKEWNZDuBkMHKHaYtbMeDM2FMW6tFQWxUKReI+A+FhBvqeicPgkcPa
GQ6Kro3An6T4DKLuZMZ4xcSkzNVH7o/JFwrUyDGwSYa/T69GVydu6/D58zTZajkafV8AImAKyPdP
rWny3zLh+Mj76Pg5qc3WOl/pM8pTh/+GbOiuqDru7oZCzzhP9FZlkaY1DI689X2G7LSESt5iZwuw
SZQ6usBVuTdeD4B0qKMyv3Y/FNXSYXlpgE/kDTvbUJtoxk9Fl8rLuAAEwvbuQl6TSHaIzMXY7OE9
OsNhTe/hNlFLRXA0nLk6KNrts8yI1nV5IREeSdxvWCIBgDHc5s96VD3Gf+aWf1hdiC9bHvnXHLEL
Z8XZMWLhMOBD4z1p+KDjdsr08mc+bHG/U7p9425J8eSnPcQUCiZZ4GE4acLRejEs+YUMXLaoqsCD
vsr5MvWrD7UvjT3JSI+iinUn/vFJ9k9DmfEfyo60So9IyjYTiXqf5s750whrJb3rYzWeemno3iT5
NH8jnC8vSz6Rjy5Z+k+0qUYodqQAZmVR/BdUFGU31AaJp2Odu6tNRRlVDrlPDWJhgAH8uKtzDxHo
w+Ac1BcaQHM1g+DdeSAd+obzZYpFHfrOX7oy4aJVcRTZisXjkDSLUgTk1nb4FdTRsM/NiOur7ULn
k5+bdLiXqx628fskZ8G8p8Sg8KYkR9S3E+aYrcW0nufVFkrxmAXGb1lCxx3V6WwCiST9nzj28ieF
3+BGI0St4rvDiIix8gCfgHsyag0r1m/IMEXC9rqjaOyz64dxqWNgqEc+pI5iocPkomJj2J55Aohp
wrDf+T1F3+acFJo/Qg1bxscA+Mvb0eT8KU/LuWwC11/jyAR8URe46j8odewKn586pTRaPzsTrwGc
p+3usFkjWDUDq5IaT8fA6ylGd2idYuXrKWMWr5E9vmpEWUIQwTOtkSWn1BG2VisrS8Syb2yRSFEY
Mn2dGG6/VspMf1WCLD0QpCQvItUbvUWrKf7GrJ9FTVEsiRlvcPJnvOQMTzEUgLiFIQYwheFbVe1U
ePMLGG/7jtLV7p/Sa0aqpIh4WlObAxqLfT6wi+UwZdb+KI8dL8sW/+iV3R9xKCQfqxb23wpZ7tkW
WN2v4njEMxnZYG7WlvTOCi7+0MmQ34Bs7PscS4aZjM9HdO/RPfIpOuA3mOxzPzQcOOnxCJsIde6y
8j7hW4rD3Gzp62iA3qoYz7+owjHx+xQIRNR6mNPt1LktzCe+5Ye60kTJO518USAMf1hZ4beYDXCn
BKkxaTHVGfYQ2fe+4PnUcLJjzSfFih+pd4sG4EdD4hFJ3WzBOvjz5hhOtiLH+fccwt5FPxxQ3R1Z
nWlHRMvSJsQOjCuSB8eyhcHDfENIMTps4twVBEVwHS9fArTWCxgPzGY4FOMOxFAxqQdt4ljXbPYR
9mI0zguhNE2/C76UTyF16k0lyPRsAjPdWufo24PdW3db2HEduE1/m2ge/hiDGFQXF1veRl7Or5nJ
o1+Rkuys1sL097vOAP+Izsft4m3fv9PQZ0cTY559sYiy/jeEcRovsNiFvV4dqL0TlQhNwDriJH9O
WEZ6wurz/Lgw7My2HVFibcFZ0KOeMYPwOw5Wfr/g/yjvUliM5nPGEjo0OV0Vvqe417x2RbwuLaXY
8KlFzARmDng+TGPWPHsprccXit9b6IqJOTzFEptDlcJlgSqtzOHKUoiqnu8tH+xHT7ZtrbSfoGdQ
nRfnOF8NCBTvAcLzzWIH6OhHy0DOctGI1Eeh7TPH1V0fJrypI6wa6RWfG6ctycxw7UsofHY2SXxN
8dF9RLsF9T4BmNzKDHuBpy5eNn9l46jy61zm7Me6q2N8ZrRP52ofw4wXAjcb1VeQB2JsVwaC7BIi
d9A632Vx3wnnsdeJljDQ2vQ4kidgL28wJRxG1MXh4h4j3HDYBusJX/dv2qmyvHDDx+95H4vlpTSJ
iF6YT1JfA6Ard462BQ0po2fJ837Mw8doAgZp0nvQmQhUG6GtJHnyZxIMCCQryMbbxCxYgYqxoLDf
cvjjDWbaI3ZNr3v2tAzR8Xs1e498zFGVLSY8ECtYrF0m1DCK6YMcQ9awsA8pHnV/iGamQAYrBjN1
KkorzivCDlg19iT6Ew7GbmAkCnr2mfbXr9ro4U+2rPHrsXKJWWjt5MMS71I/M5HFV1CQz2Ky2VOC
Kug75LLik1VeIdlgTTsGsnGWIjvPm4Nlde53/nMpJz9UcZIdV0nNkNdp7/g5pOiP+WFQB9TGelsB
8JV9WPIhx5Ru3awb4giPzxFLlu962dKyAepdFTbH1L6ctT9GXMk7BrNqGdOiVSAqy0qqBPVcRy6W
W5oUg6k2IEtZ5Zk0r2JG3BJOFyvPKpnCX5HtUIUngXj1xyU9VtOWJcI27ojG0Q+WtwC6IP28fSX2
RQBrcaoR91UZ0ueicTSoo03zshwuI40LWoMdzeQJYYjSNnNM+7K2HDE6dLMUmoen2MugPRibKokt
TtQsn8tHUkSujvKi/+OycTwwY/TxcRriVTF0MjtgntjzE03ncqiiEk1kmBwQgVtxoaS5hnnxupmV
F0U1TYeSjdSwsKFAZRmvbM/oE3hr0gxTxh+LLsdzkvbsnZoUfFWBMbdC8FQn33lk0EowunIC1BvK
/5di5sPYEMiNXz8KTCCVLXeuK5tk5oyNmRBXcsum1hEif3a7MKfU7hj6xSahsxzl+rqvyv8i8U6Q
ayMhINR2BeRu977HSQB3eRE/C3S7vE0hjEjA7JbxNRpRhvioC5S5YVi3iNlSkCZ8S7rIgR2FRXk5
KwcWt8aLx+ZqW9DdUkFK86+Ka7834PRxD6Q7+L/KLPFirjGf2AcvxTh/hmyxQ4XxEmxBvCh8SDNa
6u+7NRvSep7zGX7cTkThWVPejedVRYcGQjblA7z65rnbEV3a0rkviqaHac00jpVjqNdO81eHvcqj
9kg4eoOytv5bEuZRWTYkw4VMyXDGPY+biWt5J8GLYcUYU+OXsnCIp97imUJUrJ/IvdBWbHe+Z3SB
oAae4bLzUrp2Gvz0oUF2t1x1/Q+b0+MnAtn9X4/B5g4EPJ66zLs3ZCdi+23CqmxxGjudP+0Yba54
tXrb+CzXUz2vWBfGdDOxDMGBWbS9JSo39Eylmpbrl0Xe1xAH7OOcwxdwDwFrLn95FxKocSvQNw6M
Vf5bltX/WYNI+cnGR/I2cKhjvNfJFc4Fer/bpEO990K2swtdD4QOMeafoSueAl64BPaZbGEQhqnG
3NuhJ51QEH8HNjXfCmuf0o7kjST5eFwAEFQ1pF4AU2jzt1RuO27oOp/TdqY83I85Ta+FztYHYyU5
i7gISw1aThBwvugybHQn3VXhiwZBihT7q2QbLjiguX6rpMtX0A6gS1GhjEWJM+z16V+hIapURwRx
Brtax+eB7dseR/0xVor33buftGN4vDamGh6tBw4eq82NRK7/lHkJEEywBkfQZJRDZWG8t7fFzFpd
lCnGby4SEDmxsv2fw9WGy3gLPQhMl0MI1sV818kyefVRhnxiEcXtsaSqTWJoZQPOGBx0GZBhVgjW
Ir6G34Vln082wx+fxEactl6B8yux7LRLiDzVzApxAi288Mqyo9cNdhn16ziWmMQQcg3pfY2729Ir
QN5jdObjGEbddCshuFWiSVZLkYZT1yNfF5oV72p1lOnFsvl4Z27fp9qsOEOwccJuVrLlkvluzqHt
9PQJExj0bohm9TyRFSRAx7Of29QfJyM5f4FzoGgMZbZxC7Hf92jzTQrJ+VWzaHqSKCurQXOqi2Bd
9I63HXbRGA02Fdiw5Lx3a9zaDQQC7kJ+njLsdMH30WEsKVBHWkvZ472UYQaE89j3oFZ8JIlG+AEp
FEa3fn9cJfyeRQfcWyeQti7pBg4gXnl/27M5rUCJOoycBlHFbs3XCv2SaDwo86zxUr8ecIU0aYZF
ZuIYuUjVuUueQIydZ+8fMGz4k8Mb8XyQqL/AkkSu06SKk4lkOCPza3owEynbWQ9/ZiyS1/hfsRK9
rF1f7WpE0blXvW9U6crncSDxu+1V2kCYjJ9A6k6PSy+TP3jYsybkQtVZdnRd41QMlYOnvFKZiKtu
Dl3bjcfwkXFwhpmM+WXrE9EwHjac4lH0AbtZB0Kz/0g8lWeUlheno4AfC89F/pdh8X8XbUAxCW8G
yqYXwXpzAiMNWbRzrslWtp+Z8Syq+u74jaBbUDPDHq5a5X8BuP9pbukrQjJ8syPU59EN0KwsePq3
mMfsDNk3bfrIldeiXKPHzeoPuqilHbWAusK7Ev3akPYwggy4LQeWv4FZ2M4grca7mGBlHKZDjYvc
D//S3KgLeEj6Mq3mbWNT/z7FFKWoOzAANpS2DuGo43iP3PLiNZl61oQVfMQpoqWsRrGWaaWUl5U3
LG66OfmDre4Nn+dBmlCuEv4V4SlrZ2RmrDWcLHNVWnLYWsA9IXDZY3Wh0SNsTdoZ/uywRZoOyPD8
EHbOHHK6WTzTvOVoVq53EYTMztbsuAhHGkGPedZ+iPmD3Lc0i06eYrUKrJQxPBC8AJIc349QuvkC
2ObdN1Cpg4JY5de8/E9sR/6HjF6Jp1g4pluVFH797H0WzFg5O5KlEZvQ6S2UKDP4KHodqzt83AiL
ISmcBJC510U8pShqyR7CKscm54dMv/ssCfouHRMJuTEzVujXEitlK669I8EtGU86sf9hc1zof0Vk
qfbVvPTJCjsvfgFoA3HTtkL3wy7qPR84OF2flL92MwFD56zgj5A/x6Rdj7n7fxbA0KbMmDdh915W
divWqO0OPfgapC4DtMwNrOO4EVHxDg/polLx4fWYQ/PqopxOjz3v9DsGygUYacJxI+t+Cv49RjPH
+lL2hRUnxEomcV1OermBVElhZxi7cfk84N6b35aB+Pk1Qd3OWpc9Ln6H7i27DlWPl3V4UNuiZV0m
yLfG3AkZK69wLc/z02xMwCfNA9jaavQgrOvJJiukhiyHZeauLLPcPyBtoeM/TKR88QS0Fffv3pKw
VGHPF/vezxoPU5pCekrazNv0J4TXInkeQbLwT4Hw3c+dwYmNgFcY1fvmIHGBaVaBYbiqdU+yGkxT
iJ4BfQxvt0JEb6XFU4L0+XwUOoYxoWdYjOeaEF3xaO9n9KmaHryxIQd6FepCFLv7ZgTEmabf4HqK
KqZg9IWXVhknIfvGXbx/JnaBg6+Fnqdy8uAmgbK+jXawPuDeN2tbdkm0/xhJNNt/JSilIkVs7erW
GXgMSequ1rjWwSnjeuoh/m1u4d+zIYIijnSurIiuchFbIZthgd3sbkphORohxqPq51Z6IpML/D6r
v25rtEnVsE0W0+PmVleemRiKRV9R3sgBi1B5H37lxy55bWMsv8OEtkNpaqREBv1/AtRW9uJQSLTo
xm1spx2iqggi9SqaBPKIGq1yh2idwqER5/iEjop0MAwsVRRx97Al6HiQ95hJMe1Wc4qo0r/EE0K2
U3bQPsD+IxQoi3vEanC1nlx/gAPbY06nm4YeNv2BgDWH7xsOLPI5JCaGMEn7yfbxJcYaaC6BFRi8
ctC2RvzsjUllXyRtSOg8Y3YSJjLIDw9JBLbhLPFl8umK8wQDHEpmVRp+xPxgS5NtpujHV4gF3qrH
Ik6ZjBtkf+nwmyacuo+J7WKEwu3p9NuBEdj1qc8yLk5L0Tu91FtKgr7xAAEbbQ8UmR4O9IA8h6/k
mtcloOkXAvxhdA09lGMyQphzjKXQAfsJFXKL00/w/SNr8fZNxdEUxq83uNKn+ZYQjGbqhLuUFVPV
7QTzic9wTuCTltPyGy/zkN9ik/a60jaz+SkZjMDbP6IgvT6SrUD6lyk/uYj7jwP4xxnoXIIUW43e
6lLy85LzML12dMN1HWK5PuMwocMV4pYk38ai37snG0+HuUUL3Kl3iIlCd2m3rbKBZ520Ax43YJND
F39FOYxl5bJB4xXlgBWAjNpE7xJntmrx809728MaPSG9psjahMZhf+xyEDofhAe6/ILjK/2rMxcK
UAsQUEFr2yJ/IBCpMXNA2sjOHV1huEpUOb0WS1+iv9PRmNLmmOJ0RZhPPv0QMNnsTyXGC19DGGX6
hm3woj/5DO9vu5QQgatsd2FJay2wGvhulbFZWyax2yrMD+HJK2WDqg4seIR6GMC/PkdwvZATJGbU
og0I6fAAJE7f61Tvru66qRMXJLYKqJLCo60OLw+2OVXqXjWPbP49tjR2H/FcpEnjdwzkIEcP/+7S
5FgBjhGa/PNISnU2Fo61jFN2LTMD2o/AW1qn44R6vSKN8SqByBjwovcMDHaJDqu6xD0WGqXgAqhI
EAwFNngA0rduJGCJlimasKs+TM9bXmj6tAHtArQIszuohYO8G8eehStFwswV9nX6h5QuFi0MG/EP
rJId3zi+WQT/Wu2RmC4p3KAsXl9XeATYXwpu/nfX4W25uHG2c4MUIjCDLAYUvDKo7/kdTAnHS97n
HiS/nAtUHZL4eLRjNIz3wygU0EYm9498KTP3GLty+QUtz/2VHZNjXS6dyCu15zlUPY49kQju1dqW
3VHUwzEIiYsDPWagGfGPO5AwpCZ8WbzqQzTdlqmg7czlcSYFcwOaXixoiPjrRVZpCTXEL+svYREb
U2+Q03FXHAtnoELT8T3dDvVvglD4F/0DKnwLOdG/fIS1g5cBRYTd/bqOERL+fXSUpw4K+drCOBmW
ppw3CWBiMzE/Et9bPLY9SJQTdr6G6JXC34FlrzCuvyHJffmMv+j6rXJO7WD0nVgg2Y08XjsoMXzI
atvvcMARn5UKBZpFNuJCJXH3BAIXu14V/K7j9olmR560AlYWgK243MuxmYmXyTla1ij9EatO6Xe8
Vcx+7T+A4LIa9d1PJWjstcIXJ9m/rVzG332idIJnKOzihBTshd7DQ4arut+w90XLUbM6REl6gUFp
QDaKALFgNrW8HDTVIDdXWBX6Z56qnL+CqKKvoGBH/pdumCnifTh+KCQnv2DF1M11QnE+YGVq33D2
R/sUvXKcXS955zirGTtI0VInRthOmY7y/t5OSzZ9H/NlxnHJRUQuFgMYu5QFKKMTo6BHTnB49XuD
8AdYVKQvsLtDuIbHh01D7L9p/KpbK7S95TiXWD4XfmvR/YOwq4xznb5JB3LXnadUhqwZsbj3zA06
fNocriQ8V0FaWQtUxIOetWkJ40qFWhamnoQfRfdrItNAHkAIHV1R06Ur8gokUtBtpikjt4IDGj+h
GXK9StVnOUToVeNc2odyuzOFt2/LFrSoIpJuoiq1hOqgIHGepd/5lUmc9JfD75tFFTIMfBA4cA7d
L34L6T3so/H4TeFWgql9zj1+PL6AqPxBwq7y1pbIPGmzwx5rY0OPn4L2yB+nezd/K51lb3FJy++p
xpNco0w1jj69WwT+mczdv9Rk668iPpg6OShYBwKDFsfbKYA6riPAMvonxdkXiWovkfH1WlhKQntI
sen3HJv90WlCslj3dwbMYN/DQo6XlafTfQSo87othYYHBZkyFzl1xENj2HdWxVE+bCCOmUfORrVP
sxbPuZ6n+OlI4EN9mDoTPSwSjhbcnLN/XCLAKrizh3F81EZAU4HzEwtXUkxTS1iEIA02mUCglic8
e5vhm7uqxFD+PMtV1BZTQrVgmD4qS2h5WWf4O4850j9Q3reV1cRT8bQkCL57JjgVRRMGo35iMuEw
AOgcqEuBxJlvo5xWNH6iT3CCb2kcRB0XucMhNqclQtkyl+KMKkT4SX2iatiWt/3LLp8+T9sW8xd5
DKv6VqBOe7iuYtJf2B+vShV8BnrJHxl5ddT08F6nMPidBdC/NBXrfID3BVzlN0wkpWr1mh6PeTqT
G186fS2BF2C0KKM0e4WjxeUNhq1tew9TCnsls1ROb/3SxXPbcwfHTgINBoyg7Tb+GKMN+mlM4plA
YRi38cRtJ4vLvBykf4CJbwBBfGjTfUJSGMxPXU6LeuuyAFUIQMrgGwhyu3UgZPMTPPCmAPV47PjF
zSh9RrwVfP9cQGO6lMoc9jrB2fs67OmYnpZ06aYG0rDnz0noIHWLCGbMRwkxDPFuMsFsXmUqje1r
iHY89svIjcGWBG4+coPAjR9i7lMYFQe8VdiUJxut5i4YfctQWCMv+RhEgMBi4OUERx7Om4rkaYLH
56otjopqwL7FUQOomsct2va7tUAg3qwUfynZpu7MkaLbvowo3ECRh3tqhdZCWoJu8RuH/lWrPUKP
tV67LPsBROFpzaJcZdc8kPA5LHiL3myY+tvkUv1rw8oJrwaFftEa47r1N2NKCn8Frg5TQ4iF82/x
cTLc71CHbCt1tF0tMobx19SKPZPuK4g+2rP90U9L/3st6XJmzsTYTzKZiy+w8JP1VNrAkO0bAJLr
+YvluQOX2YHH6UQ456gTP/4VJSGszg+bzPXem/kKG8L6qlWUC+BNn/uyIQpXVw0bmBXPxx7gQsCb
aDCqsfgT1glZS6PSscUfrnPIDZpm95mO/sfZmey2jixd94kIsEs2U1FUZ8m9fWxPCJ+OPZlMtsmn
/5dqVDC++xfg4QXqqlwSmRkRe+0dMjz2daeqLXYwtssmJT34L57q8SNd9RDDeWFHcL2kVbG0anp7
t6rtaWenvaQgNJY70U3BrkiLUkfTOBLIOVgcVtu2M4d9t/btbyqsMp5EOZ+Fa9U7HJPjdqG8O48p
c80Wz8HHHLYFD6QsiSFcZbt1+6G+t4pE1vsq1+Ud0kh9yKylvuuM3Ik5y2w0x0VPO0UttCnCNTwI
Weh7vuVhjCkJKwlN4plDRIcLXerIdDem6AUPkstG8QMSQvVkLmzoc0M5bkEqiFJf0hFY1VUhRHdb
+oqx4DpzX/S9iybSqosr1vRdSHexXwplDZa7n3ER2W9KFTkrf4q5Otu9KZ7szAt+JJBvaYTHKJk2
gYFI7GNe7TeqLuw/C3TUujHDab5kop0PlVMCwdQrAm2jrmMDdpfcsL4kSPnulfPLaUuv3SGu4h1A
3q7qaGpYDHNMV/iJ2rJTeTATETqUBDZ5kWbqnvnFKAMWlQBWlVbHVgHTvU2CnBGpJ11j2AncOXdL
pocLH/IGtkWwCUEE6xPeQ0ytZaBKK0qy0TysAtooTqvSaCMFL7eSichdEax9ekxnY9lI2q8D+Hj/
1JbKSZgpeZN+9IOGQcNKLm67KZVv6FuAWbhwij7jxZsc5PBZTde7fm33li2CYY/QpZe44Uo0/5jm
aLMjCdKpjBhMwBjOjlOt24E+V98xFwZW42DphIyN1apndj1Y3BUrxp52T/aca2w71NHsEXGJrYWj
EdJYbBD3OgrLwgyN8JQUWaKAfSq6oxDiSNz4w4hCqrmgDxyDgFlDIxMazLmd7unn3c9Q9h6WI3fK
lk1luOmrB9x2Mn2juxdkabqxu6rWuqXcHJOt1YLI/zDz0mAsaBpB7M8L1TIPbXDoeCao2yiws0jQ
PiKLWWzr3GLqGvWm9r1W3a/NnCUM8xarY/LdpwlEB2ztE5XKNPL/zVMsGVXbPBMS7hunWdLxxX1o
dS+u2y5bDpT0me1NlLbE2uaU3/kaeixIRZLKNnDaHASMEznFTUSAW7JpKbpQ5aeY39j6NGlM4mx0
hdhxVcIqpGBDaF4llfRGzSXkyawhbC8TBasXcZsu/ZlVMF2xs4BA9L01dr2FaMLyud31HGbrHLKk
GWxEBcUQ4SWxsjhdC8+7nxe84RvpycW7C2vhr3eAfNl8hIu47g0yeasuBa9qfZp80bsHncqc3s9c
ZncftomV/bGxHJDWa+SMOjIE13ljlknwHraB692z4753eamNzMZp1Fbp1stMFsaOS1J60cCh0ERK
DthMNh3sW/egB+5ejv60AsKKyEo2m4j8sgQxYkwGaM5IO8C253DslACiZZhtvPDPTu5xwXbMWnon
ONeqbZOLpZwqiedmSV+dsck+sYcx7nYzMftbpbRgfBu6bjC+osa6zU09+4g+jCnBNsFZO7hsp+t3
0qSD3kxYpmzmqjAA2xI6nmFR37/YmHbkru793Nw3gT/9STNJfKG39vIwOPQLG9aS650P9Zmizozj
bdcOY71bJx2ox2YdSwPoJU9Z05RkUmXxFDblLwMRv79tsjToY9cN9d7zjVlv5rbKjE1xdRlQL9fp
Tid5jnkEs3LkLV7wG87MfewSmZ+z1kcBDTKbzjaYc2CTdR30TlFKLBEuGVM+o9vy1RupbzKFZ9lC
sUmryUkOYyvr5NYxVvPq9hwaB6DchBa7uMQDN+/t3Od3TdP4ejNqTzwLyfJvenQzKM62wDV5mXvE
iT9p6ePzWpvMf1JXjAuBDg355DLRrnd2IVbkKGNZLzxIFpV0Oa+HvhfJfbWCVj7VNOz3LpcuDAG+
um0i+mU920Ve+rsAmfuDYotEW7vhFM03cM7rD3MQocILqCCvA+1MjPrH3N2U9ip4cNruvQ+7ZqtQ
fv54qakpVUiTPRjTnP3I5r555m1GuBSJfRhReX91uViflkV4Z7vp1586L6odmUjF2Td9j31WMA2o
DwCGuSp+EXQhm6iyhcZ0LZazAZjXR6PqFlS/VL3VGBpoTeXo39Y4Q7khuDsto6lxJpaMyH17kO9h
7hnIadX6CsS43K2oj8fK8PEO1kmYxwWLZG6Mpc1vrWqiM14Tg+mX3xGNQytm+xDm6bjrLHvag44M
H3Blxt2c5SjskJg3GEu7MMbQ1vwGjTIjHDNM6/vZeA6yWT22Wi6f7MRYzhZmlfvFX04lD9KeWql7
MqeOu8v01bgHPk9PwaTUsTVs6GqjpMYk/suMLTH9Yi6BG6fPijNUGC4we7FYnRaKd8BhSYrPEl4v
xhooh93r7XFNhXmw50ZffE5hgJO6/dGmQLUGv8ivbMrbv03lYWZZBuN5gRp6JM9gPpfTMh5dIJCz
4xTqd6kd48iwbz7yUXQ2lNXZJfDK8JxOV6KvT6wKktDC5qmoi6tJqi0nWcDg0WpSxDBTx2imqJAA
2YLx2AJzExZok7joccGkoycfyWRaJhCwwOg2tJ71g20DOIrZaGJ7yOe3eqoZuTLcysKtJtTx0GfL
QFvMxphIFTR9k+PmW+nXNleqCXTKWviezBvBhDtKqxA8YpBqhAH0u/TSGx0ogkraKjJL67MvfePI
eqjklASL/74YrsNQLhAXNJDhpy6MEWjDLF5ny0d1GWf7jMAyH41pHW8wwjTbJFRBnBKPfJKjkW+N
Il1ekUWJQQ/MZTNQ+V7dh9beoXklCXzZYZD69OFrD8MaTgeaWecz6ORw06+ifWBoyPTV6am1Sa6L
DOlPFXKL6XLk5cYeNrbEmmCGuwUTJnHayfprtXCaFZjBf3hDo36mOGgekMYxPM8IldKopj0rUgdu
SB4j6GM1bhlg2X2kG3995fkFWuna4CVB3yq39mSmf3XZGDFCAD0rmvWtxTuHeDsm5kBVajaXXpfC
ioTjWk+pIboFad6sTzotJY10sdgXujDzJBE8uWxYhgDEjGrDyiOrhyvIxWum1RCV3ZjmGxZ8YpEO
ZioIe+23pT0CATFV0U+DMcpg55a6+hF4LlNYRnAx/RCsnD/1xT1MGFMdBgXGUcuwPrQOGiBLcjEO
cUY3Gyr/covnbvzlNV7+hj+jR/TwZ4LG3PIi06x+DHvttQ+1i4sgy2T91jdsid+EmrSWTTa4AQ0O
vmgcdRVEkT2Ut7J0QLgAy/aVKIrTWCeMvRNnWNAAF33KpWve4NBWewPtpY6pfcvnhaIQ/g+XG2YM
o0JhZA2osKXzo27LjybwOnzHw8hFOHoFO3kISUGY9Bw7smbg6kOhFZAuWaYo0Li2t1QV09ZjpgA+
NNZ7t9Di0wbKu+3xkmztoOGm5Wf1uEVmWqAMbSKiKi4jnrLl1QQyGzdIY/jvPHbyHYW5AJN3PR16
ZjT5boaGwNeO3uCf8EM6D+3sqYd0XfWhs+pyQl3ORqimzvpbFmt9wqJuwvPXBtxh6NKAAWV14Z+O
yWq60VfrX2Q5LIO33bG8kIAz+DeIu4XAmk9reABR19BNsEXFhmKnSTYzprQDpWBw6TKVxAyDwUmU
dKKaFT0/8bUhJEOCDbHZd8NLggfT+kGUQfiwWBpQI+3ysSo2njPjAcSMMu78erCOtQLVwfI57vSU
4vnKujoZo8kc/FNXpaTytWHbLCeLbAJKs8Fq9kO/WGTTm3K9Fx5FexnKadr6XrX+SLwsieqMVPR9
SRzPR9p6/R+KCnHQtFS7VVRmjH2mfbbXwHpencn6I1vcK2IMEu6lFclvdqr0I1OTnYH32O45q5sh
JosdzJh5jig3Ds49BnAzYexhblgniIuZOeRgfAwhZjwGzH750s21e6yH3PhkxOA2B40D+gZzGRHt
ZZ0fZ7NTF5EaDZBn2Hbn0ph4Ntjgd5tp/ttCQW3LG8VIioz4DA9TP4cbpl/LX9fL+xjHgeBvMsXz
zN6bfIPkjS4HvftEBlhyMYFXblNHNnvGbRI/Uqd3A+MDd2Okk8xi4vfap6ntaNaKilFMVjjtrc6b
9meTG829EXrGQfjd+txBf+H/ZBi1RkM4ygKvS8Gk0vPCnT2W1cO6zs7OmlfB8KEN/3j4kwgwWM0r
jF2Wh4EUIxaTD+G9o4L8XCZ6fr0iMbc2yv6L77vTW5VRfeCnWn8rqwcWHyZ6hw0NbHVihKYjR439
yYD/f7iaDLG9GDwUURea02Xpa8w0g73+ykzHefRBrY+EjNf3hb2OPx3lzA7mDa9sOe2RGiB9mbIS
s1YiAtDU9VggLA5C1x+Tnbsk0y0kHyGHxKo1ReT2BcNs4AgPMioN2pdgwjMbc9Pou3QYiybu2eb7
5JlcEyX+1p/L6IIWLSFC9K2JF6v4zBMLncnSUOIhs5O/JqRh7KqxWv/kRJHt+sEdg7tgsuCKBqMa
zyrFd3Fib6H52veMqeJMmB0I4CD94pilMCYtQ+F0KLdJX8Dg5AXReHuc10H9RNRKaMW9ztoLpLDx
YkuG0Luwcbts1/oo2FEJ75juMBOJ3zJLvHavO5wymyzg/iYMya7N19LyPGuv2IxqR7riRyBQY5pW
5UH9Nbiyl9FITr2elrCLJNcAuXVaWImOaPjm7gxlp1nWGyrsVIyTikng+clGTQ+KSXrnjoZTMA8A
s1l2ahjE0fB1Z3/UCPLRUCXW9Mgl6A/P8xyk2XFt7dl9IFptXTZlZ/Dm0sw5N77+By/vE30H+hVU
5zoxKtLcKKSL/lb0XbEMzOGsdUdSB0j4onI32Bqym4x25wiv2wKh26ywU74pJf8oOe+judWZb87v
wPlXuZBO18ByJNuAWBNCYs4V+XvOa4OeFD6jzZYtJ2NV6h8yYwKbX6TXOzANTTdbsVkTJaj3/arp
d5FlS3EhLcWeI6Y7HWwkmePt9LgMJW1Q6QG/1InpyiUqhNurCzJaEOA2qYVK4ch86LuNSBu13sgx
dJrHVUHe3ZmeCfwdYTdc1b0T0LdDOQsRPpuNSVT0Mrnjcmbapj9FGwKDbPDJjLs2Q+cMNyoBZ6Og
9oU3sVQS8wqhBaToA1O0DwkADrYhNvV+eEuAP4MB4eJE6Gf5Y02N8oZO2J34CfunUJQJYwTDxazh
C/dnh979kWJaOY2dC6VvzUQ4tE3NVClEMfvJ68JgXJFUQ7ep7jJryKNWQBiKQIGgzIOHmwID33vj
DA19YlhddCaDZ26FcO/KgYspL7l77aDfr3Cr9AjMwLd0zO67V5mOxNdAvNoGksGKCnWlYhg71lEV
0Ghtc2YmbE5qm51XgbL3fVEJ5qZJ5W4hkOz7skrFzaCm9gTZ1j6C0v+0ZJhj2yv6d8rGYtfbXhHr
lFcjdGvryQzkcE9EevW8jFPy0BMcICIoYvPiKR//vdn3U/JUXsfnkWdM6bTtVoObBt2y3VmjJvBg
7dLyzQ2Tbn6dk9yX+7BgTkBSCac9kWwq5dpzLXeC0nRJfwhm+OYtt8bEKq92abJ9JjiJqchzJXde
sXCxTgm8IgkGAWP2fyaj9WzP1gEVPnjg9yiqeF0CK7xti8AhmGMA69+WVZC1vzPCPpJdTnKLdwsz
VOuI3XiqvvjNkhc7O1u7bi8QrjkZFt+4VLhXYLOwrn5444rXt2vzz94Gg4tBL5x7M+kW6kuP5HjE
G8MJ34lZQpW2AWzkritHXuUlJKXn6CX+OhzR7pg7zKrpP2dA+/yItaoyMLgtrEK08NOGxN0UsIo+
SF11ajw5f3azP4FbgEq4zCO6wNw4ysT1hu1YlYepbjgWQCx6+35lC9947wVpMeyVsLX/7EO7ne1B
yzzWmiCQA8OjCfG+H8shAm0Z6jgVqb3Glbbz+tFmqkDTDeCEgQKoo30r61VP567Bar6dsmKkjhat
ZW1qIECaHGoBeWaBPSWTbyKKxSVThGiZ62W6b0yfv7IspNFsZdKuYid9MUkwmrJfNxjIbJqbYvT+
OlXNlcIV47+OtuwPw5KXHwHTGnEd002c2l54NLlbRLKB+/VGDKilSC7+hLXivTND3DvmgnDx2AvT
Ls6Kbc/mRo94hNgKkU/9vc5Q+PM6t556FwPbFhez3g9YqBSAahPIjZ3AtDDcwncWtwu7GSJ7SRsb
hJiJx44hDUslTH5YIJPURAqGHluKO1wo8sPrJYGOk3RHSiEyDpfNTMADylmqOGn6ifVRFAPT+tys
RfpRlP3M8eg3zBkhgDxScKxc4jzH2bOcs6Ly3/ScuSIq2aiUH0fW08SFvTTG2ZVl2e+HawLJHsKy
khuCHNNlbzH6NP4QjD4VUZ+n6srnhEX6q+Jlm9mIN9ka+twimPXTEKGEXSWOpykfdZjUvErjUBI3
MCZu5v6e8qKr/w61j8LPYL+sjprgAkqUZCEcJ1NVNm1DWzXAd0GgcHSsWZWnNzpjt8QHzmXf53bw
GyEfw8bM3CxyaZ+mU+XOs7/HyTv2GJjaXuydfPbVgbiB5hElJXxU0pqeh1kudqz4Ueot9/FSX4yh
HucbZibFQ8M62R/r5Okq8gKQqJ3j1XOyqwiqObTSlTd5UzJ/pe1HcCGCwjotPHdRVnbBaz4oHCcu
Beuv3E50cnJaqov3gkAgD2cEsaNwelp/aua2HRvK5v4T2JsItWmkxLwRKkz8PQNnkcQdqOolLa38
c8GM9OQY2v0xUPsgkIO7cCiJLHdPI6EKeqPkaBKBRKUbPKEezN1TkbQRMAjjppp7VAbhTUK2QBwU
I+62AFvGEpOxBs0PXjI8toxvd/awmreaUIILQqKABDHSgTxHEo3IPWPU8gLAUAColmmyu0JV8F8F
6A79mcijehTjsUgsMW7m2QYzMqvmI62uw8t1CuZPxtDFUzYu1Z9lQfOMeMMg5gaKoC0HWH1gdJPs
WLvN5g3EPfk6Eke2n/zMu6kTAiTc0DZuw5RrZ5TMnvepNc+gtQZKXM0n34ZD4Nv7ah36255cKiya
feKfFw9qpgjtvoizhOoyKs2yfA5Hw3prwtoh5dcerSOdbEGznhZLPDtpa26Z0wv0J5B+rojVKKB2
GLDt3cQR2zCw0NOl9lsiODChbFZZW5ih6sFIkGdVzhivwN9R9oQTqM43Uc1WfRQYDwnB6dx1n9B6
bMgdnj47X85Y7cshnI9jqP2dovzcCVU0d/BQBPGAuVSntmDTHArffFvV5bVSSLLbpi0SgJrBefFr
wypPRVXj7R7RKG6DoQv3ThEaWyXCB2261sklgwd5LinDE72w/D2gmBz8Yum9+6ZLwv6CWPmS0r7E
hW+3204vZEuFRsbJhGDGa92tD/wV4qJtGgIG9z2hsvNAVBjgAlEs9Qnfqkt92ohjT6M33FWEzGBa
Iyc4JZoggANO8qz+Y5DWfNMuXXnCcDZHq5fg7iv79Bfo6PAW5I2C+8OkT5xAT6SIF/D1CgL5NtbE
UBqpQeFpZRtheeZ5H/YVaR5xVY09/QJ+0WtncBVw5lFh9/SgnLeJ6wj+ArZ+xHg3fpBSISLPkb9r
W1q3Q0OwHicMRuNsqvdNuIrnMTf7X/USKBSNITyqvHSeWtgW8o1pKlNeBQvGJvDBOAJL7h2DoRiD
GXR5doZ1lBq4Hb0NqQb6xumXmZqDym3DO2a5jAtddwCobFTCULBmuCTbkuGrt2YXWNLgVE/dwv8m
InGN8HI2r0tnyTghv+WcSTf4lOXc/2yJKTpr75pJ42koKITkA3Y+C+ALeeTUe0SD+Lab3rpz5T1y
s07b2mKyShSGeKJLMc5eNY/nzsqqYevy6zcnAEDr5Lnsv+XlJ1KkxZ56xQDG8LWBr7eihTs5P7tV
JT87payDzAK+VgFTEKfuUBxqAmJvymScr1buYT5MrLk9ogeP2yQd7J+UB/rZTGyk7mDpWsWoKu1i
bK/ebp5ZQuQVRXiwWaaIHyqpKLmI737vRQez32Ef2ghI4j1TU15HFj1JHbs0q+khaMvuOVDW/Mo2
ihRkrTFIwJPQAovNgwmmwA8IKiM3Uz9R/vSYhVdKwUeSEsU5sP7hJGa7o+YyOFSRa225qQezuaWU
G+DOBIOAZIUkrzLVHXTVNxeRhUk8uMlwsxQI69C9ycntDPNFMT9UCF0G1oX2mgW36Tvzt+xo7+YK
L4jlWdkjl3p553lZt01tT76a5VgdQBS8C0Jqv9P2whkgmfPui24It8zSyhMHG3KNl+XNuwNqM8VD
vXqkVlJ1JNB1VzmIdxX5+d20tPgx96OxMxa3uNA1YZa2xir2HfDLtA0mwtpISfpdYvn+uV7PW+3b
5R29mqW3QV4vF2ts8WKO61DEBEVYeF9a+jSStMjsnNm1kJOY6h4rmwgqvQtZkVAQspCTjf6zKFpb
ngsutQw30iy6nl01IPbVhtAwKuaNMnyR3JoZRRvTc5bTjY9AlrlbUBTLmrlnQRIOKYxOFgY1rCdp
YbBPEEH1vUefLshxSbKBg7X25NrfMvamv6B1GeryjnsYd/Om9SoYywvyOru5dysRI+kfXRM4vQtW
aLdHA8Ss/fP/z0z9X5GsX4Kwh3QGwvFT60Q1dxuCVHb42b/30V+ycclxqP1ZS/vEl/Pe9cupUeZ/
pEj/j7/aCYnj/Vd8d967ll9VjXXCIoklbN9Xwze38jjXpN9/fbRhQaeUlNGnZdC0bqu36c1Zfi+r
2fkSgJsaCbMPVdqntB/vaHd+cPX9R+D1//pKvkSn64RDDCzPPhFzh1k7fTJKgO9v/ZLOl4fEm01Y
ERubRFsnP91Bf/g86t/87Ot/z7++b1QGOBfHH0+k2FSc1dYxN765e8L5GjbuYMu0mXqfMpj6rZPb
DhE0gfrmj/klYRx8PiiESRQCJSUmp3IH/PS9VH/ny16CupMEM+RCnkgF3rRvTqH/49u+/mL/Ryq6
8+WdVFygGT2ZPHmwF0ZUwcGBzwDh5ATIfnPPiv3l7XR9gfGiVfxLrPKvI+s7vMDbbz2J9pe3c2E4
wB3fyFMVBh+lau+ZZPz93kd/fTc7Zyhrv9QnLtQ7043xuH5v24/95dVculEhKOX6ZBJEHyz3Qpff
C5a3v7yYhM7lOKVTfUrZKLx1ret2FZqL7z3g/+ws+der6UvL7OzeWHjtA+cOWqI7QlyO3/wpv7yc
WQ9b3AfjfPLm6aa30r3ZFt/aU2j/kw7+rz+cX3LtyKefTo09xKxveu/94Zvf+Jc3M3AIABysfjol
LKKOAW1E7Hfa/uY3/uX1JA8LtzvwzsnSRXKrFlpcYuvz792a1pf3siS8oRMOrGp/9YnL0fuTJOJ7
f7n15cUsQjiGWZEYKzKU/9BoaRZqt/yPY+t/XG7Wl3dTGbVMansdSJX0B4BsZkpJZn3vJ7W+vJ5B
2GclqaU1+198YP30rNz2eyWQ9eX9NNI+KKdUdScwChD7Clt1ZxHo9a0Ty7p+W/96zN10EURQk1zO
AU5IhJG+FEsxf+8K+mevxr8+nD3Wqy3KUZ4Sy7ra0XyK2ZIope/96V/uzsACJVn9tj2lzRoQlDHd
MpRvo+99+Jd3tCEDqbBy/nTMIOWGZJCdhcn1mx/+5RUdqz6vx4nLLTerZ9Jd0GKasfiPr0X8cxH/
Hxe0+eUdxcJlOroQfDF4ZJ9to9i37viKikhimmTPIrk07RVY9o/SX09LqyLdN+tZBGG97siTSF8x
NJbHQrDPxk/6kF5HtdG10UGm7X+LBcIFhGu8Js6rCKn7IVF0u2Q0QJMYeEuVhkkcoQyFtsWp08S7
z9MvfyEaFffihmFAcD83YXlXmdCLkGvLLW6M/OQTJrXJMuNYje5TrsK7gg1V4zz9WHS2xMtaMiSj
zVsb/rXSb4z5OWiacjd4ZhqD1YS7UoVXVVU+lNhL4iodLXjgbDpaAIICRIHsdH2zLH66W1sx9i8s
ADg4lZrbDbYu4zcRwD6TAzFBQJDGOxGKAsTj7CUa+xknassQqiBINsvvwi5J7sjDjM20n97ZHozD
cfC2LP91Ynj+GytQbyty7dEdqzujmRAfss549lW7fC4hlYFn3tRNSZJMIv2DZRDIg6eSUIIgvyb9
+tZEsMMyAWAa/bKxnAYABa9ug0HH3TBiOOfpCLDZ3liyOtK0Nk9LkCR7YRB+7YGx3xJdhrVNg/hN
JAK69v0knPspEPOOJrDGNOovuLkwhEdNYgyxU8xj5BVh9aPIwarywdhbICL3JQFXZLDdIlY127ot
XtaqDiKqs0bvVmkcyCt5loaeGYtgoaTe3IYoYnpLvvK9iwsnAgol7Egt+kBuAFH2ZRacSWWcoQz0
2cBrifdNRFaaJCzSJcXdcISPd99b9gnJogfPsTAZNP4O/qp/ZcoIjjChKJP5z7TSr72QtJoKijGy
Cd+KCDYxd95s2F6EsxYvmmerm8AhoZ40G7cjYRndbnB6cZSdHs5JONy2PIzXcNo4CInp2weKKosc
nVlE9aQP4+Cd57R5mQe9t8pgbOJ2wtzkhl712KPUn7UwLwVJlHFPWnCU+SGWJYvozImc2RvcTUM0
dOaLBRGyM0nB5kErwjoSQV2e/BUx1oer9wKcvm66JzAf7bG/6roBX6gc/4ZloLe1jx/bZ/h0HLFE
bTsXg2TqBTUbLVZygUfzz+quD8PA2qn7MPV7Ysx7RbaQtZxJvtPkObMmOvduAxuKBuFluWiWoZGF
orsVfyR6EXbBYXJOKXsq3txxxAWpAvOJWArvLOYWIwHZtfWPmbQXvgR3jlh4FeonwmsugrmG/ZK0
I4sO2mPpeOY5J9L1re96czfa4X1nFPKwzqhDfrYlxujoOej64TLt+qvWjL3NijuhNqPL/DKAwdoH
eUo+DnkF5CXwTEdXaw8emOWhJAloV8/5aSidG3LMfvrpFNxahU1606B4s/Uq17c1rypiEfJc7In+
t6N2ZmY6ddmpNh00r7rXREwQccuWiRCA3BN+vu66KXfOwvaLdGuPi7kjr/ki8tAOtmSPA6aRxhVD
VSTGttHyWll9ZBlLLUg5qSJReO0fK2kMBudl95rnSN5W36g4w+95ntbktcq9qz9sneo7l9HPzq7b
Exo87wbhu+F4nWG1LtQg0PyG3ByOmcQ94DL4xCBpvYYGTRzIOhthUU+7rcGEEwYQfJb/PZl3gqCL
eJm1gQ4vr3CTrwwjDnDDvGS4peKgV/42YP07f0Kq+C0yzHU6N5tzr6s7wJrkwtqGO4MjXDZMAB3H
AM6GoWGXyEzEGMeBRYT4u+XJQ1OqAw+YcZdi2dklfkboMQJDsMBptaqGDhAdKVoY/Xidk279LRvA
qLJ3yicALhuacE7fLCOcnwrT9d5UMxoXs4V8jOZxCMMPxPHxl0H4riJVp+meEzX+AVwzbsi+g5XU
/JQQruMpNYik0/yi227w10eKinU31JlctyDAIACoZL8mV9FPTx772AwMKGaNA0i71QeDcc1K06nE
PCftOFxVt81C1ZDYru6HGSNeObBqz3GHFM5ELfwybuuFRIOHH4wU04M5dPkPkIChPU2GO+logMA7
F/MU+pETDu+qhwN1CBI/TfUMTlf2gUbI8YbPEf4hasJhBctwxXPoXGGSAQNignCwJd4ERxkZxbg/
iKCxiA6JeinVIZxksF/LNj0jnBD5bKkTPuAMb3Xn3oNY1FsHufFohCaSgy1jRxAmHek6vWfuyIKi
1R3nmSgfJ0NSXf4i33r+jUFqePfhI+9E5aLSvZA+cV6hep6yyvph8pPC9dW4rYijaF0p5AvZTeu4
DTrVOtugsP23agpR2jrTDG67ej2Qx6wProD9WVj/sO+KFZOr4ZafaZl59ZZBegNw5vwlViN4bBWK
6VDlvx0TqQ6qzmrfRt2YN3IK07fpqpB3+Hu3FQcyORNt5hcbapoqyvJxwPaRk3tRVNZ0Z4z4qcek
Jp3KHwLnSKj7Mw4t65hCC2Iz9bMXv5P6zihqd3+VOSCC3cWKQxsTGgF0qEyE/d0Vw7Teu+ZK4+GI
EwdaSmRiRQL9TvaVX7DFAqgj8tFxu6g2K8WV1Tqw2KGF6FHLpr+BJiSuisVM48OM6fG5Lab+HPhT
84JZaowH4aSvYKmSAgEeftixFUgfUP+X9lRabAEiiS8TbJvqkenGrOEMKqp28//YO5OuurEtW/+V
HNGXcxcq38i4DekUYAwGA7ZxRwNsrLqu9evfJxwZ1xAR9nO2XiNzZCcu5oijo7P3XmvN+c2ppng2
VhMDhxkbO4Tr+yRsYOnbi95NlXk+Acr1sUyzqk35rdmFE1EF4VWDhltiXmrzo2In5VwHq0YPXCF7
8pYkzW3IQSxAS1ZeLlHKJ1c4xv8sE1O8qOT6CkkbqDDzdV+ZTRakqrFQtneoaH5SKm511d8dcV8U
c1hNeyADi4ZZgvLXB5LAnVfgcICJKwDOyzT9zyo78aKyS2P87TGnnNfsMJwihw4LJ+1XABdPhcZ/
fp7/T/RYXX77o7t//Rf//bmqlxYHSv/iP/91fKwu7ovH7r+23/rzXz3/nX/dVAX///KfPPsNXveP
6+7u+/tn/7EvGaYvV8Nju7x77Ia8f3p1/sLtX/6//vA/Hp9e5WapH3//7XM1lP32alFSlb/98aPT
L7//pjTF5H9+//p//HB7j7//djMgB0gogr+92J+/8Xjf9b//JuUrC7uIhsbDEU+bW+r39Lj9xHll
Kek5nisICXP0Fk0Nh7+Pf/9N8yNTKimkwypDPgm/01XD04/EK6U8YXn8KmcQrF2//fcf9uyj+fdH
9R/lUFxWSdl3v/+2FVD/fuocJQGmOFoI4QilOCW8qN/S2VxnaMkAYaUoPuUpJtfVTLxdHA7jNVpv
XMXtOl/CzZ3OpNF2x+/u0x9/zveX3yr+55e3Be/FcZWECy9eJqqai2YDys16E6DJiwrP00MCOfy6
hwzy7al89lD+8FKmibUUeAC7safRHj9vDzA2M+cOtpyvyxQpWp9ia8gxAzbI2H7yrv5yU03b5V1p
tjX8ZMJ60efQbYmZFY2sL57c5JREpEN4Y4GAmMrrsHLJG3t0C3lYMHc9dlO36NMf39inbsezO8u7
RDKnJcQrHjzrxdvtqMJQwWUFVqAxrU42qVgXWCUq5g3UA+hdNnV7aJd6fd05S35n4foVPmkh9Xv4
/H16MNiXv9hT06Fdn9pfHHDw4JnO9gxrx/Qsx0ah8/zjSBY3h1JDiA0eju68NtLxtVEgOfjxbXhq
+T6/DY7FhaQwBRnk1ssHrMHs7jETx/iDMyD0bQJqLOKVyCtEpaPEnTNHyVtOZUhXwLhO61GMtbfh
DAvzy1SEbXyF4De+apoSmnsDDZrjaERo1m4A0nOddhX1zMBLJwEGPOewYiW+gATVwzqYQFcf22xR
+rDESKv8Jq3Nzz9+f883DUcpYbvasmxpKZYXU7GCfN/zcpUJoETqDUqaZQc7E+6h4esGtqOgjOvj
6fLH13vq/n1/P7mgZyGR9QQXhAH54oIR1qfJreh8yFgcTYBbvuJkM4bDjniTT27YXlcu1QqVH3XA
3URQuMAwUOIhLmE+RNtN7OBJ/PivYjF8too8/VE2cBUlWTFd58UeTQkvLGOkGIpbK7mmT49qI1we
1y5zz2ZzJLaoITzox9d83nvlztsOdnYuuX3D+ba/+H4RyoNz1ESOS127JfuI7FDm3fhLMfHfruII
lwt5nkku14urDAncKRJCNjsxMicNnSAAPGX/5P793XthFzD5YLULc/HFJrDMgASA5XGVMY9OpUX3
B8FA/kvHjqf3wh4HR0a6njLZ754/q1jNCgNBKF/FpLkvTD19kiiSv/zkY1HbLXn2hCJI5TIIL6Cg
CvGyDTxLu6vkaH1uPbSBKA4mKzsBnebVjzbxecFYi+hDR3tAnESmaahdnq2OtY/kCJ+umTADXAyE
cKkLC5JwimE42yzYmH66k85OF+DlKziO056SCind3KLNVnMHbDyBDWmBJZmb/EzZuavf4B7jd82h
oc6OIVOx9QClWHE6M50+6XDKAB5q4x5oT1yabxE5I+VAD0oRBPI4PYnoAXpH6gMEFBQ6kKEXiI00
NJC0PfSWxJ7R9hMQoxXxICHkHfGYbwkW0SczGtL8g2HpxQn6yjG6N3lcDOu7QTeroMURRwpZWQsm
cvJk+9mboc8dIJnAERO9nRYnTgL6YAeMF7lmuQhoC42jimYHqqJGgUYqZHFoasuNjgvG+g8CRgxV
kUAWdCjC2npbNkS57JfWdYfXoCPGdZdtot9dn2NHOAcajW13gjG37NCKoAs2sYrfoEcfgLyhxZEH
Y/Fs15fmEm7IaBI7jqofSmcHPgHrk4CQsbkSO3LbJpkPUdCNUp8IzuXtATob4BBX0oXZZcgcT10c
kvwOPvFPkDhRSdeJOYQwUCyj2eyjcbGL6u0OWnmR99hgreiqn2e2vIQ9+wJZM4rcTZaLF7DuXRyA
1YYsW9N1vCNiM3tsJz12oHihuZFU7snbdmx5CHLTfEc4jTTe8mKQc7JQotxvs7GYj6qeETwlWbh+
yFSyiHPSNWLsU/NmjYS4Vh4WsyB6Q3Uswq8VmQzks7Q6yy+NsWvaA3mKJIdZKepUyB6D8VG2XrVg
C2iKxq8Jbb9z9QhsLIlHZASmkyTnS4NWH9u/PacXklj5OzGPubuDVNslJ21CGbzrRNF8GXWDFN1T
yQg7IsuXXQQfsgqmLu9OqzXG8oMytISh3qxAHEPTkEiaXQfB89jk+JVHTfOEY6OlsUMks36wqso1
njq0wsdlFw8E6s4yP6tlNpIJkk7p68kYsodmYdciRyeSMEptkxIb7GifBVFlVKx7ZccmnWDRuV8c
8phPmNrBVy4WQz24czZ3AeqAavZxyRkmpreiB39Du/W01thCXqchQPdLcqlpUjZiKiEgEVeggqhp
3TkQ1N/w7Gl7hIctzCAhhK7GimJZGYBQRXu4v7C0a85Hwg1W53IY6SLZRlPXl2GH1eFW9p2VvDaW
OiRaSmGOH2qAyEFBUkIcgBKmi5tMMdztiAnyXToByQmwKo/VLpzpkB86BHufFi+ZrjQlGpxdQPdu
TzZSY4GYJ6csPUBfsRFDjrXECVst2XqMs9psgyRDGnVUcWZVuySS8HdbAFT6xC1RfGEFdevThJTe
8g1xZjNHINZMOkBuDHmB1oDGbLwi29qTLOmeNXU3KrI/CwwBmGbKCySQKL8YAcY5PczCXC+VOzBG
ctG8fhGpDuXRJAmEbkw6xx9kXlUigMxRf0l075wrkKLVXteCfXiYvXQvybfDMJS69ZktG/uGPyk8
x47k0hCsShX6bZZ3ejfnqNOSvMV/ItK2pIdHSO11olvz1MADM+1skZvn6NvLyW9A39EcL0Ea7ZI8
JeRKJLVH9kQOGQbXB6ehNMbjdqpQIV6TKMM7HgsdffGYqVwQ8+U0p4Vb0fc3XUKRdsqkjXnMcrAk
O23VU3M5hv1qn1o24EcIvShSAxsReYhkrWvuW8tdzkSB6SEwgdNgFaHp9B4mDnApLAvtcU0QicKN
jTWdccJOB7qsWNIijaCUhh9ZaHOSRPvasAhCiiFx0hHHPr6LByS+fDcL/YbQROMMz5RCQ4n+/iov
GpUdagBVIFeLTTG9OmrTIZORRJwgg23bb2dlfOW70H1cTGnfY9EycJyvDb5gp4htvrJz3wuOcTVu
ZUJgsPBOSNgz9O4G5WBtR9hxhAc52J8xXXzyzIxUkzge3Q6b3IhjyerifmNEFMblgmUsC8RkGCJY
ueZns8R4e2hMwkuxKEKAxVdQbFTttJ7Uvsea+xEopFO+NiMVY8Q2CDAjAN2mG4vb3tsVw1Jdh+A0
4KGQjs2Dkw/JDTYD99ab6/Ar6JK0C4ymUQLJaz67BGjiyzyucR197eDeA7PLdPF+4QTHhCXqrGEX
z+WCq5ZRLo0+I8L4E4Ztez4MYffG4EtNbE/m1Jc2gXmcGMNRMVOLezdgKXHv1r6pryxs5LdVhtwu
yDCBWYESqkbuX5X4ma0Qie7eFKZ2r5w6zecTOcxmdlympcX3zg250KVTTaivGm/cxW7L1BFo7vS5
GE3Q49A9m4zd06ixnKDn9ny4wav2C2xmod0TjliMBSBHBX8Ot4nE/XiiOfWzTQ08vhpYMQE+Qa+2
r5WXbJ/qWDbFBVg5pEzgCGfA40PS0gPO28WQh7kWTnSpmR/M18x50q0RaDu4iSv+N6yli4wWsAzA
PPiWqdyOlpxMAsJBIf5vcecwonTIKrt0+usQw5DazU3k4hnvssSmSfp0sPulptJ58rmtuupr/7Jl
9KzH9LZ+LK/79vGxP7+vX/7L/x+bSybn7X9uLt1G9+WX+2e9pe0XvvWWtPWK3o2iREDxTvvEooz+
1ltS3iuLI70GLGCawtsUKH/0lsxXtLMEXSftbA0fZysa/+gtGfKVSWic9DwqZssxtSl/pbmkX5SL
rqQy8kwhLf4OVysaWs/P/BOxLLgBvXcNzYQS2X3vMtpZmB34hHMY50vUXjf2VNaBUeUhg5LaUkT7
aVitS17FdwYen5l1dsLJ0Uo7ATmiBg7xeL+dKDAcb5n8PCV8zu8KgLjgIHl8dpiwp49bevlyOgGu
AlEaKeFit03CmxFM1bxXjUtEHIam4h46fcTpLjLX5k1jiiYOjxDu+4nJi1yxK3rrajsyD5yJLIyD
VnFZ43NmFmseYTvWiuC/vIf1MNHKyc8iq4OYPdoF3zILW7YVTIxpgdkNaXIN5sduj6JVrLIjjACs
nJ2qiJbLVtJqok1kHZDRKTh3sp98nAbD0X4EmWkIIkWycBBTCX4VOIo+NnbSXGRzUWp+FC6kssIS
Z3rTDbSMSfMiLYbDUNschKlmQv1aGzweo5Io9YEA4skuulqcEKFZjhCC0+xz6swtB/t6BWiBoAjT
9Qje+hPZJc1tPRCzEBPR1qK4DgkPrCJcfv5k1ukxx5JbB43b1d5ZmkjMOm3uyuRuoB3wGaMx2AmC
xNfuQzKR/XWnhFHfpTMK+F0aaaVwE4/5abFIc9rPfWF9KJN+vXfmhOcEeC1GCOK9cOYIc5rJsanz
OttNVroj27pPCX4hh4AwBZ0xkgUn72cVcDRKlWaNCEdsCC5qViwnEz2odkcxBeUMhW1X+QX25Tcc
sJRJzVfM2YmGdTzvxkb2qOtB2uHn7TrN6TRyQ3T6aO0xNcoSVBZPlxyI1cPaHBglLM1d7YFG8m0M
QZ5PvhG2qmW2OEkUJanPqHkqTKqyZK3006WLH2VRGoC6IvhnPi1EUlNIa7HTwJ0MXDleBJLP73B2
X7QkwSG0h4jW7uaNUn1e6jTDbVvKyzkecih85AF8cTsmfT5sqJiw284ebxJiMt9NZNlOeqdh1jJG
yxK+AV0AAUVTMMQbkvcOw5eXf42KJgfJriaKr9MoiXg6Nqd7VnH+s0Cq4ez2snMjz9zPESNP5lNi
NrtjzOMGKkyOy9tcc6TCxMOJH7sdywGOyWH82LraPkeHiZ1GrFSmh5J9CHlgYYy4ZRyzFQfwLslr
Vbgz2a0pvrNm6C31PnKSVBLIW8f5CUcnScL10i3gZ9L+AambcxNDZe2DtSvyKw0uefING+cB+Ux0
8c56aj2cqoMxn6hakWTUDl6S4jeaL1zMkuywWZ2emHnWTkcc1+vNNHUE5CDM976KOsoucBmvMIcM
t+l2rVb29UYPuhNj3LJ0Nd6w7GkIxu8nGgMwV2A5mwFZ78AbcMDAA037PKgJ6XpTlWnTvKsmnIK+
tlMb8rdb1ncWXtkKE8mo7+LSTj80hRaAQfJZJ0GW2fjPCOSzL7EL89xZDfPunAiTaNfhIr+NCC4P
L9KacA2/9dr8dQuouz7CPAXLk7tOawY53tgtFSwusqPs++VrXekSSIY1OMNoHxxNbllNgMdUvBOE
bjT+gP3oPhzyivgPyy53kRMDwOtX2Flw1YfiPB1Mpsdz3LHkMcjeqA5MlUGrw7g5WF6pydHE/BYG
obWZZsMSkzVcXaZ/V6aIbWMPV4AY2tWlUuI058puZ0xdkZ7QtOV1NrP8+AnwAXbUbnTBAvkmttMH
z0236Lke7mXDOv9RW57zIMpCvrPL2D2Q2ijyvTe3JDRWVm2WbdDpNjqhVgwhnuWJ99mizLN2FVr0
6bXbI/7wl6jDqR/nKScaHY714OcIVU6kNzKLtEBaNf48pwAF+JOotYCErZ96ygtwHl6sVqiVUP12
yl67CUKYomqamU1GB9WZcbQL86Eh/MTywjUopdGfQXCTMugqMb2vPc6u2zzAfa23W+BbVluBePAk
KL7/PSn1y7ehGsLIfz4p3VRR9eycpPnnf8zgXjnMfjTBEAhdpGDy8N/nJEO8Yg2h5N3+zxUe7iQO
KX8clRjdSfqh/JgJnNoGcn8elexXUtLa5vQl6DQCk7R/5aSk7K37+X3b0mPQx+s7JqFvDG62P/D7
Tn4t1sVy0q9OQuTUsZxy440D13KhPIHME7SO1673tQPLSpdEOL2Juzll40iIf8DOXXx1YjVD3Mnt
8DIq5vB9qrQA1p7VtwwGYxI+1ZP4x2o0z38kVLknL7S/3zht2scjA2tJqDiCuiEbHFqZNQ5vAZfw
JHde3Dts/w4InhB+5SXjoXY4UU0r6v2CafxOsoIun8twaeUHORBydmy70YuPUZrE87ntZsmptzYk
REyptJvbUkIS4vQWSftWGyqjH8fhBrtINjXEElRYmEent+G5ABaRGjhnTYgooGdjOIUFPdaMF4D4
H2a7lOm7zqxZ9fpoJjNyIK7ljYiiApgzWT6H1Kl6cweZCZP2tn49GOm8NgcXOtxAHGyV4cc19XGC
0JhcjpRAcRQsxHGwrvSzRkEKL4INrh2gxfg0z23Qs1BKSXkdYjq+hMRY4ZslqUk6MhtnuMnlFiyF
Rs31GPItgg6Wqoqx+1KFhYGrzbDrW1iF1kUCKmKwDl2cUMGvmoTsK0drSUuCtKPtsFN+NfsyOhsL
B49f2nI6anoiQgNSO6fqUI8SeY1bRF9MaLZQcR3SSvfeaAoyGguUHgeQZEPvT4S8XbuZ8qyjFXnj
sgM5H2rOioTTBIby1vjUC/GBH5c0bd4QlIiTE+4REUEA78lBsJYw+kp5HDGfzXqegpa2R4vOzBhn
3J2U4H7VrM0Xlu0uPk6ehZOz61Fd+g57C0u+6FJi9JrOu6W6xAxfLUxC3bRYVrqn0UTMbt2EH7uc
XlkAkNy8dyz3LCGQqD7yjTSJQAmH7JqpG2+sy8ysCYBOETSRWUwnCA0SH5TLif8sA3pIR8PqcuS8
enJubU1sJxhUh8yAkGHyhkeKii92Y3fjTq1qAegKF7UOSNOL8j3sIvuC+JLkcaUP6gQdrs8r9CxA
jaturR5yN5oQxcRetg8xUCNS2gYC+6XJy4+zpfqHNEIjFZBg4jyqMUm602X10gemZfElKDp6Qwg4
IeU0GSo7X8WGwYGttmFHOOPw1FYm2pG0KDs6JQIgUUyOyzQ9I501pjFgtatBS6A03sIpN4edh6x9
2aW6n07TFehzHrUxR1oRk2LHuWeeiLtYdFDrXhh+P3R8qk1v558oq7I7o+9hZIPHIEaXOr99yBdd
mL5ZuOTFiwoEzkIrN8SFq0ZwTNFcoj9NFL7zldjgCGUfRyKdmiGwlrXuH9rV9Zo9gKpUHsgLbo/o
IVHm8B4c67iBWMCgMD3ryPwgdsGn6WTcElrbGIQbJ+FjTqHakDSSRu2bdRUg5Erc9+i1yrm4Wgcj
Jk9po3+ka54+zrGZIQT0YmOL9+bu9XVRvIvg3mPLBXZ8XFM15gGU4vx+GOLmE0/MLPbAAdzqpGRF
4XwehfVrBx6W8gHO2bdwLpoJobQ7k85Kk1H5hSwNEnhC63FKJt35pP7Ybyo5cDbYnNKKQU9c0q/L
y7aDnAp4CKD9OMKi8zgglV6cA5gb5/hIxIGdndqVdrz/3eFR8nzb4dn3frDD35frfflSacOvfNvl
TfEKkQeNEGCKnsNOzrj8z26IJvRTeghNQHNxNvtzj+cA4LkMjzeJjgtJbetZ/LnLg/555diSnq9l
KrZ7XuRXtvnng1ZXAj20laM51bHHe+bLQSsLr4oAmDFWJIVo3qdhIU4SYHXRTwQoz2U123UgfdPa
9hyBfNtyXrRdmJ0tGxyQhDFqhYz8nWn4bK5r9UE59vStMfePupq/vidHam62Y9NLRRjwYqybKQZP
TcURGWz7JosY3N1KOfETs+BzocO3d4RECZmDgzvEk3x+3x+P4k57BYc33hHznivgZTjxGVEhcHXp
+fouk6ufvK+/3MNNYMUDsz0sFJnixRUzhXS3aRGopCaNbj9PknkXs/Al3NRoPvnuMb78ds77Z3ES
b+/FxV7cRGij67RowL0NStktVKXSt1mkCdlhaNf8RAn1l0/MU5uCDDWM8J6kBS/uZS9EOTBI9jUc
g6uUKcpm7f81vdXTW1K0/FBjuDaARfeFCIrkHLtXMZNEqCrpWcY8CDEM8VCdpczgx3fv794QYhQJ
pNFFLue8vBTD6gHwSAZMqpak2GB44As9/eRL9XdXQbsgWCw0K4zzQiUBR8LKl2XJ/LY25RHrbR5I
5nI/USw9ubD/XQh8u2+WTR3iogxEr/aiEFAG26+AgoCyP3brXdvB83S5iXXcHxn/c6yDAjYimRqt
5j5qjXR5kw1lI49zU8dwFBADtDe4QBjZlhvV+kBeS4g8gWQCzBLSJfCyDwfJYcyNoEjOvW0dbTub
hwD24gZfdgB6++0ko6/QvDW0T72iVSbw27u3ARAvmJY0AajIj7t3Xioags5JpnN35VA5dxFVzvBt
u/vHFWZ7xy/vCA+q4AOWrJ32Jv/5znvHahB1MeJrZpkZUxtrsQV5YVV+hZYye2ePjgF5YgATOQsw
RYSiem9/+fnSjkBKJ9DIbA/Y8z+g70bblehI/JmwAFpl9KSFnoyfPMV/s+Boh9pU8uXUlIIvFhz4
tMboCPhXsD+WQI3KOuMEN+4YC9mff/yG/rKabgIcS0j0OEJ5IGCevyGaUX1iWYx0zawtvzgzGcR+
aem19m08Q9cloHPrl9Q/T4+1yZSCob+J8Rrn0/NLGvWc0KvikhLgKRYZXDNJ4i4/2SZefkeVcBh3
KKpoi2KfKcfzqyQMsRMtyRhqUfBnu8FKsJzBoiMN+Md38K8XcvmIGLmwISEBM18sOW2GyihGh09D
y45fY6iTZGR18/WvX+XbgYHpCY/e9jl+9+SDLmzwEDbUet4MlQau7E671Eq/fBVF54MPhqtonsDn
VykmTF6lGkCAkW90VlU2KqSRfOEfX2W79d9/ixEz6227sWBKcBJ7KYpNCRtrogRJltet9VUii2Jn
DGr5Iosvahsyl/HPbOOW/ZdPiTObKzhsPV3WfslHKGc7siam9P5UtAiGOlHSxIBTbAx7F+ReeeoO
nv3BHLeIYxU2BXKQp6E2yr8G+0M9mAyJcpWfxGxfw36kjnF35LcznUjbZij2CTI2oj3Ic4LkPhTL
Aykf8EZlodoCjmybfV2bCXLmaPet2rmV2aYHW6/p7Hu671p0DCRsvrYyMit3NLjpZUsCoSRZx4pq
L2dEAFjKAS9Fh3e6trzZ/BR1fECHYYkV/tAopKwGnD+dtKrEFVr1LRKa0mjJT8nR7j4ucmORGZOy
lyCcpo1lVDtEvHhynHClsWmKYA4lNRCIpvhj7qL12Uuvhr5uAnWvdnkj22FP8Gsxo6OQFWhpRaIc
hEcNoGxFZewFOYx451OO9A4A3OjW4oAMzmooEOP4MCTEaZ+7q+k8mDX9oltPDC6aDFCdEUPripn4
Fl9TpmaO5QFE5mvhbUT1BpiI84FWO1qFOZxZcxkhJuQJLNiXjzFyCLJX83lCQ1J0RWAyJUwC8m2m
EKD/VLod9jfXNXZh3YoUPSPhlMS9kzOIl7QkuoeHIN8Z7mg/IACLp/ek+IT3DpTFnhqXr7avUXa8
83Lb+DJnEtflUBTNzTjAcXqoSeK8MTmSYCPuwJGfVLacriPXGqPTOp2qwqeXVKz71vAa47Zxy5m8
eMKNPvZ2F39CJQRvvPZUfddEqJLhcPZOh3sYxiE2L7VB6MFldkRUqWIywd7PkYvABmFQHKgGzONr
elojiqDBGD9BJhU1CJoCRpoxmoRXpzmlwXFYa73gNsxNTCXdSESU0UWImQoASotvoLpS0Pgb5D6e
MJxPBmq6wWcisY70ynDq77wMVjQBbgk0xJTory9mYqjlrIMYb5yCh0toK2B67gPMWn1+yJpsxQrt
yvQDrm0pPrd5mPe3CxP97mRApJEGaAdL4jzDxflIXyGk/TPW6XVhEL59ihmRG1t6eUMO7RJmJlmm
I1mFNPEzRqqYNpGCdKSTfrWZkGbcM22mn9FczsYF/aHUAYKF2ug13QiyHxqcn5IwF3usH5BaFWnk
l+2wNp4/2vF6YvGNJydL1AnGh2hqcTsP67wx8SBpXi1o5ct9iFyVWSgwNgvVTYyAJJO5jattMFvp
x81gdrtmKRoMsZEJtTGvi/KM5geZnbW3OtHe0vCU/XaMOAMzc0mKc3SrqjuPkwRK3N4jmjgyj50u
yM3adRS0BhamhFYXuWxjPqMOpDtZ7rjTGy/MhDi/iyj1uiDq1+oTDHh1WjC2HS5ZcuLuoMZWxkRl
x7XVQ79PQ6sF9KGHvn/E7kMhI31lYTtz9rPtRW52EsM2W7P3qZtJVK3TnLwd8WlVvgRVtlbCd2Qa
Rd5+BbTPNHxULSDis/VpXD7na34fcltd36lbolEZhHs33tOYPUqGeROg98372R23gCQwbti6Kp2X
h2rKx21ybLdZ0BYm8RYmZQLEdkNLgritlpOqF7cOcFdpiAmjIuXCCVNF5rdDntvDl2mlCRnosYEE
2jPWjLEZJpoWJlkK4bkZcU7dk+a4QNSmkV3skrUgJ9IdMWmezLYhkr0geuGCrBS2bEtPFvbtPrLQ
yLmdUyKsc9HfqEl7lzk5vzWmTMlfn3JqIU8LmPh1P1vu9E7YEWUM7VSyI2wrRO/OWL5nna5pOQV2
XYsrQNxrCHRhCmu+KHV0mdp58ZaKHKioBX74mtewQb1i0kUe2yYMLytkw1QVS0fOK+PTyQ2m1I3l
6doJFKH0zd1r7pSCO2BMxcdqiZwwkPDRHnsEFiRRTAq1YE5cWcJIviwTMKVu+GC4zjLsaioJ7evU
sY2gHo36wVCDkxK9GGc3munyAEt2bMRpz0h6c3Ea47kxhaU69iBhgfAyCN++LIWXHxxWlfe904t6
hzxP3czILAH0ggUe/baJKCW6wjaJlV5W+75m64S/J1TCYNhQ1aei6mVF11sSt9gkJDWojkrIZ27L
au1Iub43HE7jcEtBhgeJ3U/ELTikixP8Xp+bKc16hrpiEPtVwcoLYtGQEF3VpL0Gc1t0vMneim4H
3IcY3/GuNIGYKzN+TGhptrf8mVZ12hajk/MAGan1kVGnXZ/1hXCGs4SIuzooyErJ9wORK8T6lYq8
UpNfG3aIK536lJEdIbNt667TzrMHSLtjTI5ikDZCRdeIvqx4rwukUDjd1VQxHc0zcd5lBkLnZLT1
NlRHxcsDmqnqNezwyglEjegWK29jDEePjoo4rHESrqdLivXzTZlVOj1zWXiwRytzSfcV/U/rk6UY
FwmyJ9AMnBZMhPWBduqSvB+E2YCaRQxGxFVTgOiri7kvSUzLwM698TqnYWBCk7Vzr0h9rduHMK7s
9uuUhgNWDZ1ZBfL4uJnhkkN+Plk7iRaMcZIijI61RZ54XhPftjBjGz5VG4rg2rlhtc8TMtfJNPcY
HySwelhSJ7LsfEILARri90elYSSt1cE2rdmNHOIWkD2Sghb6tF9LNlTOTvomEXrQKOuBAPtlTu1/
UhJ2RTQnuTWMy5U1qFPQgi5318gmkOHxNB3dSrOGJg3V4L4EQOruKJJhNeeo4cjn8RiF+eQMZl8X
EnFhcUIEtvyG/t9Fm6BV2aOvI/J2Xtm3jkNWpQkCf6f6urDMujTB4+jWwQPHM8lKEcJicFr7wHc/
A+4umGnt2Ok8PC62QmJMo4hphcQcDWXcTm9jIZFjrLqzOr/PibbY18uw3d+8IfC7IObXd3MiLHAG
kydwYG9YCThLDOtotn3zRgPLox0fEwG5rwDN441H3f9+6EbjLShH194p0gS+unxoAtkAEniGGnYo
9mOoQoxPIU2D+au0lQWjXdjjzRzPs3GE7RrlgRG70EUJp2rb/cTR74NGcPw5sURdvsnqgVV+BU3M
sobMYNmCIQaFW8rIjpW9TdULKym7gDGqi6CRKAEcUfU28gH2jEHZi5n5dHMiPqZETnsBMWqQBhjc
q+JglIOzxT1V+tosCt2eRsS208tvZYHuYWOUHhzSoZB3jatl+X2Hqs2vCO7kQlVs3eR2Wj2YCF3S
YwPdlw4TK6oIKhTRJgRbw4YP67kzgsySvs7BjsbOubDAq+9nmc35XgPHjoMyV83rNUFS41cQ927s
viL4JV6z8n7snZL708/kJLERtyQRMPhUvB+TZl1LqjVEkw5WHEeERn8Z0GsoklRzs0RZW0jtdySm
fSSUj5xqYlcgowOZ9shNcFsCiaQNBpcKI2YrovyHZls6bnc1aB7ynRqHRQRk4ch0B9nUQ1jPM6l8
y+7M93ByI49Q0jQ/G6lt3IPV1eiOenMkts2ukuXqx8WbftkxoJBi3E1xaNu2YAr3okYUFodTuSLX
MHoOPSS1M9vFKxKGxJxHbWjDw+8N74j+3Vx3TjI1RP1k63K5yn7mLA+bLjssuG4X0nzylcnQXMAQ
Nu26ry5z/HvlO3NkjBgwArPWgxsZqToloUvd9RXImf06sxpeUWpHIKkXRGKgEW37zhYueiC5OvrU
IqgKNgSRPe9Nlc7v01WH3tslT6Qg7I3ngkCj0PBICDJtAhHaaRjvfnyP/nqLLOXaWH0dj7aK9dIa
R2ZEHUYlQRpuKeWtYa/hSeilitgGrIK3ORqYmx9f8GXDiBQxMi40zX5X2IpEjud1+7ikjsgWhMGY
mfLPq7FBz2n/xX61En/3y9fCf4bXzTEdLmi+aE5lth773CRWxWqBAWKHdA85ZsfT1c7K/Y8v9dei
3fJc4hEslBi0W9WLHo5XhklnFcycQ7f+6KFmOl/cpP3JvfvrRWyhzKc50Tb1cbaff9dZQUFALN8I
GILYlfQrPM/4si3q6fRX3wpfFoUNbfvO2M7L/k3htpQ2FDl+7OXjiUxQB0gkTMcfX+WJm/astaK2
16el4uCss4gYfP5mMJBnntWhuto+pGrf0UAG0W9IuwrsrrUMdH+iay7DRK7qNsPsNV6nlHJENsyS
8SUYZ1O9YWdq7NNlkCQLxjLKnABjxez9X/bOZDly7Nqy/1JzyNBcdFN3OLwn3dmTExiDQaLvmwvc
r6/l+SSrl6mnkmlWgzKT0qTMyAiSjubcffZeO/i/f63/08+dbJ6HBshKjTT8n79Uy280YLW3n7s7
PFgYP/a9Vrv/ZpvyP/4hpmsIdFSU9L+qgMbkT+bQLKiZPccQ5tqm84KlgUH+b5Tpf7oDLfRorlKW
bCzcsBb9+bvJK5fywyFucSAOQwh2BiJ6SoMsHbCy/XeItX/+w1hu3lZttxWETrTgz39YokaEK1t1
FIOpbqMKEkTF6L1QEaH/mw/pn6Q6nl/4nfA9kSjWEbz//CeZosMYiE17xcU7rsRSyz1vM8oqkjo+
k8rwcRX4+n96298emiR5UdlvK5y/JrVj8hBm77E8SKEbBgL+XWgKruY/rr//HyP4X8Yt9vyvV+d3
381n8d/dcX/8+v/am3ve37iciAPg/EeaZw/+j725p/+NNK1lEdTnL4QM+Cf/QFTclu0utmEiLdzJ
+s37//cYgen8zUJLJrfMwhzhGuLof4Co4Ev58wV56yPhtaO7f8QL/vtTWiuXGDg4oKbC7q592Y73
SRKV+8431Mb2NO2qm3WBM3uYSmPFsExe1oRZtM1iQOR1zrjZ6vQfoJJGuxRH68a3zPGnBCEW5HBn
f0lrnHbkQykBjbNs+i4SLMr6UBawtkYzcONahqXrm1sWgsljeyvOSmo2pwL9EWKAAeCKorP5DHc7
flRFRR23MvRvTFp+kIml68ji5e7OqtP86utleqix1T+pJqOtKksj7yEvPThi/uC9Tdwd+6wsChju
c/be55Rq0JTdtjRxELGXQ+kdsSvgsI313DtzshvWdk+E2Ovo/JWz6+4FR+N9WybuQ0SNzJ2VyPa1
NWvqqQfp55SeC4MIrTEIK5zbtv5Os2q+tmYi6jV2Ge3dlZj9VhM9HXdturRnR59wLaelfaGGY+3V
enzs05yGhdKed5TiLQ9T1hRvnMbi5zRviRiYmS93dM4tyMeJpT6mehiOJV0WCS0pZfoWucgjGwgd
Hgk7MZzG1Gw+Zht9ia1e/2ONrXaXiXL8zQSvn7LeJ9aZxjYdTXPCfDvmk7EHxuS9zk5usBtV1gE8
IpkFc0yA0i9udnP0J6J7jUSM4d20PeMLPl75VZtltVdD3/zO7cbSV5k2Waw58C1Ulb4EveFYIZJi
tyHc/IjRv9xaw1MT+2jqdUz8Oa9f58LYOQvSoCNiiuCoMFgrTkcPsV5dG+ETnH+qmsyBAildupJk
uUWVJZQS+4EDnaGNE7FDQ7tDbQHGrzSs1qb/wLBu7KKMw6FW/8SM4NvUSulAsW6vFYuDbKZ+OUu/
M/xyy07rVk9LqwEFXYEpCUaO4qGnCWjVloXaRTk5Wz/e4Av9lFmmrzOAgOSZf7IKgpJrzBbHFcY8
8JCQT9Bqf5pmki9AJvpN6wnulgKpR/BfbzY+rVmmO8pnX6Vfyvve6vIjge5g7n8Rf4Go1U3r28zv
ShdFCZ+ibn7YBl9WnqsNfLs9xUNbTnzVh0keIvTKB0NMTci58Tmf/FWhP40WwnyZnJvRc/YFlZJ0
puG989qVW01XjDoJvjR5kVCGYYuNW9zbOwI4X0TiSe94UB6M6NWp5r1FEBqaFvS5asE1OHj6vtPb
exoc0gMm9yCu7XdYfL+RNO/HrqPOzbS/U9e55CnVjqVsmsBwCZQgRjYrMSfImiryAly4R22ITyV7
DPyHBt+0vLiJv0mgfgAcsVd4RTW+xvRBJe61jNzuufW1BpkizbfdmG17w4rubDZ2swFz0mF/N6hb
rJkIa4ETUGKcIATqZbvG4EokylUFQ1q+6nqJm71s6XSaIkinNr1Qong02+pnLJ6lp3TM9u246iyc
sXgRL8TzSA0NhtjoTHQHarTRaRZr7xsDCQjuuid3MiGVKp0LZP52FMELz42etaGoLuOs8a176Jup
64W+RvE0z9jcnUKgAcsqHa3HCr9e3cVXeMNNSLW1fqXS1f2pBvI3yRJtRjLtgd3l1h1gtU84epR+
RE3pfYql4dCY1H6HmJLYDnFnUV6drhs/abNI1iRtOvI5drzVhia7003onKu4UQPpcKEHhJ2jQ468
z8ZCKeO5ZtcREJLVj37C52vL5muRyvrUapl+qcSvvi1Iepe468U+bVsZRn5Nz4cnmqCWVGoOWo9o
Edk7WzNeihruM90xXG4UHqEXjOSIKYk6qJxoOiGemhUWduwfSsWPtB+KddfHAkqszow9Dh/w3IJh
qZpAaGo+QmGJDxWZSqZqFnYEwu88KwYMR7zzqfGb8WqK+Ug3enNJ5+lzzIz8UlkIWO6kU8vi1tF9
5DrlV1RH7ldRRuWyopde3EFciYI8ogFlNSQdoqJByc7G07L6Oi+gjHhxMalF/ZMm4ffNsXEtY+ML
jOYQJnZqhHbiQJHTGvpiakMHAFmomcdZPp+AayfHiLTH2zC3jxi0pYGVcYg+OWw06ybT2vWUye0c
ZydAsZLmNAOdx4xLnMvK453jG8WupMORVD/iW+TTJxD3QgbpDJjhVhRpO4CpnY59WeXu7KKWx2ES
al8VnrxzOdiTgMPczMWnJI04PMYKBr+x8uG/jVYd5FxnXXc20oHy52jaC7OAxAlUL8C1aa+WChUs
FyfIdw7QjreioV0X0L61znLUZ72do82sVzZKWMX9XVLhifIW8lGUvIwrSROWW4Qi03Z8iHz0OSzF
hL0rnESWEQiQEEZRyFvPqj4iI1dVAGVIITJL/xXV3MKVw2521ZLaX1UewfR15/c9fCkQw2K42cQb
StDs5BLbsbX2/PhciQirelFtk55a7mkA2zdnLB2cPlRQdrt8COQsfujddskaQfZLnJ5ZWE3PskZI
ZoHlnlON5Qfd4A4ncEdbRWV3aCxwFCnD2NFz8PcsJe2PDr2a647y1p26/a5a+Z7TYxvW5m/NHaZN
GfufaJtr4VDuVAvs//Mof1FEdfJq112XgDNJ4cvvaZaUTncaQikNQBtT8vT7w2euisncWQQuCbix
d3WXA+2RLK7i9YhIStkk63aHlDrbDx8OZ9wRztQPqgAtlhb7qple9EX7mJ22ulOGi2GYmeG4UB2L
8Gb9EFq9VzEL2sqSB0sTOz/PzvBdVwNdtqtGzbRQOfqXeyvWTBdWtq4v1qnN/0BlxY5s9T+L7tzN
873DGoy4/2UW8bJFH24PbPGRFlCC3Lb8Hga2o7EX8CyiZDNuPxhyhuM4EFAgGJVufXwCqLbyPKKx
X+PxqC/ksgBL0G+eNHSsPkU5jc8Oy9O10557dJK3dBp31vwAqRmibfSVtJF5IuywIQEEAIVSWlqq
19Ac7iotCSfdpeIdAMRQvSYVPMi0Kl+w9xPp1/eLefFGcS4wz+q9ox+y1vBRe2RgJ8lnSi79Tgg4
KEMZB7mlrrYTE0eo76A8XqZhIulRit3EM3pnm8Wr0nI/9OaBZHx/9lLHgO8xwPTE/oAwPyb7CXkS
ek18cKvkpS808QiN/Mdk5V90j4mXtOtqyN+aWfGETqIv31WKEtdTLudsPRfTL0elV0tGyPwlFyuy
PDaf8sOTKfvYFlijrlP3Z6grLJw7t2AfCak2qPT5bYFBco/ZAuYhPyZSBEXoUNR8hs8j7nLnsS2y
F2+u9rZGDgJe3IM1zj90FhnQTFlUTr2mSPqK7reW2sc+zrDKRNXzlOpP0mU9opf9iWsW15Eq3zzS
gDwCWK0tBWnOW+ZeUF7EK08BQ7bVxSNWsrLpW0WmJ72AZ95jVVm8uwAW+qmjMUz0oWETuTTglSAl
AiDe2mUi1kvWkrSssjtZ1SfEJL7/uXoYY2fXQOifNe/JGiWTBjLm42jkO2B7MzNGFQB+5I6uKRJN
f2eefRnZZ8rYCRK74XqWmIzaxT8ZjdoKNs2OMV6cuDii+ZwT1RSraIqNFVDraUd0w6OniettUVlC
qhnmUEwOlvZ0jdUkwdlJamJjz7kb+tMXLaFZaLuNWrFoSba2M+47D/OBMJZvHvxaSTEjs+h+XJaD
GRvMVGpXMpumvFZ6E942CkLzaC9Up7i57jxruXUgVm6f2IYcfVK4hLMfMNcugSGKXcHGaCW9Y6bp
Tx0jD8mjX+3UcVIY7Hvgl1hQKCkzIWJENisVqHUn3kknPapfNGI7a930DjEPcc+rt7Vu7JKiSNaw
Lu514z71zH3vLNcq03o+EYfaqNHkZjUV0T3VHCNXexQ6IdH+5r/oCTUqtvrkxl0fzi8LqU3cNU9O
L6Hn6J1f3U0yct4JiNCGpnMMm+QvLljew0uXbFOoZ1Bs+pAX6I9tk0Xl9XjKFlRpkE+slsmTepSF
QtVg8+zZQZaODD6+LjduVz26qQvp0CQDiCj+Mjn4CkF93J5JGZeDKgQ94ua+mpawrjR2pN3vzolk
gJOnWKWJenR5t5CmeNGM6UCXu9iVxZM1NwyuhVajL/JmcRryFoRiaC02AS0hqa8ppPW+qjydP0bH
v0u1Q8pWA9huvFEQRkycTathQKlczNsWNm4ZgAYcOUnmydAdiHXk9bM2OzuCqb/zUct5FkxqDxoY
CgexhyZ+BqPPGEKaw++HYe/VdrYerIiruxseS2kl3GIt7s1sNMPMca6UbRJGT4f7uk+/3EG7uoba
Ta5dbtG6k9XiH4zOBCQ+6mvpeAzLmjSSMEmn9QRAPi2nOzMz3kg0gXk261OdDd+zq1Lw7j0JUrP6
tfBLhsgsAsweXZhr5lbzjbfJ1Elwxkb/ACtl3tPRya8mAAY7xmGPBxg59R2TBtd4upReqa70tBEC
YXntdDbBpgwBzm2qS90OD6khxBpESsZCHUxy43R7MqUd4GbtF9zj36pNPl2RAyqRXb3S8SCRBO7e
3Lrp3irp3pN8TgPOEU0QDxSFW02+hVF20skK8SjKhlVZCu/B9rUnWr2XXQZZC1uUd5TAzOCGSQI7
3Xy0LLdcA8A1WaTRGxODYLKbmTWd/sAnX24Ab6YbO43XRT8sIH8GL9B73V5zeZbnYUD6yE25Qc/A
DZygD0Bd2RdDt6qmFstaGT32Yg4hQBpbTYPGhNXt2EblzsniJwPNHN9xOmx7k3wfjuYrreCHbBJf
AChXMbUHUNLikex4xiOOertv2D9YaDuxMUxEAWqoQVOal5Il8LgwUrtMXouo+a1qZtn6eSICCJ7G
2MZJemyzIl51CeHdkhzxep6MNVQBPFGxBl14AVVPfx43qulummyh2hpiWuLfKq1x7yi9M3YsSfhO
XY6dbREAbKnxRQ8dMUZBLG5KjVOjOT+jS6EBzZ7YqeJ7QRUpcV+1biWxcj5VHA6v1APbe2nYYFwc
B1tOE73zqL2jofqxMH3sHrC03PxG5OnkwF+S+zoy3ypzvoytzDeOlP0pibwDNpFfqfS+xxqWPzQt
WvN0oLwM51ejArfjZjgNS0AdK96rIcH58VpZ7asxWc9ewlvXoTK1jcZNMtpbHY5pMDQ5JOoSILN4
KtmCE4GHO9Xj0WqTvUbKUZj9L7r1njOydCKrL6hl0CVyr8fVnT4VS3HtzPYniuLblUJfva5w53ls
wjU45aFmU1ma5D+5y2ohtrQHS8sueqO40ktj3bKTXTkjLx51w2dw9YgEM56mtF9S41mrFkrtXUUu
ajXK/gsXRRSUtghBADGP2n6oK3Gul2TTxgDZRfID+ieUgw1Oep6e427a5hrDaIO8shprTifN0r5Q
Y0Y8jzfB1PT8yr6g7Fg370s05i0OIH1fzJEJRkpoyZUN7BgsPvMDByfMZ+qNrxgvUfmAtY/iSgx0
bdndR/Q8HqwhbV8ny8Yu33s3YyVMC09dlqXuN53lPNYxP0RlzsGSMgSYif3SQKigIJTFtUT0GXPK
epOCgtr0jT3tvC0756kz3HOl5DlLJw4H5bmwn4nUeAF+sFc4o/tcW7572z/1GrXvQ74ZeYmGlqcp
zhfjsKFC/r2sRKC5JuW1/DwcIEjQtopNwaXoUuFRT/XetLWdn1k6F7q1KW0rYb5kmyaptHSwnKxQ
e/JgcPXstbs9XByB2cd+TQF0G4DkMfc0+1uHSu+osPPSB/ycFanY5CUfk7A09CwcRX4EhXpnsJ6X
Rnsd4/HMEba+y2N5X3uKE4eM1tCy8hO6AD/X6tiJog/9nDoMJem/8C9TwXOHd+faNeFSzQ3uKvye
d6Pm0UdiZszP+T1p43QLcnEXVVVYCMRa3k+5njzgi30VM90GzmQ0ge1mCC7w8ZYc7ppX6deYM4KV
dQPQlkhuG+BS3Nyx/jj3r6NT7VK8RcR+1qMdd+sS7WehXxKb2heC2KbP9GEzJoZ7wfBP1qG2tzR6
bIFweqHXMahwqe8n695X2VET3sn163sOnodysH9HAAWS3HiCq9dv9EJ7SWokLBixDPXL6xinOza6
zADNo+NqbeDWr37OpK3Dp+i7xdrJ+VH3mXw6zv5jlIIOM5Yw08f+ozCMD03vj1qCtUiLugPqab+u
dXLN3WgF/J8LHrl4jZXpqZDLPZibA7fUyVL58zT5DkBb+YJ7NgMFk67ypabPw7urlUf0Y6hoQ22M
61KPJuerBXPacOSmwKtUrg3Deok4E+DQAzeVNZdMdm8ZtMS14Xbj1nR8Qp1W1BzNrj3mCTKfLe5T
23rUzQJ3tXffahjwzTwgrv7tjohcyJE5fIoU9AJHO/N2Vu4+Gvqki5FcR2aC5Yi3urnc2QvZFSiA
BzMrVdCaHKE7k9Eem8oGe1aL98zCQcDwqWR659LZTOYIgH1Pd0nbrjOZHzwS9KvIKvakU7/0RHux
hkpft5gOAszq32kCWbPDDgx2h2fdBOzwYezBh2j10LyiLdLvAeNDcpKJmc4TK8bxab9DP3svOCwF
Bd7UUzRnA4/JW0uJ3+0wYh2cVmVhapYwEGvGLIh0Alfaru4ehU1nV1r84JpJnh3d6UJhu/RYKD6U
CUL0tVIYGpf0FjKC8rhxBk9u/ZLDKgXfRzbNA6Ur+Qnq3q5y33KOH5ulB2ejiq80Gzfq5pC6hbjn
edpqDpNS1zx7dvQOz8/AocrbTv/0i/hJn+aTN0VhqR4Kk8GxtQN98n5iJnXBZgJW7IdZdF+V3oTA
VjbQbDbAMl/tzt07prNRkn7beXpRebJXVfZ74bNdcB7SQPBIOg8zFLOje9Sd4mrqRLIHxzqNXnyK
smbTuP0u050EaiUN3MSggKFkyKkp1u2jnsbinNK4sO6A2Wg+wtQCyqA11wjWkjevf6lV9qS64sJ+
hPHWYykQIR11HO/CKSPxOMv4yaHYkQmCZwqKEc87Ow9aYW7HKvkc9JwxNsImV1g48cWzQ4EPexTj
wl58XGmiAfqT9DJMJY3FNfYd2nSF2rTL2Uy9r7l56EaRuIiisIGW6ou3N0fCIc4mDhxyC0LhjoTz
LaD+OUiDxhxph7g0oJQijrg9c8mwNrUy2d6iMoBy9LueK6t35kcOcPcYqUj+aI5Dg1W99812A7Oq
C8mmxid7Ktygm7WPscvP082UDfuHkfLFYyG1yRuumZz5ba/BxrrR/6JNDjk0KW8aaOewyr35rStU
RIMFQep/myAgAc9mO6w1V2ceRyJHBrgUTd+ZqN/IxN3PgNah8eYMJpFWx4qVy1yMAatZ81qrNN1x
4m+OfsqIhhDNhMv7cqXVfrOZTH/dcdRe9ziKtuzs6tU4OTtiBGGtaxfsS6gtfYS+Ouu7JDLpa2uH
dZeaH9bIjaMsLUia7Gi3WDhnnWIJQmvcfeQimVsWbLznybb7XSky9JxMOU9V6w+UzSivucxWbe8X
FJ4PKOTLuYuq+tOmupa9wBz7Jc5i+E2jU+KS9vtEBNA5wQfW2RGJ6CoX6evkhlycub6caWRq9GkI
MN81ZzlmBYtBPZoGYEai3fPcQTwwx9BM01/loreY4PoLVVZJYDjZl74UBMfdcIb3uALydTaog1lN
URH0ntPcKeSCX20TVZe5oKzHLjLvGkOrZnYAhbEmiiFAJsRFtm2Ggs8qNrvPTJ/wmpXMwOZax+sa
RkZqBrVRqUOpuZjgtXxmAGmcdjthBbyHVqo/Jokltg48irBSNeUaCCT+78bINFY3CNfdkHlHmH/p
puDgtYncEcuESQU0YwYe3mFMTzl8ubuEFgPaz0YIWcJuiZNUTfeNv6VeL3Y3bNyRrzGvRipaZyWH
nc05go5siEqUjOsPbja5EBk8eLwRAULecjT8gDwa4cOt8IwP+0k54y8qn4u94+Ycmv0WlGfcbyAn
c/jXGCmbVnHZlIs88RMdQo/3sRlqmQJGO/PZ7gbmHHMdmR1oNeT6cg6VS8s0Br9u3up2Wt4v1uyd
ACV6wzpujO6HcG1Scp7jlvGlSyXY1N9AnuOEWqQbmvs6ggcAaNjUO7BtHK9V7lv7EoDjse+YrcIs
0ngT2UmFtVT1wji1sWRumkqs4FFchGRQ0o9cldpvGmUQWpJudEKrM+J9ZJQNtr2Sf5FG9paXqOd/
xvPM75Zn6s5uEnqAsENWK1Q3830ujfkqVGMG0eR34cAtQjQ5ivotBvrmiFW92AGEe/daqZ4MavG2
ls8pg/dVdFKgf+885pkLGsayz+q5DC2ji6FqClQG6ElUWY3Jg0TFuk/GOQeZgAQFHbi2CRTUQt5z
1mEt5w1Vx/Dep53aG+MQo6hz9//qksy965eRLtda8x88iwP7Wq8c7UzzkL0h+rdMJE789H3A3H8W
iVfcS6MWR0P63bsPNWKhWcjWs13NVHxCY++jFa1vWv/u5i6or2lmqqz1pvyJtYYSO8ywcxhX7AF3
hFiNmV1TNiGKxAvrx+pYUIgB5WnSUirpwZpwHhkbtuVUiF14gDhoNHnr3ZlOmya7ohyaOHAbttly
qh0zNNEvtkpo0YPeaA8R+/sKzzOPxcioaMWkZ+6FpGb/6qHlbtrCGNeFS+6nbfL53GFB3preR+m1
pGp7IyFwMhj+Y6os8JgmpTEKu1KzIX+ZXPt8ghfl14NoVjRO5duRR/xDJBPrsgwp3UPc7VF8EpPk
KCjTGa3dk9JpyMpN/r6wInVsrcRBZhy71qB6DUUmhAZ3AT8ekdkZk7PHMbJb6Zq2bKaypSQoohfv
N3+vsb4yHSlPTAmM2q6sFkQOPx4IeRHR4OKXw1NswTJgJyvtFwy99mvruBJxw13kYRTjfEJlG/ZD
beunepmjD0oUbCQR9PM1RR5UzydGdO4wS27qHBUfpZopQs9i2O9j/gCioJlu07d3BEMH0XCO49Uk
SiBrVTVeYfiJneUpO8yreX6BF/7o6XpyzeIpDo20Q/Hk+em+YxiIZShx+rERpFtPTE6lX7ROjdrj
0kn3zpXuuyha/XtEK4bdIdn02YINClYAzmsdQfE1bQ/+Pp+dJroYZNmelJWo55KXktPPN81teWZf
6T9OqdBRmzVU4Wa5rfkWHS/7zFNhrjIJUWbGDEF7gnhYcK2+Qj0TG1nUsL48kPFrK/PHoKTs6JUf
d3kCSoigp2lRftQ5+K4LuCs4ettuPQ15clqIaRGeE8J61xPPf8WNjMwsyjDJkKfiyY2DCrXsldJj
94pFQ3f3fsLPlFrSydik8yCfykzahwnHyyZ3as4yow1Ehb199mRRhLPyW3a2pGU5OSb8ULOM9VBf
Dhm2A1JFgdvmZYDjhXc4KNH7wpz645IX0bU3Zf+0JDFqaDGU5yhZQLZJcORTMDeqRjvCGoNP1uBM
lbMiyAyq7ZrcLIDIVTXNnU2l9GmtitEHvMn1cu6wuHe3Yiwi/I5eThe1OEinkduI84KPl6m3WmRA
QEMZm6ppOG04lgMYyZzFiXPesInb6oq0TeVKQa5q5Y/YbmsrQgnsl8ji2ccGxe1a+SvSGA1d6q3u
60XYKydymnu7nuAYV7ZdBDyZFy9IjcZ9muqCLb3vOqmOdyVuPh1JRevGEsxGNfhM0nlxMcAlMoDx
SXDjoQX5Jw1NCFavC5RqLOT4Vc5LN02flHiZVxjj7K3yWxGXwwXzlv2xaiNmGG/IY3HiZ/Vb3pti
dPodbn49sLjEtqrBI2BqgL7cXru1lc3VARp89+OwoFpJ8HYX09b7k5iteK8znW4sECnzfzkd/yPf
HF1N/OevRN0/sXf/Ve3T/4vYXYfU+7/2y318lr/+Apq5/Qt/x+5afwO569megH5JFcrNxvp30Ix5
A/JifeNv07xzw8L9wzCn4bJzsaTyz/kFNktNzHR/d8xphvc3fLsm4WuTRijzhq75DyxzBn0seDT/
jyeY7a9lgyqwnBu2Tscj/hfDPvZXDRwa0cMujwaWrmVJHMynw2FVmH0KUt1ImMViHCwOxOzOmF9b
XB++WMnUiKUWpCgGv2crW4Zt5lVxe4C/os/GephS79smBJnCGC/jMrmjWoIQMVmLun5J/cjriwCy
6LxXWeYYH6yJKC0obW2gtCAj1EeQZtGvKsq5XH2N2kdka1oFzjGL7Y69cU7BXDnKN9FUt2JWhmGE
lxjkubottkuW2uj+HWgwEG03gJivd1QtkDcjgCb7GaBkTMr4GpV442I8gZpWYgVwYm8zAkVzdi5t
l+jsirvKoK/4o1ZmuqoRMs7pMCVPirXKMeGGepw7pkRym/Mb7THNYfErjy+sHx+xnWGCiep30bCO
Ksfqd8E6MzAXQx4lP9zVgBQdjJrbfro6P2L84Qy9flns0lZ2W5uqh7Ouj/daSkykMLHYuCWhM8NP
eEEms9hVkxyPtB1UATGod2YBRpsbQ78qe/eC0B5tMqH/qhzOYpHejrtqpsGEjqFXVrLTkaDAdEiE
Xv0kM3pD1DIxwbOEy+9jMmv7BmCV8E0irO7wZpe3vOpAKRJSh0Q2wZXXWBPw4loM9wMEKxpXs6Fp
b9EPL7PyZ16TrKZyt+eDWnUkmbur1ivlv8uEtObRz/tbZUJVZbgCV93o+rO/4pvvhLs2B7q3xjUo
tuk+m1KeoFl8FGQbiK/ncGiRfOpLRY9wvPF4ukW3EBevw3rMiZTBP2XlClSJbWXVms6z2fCO6Ofh
KXeYiUCPTisdLySLVgGuz+1485Q5b5Gu3VT+1A6rLCYdvRKVmChx6ibPf0jBlPGW1/zx3GMIDJCK
5ZWCworKSeZdi6NTZ3q8OAmLYIv0GEmaIY0OLFet7NzHbZ0e+MBz92QU7q9ET3QKCiyYdQf7xoBd
Sav7oDZjfKyxWbhhDKQm3haxZza7qFTNrvCqq6lYU3RJM3wre7D3OZSDF2ByvN2axbhA5YhWlEnu
6IIDtOxXRnks8ZqAge+IE8LKrloE53QJxxj+O7HKuUJax5ybgsRP6HlE/97CJMigAEyuAoVQLF0e
LHPu+HsvWhrz4iSNN6xSw5xu94Fi4IwfLBMP6KiKrWCvZvUcqyYdGdysW+tV47er33pPtfWx6fPM
DTRDzym/WKLqF22qCRW4dLrJwKWj1Almql/aY+ESRWATU6AHRoMts68JCrS/1kf3TqtrFoqdnGzQ
uONIsaioJuwGji0+aP9O0qBe3K+UrWg+9c2JBxTntVL1fKYJwAJ/3cQtzL0brgNdmHQS32cVynzU
f01LZTnjSk4dKbSB499vngUNAoly6T7xhm6h1KUAyhnG5cwSJp5MWW40ZU39IfXTNuOa6BUaYJV0
v6aC2C56ImvZDUtFljy+pnKmCCztTBU0Xfk7rZ2oK+g6Dc25GQU7MMc+DSSCrty888amgOZMH9rI
ISbNtqTv1PsiiIlsB7qe8YLBjdYppwDHj0Btocr0rdD3sC9LxmOpnsFL32t1R7Oy1fRbE0h5uIzF
d9W4y5GyRi2EG+weWYtbJFoTcRBtqn15FEnx4IxrxhXbIeRriHFpw85QWIHdtkej8sfvPM79wCA7
/dFiRum1yQ5BSS+Hoq3rsCWkezTAZyyq5vvObSDOlv1bQqA+kzohIiirdsOlIV6B/oGTWVJ1cNKE
ROEfqcqJjSoFSGLKT8AiFHUJY78rKv2bqoLkgedtdPI9BUo8mkkHx2DZEZB0e4slztnbZIZXQ+Oo
D7LadagxCH4Ih5KigBMw7rSiKvbEGPKr14nqkM0l51XzZ245/bE8ZNHmkE09ofgojNLjENaRbT7k
yhvfWqeWW560Hm7VKT54UxM9W3NBep/HYLvCSkz2Yenlfcorpts00oCsWJn2J5lb/509ko+GmcrL
1GbZdRHtVrBVDV2jpYSpSKtdrrcaS8WcqZe4KWs8hx8iiM+er8R1TjNSe5oWt2NK/1RBCbUDq/V7
sRHK/mHF92DbldhnaFDbLotOxD+DEflpNdT1rm7Mz4bTp+H0F60cHfKzS1i2lf5odjd8QXYt5/YY
e9b6f7N3HkuSI2mSfpWVvaMEMPDjOncPzskFEhGZCU4NMJjh6efzrNqdrOqerunryB760l3VEeEO
GNFf9dMwlEghQJQvRO4uu6LrWsTs8VAMSD2+GYEjVBoRO/d3owBXPfG17QbP3JMRAppcBhTA9BNB
ayzmziK3fP7ec+whdBTz2K0NV5l9lofplUaQZbjPdZUSFMZNGhkk9az003Om6bQsi9j7BvZ7psL2
ysFOHbZ0RzP8ZRrgmy/udvNdNC/HIc8eB2m8VWOJG79LD6Zr58cpV8i5+c+0cZot+8SdfjDwuis5
iyfSnlaj+y4HTERFdpItoyKkjFWB6Uov2Uvazxs12Tf54JwYn7FJY6BzaV65KioXZvxQ3GMIu4wL
Cjqipdja5yumO7XPYvYPGeNOX9IVs/L74oQ8dUGAzNDPe85D57Ixe9EuT8VZCKWKo8ZTY9+S3udv
0bu4de0N7nZ23mF4C1xmU4VWwcYfaQZhJkpY/Nypzbrk2fdZmcSPZYxbalG5ea2sPn2OkDmstetJ
s4AASEXMZB4m3abTIXnvuMtHVPhcWZhZKXetMKkG1Ydwl5uu8bttALgFm8fAzUFJ+LXTwmsIFzb7
EnNaHXuy+PZ45QAmXQHNAG+Ju4Jm4tqUuzx2aPFOSvsiW5L6JZopcI9hGjBDWmrorn1IjmLPG9Tt
HFO7R0qqPLb0qb6RCw3JZ+jFdBJxu7wNjYDkQUd4tYFzwC29ja07WhPrkOvTvODjGos62BN80h/K
mAgVYBYWB8mlcKjxLkwDR2KBIXeFJqHCF4VMGG+dUdFkkCuZ3tpiHG8WpMTDmOYuHm8M4fj6qDDB
FwA/a5V1qjjO3H05AFRhe5Sus9zGhfGuu6wH/F+6JSFTxGWVltPZC+kfRI3ZDiIN4YCk8rbjnNs3
XTraVwQm3FVVF8Nm9tT0TKq8Qjcu74YO82iZ2gu0Hp7dhdP+XonOXPjKH66MP93jnH7DwMGDwRH8
3Bd0wxFQX3pTD0zOTVE9dTUy6+zqh1TCKMadQSN5MTzbgR42EK8w6izZXnsZLSst/mhcJOkNpxZ7
hVB4PUt7vkl5odfY4g527vLpJ8v3NLA+MFZkWOFVinc9P9BIg12qmD/8qEBvlPSWzfYyHnE8m00i
2DhXs56bR75W9UZCkoKcNP6iK7bfKXSuQ4sa1FlyuOYK5B7nCWXKCpoHx+ZBDU3ICL/s5LCla7yd
aW2gG5vi7rze8tZml+So8RQoHwx/pZV7O/TV8jD7S3lyM9fdYEC6qhwDsjjQ4HBd9hI/N+ax1lnD
TK5L9nOAUuIVjH5Vl8fI68YHfmyxucbjN4zDd3mru9caht46rO13d8QrEnBDvyMA3G0dcCRf5HLj
S0bV9qsPVi9LW85+Qd++ArKz12mTRveLbh5svJivYz59w/B+rCLs6vFQmDdbql0BPulQpbX3SR9Q
e/KtbrofJwd3yZCkn90Yhp+t6083Q+Z5T3E5SAILSYhRKE38B/DeFT7CdnyY7KW6ANnLBNhT8fTD
N5bZ+VaN1cGxJZ74kD1NEGgKRB++G5FPN4xNMfUFNvijNu8tBInq0QBxXkdVy/xYzccqnwgsASn8
quxIrUUkLCQw3bzLss+2rWHKDe6vuFGdHa+l8OqbKjL2W17XYsfMbtiIqMH6oEEKunhDrbPfbmbm
RceIoagcl9NER9a6o3NqDaMiWaNBLCdIvu0eTkS+71VOW4Y9ifAsxwzJBYApxRDjbLueRvJK1EEx
XqxJMrb2cos4BVSKxqETPbnlE0NFReYHKiEv6n3WlfJkbKAJRMvvkJrcTZuNzKEK1LwZlsCF5iC/
Adu0VTluOfh5W8aA3Ws+2M7dOLSPLp12F2gjV2mNVFoGOHhocGWYPUbwvy0XfXpACbRcHNFUWvG+
RdMbTW/Zbe2kwUW3OOLBgRt16bF1rEvPFTik0gECh6FJMT5RVT4fMAC698SVOONbdgwuhuxW0JDI
1dXQMLrx43xjIKQ/0vqSedtyciQDQ8IqO8fjwmfYaL4VDdWEHG3z2xZkDYNZxDg0sFheB2X/VdAh
t54KF4uBH2XpRY/SftnAcjjl1LmvuMLUq3hBSZ6N1bGC0NSWA4m6sPw5v5yc/l65tmAc6ZwLbH1k
AItqw5LJ/lVUUESQcslif6TKL/HAv2D7jA+9kXwa80Cvmhjlrig7/745n3/ymUy/J7ovO0x4Q3tn
kzMWoYmN3vdVwut5nGf2VIH/hlmHfC401Eiy+9xDx7nj7s04xZAmZyPKdbz2tfcdENZrYWfiaWFC
smrwIyOUGf3J9+WfrPHnRTl/lVz6X3mcj0kLCAArEbCrGl6+pRQpjhg40ZFSmmpbIxQMTJBMymTI
SgAoDDETR9dmVu5ngB9gf7snCiJxtbspvQxBcZmqKNonPgwhYd8LQR1kYVv59ZRFIPTVxsG+d+zi
6Mo1alrrPjLruSz5pJr4Doh6vHaI6myXPv9AJ8GA1cIQCUzJjENlh4kQFybe5Win1buqPWwQ/Sjl
jbLjZ6vKxXpxshBYQVNdJHHS0d+xRNVcfWWiSQ+ZP05XwImCg0AseIfkwbQcq+dG18uenswLLIfd
gxUU+ac6786jq7eT1ZUPMjWXVRB2l4ljlbvUC+vHniQQwpF8llM830zsA5CvFOCK3P+IOuuaSeJX
A9/6Y9ZyuKxM2dIeCWfl0KZdsCa7znzXKuXGFUt0Crtua9FN95LZQ76n4zv4KJzAf9WzZ+8t0V9W
KtNrFhmo3mJxgaIk7nCYR+UcuIS/g9qYcL6Or4Gnv/GIMLAm9HHTSWHtdTLblzk26tBz0y1UDnzK
8Ad+eIk3PwaIOqu4gBYxxSpcgUEaVguYesaIpT6Mlvul6gq0SlTLfCPoQ940jqqfzpRL1u1suC1k
Nx65sgUbNl5rQ4bvXD1Fn5vnpNGpQkXBe2BaprkVDSS171CmZFsbH58E+5gpVl3s9E+9QhrBmXwu
95sX0j1edULm5gZs/1h0mO1QwFPG3bwPG8I08qEzy7eC6eQqMpG3ko09XDVYAbZlBOFRt3QyDBbC
bei6EoNzP2wio/SFWGJ7n/bLNan6S4j2aMscvgyWkuuu7erjWA3eJdyolqlLRR8WAZ7wvYEqzdEw
+6EZAK9ohuk3QEyby7HQ3TZM4vCy5Y9bR3SQQh95rrKEIphhyVZdjWM6xnfGpuvW+1I2+qMaHX1N
vU11oMKVmUC9vJJEWXaumcLLfClqfrTwvltpYq3t2vLu6EFhtGLDjnVSJgRtJgOI+TI8NWMuHvIG
S6UU9oikcL7Xucus1yAB8fh01rDv88jjXs0aH3LP2HpReNd3c7ZpB1usCMfXB5MsPTHXxjo6Y+yc
XQM/UKAirhDFgxQlrvPZ93D2UycZZiRcVTk4cLySHwKG7UWj3OBQi3A8iHOYtgdYta3j4TYQjM8n
I85249xnD5T1aeb8dB1TE4W5jB7mc+NjyTESoXHjoWiu7Xns17w//lpqhlZWULa7n92ZQAdj5NFK
0t4TcTpK5jjB1YA5UEmt1qFfPbFB48u3oDA0yRjSeYNnO2Z4hfXFemfHszBvzvZFRAb5mIrZ3dWF
f2Oa+thlUXHhpLrbDy3AtyQJOTuyPnC3H6NiY2iP2EZllB8KjbIElNXZu73Um1J0zhYPtsQUKJ/a
VD+bFGUReVG8pxVFAG1wI6g839SLPz+PYyzPz5Y8CieHSYWnUi/MJMrA+26zy9IrnGFrGWhU6kgU
ofgYvR6CuT+JZMwvEzdgY4W0c1viyJzgL+0pXZ6PS4rBTI0GBdHLPjTgTffEnX1MLgQjJb1SPUbC
fRnUpboUI7aYPmMwsysnqnhukxQlHu9vgoU7VCIFrwOj1RBNXYrL3KXPdh0krm3WZdHLBN0sVtlz
H2I2KJMEn5qJi4LCBlkG3KBtTRi2C+rodV4k47kOEfelcubuMVc8b6u+6Sx9pMeMd2dIOzhHRUy6
bsVY09YS/KBUbJYV48eNimajIBV1LHnSrrilzKZ46Ggcdr5b5LbxtmP5tU7F0AqLTc+lW2TFjx/F
3ahsLtxFT9hs48TJ1F258yDEqXdIUW840DrZRWd8V219ZyDzy6LpLCeLGaDC12+q4eRRImevliyo
9WUd2BOpZisRN2MRmh8KmA8pU2X3zUbLEfUzR1q+RfmPD6HMzSFo0sd6mYqdMgHHNKZ5U/hUOefa
lwoBLp2r4b5J/VPvOZ+JaMyqrJyRUXJJ2leH35htL888CPMT+m2xD2xtBIe6yrw40uArL5A6aivW
O6kX4W1FWftM/6LuiuoQrN/gDpfmfCyPeiw2lSqedQJP407IqeF5GCB2xjVC8hrLTXOfIyAVTD6b
qn5ohrm7sBGE1qVEtpSUe7xA5E5/hnmnq7lbGEtkzkFYTr+WWanWlVisLVtn+6yVeqkYdTEPTz6G
qPTuJ8gB951jmrXIzKUmS74K+qB5G72Cs8XoP+i041rAIpmxKImaUAIJANxu3bGMrRC5E8n8eZFJ
eHS7yN/1RT68CryYP8g/9PtQ5AVhTkKQUKuS16oYzZZJewauhVANAsDZS06zXzxMFi5DVoyImUEr
natIDxiefT0732gQFiwhS+ebjzowtSCJoyqx5Sje+xSBUkC156GPi2fqR3A55WOr5THPamegRLDr
B/cCUw9JgMB38F1BJyOS0AoGP1yRgxYRt/EEvy5FctjychaEVaOVbHdlGxKRaCdGxo+l5w8aTY0G
d9s3W6CckzYbiFDL0h9SwLqSY1EazvMlNpQPRkFJjfs9rbGrxBnurGTZLtPyorP2Fmn6lBrbYJ12
Q6x07XBwMAABCiyiY8NIiSs7BXlg8e0TM4rcW1G5w6nTb+Z90AT+jkhhia7iYbJnzLye0ugqVnZx
zbxjRSgAFPkw3FBCAqVR6XovwM3uKBcODnaryXj6UwsdrtVEXCMYc6zujr8mE9cfEzwJuMxlLS4a
e+neISrBK1VJeNk7Xr51SAO+Z32UnTQSKWyrDFXWZy5xOdZLu0unODpEuBlOU+bW027uxqHj+8nl
gkOQ3b7L0tIi/U1MtRw8t96GmS1gozY2sbOkvIfx876kifPAYOCydpzjbLJu2vk6m38sA0YmZ+BY
bsMUXHMEb7DaBck52iFJbeYUJrJ/djcKqmm1WiJYfB1K1Q7Lqose72HXWgkkn5dFxoTLUgsZV3O8
fQtgBcsWjbkaxuCyI4qy5mkqNpxSsAZ0or0aKb7/VF10M85cuIopH3ec0ONjYWtNT3GGmYHm67us
da+DmMbbYTR7WNXXfSkPQxfEF06QTAP7UdHfxJFKr7BH0GAlSX4MZQxSlRk7ZZpKMvYZTQ77Nhwf
rTC5ZtrBpshlGlMIT6WNCHgP+/UK984OLNwJotp+ADdUM9Js3vqz27sx4YffoVPjID/Dl4r03qHV
+4AKkN1VYdFuKUsS+0AL1NuMXzqmrdmIuPzsluIoY/VBoOm8X6BQugGOUNSAZEzv6s7WX6y39YsC
Ks7biGUisM2Nh/UFmsMY1WsLhYDewBIVybWd+TB1g/8ARchzVnZSF0cxOy5Gak2gaynFI6rs9zlI
nzBwMP7ivbv0a6MPIS6yjYnIs8Z1fB0kFPWmHd/hKj+fFSp/ImmU1dGx18ya6N4bNlU/LiQBcY63
o2tdT7QGbRynqy+0hYON4hxe4kZH1gOmrv5BqfI+rznEJq2ndhGzzVXmYO+0OrEcU2ArJJ/r9gie
76UhSrCyaREnxTTXV7UluATS81MJT36mEPi3zpTi8eNDHZwh3HKBKzZ27ZpNzmmuq63XgUDXQSW4
y/mHnrOypvocTDC35BlKhbOsI4uTO3lxQIMBS8hFQ8fZVTp2wYbG1K8mJGHIqdh+bCL2AhdPReBn
3LWcmgBaSi6mn5Gjg+KnVHbd2CXacWO2gZ6t99BrKAti0TppRam2QwS02fRllj3iNWJcCTtSDVQY
c0xKV75MgosatT95HwYagLZjpfVE2qmCjqgcj33XJVg3z6neWzAB7Lnj6hF3nHZ7bw5OQVKL/InB
R1asy5iL8KE0cztiXLGz/pNiheACVB693z2oo+734oh/y6HxP7MgGRDWf+3T+D/L9+HzIy8+ml/h
Rvwrvzs1fPu3CGMYQBnPo9r4jCL6w6nheTT7cNflBsmXK/BI/D+nhuf8FsVUCNGRci7gCKL/NGq4
0W8ujKQgDAPuYWck0r/j0/gzqCx04V3R5+46dBLGjrDFX0waCxNj4A3U84VLmzM6TKw3i8z031Qv
OH/GJ/38MV7I70rRAylPN8TH8ivsjuk3h0YActsyacIjfnbGAg1Tn0CY+cW43rdZzN1BDaLedrw5
t0T7uoMmTfMRoEdfBYtKAZc0eXBQfhmSNhgxbQxJ/zfVJ3yqv1hWfv6aBIb5PbA8uUL45z/jF9oT
7jqf61sjtj7Djr1us4Ys7xKnxPH1d9qVk6s8Umoz0jXzNxw35/wJ/Kdb5o8fDQ8wpsnB86ny+/OP
bliKckNTHqtXWd3PbKcvYz3b29ydht0CpHS9tIAxoDwVDFns8aUtMvniwRi+Oo8FnUqZfwsd+Ptv
JITHo8YvFYTOuRTllw+jyChDsafG2ZpBTP5KWwQcKnwiX7+8LLe//4m/Fg/9kycQ50Tg0IwpEGKC
v/yYXjpj7clRb+muG45A+amz9+e/6wL6pz+F94WzC11vwuX1/PWPaYMORY9D0TavFuoCss7aRXby
+a//lH/ylAf+2V0FPc4JvOAvpVdweDmYML2GQZy4Vx778saopr0XMkg37gIuC29g9TtP7r/ZTcPX
xApy7s6AwEgpROSc//JfvibhyoQgdCIwes7vXdnmt0tEhKeIm/RdtJAhQg7J2CrdM9S99Z//9Z/8
D5/r+aezglBc6ogYB+2ffzoMqUzLPhbbQFW38I3D2yBR0/2//iHuGfL257fD8wQADc+NYX8Gsf2X
9YNzGYIvB/YtorPZzH5GgjFIi1O50MZIqW5avIGjLrekroerYXbT/SJqjzVmqTjoyu+x0ON7ZzP5
BceWNsRyFGfolDPKoUr8+SJDQz9hlC92JVN4csz8RWGynM2SkSnuGmdh/JcsE4l8kvgcDUtmI6h7
RI5yfERb5VMJTIoZ8y+BCXt6mjBUbIfRFRfgL6s77fbAXrIheEOxXfZFEQO39CraVnvPeoSJb3Zq
AiJt+JoRD1iUtwV00BMDiOaqGopg7Rrj7nxibyu3J+uUyu775BdXGDSTE3xk1zA/g34NUjG5rnUL
G9jVBQmouYpPbh9UzmpULjFZr5rI5bH3ZzCLn5i94DFIrdwQ40wDsBp8UpS9dJ3zNjGe4yDMICYc
By7KfcU/A1mA6EPO9D4Y0U7DVO2sBKfwirFwskul7DbR0oy7uDLqJXBDzmBFHW8soALXNjw0jolS
LR+pY6BWDVLOa8RoRsadl1NWMU/tPRdL9SrdKtpWPUdnNDHf3+SBPmDISld1C/qgMl1/FLJwD+HY
FMfQAwQ9tD5kFZevcB1gmMNTrraBO3h7kujpoWMRh4hgQ5Cw2uB49gVuljlSzJGmbs8uHd53hrpa
vpxbsme7ZXEZ6QTWeFsUEzPYeQSeYrfq0HqlvREkQRKVPNDxfZ9OGHtJ+e7KITQcq8hqM46/nHzn
g0ZK9Bm7tjH5dt5hsBTREIa7l6P28nXm92pbVv5hNKU+FYWVkP1t5Xs4jQcXssi6IwY4dAkwiemS
saS3nuYceWggLmRfgK37nGoH3oPn3+alvC/ozdguad4d4zaNb4Mhqo+t5Ylj01YXWVte029C93no
qgN5/3foF23Rfo1uRdR3em7SccDyglfPbl59tIRjlPKJVQEioFMT7RVpPK/mjIyiH1AKz2hEcdvi
DksKGAFRaanJ05P7p8GpHTXXdU880B6BHWko7AN6LoAYb5l2QQYxyIx3EbGQsxNObsrMvbGj4jpf
ZrEZbK/eFiFcpq4s7YS7O8BDL3EAXjvxUUbwWsDhL/fS0uJId0hymwzlp44Cuc+ZIzAZz9QW26U+
Ld5krSZrgL7QhFtGi+ZKdUhC+Pfttd9JdZCte2F6aIGefpO23R6ivHmlyyRdtdq/IdSDQcCNnuK2
VeDN7PhNTQxQoHHc9M0Y3zY1jiY405CdcPtvxaC++b3F4Crk1/a724AzOriLb8nESIQ89bDJUFg3
yvIxQSzpE4r1ZetrBi4lH1rsvONHVOjL5qMqoVRbTfRJmOzgSIcRKKcVwOOCMdjDqGcb7AwEVlQ/
Xi3Pq78Yue8rN7xIe2SiMm5fHXIsL0QDvlkR5m6Gp8umqqyDN4fLtdTWl5W53NnPXaFMV1xzYzj0
rToaANc8VURkgbgx+08sOo7lZ3J2MdTBuWAXdokLS6AdXrhww2cMmU9YNa0CwXkRND7Z77Rcx6Uu
9iYnZt+HMYNkLhwdNeyeNnfOUh2dnlQFxc8UpZqfr1N1q+0WR2GBjq0wokZZzAIuwz3kjtPcF59F
YU7Ux7snP50Yd9TmQ/XomIvn86DwFbfd9DJkXIVKad6YHVxPoGq3/czQ0x78ZOu5jfdJbQuqCtWY
x9zOgIUUr2a2qr85yHFW/Ie9ihpvwXHX5QRA89Nf9qqKWviyz4nYxJa1mF0FcafZoQx7yc6vQus7
kZK0kqt5MNBu4gBf4LbDe7psFOULyY5+2gxbaM2zwIjQIXJYt+3nzLjsI6k4Q+8cSqS2syJeMc2t
/JEyLfXWDi5j+yArMD3IJpN5NxRzf1r5YqdrWcIgXvtNii8snfyz9jnWH67nUEKlEbK+GsORO+8q
xJcZUqbeLGFEoXdllR+T153LuNpo5AcXS0fm2S4IlFD8Ia0dY/aaACHK/GjZw63tpxihhMpSf0fB
AWNkRLtlXePIJHRok42lloqhRi4VBYmG2kwJnUbLcw9XUl6nno5IPI1LsY/QVLsjXlX9kVkzE5pw
CpaPearQCqfQz0E4MdyZsFXj/920EferDXawPgTAORO7TzmKoZDXTRjuZpx3X0kd9h3EIUtYm3mg
doFxx1jfRF4BxAIt1n/yZY22Y4mxvI28xGVH8ZXkw7Sg91PzhFvDws0acmXRmmGd5zkQEhPbnxns
zFGwErGt7t0ArRKQC241/EMh8QjuXTWXCDtL6k1ZDvVVLgo0Ows/FAlkgQR/cu1wjreDOwd6XRPF
L3Yd/VBEOpqifNHIvdkmn1RcbqyxxQCFd4wxWYLUVeyiqakNoCMd17vBH5MDaUOGhYLIGPU5k0en
MJOI2ByqaSJCH587kTfUcjLgDcIk/eaDucw2VZLi95qVgRnrW37+3ZMVy3utIEOJTlc/iyFIfaKv
euFewETS2wHpoWbbVuTbxwJnw4H/qHeCoyK4IC7b99tJsFVcB4tVl5ehP0SJXtVeI51TFSmqYdaA
t4bkyGPRMviXGmehlYr8WCihlmcEOovwCzfSF0u2uQvGj5K1bR7m3okuKEhdwFBdxnZF7HA6om7Q
3Y61np6G5jxraMNEP8wKyuAmYzcAiOLPAismz8FdLyC5btIyrV1CsRmdOZ1fUvG0GOlgxVgozxB2
auu1wLXGgn52ceH8j0BYmLAcHmg3GF8zEo53gbPoV/4v02ldZkX5NXFZ++hNpT+E6f1bHnmqXwgB
+tPBiFCT+SemTQS0b8QZBTZDN5gGkpdd4KEW9wLMLAPCocRni1GKTTaB+lOMCxPRWgUYNSH98nWV
coZuc3Z0WMk0sjXC2QVgwnwGBAqm2fs8pRhkxYSeA1SObTresYSHOP66tHixrIhwnp8PU86dclGX
DC2KD0uie2JBEmxhnkNekndIWs8OfkoNuAv+ybZyekX5RY37heRRK06e44/lTehQxqFTi2Hn+WhN
VUzYuexnc9KCrBmzZQU+QJKgQim7wgVh/F03j9grKjq+3mfs4zzqIqQjD68Rqai0nAEc5Rh893Ks
Y0TmZMorUiRu/LrYIYUTTrCI6VRkk8cOvwQZPTJRy3AU15g+cjCJPnxv0E/AD0jQOU5lg/CdG3fc
sUz4z7XBqL9TbQ3syJDdZQGbyBYw61sCqpxM+K0yQbnV1mCw7Sytdc0EIHlZ4koEp5inAwWeLwzV
37ez6gRENKZMXqcTl4VcsxAZnsP5QMQx9jfQ0ueRMaRnbjTJDMAQpkyQkcekWo+2gjypGt4ZDJUh
9DczVIO9s0pIo6uGL+8b6ys94V3HtXEzOr0drWScew9AYdJsa4AM3sKtXPIbx/Gdfo9zP7lWmFmi
tVuVpMakKMgLkoOlAMotkam3HcrGY+znHpAO18qJNvRRvskijKQrP+znm6A3w2c8Q6ZijScKjfA6
LnfcMorXJD1L7C21Lzeeh4tg4yxO+hnwiByZ2XN56PHyRet4npFNvFgOzVqeF6sVUXiGYI4YhucQ
tiN4Pt+jJURz1xouensmvWdX2fyZtZ1FbHawPJ84rJB0GzV4RQNLx/dNu7juugt6wXYEH+tyrrr+
Loqt7KvzrO5BGS4u6yRq5EfiWfaxLiOvZDlFzSUcCVBkPfCXvUFxXqAakTHsNw6hmiccbWO2VU6F
Q7CZ+TWOppspg3KLyQe8wsjyS/TYg2yBk3DlupYCRd1a32Of9j5ufLDMsYKl5+ofYsCbpnP9d7tO
W4K57pS+1Kz8DJLsXiFOD5FFPVqULDjBnSF4p7uwu5/mMR8Q1NuUe4KJeuBrXsrcKQ3jBS+Fcdia
wibH9zGjqBPSTFjHZlcuau9pEEB44+UM0hII9TFEHLuh6Ly4G9B72QdwmAxr8NKyXHdYvkBrOxBd
CfITUDiWnqo+3BRndjpDOFiJlPGWRd6QGWaYZ0+jDymUWxAhyy1rCEYcMbpOfcyYOkEvnzoUeSzs
YwWEGvmI2q/4jKnI5keRWym2GLm0JJpRtcP+fJeJRfQo0K7vx2By9aaI6vp2HmEcbBY2VgwIoTVy
Lgq4Nm2wpFefmYrzc9zeLqbNIAf5XMogunGLwnPXQ3gGCVBOo2i0oS4P8gyO7ztBw7MECKoxAsc0
L3GHoaGSpVRn5rNTAvtVHS7ly6hG7jI6ZGiFn0jRBIODq+r3TUzQ95GOKI/TfpG9WbUDhyElmnNR
h1PlX8x21F+XiBX3g26AIAmwPLT2sJ5llCF4FUgTQrFAdzVw33VKGu2B7cIbGDik0l1DNLDjXR7M
5Jwta5KrEAdbAhK7Kz60nmW1aqZKRi9cjHK5SSJalJ9k4grQk7mEi8mY9k2JtqBHiw1J03zVJwYH
phwfusLXw3qaijF4wUHoRTPfDqynbVQos5KLPSNB4NiWu9ERyas/euzUtVvNuGX8MtqGHCDg59Uj
bBrRj4pHmkPc3lU0SNIEaPo3N1S4XU1hTHzVzXKxqJR0SLExkSFqy4xIXEkivgyilgz/ZR1hRdi5
/Bf7pUbb2YEf6x+GIgXJ1edz9j3MBRvhDBomXrVZBhAx4Dw3rRNrmNItIYTqe1YCW1+Jsk+D8+ml
OGUpafkbbyxh/ZVNPiSbf601Of8oNcWxG3qBsCM6YOKfUvaveloQ61Ck6biVTHofBaB1Rtk+JTAA
krtq12JEeOz82rksPENkrgPeNtXd1DM/BZWxqWLJUIyuz+PQWZ218kUDvIdPwnG3haWdb0Ue6d9/
5/8/ePnf4twk81+PXh5gBWb/62H69ufZy89/64+crP9bfI7IEns9N3owBf+/0xfh0h7BV0z3Dkxi
pFPuaX8USzjiN452LkKx45JT8wN+iT9isvxLMZJrjPTt0HkUeM6/M335q2DMsTRwQlTT6Jzgdf4q
+lOvnvFCVm9+4diPfpm620ZX1YmSqnEjvISbV676v+uqD3+qpb/OGlw+EvQCRkdYr8Ig+IsY7sdI
bqZSz+3Q4meZWJn0vkWPIfGad0zWbYXAZbgP3eFuBC6K/z58ZIUaP91gMXtcQK5/ZJCSVwcryAtn
zwHKF886KNjbRSD1N6IjOWhQMjE7t/D4vyicHvkJZrlOd900iW5PQjC4wvSrXkkHe8R3jRn8KyDC
brCVUWlu0pSPAU0g8LGhA+4KVzgOIIjybZdXLhCLiBIzXbbreuB3mdat1XW+tQqUb1U/xpw811s4
cZGjtjHnZZfgJjMtui35Xj20W24gYX5c+IolnDA9WMFrFpcTbWgs2jaBSJ2R4dh0kZjir7i1AKAS
1O2IS+at/TnPTvHWZnnX7HXWDf59RPfrlTdHc/rM/6Q5DekoXqzd0OfcUubJ4dLoOYX/gOdUP3ME
F9l6Rjjlipgpl6tp5g0ABfpJhbaFjyGd0n2dDfq+q4h97lpbRjgFQltusmyy0ay8QG44IgA7Tmft
5/tJWwAy87a2rvJCl1iChHY7nKF+KjbYjoObdh7meucsw3+wdya7kWvpdn6VizvnAfu9ObABBxl9
hJqQlGomhDJTyb7Z7Mmn98c8p4xTBfjaNTVco6pKtSHGbta/1rdq48B5PfYo1KDJbkNbkedtCxoF
mew7a/bCb9veHh/rRHbxcyyK71Ak4ZNTVihhq0N1YdFe3HXawF0lTSNtwGAOdAjTUB93fowVnKrK
pcPFkmkTPhGyppAuM4tUGqbsInuLbXd47wSGFRyPK/FA98BYB2VnMBoEINsAITOthN6QibDYpsCm
pZ/1Dvq6q8b6BfQgUjylgdpmcHnd9lWJ6QBuUceJtaJHmmi41xbqMPE1jl5kR2dss3zvWKRfPS6C
r4JyODAN+E4jP26d+KvV58EOIhzgvohKRvQYNznZkHE71LCJsOehPRebkB2h9x2C541vhsV4We1I
a3rA4ZyXS3cis5WEyU+9mLDLKytssKrGDpWg7Vj/jNoIHdClYffExV292LVJvcqwkKHfrKNiMJHF
OOJeL8dyX9i47/xptsK9CLm0wv1PccnGc61HW8oqCjuwYdHdvLRufxael9wgLJqrL65o7hJMn99s
fXDVdtHa8bK6QjrabLPmRu/sSHNTNnYnWpaiYj8A7dylsY4aX5Hpwt8DWMefimm5eEW2hIG5lKB8
c4veR1+KFmq7t/D9Nl5ojfjtiQW5G4wHUFvAE1cQqVFfyKWPQ4urA5BivyPsTg4dD2PzLJukfkyz
qBo2+DOWq5qI+AB4cz4QrpdXC/u53OAU6x8cQyZPadYDaC+0JYJmN3q/hqUC9MWrK6yTEeXWApJG
qTc7ZEpGtNgVdwbQiud5nngTu0Pn3YgAz7AjKQwm4YJlNAw7A/Gz0hJmAgNqHXJnPj+AazJnIPla
y4VNmzKNA62RuhSRtNwkWozwBuJXPBdrdTlV8WHqZMj+vSSDHbg5RyifWRItv1tF1Wz9y+bN8pQ5
XMW/Emsm9xzRgHmFOgOUjdYFswsspyip4U5h0W/GLCLJ1/Q87hCoZaNvSN1gVtRiu0x2yzyDBNnU
Doo7PBp+1WvU1I7zs8Al4JzaSCmc5k5N3DugFS+ku1nH7Ero04QuyKOqT5GdRDuJfY9OY0YPYmLi
xAWfP3KiNgthdNunYy92GcDnQnL97FaDZ+oYtAeJai5bhN6ahuhsp43Qw767vUYQzHWLhMrwsE4y
0ClNLUuWIjNCReJQv4xteq2aJVkRzGO3+GY1GO0BdFiM8aq3GmyONsmMEoZWbVmdeZfZkoY6pCB3
9nDuUE0EW3fB1Uw5PSW4O9esdOzRnsjmQwg+ump8L65c+7RuUQZKJz4ncVBpX8EIlIXHGheTi9Wb
i+iYL1zn1iNcuNHTtnWfo8KgQ8q3SNXo66pawmt1XWBLgNnNYngOgZGa7w3QJ+SuBvIAxUWqCV+N
ZATu76jwG6X2FGf22qB/VeZUM2zRo1FtRK73GTD20dkPYWyz1zmx/sZqF/5a2jHGA68Xv9KMe3Pa
dRhPAdvaJdxPcpZAEIhugiMNSVwQ3kiDuLEwiUUQ3W9uouJXbGHdSdPj7rOndQJZhUKj7/bceYWf
klDz/AG9KtquQE0UO0rW68AF0sc1Z3D0Ebd5TRVkFjaxP5tDdceKBcaLhxcL4qzF7bGhogZMuE58
AsuRCvEbS8s6l0a8VihN+Ds2iSjFJ90WKX5BUdu89xGqlx3EhuVHG7L3b1q7B45Iy7j+05Jx89yX
BFzg3OLqw7yRiVs0VXm/pdqc26Np1fzw6Cs0tlsMNvAz5dGTh6v++7TwTAPsHPlF+7mesOwjcDVs
ui5Xv12NxRbPZInADXUynR6dUUqgkAogj67ywgnoVx+oYNXF3ODnsIqBcCr9VAG8u7Hd5mU7vI+W
YMmq0jnGwN/aBgudUgU1GSRiXsgoZcMOCddd9fzM6AIvwcgIO07k+Y4Lc/puzSOMQIvu8Z8Tb2s4
FmRPPyOX98+qd3qrOJbVExIHd7PA81IqVOtk4dPpMBV3NnSCLIATXyE7ymyycVrgMNuwBINzV1a1
Ns1MXuj3DVVBAQsyNdAl0DP3WgzoRT4Hs56Jk8byxRFncTmvaev3blzsyaiptvaaobIJ31kQO4Kl
kS4WaRpGFAOZolIHGdGOg36dsaK7dJuDOwPajmKUu3hrcZYrGEAJC9Nurjj/TPMiwKRAB8mP7VgN
9hbnEziBeXH6xQeSmGBEL4V7SvREHTC7gLUYTODzWAd7l3VJsuI2XPOZgRKev5R8sAc5UlsJ9HMI
gd/VYp7UwRHU5BBc81q/Xab0dRypsPcJuxfwRQuj/dl3mjB2k7FQNDFR8jz7RZlTJ6mKyX5YoU+P
wzBpuHp12PLe5LB+REAIfd3VnDtE0/LDK3AS2J3L2p3mGZbtTExUSDmxubOntQrE7nKNTP4g7vXJ
1QmCklj4YkQxPYwL+YvdVGfaK7+5C3CfyeIzUxh8l4iI2FqNNo66VdOxPytRlWxRnvUFlafm3clI
M+U23sH6m+IiuoffpTGUlc2PmQtyCpez9xoSAE30Bn2yfgjDMb6O7Zy98tfqj/XgJMwKpSLAhMOr
/lWSG00DU0vM50YthuUTtyQ2MOVTM+6rVpBVZyzkBL2DGR7VT6bvTFOQPXPmfdN+GCX11zNKyOJH
4VppketDVviVKvEs6qRAn/K06qJ9Fbsh/b4tcPpNR4ExmeySZpY8W9HycZS6nAc56rOCJWBsoL1a
5J1ZG9PQj4itYcCsrcjZWI6idICUrHsZ+2i5Udq8zsoNe4CbvHgmqGYK6x4S2Wq/HDPSTsvAgXEz
toZ4K3ngH6Bs249e18njIAiT8OJntuHHceTmPApa23IHFwyZyMLSkkNc3NV92wrjOyfrvK+yiKyP
grVmwJpPM8VOL20WBVRjfn6hzTbRJUZyBrABK7uk07RuPbIj0VRUfZpRdbHIwcfRyi/RDaWecLU3
CnjK2swpVHVVqLaycJsbqF0qWBJaeck3d8764Tj3E0CsoaLh2+h7aDMaVdycZHgGE69q7ls3W6Ha
LpBoZtAsTYJK33uUH++tqLuB+idYfjjqiaQfK7oJ7V0atS58jMLQvkqmOoVP01hfXNIwa+Og5fst
2FjydAx4/8UuGDsAIlt0faCmMWTje5xFdPaGaG4DJwGFENmmQ+tcEhfMpx8i6h7HJlUPeTRrKJBW
BICTCEvGcMnMyAJbi+P9NMI8eSt4E7xgdvHWFGgLd6cWs4z9Gnrp90iK6Z2sPC+3NCrru1yAO2xw
QXdtwPtb/yhjj3NrbTI/ZwWwXxrTCEPEoLB6GBZ+ID+rcOQx0ErS75lN9TOjxtC7GVUGJLZNa/mc
K0MI5nu52Nst+W7OQqPGYwG9giOI0SP6tubSuAfhlA1TI0xSmMFqnXtPp7TlQpFVR8e51a8EFpZV
kjJa67l+YvYWSQ6LEpUCvEqC/hr3NXkMsirVqNzWV9O6TJEXZDeM0Z8x3/dsxxvPm6HJshl7MKCK
SHvrCzk/phChQaYz+Bq2nYDqiKW3Fiu6nrDshiNiCnWbQTIzMnxbpHNwXjC8Ak6ztwyyQZtJGBOt
PRxd1mb0AVaPwIj11nIVKf8caP9/cek/YZP9V+LSJmn+4/lzTP6ps/T35/wlLdkA07C06q6kqXbV
lv4hLVnWH4bLfyBLStP60/L7l7Rk/qaz6YanCwumj7UW9v4lLZnGH3wd3IMWJj6OqXSQ/jsAttVs
+DeRB4sjz4PtCE9Hr0Lm+RdDqS2hVcmFO2/uDS3ZKT6Gezv02OZXWFuxAu/E+01EvpFmK+TBYfxO
4mAZUvygPhJ/RuwCacX508z3bz1P9/VX+dQ1X1/d9bP+V5zf+pV+AApqkiju2v/++5+jryr47D7/
6X/gPWOU8dh/NfPtq2Wz+sertX7k/+0//sfX76/yPNdf/+0/f5Aggrd0+4rogf+7mVuYGCst3KkS
L7aBmC35W//vZcn/8X3+Sv6Pn//nU2T+r6fGFH9gOqa7HRs2Qo6j82j8Q5DU/3ygUOxWu6XuoNj9
9dR4FN1aUuDiNj3Xkq74t5puVzjg358aPCs2nhWmVrABiYSIf/GDT5ETjlrdfczlVLtbBkQo8j7h
Np17Np1N3LFAapQ1MyCmFo01N5gLqVYCo1zUlDm03HfzcGM1A40EH1WLwhjC88MbF7Ao6zP4ej22
xY/fr+7/048UxqD/6hEikB99NvPfH6Lfn/HXQ2MSDxDgvGhbR8k1V4H6T/qj4f6xitbS449n8l9c
3vZ/PUS2/INFCg8Bl1rJP6yG7r8eItv5Q1gCA69pGLbp0Gbzby092Lf/+TFCzV7xkq4nvfU7obHz
738bolRVSoDSo1GoldpHSGJM5U9xuHR47nA8WmbOHbsrdFjBE1efdWgd6wdRLCpIRQwQrCIKl5WV
DNKseAnN2d2JcbG3vUiBAI6jvgGpbsFdYbrVG5F1rS2zO9SO+7kaQB/AkNcnGA+QCKqKwqfcfeeO
9nMQ+6IncNma+baqZX+OKCZ+IK6gOOGHFH8ByjgzutS2dQJFZBPJyTuZFskneoAm30Lj3i9peOxq
kpOE9R44S39ABiKzXi8XkBQXvFMUc5mdto9dQC9hb+CR0jTrOrmahaxJ1HsTg0BnsBeKXZ6HxR7V
LbtN7mo36b1UPnMXU1u9a7MtNhtJVFSGB8plbSOwWqKz3OqS3/yPXn+uCYJC6Km051pa3IwIW4P0
MaPhNQMEvMGE3o3MRh3rIHvOCZy/Ig7H1Fktx1pQ6dTzEevLWVOrODmxte31zqG0ZVoIYRb2GJ4T
LSa3jhmVmlQd0qyIMLIjRY1FELXM8FGnyurNi4d9KSp6XauZsGKGxA9qPAIQlxJLQ4MT2RONvna4
0aqlb7e9LEyIKmnkbRn4UrS2hIl2sXAM4KrN4WtSopVsQ8xOGxifGUamhpGh32MdTDa1xHdF7N98
HeapP6bocUeVqfkA+viHNVtfVb5c0XrcbV7Z86889xwwXBrzuQq+8HVclrNRPxrRISV3ABmQjjCa
mAY/ztYWEg5tBL3ifn6bjbg9T2wIn1qvn6lD3Cw1hLIoaa39wpCeY5z9NEdVeeSg+UOpeo8D753+
ryPnV5A80X3WLPty0g+FUdwaj4g8Wxh/VcByDz1zx682pvimwcd5agDD+y7lzMFEKHwjcyMwkQy2
rhrOZipzLgqF92AXkGuwoU+0j8zhwUtEf4lqEAnSoMqldBqmM+IA2V7/nDwNhzF+8wgxxfSSHSag
ksuMSZIPVv3Erc+cv81mz5ez9EzbeWaZQ+qYGrjr6rFV+Ypd4UA9q7bgwt/T9TBgTjKGUTt0djbc
cXIoNjZDtS1UjxhqdDyf0THEZor2nqBIaBqraJuaic4xN59euFVwMwQ6fumJuW8bEJtHt82joxnm
8m3QGJ7APtfILfRAufWufknLhvmN16GFEZ/w8ZgRpx8gWSAlab7KmCnZ6Vs9FhXbjTL2FA7JAH9a
4hcOrV3cY+70MorW/LyCEx3Rm9BBvpgsJ7kINfyY837quBnyc4VoP34/465xWlpI/GqldBq8r3Fm
YCPIdZLDNNcGgJXdq9VF0W1p6+nitFgumZ2Xlyz23Hc8oU9abNIfXaVPSVye0DSpSjck7aOQW1k/
BgD3uaMHwqiZ5ztMZEqPGzW/9TpCoCnPr7sr6O8ksCbhnmU/qiusKN7DT1VTeNuUmc96o8Uhkv1y
FhxPpjaWAYEF2GYyqu5DpV96cB973bSno7UIcQOvjYLHMn2qWft5Bm3IglkhrqrDbJC4rLP018xY
g5BXfJAmB7r/rt4KUZLlPmeehFcRO3hpXcOO9xvWM5MRqQ+1fDePoLoL7u+hv4RDUIr44tSPsYa3
C/cPQWsv20Yg1vxJZu4lbEALzsaXkqMGmcI7DXODnFOOUYBzo8a4R9+43rq3oi6SR6/EI5wbGUST
UC7YkK3qpzPhKsnrbHxwiiQ9cKmrnx292SYlGPHMRU9qcFj0xTcu8MumGQxaUJxTOeTbpTTeZ0Nn
qZDijKRjw1PBdUOA1DtOTA8RJNzkGVAdhxfsMt1ROcVpkiVEw1RuzVEn7wz+nD4nac8BALiXqaSk
E8YFrmb6OrF2ppNf9W3M619ezXbkRASq/AAsds1u/GwRVfd6XxMD79VEAdTyOiCHsDs4UYDC1r8y
lQ0GC3cV5j8GMYXjDQ9pU3zieI4Q3rp6mw5dsu0WRA2UKfIb5ao0F2SE62LTLebdTI078pv2AC5y
fghVgunHKO+LRT7RA3nOjIofTM8CuAsPWlgjfE5Yj7uYoKqpkjcnwuEDI41fktUHcBmDCIElmAIJ
ebLabrh3GY0wflL0AVdwghty1qZr7efRWvAUG9O3IVLdIc+XoxzTbO/EdEMXvd4HsQmHzyJliBcP
l95llq27SUsF9SaWTC3D+TcNGHNOzRZMU98h5nKzSYv6bWgBOmhd/VS0jTwRq6bBwmDfjJopRJVI
GP31iLWVakZE3fKxbMuthy/xFFlM0Cr62oe61U/dvNjPnXE3mMgg/bLSD/OlI5Wc6ttKl/alTd8X
WQIj0kOsSGhdN6vTnEPIQThoOghDbRYHPITksZXuPfQZAXHuJ5iUbWkTIkpnyntNGuTKOqHvLK3c
vTuOcA60Rm82jkZ+0YVqzNGMchmnv+oFf5q+ES9WmuwtF7uYDaGNQHSBFebei4qfjSkCuM/sG1Td
5rwWm15S+xTVfCzpbV9no9nRfxO+IYmPt0iy8YUptYpuMRt7cAfTpcNNTVzdVR9rHoYoydKEpP1D
GpUQh8xggdFSLFRDx7/Hu+t8Ex/jjmX9dVTdbu4MXPzaeanTy5S9RQUbZvrmdfmd6xCCmFsE5Grv
pDh0mti6uegYrfU6VfMTWZPHKPuO0WBjeejknvdRQHoysqsXJoGwjlnVv5k9m+tAIqKr7m0EFlUM
QZ1J2o/UJLf6jHKYWd1tDCf9pEpI2+sMPRHNkXToq60jKye6e1ND3B3ikZmgbKwHGK9sVdVWAza2
7Yah3Sb13hq9XeXmJzt5w5a763Wv2Y9F+Yl+ea+3Jm015pPmjW+1Hp8cu79rO/u+qdRDxwNDw864
6RqvCmC8tFsgN802pAt7wy3tqHFs9QGSJVSihN7GMYwI6kd0WGoaNVuNvxE4Vz8vyg8gHwz6E/lB
KbG5bVseF9mxPaDESkISBfOBTBeYuBXs2YH2kW2ITnokBGYexqzcZ6X+vih6wjyHuHo4hQ9KaMmB
8mwj6LVw2eBRfMLiDdJBn/utsBJ1qymhwlFVRz+Ys34QjFndajk7dpM5Z8b15R4YHqAPGp/cuAl3
SRNfi1n7ij1xbRzqHl2tDCzV/Jxj7zozDvIwH3tdvMs6jmDKgvOfNK1vrT+WUM0bBza+BpgSUgKM
n9k4MN29gWvh75gOxRsPGnqzVr8yer7rJbn6Xn8quMbcaXr+xemsPlWOY75ZjfVY6B0/VY47DHev
S3VuYTzKoeVRQvO7N9rxpmLjRsnyvmExoMFqfRGtXe9MJYOIyDroelR9zsSGn6gbm44JY39iEmYh
sUJ35ZUhFN6M3PV7qKYfOjjLqxzAezd4be8LuNC8Vwp14z31IIv8J5aObUVgYlNphX4ktTJBMRGE
RwZ8PUGDlYVKtJYeFNt2GP9G54rxCBgoWzx1mox1Bmzz/CKTWnzn+i+R99feNkDVQRSxwSt85fyl
ZAeXtmQxrxT2iXGyGK/RNMt5iq6MbLVCuu69Pi/zNswijhhRfCQzUl+qKjPvuCn1267K3vswvGF4
St6Z8V0EO31XD942rjmFu3GuzkxO6h07coOAzc+IFBv71djbn9bqdShGV8MmD+Guwq0K79wyWA6j
gf8zHYH5cm/QTEqvNq5hF2fTy4dzUmXp1gCkyw3K6U/VWDdP2Gzbe1jV7ka3ob5RCZYFrlDwBAH2
65tSRN6R3VKddWoqdgnCwoZIoLe18ijpt4yiPmTNvLqLzMpvWdP3ywisaihQxlknsZuMVRUQdOpP
dY45nHK1T6MevZ8z749hk0XpraRyhRBlSjO46HAG6PF7LDNrp7mRcZSOLE9o+YBfIwHKooG1+zLh
Kw96u6x4SL3mhxkOakee6AyJg84huse8l6ZnHx48zfXRn8XJoiwvqGQxbyVS20YUAw3a/FTfcDA7
lT8qR9xPMUsSzA1xwJlqH3qXNu2hNkLtING3fXpBXsd5MoB31FDqaN/t71Ovng9RNr3HS0EEQ3nA
tCESzuoKxTe8bzJi4sgp835mpdx2tbZcs76FnE0+Z4+nyPrwxsqkYawbT0bKYcCXNitxrkCLeU20
xlcr3xxcOseXctj1ZatOredpJ2/gVmy2y4swMv11HEwD6HA/fls4bn+b5oi22wWCCqt7sTdkWUAJ
KTFexUl+0ydnWJO4Sj+Hqm8DoyyZmouwveJYpnyxT417csIYdkTa/BqsbvSVl5nXxur2iVHeJu81
L2ON/sfimxBV9WnEBTw+oTR28tBEfc/Je5Xqh1e29n6cI0YMTAup5MKVvhf6ZNF/7YSMpgz7IUmc
d+Vpzgt+g8afcK8wTp2i19msudiQ1b0wJZn21KySemQYeM1i9ZwS+GEuaWNt8wjxuKJ47wqer7CZ
cJ6k7Ym2AyzQLUf5uaELgb4ZhneZ9y0z6uyxt/RpR5e7ERBlfcBV/aucOo52VlFeKuFMV27n04Ma
DG/b9eXbAOljj+04vtRAAYPSXDu78mg8C519Ox3DdNgWmQPsnbrBF72amU2SW2Cf5azfavVILSld
m8zy5GDad6PRhG+yZ5g7OERVE9AhTNDYcvRRYN/gYgiCOzYwV3sblzKgk2bwu4RkSk6DjZkPq4P7
CH90PigxFJgBOe0GJTG9N5P00GNlpOaNg5rz3ZJNdzfpfdJzCLTGe8WazkoU2z+1svFdBuzHyKrV
VoVh8Vi4P2KoTIwvVWf8iAgrFuR21S2ucCK5B6owv8/s6Sf4X4BtQQkePGIgO08osqfmmGoXTzna
I517zibKsuGbBT4ogEhd/uCJhDEpG+1QQPK5aD011mQ5bmlhMTGlDRHgqsi+oDWSXtEaZy8zL38G
8c3CmsL4V/rybHYl14U8nL7FgJbpw+64t4ymep+GpKS/z0o/GruXHKVCg2VnaLBXa0BpDnNvBECp
wOH3KqcBMeVB6BybdGFEGoMegX7u9a0WV6KhINJa4vfCwkhEU2h37ujwJC1Pm5ex75rVWQR+VbtN
HGq51w3Me207oougcPL+PZqADJIemKpb6ZbVQ8bvuM8xUTHMj+bsAjljFFunVMZ9zdHvCDAR/xsh
AsZ5GNKMqznV1isWzeJuyk0iF55haxj1czsmFkA17VM/QY4MLL4lXF7l3umJkX/DSGgfmSYuN6pM
uZkaIq+PDZ4lL5hiFT7Ho8XRZVSk/W3aB77CPp6I2WfkWFwcESCVMqyMg5OKs7DxA1Um3g1fqZiQ
Hp7r78QgzY0+kS7F180VWuHKdBTVQjOQEC4L1e/RXANdt+pOet0DFkTRUNnZzcaKeg3L8b5jFXso
cMW9VBl3i6JULQWwIZINVyua15j+BiFamOvH0qX1gVhCEhj5QmFBSDworo5DT8G33q+jbq2E5owQ
cMJZORCdqeprVKfT0emH05RyYUq1cxlbzw35KluZ2Fsiteu4jvRRGz72oagPNmcvX5VV6/dtw819
mfiRsfpBUNo39rWGBQ0ylR0yNB/5LYjJdm82poGEhq60l3HQu+ooScykRBbc4U2Ng58KY/+7ljx0
mejKTTfeRRxdbzMWvMDB6uqki4c3PfMztnV6MVJSXTlbzJiUWD7jstg2Q4r161uWu4+wPwOTLk4o
I8+2XmwTFQ7+OB3G/Ctr2dAGe9y4iXtzYBE+czMc9vokfzHGKldiFp4BSWJg01sJ0sigljOTZOJQ
PUPgNbEo9ejHGMVfljHPFzvJDmSBR98ywNbPJt17iZ1/Q72ghABhkdZAe81szXtnSsq9I2Fi6pK7
IjBlaTk/Vmrbvh2SGCKc9DjB636+Xj1t9oTHLF4sP6W2YSbG5wt6y2/swFtRzxOjLIRAMcqN5tTo
HeTURWybOw5R98W64Dk5wQkIdbhaqM/cYPZihXTkJ7YkOAXmDnVvJXHCZ16yzdTgFCOS62PGCvqM
izZeS6ccghQJpaD0PUzan+Yk7hdpXKk+DvraeynDJfW11I5vDVfAHQ/oZ9XYeAJ4HgEnYs505rsK
inU3gHuyIUUmeZn6icWE61Ez5509Mu8F4c6pV05bLJdbz9WfbKfayjhl9wE37UUfQh5U0vuLwqwk
PCqDVm1Mnsncrc1jQVZwkhX1GZdCSjWkfAlr56Y0UtxNk3Dk0O4t09r31fRJOukaweInikrMVTDy
macPlzAQ54bdlAs29+KO3ocmjqdNS/HMymPkpIpTD5G4yt0UeKh8Vwk5WDrTWNOjG4k2tZGJZ23q
0DzOM77gSob0OeGJMW2C6Erbw/TCG9wQ/CDjZVA+qOwju/63NKzXWbgMIApcUr2+TUtA+PZocO/n
jhhUQHMJy1WenzDhAExIRiqxLZ5G2O6DOCHV2Bu7ESw/TfVQ0e50wEh1cr2K/UxfgVo0T9AZz3oN
eFRWh1GUFxrfAGA/oDxy7KcwocbQaWO42cxjiQWAlwYNrDsRy6cnt6VaGBSyn4/ldGhmMqG1joI1
CcdH/HsYZb5jDM97zRF+N+CKQYPYIJQdqUMlZTTeFootXaUFkfs5kk3ewjFiM/d+iirfW8xiMdN8
1Xi+QTvgF9UpLnhsWsKxgj5ajpRD5k+pjL55hWkHlW0mB7yChORcyNvcgz4hNPO2iXm6K+3qFix4
OTiGFVtE3Sbc2o3elyfqqekct99J5Bky8jGA3+sY1RTxHogktT/02Q50SmOojWU/hcnFSySIc0qi
RzsM3PrkjUYwqtfa+JKJ8cnhfATQQF+01sqHrLTCY+RM5yqn7L2mxAdEuh2IUIdYqa4phIANi/x3
8r/33ECOOJ5f26m56PMrzp9bqXATozCJ7dhyJGit7BXHxz7mmuKuWNQ6xrxMAXnSkxaLJu1FM68J
lfG1AP+q92cd16ykr3tJsRbqXeAUlzmjlTiRh7JZonPDx4390aK0M2MPiegfpau6udjoVByC7JP0
yn2Yv6A7QG19UePd4LKiiOXJMHuU/o5aij3xUUqriCTMOM0RWSYdoEtBb0ASbuKeco5XlqINZw48
lIw1YhKtzS3hRDrZcPdgvICjfnCdF9m3BCPfnfl71r4wbuGyx3WQ/aBl3a1+d+P6pah3rXxrdc3v
ABQa6B0UVG2oTb/rNDQ3KtaykjWN++TrpLUGtv78vOi9wGboTc8txvegj0C7m0xrwJDK5yH27F05
mTdb9PNVtQ33EJO47tJ92ZM4FVkFSQfQP1e8nZc02YkejUvE+SXQYmmc6el6ruv2TqXakXzD+lSX
/MliD+SI7Mi4iooOJ5CAILctQI3iQHHLtTMBZIPxe0wX29262jzW/A7c72Y3OptG/0HTVBKhl/Xi
ahXdsz7a0QHuwHxBzrLzRyvvvtiCUD8EJxk77i8uS+MmzdaVvJvlfZh20x6cY41/EeGD5ZeJBqnV
aCBAsLSPo/4itPIOqhh8Zov3cmy59wlh0iNmBCTc/snOUIddrjVKsXVMC5CYMHrrOnu+YCbbcbZm
Xje81fVMuNAVu7aqLqb5sDTstOaeOOt8aMfJ20nLGLc4dJ7jha3Gg9OX6vd1/W1saAhri+dMo3aE
UmfcrzitdeO0urjGgglbCbmPjdCco1MyRuPByWVIabKTHgqP2knizvXVxop4zLr6mgAWFxB3gLjd
aoRcZBZseXiaHou1Z7MZnYnP5SimobjrVn0g/o6mRLoXnA+JUj1jztG2GA3hEufXKDynJlF1UGIR
95BQgW2hW83wxFuaRMmxbSmjMprEu8dlFp7wfQOx4WaBB1hc6fI8wgW6j+OdsgqmpYb8XvFpBEpy
WOxDFvqYIgEe8xrTHY+2uje80aVXk876yk04APEQioQqeTg0G8vV3h3OhtBt4wOHh25L62u7YX6Q
+xPpup0CKl0QrdY5WMi+u4s4ND/PbinYqnHocXu7Tan3WYz23jCHy+jKZE+v2uuck+e2q5fMyQ6w
zg9GLR8XetmCTu9RrDxQN4NzWmL5aHGs61tmtXlvbeLOSraF6l4KVTxUpqTIdulsxN8Eu22mxqvR
dmDj7HHYmsP0K+YITT2sbA5LlX2P55ATosN+NdBRuqd6/DOVn1SEPYKyyJAceDvp85Xq+RfJTVFD
ft8TGUDlwK2x4y5/VLlyjsVken5a27Hf1OoJn0ZFA4Fc8lPbZcWeJvEfuWSUF6MVGOyEkf60yPhY
Lozh4aq6vj7ztKVVSaKBpztcaQTZRRMWuZASmAMxzjI+kb49IbGFO5y98x7/txt4ONEoUbL21bL4
sdvwMaDpXbcfj0mlNHpUF/0lwquP89K9G3Sd041bexg+s8sQYyAH4Y6oyayVwNY6clOP7LQJeF0T
J2SvaPApx6+6R6KAOVX5FDMau6XFBdtkmJSj2Wnusty6T9KxO/KjxZsGzukRqm1xihQ8zLimLTbs
qW2wWkscXKP7CGMaEhEsTNyAYRxobbGbNOOJN99DkyDVoGPFnK6oF1cLLthlQQmjaHl6c3OOj804
j9zUGnUecz396TZ2dZTqfzJ3Jr2RI2GS/S9z9wbpdG6HGaBjj5BCayol5YVQbnTuizvXXz8varrR
jQZ6TnOYOhRqy5JSQfpin9kz3V8waXOwHweFgrfIQ+ZmQPkLBy7FOmSHPtATQFTfnEUQAbGvq2Lb
FP3teIdVXoKS2oo1Jvcxz2ZLoB2YSob4OmT0lmGx+V3M2buoONP1eX50RzwH0pvKLRCKbGej9iNl
ZPQEDhzGFmLUSzSTGkA2At3blWBNooG661Uxr2hGZ1flM67IOIdS1X9bwuSzHBxxUP0a33M0xN1t
GX1n/TpsY3oqt0jp14YLcBb1/Z1IRX92vSB/gw8R3WMh9c/9gJ7tBiEK8+I8ydssmcbvR/qq62MW
2+a3DdVwmmXv3MsujX8ukxHvDd3JH5lTr0fVUKO51Snqf9X9cEUdcNVZH9pAPy5avsDGuomyfANR
szavc4fHHv83qHWP897c9bvYjX8XrbfT8VjvQwlYAxmaw09GZVzHTsCiyfQdH7+iia0kCxTKKXhJ
MyV3Vdi+BTHnmVxChw5VMu7Nrc8bV+7yzc59dopAwr7R93StSDX+YIjSk5Cjas7tZ/CK/AwbLz9S
rtuewyzxt3mfX4caJ0sSZrCZWrg6mnxAW3n7ygLI13ZxQfBO2bnROV1vsKRRva4E0/rHaRq+Et+U
e6wPrGgGztF20hwbhtZAPGj7S+zcL6nzZVEPtHAPAhOv9eqbNsXbo9U6Aw8ZcAAzgn01jhmOTVk2
J9lm3t3/Y1/Vf3bq/a//Fv36/6Ghz3f+r9bPf63tV//LZr++/rMB659f9H8MWGR//91xRXEuf/1v
HisROP/i4xOMcYMCRXTV7euYW0r5f/4PEfn/givKlaz0kq0u5t/9u2Xx3ziZuB3/W+6j63jOzY33
Hx7PwGXLgJgJYiqQZIij+L+49UDWFZjhOa9y5lxKAz71UrAyZHhkUE37RLpzZABwT1VVjfZvG5rM
Ok+J8m/sGtHlyKvwXPqqn7bAKxnFUJSeeoZlRKctNQllFA95dwkXjmwJ2tCssEz4aaLBMxtm0t6x
L0dWnFey8ioXJA27YR4vFF7W1PIS9Fjg4au6X1hS1dCxcU006TwCiHPnK4oVJze6RbR7wqqy9L8d
hszVfqlUvPyyaowoBUrtAg8ON0dLyj7lkAWOaK2aS01EkaScTQz15ZukBcF7WnymRDNRzCQu6LkC
X9i1pCs86+zGpXKLwxD7632ZQgV6aO1gsovJShJrXO6yrvllZk6d72szJy98eOD/pnII9Q4wq9TX
xDTxhK8K5jwXpnSnmDhytk+XuKPPjOQxUWm/feMr1F/43tqHmZNyz0Luaaw9Mgmak5/QZGmAt1N2
CMBEH5Pejr/L2Ovs3VLp4Im+dZ9rxWIaGiXVKrIjcbZo/LBx2Z2JSLv71QTqq7B9ugUWG2gJbC4L
toykmvhIotfBQua638dx7BdISagLIVsoJQ3cgXO7LWYLBLR2SrSLYoRslEyjMhf2ueZ9qjQY/WER
BWb1KkRkGGaf3SpczWEyVcJgtqkPSQPxiqyCnyyn3Dd2PZJVCpV87WkmKL4bcKD5XzMQUaHOCt8b
drM0Cx9FyQwE56eAYtt7mG3PSJJDzieN5HzXR7IrfjqDwskEmYI9seI6XvrpHco2CI05iF/HwSkp
tdLc2DHQZQzGg0I80pGXYeiHeW4WhvakgWNQ61NBeztRZ463uvoRMR8+zI3MYaSlTJ5WRZHQ1hGw
ezC0SpQ0b+6Z1BEzOBTh4p3ncujfJWUz9XYNFrrfMNXoN1gW0xMGXGob/XbNvq09pwCK5Xo7/61d
Dt97n3Ts+EzJbrFdZTMZ5uMeH+ceUadrkr2H3Kr3tTZcEZZURizp8GpAWFn33u0rzHNr1WdXeoPo
HQ3wYDt3NbY27y7rYTlRosieTBWiNjGHuEKUEYOoKmOIu+2zsfkeNFU9flVu6R3oAF5PyUSrw2XA
v7dSFjol8g9vMBJJDS6UGhcj7ul6V+akFpI1PBMGvYHMbf+9CgH9Pc26mHdkHT0G3p45mNKuBOdb
Nf6ZKPx9j9esOiFhio9xGDjZS5A2CTfdpuSWt5avMeVf2wS3tbtL4kEfmtUxPJwDTQy3zLp5JFip
+OR1raatHBLKtdKhvSFRupDM/cQQhlbTYRqI1CR1um5XDBUUbmO+2w/DGp1WzEpAJ3EH4tnziuiq
Wjd1nh0H7XNj0ZfTX4Hn9e+ll5ftXQTkaD6RUjfFYRGhKPaDzjy9owtwPU2ybtwtYrRM7jnOl9cx
irKXG2/2vRvT5s0ucnpfiiVGVSNBuWORSLdeLxE+67TRxLiWRiFA1g2+PMZmdDOPszquQZE+jQjd
7jEdbgY2NBv8NUxuBMwyEd2TtM6vEvMQLUQwv64GrYg0VcMfGyyZDIVCPaI9e5W38kAs4UOo0oRT
QBLMB7AJ4dVoE+HFqaK6OTKH7uCxcs5Du1mxmd4sn9s6KdMH4nYVhehIRQdGhbVkqLEyEPaX7tZF
2LB2bEcmSo/jyI2GYeute4pUcIAKOaFG+WyLhB7HPLwiPvnfk4jlmwLsFecGJBjJqb+Thh4pF61r
npPZ/5R9kz+tbRpzKi8CF2ZoM7uEvqB2J/cimavXJliQ93oYbU0Yg5UG5+ntnNJ3XzSFt481TU7f
KaPtxN+1shHjw7ohAbp0XGNq1luIo1ouZUKHb5HILXABurnYybJ5SHeog2vyHeBx1m3VEjvdUxew
xGxwG1EmMoGBm7h3kew+yXqiFIib8A/UJnr3+BoT6cC0KuJDUOXdqdZzyyQT1+vWIwC7i/yRpC4V
fMJDeJdMhOA5+WH2EtgZm4zX1gVUAmruyTv1hOSTBq2phcv7HPjtgtnNo5Z9dBbnGdtHQF588NVz
THRHgtxd0k9iSdMbHWWSiUdNKeUfY1z/Q7MudbC85luZZ1kendvLRFNyBNaZ15O6wUhLvIuWh2ST
W5M/tj6hpn0y5/qaQrilQTEYQQyOMrTtjqLL2jvFXUlDp2lCC50G5wfuTGts85Mw0+1L2IrdV6In
nGRx40WY0eHS2HgD/bcx/47rrahRljcdHVZs77iBDYzhPKXCOv4Wd4OiCyOF/dT3oSqbG12NiZOJ
KCzjW7t5NibPadZLGPrTI+yMqOaeLWqMCYGPj4K66JD6QjQNisZqp4K3i/6nd2hf3oFz0nqAOBLv
JTDPQ1iprhq2IVxK96AA014iY2bJz4pR/zkdHN2gbuM2/zlh4iywylZs0BQnQbM9sMe7T3PlYOVY
DL0xj5yZFpa/vDxOq+WnlZYZZ57c9/wvyKQqOpLMRPRdceSKZkNs0z15dU+XKoBGfjYFG2FNDmwW
5VtMEde874SDxmeZ6NIYKtv4gKejeBBTVUak/JYu4DdVVz2+zgyV0tU58TuOj2Y6suVOZ0ECGEyg
UGrPnsTHhJ0FJ2xi/ajZEtM1/QWDdmzPrb9Cye2gv/0CV92nJwBiPWI3kbbxhfHFVF4dJy6eYL6C
j4Qo1c6n2vEYrTbASJ4J/Lb+1h9iVm63Vvm75D0nUa/Yad8SrnzfnHblWxtyFb85/crTSwK6ftE3
U9M0luIz97K4vSYjVbOPmqVqWyoLR6atclo1YBgW2Z4ow/jUTdCgti6Z5HAbhUWYvRepTn9WWaKC
bcJwvN/CyEvV/SAkLUzRKmDRjn3vs091DgU9cSq83/yf4s16mx+9RI3fzcc5TDmVyEipD0AnjoML
xLEIVq0z1eXep7Z2pm3dW86gSn1Ke8263PQr8Pf4a6lrQvtZczAd7HI/GDnmkqQ46vJhcsRc0V0J
C20TVNE8va6yn35jUb+ZxGtWyHqcLVQGqLZ4x2m6Y0rfxsHzSCsICEPttqAIc5u0e+OvMY8vDS8A
GT2iqod86uGKdh733kkUwannpXpe6UD5moO2TRjkE0baFshwdquiAnqKJ4ai3PlTHWGiHehW58EP
b+MQBXucGRGBNM65OQGIPphh4BbAF5u73uk80R09CrADyDAxbMYjrrcJhEweTN+g/xa/TWgM5bkz
UoIxZhTggemhxjoCsGWP9BK9jiQb3Es9qyLbFY5TN4exzunpcaV0vIdlxcpNgl6jnQLB4rpbpiGb
djxiAoHr0nwNPbVq+5TfPvABV6Y/x6JP7ZNfa51crN86R8LnyUvP0+MfG59r+1fHHR/yRzVE9Z6m
R6cjK0H133O5BiuL5Aqmw92OMrrNDNCN/LcO6AR+G7/Xdwb2RrQdg3Kpjl48z6RG+grYhQ6j6WdS
C9+9zLFECG47uuI3QzPGb1bjgzmMbi3vfY5cVJnlwGA2QEwbPE7TqM1OYMrrGKJNKWUxbEkUW6a+
KvYAR+g1Hst4vtB/O1EO7rehQmirmBt187i+WCjZdOCIFUJY7eL051BPpMGHB+McOsWKz8cx+vdJ
mbs+jwW1UgfSpu3fDLdaSKI28L81tx2VWGmbPuSoANlnIFY6T6Wq5byP/FbLp6JdQwWbYOr0Jaxl
9LOysOjIDSDaYhjOFRAISwidXRnPNJYC/cOr64kZN79hSstTxmdPUeZ4f3quiIwhYLFAaeGecA47
GzJhWUX6NTetvlvHPniuciGyA9FXjb81mrIr105wOfzf7aZpCNzSY4QvMzuXaxarezkxfL1bMLQy
ljCN+N1KDdk5GlKn+Kloqx1/O6CKabtre+9WEZZNnDinoPoJUWM56m4s78bey/DjaM1BLU1/hoXf
gQ81lf/uzZFlpO4I/Z2RDZnxvG2qZ2AD4Xd+z1hxmSFhB4JzxXymrcxIQWGFJE13bGPfRocpxbX0
bRzuWZUYsaKEVd7VxUxEh1U2l933yQtM9q0YPMi5AblB4jvOUuFicYKMRq8m5c63rdcIPMKcTo5z
nWaeh307m5RysYTqaZpoPf3h5Y1JjypQyzfs6o6zb90b6hhyez4+yDlIfgySH/J+BDZjAcAO60Kt
QSb9eSeaMJ//TMQkGCgFhTTHasVCljPUBIPepS/DGjpM9iL5Bjd2OEMVXtvviojzrg+k/fTYn5jD
9PU6bJjrTzzTIMp2RNuZeydu1OW4UzHI07pMH+k5DT2osLTmKegLlDUTVypOmBKjYwbcAZiBDo/U
MCVXd04yisEK97twKui60iR+i8GUCROSFYOwfOQIt/PDKh426Mf+E8xVl9ZREu12E/nKW2nfzIp1
XwQzvYE0d4E6AisWXznrDp8cQzUA6AC5y+kwGljLKQjDPmb5lL1LhgdOzxkQ3KhnLgEblwZBNkHe
6BoYZPmueRbqa+u7XCnATuuFdj8wvBvwcPm3KqkMuO4WwdAOU4ARRKn8mNRmPlciKn41nPl3Ccax
19mpE+chnwOzh1MbQHZ1u6tybc0FYibuIKrF8RhBOFXyFbklNxfgQQapdCKLTstEffEbNWPaaubh
s/GY9fiwXy6yXEJ9F0VmvIMBSVeDV4bhHimxeihTNR4Z/KP1lvmICTKq0X3gdBfrSw0ZfgS+kMU4
ZuPZvgJfb+F55C0BkZG0GaXLWpvfq6/7t8QLx+Bi6O1U27ZwaKXoszB+CxKZvt7q4m7lViBI1lWB
wf+Hw3jEEbl8+Tg4X8Wk3O/ZItJt2q9iJWGl7bGJJIF48BsTR9tOcigD+QpjHt7uBjjoAjkJOzOn
y4D6xYDCcj6RYAJb0c05c9daT4/0gUfHmOlyvAszi0hdL0AUrZ69PaotfriBApoEsVrV6MMQyvBe
zJWL8aSHFjIAWdg6iKdgC3Qiig8/F3xwTtT20a7IOPs/ux2n2Ccu1VHypx7z9COdfO6cVNpUlzhQ
zUsukwE3JJt/veMcaOvHxoWis8nnkiYQaR3nslae01O6VbW/6H5R4YeFghow3YwCRTl92d6uqhIj
5jTML+xo/g8MOc45WkYvAyOSVR91DL770jNB20rozc8EhjD8DEVfvMJC6IJ9scwNxBMjphDIwzTc
+QuloXRgQjg6JyFRu1WFPrhoSDBP6TrM+IdKw40nZiO5DZlpyVjxcL7NMS/X3kxqKe8KHdrxTHBC
hOjfYvzyZ9+7Ml9Lji6eoQeVTeOvVam2xPYXaHoh4/SIrJ2+p23iVGDkJjr9ANHPFFTTl0KjOUx3
EFv+azUBAc7ClDLSeMgYCHMkDoGsJ7F7bAKyZyysVC+SMmRc3ZEX7J+dNpu6HSZSkb0S1+DJca2Y
gB4stBiyN3eBPxAuru2jHlAThqDw9GvmMtN1ecS8LyLj/V02ZpHE/eSH4cWtl+jVI+OAdTjMj7f6
gbNKw+TZp/ngySG9Oe1mIiLBCTJLsbO+G19iH+QWwoFsDvPSFG+ArKpTVQ2tZvjIpfcwTEzF2JfD
7keVEMf7boNwkndUUzV0J/PAEA71GEYNLFUVDp6bHAHHK474Un2cHNkr41edr4KywLwkLFAM5fqc
WJ3/EInPenuTG659UnL5jxVF3Qdh45z/OBDjSdBXy49risQnRyqmCeTx698tm9murAfcQaPsua0L
0V8wN80gheGxIpTkcZOQk3BCuUVOdK/AdUbM6H7TUsSo3LLu30JbtsNjsYp5/dsAc3uK2JWWh3xd
bn6jGnluqjxoa4nQ4zvYLDDxrZ7UbgEHxYjKL7Mi361VMPV73bNGPYS5Z8sd7LHy2lpoZm+E10Df
B948wItnkQpwRZeGyU+biQDNVwb9n7auqFqJ+wiAUw8n76CVcWmjx3Uv4+fV0ES6EQnh9KemVdbu
qiWxh7TgkosthK7oBevPA6M739tg2XVwEWSirrfRQu9KULXwRtxpSLYeKuXvHJWl2EUh99/DNKyQ
pps8ju855LenQEKYPGSo1I+8ystbBWTnxd4o1yyKEw6aqA1vGRO9lAe3bdRxqSNNqZAu8EclYiTf
WHvqg6hecV9A6GcVDMyAC23hAdnTlVFEp7aFb7OZ0aHms8x41XaZnsqPLpXMhEYR2SdPLvZNlxMG
wXiFWX2my4fhaaeS7Fulx95syF+O8a5faaPf9X0VjPekC+2mZdL6ozRFpva2rnMQ87iEprfFjYYf
YxtVH1MDLqvSnsFoVhJuDMjrQw6bffSkbhre9GJZMwenY2DrdVF0ysgVgs5PTLwcWU7r5jkpBKnc
dNFh8axA23p7QRHMgLexi75yjdyyaeBUpawCZfsoC3zJFVVbP9auxpRLEGmXk73dx/bWNRrgOtka
bOfeBg3EP2Wa6tftghZ+I8eFxe+hq+QBMU0fyxyPWORZcV+DDD3hKPPPQe/6jzi/nB9FP41U4pj2
UXtSnEbIwXfMtWV4rDWlFrTeC/9PjQum3pSjXU7DErRHMIrpn8xE6q3o1lpfmUnP9PZOS/Ke47J/
TmuRnxJracxK4t5cXOMlxTaVYmo2TrwqcllmYiRXiwxBwSsl7iMYodEvGqjUz64Q5gxfCO5QEHLY
zha6pLxioQy3U2stoaKPNj+QMGh+SMR4XiNC7s994uvsgqTZqEvmRbSZFDRezvu4zlzSrDY3JxuN
bodvlqYUyoHj1TtY2cryWKqRHo7ESuPtSnA5bP5Ns3C2d5WO75LFC97hvpN0nNU6If1J7NRD7nXh
H4RGCjCTOYqzrZA0Gx8quKdX9l+G4CRT4uM0c+b1xNw+pF3pY6jjfDUduiWw6AnCA/zMXZ1++0V0
vHJDkD6POUUEeJLqcdrDGAxoCEqtRG6PZPnULMPwkSwy/QbALshYtjSDCJ95JjE8lxjyE26efBeN
HPrm7dqqCnWt1Fn2NLpT+Oxr9osHBQ7Q3+CE085f1r3kgxRd0FyCMI+uY97JJxR2PgKvEqc+bVS3
kwywcR4mSl78rM3bz1DTDDD4YXlNStxldD50H5hqCgN7LuKEugrSr65XTfmu5+BZHYhZIls6BqD9
iYVG4COjUmTjlgmmaGN18RisUQkcXy+kfbsIA0MWtNhJeb3dfel7YPcTClt3WZsUB1+h+jNowoLX
GqHCLS5zDKGr7SCMF0URsbfUihqchtF5AUJPRvOrDfGCVDLyLwv9W1/ruvDyqsIbYLgHAj+1Ft7J
j2++lSgQ2R2g/oaUHp1nP7TFskfz6rgs6WE0kgr6Qtn8DJaWXA9r+HKAGyD+DKTmf0soVqhaWY8o
wzV7oMG2skSrOe8vPyMOOfeZYwRar2jnRyoW1K9UDs1p7cTwwroy7yZVVskhGUVy70uRl4zoVaeP
Ju9ItZAyATTstwOtpJR35S8r3Sbhng42Iw9d7yATrLgUt3PklG/9kJhdZbz4r5Nb5yVt/Oa9hCh+
yPMxbt8z645oVhWtIntnrvxnEBMY+hEpnb+9CpYr0rnXXDwo6SPP42JnVsNSNSdCBRDNuOisNOEt
KG/PSCMkCv1cp09hqwtzVy6xme80ver6zFnGPnqxwC5XS8/rnny3BTmV8o+CJ8DSMR5B0pwEJMOO
q31Di5xVPty9FLZDeozSETO3Inm3mYmI+7uescvAtYr89tFGvCwswvRa7QIyygdnHCLvkzhHF+5h
TwKfyFcacHaNKzx1qzzPifnB4x+8LVIFJa6ZU0FqC2NK0qmDpO9+A43cV9eJM/KvZI267KEkJtyc
VRt6DkhnETU7agRgYpip0O+x6gwDGDEOr16bk5SuSxHsuFBy68qUIE/HZqK2wVjkr7rQuD076Iec
efNoJMhKuRp3QgLtBKSJUuyiqvHRpIWXE9uF1ZOobDeDsSITSbAyw2pL+xTcON1Nx4m3/3V1Igcz
A19/3NCR2Pfb0IqUJ7mQP2Mvo4Kq1134wa8dXnThEbMFa3JktjR8rdLKdyc2y7cov42pFCZrCsGh
kg2wEDHAcEKa5/rWErOW38spnsR9FNa6e/ZVytRTZoMMGNQFzTdRtMFzgF2mvhS5opd3XU14v4yd
4uKPQ6p9ruNIhDhspRHHhE6mG82mDYfPxCSy+aFSs1Z/VrrlFxYizGs75WZ5feiKtsCwGE8w+Anp
uBm7fmGn330dQzdYE+D8+2keqPWbmeAxzfQZdWyXJE5+oVMhl3Fgmb5aSx3iqeHHuXFVOF0T2HX6
YSGgt53YalClBj2ww3uGks7IXfzyMzBd8CXtwuUsnt3iBLa6/9kszFA2CrLCzbvcFBRMY6wa0zP3
cI/yQEkRjB9Ihhy1pDl5Lmx4LYN6Bna2DD5ss2hsHpk3kFjBKJ9Sj9CQbEHlof0LYoGXcURB1Rje
cB4k68XBG3v0l3EOHlLbxowpcRXS1YBhrh2vUmZBfHZRGM0hglOCto7u8ZYVkqd0TcfhLxzVVV4M
xZn6woeqiB+7ZPo6AsTD7matVjjS/Mr9NgdYpC5T03W3XXlpPhMm8+ik/wjut+90xQQgByCNeG6m
17qp5B7PxvIBgJqL0ZJ5RmPqtrTdzfQRuOcYL8IZa/aCNylCpyCrPRU/EdfFfohbOe/IKEl1DIam
uK6YVWcuR+2EcdTSfO4Z7vLER5M7UcbuyxKUAtyy5q2OQn88ybKDX+NQUJNx6mw2BlTra9J2ofmG
z2mJ9kNZZ+LaC3eiIC0Q89afR5dST9e5YyLbvi+2CHl753GJF4LUnXt1p959KSghG3cN1wfOwcvi
B1h0Z0PrmZoKoh91+WZnRzg01DSJvyuZDuEWhtL0MTdFd8dRnMHZrIBDlxx3g/INh9T65Qx65f3B
sfCdfQ/DHVY2pNP7uVHO6p443DgThQ8KLfojLSudHarS64LHldsVN/sQH/ohbygYeuWmStYHtl2s
TkmKplNtgrga1x+GmKK/7BgXtdl9OsyEVzlH5DHw90Rzi7uvBglFYK/6dhTmsLoA++IjmYoYrHs4
gr3wRUFQ+ycsd0GPU+WhwVjUzvHZ0ewTxAYGU6VnAPGZDlErbbteVO8qw+qfKn+402NJk8ue2hZa
Q8+aN3P6KPwsldSWjWH2EWTJAqdoBSqMh4M3I6i3EOAd8SAlN+udAc9ij0tDEgs+eV44x9V1MO+R
pmziT2nIF1m6KLlFZWRgnHbaiyE2OFgyA++0J3xXHiY1tFhw8rk3rx0DmIL5bsEM6BvcyRTCFgXh
aPaXRreigC/h+8ouu7GFreJsR3A4Qu9kz3mvO8aI0gQWbmxvsjeCE94DGYsQlz1PDaf8hSajfcYR
AcwNU2m0JB4X5U/35N/KgQETwzKuCGjY3VMFDWh+gn6cVx2xLerBdnrClhPuZuWo8WazLNM838wt
MttJcHdtSO/Cty2OaVa6HJJnxHl86NVih5NGsgZupLB83hWy6fQjK4flPM1ol3FgZYvcpUimMg28
Tn6MhrCfcDsouXKaSrLKcW2nprgk5dyS/soyO4Z/GhX24Rt8cC+95yLbVXss6JqOyTwM1TZDwl5p
TR9KtkeH9iHL+4e+/L0ReWX3kfHKes+wn8Wt9rGOnNsudYsHhDRvPsS2n6YzDmCb4KxL4vhPj2mH
jkMcTDTKnICdN95OLT5Z462e/ZsdqEk11/pbsnMKL8FcVGChMeiiCTImTmMOEnq+lf/MS5lTW6qp
1zF3GMhuRJqASzFHZ/wj2e8+ZzZ2O6zXBhjGGiWV9I/l7Gh/gq3Wpu76Gju95x+x0jCL56RklXPU
qDE4qxcsJuRZ487z60244nbZNjRpjlsbKTvczaKjVhbefaLDM9ML25zCOJ2Xow0ax9v3RUm0pCMG
hxzV2HKJjk6fBf+EU7idmlPv8BJBNegYB5fFIqY/jGDKPj14GE9TEuXC788aTj9O+ymbnb95lAi0
bd6K9meXCgYrf/2ss0yAVV1TaOVzWKaMOfVoVIDrFZKjYSdyfHZQQn7oG+JPP3c4sCPc+sWxxF/S
H4RenAlJGCmYoRy63qZNQfk8eGQ7Gc7KXs+XMVoC8ZBDy20I/7pF/BRD4GEb1dB66eYx7ZQ3r12Y
N/FfYYJsOem+dZr7Mqs4ofoJeF8mxpmWX3lAcA+6O2qWe5eSk5OMUv0+/GuqkLQj6yAhO4m4bIpd
sUo5bLoS3P11bFT9zZFclrd948blz3x2bANQYwHLaHD5I56QM8dmk7rNGUdnPX0bPFslFq6K8HPi
VZ2ADtMxKIB6VmVY6Jumjfd4w4b0A8aVtGelxSx+3GYEwdmwYYefLI8t0doJRs73RMC8fjAdzHas
3cZNx21Utul6F1ezAdpK9U7THoaMtY7dYsjn8XaZiCSMeBK7zT6RkV4PsUkdtSv7chFsldT6fEWB
SeUn7Irev0eI4vC8iR22gNdSBaI81lweBMA3tzWQaoLV5PhuR5yHyEIxIXOmqA5+n5L2nsFpA8T8
6p/exdqJbH0IV0C4NAdy7I0vaDmNPRMw9dePVnGvvXT03QkHL1Xfxbt2XNr5jE9Hdlcc2X70lz+T
NT84amrsQwQilUwC0giXs5kE87QnVsETydUnifLzlFe1OGRoYckBc2JBhL2hLLMaam4JrIkigCjC
Pjxyq/BupvCVoNuaPtSMr+J30rgdVZsDVnhzmcLUqy4G60JylC5r9dMc8Den0HE8lW9yxyw5jWhd
E3HGijUOgid6Kjwq3VUPx2bXL0RXz8GUNtWhnNyyem1rGiBfWD8wVRyZs6/VC3wHXe6WMbMs56as
quU+FRFG76gaM6BpLgUew3eSEqL5M8JYSP8ERK8KHNBlwySqVdT79aw18r4XtlMHhEpC/VzBIngl
KQrTV0jojH7RQqJNPfKQT93bOrc3fMsy0af3Mmht1X3pTtDVOWIyP1vAz5CmoeNmqT4WOqIydqB8
SdfLOrSZf1BWFu5fFc4thG7HRs+k3lnvmLE8hillXFhMcp9v8jFfqkSZLWfWbq7PVTgO8yGw1unB
4rtUbn9BTICqzG3eHxKep4HIPYPTZdH5HTKIHklpJoEfPy4r9dPJZsVpkulf8JnWcXwch2Yuf2Gc
51KIDJU1lvgevSGNd+9GBSGZqkS12mZdN4BTL5wcussQUlhbEK5iFiXdwhVwzCplX5Quobscp9t4
/lUWDQ29emAnxYtDdY/UG/Isdf4ZjGvStvsom3BrUhOnx3U+FA5zHkz9BEa8a+q7g3rgFlWVHV4Z
jBtPDb4+ynQKrFvFCfsJbXv438P0I5FymSjvs9WSMtIfTcBhdRzDaD4YNfBFYwx1z/k40HtCqZbD
jCXAWUcJZ/XmK5f6yn413m896f5zzIx6roQOaLPTwt4PHWWGO59wbr2teyePH2j4hZndUxJEs5mI
7Vodk8iP6OeOKo+rNpnkwe4Dp3eajvHFqF8S6fUEVRJyKH/siOz3iJdLTp9ymGTM/tMBiUs3JuSe
t6GyJoAe0ZL3gGBQuC6Q48UhYQUJQD0ApCdHkXQLIWHo7gw4CgxzjptQym5EJlCGXdU/1SaJT0nU
MUPvbaeh3q39w4wvrCL7YkHDdaLZWTo16H/Lp/Xlf3N0XtttI1sQ/SKshdCNBl6ZSZHKsiW/YHlk
Gzk0uhG//m7e1xknkQh9TlXtEiR8njLKV0iRYgr56ssiPOZjEF5kEOYg9+M+OHsSgl8YCn473RI8
Jwh//ehoE97lYeb+5rgpjgBOvQePb2Prjh39z3QexYehRfQLGykuvSsrys7hdpMDz4PnZqxHIlGO
41MmAncI8gZh7oDDw2M6kznzqTu6xbj9EY7ZQZ/baKzf3HtzTDg36tX3MwpuVqr3tqxqfc3QvWDw
4wnxo2Ey3iuqBj4VNuJ7nqs5ghFKd52OiPgmk7k4dw4Wdra+e2NoalieOV6GKBs3ybX2tBNvO79T
WxaO1WdRwLlyVDOT+E7D5QlpJ+WE1hMnz0iJ/TFmohdAco3fn5aZ/12JtV+29GSlRx0utj/w6zF3
ppnirpD5YzSAT6DFCGeL1xv5gWEWX4ZYQk4H4xCc+xCORp1kyRWEGCtGJ8WY4k95zTfcg3Ln+Uqz
b9AOWGgSS4PJgH1vRwS23g+y8k/F/725rNVpMVqAG2x4KbiPwczYSZdKop4zP0dGa8upf3eJurAg
WeEbBeU8+fDbuRCButS3eyVvcfZwk2yjIIEH0ZVqpcOYdmp6Uvp+pYJ2WR5DS1sB2hv4NqLZe6+x
WHF4qfhcGnomHpYQ4sboAwqsmQg0lUuUorbBxOGlxz4RVZhVd1Ghy28zmjiZ1Gfs8DIbBb5bliZH
skPii1VWeQhMMR+DaI0OqGQsCwdBwe08Ffl5xpPxtKimuSxxxmm9GEM681xcrPbqr9ymDHf1W+Ug
2rMxiCjiU1pWD3bJmXZ1E22yjJERhgtqIZd0jccrLAcALmuJOJv164yRIHKa9ZD47I1gTPhmj1Io
m0c2ksHD5AtUinLR0c7xu8jZMcxXO9yEwTkPSnMa3ZJaEVg8yTnh2XMebE/mcC3tOdNsJaumHqiw
tf0n5tnmLSdB8xGtItiNlq0wM0NE1K++Q0WmMr8mEdQpd00mbF80fj16I3nIgxuG6jWrIaVuAumI
Uzu2ziVRs/jPZcNT8ngJVSfOi98WVI9hcPhoE6d6d0vbfvjNAs917v19ZTyEUQ9Q1IlTK6pGMmaS
XpYh+qGqiUMmhbsitd567VidXIepMC3yjeddpzwjd4md5TPSWvn7vi4pbavDCDIEAYfoJGxMJ1ZG
HdCF+AB3oTfU9VNfWQxFES+ZTHC5b+rZy649dpb8YCvP7OYxGoaLwPGy5eCXE9HrZ/sISSj5bALM
/LOS7YnBuDn0y9oioMa+9rejbb64nsuHPDHpsi04bex7Jy5vXZUoZ4N8ED5aXk54O9E5eUugSZ3C
iKwGi1GbvLOKXq8DE/qnJUZ5QdXu9y1mUqCgLdvB1MdNnCXV+Bx3EbH9gnZ2w5r2IIN7bwlH1GsM
RA8QTAX0IPc4OD+byZLVSlZdvLUqmp4V38OWt7afHjyeOX8XvKzd3l+ZrTRWud+cv4DONH5Dizc9
Yq8NwY4TPGGG200dmgLEAaG4gvfsV14tkPWG0iHfK1zUtlhRNbt3CPnmu3GyI1J+KL+JzidvWdeD
m505uLBpMXCHTgGqR0WRsRnnPasQ0ewU2tYzg9PEPCDrD4NX+CHogvh9iHwrz8AO1uOg1ql9WrG5
wM6JxfyRJo37mBJzQaDo4hePHdKZGuvp3CIkwAKgGsk7LIkrjin75r8YMKV8Ju5n39hA0pie5nqI
d5AGlol7FMYT1IRCpLuExu1dD+3lL3y38ZyF0rnw/i/6976og3g35q5uoW9i1N13CjKrwofpA2CY
YbzNAHj4W0dJgxRyXvhYAbYM8G155r9RxN7H3REREYxZs3ObQErI07Kpj66Os+WY+om7fta2UwU7
yZnff+KDr4Id+zMx/EnnzEdWq3J0QJR93D7u7JMMKZSbn+2CV3rvCBKiE3oHhDQu/dgUzZMFYARP
BCdi+ZK4aA/3Cd9LQgrmhoUxMnHTOHjgdTcBWM1VjdEgWQbqxXwHv4rB3F3lO1d0IOzJblNn4W/b
GPs7J8bZsjMLFjCu9BZmWBHQCScEY371T4zkNaeVctDDAyewONl0Qxg8yzkZ2hcnrgTtyirqo3PL
ikswQPIsvPAWnLezHHCAJIoYwU6nUczpyZlm/Ms0rFFOmMq++kEaL8kw1mGfP1geOtRq2IHGQMX8
hxcxjs2XyBWDYtQG8uAUeWf/jAyF2ypuNCSbMHR+uxw1YC/IgZ/eaTn8GIyfdyYGD5FNCd1hwMSZ
LuogCsC6p2SeVop0AKKm9T0wshauFV+d1Vr/jLIcRwMNF3EN+dTxWY46EYIs7ymOwNA0VP4w4M8s
ANyKu/NwBoWrH3Kaj0imCz6Go/RJB/+rx7F0sA7w+XNW1Tz2T7E1Wv1iVzsdWGZgeq2VijNeJV1V
/jBLheE2nlBpdzZt5CHF46u/ydR0lrf1EnqvXc+S8Ir4MjRsGWajvF0904JzXgAghdAdB0Ac1VbS
+SjPbCH7d4ZSPyP0UTYXLw7LDG86tT3P2dzY2IMkMrVYqjTv/x+2qFWw6xaSCt90nrOuLCEn2gTy
UrywQUuF7Ta9n8cnziAOHayj4Qm1c6c2Z1Os/ARShqPYRzbkK+iHMd2+nIMpeUIddQ7S9iU9VPCC
G+O69e90pdYVZYwdyiaDyEWT79y8qrEBLGULCILgGU18yry8PQwDEeKrw/IVOH5WVjlMEg0xN5aS
LsGkSOqHjr5w9ZJgv/mLAXkqzqGt9Yxixwv6Ho8jfNGm6XdthOGHW0vWeLMbnoQMi78FRX4XxLUw
PFl61K+4f/+6RlEofSxUHjRfFFuSoWP9JQH9hPhUO3Lbq+LfTE6848GnaVZ6xGLVZoSmlyb91quQ
5jg4ygTDbipQZnERLrU5BUuWhNVWt9LBf85IF7unAVqq2YZkG9xDXYvEwQbjjzNzMBEqrFllFFf5
M0CpyQdcRK76E3ArMfZQ9/FaHmCk5Muv3IUIuCk5tnfbuvZH0lp0IHLdqdb+XVWszcavGzGT+psw
5LA7XzHsZIDj4jEA8xWSrzZMe33ffHeul80P+KIV+Y44tdL5IOsR+zWHmWmM/3SIj+utA+3NBTHl
eFgWLGDlLWsyOuncMQUVcExXa9qje8/V7un6SGASpKaK0aFx3s+nvKda0W4XI5v/yIqzzLtMM57M
ZDeFfm0u0qnjZN2awm2VizFgLUUt36jKGZblIVROzxaFY9ew+judsPnGnDJVzfyYGdJa7RaBUGiF
hccKQYCHPThEPenhBmbT6Va7kLT6z9CYzrzRJ14V+1BGgFY2nF7CvEP3oAPsXJZWfK98UhV/lUvz
317qyOm/mh7bwQYE8cDhOkDFXDa9ihaMS5kKuv5AJWUDBHd0algcTi2W5slrBS3ou8Gnk/Zmh252
XlxCzKH4YFlVUN8V9Vl8zAXLdSYkYXvc0YuE37ONMgJl1xSXsk12FQnS+p8tM8//9qjoY35uNIZf
dwSUFNyxEtSzpcGFwRfUv69Y7Lz4psOP2vqBO4Hx4uN561mGz3uB85Vi6qQUZ1ligdq47X0/pafZ
PXg9C1Lc8XONYFl17dkhc/XAMykFjIc2dcGnj4uwS8fvElVxV+JFCnY+ByYyTVNxAYY7uYc+bsQh
0Mq7Ui9Ijg6iC8+gvQmKpD/IbJi8+DALYXiJkkqT98XHQtS/6zLpgDQacM0OhRP+WYuWOM4q++KX
cqylVmtdqEMMauBAQ8gig4t0QVuv+iy8J1WpPIOSEIHHKqbh0FW2n9n28AXspRjsrSeyX/FQaJsX
LLDJxe9k+7ZgjU2YJvv5MSQ7+mkN0sCu9VuxGYeUJC9CbTc9BU6PS3bpQ8CbEQ7Y4YzfYn0og4BQ
CV7cKiMoxmuSFTEbgnEz1nFbHLXb9/yncrXnnkqupzI2DGF29vNntvth+yBaSLe7yZ3yFyljSuIk
rR43X+NJYYhGNoV8uI5bln/GfYIDBVQH6RPHeskU/NrRyUbYtQLTveLJ8zdpFRWwTQnmuecgg6sB
WIt9yKEJ0ee3Ksm6Xaf8/GfgAfOZ4gHGRJaVKGkQ7EYHmH1ljtWAi20v8qR1d5S88czQbFy3ecSu
ZWMik3aHRnjZcFuNYIoj6mZW7AolUhRBopkfl7Nb/DXD7HhXGa3qW0gHtIEVOjHAiQI5ekdeJtPv
pSVrQAYHl05XjdmHHy8uCDnrNLjKyCD1DyMOLoKgK0SCcsyhGVezAMAxBNkhMUsDeCpDbiuQwX+E
U+5GhIuH5W8mSew+aBWPr9TRQY9Qch3fvSlULFmcoTjKLsnaA4Am1R5qZcXJACubGZ+9WjwZNinP
TZnrixYARx+1sv2lqEgKyoxTta37+eyuVXyerAnPkqLSb0U1GvuJjPW4EGX3zHTM10VN2VD3+5Bk
x7caUogzpDFP3CrZnmll4gBmWLpd8oXZ7uwRCyGoScdBfOt6TIInDaEtO7jBwvmtBuQpjg7OVuwy
CajlHVWc8qhAaOzdnHMqL81R/4XJyWjLDB+y+VvhEHo67x4K9vLczZ11vuIM2ebNq/E6QVg2LDwE
kTbyGxmyMe9pn6GhscfOqnza0TaL1GvTjlPTWPrAjiUWArYF8XBuB0+Wu5jjwFsfF2x1Ag06lPty
4HjZ1ZqTu+/GNCQDXu5QkLAQ5EH4sngFMb55XhqqIlN32bSDMzwnDsC7tXTqyzIm/X4SI76jgaqi
mvDj1oHkQchjhJO50LN5sdx2momzUtPOG4t+R3FoM6IXK31YpF8/aa65bcCCcxf5bl5e+spPQBWa
1MHn7+DdDFmaw+mZbfAx8GAComSVOGaRg70pz0f4PrNOBzbAAbzhLYue1j33kS2cXejoGFvBkHTH
Ffnr4mDN4ew9EAA+4IbB4Lyqgts3p1ltWxNJJLpUwIjfZK5FT/aHUC6nHIM4eesJEmahfAFmFgXh
ZN3JO5RByZ4MdKXzh6B4doyrMPslezy5dHq4wdkfDIaYxqhWbXy2iexYguSXIFf0Q4ArdrY9rqkL
CbP2kMmB3hPRxMWXdb3gTfoyX3EIoFL8gFw3n40WXnBoUIuYDHOfYgiuDrAAMs+qP84whM86WZ3q
VBMBBsoN4+3oUxXwXWtyg4LQ40uzgPmrcTM3ND5DYNGdA+Neo9CeNWLuc0F58bO1QZW85qiiT92A
/oKdIWSWKjEcschvAppfRpPKfcP4125yD/uscVsGwImqtu9wapbkd9O0yRU1gbusaQIFB29IQ8LY
rLhOtsC1BuIZ2+nTULe2IPSOFcJZZiRDngbFe6bdpjgNiRvuPTQhDj8Q/RCTZ9ZlmKMLVyXwAD0G
YEs0CyNYPef/pt4AOXYydv0bCvp4qBJecXbRQMgw08HiHnx8A28LyNxiw0LNPfamj1Iem6CBNj1B
i+/IWYmDufRfaE+bJ7fw8nCftjw2toC+GrYgHDluJIy7HmDokjzOnF1+TBpEJPwtmfEBJZPFLs2G
y4edEvS2ktspLMdXht4suilr03Pd9sE18vu5uMRkKeKDbtHuQV52pJNcOkz1T2SSggMqKl1/noN+
bg4Eh2psvMirEYW4qGhweAfp3hKuD33CeTD8xkdQPRi10FLSNDSkZmss1Q6GczseQp0r9gSFeMTr
UaWbTGi2aencmtNki+Z3G1BYvWFtvpz538Fj0DZ4ZvkWHf+iWEB7t4642uMUe9nFCUx9cqzqPpld
G3tddDwv56kbJRvujrcoaRIFlRV4qU7ZksN3uNj7sErTKlmvloKR4mzmybJ5dst/uWmYLrpZ9v/o
aksEDHkuWDKOFMaAo6pG/5J4HCveJyDWHBREnFJtXHcJpDRuYCDWo8YLgXWyOFVRXz47ohXpsa7v
acvJm4hReSTr9IfJljV3N7QuhbjLaAiQ3R9CU/oBwgeAaGKYWCaNcUNYCFhWqz0ebk4jrj9afSTB
1qkNyIGSw2A9mBP6XUymBljIjrf29MThte8/yYyQPMegFoBL4uwUnVYxppd1cWBKGtbFS+fWuITi
5LNaSPy83JfI06dWIYXFtGUH7XZI/PKrWNhfbBhf1w8PRw1XNBov7sWEeezRB9br7kriDJjkwiA/
9bXyI7p07fjAjwh9gQmh/xdFUfLhr55hn6xx/BVV7guEHg8mASbMct2K0rfqqNBEEujeeZeS08A6
kxJDxF803mtO2ZeuXzwcczQcpvIgRZogPYvgjuJ5SmcS08eYxrRsB58H8120utAmTCUCI3Z6IAhx
XP28/88Ph+7F4kmAkE0ByyniUkD5rzCZvpSRFwIrNzRdYsPd2Wbx9k43dnueL8Vu8SO8uhYn2fwu
R+wY1L7YI166WL9GtE1nD5nKMioOeAEUbF3LZT1PEoQH2Cwyv+D7a/9qalQqh2zMuaWEg8Cbammr
WCfUm5j1L9Cs9ABdYnhKsNpdUhbj3w4Imc8+A0TAS2tMCCpHuGxqskYHd3Tvj80MlgMDh2hRfHLn
EBppwtNciHFPWoqnzuT4fU1Z1EqcBAQM+Rjj5gO+34HPriUusfDnct9LfugWeQFEIcVQQKmjmWqh
mRdN5JCd58R0xK+x/AYlPp16PQIV4DgL30bcc1AUk09/uREbGPbglR8ZK/2AogxRvcb4Iv9M3iy5
nli0bno67I9rO9objhbEXTMl655EQPdEKbdzlos/HvW8wjxFL2TBl/qIl3s+F+fNWklmGqS9fygi
FH9WO7bdjzbkc62YBPYu6YRPN+Xe/Le4nXF/QTekxMmuGL2ph+BUTi6Zfhc16idCR9HZeC5LpJJ6
eqao1JUIXSkFomUF8nEommlr8XK/9cw0J6OzkWkma4ojrCvwwELCfSYE1DvOqVIe5wotyesfHGJw
drdqduLEq0O+WWkiyfGpXLnK+M+kW8zEx1fF9WM/NuYGS6284hsiYFYlnuS6A+e4pVKLcJpOiZqo
yNYXxk2xJxIS/aFBmERqb0SwxYVDl8hkXFRSgBsxKUAzYeAkafAuaxl0P4qOQiu2bWqCSxjo6iQV
9TdBmZmK50JEUB6xuAn7YqPgPh5gTgMQYKyZgGUhAFTvXm9lhKDKt4cUj8pwGgNlIqoGGiiAgw2y
+FSzSm73FXgWrC8KVZ0s7BjG2sPOPWXkg3xIKojNskqPnaNd75mc6TDeBvIkT3VWMvdGE0v+Z1cZ
HPyYJAWuBnS1o+ekOcs+vnlnExFf1fA/7LwtaDt5SufJ8EcA0J8JVP+cEcveOWdiZhQiC+sHbM35
dHWHpcSgNw1+caw7G0WHNpKOueZeF3vXfnXp/2o8/06eo/HhJFne/MSsWvya4xJkJf43zLG8i7qP
3mGOcnl30+S74sszx6lxMsgHnjySkWX5KFFIyb52M8ZEv3goh6T8yqdK/QkiEb5UaSz92+rVU/7A
PICRkbf7XO8ydgksXtk9P1IvEHxHQZU/Gb7OFyzslpC3qooITcyfl3EbDsJLzqBf/OBF4UUO9oFv
e/gM7MQtlBlCDNtwwvOCeFEhC7lMZFTIc/T2FRBdqt02IFDc89wnwOrGeD4k/IF/qxp+Daq5E6d7
RfkDs0DvEWUsMhtHhyXnxEfqBYvJDzVjVz9GCYaXvXLj+LwMRXQMRNY9tQM4ZD4a4CI7/jWWSBHm
vLNppqXfTss6/JzKtfsXRnpud9USEmVuQk5oG1UOy1PaYirYzu4KLoEiofSqQtZOj3O60tWQBC2O
U9X2KMpRplhkJwkW9tsapdWLo2gzuzlrgJNFctGqozNl5uKvzrJvFy+8VEGUfLszZgeewqFRD7LF
snaDeQWhdnFdrXbYd6v2klXWfarypt8hWSYvbTub9xJLsdlIqtP7h5bzRQQxaRVIdCVWv3C990Bs
49qB/ruWNXuzlJ329GsY+ICqe5AzweIuNXBjVPjpKaVsfSAJVLf7hXa5kxya4tbOvnuCurT41PFM
Eb7qkpNDVuBL5lBntX11mOjFlqk/is5LIdcTqtZCCk6P4m0RQxI/YY5goutaYr63mPzFyqofmHs9
kkegAxot3Pdw1l0mx6Wr2vExVW2dJPLDr8qbg+K9p9+DNuMMIG1BHCv2OR+3/Lyo5R6d3RTMZN47
aR4eDFgcfP/BG2IA1Mk470xuoHb27Fb454o2fMPiHw8vuPMVQ7qX8RiI2OKhVMA/0y+xkKt+IC9a
joIZh3AA30pf/nM52omPoO7o/dggIk3xxo5UPExTCt+nzVocFUTyKarWMkoYEXMADH88MZqDiipX
3hxtcamQhTKSjMBQr8hYG3ZEbiQ3kKR87FZx4OYbrYblxo2i91IaGEXVHO8qP8b+nrvDcFwdNoqb
WgsoQk0Ql8kBt4a8FAvncco7w2tNsINQxRKkL+R2O/wFHoeEkLnzViU+QOmo0I3gvEBO5dl3CJWc
AEaRGAB9QBC43QzY+in38+q2Gm+liht/r8hB9QCsGwvywVum/DowQWTHOrCsvIuR9demLQPApUHr
DOmxsFpdy751p1/EZGTwoclf/daSf2jW101x6AYegoSgDYQ1PXn3Fw5gcdzugzqwx6V+UrAv2iye
rezFCymC3Eww6a5DkGKvBLQj0DmaeZG/hnkKvVNqFQM3XicUjsyEvDfcohmWP0tUdm89Ahed12ga
mAm3TVWyuKfNrlT/Ktu0AJEHTkknnA1F/X/hG6+IDmeBUV8W/SHqAqbdUnZC7Ew11BHyutJnwYkC
RdrvTE0tB4Yubn1BsiVypzp+YAheR37WaP0dMspe2yHvfyaoUvkzlGD1yHJoLXf92Ec9PB7ULzpH
dO78rae+9/DnqP6CiMmTDG3QuVZqhfOOM5rAqMLh7BX21FOgsAMm1ML+wMBO+0veCv+Daju8X6Oo
1W8ABffBbSqKtPgysTcjSi5424Z55kAdcmukCX1kJ/gyPEJ8nxzzDzy1OL/AdPFoPsB9wiWqWd+q
fexOK+jOe734WLFY/hmUDWsVFou0U+ARTrA41eu1ZPMD1kvjotrxw7fkcJOYvQzVLtQn9Nx8RC5e
S+owjmZM6w4A28RaovMg1Z5Hw8+5kTodYzg4RFKfhmbx7YvjqQSTZBjmuEYNvyTMvbvxxZoXbuX5
BRaTdynGunqW03TnewJx/2bDH93wittdBcdzIYXCyRJ0G/buO8rLhJ++Hu4bkfyug2YrkbULe+H8
K+hiJTdE6oPHTqKXszqZqVn5D4Efk1SCtgYgV5RPQd0qQiu+mH9BIYlvaYl/cr8SN6FBZ3WXIxhv
DjNz7SQCSEun5f5ez/LD4KdnoSgExL4UH7A9caMp4HBdltd4kzBN1JdVTuaqi2p87yPswyRK0qk6
wsCZyp0s6prSkLloXlfm5a2csuqxR/ieN7EXyW2CMQRcBN40hWnwaDHrUDSSD3+5/UlFOcbn9OWR
BgVYNUTJGTLuHJ2GkhaXE8Gv9aNbx2k+hrVwxCtoWrS7FPMqkNkYhssGN1fIOj4Co/BFvHzlhjVp
GL+Ygi3WlsG8+xnxD5+BXbg84WqOFJcwzBKysZnDAlTMxhu3Y2TWL0z19jdDAg0L2i7Q4ZL5jh2W
rBBT7GqHlQHwzcvKlX0BwoJ7sATMin2NjHonG2EnTw6B52KOKzxMpQgrGZ5xXpzyYHlAdS9dqnKc
Z25YHJqo0bfZ4/X3QoRp9OmvrMRF1KJ2mcbRys5Y3fvgwfFCeEv31vZf9N95kUdeu+mIJDiy7g6Z
Arz+WOGTLj7joA3PWmL8hGA1GAWBIfem19F69QeE2vBnFafDHl2n7Og9paNnp0I4NgtwKeH+nLJ2
/i+pW+c0m9bPtuu0LK+VI5VFbDbtP3m33W6nqu/9Z4IFQXXgUOrgCawUhCeR5XQyponTXSvOMjfI
CWgGcSCMZk+IRfIc0WO8VwkLq+rADMqRy0ZT3R17yzCJIX8VbGud2H2pvPWezl2CqsNHNc3i5BH1
BPDumh38si5n+JjX85iEYXBIcCRik6q51vHowv4+p80cn4I2zp+lxHsElstr3lss2d9xkERbH+/T
Ne9M/3eWZeDhtR1hbKSue+NFOiJf6vinS9Ry3mQaOxJXl5huI8b1S8vGcgtyxBDgbNk4P6PVkBD0
JjS5S5yxn3ynwzPH3eTDPal/LavjHpKZRCRH9IQCNZ96QJQrv0PeYB7C0Mmhve2uc+rCLc0n8j2a
HYe/j8J4pXBuqP+Uy+Rc3MZF4NBaSBxmtJRvYiddApSYKX7LESeuXduVH/kIUTziw4dyJrkhxjBx
+10Ni0m9F7S+Au6aQupWZomV8Z6/wDhgrTo3qNH6ReOWxyer+uoPbATiEpmYWYYGrro/KBfUMWh1
3X9r3Lcva76s/2WjEh9O7DjqCquxcW6sTXJuFtTAgLVHE0x76eKx+ZhyEfFyYrdyx6KN8wPCveoI
9PBShL6uKF9iAxgelkKvzq4ikXHkxZqlPOGL4YlXMe1AaxrXh6iqPeoJOq84qqEaigNFae5VjiXv
B4dzEEhHrigHxGLc/MeKGOJoTPACI4S578Aya04rtUgF5ZLQI8hbVmduTItvLNDnHrcnbWPxkvj7
pMGQBLqq51UI34yoTFrZNtwZSBsZukxQfLvulFFrOquHAB8A52hB1x36fYofrrfhrq014TguBsrn
0yQm1B0BSr10TazA2QA7agjcEqrh4IaWhkzkkZQ6kBaZt9THsL2cKLN5o200I8XWkc55qTLL0TxZ
luJAGQZwvsEd/CcwDKt/9PraZOfVI5wBRyvM3ju20aBxvF5nN84a6Y2+yeEEjpRDBI/71d2ILo6b
ZyTjtX+Cr4jzCiKeia5zr9D3mqXWwaVFVefaBb2IhctJ9bIXdmz1w7osdY4fx2nItgUxgfkErWvZ
pmFAktpqwLfkqXAW7vAO23vxzYhDMnZTv/mn16h5DHl9/QoKE73OjhhPwpl4LpUZRmbPpfEJ8bdF
phcY+x8L+ji6A2aZ6MlKr/mxyqKc9t2opzf2iSp7jcmy3PuTm9wdv9LVoyCJDvoY7SH0NJsNOxBZ
HwV7h39Rntbil2DU+DdVC7HUvpjVl2ohuqcYSCIi6b1CXoKd/xLQTS35qad5feecHNzfWGxsKhpQ
zKpOdNys3Uc4Jm3/p6IVJ/+PCSMn3mDWtLxEa0/oHGGIN69C71sxylaROFRRSv+tVnX0r5tk/EOm
GQANlG5e+7gtuC5QWc34zjKQO3NvSUE8Smf0kicshxgRN7W7IBovFFX+DKNKvMyOV7anUVfLORAN
Bgh/ad9EPmKsckVMfNFM0KN0nNwrVfN+uRSdjH51GgDVN8V1838NDashYmbY9N+TpK7hMcFnEZxh
GcoGZ1nELGAIg7LlaPCYd78Y6/TyhwhVW+6IJft/tefL+lndKR8uWkCAH5LOYSoucQsREY8YKDeB
SqJLwZP3JqfFhHBAlP979MfwFMQBJhPVNdE+SEKucrDtzdZVavJwbgTUJAcRA1g7x4RmgGCs5wJX
1PypBxHqL3gbfsE5Z0nHX8bX08RbOQ9/4jWYzCtXitf/ACKoYUfMsbXRdmYLSIC7LZ95RgCA6WGY
Y8tmZa9DimaMiuMHzTncAkDzAGIRdxvEqS7nOjtnhZ/+w9Kumh1Pav+Zg+twidtV3ffesf2v1HX3
SQEXoYsiTfWJhId9NYACjl3Ud79HoE+PGt+EeYvcNMe94vjxLbT+rKkLzV3EZvyQwKo49RT/sYuf
vOQwFBhVCNIGUcMfky9yjzoqE7CtWP741oJaTn8oxg2AFlNjb4ZdXIDX/uLJzV+5cmBK2P0k4lFn
TE70AUr/0gtEFcxPq4vqMrle7u4kvOkfJYyPkuVbAbqCsIlSWz5G74vDnoLEklWabiUqNpFc1ewM
2U6BFJ4ORYpP5ZMQQ4EJ0BnF+OLWPVf/xidZ010HQoDdrjELTBppM0PhuRpZmLV4hiivoowQWpch
iCWisfGeZT5WHMgtG8G2l4wNa047BBlb00vArabz27MbrI3E+9rNf2zDcfxaZBEL4LEv0utMDuJ3
HqO1p/sU6Q6PmuujoQbgTGfgEwngNFOt2QtzOk4o01O5kpt5fkkC4NnTllyTe2KBioLSEAX43UaU
0b/ljajhvuLrOAYa6QkNjwcPJLfE3U0+DZenjJcuxmWu6Nr+asompC+oVw2iYZvLv6MuapcXalIy
tmEq5Zq5QyF18kIIq60+6hyK477nlFYcFr9M97QhMUWnSbdQVNUXcQOCokzqb/deFPozCFcPC4OA
UPgxkFsof0Z4EJBF8cwm2QVmpf+G6EcRMWFQXGKuonWy5dG1FyJBl/C6rD02AQ/bjpm+vqppJmKd
43R9oWVVma2aHPnM9jvJ96UHw/bb+tnABQJJNLRHjjbkTSAuMvSO/jnhYOPvkJ1w7EVznzm7IB6I
KeA2Ingpc7VxSXkem6rpzpwqnfW0+pHjvDcWjPcxGrKUNmdHe+l1DRwQe9SwCP1gJvb7N8vVo48l
ZS+cAwXrWYpnc3vl+l3/x9F5LbmKZFH0i4ggE0jgVUK+vOqWeyGq6vbFm8Qk5utnaV4nerpVEmQe
s/fab4C2iCPIkhYxsh5QnDTKFqxERKZ/0rkjXkg7NcFpGC1yXovAdciG84BX7QhCnGCg5QvmCodO
HXJRvZya+ZYXV+ay3IUIvxmeYeo4CceDmO4HI7uUSmKh3JQibnad0yR3LEXya+W1KEJyx63eQpKH
UjqcJv1mm5X8QPW0oZBMBmk2Gk5+W1gkW1SRDpApEtQrYq7G1Sv7r6JdlDnmM91+oZh9knY9YWBi
Z4EHtvShG4QeeL+3G+Ysp3bmbd511DrhxnHYhfJMNbLbIQs1EZ4vKGT4LOAuMWC6LeMhRgL5agiX
F0YF9SODeAz+JLgxjibnEUOg8uyMKYrEnVUzK/AwfsLW3DjFqvE49IaJSqwWu9+tkrklz1W3iDgK
8nUKPlsOJLCtLbOMK0RBK3tRGcOLK4tEKoJQgGc/UnUs6Z+VczDZySTFGEXTdKrYJ0KfiQ2Z6w27
9MJdzkjxAb9BGT0ueH7bjSa0d+Q7Nz7GmdubbNvQ6g9chplnb8hIEoR1+R1MFoQj8/QT8B0udwxh
V5BtQuBoQ21f92xZB56G68pjW5wG9Ai44AbcsuhlVfAnKLPpGz6K075bGCowM9R8jIShzrlWvn+X
M6H5R2cZo1Ls+pJ9PCGcpL7J2Dky3c7vUlpl+tPC6ZInxCkSpcQysZxOpuSeeRH7sjxhsevhA9sw
vnYZ8BnXfR5qC1SkJ2bcRi5z8R0nlveBYsZ6IRwZZajbu5B2wY7czyPkkxScKzvyqW2+GxBdl77u
+j1tF24l167k0aBveE1T0Pj3Af7mCHSEZUMnczN3i8alfEx1J1c82PiHt4WYWP2z+yL+o9FLs+MP
NNeF5vYVIbwi7g3LI1/TVLSMxecC9L/nF+fe0761b9rYf1Rm8FlqLgkaROQFcngjTKv5JU10QtuL
xR15nq3iS+Yv4FRYP8g/Dov0+jRX60QqqbR7olCwjN8nPZcfbrjb/GwzhLiIbm9bLz4aH7LhN1Wo
Gz4OSEa7K1Hv5F0F8CrX1yDssv6zAxm6r9sQKG0omsKN5Epd9bgy8Y0C0S0fUuLtvC2//sE4RJhk
a8C0tUJiFY9d++VWC3VGW489UT9tXtxBSVbjszM7TEwaihuQV56NpvIWsIKxNpGnrqPUGAOPvblu
+AdJ41y6LyKN5w/LwngO0krjRhrMAaiIp3gadH0yliSyExR94bKFI+/0wQ8MeptVl/m9CKDQvEDC
kDFKMPLTuTPWKkHwioZlx8BBfdogLZ7xaxbATpqQUdLaS/pFJNYR8ZQ+3BwrGw/gCujrwT0XRKJb
MytlUyQP01BX87fOA0R2s1KLD+lm7A8u+ZJmb0qQwNsRUT7JslCUPrWSMFbbBsf4VHqBs2FW5z5y
Q/jXku4V4YlDFKtbB8UPgFp9D9B77nFv90TZT8A4qoxzekclsV5dPywIIibC7ODg5t/VboypNBZL
gccEEgsHk32wKbb/pBN2dYKNjfs5LPi/aYT5mWb6+khY9Hv0jlb2ZpNMcMXZ0D7hhvlGkzr9QLNP
jzO0GYb3RXkukcocHWCCjODdNmd4PHkn3/cB/WQ3C/MmsAe728Jbny6iJ/BxN1gFoT2mSuxn1w3U
d685rFH+pN2xrGof+MUo3yXDBIZEo5YcD0Osjkp6LLbdG8YHmQKfklFx+m/N3OIVl+ryA2bSgm7h
xQ47Pswr0kZOjWaSJLJ5sutrz8f+hF3bPVGhUoq54IJwpdnZc2km7zvPZYtBwDfhfWgbtVwSJ1X+
AaMttpXZmtVhyuj9UCjByfJx5Ty4oqb5olLYuSla+q2twe/CXEU5apb1XiK5p9KE+MwqHYmZCdOK
tZWdrJFrO0ZFaIqy9ybV6VtJ188h34cPaVv217bNwGZRzxTvoz98ZF3p8XUVCBp6Av/uRRy7nw0g
lz+pM+OA9Ic8O6qZnf7qLn/bNCD2OVm957Lt8uIY8OLtHG69YdN50n/UdYfsRmG6uxttGvHdNKgR
5xbJsot2+Fb9dvig/lh2Hc6YvWyScP7xuspWewvmyr6BGZBvEp2xHkX2jUrWQiTX82sRZBKa+GjN
dSgja7CvQehOD/atyUI3wvObTmAoERiHF1nl8YvNJGHDJVVGLlsvdhskmJz71slOTOl3i1tM+yr1
qbOwmBOPladtcDZGjyBN3GczpwDg3KU5k+qcvC1GXbFaWXsJn+/eRvV8rGsRPPmYyQ9r2SzmJBog
AZxFLf0CUuk6Eo4jzxm/DwQjtgdi4zqTyyZmFJQZblm/LRzDZ3B3/LZsmlJ2PF0WvDfsMdeji0zj
2eWyOuZpbL8jfyC6AtEzS1Uf7IciMquIJscNXLrH4RtpZv8a5g1SINJQ3xFiylNNTuGuHKVxUOGD
hkTinf6yKUp3WT10mwxM5kb1fK56hmWVjwLdNE1V1DgOFKzCnxQA3olxsPTs4hFjwxiZNAhfUpZN
tPQmS5CFWYqNPWlXKTk90LsQVFT2EU3W9NfM7fzt5KKinB2+0BvOO1lOM1rVKg7frCBGrZZYz+vt
L0UE2SxEYfCO3Agw2C4qX7FYAMENqJcOdkQPMHTmWBCxswVXJy/IKWhEA38ebztPQsnLucnOPkYb
PuoKLbfKkHHYklIH7Om2N0y0XcDUG0GCxhMLKmDRzH3ymYKpkwXBbiLpSETo2xPog56cl3Hon8Jk
PfJdh7tWr8gBfYv1H5bab2LXb8GkxjrP2XTGUs20slVD/i8QKUmHg+Ty6/lWV+jKxXVdSJyORjWR
ewLxoMfKpLe0nyUXGkCuj4R+91awjWQ1sxKiPEQl9USORvBp9d596mlzAReQyHOYCA5VAcL6wR6R
8Q9Qn7a44yGYoqq5p1gq7z2i5tG0ILX4iVvB9+2VOJDCIlB7kkI6AX2DJ9oS1n+5Bg8mswXQIj6D
PXMXw8oRKVipHb/eAhDlIg786lo0fgHnsiADN2Da/Bn4urnM/ogFnXL4h8q9/q2q5rG8OSx5dWOf
/zNhRxtbWOJruiW09Tr5COCYbwY2oo9xoKo9ZHSRbqYErOs290JjY7BpuNQz96e2RPnMhTWfPSqt
djOB5dmMHdk+R+1QP1PcQpIjXL00xO7crtCSG+vNSWwAusxy+QbDgaRJeNKlzcdcNbMLvWTLGWUP
aus0x72AKERHaekzPaC23VDSh++axLXNMjb+ERkQAI68xGKbl/q1L3uaTQKBesRH3g2Zuk7ZrlFk
J27g793eiMqUf1lOhfXOJfTvQZs1kRgamBmR/gttXjuwuYjF/oG4MjgbHr+b4FUP6Z8ijuUDOS75
i8vaPCr7OYA8Tv0/bzXqEH/n9ERyRmU1prSsSct6FmbDhg1/d6ss0t85lsOVXv+zjZ340Odgj3HU
UyGwIiWCgLA7FvFTRuHX6ovp84DsQLbYsAEY0H0tUHbItfXa2lzsnpZfj91fpsNx1AfOBMxqHtuX
TNkB1KkwuwnPKxRAfn5Di44g33GHy1fPmQjZ8bq2/NK5SA8r6nsy6sh93cA2aw4LJLOnpDPtC10K
Z4kyrflLoofZtOOKlMDUFaOW1vPSLeeCT9wOgJ9dv6p02N/kClu6ymlrLGBBzaLjyKos9B1zghVR
FvQ+aFlrthnKPhMiq6IOs1aEmLjfNSbTGBoqrKp2brqtmkcSIfIm0AOJiS2lbIO6ikSuNhoBVnKc
LG/A5tA/OpM1bPspxNo6vbdpQqSvcwN1oHaCfZN8mAlfKRS9EJMvSuV0ng08c/bsiuMMT4WwXuXC
2sZxTHFn+478YEaTfhrfbk/hECpzEGVxgBB5kx8V/D7Yw2X6FNcMw/a+hL/YaZw7W9LGkMYQZevf
0vzmPNMnsG7WKWPx2BysgfGga3x1LXFlX33HS6PwFgm8MMo9eH4v30vd2x8WuDbrUGZ2/jMaF8kN
t1b1W3j9dJ+hxgqBuxPTtZXM+29+cYp9EjgIGA7H7KEeVHlxp6DbahMw6of7gKED+E48KNrlBrtQ
hjbevenYIZVmY3vM8gCjQMaqq/ITF6Xf/F8yI4zCLXnObYzlDdUxiqqctEsQlWCpnquBzWlYVGdM
AuGmDab+PYdGj0dlXhitr0XS/zHF8prEtxqB3Pn6MKHlRgjsetECU2inhqA8YTxLnjQrh888dm6p
G5XPWPu2a5BzyvGJx4mSC+j6gSUDU43ArsjXsduHLoD8mS+Ffp3gU2yLwjjdFmGCuOkU09eb1u8N
y8NSnWOGHlRTSdoQCATi9W4Fo060cd//YMAODcuspOaACzOUYJ7vLPRu0nJ27TDPv43O2V2O/BW/
3pTxZGVVvCWrFdC/wKvzRS7pdKmYzjiko3sBeG424XjReMAR3GaVxUQXXQlc7l/oE/M78xP7EJSh
pwm66p3nMWi69FQI1tn7fnVdjDwY4cxGYNP6J4XLVTQjJo3G1B7+8viK+lCxsf8j82yqv2xj6se1
W9snH+bD04TshN5OhwJnfzAVN0w/CJsTajaXVKnQBtabw+Kcoh4aO1YeJTtVvdA4uh3TjpYbHJFr
Lo++U98oenE1XcxMPvHXSJ/nI5TqcW+gWrKuK7Lb5a/OeAVW34c0y7QJmci4poANV5PXl2wJuHn5
AfO8evan0QDhWNvinEk/hZnXZD+LTAW3Ktpqbw+Qxiuf8ADIaTeBE3snjY5ay2CA26eqro90h2ik
87H2H8UEei8YXHKPk3INrmlSeADlDGK/q83oN+PYgGdDNTE6Ztwhe6h38SCs8A4FjFTboazIX809
ezdp+m70gvALydldqj2Na8qoDomME7ZQNj1FhJrLdYgKvwnv1rSu7cNgZvc/9qbNuXCGjA6QYA+y
hSs53fEW3pDHhBDsoZb0vxlyzUemOGT5VKHroheOHbSZEB1YQAYYi0xkOsMEyIZVwFgHm/92dBmq
773AXz/R3Hhm47ur+mP6cqmjxK6VfpwGzKOE1HWocUl/HzxwgV6X5TcynKTTSyOsrpq0wgUP6r0D
GK9+ZZFlEZPM3MgKv2ya2OYjdVEXIDFoWabgq6Dv5x9vJbZTb7YqSi4SnPqt7JlKaZS8Sb+c6BX4
mJij8is0E+ZRW3Ydgk/HPhSXV+oWCo4UqNUtfp86fnaSIk3yCHFVOmtKWwbQ2ZGjwUoEE1LCvl9C
NBVYhtFHpn/gKObxW1yNJvycMMkPZzMh58e/0lgGobaBRtdM3EbkFMoD6oBhOqa8q3nFjic1FnCO
JrazexnHjg2cGq4TNLeADIjiVCSZP5Nota72QMaS7uaKyKwhKynh+J9yVOdKYGen3EjIce9pQ0z2
j22krf6bSjgoE6CFLHdb9BylmvRLWsaaZFeoWQyOwOHBfun2jJbBgHPxrC/IQsKbf4UkzJcwt63+
qGPQQYSocJ1saMIElrvWDqNKaVKREnQOG4yyzMXSOWGAjEi6/yyS+baXKqW5p8ONQapDvqACw2Hi
bobO08VxrKZ12JvQrT4J07Crk1WQVCDwA42RzO0iP9JNk52olmnNH+Dc5f5h0b4TnGY4azGSzpqa
E6CMPBtnpEeB0sPiyaN7vYLmgfy4sdx2GC7VEDPBQZvf1DC2gmx+wdeEcrg2ihZacrOPD8Uw+96x
6upw2gdWRmBxODfmU8oRPu+Ggml27+hepmOPOxI5ftn53bW70ToacYtqRPMqaJxvSmCCF+MMkzyq
hn6LzyMZ9gKW11eTjYhDXPDW3DWVJ5/81FtuzKwBeVOvSE45IQ4LllPXOirdCzmV1R3/SaWJFNUI
cjkOFJGm1vDWWYv/jADKTK9kFPWPyjcufxQxNIBKHEcf6r5ygNqFTGSE1DT8HvIyCtrSnjjb0+YP
xUI9/o4wf34JqMMNJVmOB9jJMPDfI1Ho3tsybUHbMmx/rq1x+Be6+EOOeF6RtJZISh+YIzr5o6sl
hY8TzDseu/Qbd4XfnyymqxvVJvljznFQHsxUpsW+JvruRylycqIMDyIxF4wuk2MB1y3FBprxOeEP
VxeAYYqoKktmbrQWrVz+MY8fX7pEN+MhXLrgB2KcjaeaBEXGjM5ADa2Aa9hRmqjm1Lh587cHLsJc
ybbIpuvXyb7YbNm+8JPOL8vcWm+8tqQ/oRYi4SwY89E/9V4sHia6FndfC1Nc0gH2L9VZy1HPL09s
vasLNsQdAwMsG9j+WWDoPLwvIbFZUYItg1aRE0hcpnJt3nDoKIb+NEqoqoUkPdmdfUHfJpVDk0RC
W/dAEkLuE+HUIhwpldTfMSEcd56n4vPoYSXnwp4KuDeiwU6oevaWkV9b6nVNsHXw78AFQlRo0oBX
GoV/R54CXillQQ68OXRSwwivVFWEus0r3iq46NOxGsfqxypnxGkjs1me2WwW2IcAFP24OR5VfPQi
9l9hmBdXftGanUBX9mdiP/wP4dHDHRkCSjRIvUF8nNXBuO/q1rP2AT1wc1gdhuwRzhS6T8d23Xnf
IYEz+FxtDH49nu/PbJ3i9lJ60IHPiGDT5G/XpVW+s4ZpSHbWpHV5ioEzZpBiCWHDajGLK6Bz2NuK
Xd8tz5NCbcQE+Ox3o2YgImJRbMuSknAz8WWCCm3BjHPLTcNzjn7rYkPczA6CW/GbCEV6Zva36oWq
BKCpKW+feBht5hU1ad1m6+UlrvhpDNleBDaVg1PmM9riSnBum7WV/gGfC+RmTkrcxT0n7zNOgupD
NB6Ztzy9GAoSAyMpIikMEhtXIvEQmoPoZJIsS167hdHzbgSfNW4ZHzhPGeCwJtL8Da+Jgc4VzY6b
bEHHintryGy8Kcla3DVDTenVM3StPjvP6ro/jFPrO2tYpwT/1tRmZ9o+d6dxagwHJms8e6zD6hkE
KJxIFzn+HRM5+ywSTg2RxuZbVEGJkaZcmX0KPHRsgxb4l7dnLqlPmn0h6hnizQQSSty9eVRPsvsD
MEwtf2VcEQiyqQQjvO/cMcgUKD0ddaQgNGrTd7ZAMw2LOX0Zippvo1jERPqRq+YQGk/IJGmem7Df
LROO/o2AejptS6syy8GerPiWQx4EzmGwGIdJzbOzaSc9/ASC/fZele10JxDltN8t8+QCQUPSDSem
41Zy1xIoqg6OyZWigiqByEwMF17K2QlQN3WU3FhLc6h8CtcQwSZs3WCdMJMVfNXKJJN9ZC0wZF9s
eEd97yr85kcp3cZ7yRk22xu7G9v1WDY9GWNOM9XecbG7PDhxW0wMxLMb1HRI6Idh0Uj2pY4NUn1r
t63/WmOLJG8KKFTyPZixbs8Jt/8/glrY0/Bjd1erQ70Z9VBC1gc3qe1/KJPnxzGZgEq3GWQXjA/C
flo0NINonqDGnLtG+v/QMbClU66d+WS/A8I5kzay+l8aemg0BkigBiiGVA9VmT34nWvsneEmtuiL
MMMJZL3bpUz98xqEZCFTWjFvyLsUqB/M96giXpLDgIhksc9t9p1XB+DaqQSJQ/kw1b+zjyh6Y7oB
DYnx4DnvBMnyfA/uCCCxLvXw2MENoaKsDCVxpjPvlb8pvs6eDRaOOzu0wczFhDnlQdCMzxlSwVO+
suW/QdTsB+zv6V2jxYetWfVGA/zGx3Wa4a6Qhac3HhCXnW7sFTu+5ZwDIIMJB7VC6V4HsXjHjzrk
z8toewCqmINvJecuaxBLPvrQhWycz5ViENZYTwIN+l3OPLXYVgz69q2VE0h4y33oakRbu5Ix+Qm5
RAppZK7CA7Ix9vpOmFcfa2Xwt1YOkVGHycxWcdctDkIlIyCGDTrkuzBxvIodtDTdsueK17JAGbti
R2py+V+h8USl1cyN1DT1rZoKPm+smAc+g34A0cYu1WHT2iJ1Kgu5yaYGllldLV/KqTrAuytOFRtz
ytmVzmvCqHsXV8GNWmXEGeUU1IamCj/gx/yFdeSCYTXTE3pD3v98XHkJmNt6jzNN1AvY4JkDj4nq
HtFj8jZYg3soAh7DYlpSci6qTMDQT2kDvNYp76EYoHVawuG/1huKc93airVrgVRzF2ZFdRfKuDj2
Za7emqDkDmSRje+ogxS8mTSOcdSCQZpvuBP8XeYhSwY8FIcbPYQSaBoGokM6kkiNEhzf3LB2xIAX
U+PfZwKPM0gNxGsGswybFCgljrvuvNjlJgVm8JAVqXpMEb7dBYKoIabT0It8RqZoLVv9M1JtjBF1
2/JqVgcMEpV46H43jFcdSl7+sO3sSEZTDZcFg7L2UPII2HuU63HDt6e5O5ZeQ+Cp22LudoMcs/nE
OteOI1NWA+BZKgt8MLwbV15r4hYZLRft3vjpaEe+q9viu1gMewTPmjlyc8BbAAUqIgpfM5RR6G1a
A5sMbbRKgXcQ+AaCAPXYCUivx5B6thtX74Xg9YtoPqrlo7fbtN6KtQ+6x9lKhumOWQvGDoVjz+XZ
D1E2bJIYS+ohsW6cS04CqFUtgxRnW8oJRQBDnxAZpe2GB7c15Y1hS8oP10viPUCnuK3RhvS/MMFR
BjugXW4BQJwgpCAimgf7IWPSSPaszwm6RS9RASoLyUGj5x45kp3aNqTlMTQjza6v0MiYRfn88YLu
8zZHRq60zdJKL9xGlRgZX0E8Q2GOYDqqZeJfoWmxSeM/n7/ruuE4W4Kw/XJi1nxbuEchNwge3val
x2fLzzsTzbmb0e7i98KOjC0VvyzokMDvxz1yS/cKjSxkNYdyI0Hnl7fZIS0oeXac2awo8yENA4i5
Mcp6n/uI15w8ZqieqZlgMaaggyK3lu5yxBs0mW1Xz4NzwKMqw4MD4ujUhABeEHakxjA60Tq/wx2h
9WEo2LHsRN+SRhGqvgWTElj9ozve8jEC0uffKqtFyTdgG3nRbgFbFqQgsuDcBNnCSdLa9oEYGSaJ
PElkzmYkEjuXjmxFiZWr7tJfUB1gmOtgib9sMGbITQad6SgPy5LtkxN3rzahhL/r0gPQJteJ+x7B
bkOD77vi9tlM4L+tyYD3h6qzxFHXQcE966XPSBEkgM/ZN8tKXhCtiEvHJKnceF3Jo9sDmhzWCEUs
LSLyZMpA0n3NGsHtlvD5nHyajy1gi3+SH/arZuwb3NdLbs0XDk3s0aTCuRjuaLCeeb3xs/pzF7Cz
Col7oSIIM4ugGnXjA6BceA7ROkOfi9nr8DzZxWnS4LC2pl/CTyuWltz6+c0zhJK19mCbLp1k1dC3
n8hLAbVRIdj7kZaCIByJGoFo6y4c9i4aJwSfTrA0KDDGPmDeRD+zGxoXXpMsQUVtxqCEoWG0TItL
z3DEY/DdeNmRjZtlnzypUPCZuK2AGhoTBLu5HXiE4JGoccuKq3HY21T9i5cjkb+5RycbWB6HH2eK
g6i4zmvaW0GNH0SsszhxSiEI0UnwOSr40+Th7vgemgIyTdy6J8QrTnJ1A6R1j6zaewI2vMabPz3h
NHoP7FOOh6IMZLhFPKI89rLIsQjfCvrvlIukj0AF+LeRK0F72xTd8XXOSoIh8fAN3iFR1uTtKMI7
508Gnt9+FbRcFoRoPwsxL/B8RghRyuJuRAYIDolC+Fwoq/udneGGMq/m+kAhmFxHH8PIrm0EvnLI
NHNwZyuRBRVMalPCafBMvezU3MCb9dEDspwfbipVKlL1D+YwyzwqBy84L5WM/83emJNJVTrZ75KK
9q4ivJpRCpQXfvfVLWPyQ5FTIgkK0QJ1bFVZssAZ+0SG1/SMcSXMI6yuyNXSxLIgZfjZNzMDY5jU
tuiUYq3OVYI0C0NFu1z53/znEOFtu1sdlHT7lEG03GKq739YxM5WRKmivWi00n58ZGxbpGzShxoI
q5g8uskeVdK9TILK+7BiTDynpcgZ8LidIeAdGuRYbOc4H+/MhMM/WpCd1DtGTK3eJjj9XtBE0P3m
HYQ+K/Xct3LxlkuHRr8HI9v6T5CaiaYhe0MPp4XalIO2Y9kCSgtZIdTJMT2SVtD/s8cm/7H6jFp4
6pFRniQGY3H0uK1fF9CV/8AUxfqplhhlN62s1oeRIuax63PvoU5a1hExhykwm6mxnpOlbay7qtfl
d0oy/H/ukBAAplvEsQwGWmIZyP90I/j9Ckme6QmUDDsLqpqxnZ+beJDX1cryB8VC8S9cI/GLRr1+
CpIFcVqO2e8g/Ru11k4cEsRYWEGC68gawfuX3cBaoa9G1mhOQb3mCkExiwvUeSe4Zci3lM7uc6kB
nO+KWqFYay2X1WbXgvi6ws6UbdQhNvxpbfpygijs9k0QOuZvCcfI+n0X9Cxz8o4p0E1zFr7gwyat
yxN5glUcvyoUkgxtHWZhY/uRv6Qpa1XcCENbhd+xzjpmKHCVVmehpNN8Qs2qZp+1Sj0oq3f/wMh8
KZrlFRDjU5nl85M1L4Q3dLO4Q1sG66dLk0f8sstDxyOVgbaei1OJEPekpEFygVo5PfWmV3tumeKI
GFtfSfhZXtjmrzs6PGIqZ9/6QsBoXwjp5XyWo9q1PZldOeCpvQj65T1Rw+tUuxO6hTzfOqnjX2as
Q/eq7tE9F4F1roPZjuze+1x5UHaxN1w1wJqoBryHNoFkO5Q8NctZJo/sYzUmmtBPzQdGhXcW9sFv
idXp2RogFVDfZ8cUJSW5z2X41SpQSYkwLM5ahrebuClLTtWx3y+hq748oErvVlrf6FWjrJ5q4dv3
zpTGW+RcX3FAOA24SL9FstpCgGAUou+wO72u3PibAXcAdC2rizBr5KQaztlvY0OXW5bROhfEpTxX
OYQGu+yWJ8SDpGN0FolCQdBd0GFXl6IY85+2TYB/5FV+7MgEfLTMuL4rXsqINtbHIeStX7Tsy4n7
E2tDCnb0fc5wLjLX9/7zW3u4wFS6wS67+Denko+SYO0uoQ70ncSNhGG+r4+IuMa3EYkYi91eP4ba
p7vuoEVatj+8dkTFgdHAcQJaZ+Hvqn/y1A+3Q1fJPzaiyW3gKXmCwe0cXTM4b3GeqP9GPG6HTpIO
hARBPEnRF388L9cfjhfQ38sG97Fkid12VnklJ0wfVm1jaMAlvbNAoqhW5wdRtf8RvlLvwEgwxCsZ
SVyMgQseNyijPeO4THuRcB1iuAnYX9yeeB7ijQ5LiTiWUgVtmIMMLTJFIe5LbbI3mEAlYmkKRzQl
434Uajh6qp7uQbrC9B0VAwCyiBgkhkwXcfexu2BscoJ+sCB8yaeAFc8cbCiXwyduFlXBtV78h8kN
riPOkvsiXbXiVO6nk7St8hs97gv+kfbTGfHhhOmITLaZT+QzxW9NEe4thmifHu3QZekreWgQRGAw
ZVqLf64/8gA94Rb+yHouZ1Fa4z9sgHhW6RlLd+6fOOM+/XrN3gvPnSLgtIyiJAyomohFKM0903Vm
XG9zBrk+rXH/UP17B+lqzgUIg7hVnd53tjHpSS8lGCkDSKPaiSYsj6CD9RPZYzhBq8k/rXiD9qUY
TpjtbFQjbZhHpH7TtA2992dBE/LJTzGRuGBdW6x5n1ZBy4B4or4jGI6UGhdNDRC/ETNRTdTzsZWp
e/RAsRHvDamQJXPN2CaZ1t9KpAvS/8HsV6GxUU3ju7BsVOOkySq2sQlkhHgamVPSCHC9TdlyVUSD
E4FrJe+q0/F2IbLvtTApgaCrp/0fKCjTY+GwhdzU3YpFAU8cE3l0ovIn6XsvUvCcxMZrhxzaf+K0
X2tbPaetB1agV3ca2ChSm4qEDP4dBZ4xbW8JaB3e87Q2V34TteG+9g8C1zsDZs/8tV07/PAnhJDp
DO1ea69yd2uCmD+BIgb3F9FMVK+JeHUWjYnDk5g8ZU3sKUHYLyJvUGHnMORWhJx+/ocepD0Espqj
ci1h4yE0b08qAVhetqgV3IYJrELFoIFjPpaezTq0b9ZPey4JDooR5LMslBfWs8POnUglFBLBhQ9t
/aTj8GPygPoPdE8vWRJk/xh6op9oM/p/u2jyvZ8pP8JhgNeDmjBm5toOP9JnaE3FS74Nk3kSfLQP
6q9xkBr1FKqYAwRGUfKFEEG0K/xerc9Biu6mUCG9H5PvbReH+phM1f8bUjwZ9ETv2WibD2x+1O4s
rJozp3H6VSZKXrrO/Gcb1Anw0b4yVzgXLYnGnggG2MdA57ZikAbCR508sMLCCuqwM49Qa+HrL+1l
bw9D/YBXBfxE0bFI6VP8ok2uao1VmtUceD39PeS5e58HJn4U3pwjEbTSrT16b6BgkzcGMKygUbw9
WlaZfU6MFp5n0eEkrGDEa1iU98QOPJJa4DyVxheHbpmzJ8cS5l2WiHGHQgw3LOkN9Wq1wUUHeXcI
Q6C9FIIOfi+QEg8YS3D+qtFsmfE0r41ro4YtJr1rwlhu4TqZPfM29ZTxTlAtp8QgItnGPbf6/b8i
BgKGzGdyXtjOxBjJjThqBoORLIf4ZS0DUA0J6XjoFON74xMvTDtNOhJCL+cbDxi2mnnuKRPdkdMK
d+YFygrUG1Qa8xsotSaJVEjHufFsVm1D4rh3y5K197gX2eWLREYrQ/cHK2nFHZTJ/jLPgT7jpdDv
fkcDqYSvd0yCl68uSZ+BRKKkTYIn8Lhftuu16FAZ1m0qiUVHpbV8icFe7Adv6S+ObLl9uAb3So3O
SSzly80cvCPICkJ9IS12J8N0WEK+kMkvR71tp4TOLPD6cGNQgD1m2CnPBn3D1fcG8WcYOgU13gZx
uItxew6bWtEAX1TuqWPQ1/aJ0l0c56XT5GTQ3p/omWzKjkZ+qtWJTwVO/7NeaX1C1gxRFyuzGxF0
CGTKXfe8NNVwrLN5fsexXx+DoQbqxhfrQxhkIXqddfs/js5rOVZkC6JfRASuMK9taCfb8nohJB0J
Cm+Lgq+fxbzMnYgbc0bTaopduTNXLrdhx0rd1EZ66cLaec7sgJ826LMQWYlf8ArUGO+NLje2uZE+
awnrkNoAwKAevCR3O5kURCgFY1YT2ML2GiQs9V2kSNCsbvrV9nG9s6Y4flfmcAc+TDzacuWYlX4c
X5zeS++LeixfSK1hgy2AmYYj/bOsbMf6s8oQadg2mj+5TblKNdTjrvPbAiJ0Tc+FMcZXKj3YKEI9
/qZ22/2C6HKYuLiS4oG3cWNZ5Xyo4JRwUcQiXaE9js6un6lxO2c9e6oVub+TsXTSHfsjqhuxamJg
NOoZG3Zsu5ItdLnszWJIDrFGCOWbk22rzHJmfJe8VeKWucBZvPonTdVwEHrwXwet5A/2YPwVIL12
giD531xZ2AA4M7rNQF3wQfrO2zARbt2Es5imHWnz4opMksMLF6bxZJNE+RgrpXBICCOOvFrEd3Ly
UnzeXBP2lBu/pkM7UJnhuQ/4myCPcYLnTHy6oiXAJYuRUbFBLIcNzXtMkcIzV1K8cM6Q7HAnBlFX
CuOQlJb1F2YTmI8VuE4TQMpsHotnl3p3QkB2+4R9uYMuGM8ALWjklqUeaAOmo4e1YTEyuU7dlbDM
8ghMzeB2P/soe0WhThLyEBPd7NPl0AQ7mgVjHJzJ+CWc0oxqp6mutfRCyRvETHeJZbH4TQLqDuq4
ZjzoZAqVOfRO1FyHd202dF8Dr6KbqfD9FyJY425OBpYCXLwFDU8OX4S2W/Jwg5hcb2PU66+8oT2e
VZS+sRCTj5J8yTVL6UjcOY5ZfWSsVX9IVaYRBZis2XJzeOgbMAx2nsqfxnZwQRnjWp4Vuxfsetnd
EmpKK2fDfa3wvu7qoRyjJLT81f7XBG8YOroXVpPxyXHK+HVux7u6XobzkAHxryi9+U64OO9JenBs
zL29SYFmrKAUC9ROQAu0lRvDGWtk/+v3aoz45+JnIzC5DreC2rkRtv4ZxrKIbO76pLv8+caLLX2q
Et7bU8naBgnSHu4kc1FDeexK41Llv2muxrsKgt+tEKTHMHtCVTc1EcOizH7Y+HO6y9RYObqq/Ro1
JbIIemcNLGsD8jn5RcnK77kGNB+zVjTTtMqqXhZlvxKmQ73o6R7cNgPDdtj4430I7Thfk+EV4pAr
3pSBz45Qvj9RtSC8c7egbaqY92w1lsnVblR7l7WDAlCv23JD/9r0CEJRRTyiJsULRnBGWQ+Hg4/S
hJnh/zxbay/9VQeJOg8gR/ozLYnjkX6Z8raDA7rxJq5ZG8C4AxSyojI4d2XykYuRQmSCaN6mSHQR
ySnhhokk/Cr6riJAm7GnhdJ6zUF3HqgcCyBDmfSPEgrRmE/hHiniFmRGNjbouf+7J0hyOIoeXKyt
5MmYHLiU4x8q0zg+4jIM9ZW+k9G7wUKU72iViJ+gbFhM+hCTajD8ay9Zty2ASked53TUQgRrIUuQ
0Qdt2f0/IJzynp4sIT/VHPB109wTeP5felvyI3XO8M46JN8VfFjF1l0Cb58JXosJMvNbANiUglCd
1JvJ8Bh1B2zdyEqT26ApWM5Re1Vz0KHVf6e81P/fnQSfeARdCtSBR3KEjPuFkEt5Woy2k6i1IUsr
9jPUPzLfNPm+Y9/4GJM0+ok7WKh5G3sw8Ur3LxFjhyCDJH7DqRMaG8GTQ2Klb08+GXsv6rT/CbYU
0nw9O5QNgZQ5OtTr8Y1KGdvYNRCOa2bTWECrQpr0gCH/Ak9prNusITyxBQDUXRa6cp6mASwEebP0
Ekrd/qZd11/jsMqJ5Lbdh+RUOpOmVbuEotYn6j+yU0io94YV6nAwPOYhWQqMmLNrVPvAHuSxMLuu
3Idu010tw1tejTLxLnNuiABjHs5BzA0l7jykFI9fSW9GcOLT3aCFPDt2ib9M6+GKK9Q8hSjR73mb
2XvCdDnKdtWLuyIzBoydTGbeQ+MY7btkUcmhhYTSxO5MnGRp5FFjvfzok2T+9uxieWiDIb+fm0Vw
JtBrEbSmdW/1Hj3RqqzeXOpUd0Ps/oNv1dNLAdK0L3vjy5gov9GOkkcflthq2q8+em2j368dFXGZ
ekhXIv3OMX6wCajsi0eh42ZSjiSLT+IMXkfigzQDX/EQpzimNmAjvVOiPAecT5U9rgCujUqplfIm
vtmZ1YDXIGbVM2vaRfBAfnp4Jq7c3Vbc8ejzzKNmwsY7OkewMM5hweuAaOTOtzRQqq+lzwzYEQtq
fxYqIhf4TauqZ5RCZEwImuugOpm8zMj7h3Hq3I4NligT8R8bZ+G9Km5N4Qac2huhCNLUBmmTjzhu
1B155elxSZPhVPFqq0jDUhrieqTKHVgaOHzBOrB0mYI9/QxLNJZecZBhPL0AURkulF6XV2vtHwHF
4WJ5ZbnLJhGQFJpab4VXQ+DugNuMNTEjJXAVJWllKma4eRO3VtkQUXkqPhmkJh1V40BXIH5k6+Lh
97Yi22DdDt+AUbpjkXcYGyjJvLPdd6TajAC0VBNI0GCmdMK1g5t50j4gDS0F6nsvxx8AGpaNNcxL
+dzx4u27WuLiCbVHAcaaIYlcXFJv1Uq7f0Rwtrw9eDj7jN+MHRAydCmo/RPCDPeSEemZXSPK01D6
bP9kRlnbN6HF6REFPLGitJ7aZjvhPtEXJ+3x9FJZl2QPOG9sGpS43/w4nmU627JgkXKL57+vAQ+n
2QdKJJ4nykjTZUPcB0OzlWtRbsuGDwPBzSselOyIXMxZ6RBayyd4iAjjWPB5jvElUzGETznkcjgs
2rhVxYqXwSWLwazjzUYPk58/5aE7oGZZsmQ3k6sspZMnxcdQhl3yOOFGusJQwiCR5gZRaPgse8iB
DP2+41THBmsHE0pRBT3+PKtjvReCSTqVhrXyM/1w+SW4QG4oWIbp3KnFWs6wLJtnQMwA4TqW1cAT
6nUSy3wrDh6AvLL5JUXF29JNYQ0BKcsNfttiIj8ZcrtC+6rIMl5sgq48DHIoqTAKkqE4KqBg4O81
UDASoA3YNwjt5mHyegIqWZW/T5hUGQsJzXmrJ5lOOFU34WWRHb8VadoLkD64v1tIfDbSGdt7HLRc
gf0yZOep3BTSR2vAttjrOTB/896gCoWslHmRIAG4a9YNcEr+I0na9HK24OOVQpynafT9O5I6Dc99
Y1GkbBq+cZktVcZ727OqcteBRmkupRX6RyrZzPY05QUUPF9L62ulmzL9qq7+c8TkR6VHFcYmY7/w
zOq1X6iigZoQtVSoTRdpme6fqUauLkUaNLdAINx7Olr8t4TDnCssOuhzH3NJ2ltYj6n1BVZ2EGUN
zCbk7Qq50/gAdmqe4NMqhFa7rIMI06UV7P2SheoO2QtHBj1Hh6ktpicbvfXHGPIXaoLBtyQhWipZ
dhINLuQUNX+BFj5jusWTHef2jK221U+QVoILVxoGj4Sr+RvmeQocqEdFVQMzH+dqHwLj3BS288bN
EYFBlcaBSTt8lZ3+m51MRnSncNnzRrR1twyPLTZ7RgliDqjfQ/qI74LqVRwI6a8z4uvgYQBc7X3P
HNdvQJ3OghjpRlO1XTvTA40O20qQEAcO90BI8hqsccWQIZLc7ZvXC7yLeuroNIeLuy/xWe2s0SO2
B/OQusXEjnBQEXL1muxo932BJSQYDzaliGApvfaOTIv/0AxI8NuYVi7QBfMUkTN5x+A43aJbm5cs
afyTKQLr3R2G+Awnj4arwAjrj6Vpw9tcrV6p2H0uRoztoxnKfzMX+4NJxppcLaiRGoNNEbKQdtXG
zoObQNv61oI4uC1q04McSoINT0P63LIwExt3wB8KA/GKvGy9IggGt+h19U8SW+ohqNchJb4FOwTA
EgdHcPELq7lnAgi6dZRajsPq1M+ZSrVtBY8p9FcwUXATSsvHutI1JbH6xYVWUQC7AhL9VgbdX8he
PQJsE3/OYJR+Y7q4uRkr90EANYzyuNEbJzCObMOQvcuAF7ZJOOdm9CwiZ17Pi0dW9UtiiMeREfNk
wVaJOnoi74A65KxTOaLYcx2TnFRJH8ZGVNlps8kQrLudBip/WylRXrjMosEFV3aEEm9F612gBMeE
YVMzZS6cnqylmN1N0MEvLiaKTCtOnD2KMjsHnHoHDCZcF9ldoXeMOBJn8dGRitgMo/MasFvas9Yp
N8TX7/0mjO8Mbd9mhOY2I5nrCFASH1VfDLt58VU067DZoQRX+8WAIzqKvvkG4TdE2FmHqHfdt3Qm
Dkkp+5Y5HrAk+GImWBYLoekHN3hLvbNQ2I87iwqtLsZvpzpSz7YKn4sEZhw1whBhvO+F+CNQR1U5
Fx8j9alKU++NlfhFLBjFrU5KGpIFmupofcyz+me3+W0PA6Fvle0goZrtxYnL7OD43gm3qrvzAlGj
6cTpEWtysU+6FBWxFnNUD539gOQfXIScL0D10Jrj6RmgjssstOxV6s4XfJafqTX6xG464Ni4lSM8
T19AIFmwJfRJYuMEF0HJ12ovTAiGLnYyPYwmWkpB5TunhHmmjQNXj278Xaddi4ydM7vtxk+r9sPC
cxxNbQ0duJ1wDV+o6fS9rfJ5N/BkAGW1rI0OsPCy4BEHmEj2Y7t6GxhfGWfnwt33CvDEtHLyOJ5w
UXe1d9fi/cSPbqU7kz5cZDV6yplWdxYpaNzw9nAkLIY1bbLUJlXFb+nw9RmCxbh2TIHnwOz6IzCX
adsFsr6JneElZPf4lHQOUlOGxVHRO9rHzqHxHf1tmYLrhBvc+Chg3MFABoG46CKYa0C1COsdoR7l
dz3UmEMzGN8KePGGWq0BkzBZi8DzepoyOIqOvuz8b+oFcYnkxVRTRU/s1VTsn4rQUncYyG4JLNMz
Lky2OMFc1XvHneNT4Rvcdpmc5TmtRuQNAAGHyTctVhiEGEpKACBHZi39tTQVuORsqc7OLOoODe+D
VPcwYEwrBDwN3xq5jGPH3MD2GgiQWvKuhTgUAZZqd23YyJfUMr6BtY/TOZAG6EzS0X/YjU1wMnCr
D3j+a3zTkpJvo9IiWjrKaxFOJ31iruY9WDvjBZqNccz8sXmgiyX74EKPP0q2Lp8lepts5vqBKgj/
xnZUFM4/bi1dNKKOfOwKGANEsZA9rIkpep7tnVSIbpGZY/4QFI7YhIFtXHndYFyZvlqMN9lBIxB+
uM7g/VNjgHfGSuZ5q7Kkt0+sf7nWy4+xd+N7j7fSBV0xwkwQ3JJyuBGOT9dqVrnJuGNn8FYpjPi8
YcFTDVwTJJ0/pS6wYdcjEVK++yzJ/snex1EetvmOvwnPZro088VaquRNGvRWB7HtbxHoAnqBvK/Z
mX/bSanHNqXG3AVGgmRQfJtBjO8jXW4CGgzu2wavl5mUN23ZdmxF7Rzzcm7uS+p6tgvOj2IjRNBE
8zQGL6yFSXMUI1fKkQaTQ2Z3vJVaP7wJ1iX7KFEfaVcCypEkpnVpdMcLsBHlM/sVOmd5rLVr1nA7
0vyF6xUHEhs3omwc/26NHJAJdkxgR73Sv2eHf5+sYyN4uOI2X8b27FSDHWHKr5+o5o4puqaWaWeb
lLd7CQHLknHtEz8VbeXj8NIZmOLKKvDo9qvhJTU+s5TJlrkNV9oI2+erttTZHPVb0CZROGCxqgjX
LNrRcNerhi20Xf5LnLlp6PYwIK74jISo2LeDzPzXfKG4Rc/ZvSk8XlltJ87VFEdFl3/3RgHiBsp/
CErQm/llkjIj2JT8641lvJDogbs0cV7DdVF3bhg6yPSyO8zpsP4MfXLv2en68vMccWMESX9ILNk/
8yqd9+ZUAwJxy6F49z3P+zG1lf3gL4Ooksp6T0dd/Rf78YOUhGH24zi8985yr7wMcUGzxdoOFAOk
i9dfPbs5jAPcEr/7TvAib1lVZQSmtHmcRKVuWI6tBdIr0CVnXTOlai+wMm55hXwzwZ1BkupTvXDQ
uMSyT3Y3kxnRQyI3fUcJ26iaco8EWx3EaAbkyMZ139G8sAV68ro8JhGS9JfcrPKXfmEPM/qKAk9U
UsXmsM5faodz1TcSoq6Qf49jEB7Asf+idS+grPt9AXPsInP8lRK494nHxL2tjfSgZ9Jfk1PF2a5H
BN91lQ3RWo6TwRqYvYZoXjq8OBv25mBVLIZebZZAOgW9Pbm7dqkXi7gjYTeZXJuhQsf9R9ioIxiO
ku1KWYOaCR/yjDiWH+PAIMxDL5c/yxPNedmF8Ss5aEwTN6p6x8qDDXt8Nqgq86CLNKSOsCigoi+w
TQ6JXwcM3lWvaGqDMGpA3DuME3bDasqPZt9aUeu75aMiL7iv5aoVZiUNUH3BMFx694mbHS0CfERL
df+Ff789OK4xR7T9MXzbPqy+cWxu1ZJeA+g0jCQQnUt4zs0qg9uWqL/JKMufPu+feIAsWjsL/Vy5
GN7Zsoofruk0NDjEqq95U3S3NllEWkaRju1g/OyEIOyyUZa8ppONi9oLk1XdZIjKAW5C10ao8WRz
Ew7qHg/hY2Nhep5pLdzALPkOVVVfwNDU+2FOmRbV2jqeszi+dEbTngZPhjudkED0K+Y2mXzPZcfL
0dVuhFHjObWq+6bpeJUijWogHIl/nBiHriPbTHJCGhcye6hiksGhV77xRNxxFW/ZU9sYdNdn33p1
VjxdFjLmYNEsjoZIHxfWOzhx8nqX4J1+NOLhocih7DJUmHu0GnPfBG32z8RHwDHDgzuIMD9oBKw9
J0gHsQmL0p6aS0EDvTE+ynFU1PyQ2thg+s0SnERraZ/05HsjyKxQ4bWWereXZGaVCQYgUvycTeP6
EYESbnoJGF4uwMC3d510q2OXpRCcYhgzXvAX9+mNi5ca8in7mTz44jrgnRboIwd7csStz9F+MDIS
wJrvRRXzcoRgYu3x7HKlRSwdpqiJg+k5EEm9kyLInuk+OLdsc24dv3V+ydWwqhuz+N0hqrui9mDA
NWOwZ6f2mgTmSMqWS1FA9mbWuHXqBUU9nOaJ9Rdu4J25Dh07I2ZqJZhPlXYSJmcQxHeh4U6o7LBg
coeqhPNCLvq2gJ9/9hfQiXxzG/8zLP3+2hnOXQPNgBUX0vwJxz/+xDQc5CUNIPLbDBwbPO3Z/ZKz
NxlHWgUyno6XuCvlVjdW/76wokP+oIAbKo08yzFJvFMpcKnW6CHM8mhi4KMB9cHu4bppF6lzIFlV
7HjW6gOgg45EC1w/l6o58Mw+ZmXmThqTgJDyoWht3MOw45MRhfHOFAoMn+jYFpvk3UqNZBNrl+cG
TyTpkplX48X2dfnk6mR4Ua1o7+o8MaM+XaZnizYA9DvkonPvoVOIcr4UikKd2i6ZDekH/gNiHTJO
TmumyqfYaYctEABWmcixiOhZau7apneisbe+8rA6i2CYfhR3uAsBQIuzl/CLZtvl9H8pH3RxyEvX
w1fYtnABZLbEw4F2h4ntahw/YN8eL4lKvOxaINa40SRQg06e1XPsN1yZCXiiQmzSpu8tVjO1/9qS
nti71EU/+BJB2lgGnN4YHiuXd0DeP/p+8GONMkWr6pxDAU9rr70ZT3JuhwIus6f3LlevaGGQONQB
z005+hCUNCGihO4f/Ovtuq8zNTAcUrcY1t18+acG2X7Npf9vrnrvUKgu37P/TnN8hCXPMmrbcQEd
85iJ0vgMmjqmQmrNr2MfJmIa2PTxQjtuuZgW4wa47D/YveQrbd42K11tm9PAeeDiNGzbgTIZfnho
GOl6r+cuX5/7OmnI1hMsdxM62rBQD/Z2CbOTqCRmubZTWGLn9oYjExYBbnGs2OY4v/WjXQMYIkXF
YUnNZfE8Oqwqz/40Zdg2uoqvKXQrzIpDyk4QgYF+GMknEmHY8fwD5ID+VFRYhLYeBrIDzrWOtaYs
u1daYYj2wpRxxbmEfFBPdz72LHa+xqjSdR7DOKGIvNYSI5453izYlwGveL7YL2X8wbS9XF1y1OaG
kLp9RKJSpxG8wjOhZR+4CKbA19ZXcPqxIpZXU03TIU9DLJcD/7hp9skf/MlxH1KFeSYS/0lyozou
GNhXMx2NsOXay27M0EQjCCpttXf82r0yvQ+XXEMew3yFgBcqK7mPvc7by5DvJVZ3DBrNhFZrZ+/0
xPTnVLHA54LbgS31WYcRsh/PJrxRlunokCz+WS+wKU+xIVLHR1sGK+xvMmRkZZ00sDegpqjLorsx
IMWCuIZiskFzyA8sHpxsX1gYNzDzp9aLnavXbK6QIecZxg2xfwfTnmj/+rQE8wmkFNXd3k/+fJ/T
s7sZU2xGPD87XY3BHV4b77bDqQvEGEhj67L4nQWdSrwP/klntKK4nFM2YNNrYjugXOHMQZLhDndq
l2XEAtLkMaqc8qcz3fTLRi6qWGk/lnUZzdS/7RmEj0RDHLp5IJOCq6dKpwUAhnltOmtLktNiGbQv
KGZfnHpBRTiaLVuAKkzT4xC0pK0lhG+36MNdhw6DzZST95PpCjN7PLgvcWq/8amuCjje3E1iZDdL
7C9vlQu/sO4nLG2dTZ3mIqsHKzfVPlAzfuqsvdJDytI+Buu8Nl5Yfwn6ByzAdZ2DvmcRjIdEwb9k
XTAgmvOmAuoJk8Xn9OXbM3e7oMPC05g1k1JGXxmNbyHtfG11oYVkpJQyDlgs9fk+WyfRGFoh1Rg6
QGnBZr8jGbupnYwpMpxojYIUft9k/t+8BL8DQX4CNZBJBoPOKxxKBW7LwcUEulDPvh+Eb3N3Eng/
4RPC4pRZHdlBtTpnloo/cBEvZNCocfd8T37wInkk5Em/gkWIHVg5Az+lXgt7DNqn4+sME4TEwjzo
O96/7aMmmTmfiJw7RKn4nxmPwcypgQY4UBnjPmS2dR5wvh4RVctjlg1UhNiU9LHBC3fsB2rWnBZW
XTvJLhp7xjUI9S6FK3zwTYf1d2F+L4lxUG1Hi2UBZbGdCvSt1A4f54leBV9TOlLMzSlo6KLCBGa8
J5T5gnzszJinyVsgB7bWZ9WPaRPRLgo2ZIIUWnliODCEdudywepFNWZzH3SzfezktFIcKIsLbUWM
wAnZ8WTZhe1U+JCFxnVy7HrnQsHFH2ug4RaTrSkAarG5d1MPPmagUTNYcavzZ0PvGsh9CuwvQwlt
ZY1EBJ+1o8S819m8lBcT5vmTj1RbnzELoFeorj+psp6AmXZBfKcGHtt7Frp1sdd1DukhnctxioS3
EIvdsferemI3pX3R3Xp4t6p90rm+ZrYpdnarvgkV6WY7K9yW6ENMfs1CDyTQc0KxXQJzB49UgpFN
gB7YaW6Gx1KG/AK1Kf7pIWzOMTodtkakvy4oXgyD5GEyo6Ob2MFS0OmbjsB7QiRXs9HWOkGbLDD3
5GaO3cIsYBPFxIFRazqruAQL/a5iLqab3C2gvll+0m6LJih522aTaW8xK1DGPU/2K8d6/csUsLw1
XC71vlt8/YTWqp7cBfp4Rgz7aKFIngvDfF0J2XvqJfp9YtrhM/bngahPOmEOd4aeFaXZnD2zDU4M
EyAvcu3vsZsj2NmUtDxAVJgLMsltRh46iW8Eb6X83nCUNV3YAc9nyCoe1q2gGY7YLKaQVQcGpox7
6tFXU3xrWQtU6cHP3+ey8L4ayoSu7lI4rzS7shVoSxVsbNDQPEWK6qAty6qEjEhMD3aJJBACOAA2
2bjdS8Yf/NYWdRONyt2jVtCWuBDUjfgRbcYyJQhBc4rHy9nzY3mVwNhupwCIGZoYJC0QkZmO5KwJ
rJSTyLezr/p/Qc1Wvvdb5CdOqijwuGTXfHeNUs7pHtwE4PeWPNoRhF3Ld5ArHr21OJqplc3kDngU
VmgZzDuTmMhRlqF/Vy/5B3TxZL8QJyYa57fn1Ovuyn55rkFV2YqVEVAm6mmMpfsdEtTD0K/xYnsT
tG/P9dkvloWx8byyBQmRinH9dz3HlSx+Sqwg+7AdW3xYMlwIsRp5NHaxezThO+PZLOq3xcsOriwf
vFT+5R6HAAF80thDRjiBNQTvr2Zq11oM4VMRLo1sm6Qwk7IR7G4CD3Rf9QhoBPz68lUNXs6uDPw2
OiwHbIeXKTK49p9M5eS3iyJt36M+o9ywKGri8NhjITvm3BJ8Em7z00jb+wO1yTVfmhkVeGxVJMNB
XJBvuDr75XioSTPfJACGfiVMAWDCQJ+Qk0OuH4Vd3/vzHB7ZSts4sAihL7r1o94Pfn0Kvy+UADFy
QFg/cORAaBUZHwKPceRrZgQcrQspMK9+b9gkBNSQLtTPDEpsRTdaxzqwX6xQFzWZlqL90NhzyO9C
kkqjQvr2I87yR0ocnHO/4hJiO7gLGkPc4RFkm8limZ5aKwdan8aPKVvKHcWWtr/DST/QBDI64R4W
5PzSjoP1nXiYgO2AfNSY1dZ9M1rMNy1UZ/NYhZ23E11d3pdhpncOyaYrQEMRRjP/d7XpHUfBycbk
dGHJ2bw6wm+7SKl0espVYd8tWczX1ZHZkWRkcWYWZEPi2QTEgVeue3WGW1ZH9DtPBp4Ery0GdZ18
0XwNXeJ+MMcM5zyZjUOjrOwSpsPgoXcY7gHIlvWDiJ/+mrOF4R2RvJj76tbXxe3kqvuaRRJR+pDI
+FTI4rpUYx7R57F2rRB62oaT58DiNSivpqzqVHLj5S9uBXaaJmm2ChRz1O2vlOCA7I5jHSGWFx5x
ebaEFXLOZqkqILGTde1azR/CM0t7e/FuZX0bTdxWsq1p0nUvXD+OJl1RI0aDB2yOkGZDNp+ntIUF
inpVLzMsIxbSx0pbSUykY3CMk8FpTgasbqdrb7eGRoOx4pu2rezxmA38Lp4WwEVgOXOPm7ELcJrC
HkozFayNHd2jOFRin427C03mIIBHHqw+xra7CM6FdoJfJiglQxVXJENpDfasn5St5T2ABMq+Gz6K
v9RfitNYTL7BbofjrjLpB9lPJOHuA1xkF2hVYcQ3sHiYS/FPkfrbxxYs5FSAMSRV0G0mnrZsIjw9
e4pGdfATxW8oCJORGWENP6Ah/WVNgiA+WMV06IVxtEVZEN+rHh3uFjjhiTQg6FDYkDQpnhdQYawE
LJYglmfYB6dp+VBITj2BWiezS2cQ6mijQVGx2Iyw7AHS0BUOb095+nYhr4sW1IoYARfJD1MiiqkT
hJCyKq8+JjXrA3zTTrg8i6FPvX3X+f2nasyyoKuhnOUu1phgtyTieOgwR4zqFZgSZhu3Hs0bnxbt
c5jlRvhEG5u3960WHGsFPmVPX7T9ZxEGfvTcJFYbjXVppzAWvKc9zL1NnrrObRvPA81rmL6jLJRL
fMDhXnVoQKVaOwfZ0ud6QD/Rdj/IJy6A2tmDxUTOrtqg3PWGzt5FaueRwy3C++Q+Po0nQzVTFrlm
TxUpPC0cah6n9sWeZftYd+CpoB/H/if8e798SBEw3adeuOyVgDzU6aPiZVDvwzhsqntg24JrHz3S
Y3NWhD91pERmiFVES296SZVjM8nMeWKvSbTFMZOg30BCoYNwyz0kiWRMYBmZhiJphDGbguhmKW7I
iTqUWVdGwIyvxawmxAwKftlUIWCcStfPUTxwRWLvrRUULUknc9C4ikh2wR1s4zeL7i6zZ1vFkwbd
YhwG6U9mvLFUW6OH4NKiJ2v56kra6S4u8KIvIqp2VFQiWe7xXWbdvov7ZH5hVCPAj84uq5/A7cUj
Q1/pHwo3iIk2jghIfSn6O6Mwc4um93zy3sk1182901hiObAOwN2yWSy0we2cwlppNohNI+TDHPRn
bMSEwaTt8saraQFrtoZ2C83jNyBVc90ymb0w7Ia0m9fOiaii+HLdjFpzbGxixyuC3tc4s8Y7ySKx
uEnA1eKkwRh2WrKudO+sGhzvLV0J1ZXLXy6OXIAmjt1ckxuOLTCjmzTlZ9/kAdwqyDEj7MeJ18WM
nMDbMgzLgqfVtakZGP26sXacOvKd8dChUtFsype5y8f2DcCdn/EbxB4PlkAdujhj8d5SPhuf6RAz
rVOZDom+YdE+C/p+uW5tgeunb3XZ1f5uikciLIoP/qaUwp3OeM6qHpKcExyxgPX2K/FeOk1dqkMP
HrPxT0ZDxyvLkFb8SO3Km0kMTKiCHeoeeEt+hmEz3BeTVR3NNUxSm7RRbYwGiR1Bw1ut/UByXlHU
coooKz+JP2sm1unRw33MGUa7tFMaLlUudV+t191yJMPk9bGc/jSB53pXidRvIww4evguDBUm3xkt
59PZtCc7vykGfzwpD8WUJqGuWLPoU4cn2Ujic4PjyLxizdZXAonAALte0Y/tlQtQe4pwUm4/d5iX
bOxvkuNCOxL71yLcUd5UZOCyO7O06W9MZjs7O1jGG+g0qcuWjLuyKhAQ6XA4VmaG0ddqkxyXjJNc
ExXSTCCKjrz9WBa0RA7ZfGNg4h5YOAv5ZiwVSrtb0Y583zqxgQHWAaLl0fbt32Z6Cd7GEe/wxtCU
xsdI8K9t04hdpWPzGtRNdRLSG74SO/R8+Ca2sDBXkgu7hAuUWSnh20K9m1U10uiK4oFenNXygChG
Pd+kEjM92A4BBw524gacODS7DF2MZxs/c/3peMnoMClkitCfZld/ahJz+qEganxfchTNlMhbMeo9
5HD00C6Be7PaLqy4OcV9a2PpKvoFR7jZmvU5A8sBYDVPRsQ2il5KzdoFpjTIIKLyzmIv39YohumV
9omkjzJdZ6vNI5V0eLRaBtmhm0z3tuMqvlwdCxtcDuHIrzbkbgS5f3p5qDZSTfuQ/sfZee3IjaVb
+lUafT3EcBu6wZxzET4ivVOmdENISoneez79fOy5UUYKmagDFKoaXYZBcnOb/1/rWxNZDOjICO1b
ic4g+SfPKQJte3q11GCp7bcXjdF2moJm4LjXJlR+H7BEJL8WHGYgLcKzE/uQZK1TRU17RGMqjSeg
arAICOvoXHivC085XNeCdjXHuEYCkT25CSL9ihJSTKB2GgfICky/WMKtRQ4HT8EMRqbA0j22dfWY
VPAVrEXg+6XsauX97jEHdzf4TQt48laP2cWguYkU5lpMjUk5szCd1Dq5ZLnuCh/V5LruoFddRkMn
ezIVVB4eS5cdwqGjz79Fsdg+qToCjFYGBYfXRWhzdDTEBhS7AH4IsnJ+sv1vtmS/ISoKgGveepLW
5UUpkO7dt/aiMGynQsIlrWltou0jCei6E6mL5zrCAU5aFlFTZAiMmVQF7rveQ72c5tWxF4sw0FyU
NLu49MLfJGQI95pypZ1dI7fUqEA94VaYgQWVd0qRseVg5ooHlh4nNFuxU/Q8nRvlBSGdFdoVGzXD
Wt2wSU2my7Flgb01i5qqF0Kj6sLJhuIL/o6RrVJuNM+pKattEmWleGHflh0jdid0nq3ABvqCWLt5
KrGWhzRelL0xazqSexn4ULjs0D3GWe2/OqD6qaF35QWYbP9EaPNw6UQig5TDL9AkGjeqRt7ZYvuI
6e9BCrWQEzQcxGh28RegeCpM4QU4PfJ4jo7hDjF9M250aAEGREOlkY8pTQMWt2K4DQRG4Ys888Il
8aLtZvfC1hIG19DhXWkZC5jfCqtL9w30AZpEuWM+ufkCbgaCRWlRzlG2TehSZmuvmsDl47jkHJcy
q6zjvnJS0upqtQ7ZO3+JOse74Tbp66Hc7RaZ6RTeODS35Ep2qg33bLwbRMSEblg3NTrdo+HSmMVo
PqI5BHmK1i2oLJOWhZq+KKHtLzLsxV3SJbTNhyWR4MqtVd1emWSd5FctJRj/Z0aHj5lDOsyn8OgI
tjpwxKTiSK2JlKbAiVIj2njYKIOUZYLxezCGSLHkIEp5DMbMuXScdjDiFeE1Rno1mZx5oFOFgOFH
5v1y1WSG88LOVBh3pkmb9MWEKLpH6pR+6TDUDT8R5UI+Yz1X4YvTsj3Zo2Mvh/s8nkLiX0YHLY89
ldOmLgkDIfXW0Xh0nOJOAaqdcFZzdt3YJOjw2grsFRdzFvfovxZm63Nn1PGWQ3F5z5jw+0ucevKR
7BESyE0ODceI7qpDT9sKXrBNtdMGhZzHp8Ur9y98OJI4OctqCwakIxhpMJy1asZc02WSVmhfWz0H
pBMYxsyaV+BUJvRQVRAtAAmF9/+JwkaAXFtRj598DwOsGWavtnD5z0pEkFv6WYNC88UW+uBP0juC
vm9p8fOZbM2pq4ILNXKeXifo7LObuLJhP1DKYu+bDpUN7rCVtPGkmcD5KBy7MVB4WZaDp86VeHCd
Bk0u9EvP3pLjYI/fPPCk14bg7ckNlePhS5e3hso3JF81L7CyyQyvSjYiCk9FcxG0lXOiQBDGa5QQ
S7HA1gw4HesaR6KAOemuhKtldLS0LbxjHkdOspYGK8aKGixyxNCxhy32rvmSEvD8EjTCrPfdVNmU
XuqJMKBuJsoKb9qwRrynL3OAeXD+rDCPNwm5oTMGXr8xvqD29I+uUztMhmCr1H0h82q8i/B7FvE6
hU6ETyypAtfaiVaU9V0WTgOtC0iomAgsJKgMgqoHQ6L6I/XY/hJBliQyeYItYljWpQP/xdsgVbYg
VMRFI75VoOXtTVeza17HsEkm5Coi8lIQVE4+nIS39KiKUFpltSmgi3gco53BmrpNPDAm6X6RO52S
ws3nwPlrhykw2ARjZ/2Icd1fuYzSA8HcTkuw31yM99owqQdXgw8IvcWBAlA4jTX2+pqCvK28sd5Y
E1y5tK7Q1KKqHn7QJArDn25J3vAVLukU46kkHXAnKWT6qDDjJmnvQt3RTFetm6d72D/CuqdGDr1+
cFS+DyvfoCZQ+RnWOCLsyh6z/ME2cZdu4yIuLhAQpNu+Mp1DMCI73WQF9adutGBOOXnoLMzJgMc8
11cEEbOXDqyhabYI69SOUvqA5opOYAUXJ+6yx3Z0k+QyMd2hQOA+m69eWIlXCjUQfQtDeYJ/Hfjg
t4oPxtrMNSCbYGzBha8iO6O13Kb6CSen3mCZ6MCJ5caFieGZTR21wcLYlKkrcphwaQoJxAe5gI5H
5v73eWyGbQ+lo9PgyIIZcmebG/JUBdpcfIr0tzvsaE92apT2d7MJ6ysE4TPQpbLYI08g/YQ2UqzQ
/UzdDsrYSLO/6KjbQAvUIc8jlt0WxGDNqaZs2p1VIVGnaukO9+zg4uIJdhuqA1bZ3sE72LKrKa2J
VaDqXdtd5xrt5lSM6Moh/gfrgvRMNMylMSV3BEfP7r7v2Kodm1b71sEtAlE+pouziNI7CJnvYz+N
MAFzSFPxopwuy9MMogw7uGPKjjPBHER3qMJrfQdAa8APpnuXw7gXGrBqCLQuh+EEVzGsSefL2fY8
wo7jHLWR9gLCLDzD2lp21NFrnVkdG441ZRzeui0hhKuuR0uYILFOCnxzJi0ookKIpGy2pTO0v3S6
9MFjyjOn2nHh3HAkJfZKttVTEQXePrKEqnaBFKGLkMvSj9nYeA9tl7SPovbCXyNQBfObBZxhQb27
4hXZ4YDKPLH6WzbtIUiScESQkFjVwEIegvep+a80XkHh1GiD8NHoJuMrRaLp3gti7RM04cK3BdsH
+evShyd353NY/1WZHsUi5gL7ERw2aUhpMnTTTQoY/ar0Wm4eaIIicVX3WbDVZaUlWagV+U+dHRb1
NhMYQ9dapNOFEdNeJIVU9I9jWIffPRRYYofGPcxu3dLEUOJ7uLK21I6Z1cyRfUSA+vgRPKVhnSbt
diP7nhQwN1wrq8hBfScEpND5oFdndp53hdelLAl2rQgNymxKZRcZEtyUaFViNnGdhFpsO3I7LmRJ
AxqAGxnb9PJY97bIAf3xFlOQ94ITJH2iJT3025ru9dHJbBj/AIHuZ0nr5cSR1M5OAZ3PH6FZ919c
s3evcDQYEyUMdyILWwIJ9QIxtN9ItayG8mKuqAkViKhYq66jns4facFG2X8l5AaBCiKemZYZmEEf
y6VnIh4DcztTIGNah3DuIojRhVFdjKTnFmsa87SCwq4Z6AsSVEWcr+XaNbRh9HnjdS+8/qavWuda
RkX2YMMy9G+MMSGfVvr9SGpy6bSe2OSibNj3+aVXbCXUyxDUfhUdoq60voSarLojTXqneWzYvWA6
T2UoNh4ZMg5H6RJ67gof5ABixgDVL4gWPPi1jn5YoaieLF0DuIl782cap94JGUz1u43M9jKOXH1R
pkGQ7qXXE5DkYY6gXDdk0Ws2NQu2Vc1BT+COYV87Ps2t6yb0Q4+zIVvii8kya3mJ5rmpDqrnjlFs
QTbywhyTVjG6UQUNWdrqm+5b44jJvhm+4EnzTMruHEiBuNe4jn8VLov/TaYzar10JebCe7V0o+Or
dOhiKkwSvBdBAiwpCO18NbK+CNb+TU58sFh5gMcOfT9H/RXHDtTU+OM5IoxxDMKQINNyJjh4Zqd5
tO0YTewwlR4551Mf3NcYzbptN4kElPgcKnWD2MXokKSy5T+NRGZwjSnGLOMrd7juWR7upDNPN8QH
2+UteUPp1zwPKKkOXmBDfIjKCAPa8u4A1KJUynEybxrsL8a9lgAv8oMICA4B7T7VXnlnaA8MshFb
gPNWPXOOLJZY4Bj8vBV6ID0c3ypQpToDp4QVjdPBgN5RWiNsL37vyYd0SnyDVXZZ/2zQEQzV2mpL
7GGUo6IxOFBrBhct1bx0fjUhp5dmxeyDhJGCHGWkKfwSAJUrcZcXc72hr44HnFLK6DxpItEggiMd
iS+11zhtBC8Q6Ey5Ysny6kuLltOz7Y+gPFoYESmVkiLgkJ9NxKTGMB3ARoy6wOMMAJ6TpWUlpIW0
2DHFc5bVLdiWqQ8D84pjZIt0L8WtSRNdFTrBI4FxBKmcq2eDajzOWPpW1IaO7HdHHl5T2IdM5Dg1
gno0CMRzraOynaQBH8KuBBos4BP7YbEdl79A5Wb7YLDKvao4cv9yrGWQdAR0HB1P0pnsyyj7OcZK
xhzuxbzpiTp3NuR4MxqHrqLQGnbEr/2YBxysh7Tg+HEdGU5Z3EhpdNWuRhoWrEWf6/RoNKNpY7/W
uXWVBAmCSdL4MJ6Q2XMYGf9gMdVgm780kvx0j5ONaTPmaH9hDwEU3ShJqxuw1SzlflKOVwUdA9Nb
1W1Q2Y8phkv9gHshS4MV4idji7QNGWEJyQrBnzc80wmExRB5JjJ5KkYBWo7SkFcpW+8nwR4ku5vj
PHqwqdhydqNu/JOgDrZ2rg7qO9HUcbEhW8G9yPmuv2J3nGEm49/dciCjWEQvU4zJyuLoMUJSLzL7
IioC/gaUe9iCpC64gDoboy6vaa9FsE/DWVX2F1s40wE0gcYtmxNSSDFPrTonhvCbJ9WxUWVi3DSc
gZBwCGWNNwXzKR1RWgrZvBkbJ7BRvXjqMQIFiCIq8vL0FNE7X3sIk7tyM2SxrK9Q00bZ1zxEPftN
23bfEWKI6H1t+007rJPINPzb0MAgRGdds0PAD1tI+6UA6eEYqwD+mHzGBESTDFGXlxwRH5VXctRA
beg1WN89EuJ8LEkkHxPyw2xk742Z4kXGKYfi/ZUh/MT/5RXUrWCVMSmD1f1W8kbtA59V3ZJckJmi
ulINSchfeosC+C7uZCkwYZqOs6UdhXMuaId5iwuB7GGHPhS4l1bPzqU7QT4ATzE7VzkZKw5toInS
h7dNqefQvwFs+Ui9K0S/Rh+UTYiLJR8nlOIQVWCCcJLuFLtIho5MaLN9T5x3FQBHMfyGPXNJHzEl
tk/dpLPK16UvkDSyYQxz96mhSsVJvcyc8ZXyOTJWTp4TqgXKjWVCGZJIrLH/pTzucC10RI3CG7vm
MUnDXK8zqkEvE3Mx7VDDDjN2YNP42LC5vk3n3uDLCqtnODr6UJWimy8rq+dYGoF73dlgF4InLcyR
YsYsEvuVM4bGvEZ7Sz6kYeU+z0REBMFOyhmIx8jsD/bDEQlcLO3Hj3lRBP5Nh0d/R2QGwPQmmR86
AX1vyWjug+5Jj6kIt14/wU4lsqzK2zuWnRjBc5blxbOsAj5PXDDhV6YY96WZBoeCSzoTRUsOub4V
huWZmBGqvqeils4IJjKt7ybOB+axJRrjW+F2bvSMwAiC2WjVCQnSrq/u+8KX+ISqhCNROOgXSVD9
CR8ynlr2q1bw2MLrcu8IJ+W0xZfjfZ/6sd97SmBSHsvsohaL5J4iafrMBnY6UP7FRekqu90S1gwq
EbB/CwkM2cB0lVlT/YxRIhofEjcdpnpV9JJ/cqmQUnRka/uzpZe9KPdtUq9g1EBO6kqMdXlWO9uZ
EzOGl4Cz4HpuPRX98gFOXo4TSY0nEXsFvbqktcu97GY2oFD5yn0YdTFNmbqC7yLZtGKjpetFju9o
63U+NO418dBsuXGA0NlNisz9Ssu5vOu07CFsEFTW9Fsev2Fe5p4z1F8FfB/jacAkbqxnHF/rkkla
H4UjavhfhWP05DGoPnx12J+mx7qHFyHJw3AuKWb39UFhUO43QOYytFFek5Q3rucOuOE4aRnWb+pP
FsZuA9JCeZ+imS62wnHwI4LFhJCNvXigvWoZaXCrDOhuZjSS9bA15qZy74O4xlLKHsZf0+IE/AG6
C2xVhGfO2PL7nPKqHMwC/bHLzEyeAnTCwudYv/Fny/0501Iiqpmv4CkAu4HOIoG7jJ/CIDiTXaFM
182cDd6GM5FUP7wcA+8adjJdYrg/5sRmGG0+vSYIBsCFcAJSLqBF9qBag5iKii4o3EebNuUgs60F
pqujp+RwDgDGheZEhguj1jFbrChUdoPdoDBp9wBM1VrRjXtEI28mu5jdydIhNyf3ew5wFqxVKKt8
R1Pax8BKFOxpHIr8KWvrmoZH3E0BysoF28npFkXfLmSDisO3A6oCUi9Iv3XMYOONm3gyuRBxF7XN
zpxKx3guwW45X8vOg8vYBqw7J6hbqPMqwf+miEf59BHCQcrGmM3zjRw7M5lXWiHj+mWadsxzY2Lx
ABLDZZsPyPlbFxALr/ilBIA9P+MWsANIOnEWdg8FqYEP9G7HgAgFN/gNYLtL7qrK1eC9USrsU4Nn
yK7YQe9EmKflfSPvSZBBoKLp+9SSbxymAV1WbKFq5U4BGmzHDDhC0KBYuElBEF+VXVD8Sn3XowAg
LP6M3cDe2W5PrWlpf08n5N1W/VxHo/+LFp5bfB9YKAiNRNfN9sjw6/oxB80AOZ4a4L1vVZQGEgBB
rB/Snb8nRlhiimNjh7GPTHIya0omHatDlnplj+ZwSGezvKjDwW8fEfuM6n6BBNT7VrYgCzZlV02k
iXQ+84gOccw/EFeUhQ+0mCTXNBM8p8ogrWZPWIX9i2QiDqKx24a0luJuV3muc1PpPjlKJ6m2lYjN
Hw62Prz0KPORo5FrU13asySnirIYAq2ZT3KHT8E0EVFF814UOYegjm/DHZVBeUf7lFQoOAHUMK35
rjaQWW10Zg0veZCN3j4huHKC3eR7ZCaomGrEGiR7ThQhkwd4Bij+vhznl5wmGEJRkc/xhA2CtX1N
T8pe4JfsMFa9tNzykQadOx8DDKAJh57JBbnGvFgdQquvaR1N5RXtyLzGkmPl6mcX2uWTa3RCA+6Z
BmtGeGPwL7b51N/aed1dIuJxDiTmGHh3EongIh9AEUye4y0l/xzEq5f387NqywiIlTkOzyZ+aIsK
E/ZQs88YwhHPVR/YLAWEEubeAw0mnnFmuLHBROZZ2DvJ5bLw5GaxKB4Cr8wI3GOKQyrZFeyvfdgo
JxSoVBcDCNnplu3WjA7D06VaJ6hw833R0QUN0CBr+OjoCw+ZPVoJ331fW19RVxZxS7UhrqgLzDPC
SXXQ2A24QjyZoXuHAja6mpssLQAbuL1x28/uQKBZ5dnmzViJ1jwxl2Ei5BRWf6vJvrlNTKP0vzhl
Z1gLckLWx9CXcldhxDgRsTtdaz3RkzUi+2riaNW89DY92DWVOPlKlaWInkhjmJ8qw2HXxlnQWRcu
j/WOdMToqaGLs0YHW1qv9B7m8kR2pneRdeTqrGGeevShYoKIsBKTbHABcj+5ZV3AmsSRQBnbyKk8
utdxhq9x12TOjIVliPhEx1MFMg8IsKbyS/IdmagkSQubcAdQqN4Qr0XK7kEidOlxUB6S1rSdeBPw
fbLVzazOeYgHTpabppsHTvdqMm5LdzLwGWdLQftyRk4e7IcYpw4xSp7VfxNgF5PHqRmTAASd2VCW
sAYPmwxGK6rJAaypcWf0ZG2aa0WcQWasOl3Sh6lcskCA2ZfSn/p7zADBXP12zLrrsS325YSNEltU
O1K3LNCt5dOmr8K8NR/g5cbkf/sGrf3mMVKg8r60btGPVwh1jDJ49dhsx/6O/hkfGJrvEbn83u3Q
G5OwlmHpveasNxPDoR3TC1JAFoAgDuSJYH2wJk6f19T03XnTFbL4FtWi6PexNioaSKJSutvHLGQd
dr0Rg1C+djIknOpAuygMv4a9ZsY6TGSHTuVO5OjjrPb3v//1v//7//4c/0/wq7gt0okoo3+Bv7pF
BNI2//VvIf79L6b15f8+vv7XvzmGQKm0HIgu7No8iwoXf//n9/uIjDf+6f+lkiBrcV+V3327raoN
J59hn5qpeLYl5wncfvi0Mc4Tyt2Y3sTppXbp3I8Jfa0IedLHv8Z5+2OkQ5GbrAgPT6ftLR3Utz+G
7t1kD6z7XxOB3GMjdOm9CDwt7Vb22ZTtCVLBDlwlIVuKf3hlTPmWJU1H2Qpqv9Jvryw1PSAjNIZn
9orJvs4mYllsxHGOYweXmCN/Ch/A1cfXFN7b21UA55QrNDVzGHAO4e5vL4psilKSg96bAJChuXJV
ZwOObLWVrejH0npaDXw2TM1lY4lbS+I7BYRveSmrs3IoC5V0UzekvhbmwaZMG1PEqjs2BQRsLvpE
g7jrZIzL/mEQne+egoyDzeXHN3H2ypTpKZDCruVpqVFaee7be5A8oNkKevN+ckSPPKkcv0HP67eN
NEF1KTY1L5OUwfHjqy7/1T9GrRLSFASsUMVkoFhCL6P6j1FbzE0SWr5dPIB6JMSizN3ssk9wFmIj
nts15WCH/jKJs8fQJZ3jk2Fq/eXqSjua0Sr5iynfXr1DK1s3jVk8+MXQ3ieZsh6CZpHpwkf85FLL
iD+/UeVaUiHMsz2tlyH0x402Uhk0BHTx0LScLHOEH2vMRPWuS7xxVzum+/Txgz1/nUJqBiR6Q9di
XErz7HVaAHuqEfvDPamT+BZCb2mzUMcALBflBwr+9I1stscfX/X9A+WqFgV8LSSbcMt8e5fUOLhR
mm/3RcIWfTUb9o+woYJN18yYf/7jazFMqYy5loB7ej7HMDYrkxKbf0/rXD2xUYRbgh0tWqpRuOk+
vthfHqdWWjiuFJpGq3M2UjQmcJvS9RIMtNj5odd9nxY3DiggiX+Nwzqxkmkkpu3H1xXvx43mwq7N
W2Qe9dTyw/4YN5aBeFR6qX+P+upUGqpOd7WCxRtQayFiuwFRHw1z/T2zxbNeMnrWSdOSM+BDrKiZ
bW2MDwPnOQ/+yy3IkkfP6/UnH/FffqPNgZMqtE3R0TTPfmMVlsHQAK+4nzTJJKswsynL4ZfWF3lD
7mOUFtXzx4/lfMJldDuSeYpxxiNhCnn7VEJOy7MbGvpe8m0jDMQ/0FIUQB9tQ3BWUKQO2jbo3mM/
aXcRAbnrj3/AXwY686Xgd1DdErY6G+hJL7CJdIFzb3ejPKa6oZJUpj5i3L775FLnKztzpF4kQcyz
CNrAZai3NxvEo9+5WWnfA7TzNiW+2h3ye86EtPP3eVxelOz8Vvhf1UYIH8pGUSAOqOfs8PE9v5+r
LU94Fj/G5M5N62yVawlzQcc/WvfG4El4t6MrjmWavuCmZ6dfgGLtU3Pa4JGNPrny+9fNsuRyUddl
SecxvH0C3jzUnlVqfY/kgw6oYY3OZqT+tHPnxLqkKXWTojXa+Z29iEPc8uLjG3//si2WJ5ZGIdhS
oLZ4e3lWKBfPQCPuZcxOVsRDMQJ9CueNipr+x8fXev8t2Y5jElSnJZ89rba31yJwmtyNxvXvTeSM
O7PxlgNdaO2RSLfr3Bzj/cfXE+/eqoO2UjlMMjiSTVBSby+YobjoXTOjyxcYorwg3DBWh56OJ6Xh
yLfqnd0O5jEj5gaI1BQQc+fMtjpOhNrNtw3IyR8FYnu1ynWjLq05GV4ii1UcpFGN8bwsw/jaCy3v
5uOfffaYbBtROx+EY5v8WQnvbCz2zdRBjRX5hZzz+QA0rD4URiY2dOTS+yA0P/sI319PmdLmvcDu
9Sjbnl3PRHdEJnpS0aL0iKnNB9zrkER9YP90LUCMu7uPb/A/U9gfGwbuENGS6TogvVymAO9sUu0R
TRSomKoLmsntk6eNbK+1zNd2aI7HSM3qxRh0QhjciCakzNpkP9O+3pgcYraWlOMnK/v5LPT/f4/D
toFRCdzQO/sGRQpUpZMwlRDN5FlIsGetXoe49MPffkkf7liH4wL6MdN4n6OagTQMHvVBk1LknhSR
p0+fPKCzA89/fhA6JFcp5kRaK2dfJf06gWay5ZUEWdqvoUKjVNCENTFCrdi8IUMSJTHVWYhGxDVO
amd1hvk7LWUUbvpM0278+Bf9ZYwIx/M8yzWluwyXt1+SZxoDO/+xRRFgpzsvFtMDgKlpT/FB/TIF
VaOPr3f25S4PgEVBeLaN3Fma8mxMJh0ZOB21josKbDTsYFBOw5VMbDrclUKYf3Cr2h6va8rbj0Rs
9vUnQ1QuU8PZEGUzy9LP8xdsxM42702XEhvThM1FOKbTsSWnDjqoOX7xovqaHb+GpRXeLOG1r9nS
sOEMrFicKmrmNumpB/KSIIzT3BlXDkIoyMDC/R30UJYCe4hXfmhHD5NynEOkUuQgGWVGdLPfP36I
5y/N5dzMC4MIqVljqK++fWmNBmjI0T09lvx0Im9sC4KNE92wBjprQWbB/cfXO1tLbNe1tWfhjzYl
HXFPnH3WoaxDByC4cXRdrzdxelKBHmk2VgGGt1WaTazgn4zL5T/552tyXY6krNuK+xSmsM++XBuD
AgV/tz3p1iwPDmVvcj8moEWtbta2VY1bgIvFJ4PjbMnmPl3H4jAgbGktOMezwUlk3pSh+SSUwHVc
2ocZFjXrxk7pmRwqs6ynHdQvwziOjShbuvaIG9ZxR/vnk5tX73+IZ8IdkSyolsvW4ewF5yb6nhrj
14l4H3O4pNkWtvcZmvKM5dvumhfdCRtvb0fVb6MCSD0ZsLV2nB6dPrKay5auq/mF8q5FlQSUsBl9
HdQSmYOiF+zmdYzSL7mvwHL4G5Pmmvez0dA3twLdPhNP2NXmfQm5NeQYW6GXg2oByR5tdBuyTSun
iLToaCiFeWzgA5Huk+mRxukUF8ZyEI3M6DR0WdcT4hghsV9jljKCRzVAZ36KEdint+yvYRKOwzh2
ckWIBGzuj8fsu2+EA7pnKQWvhjOdtJdH/McZRKLZIxMBnZLd5HRIE3+wV7QYQeLIuXylsOJ+8tKW
wfF2xHJBvhDBHy5vbpl4/rhg0uDfJo8sO5nD2N4BzC0fCEYNPrnKuyWNT4zLcLaWfBSstGf3VYJw
iRGdZycEG2Q5Uzk81lqR1qJ7ReRzKY9GBmiREPAQ7xOZJWmZNWsnnJJPNpjnMzk/hHOlhUZGUILx
9NmkMCYK6CURAafA08OTrtJol5NNfcpJ4+uhzC8cyKgoTxx5q08ewl8+D0lpyqZc4HC4OH/UAjpf
UUaC3BDshWs7z6ObDJbRdlhG4Yix44jmxyEskhDilJLM7cdD6y9vmkONYlyxrdfqP0vMH286zBo5
TxlqyiAXyF7RhGavRpRF/3wES4RtJsskOl7TPtsr9EPROaSR86Zn7IngTUf7Srn+ZO2CeAiekfOT
APDxnf3lo+GNOrAS2TMBjzkbXHETjmWYheGp0cTi6L65wEGIrL5DXWZJMjE+vtzfBjMMZmGiAucP
hvPbb6Y2k6mlJRaeBjtlGR2TmvnNZ/IYx2QH6oGolLSEszHF5WXg0yKY3FbcmHX18+Mf8m5XwGCm
RE7dybGXMvD5tqTXIwqCOshOYFQl+eqjM7onzDpj8qIJLJ1XFblV6tvYoNxbc4KS0cYuqBivZtcy
gtfEGc3yxu8kyFVwLfVsGyvaG5ba1MILpFoV7CXjUxzNQ3k9I0vqbyrhYPf3TEBHzTrzO08dilzX
qHCQ1QLo/PgG363gLKaKUjtbT7bCSp8d/SFFEiItqca4KNZ/LcTYfdv3IF4RDxEA+PHFzus/rKM8
Tf6w0BFTWTk/eKBsyN2IRQJyXqryXQhb6Cc+T1DZiTvZByY1hyMpIZzzTqIdqJZ0rv6xJJInveRf
zR8kghh/7bhNdEVqtih3BPnKnzF7WPHJEPzLiOdMRt3d4QuzKQOejcCpMDH2NtEJHuasEGuTV6sD
p3myZukWVy2djd8fP52/zJs2T4XHwhFQyfMxP9qxpN5uJKdh8voN2UIWslgnOsVMY7tSyeayUQFZ
h2UQP3185XeDgFBwBUuVaZsFis7L23ttUkEyUxUxDm2iZrHyyCBD/dlFFxlS76uPL/aXSZINvsXh
C5uforz69mLKwhEgyoooPeWOxxaT5VpMyf9gEWKeon3kaGlzsDrbzQ+kPPQRrudTMyeUNFE5IyA1
hUGQJ2AlaAodqUMTYjg/zbYf3+Df3iNbM9M2mS+XivXbG5wR53itLuITiUIpNTxZ7Fu4w5vQ5fJZ
g3MVj5ReB3Ie9h9f+f3emL7DMk8zYFkfxNnHjJBdDZ2XJKfW1YVzExrUgLYko4QPMpB0dkfiGsm3
KEb/nw/dZS+1rPec8jHvvL3lutRqqg0/PpVkvGyToTRWE5L2y3GM7V8jOXTEYQQFxhYKruUna/67
wbtUy6nQm3QLqaqp5XX8seiiHw8it5vlycZJty74p+5m6cMDjM3sk+PVu+fLCYeWpKAXyE3yib69
lIWwI6dIJE9kOktseAQ7OejOV4HdjNsJ/h59XzP7pxMRD3W5KqsQIn/2rW8vWqdo9idTOacUgMcF
xyxQVgQDrfK5jfYtDZBPnuf7tZclgYOO7VJEM22WhrcXlE5GgE6SWSx5+AewR5IgHse/K5ssAiJM
plUeZdx9mUNwD7F7YHeUu2IEXPMPR/OyNAmH2gOdAobV2aDSdpxoP/D1qWkrb9+0yDthU+QbXTtq
hVzXfMwxqX1y9+8+3uWirFPL98MlvbOnHflwMUfTV6e0ie0QBW83o5gZ2K+vPLbuJyiHIKkdK3MO
NfrVf7qz4+r0K9lpSLY/zMVvH702Rc3sHltgl+jGP9cOCQIgQIriGmFWAigjaDAc/PPHTBPIZo6k
k0d97u01Z4Mcxyzo2cwRHYYrpYq3vlF4Ny6JJ/tg4b2his3iT0b1X75ab9lJ0u7SUvB2z64q6HIM
QatPk5kpEyRV00B3CnwqsiJETPvxPS5D5c0RbHmuMCH5hFjMWX7eXi1LnS42jFyfdMnM0IZOvqZz
L3ZROH1XEA1PH1/ubzfHOYDtIhsPFvSzkdthZ4sgQCmoEVO2bmVEWJ6JqCUHUfDJkeNv43WprSrJ
dpmd8tnGvBLVMGu6LKe0IyrCVJ13MEB273InV8cW3ftTGwmxoXwJHfHjuxR/vU2X2YkzFwfO80ZG
Df8AiGzonRT09cxF4jyXxRo8zlivKrwl/taL0KJtydswCdglwFcTFRF4k0f9q1U2oH4f2/6KfzcG
lAlrbzJ3cw544gmJhS8/0QT8bRA4wBSY3aixMo2/HQR+6/tBHeEInl2UiD0KUHAZTnbIY440U5gY
nzyfdxsdBt0in2DAcWzynLMzzIwSv6ymAMJ41ravhDrWe1yp2fXHb+FvL8G1TeHaaBUZCWdDW7fu
WJlmrU9tUbUPpCxlF20L4ilqZv3J3Pj+UlQvhKJIyRaeDc7ZDRFPYBmgKRw2qL259sNWbrtKA3yO
evXJRLgM27cf7FIoMbEeu8J+L3xJAqupsQQ66PddNFcBLGRHRu0XVOL9zmcHvkVO728mVWKSMSGz
fPxQ3y/0XN6hQY72CGnyf0b+H3sKBXEJ8ETunabQnS/T8v9xdh7NcRvdGv5FqEIO28mBpEVZEi1t
ULIkIwONHH79fZp3w8FMDWo+a+EFFz0Auk+f8AbzORGo3dJi87GjB3uoh8gI3F/z+iSzJvAihz1K
ZuzO0kYUGTEFHKVoBa26z+o0oGXm9AYmjU7+YhV4Ldd9Bwu7UH7dX/h6n8rciZ0jJ5ISbHR5Lmq3
F2UJJOhkx5ltPguzRiUdzeQy+XZ/oVv7R1bzsqiijTDHU3SK1ZWjQbwIEYk44d8tniI7/FqpvNr7
K93aPrxGU3Zt+YDzOjMJGzUa9cA9ibBSgLHZDZaUURWftb5HNy7Jy+41SZ3se9+q8R+Lu/H1/g+4
9U5lEkGDxtYpAmY3ALWrUJRstE/IR01/+WgE4mZEvf94jKFeIz10OSlMa+aIoy52TMVBOOFkhXHc
IW/alO4+ob34cJRhHe5PMHk0nRmSXO4R2reTOwkHd0uwpj8cc8rP8Ikqajj19/03d+MYkOy6tg76
T/4nN9GHo+eYoQmI2rNOgxiVra9q2Y4e97DuuhKHbQBo5NhYL1uMShe+2a2VSf0IObZj8PHk3z+s
zJxHYsSJOfDGs+/oJsUbL2+genCfolsbO9kebb92A7Bsafh042TQm2T8xUASBMb8ZBRRB6k0bJ1T
6OVwsRSmW2OTJpu2d6P9/fd7fQuSbnkwPQk2Kg2V2X0Rxkr3Tr48QSBmjOWPUX/ITJoq9IkRXFGw
C7y/4I1YymO5DIi4d/k3f60KylRCxIQXLUBQubOOreUhcBIZ2Cj2RbVx0P64v+StZ3QIMhpblV1k
GZdfkrqhLxFnM05eh9B2AIr2bOoQGFSnMBGaSbyFcHPr84FzoE1pU4OCoblcD1nsSR2N0jgZpg7E
gF+EEtmEK0nvPh6rmcpS7Bp0pK7bGlEzDqVQO+M0FZb3pnVht3GtoVg47bdOAnofFk0hQoozn7Hp
tYYSIBIsJ1EioVx6mfINQ4B8E3QFCHer1us1cow/Isd/ELdJYKEPYTiuC9jPBO43y9HQsE9w6SNR
1wD/5iu4sPa3uvDedA2gtTlAjqhkWfbwdtFJB9HMlEWCYctg/vHgF40Tii6hB0rDat8ESbAxvcL/
0qJMsikhaEYLmeGN/akjiUjn3uNDAj66XBCJAljcPUVm19QmJtdRd9Rz3T/iTsSo3aq/3n++K/SF
fKuovVJQogYM5G92HtS4Gq3Ia40Tyj7N2gpidG7AG26ivoebMJAbrLrIQHWjMx1Kha56LiTTp2f2
i75DWPcLL/zG9azTYGBIxOXF8Zx95QG3xbGwe+OEr23N1NzF4H0FJgWeqo055KHqPbGrITMcSuBY
n107Tnf3X8mNE0vNKZEoiOeAqpNf6MMnN/3J9aO20vHD6f19xDT9NJRVvQ3LIlh42Bvxz9BArzJy
dAG+6LOrEw1BA5XSVj/FmaueYZogi9q29rcinqI/oxOPz43RqQtR/sYbBjkOAICKQEbdWdBtPMvp
nMEyT7mKmi+y4l47YQ6BkMsqLbGVXXXoCr4EDdo3awTanbNj9mG78OTy3MySeO5TcDwW8zDO8uwz
oz8Zo9xHATRiufg9qnv/depCfXr8NIGbsWi3yjE9SjOX37JIe2T4Cs04ab7D3KVF1LQQtQ49H1qe
kTPpfXzveERfkCp8TULV5XrYFPc4yDL9qhQt+z0opn3CRF55KeAfLNydN7apHPTrsronlZwjQ5Hw
C5TKTM2TSud2jeLrgHtlg4hyoIcImN9/rhtRieQDCI4sQUDQy8/54Ux4STx1huDWzECrf/E6qroV
JECslgyMHPB69Vx/Yckbz8fmpMbiEHKnzbcptJiY68zVTxC41KeqsATNvhoJPxuN0/tPd+NE0Mq0
6E7//+hhtkvqCGc3P/bxetIkRsdCfqNfBViDb6DPwfM2uuG7YvT2rkfYgBJztD7f/wE34gBEOZdh
G6cBCOYsCI9R6uSRL+BXhv2kwJE3JPQN5Ru0N/RBQ6QI5E6yhp3llgsn5EZLl2gLzwnkNUURFe3l
p4XIXNZlEaakQZYzwhX0UZtTbSyYJgy0cfBSXET6ojB56XUtXncuft7uFLp/zMaxt/ffw42owCiV
EheoMxv7nX7yYZslg6JSVavJeVIS7Q87I1uLNLYeT+Y/rjLvpHbIEbVI5CdnS439je4NJt4fSEM3
blZ8cyzv8xSJ6tRG+RKY+9Zn5mJxOElMuOCCXL5qMwfI6cFcP/fwwszzWKHl8MULLO1vhpbpj2ZQ
0QJ0tNQZFpK2G2dJDn9ol1DII7g1u2fiRtFt1CnjMzoQ1cHNa30fxxrGFUG0dH+/D5Jmkd113zNd
14EjNE9gmp6/GdhdnJ0qNXFUAdWKdU+UZZhctKJtxBELv9bfBXhFYu475GC9D2UJ63jCPxpa0cJ1
fh26wE0y/ZE9e50wObvOSXqSyR+z7ByT95f4hFZjtFbJ+V5HYfV/tU2+RPW5ftsSuk2whK0h8eyz
cAI1KrBUJcaXNhyyfZ6q0ba0snrj6OZSrnK9owzLoz0jyVjgqL3Zh8WntcFqCG5bbJf1z1CLcuQ8
OaLI+uQNxPNQzzbq6CGdeP+g3nhECSTkBgfPA31mFjQ6W7QxZrL+aUCVruImrbLnNgrzYi2ShJH9
/dWuaw46NYyD2bsa7Nr5agbEVbxHQNeibuu+pOihbX3RYhiD0zcSumPbNmtdSLA67W7/1/3Fr/cP
4zzJSOB5HboLs9hcQO9wekwoT1aU0eFL23FVWaKDaG97qzSIyoUU4joGyuqGST8tRm6DK3qjkaFh
hzPPqfFLmqhWqu97UCzb+091/QG5Wm0awzIPhME0OxW9o6Pji5H5aSSp/lTU7vSiQCQ/pU3uLZU0
t9biWlNp29DqJrO/DHtO5KQCvNN4QmhIAjsytKiRAIesnCw1Z28sReEkIfMcJrBes/wrxs6+6REV
P42tE/3EcCv9lMdKulGmKV7YlLeXQlKPSSC403mcw5ZDqChedfAwiuETsiL5QS/MfIu2+BL++cYW
hCchIScksXLoefkC3brDsM/L+lOH5NferZDQzqIezEeBSuDUN+3Co71TIS5juMXYXAJyHIb2SD9e
LgidWA172+9OmApmOG66VnQcw8H/uzBL67ta+do+CMcuXlUZrRM74B7biEzvD3qK4wyhXOBHi/Pu
/T17HewsAg6VC2AkenDzTlhWYRCnx9heIXiAtIY+Blun9ZNTiKAMahzDHoHQBxlfNB0gEIJeplEs
w/k8oW8zs89T1DlPBiq+/yggmr8NZYh8JpIQO63Gse7+M97YVTI1AEAA18sm7MzevDegr5NF7alG
LPqUI4p8pMc/HRyn1vb/w1IQYgAuUGszpbtcKtLaoQtTrTkh1pVSbgf+0VACcxdSmC2M1249FWHG
lG0U2Vuc7SdsuFvUr+LmNHRR/clVNG9Pwqt9odHhLrzAG5vEoRFN44SayLHmQ88IpQ2hlk5zUssB
2Xml8g69g62qE8b9c1WOCFZNxeMlNQ03vhY5NCgXKs7LVxl4deU6mVqdin4CbrJB88QHipbi3Zjh
UR2iuIwL2hDuGd0jiFV4Rur/Rp1F1Asj3xuRgtyLe1kDlEhnYpYPtG2K13FVgAFH5Xd8bfA8CI95
VaJIR5GjIITamn66fngjuQaBSYKaWHd+PTv1SKNhMuuTY2TDfsR7axehBHMwFdST7i916/nkK6YM
9cguvdm1hTXXkGAeRXYuVXd81fudT5G/BXc3omOgdLv7y10nHhZTL25HhlJM0OdoWr3tKBtDqzp5
nHwk+aG5j5hmHERevGIyFB1q6deFxk+9cDZvPidpAAUwTYQr4AWKhfmo4NB7Gmor+oK8R/pPb1vB
BgkGqa0oqu39B71RBdKhlqeGzBdIwPyKiUkzRNmI7mTBwgKAFie4ladYiq3HvkFrpq6wKQnGyEVf
MpsGCqYs+DeplOTHoCX18f6vuQ4XnCWoRbLfClJtHi7CEVVzNGkm+m5lH2xwYptevC4px71aa8XS
nrr+yPLkouIg6bVyb10e3i6s4tFMS/WklQV+ZnGCGPwGuzrj64iQ+BfPRncb66k42VRtIhYQj9fh
irHA+zSbuMh9OzuwQI20EX0l9cSMpFw7dSx+aH0V/SlyBWkZT/oFW03s/nz4BQNFJ6GmtQKfao6z
jBFsNa0ea95AQ1nOjBv3rzzT640b1NnCTr7xLWlwAlyiVUUGOIcQubVVhqZFc6ovEuNH7gzjEeUU
FAhVFPjuP5V8V5dZC3x1ydEy6Z+rfMzLDxlwR0ph/fEUgJjeMVa10G/OrUMK+u+A8S3AgFoBAxOL
AakJkS+coRtP6gB/53NyF1AtzC4BF03eTDJLT6RMxb6mFFn1mJOskJZbStBuLAV6iGkIACloePOh
Uq0qBrlnUp4EYPit5o3p3xkeSdigVtFCCLyxQWkKMRekOUXJMJ+XVbR/sIceeCrkUYH3D0p9AvOe
YWGPVPRbJjjI54rjUjx8lTFvRVpBo76E3O7Kd/ChFwQ+NhrDEAdIA48Q4EuBMzok1840bRoE834J
r+rTB8m2YJ3By9iGSUoviVSzNRuMCVVssfNT5vUi20+l6mW7MkyQdszsFieUgq7vQrC79YLBZ8mh
q9R3mGM46QuKDlJ3dpoSPFP90voZoRm9clv4gLotfueKtwSBuL5deEzUJIA/yJt0PknTBmlB5PnZ
qSqN+tmearFrBj2DhFVm+16plzQE5usBN5ZdPcmqoqnnzrMSrUVT1x5c8zhqaREgUW9gZYnJbRi0
L3Gjpm2+kiMqdWEHzeOBXJbRghybS8GgeY2rFkUewpc2jphd1d1BjKjVrjOjslHEbtGOzQMNIlxm
uZuQAf62d4d+ez8iXV2rbH7EHmlAgTUhJMxRwVWJFe+UBfoRA6GGZm455P2XygK/tPOmqFQ/Ddh2
2jtf8Xx/J9AOwT8rFUnw3At67NsQhfpoIRe/atDxm2jYGBI+CxcKuuTlwQoDOwDEKsZjKkprVQRB
dR6YrK4taDNAKULcbmC4rl18pejhJcFe4LP2aEkrfwRXrUzhYCqBUbn8ERo3vBLBJjn2wHS2jsuC
OIoPJ8dpfqk4Gi+kqPM7Xi5HY53SQ/LpSVMvlwvNEZOjTO+Ood0P1ack81LYSeGIHfiuZpvEzgoF
2wT3ZqzfopGRJ9YIC9tRPtLH64nfAGyM1gSHXAX5N7uekK2PcNIwuyM+efp/9jSm39IqTF+qOuwW
HnfeQ2IpGpDsPFAONDjnnNQJuz+17q0WpbzcwXGirLc2BdjC1XB9rGm1MD+UeQQBbJ4zepmVM4nv
u2PXifG5SqH1oleBNU06qCsXibvV/dN04yNK7RUuWVmK0/e8/IheDD8z16b2aPD1+i9dUpCPt5kx
DhmWh5mdnqC46T42ibgXr4K0MdWFycE8VjOSJ1silYHYDBhOnW0jWyQO0uNBfWSTxRgVxGY+pjvo
dZBJktJB/ipXohYfyszAyHtJWemKcCaX59G5omjPkOjIF/ThSmxzr3NwZp+OuHEFunfoKgr7ZOVi
ApXu0NSu3LPL7E/9mpvo5dFOdxvh9etqUjv3e4vdivbST65r7FNbj5TvCip7Ymd0aKBvFRX5gn0N
wSyo1sFAu+BX6Fdx+klrYweDjkISoX64HnbMn2v8yxHTjEKkOB/9wqBKuCY05jMck3kKZUZeBN43
YPYVlV/ysMUPusHZplZS2BRdl59bR292hhYpC1nq9YExwONKOB4RQlbxl282MXCuHuzRP6oqSNKY
2msd2mP27eHHYxUmwyZFHbtn9v0qrIML3Wz9I8Z1erwK6lYKRpldT9ewtYS7d23A4VtnSHQTLGkW
/P3o+gBK4G+QZoCbxQPl8ilDp8gHKFbecXJ8uKFEqmrVdsycpjDxf+IRGGySIG09BLvsZomffh0t
kLWhnKF1B5WQdPJycWT5BPI2k3ccOg2TINXKnuLSzT51GqqPpcuq9x/2xno0YhDlk7wf2Avy7x8O
i4fSbRfGg3OskxJj48IwOhxPK8hltVAoAOqgXMgeb9ysiOaQcFCGSEzD/FKzbZ8EvMydYzA1kgqC
5flUUH6oIzNyp/QNJCzLsGCQAZgmikiexwi2aq+F2XNSe2m+cJxuvQKw5TSoOZ1SW+nyFVQpegAM
6XkF+FCclGD4gmR4ufU7NXnOhBItZDs3lmNCYkMcA9gqKQeXy/V57DRYQFnHYIiRxWkghhTBaG+1
QBtWo8p04f4Xvs7vALrRtKB812V3cXYfDCbvEmua4NQW+BmsJqHjSQoNXvtpF37+VHaWjdHXaHZf
kYHHmsjDsyQ/3P8N1zcCtwHrQ1hE5eIqcGQ2g2TfqMFnDVpxaGss25MoTHFqoEmSB8gcpoS7B8e5
9FAZ56L+yP9luSmj2YetnTHkoknQByck9bxNxsx07xVOvoPYv6RucZ20sJQsT2R9wgxs9k0Nlb4z
xjHBCUdxRd+hRBkUW0uFp7nt0tp7FOzKk9G3lAU8iiNyjnP5ZJpIBIZGOgbNjlIfMbxUVnlmJ9/x
Nl5qTNw6rYCCaC/R72LHWrPTIXwDE1GtxbfNsqadkeDimdv4lQkNDfGq7811PCCPiqYcpuYwkbDh
9cLd/e1z4/Vy41BWUyBIGOzsef1UCVTRed6xadti1/fWqztO8ZMPAuXxWEDGQPJC4Oftzls+UepZ
k4WMzbHjfezdLFfFqjIwSFjnXVqt0yCLHhSdJOqg28OlSveXIp5q8/JjRpOJQH+voJ02aPoziAcL
Zr5WHmCUNQu6Ejc+pmzg0WZiBi4P42yf6kGfaQFmCsdJ1PQJyrJW//ii1P6xuwR/lBLe9MkcmwGj
57FVnydTid+wAzQXQtJ1CHynkLGJgWZR3siQ9eFkimJqDGjL5XEQikujtkE3q0qSZ7eoqqNGhb+/
v3/eVV4viwooa6QsFFKMiqmyLxcsGpwO8TERRw/7GiRL7DRTihPC5I79ZcKTggc2/AyVcqlNs288
s1Q+D7iilE9Wryblf36pjNbJjkbF/tzjkIqBTVVnxk8nbu0Ae57eCKO16bdRdhz0UbQ7T+tzVJqj
CjOjVazrmHniPoi772pgnKtGqzEIPOMt9BwcfPZaVdbhzjKTDrw+XAr9u4pt3C80tvBZdNEKd7Zp
HwfJJzcvsnYV+VWubO+/ousIjYwxu4KrAsIF6eXlG8qNQudF8PujWvh7b5g+MzEdDgxGsl09gudV
B39YyD2ujzWputTwo+cpp1CzNRXFxO3aTtByxc1xE1V4OKu5ZeNxRRPy0ccDLkVaBfGCSo/h9+zx
4jHLQyVLj0M56t9MLCyCTZO49bD2Hb0d9qIbwChPFfF0YeXrcoyZPoQdJpWcbfCrlytnXpBVFc4Z
RxsFoAHOeqCCPlECXFxohiQ714wwjyw7DFwnYtxC5Lz+rFSAUBVo7NA4owt6uTqsr7Li2hqOVpcZ
yHPDJaSTMGw7OjvPeepOr7kkYt9/2Te+q8dIgskazVcYo7MrowUqzcwdM2pHH8Ly0OXQBg+qXoQo
ZNeP34VIrDkG6pty6s286/IJowALiFGru6NaqtbWrjENJ8HxVlNsLPWprl7mOyhMRxvAoSxg2HW5
lINy8zgUYXMUYC2x00zLLWZ//csQqNopj9MES9VkCVN69TIl9oTeD9MtUGKM9WeLUleafRHVx8YP
0L6nHWa9OOXoCfTTRPD1/peT2+EiTqKwREYOWglAKZ9v9oTRGOO7iTvLsa17bzsw33rJeuGtAiTK
tiPMxc2YkD26bS6duktz4fa9vp9k4SWRFLJlj3vA7H5KImBReB6Vx8KAsI4svrc38z5FdXqqwr9Q
NU7XI3Mnk1+Aq/gGQ+JSx1vkYXA7yTn4P7r5zA/YyXPNmsQrsFF2teqYTQYqFE1rYX+AG/gqRdL2
y/13fnUZyrWkeojBZJie2ywKtpaOxiZKvEdrNECy5jhnxqu8Qcl0R0SxdmZY+trCCb21JphyMh2G
aohPz8OCicJGZfvlsawtER5EpoXDV7tScLUuaAt9dqDNPzr4ke/UZFRJJJKj4rlqqu+kg5K0Vklj
ry3+2HCo1vYU2F/HFo2P+6/0uqHMWiQXbGRyKzLv2TsVceTbVtZWR4UvHLdMZ0WeBuu0ampatoo/
agcSAi/bukJ4X0nUhbUNk0ivPyu4mPrxqjbKolmIxTdeOoklkCtQ77LLOvtRqIo0DdbW2THG3O0N
SGL3g/o+VFbA9ro9famgfvwz08Sm0JS6RPJcX8YOkU+WoxRGdmzTrKyZTg9atAlxaJt++GZifjMa
rCMXckxdntHLGALbhfYjpAmDLT0vTtSkNyKLNtlxAtiROauJgxOJtYVr4YiIiWyT6WEqxvBkGPgV
vdp2Hve7Epc262UsdcRsGmvsi18aTjvGWlhaE7y7LcY4/LQ2XRAvClSv3fah56E5hw9Yb61CgW3Z
F9UZhupQTrZo9vd31I1vJwVxySFcG9DRfEIRFkbt5EOZgsotokOuWPohUaphqwvrq3DDeGH6IEvT
2TukXUzJKrW+KShncVBkWaGJKK6PKvO9UzI09Tl3xqU+4rsk6mwZ6H2AJ7jSuKnnvfYq9FDYmsr+
iPVK5xypcHOkWFQsRnal6zDk9hWw/PZmUHBK+FKil6qdAnI15KSNNE++JxN2I59wiu79b7RnvPCv
2MQDbtxYXm7oWwwFA/z+EjJl6ds6CIzZMM+0j1Y/ENPhg7oow49lamytKPGbPSj7SDlAGaXjlld5
CRMQyIF+iITZaZhBC8daJVM6Oq/I2qoo5PipN/1oCpxqccLE2uvfXNHUcJv5uileQk+Lom2KYEe/
jmqcgTapW07Dt9Q0kXyJdL37Dw+KbHyZcq1pz+kYKgYytUY4aeTnYZ4rp8orkRtaaTqyGskKXIfl
vSB56Lv0I0esiO5vsuurnsEHuaLUXoYwPQd0gGXhN1AEHBvEdIdDLfQBp+4gjNI1lJn6z/3VrhJT
QMJADsiFUYdjG8wSCxjkwegxtD4OduqU4QZNcbP8hF+94+zzcYiSP00ZxK22cTEuc7bRgMHK5/s/
4cYDA8uG8AlTmc7CPD4pfZUCRx5LegtD/mZAqXirMJ7B+hR7lf9hKXmSmPjA5JjfeF6eOaMd5dWx
QRZae5sgTPTflYQM9b8BnS7z9f5y16kirxZuIi3Fd33BWQ+7b8tYAASwj1jC1c9ZhSMcDNdjqlXt
M8ar6Qr0oLUQeW+sKRvHlPXEXchcs6BhxmBUcabCGrYa83ajt41erW3FzL52Qa2sEadp/w49rG/u
P+rVR5TUMbAPkpKDdcy8mCetsRkcOzZAttx8djC9PkVMqzG1bJbu9aso/L4UOoIQayU3b7Zlqzj0
awQ07EMdKuVPs/amaovXZvJJRwzlmBlTt3Aiby5I0JdC7zTj5zBJowhr+vSKfbDN6V8ftevnHsuu
jeZOvzNdjb7ef5PX6S8SggR8GCF8Q6AA8lr40BfBnWbCY9IxD4WqJK9aa6nfzZZkYhsnuR0in5wX
mCXHfeMfdcVptJXqIxq1wX9W397/KVeFgMF4h1Yb8FBIOFzll79Edf06cGtHP/Qdbrt/lDEca2eb
uW4fN09isOJA6pGl6ssUA3JZ2yWgv12cGFn/dv+HXO8uj6IZVQ0563Lg/Vz+EK+tGWBGeK72Ux2s
AiNU97pV5/sOLM3x4aUoH6VzD9tZBR17uRT+t3jZC+xAcb11C9o2YWrYf+tVYA9vpGmu9+X+elcB
GBUlKf0DQpP5C3vscr2YmfE4qEq7t2O739aZHf47NjhK0fqp9qEpoGu7TXA2TRFt7q98PSLlCOEn
ANQCJRHtauSR5pNbIXHT7EOnxrwNUZHPEZa/Z8XwxZZXJDZwXFH40ZwGoLPmIJlYTE91rUZHuy1w
kzPRDwWYkG3Qp0PMKxPFMUXZmcLMK7E87Vrr1RJ9cFR7nA5Tv9JfTC12FgLe1emUT4G9FQRw2O6M
Qi9fYARcJTAxPdzznuxzWJblMS3UeB1jA7HD1mxJNfYK8E8CBCYEUVVqcaAJ81BHMmDnvYgBdZlm
KHaouYeM0A2/TZGbnKZSD/4eUBptT5XjJ8FfLUj7lEwBOM+Ti02H+sUbQlfZY65Jq22lIKZkLlV2
75noRU7HbyR8IKVAmQXUeBYjFTSCrWZoq32NR8NJq0d9VVVhtarLqFiHvRL9a2e6sVWn3ngeCp8i
E52HTVPG+NuKON5rrepuNDPAkSoM41dsuM1dbVnlpp6K5Iiaf/KEByFWoGglf/Uaoe+8KrLWKcHx
KMLaXlmYq+6AjCgHTIPHhZ17FZfk03F9u2CWEFyby5Ah9IeAUKFU+yxw8g30qvTp3TW8EJW+8ZO2
eR7QjNqoTds8MQwLHw0RcnnaTYjvyAH8/AJKKg1Z4iGs91kxAjktI3cfVuW07mxjqY66jg6AS5kK
GKQslAJzwqkGx28QthEfy0z1qm6jJbHj73qrGuKdMRV+8eLqdmz88IMwn35OFe0/deFlXyUUsJA4
XQazHxIZMFqz82UlvZpWOT8hSYdzGBT1GvfQ+tnqs/JU2xx0pZmmw/3YdHNRHhhSlwz4c3HxHgHX
yrWD5OhVetNF66pBaRxlcbtwDioeI9OvRNezOFnniVnVS0rjV9cNQkDsLjkeAfVLrnj5yGNfCb3Q
VP+g9GiBtZYDvrtzki19pmTh7V4vRSeRGR5NHJuAMpcICSlm7CgbvUNR2+mBFqL+ioKGs56w4124
za8CJZcMjW8KPdnfpxd9+VTBiAuy6vjeYUiiYKdmiMS5nW6f4QN8qxI9eXS8w3L0mpmhkRzJeejl
cslQYLaED+8hhSi/VVFTX6eIqR2UEKssRSBQfH/LGLNXyQwdRAEZ7/v4gvpklm3Tx1R90+iVJxOY
SAY6tCj7pwzDmWQXtp1b0j7MHAR5aacF1apyVJH/g+dvr+4TXCLts9ubKuqy+JMgNAtjUd2RR7fT
d0FR+h8lJVat8WSBWZ4oX+OtaSf2uLeABkz1BuOp5GnoE9XeaYNIwpWH8n+59pthGHG9mvxBefFg
L39ClcRsD/EIX3GNEDcTD9MH2XBwYmENm0mUfrCPGt/JKMEzbTKWkB6zgALDFnyHtDyQyB1Z7l9+
lc7Cep7OT/Ckpoa/r6rqW9dY9hfDH5y1Y7b2Ju4c8Dxjt9T3mp1oFqbAJH+DlkqmYZqzhTWq2Pe+
MlJlAUIaqvYTjo2yLZNGP2qh2R+kmMfu/pa4sSaCnMRoQ258xFsuHxbD5EhYk1s+DYFrH4IIvYK8
Fe65is0RkfEg2QC/W6IZv2fFH+5eJMARWmVJCdhEvHJewAcd17tVWdOZBo6pbrvOnXRseZq0YIam
jeHvovL7f8pEMTBVLurUXLvokX8OsDhGwCGGZ78uS7uuVyN6oS9mWebVzs9Cx3kOROB+s6ZKD96K
OFPShkgMmA957zQ0sCnPwrHEzo1XIVZegL3yCzpZTbzpxsZxv6il5uabUi0a8Wq4YtK+VX3RZU8O
tmEJLRV/TIp1noKhzhDF9Vp2ohSMD5AHrHCtwNihB3X6mc4eeh1rtbQFEB1HeEO50YI6rzYtfkPn
uoa7tuMeSd46gUzdirl5f0SGflK3EdfmXwNUut8J5nZ/PAiK7qrGEvuxSMcXYDbzLuPGyI1QN7uy
Ci/svQlJ63PmaRU6Y9rPcfSjFxN2zmGMYmMhA73aZixHUkgygBIRJelsuQocnD8AaUQw0orPtd+Z
DGfxBfdpW+2m1vqde8GDXEv5iMAxOEpg3gENzJX5POZB9QDX9izaavxsian4p9Hb6mwbzGs9KdZ3
/yhdBVc0AKVRAjhx/Fuoxi6PkoXwaBSQGr6UoTXuEVaLn6YpLPaAnqf9g0tx3xMoMDfEFEeyYS6X
mhK/zCEH+08l9fbfajWMK+yLmu/pMCwRNt71iT6eVeAsfDXURN4FfgDbXa6VZG6pUVrWZ2JlQQ1m
mE12svRe+WEosSlWQDzBwfex4X0GX9W3awUxHm9f4cn62cX4V7L38EE5NC6dbBhQiH6UY6u9NWOj
LeGyZ/e3jCtSZYngLfGQJCeXv3UKChrbZWecy8Icv+dQc36RWBifRz3/qcSVWOiVyUf/+GroH0El
IdG1ILnRG54Fzzyp7azPzekMHKc79/gUP/eNXS6E6OuHkmUKp0Z6WcIEkmfrQ7OjaAU+lYnoz0Ar
EqwZRjV60YTVfBqiETNwrpSFjXxzQRIThsQ0j7iPLheMxw50yKR3Z7OfRhREhOatu8S19gjmBru8
Kuwlfd/r8MCbhDRHIUaIAOpyueIw5lOh5OTOTliq6loYKJ1HvhFl6yFrxr/UANOhbvSShTd7dWKx
OZYJNEFJjqnnUUnRkKqHoqada2vqNkpi2ytKqv+ayVtShb6xEuMQeVQZwUOSmx2iBtplkqdtc7Z8
pI9WYwcJxzKpEVeaHVYL0eEdKjHblzL6Ma7kIzISn71OFYKV3aRBc/Zjxd+0Ovf7WqlAp/3TGk5T
rXQ8LpuV24/h964xu2LVeK3pIcqq+8ZKZgral4BBWHco26YrN2ZrJZh26Mob96BXbLPGak+T12Bb
ZmtRgKBaVWnmk4N1OiMrBgLx1sm69l8zt9VkjQRP8YoAqp7sVHMcBUrIbcXExKmHpfN4/ZZh8VOT
4MsIoB+Gz+U2gsM3WFpZqWcL77Z9hpDoqnP87oXZRb+QSl+fEYIZHXL0e9BsQBDmcqmq7jRrpPt/
Lpzuv7yk2Pd7bjBJro9XllCLXw9GfIp5ECJoGEndGULb5Xo+sL7eDns0JVPd/G/Ae2jbNXo57EYn
GJekXmfNA7l3uMCkbSgATILcLOI4o+FHVeGZZwul543ITVQDOPZnqwgcNPi7Md7h7VmBNdbTaW+I
cEm05Prt0rJg4vyuusElJz/0h5CXMZUuRkx7z2bgDqeqbU2x9hJ9+u3alfWXmVeRv/A9r7cO9waD
FcCiKBfCh7hc0UuyOMXe3T77ZTttQ8xwjkHbu9tgiKaFqHMd7PCrQt5WJ+92VJR7L5cKrM41A41q
yvATbauiGXpozYFbUSB7oWKG88NVsKS9v3/e/fE+xgR5jdNHhRTI4SB9kK/8wyuNq8IPXM8XZzLm
NAbB6PTZukPnedpWhjKJJxTfnH9giPkq6F+/nPZCDXRzjdR3Vmyi0RTJqpoK13iJw97ZCRU2/op2
nqPv4jKP1H3q61W3vf+r5/tA/mioZdiVgoWQ8M/LH61nKBDYI4yyiPwwfs3bxNU2NfSxf0UYCvGp
D3rrwdmJtHSlIQi/j6Jc4s9nQWRyB6vr7LE8R0mX/kvO42YbpWrEsxfHbb3z/G788ehTcgdJAAa9
dNgcczCRAwc2HQe/PlddWTzr9aQeaIJXb3Ggtgg4GkvyGfMClycE9kHMQioXJP9cMZrv2elFht9m
AM49oALXomYTuEbmH4sKJ6yVjULoV3sSyrrX2+nt4acFYIgKASqNtDzmYjCuldOd6rXynPaDbW47
U1ju2muFFz4PfaFu49Tihzy8pmQ4AXtjVEMvZRbQpOl15jsWVmJjWnyLBr1Ek7tx1ZWl1dlr5Cr1
5/sLzsMJd6ScwcgWLAnxVVldmzbXoq6MZ0mJPaRM33eVB5SyTeulWuD6jFAIAIciktAzuML1Cd/T
a7RChnMvNGNbmmaxLkZP3Qd58GuiK7lQyd16MlIYVgNkJ2m/l0dS4jt6A276OUf0MlxXUOLbTR+a
zQ9LRI8KbuKKLtMNCcSWEzacOC9X67wxMl2A1/t0mPqto2dvPcyyTYek3lPStebCGPNdve1jlGQ9
OE0kOMxNJe1mljm5pAs9kNNyX2h9CI2YqiZ7aVrXa1agr1JoVHok9oPAUXIV5LnxDkMLIoDNjf1f
G6por6NCAU6rr4fik6sl7lupVLW+8hE9/VutPeX/KDuv5rixNE3/lYq6Ry+8mZieC6RPuiRFytQN
QiWDA+/tr98HqdppJZJBLDs6qlvBEg+A4z7zmnSVJlJPvxlWo73CLjre+CHynuCkpWbjp/DFKTCV
qVgNPpp6K2Hlycvbi3N+vZ9fcqqUT+AJ2H+zE46QDs/Wtih3XSOV934VCuDLcrGlAZbSE8J2pzep
7CqpHu8sxxsWrtrL4VGTmXQhUcymtEYDhoP9ck5TJa5Vm/7TdujNaO+piXocpC7caNRa6nUnSTka
bEEKtsLIv/iRvKQSPgO9/XoAQCOQNTjqoT/OlrBlFI4fgffbahV2qqkKWTlURvlJgPhdY4M83vWq
bTzUatIeSqXyNwUoz3VoSvnCpXx5EP96EMx3qINNFDqe5vJLJIVoJGe0ZazCPTAAFKyQjvQRzm2K
qjl6EKVPRWP5W1gd+u7tNTD96v8sdI6KqbhJ+DHxbCcNtdk3GHHfBmgh1F1kmf5z5I3ebUX8vjDV
l4fFeRQagVxu1O0p/syri3GQjXKjj9rO1knKMapUnpRBLddO6C3VKS6PwX+GogFPUE6fmFTr8lt6
AKkyS+jaLrAa9SGQai6vUum/eH5vb8fRWwqorl6Nij2JBmpXNNfQ2Jp9QFtqa6ekALUL0hYCjAzd
Bf9RadtRMli9PVezU4l3Q+WTy5LwgNmCYT/bMYbPLY5BoLorjbo+jU3jrRXJtl0YpspOrsPvUSLy
A/lx/4Lv4ej6hrDvZDuIns0UoyWiu2rHOgQYoWX2eiDcOg4mdueqFQb3gUikp9GMQC51qDiXsAt3
rW8nsJ8nb0lkDDap2RSPb7/TrEX8zztNyhgcRFNSPHsnxagGasyNuivQSf3A7RwiEWCNey3SSqrP
gKdlPW33altKKxGP1j5OzZIerFRubG1Ay8BGVPXtZ7paQnzmCbxIR2vKAeafWc6ForW0l3a2FhkP
CC8/1kM17MsURdcsG3++Pdp880+TSnzApUZFlI8w2/yZOfZ0TjVtBxvHeY4c9MtYAxSq5Ure5aOu
uAWksS9hztH47pHpOxEAIkRHDXieJkeC+Aw+ibbL2ZpHoYCVCTXhuZaVDx9kLZBuRDWqB0+qlhpQ
1+8M14FCCBRHzju6HZebVDO8khrp4O9jysRrpW7arRbi4JfpMYmlXWabOE6w6220JU3m67kltuZ1
JxVtg6Ri9rXb3EhLgG3RfnSgNeWZlW0yQxN3kU18hibXEk1oNh6dtMk2YYpbSCM4/Wbjxb2O2Iyf
QwzScmjz2y6SiMkSEjvbQe+4H1E5pbLa7t+e2uthKWhBXONeZ1FBArz8wKUVIKpslso+8TQJ80eM
uvBM/64XXb8NRn8J9jW7ynnLqdJtM6kGfFWqhZfDwXFofB1F6T0uZOW6cqxmE2Wt9klLA/GXITn1
Puptc82Xlt2E2V4I62fL6Tw8UnH2L59y/s/l8CbeUM2ARsM+5j4/NoAU3TqQul2Rhw9BUsubOIi+
wF7Utm9/5csMnmoPRQKwLUSm3ACczrNx/VQOnMrXlX1ceMEnG1fIlR51/gnJM3U3akR3dH2Thdj0
1UEpjYK5mlx+5qeTGiCEZzuJuu9LQ9tKiWmjxMCBqVcC8j2J3LqolSWD0VcmGMUZtgv5KSSIKw0s
oL7mmOjqXoAq2+FK6LmhohQ7LUSOwiStWjleU+29LDPWEHPUn29/6OvlTGFd0UiNoYShUDW7JDqk
XtVgtIw92s/9Jm6MZKVaXbizhRG6oyzeZxU4TSwPCW2QwJ/q4RV6fQhULeqKyNyHdC5WZmbb9wIM
ByzPAr3JhWv9tZdDvIhbHa/AKRG/XL3IXqTS2DbmPmIN77FzLu/VbgJNdnr3MWHjLIR8M8LBr7eD
2Qe3gpOXgvdstxbZ2COFElj7EVKBW4TaeJt3XfJBzbypJqxou1KY6U6NdYzdwEruBu5ANyRn3bVJ
Pd6Gnto+VSGm6uQI2UnL0+RUW1BEckURK6BACSgUmZCo8/wueV8oOU0NmRkpGf8LNmOOb6S42mqZ
F+LcrHTJyWgSY6Up6PEWZbMkd3N9rHBsT+YlMloHROnq5cSMraekldWa+yKzw72jQohRQKGcusoE
eQAjdpXFgb0NCsQa317vs6Dy/JJw2LiiADpODrWXI5sVN6SwAfBgnGJ8Hh0ewC20As2dVFGe3x7r
leWn/z7WbG/liLXiNl5be8tXcAq3YKkPVmMeTSgEq1Jvrf3b482sYVh+EzMdKBjIMPYXpYrLlwvG
vDE9Ou97rqbmScrbU6o00VqtRP3clY74XjjhjdrkxqFFNMRFma3fEqhM/FOpWL/9MFcfGrw5GHDi
dm5LFAlme89qMYSW4VTve0syVwg7G0domnfCqbQP7x2JIHdSjgWGjR/dXIEX5JluSUS3hOfIG0jh
KG263FIPQaSa7zxQaJwxBNQKPi6tn/lLNXY9ZkXqKAfVLJKbtBZfJTv/HsR98qQk8rB534tNbTpC
2ImESLX0SlsBf5/C8mNNh3Nk6quycsJbJ8WsMW6TJSOx+dXHUCQJXHkTCIwu4ey+bcuhxGKGhRHI
1eDmQ21Oa2JcJbWnbMSg/V0murWQoMy3x3lMMqHJPBBCmDxbIcYQ0pHUK+Mg0N/fqlWmrPEUTVeB
WQabeqTK9vbnnB8603gTk4maCAAgDsvL3VHFSPynZCUH4OTFulFybSX3YAfXA2XSb62EGr3cJ84I
N69lq749+PTLf6sGoHUwDc7YYJ25AuYtZtlLrabtDQMMZSF/0fJcXjdeiSvW28O8No9UHUg6IPfx
n9mRkyW50Th2ZxwwapO25jC8aBLMndBClhpNFf+u8K1i4dZ7bR7pe1DsQQXqmjpjonyb11FgHkLN
9m8Qj28fQ9OJOMKHbKUmnfz32+84P1mmT/nbePM6hJ7mqhlRSTpkffYil117i0rh8KMNLHsJ7fDa
UKQZvNx0grFsLpcMNSWIdmUHj6WgUhXXWXJvcVGtJzLGwin22leEqg5ODLTipOByOVQod6lnAwE4
2F4bha5n+vaqCOKIuAFxK7c103Qh3H3t5bjrIdtRqJrE0S5HTPxK12JZmAfMIModB41016iecYjA
pb57KPScpr6LzSGtkBVfDjUMWmOEpbAOSpB8j2NtuJdDrLNyL+8XPuP1S9ETmOIKGnGkS2dey29N
uKbt7CqzGutA90A8QJPXsCrpJmHG4n2QCnJciLP0dsAUTpVOMu7Ll4qaMBs8X7MOmtoczXhyS7a7
GoCaDVjNgpavCXN8eXvtX68S+jpQJKHBTDiOud/O0IyYEtqjd6j9UnVN6KxHuVQm8n+l7wBvvk9m
7fyOkwgNBTjIDRieze6FxGv7viJCOHKXmushLf2TpUfaQlnorJpzeTo6U++I0JnuKSWb2TCa4sfG
oPc+ToFOsrPiuFpVY9w+BdIwuF2YtPd5QcvACj3xVOhBuCJE7cQK9fJgE/IPt6padQ8Rp6F3qbbW
wql6xupdPR+xI/1K1HiuDGL0tkeZK1akQ2i2vlsBEPiO/VN7WzbdxzhD+EiKTW0LqVpba3VurYwk
dXaGkVbrwRPqse36ep/2kb5Xw0qbZGVORT+CCC1iH3F9W1vRmyw/G7gVrjDR4+COEdGTJNPfmEZo
fo/CzrxDLCva5Lre3Ul6Zx3SPun3bV45a6MERN2Flr9wX76ylWjWA0SeKkps29mmzcykIlBvpANI
0f4YC8QShzA1jjVZ4sIHfn2oCeVOU4DW1+xqzqKy0o1skA4GF/Q9/HPkpsHyHP02LReGurohzQn1
QJOSjgDAcGe21GKE3iI0UIKj1VZiHYSSenBEJbuWqKSDZkPj03X0o97etlfvx6CAkmi2MeBkNXR5
VMAL5BjR+vCI8li1Cxqj2ml20O5SPVy6jV8bipLnpBVMU4+S9uVQlgTfRZheeJTqDCOa3uzvOrWv
V32VpAvU8KvDiLf6fajZ7djErTEYvR2iamY3bimUdDMITaz5/n/7Pg3Mtz/iDCfJYTSNZ0+IK64R
4sXZgnQG6LJWgR5g22TGKpWybO1HIt+o/YjFj5X6t50BysNILWs7SFoD6F8awQ0jn6CGSvrgoLXz
PPhtjg4MiUmWx/57Q1qe0ML6DtgJq4tJuPz4npXmSqihvsLxnzyEjfGpVxX/S8yYW0ePs/fpF/76
InQrgEfSVGWBaZfjYfDid0jhRxistOk2TMfyPkwbNEpSS3LRLygkt1NFsRoJ3VK316vwxsQJbiEA
nJFFz48BOQeQFlQV8H5zlJ9qF3KaVnJ0dLQR4UZJRh+3z/tRvx/VKMB0KS6dr2bVBjUVn2T8Vqke
DRYH7n3x3jNrghmehcCpfkMxmS1J4PTovOZ2dGxk8Iajj7wV5P1ka7C7F4aaF+5YjTSaCSOgdJB9
zlEWZZ21YYYN3zGPYvXeT2LLNYCdb4RidXe9V5grGzeEkzCFfOP5+Hy9vRte2XxnMpYBDO9scX05
9T2CglmNhNgxVdp+a1eyOGahXG3yIRs+GDQ1F8Z7dZIpEHElgDSfVOxnA3ajN+ZJGx9bs9dY4FEH
dmWsC7dzTEE73hHGaoQD4K/GuFFXWY9sDptyyf7wtc8ODnrqcRACGfOQ3MtLp0WLMD5avdV/6AGB
bX1c04563HzkJ90nTXLilTlUwcqsMeZZuD5eOV6nqBLsAgkz+c40Lb/Fl/VY+IOXj/FRb2KPolFl
31dmHhwBTywZ813PMEuYzJ9KKSha6iiXQ+UtxP22d5KjVIjBzTqrozzsSF/R6nxWmyBaUmu+Kh9N
+HNA1uASCcbgbM5OL8hmoGYVpzr2mWWv5BCRxQoRYShLInOlNEVAJYEFKDdOvGk1rdkhTWM/0n40
PlmtvtSTvVpwhB7UI1lyk0wewOXZpy7S2owHqe/3kRXXjlsAEdnHNNVXLLUcbZAxuQ/4Dochb/Uv
tPmLXRBI3963yyiFTnVKNCH4HPCV1Ms5sMvQyLoMwlijOT2Y8DZ2DSsTN0hx9De9VSyVx+fRCaVx
Lg8qBFwepGXzQAEjY4Kt1FCOjp4aax30+1pTy8bFl0hFi0ONV5Gfmgvn9xTy/BbdAlGZJB8BgRJ9
cZHM5ZD0wqszgO/SrT1k2jHtLXGSarlF4r+hLVu3xr7PMOlI0nSpQP/qyJMOxsQTRulvdlz3vU95
aIAtp0SGfMx8x97hEFgd2gzp6BKZRLeWFUFig3Pf2xM7q8fwzggyUcCjijedoPNid4ieiGjp5txV
4KLWUat427Ar39mjnEZhU4EDJB0lTZzLuhuVVdVOOiZ3fa80eyHXmuvXvbgrK3lcRcooHd5+q9np
dB6PeoVGejgBYOfBbQLep/ONIbmLbStcm0bp78u+xgZ8VJfava8MhRoZNRG4fADx5hgj+OdBm8R2
ckeWyzzlmWdZbtKhV+oUob2UIE5R6+USdS5Gm+1DANKjVCV4VtII0axVUMKBbTozpo2ffSCQ107c
0MVzrpfOHYJimouTs7IQf87O4+njTnUFLhcOJnBNs+Oxw7AlioWV3GWlnvjrBMGqFTxN7UOp6Te6
lCCH+fZszg/kXyNOQA5qs1M5Y5arDDWvbA18Y8Mfh5vIGO7wmXJ+po1UHBv88x5thSg3D51PtWN5
8so3qHQghJvycPkSd3KGb+Zkmt6fFJ18EL0TrojLs7ARVVVheZzeRaMh0fktY3PVFpUO/zoC0FaH
zEai+ju1s5KV5MW17ypQTO+AFFcbQ+iIS2tUCf3cNj82GSKTFuIA2tpLBmWz8OFeWy4KdSZ2HZuB
Sbt81LpTaJtLcnrXthhYRhBpUf73zZXl6fJtIBGp1ODj/irsSn+pslDb+HZrtwvTNzvLz99rSjFR
ZZ9KXvIsYIqnaNkOzfQOv6wRRERntDTPzXxnFG3kemEtuZYavbOf/GtUWNzWJKVFqjRbpZ6UWK2d
MEt+pFn3AFc/p72aAXIZxk0LknSV6eJHVsj2y1i248I+fe1Q4Kr838FnV3bnFT3qElV6l9PIu68R
8FtDzTOPgZp/eXuKX9uMhF8qmwOCGJIllzNs55InsnxI74bCS/8CkBxtrKjpqAFxUbsJmdD27QGv
rypEAEDa0dNC4uOqW1GaYd5Q+EnvyqDIH0qBzZkXmM2uG+oTOuUBYqZ2/9wy0wtn+mvLCKwLPT2Z
5IoOzeWbylo3VHLopHcS1jK7QC6CtdFBklUSS9zIFkr5ow8q5O23fXVQAMgWwoz0sufkVRSQ6YEM
fnYngmb8EJpWfqv5+BBaZWJsPd0vH4PcXNJGnsNGz2uX/GKSSQQcxr15+apZLHt+1OcsHxHrXwd0
+PfcXMOmKsLqqVKMn7iqmvd2JX0qoLDfYdxRUkQ2tSX29Gtvj64HBAUCo6kHd/kcXq+EyLgU6V0S
O8pWH8zmuywcOtNdHPzVO4Z3OzRNtzDP54mc3XFTSQooJ0UilIhnEw0owY6GgTK/WiLfjp+69KFo
DHj9dti/aIMs1yu/kMeviR4bW4BHYmcFzsCUZNnB87J8S7NX3DJxS3WeVz4HWtWUf7noyUTmgXhu
0lhtzETc0ctBYKmxh7VllNrGKlFFHBTb2w1D3O3euQKnS4ZwlO0GUuSq+elJuZ9EOPDcVa3wMboC
Uu3KTYZJA8FAct92DfIxRmkuzMLVuzIsYTf/AHlEzD+bhNzXJQNCuLiLa0X5GeMgfQCuEh3jtPsc
TIea1g9LsehsTGAIkH+pnrDYaK0gVXG53PK+irQuLtKHHGuXYFd6dmfHLqjazMhWtPOs+iR7dRNv
HbUezPeVrBh8qu2iMALuCabu3G09HEVCwcpqHrJizG7I4z5S4YK91FeKi7ZJv3Apzs5toJAklzSB
wH1MXDBtVp5s8tY0Mt2oYTLXu7KBH9kZEXLvGNzswS5qp7dXkcOn+21PMRxQfICYEw+HQN+Z3YZl
Zumpo3X6k4xd2qpXyWCSEBEAE4U2AsWh33RyieO6iNPbKOukD28PP7s0/hmeJUUmP11Ts9UEhgAu
txboT5U2hhun7duDlJQycMjBWYe9+mx0trmCwl2u3x54+sXX7/2fgWfvrVW+Vgs/15/sMMrWFdJX
j6Gq2s9vjzJfuL++LpwYNgrijfPyo4/Jg17klf4UOpH0uWyhMkpkmtvBtvx9VsTOTVJq7cKrXa8g
phTdIyoUiB+Bsr3cLaVTRb7sj/rTWGfdFrs4c23WIJqxQDPcxPGWMB/zW+k8iWddb3Q02KlzDZk4
sILUHE39qWjzZpUqZrHC/QwZei0b1tCF/K0ZluE2RtTjOUPRdqUKuXws0G1ZKMHNoqvpQc7ODBoR
5WSbME36b7WnqLIHJQpC40mYfroxmiI4qhU87jHLlhRaXvnIGGfBX4H1BHR8Lm5l+nEBGqwznvq2
ORVWqxw13zD+itsIpJTVF0tk31dWEo0fyqhkrSBe57iFVK0cbywb42mAVb1Pk8b5yQUgrTuEOTae
PjjYAOpL3IlXdqeGBA30x8njjbPv8ntiWqeFkdqYT9jnASh1wvrg9A2Eo6zW70YPPkWUZU+63A9L
fo7zu36aSqr1hJFTUWlC210O7XVYfzWpYjzlAxTY2Cxo4epoqnsgJreDJ2NcGfnBxrCwG6JV3mwz
MECuQJr2watDcyPSXN5XfrkEXL+cB3AjXPSEXhNknQyPxOTyuZQwEoJajfl9Iko4NxQ7Y/XGC+Sy
cNaepgH4bdM6bD8mTeYb7xPrPw/OsLCiwT1BM5nD10SnUV3Fvex7n1vBNsKF4chHFOvItJboz5f3
wq+h6FNAPsVT0QIzd/meekjEYmu9/X0ApraLLaXcdmo87B2zQXpBsmD2O5Esv9g4gLkhvqXvunUp
iTI4cLWp2Aa2BIbU5fhGrPQN5e3wR9ZDGNk7qCvKp6oQrfkpKoTSea6EasC4cHTOCgrTsBQXUaaj
asutj4j05bBqUKRDrRfqj7FKJBhyjjCjDUJUZnGw4jJvqzUAIrn5oEE3tE/AQOXwfqgSUbm66gF5
R0DC29QeGfRC2HV53vBEk68xKt2Uu+nwoQ91+WBEXED2zED+AUoSeo0eRco29NK6XRtVUny207xd
ouBfnqbUseG+Qx6lmj/hrq/AkraEel9rGeIn5Y4Kp+y+e8GNsHeVJBHf33NP/jPUFIhMljcEs7OD
W9QNGw4n+5+Q9QLtNnQasG7Qm+z4WVFD6zS0AgtC9pplLMz4/Luy0gHRQ5KgQIcIx1xngNo2XlNO
H/pu1FrNTWCn2m5A1V9zA8uU9kgOpEtK71ffFVgvWkDUPbB+5GSdTWXr4QaVOALbWMmizS75tbHK
fU71Rs783dsf9vIE58MiRjMd3dQ66PqxqS6XjcQZZkl1UfpuaJjePksT+vpx1rlDrgQP3WjpD0im
Ra6wxmT/9tBXrwnEdirLsWgnJYz50OXYUidEFxKncd0e7n1n8DYJOcuDWtAEfOdYEzzfgcgFewok
zrzxXQVSA6gl9XjNxgv/Qu4wN13QYs1tMlZOtRCiX70ZukdUSyFGUe7jn7OzMVJCiuZj1AkaxsAM
QRlFiVuFseO4HZfUwmhXU0j2Q28H1ymOJhQmZ6PJo+6PvhqbwpV9Xe4YDbVQtzSEp9P/iI1oAvPC
SnCMIbvTBt3+/Pa3nbWZWEN82V/KDVQL6enONmdH5TbWWs0TLl0QVUZMWAuHdd4ldnzMegdfrzLz
Q0y75dL+LmxE/t2oduTPdV3V7/P84lkmn99J258W4+SEPHsWQbQ8Wk5nCbextGDXqHF9U2d5y5Rb
KY5E45IUw9XXp7tINQvjNohbnA+zDaS2jd9TmISskHZ19UQntdkiLiW5ehx7BxFlzaNvat3aIAhZ
2EDzUAN948mYh93La1Mfna7o36JZbE2s0k5ahu61MPkyJPkT5svaS5bKdI8tdThEyM0vHBhnGaD/
JEZ0moi5iPaQEaU8Cm5vdgO2XsAllGmycHVi+OqDXMAjX5d9MqQr/qw/a6bos30f9+oXs06CRy1R
m/SrGSvtbYUeY+caWTS8GHIaKG5vJUN+G4Sp/hnQnnGnWFV/KhsBaT3wjU7aVRAu+784DbvbWoZy
vKoJ3sqTpfpR8ys5+D/f+v/yf2SnX+9Q/c9/8+dvFDbLwBf17I//cxd8K7Mq+1n/9/TX/vdfu/xL
//PQ/ijrpvzxx93XvPpj26Tfv9ZBls7/zsWvYKR/nmT9tf568YdNWgf18Nj8QOLtR9XE9Xk4nnn6
N/9/f/jHj/NveR7yH//+81vWpPX023we689/fnT4/u8/qX/+trmn3//PD++/Jvy9D1lTiz9usvLH
16u/9eNrVU+/QP4XawBWPmIOE0eR39f9OP9E1f/FeqDqRlRGZWJCo6dZWYt//6nZ/4KwBCaXeBGi
FIf6n39U01D8SPsXK4oLAFYT7HKO6D//39tfzNh/ZvCPtElOWZDWFU9zuRuhq/JohCUY06AkQ5dp
dhYakYKdoST5p1CqhpMw+njVGknpGk0n3XsN1qQ9TnwuLsHc3z7yz0iY1vE+kQYkhmE7rRH703Gx
i8qOEqqKrlRUx47rOZbYSapcLyIGpgf6z246P7BNmqhb8E5wtTvHm7/t4TIX6GbgFnNCl0J61HxK
lL0aNdsYdUgKhcnnote1Z0owjlhJvpntCt+UFtpyl+fI9Ayg6SmQk6aCWqBdf3mO1AU2WDqQ0ZMU
mvqDN1rq16RVioMe4J3kgkqq1npRi0+/rax/5u5iri5vyWnYiTFHesw/+e+cXCyCvip8SAsnUaWB
+VB3VvrFSEz1flCzYKdbo3U75rn/HERJwN3WZorqOvkIp1ygyB1skz61H9W684DO0NPfqFa55Dp6
vZymnrNNfgOunBBwlt9CUK2GBrehU+0M6W2nt4UL/aYqXVNth2IvF5Zy6OreuNda0S/dLLNc4/yB
KE2SYQHimEAls5O2ksuQEKpKTwLaXQj1+5moPrxvKEbeSSG1CxPmgAHvr0eCQ8fgqio0Z+3EAXjC
QSjrt+frMhDmadDSJ50lfoIsRO46u1nLTGSGDL3sIYi7+iVQKpRv+9C4qfQu/1JpXvXy9niXCeY/
4/H2dJ7OVfPZt0dZBLeLHpK7M8rh3tAy2W2VIPuQxFnY4TYurfKy0TcxMqlHWiFLiOUZ+f/X+FhF
yOQcVI244y93hVRS1zFzNDYiCVd5M+upqthx+q3wIBwqobFGJUJ/kIdSfGxHm57DYD9XTtGswqhD
pbZs2wUlxxnG+58nQocA00iTzudc/wv8h5xruWk+SMzPSxlmPhtCC/1tDqcEW2vT+qnrobVCxTxz
vUHaN8jy7hQh0sTtVTPfKLUI/u5kv/vWj1G9hBx8ZcL4SnxqGh0arafZAsl1LZF84FEPuhIBOm5K
PTtUTdJ9C4WawYmI+m+1n6mr1ovTTd+PkrmwQmeB6PkDGRylsK8AO4E7mgVENVrVDvGX8WC34fCE
H6WOwQY0mmGIbjJkKW4SPxm3itZ7+6Dv411k6vnSiX4+LS9OdACsJDNQG85QZXk6U3470ZsmRzYh
1IOTgwJhrQjajkpf7xCPtk6xNI6f7b6DMVkKv3PVVu+3avAYmVFzg0GJH67jEjWMSq2+Nj6e4X2T
Bt/DRmkeTEnJ3MIbOzeIKMcs5BBXVwAPTTOBo4btQo90NnexQRDf53V4otBt3IzJaD02HN83em5y
vFo22oSY9NkLNZxZEW+aMLjp6IWS0k8AKn0WPI+h5SASmgUnPY+5pdtc674h1q3cyw5o662QfOPr
iPLVS+YgtB1lNCJc1ciHW1/KUv8uStUEryN0kV/k5cP/leWkTMKplHEpcVJVmX0UQwqNgGqm/VCg
lXgw+2y8tzu1+qIobbBL7dLBudBR99qo1zf4FkrHTMmWhOXPX362nGyYU5Q+posAwYTL5STCutPH
ShWnPi/9nWk0+YtSSNkBDSLrsUoVrkbDqe1HcNzs6EQYkb+i4Qcc36mz0yCEkrhSGFuVi8/9x0HX
P6Bb2Ls5eN7CTRrduJGq2rhJs6r75nWK9djTkFjRiDG3Q9Q/F33T4adLF2jFVd7svbC46WQlH6H/
JWCDOz9NPqZ48KnuME2ULI/1SzEO440nYafh10XzJEYn++KJgEcNO/Su3TwcYCpi0bcvs2B4cPy0
+/buy4MwkLQUhBrran5ZJa0ZlTqAmpMedOYtcm7RXuh9+1mQTa2SOGrvRSaU7TjkiatX1ZJF+itH
IS06YqqzfhQGR5eT5jvxqOldF5wqSUhHFLujtSIGA7BBWe5z5Lol1xeoSoNc+pZHmnp6++3PFsiX
i4bKM3cECGtYVVeiE0PrOW3W+fGJ64lV0Yow3dDwnwIoY+y+0cvMv5wXdT/Iyn1pifSnUtpidFNa
TjZSJ6b1mGOGvMs8G7Z/HeeYjoDeUO5bpBZKd4BRF7u6J3qfz5cVBynolfu6kIOd3wT8SMmatlkh
R5+NLkdl+cGT+uHT2FR5w6aJUUik1yiGNV5hPJSUpMp9mAmG7oKeczGdOCarpGyV+6b0ZGzlyXde
DIc/S4rTfYuGxsAjxk8+C7ktXmpn9I6m1A034hwrmqVsPWZqlX9Jgpzf//bXfW1ybYBHoD1hS3Bc
Xk5ua1Ra2pVGdJLIGhqXc8065YrmH1QjUPaKNw5/pwgbEaIMYiMNvr6Q9l8HYpxIaM5RdWVxUyi8
HD9RE3Ibw6se/M7PvwxOPO2o6YQKuHu+6Gm15EWmTGfM5XI6d3lIqlCA5H6d36uWkjSxZHQPpExs
4kg4Je38PFqdo0A4yObaCIJxFchW6za6Xax7ZYBHLpZMpl+5MGg1kSpwxaNifkUCPqOjpNzuH4Qs
/Nvarpxt3hQyMYUvNGpecnAXh5W36aIkuq1TVpMbBI65bjNct0OpdccxbD/bgb/AI7lKFCj1gevj
BiWZZXpml37SDX5OHiU/4BIU7JS+Lc+Nl40aZeYXJcN1V3cGxfWzMVhYDa9EhVM8DuuaUeFAzW8p
xWh8O9Nr/cGucuslbwFYZ3WapW4ZslNatVDu8VayThpKgCsQSLo7SpjBuFLVWatIyDmkxK7b92LI
9rYPovDd24Ulw0EERprAkB1zuVwLBAVFV0yhskbe0NSAT9Oiaf4iNCpvhRHUD9YYidZNWfDAbGPz
77e363UaNQn4TRqNFNMhW833Cz56OHwoAZlt5kifqgGjhcCuqjVGkP2WAkawswoluPNLSQQojgz+
x9b3qO+nnDQvTlYuOfFMYcNsN108z+xGb2yY0NSG9YckMT9jCHlUnPDnwjtf5dbTOxNeUVdAJ/Zq
UdhKG5a2b6sPVjkEMqpldbP1OI0PaekFt5i9+bdhZEnbFLfcL32UG3t/bGlhtWl0EEKKmxVFx/p7
lgbVRnEaZ2HRXm8XB40V8moA+ojTz8W//Q4xLR0218nvPfVWj/Q6pzWLcbE7sIVjF5lje3CtVLeP
pIBLRg/XBygYXMAsBmhELsk5SA7Z8WKMSaBPJXLVwo2FWb/YyFDdWxW0G6vWqAO9PR8zjzYCXRod
NH1tspKp4zKn5wpsjuLEbsJHI4jLVSN8XaMhkGlbO8tSDDVIpimx5CuvUeq72AICERdGfSoBKm+s
PMm/jCkGx2ppyduoQuhT72O+mDVmd+CWrUdiP7RVvXwNTWr8eC6EUHiWn99+izP57veVSxdsQo1w
3ExWd1exqKV6FuoIQ/PgV2ibOqVa3Bg6xq56pX8AdsA15CvRbZZAI3b7ZIy+NVHxUiojt5Rf+Ngw
EGkezAAcMw0ZLXAzrxdrNMNP3YAUVRamn8OoJAholWj8S+6bbNeXRBu+ZhfPttC6H5GjDKdzBJCF
ZobHbTA+9cSh353YK7aJbBb9OuoNCsajqn6KGqs9RNii3WDz2u9lu+QJ7ULbq0Mh7ZUo8rYQ2811
At57izOU8zBRwlbwVdDuGAx70yKnqbAwYVRnmKZsbaRev1p2r5d4h8c1ji/4TO/OVZAU+YETlIGI
Gyb/iISadQs8udy0RtN8QJzKdUbjQdXHcNt6o4MxeCp9TQzSLDS6EsBUo3Fj17XS7KISQYG1JYL7
XK2jnwI11hckYrKDX+dqdOf3bfaigl24Cb2EG7AJx2+2UJUv4OysAwoaBerPBGtpYajBwiqe7xua
hDpEBdiScPagsc0CD8Pp0iFUSvmhgF9zL/UNyYIxRW66kQDNCvuFIP61Q4wLDdIH7bRJBujy5qgQ
f3JaxGkewDDUL2VXFjuomnhCJeX/Ze7LuuXEsS5/EdXMw2MDEXFjvrN9/cK6vrZBSAgJgST49b0J
V63+7MxO99dPvVY+VLlcGQSh4Zx99mCTYPPPi/smxv6vixtj3tVxCqsa/4Br9lsv6kQjyG2pDq9z
pFFREaH065QFzTHtlP3o0GQVsYJfZR44Nb1D06k3YaL0CXX0S0oa6HejGm8f1ii8bJD7g9iEemD7
2a3VDkmg7M6dGxiS/eGpf/9N8NSA4iFdxZH2Nz0q4nEiA8G7d5UTIhox3QQpYUDlfuqtxSPxLLZt
LoZgPMJHc3oGE+1btpbE0+QFP0YTmwMCU9wyA989j5XDnjU26csfHnKtiH97tQDjsfjWpmTlUPz6
Qy7p4gGxxUMq6eq2MEHrXXhC+RZpihN8M0S2Og9Vz0wz77J4k3nmlJRdDxODSJPvEJPoP41of5NC
r9ADwiewlAFp4haCevfXZ8JnLqEjPf+qlgggpvLGF+slOEFJnzy1qNOOc9XbPfPbpUgcSB00AuwQ
kqdTGKm2wZMzTuAh9CPaEpOaD1gp/j+9tttEZRW+40l/W/+RhWmt5MwDNG68i4Rm8j5qq0+ZEfY4
KWVBxBTsDtHe/REzu0cxCNR7S5zu0Z6PV6du/uBB8leQCBsfKfB432sV/jsaXsfw5aCZ8a4ZBp7H
kBPxpiuBA5o1LgK1E394Wjluf5hO/A0Mg49NQU0AUrQq+9Z66r8AahnQLzY43L/WMNj/6k8UsZST
ZgWKTbVx/MU8tAuPjkMmkofAX3oMXdeBwR/W8Hq4/b6GQfBFDBm0lMhr+u14yKixtWNb70pTX7Bc
BakqJiduNu3KYGBT/9WVS/UerEas7frnfBrV7r/9EJiRgc4N6RRIwKCM/voqkmnAVNv6yxXIQ3OE
32t/9pY0/KAk9C6wBe8R58suC0j2pYHb1/uiwj9J1W+tzK8vYnWBxu2/ZlOjePutGUyMJ0ZUZi4S
wOo02MCGG232unFrvp6bVUdQ5TNK4y2fl+YSNtJ7slz23/uJNEuJTSlgeLzCz8oM4wsNJph/6NB/
SKSIjnD8iI410T1crWP10vE1iZTNIabGc83IFkmiAD/7kaBMAM0aONg6+kkW88c2H691/U1/+6r4
mvjFYQIBT5XfB2OMa0nryfz7jGD9jFYqEWTXLFHyMAMFPg7cicq+lu/tlLBH3OrpA2LzouMEvkkB
gl8IuYk/nwbuP9UEQmDrODLvsw5GkVG0lLUKzfdBmeDSj9FncBeAakAHvZ/gc31PHKVecTHqIqZ9
UvyESK0NgqtcDBQEkGq3OLSJ1LulCUNsBTs/zjgyyrHxWY7KIF5yb0VTMUUBiuv0QXREBUMv2tcb
GS/OEQGI0MGpVOYZHaMNhYXSZ4k01nuRNrCi8KCL6LOBPkRwlsHC97C2aNx9GyHxecS91+8d/FT7
OCGQ24pZPs+ZmH4so/Q3UBXCTlX79bnBvbPLmA8ptHX610Q7zlcB49Mmb9ayN8B/R8fqr4We6CNd
gisc7NomkeeKgVmIng1LBV1Z+qAN7/cpRpUPMlNQEIt5OyBm7BDWySeXOA8YxYQ7MJt7iqnuRD76
uE1Pt8JZLyPKFE+kh0D2LRJ9FdlFQJRt1zZbmozJYfYbuxkWX+58OPYcF3AZ93yFwdpJg8eTyfk7
B7HuQlpgvx2vUGd2zBxhfKj2loTOp5Sb73yh2cXMfru6w1cNbF9Sv2iC7r2jU3ZAT+Zsp5HqPG3h
rJRmk3PqqmXkSDMk813YR/cea3UZi+VEYMWrcphb9/tovVk6GejHrh1xrmHA/Zp4DNkUqfJsMTQJ
/vD2l0IXHHwgddHT4NFDhTn6Zkggn8tDQ+rjYDP2866KhfWLG+o7jAsKOY4d3LQy2ncoqu/BmnV3
QUSx5WSU2AcgylMH+QiaR7gE9PsbZixBnd51tx8tkHiRFYb+X1tKwzPQmGTHlZ3zSWfcz/HLybvZ
eMVi1HEUdf8lqPSZaS854jcdC3j8VAUuuBhdRIS4z5apclUx7aJwHp/FYm3RyCg6kUilhwHZtcUo
hj6nvlQ8R+1Mj7fbqJbIX80FImVz7vDgGe2lOIO4Nu1BLnMOgvVsk5gwhOAd0clwStJfDRjB9zwD
ll5Hji6J5aTU3EPeMTGiTHQ97vykhyZ3zLSzCTqVneFc+LgGQZ54Ju3dYEJaEse62worOXf9WveF
CBvvLdPpQHJ3lgppimIR5ThNSAAP3eYFVHFgCzMIoKUXT1XhiyH8hDxn+yMxDkznwmrvwg3mCE1w
tQ2RnYec5+7VUwlSt5vqvasZfRxtkrybqfmMYHdvk0LNgyQNhvESRCCYinJzdzsVG2yzF1xD8OaH
DAahAQjBsAxEMOa/LzicL8gx83Ol9JdgaPw4t7zXH0Oq6B5nf79vRxd70mn0EJSjDt5NZNQLyt7x
JVzx1Z9QPgyYsAjdMFz23dw373TA6ee0FMGcCca0IN2lO082tFgQB7id56E+VZUMdzHaoBfJOr7J
5nre2k5XhYKt+H1rmnk7h2N9dbqx3oO0Jy464t3RgfOqn6cctq55Gi64dJNwAaks6NptPaTyEzI3
q0sl4gagTYLjBTx/u0nG+bHyM3kwbizekAKFg3C0GEsUAut6s5gYM/0gwi2jhla+NTLAd74hJbe3
x+Y4hpn9cGjapfuoELs95F3UtLuOLVBTof/DdE+zD7CUo89BpMy3rrb92TokvcZd7zz5k5wPyvjR
drAwrnITZfZeuPA8qUa1WUgntv2UxKCuOjTvqlYUehxkEbdsfLmN3ThbUDLDP+LfGMBs/fFFiIyT
PCQMpsedAgui5Qk6ABsdcOX4rzEindG69M8+cc+LxS278GrguXDGKPcJ8/Kppyfkfy6Hbpb9jsqZ
nlRKsZrrGZ82z554DZ0JOC5flMH37P1STeNwim32uRtD8V2MFWZxifARMgpHzbc+Jo/c+MiUNN22
gjPAMa2D+i6mLNwObEnPI0SCe+gWoruUalP4Os5dlpqiJ2J8mn3TltmAlEDf69Jz13T3cWzao57G
6CFdq81sSvDL3RBu1daeKFARJjsfx63p9BPYagATlmyDonT5TrJkOWuk6PyEHNu1OGqJE+6cBtNx
gp9qB3cwAHxB7RiEl6yBhTVDrp7TuCdAYKycaAY/Ybd3Cl+2Ne42p/mcpuIUQ9q2NXVtjq6pJ4j1
e/e5A/Vjl45y/uCo+0ogM3WChOGhzvIlHdWL065slimD6lRU3jeIIdSnsBdODYDWnRGw5flF5khA
c6qdD1BDTxjgJ91Oz/Cng/qbQi/rbLpF23zIQnoB7z3IK2Qm7CeMSnZSuxB5dOZ7H1t7hkNEeqBx
EG0CiR6dJSF58hFnfOhhfLedfV1tYexVPTIH0Up+MvZXeE8C4gsrGWFXYdfDKNx9AUbDrhb5wuC7
zJ7+4sVMPd+g0lu5J+OePMiAdt+RWQGGEOdDwSEqypUDj7s+Cqs8pejxPIPHwQjeDnk4y+SagNKS
I7HFK8bMzK/wJnEOi+BqwyN/uPQ4mndoa/p94vKwCFyZhoXEi9xPEqVm6QcKkA82+Cd4H9EcU9Ps
rG83pGyXvcLcci8CODFiAuEjOVdNLXb5MsHSPugXkFUCYa6tXveyj6Ktln3wOK3gGc9coPURzPZX
b7qSMrypKU0BkSPfGbkDIUmzpzkw8XESwtmhDPJeXCfec2qiBcsuSjFeIAkIZbpNH3iN/LGNXatS
U8fxF5dZB1+fNukDnKywZzLm+m8CZQWaiGHA3S17gz03oo8bwHJa8CfGSHSUax3JFy3esmFtsmy1
tNgBcTo9tgp/ulQuKuVkVp9rVWMFZmmPuOB4CQ9AcJoDAdXyI4Nv2WXI6ITXBSYl/DcddSSq95HZ
tSj5NQwlPo5hNgvIdTHPI1h7z7AXcK5pT+KtDBari9Rb+L6/jXh9ENKRbBT4eB5PQ7t2H1KAZJtZ
Wme6tBDlFIRQ+2g4udIqkEuhNT4uJ1Gin6BgUN/cydGfR0zKTj1gtbSMJSbQqWuXZH9DeRgcCb5x
VTmfXVS9fe7KQD0Ek5Df+8HHJFo1Ddsj0hX9OFzWp7zRaoRPUe2TPR/9LeHRchrwOG84eYYxh1YS
gHaQ9me5gCKTDsL9QgyvAyQcNeZoF/9FpRD5LUzcz230krA4e5kha9njHNV5Nhk8vOc6qLo4dhms
rvsKs3UfhcZmjlunxFpXvEC9UjtF3HlDIXrfKRHNx/IgEY9R5dI95jbzRqohyhmYO29NIgzsWtJw
2wTabIOkQnh73xzCNuIoIgj5nCbNOyhhqNyaCrOuOemDwvdlWtYW/EA6znIXIuEwZ2TWyaYNg+HD
poLbHA4Ny1yO3Bm+CtUi6KlhY3XhkQl4Odog/Ia1V2V7i+drz31DUyhY+tneJV1Qf+axiC41Mut+
8EzEZouAo+aT7LKw/cRmd70BgHw2uWeD4XOqYQd2ombR9ca2fidPie2cLw3RSSk8+F3mSEzfMcXS
onIgZKiT+tqlwWE23XTwU2MvJvZamMoxeW4r97skiDct25awB8ZTXN64B+g7TsQAqcEEFk5FTHCY
beIp8k/w8/DApBdZ8q40avmCxapRB8p5+IpE0YCUJJvsVSuVTfeVrhuZ5cAQJN1BjeC+ejPj+Pel
Fqg/xJF+HgUL2ZkEQDw0e8mDnimiu3UVYlrI0AEsbsCj4jZ8/lk/QGyG1JFaxdVVkGC63ubUN4xW
Isd7g8l3v5cx+lh/tqiiu8rB/kZQE7aO3/XYOre/1roemUtEF/Z7F1w3rJfGA7fxVnuIdSrVduhS
bn9VVai32DrzroGWp2UWdnobDv4KNAbjPV2wNAa38y64NDF9jAFKdR2RbwS6qw+c51BzrK0crmF8
YrV2zXUnUBSkffYJOeKVW5oY7l8FD5h4m+jMhjyzBGFhxCBp71ZLMr42BBzismMQ99ExjmGLzqQF
gxaSkf51XBtexEIBlwUHBVQSkuKsC2dYsuQZSTBmmWyKrw5pAIgCNMSxY0U8CmwqkY0b1Cg0KQGt
P4QVU1cnTMYX+MyH2zirsQ2byv/5GL1Q+Bc6tbidkiHemlm5DYuYoz6vM5oewF3yti4V5CIX2Vc5
sArgop7TrAgavjloV2HepFJuVbbYu7lrfkw6DRBnZec9roN7I2Ger72B7ztoiu5wOiQvtRlQKJAJ
lxS+IlJ/wvrOoRU7OBqW4qxBbeWkrH5SfeefsWcTU2TQKhdtOHqP/TiNL/jZ8f5QbdLNYJt6M9Kl
hmDJ7x66sFqWIlgC9yAaZDNNkTx3o2IXyR38h5q935AQz0RoxhVMpeBiCuu/BV0Estvqb5mTLuc5
laCHZbXbfEXOJV6OqkiFQcr6cpJ0XWJc6XtgwcHROnB7YDMhGJLjkmImUi+e9QAdJgiV6HCjozth
ugQGFT1S0d3dftqldV10MNSt2IaH6O2NGruvCQrvJ41UK+QydZ8c1qBd1XXdIWobMR8hYl6eO5d6
e/R/PpI5XYAf1MLfEExrRHS6UP6gQnhyyIjLFucg1kddEX9rKbqGzmAGclvBLQWoV1PA2Qli33HK
reOAnzdqUBmEkmLyvpcrYtHA0W4PpHw+IKbxpXHI1zUC59rKZWxwA4ZzCRdivzDan05GVUmOdNng
YZqH4SMLq/RRNZIGOBrwwkKZOd9VAoS1YAZsHrgJgBxlQiou8K8bN8gcgafc0pLgIyK+e5daNebI
z8H0UnTSfvXg7wdcy0WZOE8V28q0JUVVa4ShNMzdp07CNia19LoMLdRXrkO+3ACamjnYLNUsYrlZ
ZDK//iROwdG4KyrNghfAWJ9CNkPiQ2VEvziKpqUaA5BpbhQjVqf8G0SG1f1tucs6qx561BY1yl3s
bspoVgANCR5Gy57pil+7MWJXS9+TMSIAHQACcQ20RJo1vQt2Q+pFxg7BAg8y5/zzOIIHB0zcFgGI
S6gxyc1Ilj6HMexLvOLGO7f1BxjyIj5v9KgAAsLhdhLOKOAjxwxejlEhxhQL2m6Ys41jjGzmGn6k
sHxEseNSwHxj46wrHcF7X2DsqwvUtc31drqFYFPcwbTniQwkvWiFkm97QwlvLRKQDkmgzGPefRWI
6GVYy8lbe4f7CGAhyHRoSsGbeUh7Gogct2R16l2aPhgwEV6W20E8uPjSvGqO7di7pGhgsoZkRS87
gCOpjy6G1Rfrh2NpLcUfLfIge6m/RkNcbQIi3XvXHZptzxz6FiH9fE9suBngcXYBOOY8cnCgihvS
JwJQsZAv3yY51lp3NpEY3hjU+IUHqh889Cf7eEO2syoaj0hxR1Nju62RUbgfY66u/MaPWqGtGyAJ
+l3/iYWNPcSq7tGIzQ6iL6t64/QrRKR0rx6pavmFgVfzoDNd7zBj1ZcJbJFdmqwHq0iid6h92dFd
L76mbqZLk7USMTat+YHRjQtYRHu5O9hwG0ECRHJd4TBiBhW07dzu3pWsv0MceoMZRJB9JMsMzAZ0
dQ3z/q9z5057iNAuXrB4ZTKNXYG5RYWqyEu3jgKfMWnhE55HElW5TmcB0WwYNZcIsRxvoVVYIjcC
sQopDv5xZJB345CaSyBkAfSZGZu+eWFbI2ZpbvFtJtuaD/i/REd6ox3e7vmk1rijkmUFAhLpYq3F
CcPvsA6A+oxURQ+t4irKqR8EjvAd0KME4IU7P97WEgQJ3hax0wAN4LB3CGCgs+PAYPcTF+ldKiOx
l1XXwsLNbASv3JPn6uZZU/E+E3jLoKBBURYhitsdlzsaav+rEuH4wlYeRiqScO8iK3WbDfCK8dAd
5B6z8zP1M/sM4y16yTIUBjEsnndRO4aHTmt/24fpJUFTfcp6x/+G9UTeNGi1x9uK/8MA4m8QcdDZ
QImHywpUf78j4nJs037uR4wbk5E9Azz/li6kPyjDKab2ET8MvZvuDHzmHkmjP2kNny7k4cGfm2S8
+v6TwSvB09qx2FR/oD3+lVWC4RA8LRAIDkoJ5GK/TkcmO0yo4+lydbFeCwp2Db3RDMKwgXWJ7ml7
nCbe8NIVssr+YOX8NzQjMC3d1WMuhuER9Ka/fnrFIh6bRIZXXZO2yZfMirfbiQyUyt14hMqz27iv
hrMWXcQoAoQT9c136rIejI/uv5c1uc43IYRKgTut6om/shTJkBk9VU56FQnqsbwTmFu4a8voJkAF
aYjD+w9rY/2Cv05LElg+wcXEhQeC+5cAY5TbuhVd7VxnB3cXA6ZIc0vc7Jvnz+51Fn34iIQQvcMN
lcEVy0NYiI+Hy40ch0NM4uz1nx/ob5j4eCBMDdfxLuRnvwsSfBKiJhgX57qEwMiSqsk+hgX4rguH
0O2o1A+mdbarg3TeJ0i7QylUP8xjKn5koYEC2oeOv5hjIUvuuO3GqqE6urxBxUtI+hJiw99N8FD6
04zvb+ilWEUujKLAsVkVnr+uI1cjzAk+pcF1RJT4ZlFivIN9LXAjyt1SmuoLeM/jfc1bhN6Gcac3
FefOCcb+rIClRHPm2RIsOeg/TV4Tz7sf3HG4M3VCj7f7IoXl5MM/v2hvncD++sunKHlXnQyG/JA2
/zYS7EPKmwZl/zWB0ewpcVWw1U1IdwQqqS0A5eg4GlTXaT1Hb9YOaktr8wYjJ3TFa6MDTCndwrir
+dOW/OvAGs+FG8NLIK7D0/22JaF7EzF64fBqGtW+9n1S7SDMmF5UQllJWO0/dLYt28FatPVxdkgw
5pE5A3Hn7E0w3UvXQgi+QxrOHbH6mCAHK2/qlT+8v7/ya9ekS0y3I+iHoYT/bay7kmtN7RD/Sm8T
nhsGRmYq3gjKfASZYP5Q+GjggoG9c9LSErbRQFrXed4/P8n6Qb//kCB3Ya9gCQawEvl17aHmwqXj
YuB5G+jChHz5lkUQEwHK7S7VqhP458/7u7UOtxTEVsAVNIHA7NfPM76E6lEz/7rGprkAEj8wjuG7
XrQhyHlQohiWDXsDXw0MYVAU/POn/w11NoW/wbo6fCi4w/i3r0vkrBfGsdXgBT5ezBgD0Z7j9AJ7
ZoDYoz5gwkBPaRciPNuCnUcjKR+iJuty+CQ4H7YXz6np6gewkf79Zv5bYuTnvsM/v6uKf9El/9/p
lXff+1Xfq37/V/1/KFAGdeh//EcA/Bd58v/8UTdY4Gp8/0XUjP/PT3FyEv4L8iUc+aAmeNGaE/Uf
cXLs/muVhOEqhGQZrPmV1fC/xcnw9oAv5S2VLEHR8G9psp/9C04CAOfAVEWxE+B/+s+T3f/cND/V
4/8HaXIU/Lra4zV2AXoUGMDCngCB1r8br0+idlXkONXG46Y9OUH6fW7qoATwegIeEhdQYR1QYTUH
2KrAvlA3bzRs3W2qI3BdZn+DvdmfAfN3QI6rONo6sCuc8qlGqGjRV6uxxARR0v0UTSj6kRWQQJ4z
1obd0zZSmPg3YAeiEhkkvD6HvLW09z8ilJ/DtygaMPO2E3whReb39SfRjt1nPSb6jHH71wQUHOBy
nevmMDdnPE+bzgBCQ5xKPcUZwK6s1OFY0dJ1MKdvQlQAXt5bl4uzgSd1hVF2D7kU7jUznrKUpMsd
CTvcV4KVQSqmA3SWGnA48w4IDpuKSBrMeR1yj3vZLaF10LlL5KWD0UTuyODYVNOXeYh7TFdDH7xS
S4Dg6+6kIo7+e6m9pGS2b0vuDzHK5QVFKKI1GoV872Zqd4y6Um21HKGeRQMy9YWTcQAWuor6V7Wo
nMOvCpQwWITWbY3gwXDGsG8JupMXI4FB9uBvDF1WQr/M4muHvMAc6NuPyZnPAO3MUy27C5z5VH0R
UAZ0eQTdz+swhHkUju0Z8ytnyuGHBmAEFiT43NltmqtPfXRpIWuwkWcdRgVyOoTZDn6TwSehAaej
XB2jMR1S0asz4FotMIlakOHjmqWwbVVw3zcpxonRbF4xwmueMAMcjzBafZWYaNM8nsJu6wm33U5u
KI4RXtu92wqMV8BE0eK+x6wYpA/plysKX8LUaOtp9Y603DaPPOXuIrhnoP6jatuwadiBgDK2ObrJ
HFH03hUt3gQOiQ/6LBrJydMHM0bNfZ3WQMwdGDSaPVxJ55dEgY1XzkRcVJTcwYwLtuVmabZJXWP2
1aOErzbNsDBgRajW84kA6Wrb1Jyriu2BE44qb8LeiAfWNUsD0AyRWCVKcjNsI2aSoYwQozYUoeNi
wjigh2xZlIPuAs9iXyUYMTmYKFkUUpmv64I0gBf0MIEHvGBeDNeptrChuzwhsAh4lGMNcubY9Axd
T4I8El1TZFD7PRy2YrJVcE3M0cKH1yC1+YRKDL17fDRLPZWjSN0tD63MBzJ/gdX3Dw5DEuH1B0hF
TtChwGI6+xrTwG6pSMa8GrJT4pHqNTTIuYZPq9i6ojYgPvGRKuwjIkgJgkY17nptne47YPRxizU9
W8QKt8IWy0IPccT5tgEU/hQuy0zyxE4TRsBgO+YNjh566LW094kbtASyQDTZedByDelO3U+5hX9M
aZdWHeB10D0ijTp5qrV7in3h87wSznyYBo0sDoxm+4BDQNjLjPV5A29TCG1ijdBfUPuTYlaBZFu4
6qldSkaNREIM5NnOYiz67kpnDHfwzFVdsSgb+JuQYHA9gdj34CLHFVNENYhz3WMeCPOBmd9jhj71
ubCAR3cjDPC+6tqr6TYZjO1ylvRJBB+uuQjrMN22Tlf/WNo5xjk3j2XXBXD3MzR+gBALCiHpsB+Z
CdvPLENC/Q6MTgiWmskDvDW0QHZBcLQbhzfksbL6PbM0O2AkgJ3OvK6QFDwGSJyDZ7iYm0PiaLVz
lR/sOlIPZeulBqmrknAK1dc47BfWZ+6dzMSX1Xr9kM3SPyK9vIawgdYjwHHL2t0oqgiI5iADs5UR
y3D0jYPNoWsVeOHIlWfGvEN/B6KUQsYjXiyWGWGbvteQ4S2210cHOnikdlKPcwDM9QDFHcNkH7SC
7tImofjcgnSAuFSMtOnUDKWpyXAX9+kzKIxTU9roGUZeq12qAnALns/wgrzsKxOILwbb9S5uZYpB
lE13cML5jPN1OCgkFJ6yyBShq6m6q2dxTjoUt6id4Q0S5Y1wrYNAobGu0rKT7QjyQ4zKWkV+OcbR
dGqWZDg6jrlCBCgxlmtZp0DKweyr6DABj+8EIfEDdZCzHijC35Dn17wsE3L4cun7b0EmH0B0Zjm6
MbS2g3jBKgfarZMHuJkDCfLCh3jwZjdfGtDIsuh7O9NvmBdGFFxeNy3bpnIvkOzGMTBzbnFQdP0i
MKMZpqgwMuAIVw4fcUWlBwJiTTnUoT1LV3TPvPMxYQ7TbhM4rjwJD5lKiGvhuHUq6ChBwPaX914M
pR67slfeVEYCNfw4cFy5pFMH02ccHAw5b0BE7/KBal2KYQhk4YQ11+BoLHHJqiXcdFkLKooyp94P
zq4Vj9XoLePWqJDjhCVxVX2SHC5iiODqfJrzONtWDt8xcMIL6TsIsMcsFkw04k1fFk/z55Gkzp6M
Pr8u0ge3oUXC05wjK3QgBZyg2VLEA3+uEgLEjzULTs2MU9U/gCdi89YNAI1XtVTtocE19j6PousQ
bxo0wy4kyfzktwRaY9Ii9Sz3/QnzBGxcUJiyiBdpLN3XZUrJIeAxmIVwCP4ktBfIwziSC7S0uFgW
VaH+Vgzx2Zl7sqRuN3DRO9k0cQA3A+PDLRBxjGIRCfFG4TvngXcEnSYGORX4IvMUhJuKuew8AvoZ
j66n0NcpC6EKAu3ekpoO/skq/+INFDp31u/aidOyhaUDxBsl0TpgRdVQSQufy/F5IdS1OezvTrC5
66ocRpQB3cC8eMnjrq13tE3ag6+C7DmYrI2KtO5AIfEZUqRwVcJuz5KTbIJHUvmYXGCZNHJTqy67
b1z8OFtSoVzNK2bY19obKWSxGIj6OaDOAUP0EDkBRSrg0I5ZZofvQf1woCViDQOxG208TfDfBxJd
eG7D6+d6nJPvoKs+oIsCqor5SDLvQ4HKqsQvOPr5MgN/eQ1FIuqiBZI6bDF8T959YtyzmGwCFTSK
0uqCUbk7ID8WnM1cIDPGQq3rBMBofNjC3rVgoiy5C4Wv2dohVnKnQ8f8aL0E8J8zOK8EE/JyxlK6
c5TrbxGlATtAZ+Q62Kqoj6/ax6ZNA1o2MNQ7zX2fHlSLnAXS609D0wxbgTmRM+MwbaBAyyTmXISH
mBR2XUltTNGbixYbJW4n/FS9+GQxkKoB0rjWK0Gvu1dedeK9P29BJa2OVefrrVOl4NrxdKJ2twCB
d8u66VxkeXUNoNiKzCA02KhmsGRYln0M4sPBwLHCKdJK3o2Tb7aRiy3vEfadkTDOW+i1L/DzTM7V
rA0YJnMNhoPDhY9ITo45QOINm2Bh6ux2EgHtsSrbRLQPje0ihY0AZ3IkFR1hVeTv8CujaA+68DwH
UbMDI/RpsC6pS50QdSCAyzZtO7z4dQyCDVSSH5g53bm0A4RpV3Kw4bbJwToJviJ31NxNae/9wA8r
7mrWxrvMOA9oOWyWE054ihq8+oRsRbtB5Eb2RUpA09vGKoKQQEgYXnByp3CswKz1MEeD2WDUmb40
uKdZrl2h4rIFbPNVOy55CSrWfTGLATW5D8Yd5lIRZvwicPZZH7D3JqC0GFdrlBzSFPGx9NxrMQ6M
fkQBqpgNB+uYOlPY53M9ELFbbDSz0xQkOCmRKxMvJajN7DPIJ8g6DRI9HzQcNdiOm2nJMDoTzsar
HE+WYpnICPfeiT578aIziBDg7b5L/W7ihTGe6vKE2bg+pz5UHucmCidMHyknwd3QYvips8CaYuYy
5JdwqCUmtjOOq7yJQT2pEIQ6lvh7Oniyyepti2yUtt04QiJMydSZCUDQYr5c8iAb/xd557EjOZJ2
2SdigVosh8pFuAitNkREZiSlURvV0//HuxqDnh78mOnlYDaFXlRnermTZp+491ykb+TEtsEoOu8f
yXoTCR6o2nR3sb+LSUz3FXEAaD5mKr45Qg1e1KufwmjdnrxpsNrPvnKor82uP3ASzKJGdNxKhJpg
1PcSYR4SPWbtvhSFEiCjGX0HE3r3UKn58rt0Mh0NT+dRhq6JaT2PJuyKGAec1UZtV3Hxrst6Fp1p
Ds/cIyStVGraJ+yGqict16vmOKbZNsW2vmhQruSaQ/ZO+nH43WWqJ+N5bq8YT3aOkQkig1EdMUdq
KmTEmftm6RMne9FXUI1JUOuZOTflXZLk1reoG8PxJ280Pyazqscom6fUiktBOFUsBgoq0ff3UMZ5
i43M+8or2qOAgviBeE8yR1bEDNGQcqSEk7TQ1Bl1uQzAKhOdutNTJisSFcxdtONtrsQqlxcSFZXf
fqey30Z9YqZIQceygKfNbtsO9G20HYx/BfLUWnp2gAiwNOORrtH+XKahM6MSIW3LlmA0X0kDsSfC
o9ahjFa9FqtvMcZ7EMxXuzhLl1ye8ozQUXsaU/DCfX57U4UQf/rEsis2RYX2QgXT98FgTrcyCe9Y
PU31Bfde872sDtp7TcnVN/AFFX3WlNXeSTVLdNjscKpdDsOVKs5oyCZQjQlppdUUZ4tOzUOgW2hc
/ENrq++eV2UkOWitcq7y1N6T/5RcerbKyGSzvHmp02zN4zUdp4eKYdd3Dz8xaDcj+TPU3RSX2mr7
jpepNU/LQjULy9a4VupM7OKidU3KP50W8TmImou6GN38CDKmClLN2gy/3SyVGWmjjm405kldnCU+
g46a1KGI7LIB4EgiXbqjZN7qIiakWe8iKxnNJEYfK9+Wtu0fgThI25+2Od8bE4fAe+MlanJk2TUP
1PXEzYQZIb19UFj62VHglyM+O1apWu6wpNCg2N2i37P6ImB2TVY57DKLqsAHVFwujMWBf2obAOZQ
G+r8rdjGRRy9KVfKwwD4iqI3WzfUf1uanlzPowma+8VgzY5SCbfFhlTvySWQew2XjsXX1TBzlMid
hofutud3lj2Tk3Y8Z9tNRT+khVeEiscm/Cjptn6ldT83MX57VN16zlU2zO34geqgVPxRKvbdUrg6
Wq6UsqYHVfCwZhUK9wXKLjfh+mj3NFfSVXMQdQZEZVStFx11/4FJzHDfV2Xnu0rNFl6x63fHkOmJ
EsQ9ePQr2AGM7LNKcSYBzHU136BJ5y41kkLwwE1d6ruElOWBqy9zWOpCP02tplLmiCay9Xo4qt66
XXOT3yFb8suYQdf2lJ6fnOMAjXCyZhfHQOyy1zVFW5+qtjL/ZMZNbVJ2UyX2XqGU+zTvnIxB1W2D
LHnM+7C2U7u+d1EPEHZeNTbxveh1ltr7VgzIyVgtva78nJAInfqO9+7qtIol9nOuEKfhq7XcI9qI
4AokIVOsp6JtngBvvBWe9VuRifo2Vw7vpNY9M6llgKP097XFH6VWD7Oa7oWLhtxNivUqqfeeWkpt
gLvWGUvbnqWC0lHtvo4l9x6Rvd0kvilav7CNP3hD+9jr2o/QipMuVSgKhUDTsnzpKE5CpEuHNNke
4Z56Pjqer07Ua6g61huW59SfrOa+dxuCp8SH1ZtPuapc58q0Tk2aZIzUyAOxs+YqluEWkXM3ezxk
vbZ9WU3zQVamGrpObsWs8wYkdtroZ8L61dml/rvSkDDnoweFtU+/gAhGTV2eFI99VeUxR6mcJYAV
kTNJHzqGRvrtgRmR19FS48wmi5Fowr1o82dVoEBvcF74PO0/uDUFYk/9MSua1x4TBk6MzWcvJunO
k4IlUzn0GBfoc/ZqoTZWztOEqujFq9uti+oWgl7hO3Zvpi/lZoBp3/oTF/QlWZFNecY64o1erlbn
7bPNfmSoc260+jDXduQWzD0qi3NLo6dAORAmW7lvO3UAfzQRfKUXsaMuEIzqi0ENn5SF7W82dB0i
kwK7yk6zjbCibtktIKK8qlNFXWKPH4Sab3HZ5zIuu9w7oFDmkyztlYJrCHA8+JlVz5GQrh2pKGS8
1bnvNa8hXiQ9sfZ/VjmffGqCpXvpRusP8F3jpK3QCmawgD5Dm+5OKbvtotnLhVoLw5rj7N1eY442
qkFhJz9pbVp+nmxfmM8+NLvMorkqD02u5KehSe+npSF5WL9M42o+GuzKaT9WDFIqPqKap/kwQF3Z
mzV3k90yoXIkEjb6nvZOx0tygM7+7iEma1s+ILe/T+F6zChXg2RD8q51zm6pqkuvWcvBzorHxhqc
kCYy4eHrkOYqMG4i4/abo8Ahs3L6TpYRmJpJI4gES/Ub7A+hKKrE16tlPJARctWU4mkDzifBeMF0
Kqf1G/fhwU6TVyInP/NGHgXeyp1RrlemCTcBhfGoUb2rW5vvsR3cfFW0fK1m7Qs8xKdMMwd/FZYR
qMMmec6m7WoterufnXaXQxnwuYZ4nDi9g0oXwxN/TRuhR7DiW0O9hwj21VVUv5rtzH7Ztg7WIKHu
7UHrmTXr51qf5dVloubLtnzubfGIvfZDulmLH1r8odpgMKAmP7hPg9JTz7agMk3yfOR7zbmGpPcw
uH19bDKzphpBBkhuai6HaHbWNBwyw3pPV3WJmYBcx8zF+NTdNZr12TjTHDmE797qIhlUHsQjsOIf
A8kmAQCHC2IcHlhtOKV2OX56GaJB08wPXWUe1bGDf7nCT77i05vpIwtbT6K8MzNlPwD2sPbM+RmU
1haS5V9GrXfV797TZjyCpXcCh7ShUkS/14E3fegz13iGVredpjrVUQupbx5tVpRZFbk5RaOE+FKK
LJiHFU8RofJvi8WvX0+rEzl578RSx18zJNl2NNpE8HouWNxWhv8qrIpvKRho3GxoU0tZlBUtN820
dE9Foom4x1NIDEh258xzeUjrToudAkPj2DJ8K/JjUzbPrtgeDMd4TqnzfTxnzt3Ui3VfrCRTU5Dq
pr6jmjvXxtKTtmonIZCxybe81SZRJJu54pxnrcQGwJwJm12ua3cdRcreFW3ERPKOF9dGN8Q7S3DC
W69uxaEccoGCKd1oXYotnFpHIN7Y9oYYz47BdEKU+VUW6sva2Xt1aNvQZHx2R4p296NsVAGpXDZA
2GIO3d485fhZ/TVbDrUnD7OzHAchkqe0lTDs0kLrQ6c0DqlNB5kY5fDegirbd1tx0Q1nX2SiPBvQ
NqNen8pTPo32R95hNnI3CyStDuPNRbOmzdkzqyA1zLq2jGcXKRaOi12aDc+9I2rcJPqxZ8LZ5lPH
nFzUb3ruLD54je9USRGKo2xP6OiFtYzQQ+c/JS8J6jhN8/G9izg3OWk3ukbaSYP5Bi0pf2qpT7xK
ckjjKoWHMc+O6dMV/y5m5dNZx/uq13YW58gBK8lvGhwueEXd6R16Ujd7X9wksLT1JRUdHXQqX2xI
gx9wzI2YZ48P7w5pHXhTeUbv8725s/V7trYd+s7PJK/fJF+oq2l8ZsyHu2VtD2ZpH5YyOWMr+9GR
XAWigz8ezrnh1KGOVfnAQkxgMfNYJTE0N+O8K5sY0S9hcE3dpCHbteQoOaZeDVW+F6M1Rm7nvjpJ
8UF38sfY5LVc8i3u9PFCXbgGk2Ex0ZFGgBwyCeuMiQ1/5pNro4icEn66vt++TJMDSBadc985Zdw1
5nky3JFxgmbqXyiBNDD0KkBKuBHjZDJPJ/uPQSZ6SyEduLs9/W2+gKwJiCtGBi9GBzUDntEWxiWP
aGadbov1aBmVHRMYJ0ozr3mv3MY+I7tefltqMnxpivWubsM8eH5PGiZvNZCsq8UeSmHhaCV5yG7P
u1Bx1cZ+m5JEPyRmv4ionfkKAiR+/etC3utDVhRxs6bzcUrrFvKs62wvrqGuhT9XszaykFLsXAbA
aTzBxVdNzXViqpDyHVubQJBsNs1YPE5bt1iR1HpZxHRSc/YoFN2qAmtkXQN+A6MnR8efkhH+WZVz
8aPbIzpaQinz5cUqq0nlRHBq5HYGsv8ev7svtXmxyjP/dU52zTozt44VE9pYMNtK/awcDWQmcuUp
LOuwTXMrQKH+uQpxLs2FUattcpFWGH1bfQ2IAa+AiTWxXpduPOcIWvypG9qL4lpnkdTKr5xn7V4b
VoZZzHd6fZ1ib04YNY9ca5t6hF6dxFqq/Oa4udSbEcH0scIBvtZtJL1gGMqCOkkKkwGCV0bFNOq/
LX3OQl4dM1xwpr53dDasgeZrh52u8Rt8RYjK3F1riJb6mydsbGMgDanFyqS3FOZLfzJb3ZTiRMa2
pts0m0YzU1MYaVwiD3JKv502AgH8ejBwISuVrgaWU+J2YiwKRdackvd2K8vvQqkxP7B3XqDf1I0d
SbsKXDP5myfzH2kc/u8EDNf2p34a+5+fEeL6/wMqhlv60n8vY/B/qjSX4l8J67f/w98aBvsvE2Dj
Lc3hhlDXkSP8jVfX/0LWAPcXZd0tWFy7BZH8U8FgaX+B5GASDRAQ1qN9y5r6p4bB9P6CX3DT1qg6
4ye2Af+JhuHf9FSq6hEzYUHCZp97yy3+NxIHaTtLRWyx5ROkq0bEbMNokW+yMu+SqR9jffs/AS9u
X8O/CpL+/hv/geNhmo2W69/+xpynfmYVY/my019MrfzKEd0XSvE8JPJJ9yTmUMmibDbePGn9Uo3+
schbhMbd4PeKEbPO+ckwj5djHWDaeW+MtUIZYaeRSez8v/yG/xR8/CvPnJ/n3z4s57wJao3sCaKX
VIJq/lc1k1zTxFY5PP2efXZgCILFBrsrLwCkIDLxm9axbWYFF+CoP/dmuT2Uebnrs37eFdv2sja1
7VfMCXyyNPLAnDgMjcVj4aHrw6UyMuTkdesXRrIG7FeNT+izDz2Xs2Gjvjdkph8395rm7hjhYoiH
eTFZwSF2JqJieqnr2QgtR2A5SvI9eqgC5WC6fi+362wyHV8RG7MihZLE0Gr0Zj2t3aAsj3rfmoFk
QbXbvKHwe31JT4DznVCVFHW90wDbcmWIkkpDwpFpFW394IaInLWHbpwYQSepHXt6ncd0hMZebm7q
dwTLBJVUI+gOFwe0UZwIspvCuliNH0Yi5c/QmOgUQK6Eo07XYQFCU289Oe3vE1V3FWcUMnDrvYPj
Ou+b2T5ZQ88pyS00LFV5xGJUsOFhOOQABTihA2NgNievGgEAvrqw2egWviDVY9hFsJmyk0yiY7Xp
SDKaFAZD3UuKYP0RAyad4DbVkaZMyrmcK/0bj26xS1Zjx+/n7bumgYimdllQTbV1zoWJc6j4zZRC
3FceuD1qOqmFpChmuzwvYBeIrNwV6HGndWYXAjbVOlheAjJU8RLzziXFyM+rLXvq9FqPmmTogy4r
ohEgup/rTAnGCZH8qpovoPF3rDa9g7fpX0xURKg12sZA20MNwLQy0irjnkDdPpLjVof10Es/z/rm
YpEN509l00VMRjb+lzWGaDrac7ViW6rd5E/BqO93ulhfA2Q3bJyVKNgLZeOe1NrmYUPjHooU679i
84RSxzRh5/QGA0Hobv2UpTGJQ79qZ8u/dFd5nbPKuLLKLU8b1I+d3iqIeLT0C4Jd9Y5XTn0q1x7S
A7LY0k8R/IS02ua5l4YC199DwGNRzwe10yIxT9oLqp32E+49RbLG1rVm+RbCTMFxk7d1qJDyF1E6
zXQ09jUrNIPdJ3HuWmOJg+hrJ2jBgFyShBu0rDzr28m3KlK6FaEVKvLYXLL7xqrGyLGY0RfC8/ac
felLpy6PDU0CL2haxf247qsGlHg2ez4Nzhz22jiESd9WUZpm+75HJuSi2H2sTL28WLK1djreqYui
etvHyjr6Q26J+VCtLIzmPmPUSIxVstNzoMQOvWU9yLvepu0XKHrOAERN6SeZe1PnJLtRqroBi0x+
V4t1tfGrBW3VM66gVkj09ZzPzou5Gr9NYzBPXj07u6FxZWSVFIJYssfxYSLeIDCUNjZ619ypNlRy
qviOXkjTh2jIzTws5dL9RmziBWlv2h9JMryKdaRbz2BlpDlYUxYXOSP0OWG7WLOt0EV7uXlb6b7t
t8LQixf2OcPDYMjkwjo8PXME5UEzDVpU4lSKBnR813r0mqAnO+je3RaqMqUudjnP6kPbte0JcEV1
rxflFDhkngco39ZIz9kwUSVrgZ60X2xLhl0DjOtPAm3Iz1fcppbZqli3HRnM+kg11WZUexjRhRwf
R6jHO2RU5p2wJsdnJ3hFJ/es6Cb9rfp6A57YAThFCONVl2HT6HX2BsWkPQ6GuhytStcOFsOpsOKA
/NGW2rnTeIH3rZZIVtit1jNqaAWL/glWwUE4HU/iJPM7h+0a0b9aX+1xB/NeD2Iyc3/ojD0m03XX
FQoL0I50C8tvVlKy287CDGssXYtTtJUfzthreVwl0tyYq2eypIoc1Wc8GQvfbF//MVsp9tuoG5Gq
JU5xclINzUwSuohGftOs62HeuQ1c95koFHACkF2cxPm2tLSJDSVPoAp5me4vlZZH7PZ7gBK9FtSV
PTLfT62zaxTtQ8K4+Uq+0bpnpqww7TRUw0+l/mvL826JWCMmzwMKMIYh2aSFzdrOF9C92XHchvoh
hWcf8VgfmIBA5y+xcDHd6gEGq+T10drpMYlJUxMJizQ34W1KNGaWd9/0SXf7xqqjLOawbj3CSpnw
MyRuXPTmenEuWy/5Q4813feJPXuxBn9m462JWZdt2MkK1FS6uQIqaFDCtL6+Vd5JJtmfWRm816Yf
PCBKnvk1Tk5zp0tzbhEMbfJOzzJsf60keX6uChE6xLJXIWMxcW2LxPxWyBenf5+3/WJOTzDbEoZt
jrxLLSQJbV5sUevJnwx2y2VYbjN1Z9bioZpvICKKf6Mc7wfCBNiRizc0ntgm7KZduQ2abL/mtRqk
FfuoenGLMwKbFGDvZHNMrPjhkQypD/h+xqhcFHxqpeuOodF2t99QWT4svNeVpW6BrDxW/t01Y4d4
Ked5PExlcnK5gc5UBiACF4uNYzVxScoChXnVV/MTs482VsZ8LkOXzuGSeOXjKMwl4IVITsroGW8G
dQd7pLq+Wm5n7vEo76Hb9lkAtx789aio2b6ZHffUVYZ2KE0t+SOdhXkXNwZz26zfa2bb7xu9+JMP
EEJyy27uOq3yXvOBh5QjGwVeBnxk7fojYsVpeWTKUN3kFup4dA3T3a8j7T0EogynZj2Y8bZlRbgN
9nI2Owynus18tjfpZJrNiyux3K8WOy90i8w8RzU995nW+m6lo/KyJ/QCosBYUUputdaCvoOz4ALu
uwsrqbTvW054BDnPzR50VwKtK+lP6bQUb+j3IVyBFw1Krr+7flrGEl+fXGK36wuGtkr7bVZ5cocY
bfhRMGgKH+14E2EJn89zuto7JAD9o2nPDyNsn7Cu06d5YBI+IfQLNlPVd55RTyxQaGiBPqoha5xx
73L8RBKgTegUDbI8TTGupF/bgTsa5gnF1HCsvXXcgSy7zxPNCxDG4kt2yx/QrUlsKaW6h/++L10j
j6VUcpj9yNDqfuUF1Bi5S2Neccx29Z4RLUyPpXorJ/gNTBkfNySCz7NA18DxUiPBhd3QzPjBzNG3
LWG8ttM0PtxMrxWZYEHDfKhPx7DZMIEm01z6JU5t7rTiATGdGeXtJB+kK2m3jc11L9ykxeskuTwH
A0djV3Td3eigEYC+AoKpsH9wZLTnYen11zxPvTd3TBIqBcJutxRzbdgWtX2f6fV8PxsrmJcpBTi7
kbiU+c0smU3mBTpYdn1+kxfvpLFTPOrzTZOMi1Q3qv6ioe6IUqUqOLube+aWz+agDIGu1aq/dIW1
M6R11EElPJWtfe4gHgSwTKIRZOTJMNb3Yshsf7Q9oBWanMBN203gobuwWueJkw69GxH0keVwk2HW
/tNiYQvp8n6X0v4Syfi8Nu3DRi92rkr3V2sbXyvM4ucGRzx4Uf1cuuK5pcg+Qjx8r0g8YFmITSj3
SBxQZzeHLFNRTQoevnlgVsc6bj4UecJEVGvboKosuc+TkYXSuqJXK3QEcpj6r7jon0i2dGMy1Ngf
DYsdqKnG92UiYyDpqFj7c1up7WOr61mwCm5QEzoK853kNyOg3G+HBfgH5ebq9vy1azbg1UxvXm1+
+mJcqzA1EoXpwtA+23i5T6WdKDvLLmPW8JBUu+mgDoM4V1YlDmnbDP4mO4IoBmFSjLr6PUZr0y/M
zIznERgkW/09su85LphZMZIU1uO8tL/JJMPUvCIZJkoJSUox+cuN5DrbxnGqRvUC5hYZgGBC46TO
J/vFYb/0+XI1ycEs5mqM08Ld7urWhIGGlSg7rZUV1jPSFQOgR1BWtxG5oz1UJH8wdDNDx1TME8BV
QWpTxeJs1KGyQnM6DgtLGlbiVfM2DooaQCo6lQsBuuR0vKEg/FbB+oVGR4ODFx497cwc8zstb7Wv
Y1RPOiMwlgyuzoO6WP2+bntXHlbZmEFT6zJcqxEkyGgaUF+tVBL+4+0RFO3Xum0M31FlDbComFse
PVrMLRn/pKVqQfdm6evn8JuwhVvciZOyhv2gfnTDH8Jcl8MkXMShbb58zPPkXZdM934p5baFY9+A
b6JC8pEI4QzQwKnjKRC73DIfByR4gdkaDz0i57pXn6oxQ/jU8DbkG20kgrWnPCvYGFuG9r5god0B
1bgswibNwW187NifourWi3o76RwPuHRWJMuOmHEZCYEAMwCQgxyDUr85eUI74BeugkJn3Mse/vcg
N/FUpjd5RI3b1EzLa8XLF3KzwOxBOHOARJIgzeaTdSzV+Ewf9g1JBIys1porzbr+2DvLbiZja/PF
sj5ajSNiFzHtR6OXdMluau8AEWU7dVw1VOa3VpP1CPtV9sr9Rr/E55tiFS9h0Li8sIgc0APlo+DF
uylI+7Q4tqIUMQ9QxBqu3HkIGIDhnKAPFvFAHx44yaO3luV5rhOuLA/xMDGgL41T7c105EdPbGCB
G53rpjJ7dDkXt0kxn8gSUl6pueVpMuz1IGqR/HIW+nXbreTRUK1wa8vhrS/lES8IcTBNtgYO4q2w
oT8PyXpoj4VdIDs2jVZFwTK1O7SVCqHeDIdHIMHIrxuANvSyP5uxovEySHAHobb6/xir/EdDwv8f
jVAMj/77CeL/6MVPnX/96wSRf//vAaJp/2UDN8b7q6k2/niDmdrfI0TT+Ms0Hdx2YGxt0p4sjFP/
HCGa2l+Gqmk680PHtDTCNf7nCJHwRpfRG045PJ4mkOz/LKFRVW+uy38xGaqQvDWqFV5PcPje/xar
hG50XBVHFhG70zxOhzYLGW5OIEMzKKemnaKBN1CC5A4MGJY4O13Yn0gmwyIvz5lS2sHivApWdejO
34zVPg5Zeuegyyl7bT+y+G3abk/4DrN1A07BAo2sv6UUlZSbdxglWPHhMRBeEhj97UTw8urTEN54
gdQdO9X2kIBeDPXa0I9LqaG8Tr80sooiC+wkUV4wp6y6YPu/fKcJyC1TSfEPdRzzSOOeOnfa54Xr
RZscXikLUg5BjC+dVej3Wa8NUDK2x3G0dumUFufcrN1HuxDyYS62IlC7sYqQoGncQR00EbuPIGE1
V9k8DUnzcnN4GdhaHnT8A37dFYwD5MKNlnizz9rygMqtIfTbYNXZw7Ea1PaaJq1F4V/SvRgjW/aU
k2Ixqu9hUmPUxMVhciTWECEHCocENZ6SH+Zi/UBmbwWaAYF7E8tp0olmkLz0hVZSQ+fzuGODV/iS
1d0dJ7zfJu7LYCpsvsXoA5l4WVa93wtj0h70QdqRZyDdm9BXEhzEvvijgSPp90uO/ggjCnNrxonj
ehg3540r+MfQ5YSI0oOMx6g17JjpzOzwEZjtrBkTgkDipWXbJ3kEKXFO7G1uCjLuPYbCeU0LXkPA
8Jemf3FU5JyWghTHdUb1XYGXhNhFffHcK/TGy0o+us3elW7ysbfto6cho+3t9GSPYDrINYBIkyaY
5WoIbSvS6BtgxEdDMb5OletdhkGtYwQMn0Ib52+z0Yd9rVQvU+880h5lW2AV2z0NxRI1BEL74pY3
obGepSLTTzqU1JAxO98jEpyRgLhTJRQ0/zrNb1or91pS/NQeOXXrUgatsI9Ggw7GLYhX6PrykqjU
PUiAEebK70KlgS1eexeQu45P6TurZ0xFeTn6Sz/b6Ern5KqT/xLA6VDiUpmHvbNk0+u0rsYRhyRm
bB7JuC/LR0ooJegAGt0bYNLCYsJh06mlFUigDT85gDykK8uLa6tGlBe9cTEMuKzsDtjloj8L3XrT
9zCTsgic6froovbzU1UsMfBSCt3ETtGSuHlx53VL96vEjnieNHxAW467BVbWlBycbvXO1UBVgun5
ZWPmHnB+BYQu7DInHR8wK7bvdMQLV6lavTgTEtCs0Xg4tQKAZQUgYybzGsSjCC1FPk4QQs9WCsVt
dTrxYOkrU9xyPrtmI47Twg5c1Yo8UtqR9DNGf1R+vQ3+67aBq0K1BkecW1xuItGHF5mbaCJSPTs6
TAjfSkv37geV0VOwZpjm5lvzXgyW/KUoimBYtrR10BdWdcausz1wYhZhro0sSgk5LV40JYEqXnfO
FIo10UdfbFK/PTD28lhmxQIIwJ7vcLbVjw4WkRaPMq22X3pkCPo5bp5AJjYLhqWQGzGDuhXNnTMj
v8o4qwYnMT+VhZQZ2XZ965eQWMjySzcvtOpe6LyZvfGVY9J76522MmJkTE00uOMWaWshghVt7V5X
Sp56013EgbaaDXrdqF6kLUP2KiT/MeyBNX9SVeVkVytCUiPhq8+L3DoXzD/vF33afg0G+rO8WgDy
Qtr5LroGgFE9QmJYZe0d0BJzwihd+W1KBz6k06OeAip44x2jkUZiaidnquos3izEpb6i29NrTdov
nk90XEG64T7Fru34htjMWGsbthH1TJlqGD2cbojaIdoR/cCcfnkwtsV+XDq1vzOBY/x0nt0bDMLm
LFqZGLMUqLEp5q1yAOa8CCJh0Izz3kkn6JT69womaq/Crzn1BnJOoc2USYrrxfBFu7taU9BScRRf
dEtx31H1MVqux3l34w6mPjDTFLdZIZpAr0Ty1XXpqvuo1qfPArbbVdfTcd+V2vCQVngPMmuqdglH
XKB3aRqkUmvjzM6qF5U/PZKbJg+2NS9gNEkzKblXdz2w7jpYwHYyTxaj9YOPSDtJPIGfI2cNtayW
E65QWd2LUntDUDJfQEiQMGWSnp9lTLzVtrYJ11qGc0KAXeULb0XVZ9e6e1jRQAUeDbyf6ShsrWxE
laHT1JYeO/XFzAXSosYklVFJ2V0023BqSoLl2imz79TGkW9ulm8PqaWWD3mSfo0JMXxAZzHxVpg2
0bbV8SILMxxaRUPV0Djv2O6G71XJi+cUVMfRIJjy7rY6jRpz7sgdWOhppA14J9MkHSaA82bPSqVl
GtNW90pK19Vs03zBVPxi4d9Fp2tZQeskCHNsUzxQEjEIYja4WxyoTo3gtKvaqTuVcoVnX2ImzubN
2RMeL8NeuMrezRxmlGVjfK54DwJcuGidjdFlgoonC8zFH1No4iQZhkdG7z0oi5heLMWGcDAM8WLM
kdaMH4nCtd2uXsaPESdTTauVqAfQUKDijWg1ugy1NxQs2/3uEc5vSODLxAnx+X03iwNvqSjR9VWh
OQ46WXxaiMKN4YJgLm2mNwFJBwVe6XU3tlNrl02ETU24IRvQy2c+fOBa8n24aSrNRYaetBdYd3r1
Mw1b+VjrSfE6gszy5ZAP74nNysRR6qtYbTyYLFTO5TqrcQVf9s39L+7Oa0dyJMu2X8QBpZF8dbqg
q9D6hYjIzKAWRmUkv/4ur74zyIxOZKLncV4K3SigPKjMjp2z99rT6N/NCGYQy/nOpqbzGuBnx7iK
juJADXFnI+/NFfVW6lg7Qb/KoN2znjL3urSTbdl6wcLHuM5VilIyEdtCaHeibCM6LPZdotmvs671
L06cvZbaZJycQqZhSqHVDKEVmWvP6bYAo4d94SEEtrwlqGZVbHtOh96SNHsEzp+aLMFEsSFLgkew
MMXgf5MIgyj0TmFnod2PJXZehbTRRpIkpJNuvFI+6LrehK7mUkTk0SYn416VDS7EWf7w+G57Je+m
8n5wVUhs0itupU1iWVcITfFsM2YGgIVGydkN/vepnu/aNi83UvnYDln01yMSZ9mqq8RrrgaKriHl
VKj08aZjJ82zsdjGFTPgYtr1EjWsZU0bMZjuGrCNe6S7sM119O1m5z+SK8soxJ0/9a7uyS3iuCxH
e1qbqL6pUDMEOLb7CqBg541iU1FFHwD1rXFOf5LBzb9U981I82rlgja9si1z2zjTJ6bNx0EHzInN
bqE2oh0eA2ZH1XWiuxfhmaOHVI3dEJpCEIotYb8Bw4M1xrj2Re8NwMeIYXmH4t1SiV09c+70Z5C6
tDVCTV+cOy91j003KOwRcOpMhEur3tL1Xa8cCPI2jraU03jseNXBIYmcsQoWmHS2j5BjeuJOWdA9
ktFdtSZ/2ag3hiweFq1GBB3VM1zpfuSFh71O9+FECGqgtGzZQen77AlFWMfmKPY93GZkOLUX4KfC
4AULka1DLM+xP3kB6orhjGce0sLCOcQS3tHXMi/s/dg9OmOJ6Tb3tPpZtThy4qlUe6f1GFHYND2V
O1j7um3bXdsyUufdjR71CKzAWPju9YClMci8vD6gH0roWkzayksRLzeScGsHXhLROHhxiGe/htmJ
2q7ozRsDz8sZxcf4ox0GeRdVTvJis71tzV5fjkWJhg4roVci4mUo41fgwzD3ymaD2b0MGh93Eif+
JWiEOwaTFdkU0mj6bYXqqptzm94+xWgHJBVggJuNPxTWuYtVEguHXG6AauZ0nk1in2ofu4fbNNmB
XBgDQ3gUMVetcCYq3XzGB5uf0FdmNxU11tqo+v6qQSTOSAAFaePM9HzrzL10WbUXlgDvbchzoGUz
Fb3v2gNxWNweZVowmOb8PbIogUV5ET27hHfFkuax00NbRwUmoiEYGuMJBC7BEenGNXfzkj5DMD54
y2eER8/yzE9TTxXiUuaDg4n6cyhPbR+FZhaf4cOjD8YIltXRzsODlWveQ1+OP6i2u31tJAaoefXa
2lFKh6O/TvKb2VhCQ1BPjfW8Q7lw+UznnMl3lI27VuF4j7zF20c+KFUGmZx9VD5ei6Gk/F/GwOzl
De263trEPpNngWAkdJopfqmLtD8olBibMau9DaPdm/aSm+vaOdsymAickbX2AIQoi9gYRPxdx+O7
Gboe64oY65oqPG84wZQuLMKluGUCR2K7Nj44VV2QkKlZBqoQ05KvgwlEYVX2E6lzhZQfA0EsG7/S
S5DsnXzpYFlOiNmiakcvN4XlO9DWNgCNkz/K+blqwMZas+pOtsbfRoRgdNaabNriEqyfmgsIypT1
Y65n/b2ZI3mThobVpYqn7sSeyGaBoO0wdIrznyGsi3A/8jmYz7Y7T6tYAgdFWKq/p92g03hOsBlK
AjzWpafXWyGV9zl5trb1gH3rXJZIw9xlCty6inZ6k2e7NiraU5VCFp2cZtglpar2zF/rJ43zLQHu
tXs/NVG/6pZxDHPSnXa9jx6A5jgDHkzfTPX6+BhXentHRFZPO9Y2jiPz4PYwOmWxE6wbewOgX5jP
jdxLJV5QzBMOlXLbdIvhkqMI6eu01ttIP1MvYy3qu17UywZqCV5jq+06FSiDSVPejcv7gui1Xbe5
a10laA7WjuXOrMz5+Az0mhCHtiNHIoPgHpFATxk3VuM2FSTQaj3FZNGk3qmm/uLErpo2cJPieYAc
dflCjVcNaw/UoligMcHy2gUtRnkOZTgUH8G6NAeC1YZD4hGl50ZDaaz0nqaoyRZ9JJqOLLOojbWr
UY9qTIGRPW9a1NaHcirOYnabH4jMfzDGy1bLxaWU8y8Dq3CrcyrFeOhaZP1wHsTM6RDTUOrU9FjN
Vnvw7YKxX+a7ge7Gy64ibPgVxTGbgdYXt1UxmEdT71LGW/rwmJn2KFaDI/CyJKSwbHjcDifcXO92
PmMNIP7LIF5LY7n4mVSV3QpUyzSnfWxVKVXuCj8r/SYUPIc8ctSxnnoHp5ml3hodCADdBRqtFw9U
/5aYzY9cH8wbqax4Z9u+PPu0YTcTmu3XbLEKUkYaO+VFSNQZwNW89uf53YyX19GJbmLC5SGp1see
LJMZHe//oiX6f1Q3+Uf80+q9gnb8/UeX/Nz4NP8H/+SjkWRrMMkoQzdNZBOdx391Pj3vv5BNUoG5
tu6apnAAn/3/zqdJuxSVLJWpgXTPFAaN1P8GQBn/ZdAk9TiQk0FIZKj5n4gnv7DVCMryff771FnI
2WhoXtqiP8WYlbGJsUvz03DJapsspDlDos9QSixVsYstLKg/dYR/o0e8qA1/arPa0Nvo49sOXVZg
nd5X+B1xuqwqDJHDGYZ8YBtd9GCPSbmfyROBF03UhVng3/nzj37hg/7zo7SdDeMiRPVhyP16kWbn
MVatoWP30tFOXZGTclMJi7DhIv/L9f1K03IvP0UX2XJM0tDI8vuaDlmN7bw0wkSMhCP6dEnzW+NU
tpHT5/m2NRy0cr3LhnD5X4mnq8c/X6nxRZrq8Xp5Dim2DpBJWuNfU2S1Fhnn2A9dqC0F5BPbGExj
pWbezQ3LJOeWWmZ3GdCGXE+iTemZfQTQyJ1PU53n/ebPf4355Wl7lyRD658X3MCYQcjsrzeeRaZu
8Tzm4YhFluM28SP1CgJHd5CmgdvDapMMV6dfv6RD812kVb/rlFg2Hdlq9B8jL7mzoNy+0cKEOouf
JuYwbqX2E1OmZt9eelgY/F2DmrE3LvM5j+db8zqfykpqCB49RYuClgUn2To6kxiuv/35Er88b+63
4dHU0HXAkMa/jw2c3Ebn73htmPfU4qoorW1fL9qNSRLBTJEM94aS0SbpxZMfmIb/pkX+N1ogD5wI
asPm1XMF//xCC8wVa/sgDBlGw+WryifzEWBa+pZjLFknc7oodsnEPjYksMUMFXcYPx0ityeTLuYI
YPjeFQNBHeRbvvCeFPG/5PTw/n5PmPuywFxeSOjaOhNrZqamoX/5+9La6dOeVzEEhY69H+/VunMm
EXrFOG36Sz/5zw/E+qJ3/ued86l6+NHLd/j1C2z63qghS+CWpWFsrJZKdiRF9c30WLQiD2q3mZ5q
X1Luz4PhX+mwebeSE8qpHWxYRFCt94BVuo/RcLQb7NjFPXIE/W3CvnXxAxb3WW5ARYbksSeZOftu
GUWPL7U334dFu0RM0FXTA2mO1pNNI55Km7SiM3lAsO5iv7j/8+VepOY/raf/ulqXyRnVKHhW70sa
pzaqiINeUoTLsGAWGew86GZHC/78K18fIt+xofPsTOLSfYZdl6/gp13Cc3J3mPi7Qg5p8Yt26ZwR
FLUf28X54V2ANH/+uS/r9eWiDB2Y8+W7oof+j/7+p59zp04mS8vPWWWN2hH2CX/YxKF3Gv/ydv5m
gWJjuGyxvDJYFC5/yU+/VBKuG1tdV4TwH+IzjuTpMRN6cb9osjsMVlrcE/+d3v358r6uGZfLoxKg
FkDGQDDkl7tpgarVi77Cc0Z/6IMen8eJNZcsjWAUDFQR5Gc8zRdSc95fWg8teMa/PNDf3WEGqgSn
OqSGsnD9et2auhyiUTmFbe1q1L56zXszVOkcmLRQ/pLQ+pu3hyfp8Ujxj5j+V5DsaGVJ3+dxGzbE
C9zbqeLDRwi8q6k2VmTB9N/+fH+Nr8htbrBlGSbEWGbE3OAvH0Xt6Fkq/bIOdYnKHs+Ci20ucWsE
N3Zfj6CxkIrcGC5zl0TLiBmIai89MRukbTImqZfta4Yn5ypKuw/sBMNHaTbY4BIVQZJLhXaK7L55
/fMf/dsnIgTBnmyV8Mi+eEqYJufCpOWGtDLGyqJRmURuUR392JYPf/6p3730nMJ93TPRMWMi+/Xh
V14qO8klUQ610RlZtXEeukmB15PeAYxDdUysUYR//tHfXJ/F40AWD4pbuM7lj/rpS1uULXOzolMy
WZW9da0qOnNMF2HlRNpfCMu/+b6ArPqO4Mfwu9hfH38yy2KBLAXFUSVkqIssO5VI9zajLbvboTfm
PSyqnon+UDsn5ZXxX174310rv+5DnbYoDHzr12sd9IXURLevwtLGIFj2XKExN/41Pk7/b/4e/lNf
1n+8+GCufQ7e7r+VthTo4rJYlqHNnnWYKqyHnYAKsvL0xXqKQUtmKMCW7qDJvz7S39xnJBl49lx+
nDf3y3skPbAkjhJNSLzEuLNoRN0lkgkBSogiOmfLzNqVKhNhHswlvj1cRP+b9RtuLZJrVBsEAH95
1EvnAe7wnIb4El2EMQ3fvSI5aEOz6Bbou4EWyCz+VmL85vGyYjomFYYvdLiavz5ez8LXJjsWzziz
/StylCixXTzEyRr8Xbb983dzuYlfHrBBM8DVqecJnP+6eDackLxceQyPKJ6v0rJ9HLu/Fk2/+RHz
cjADyc+i4P3DrP/p4ywZt+KETVgR4gkBBbweH8xiTIflzxfzmztn6uw7Jm8sV/X1zhV0tcBkqSac
hLSf8pTBE/ozfQrG3Kqa9Z9/7PLsv9w5k72Uk5Trc47+WhmjA8xHANlQJbniHbFJqbn2dY4YhJGX
x0ST2g2QXQAzShOImv5H93Tzrx/52XX3u/tpo0ki6APVEivAr2+IlrFD9VPVhkUutHU7IsbP2PX+
/CO/WcYtAaTccUlG+fc93If06E66W4ZSc3gN0eM+LfQxD3GvYMDmkt5T6sd/K15+s5nzrfu24MrY
qr7W8wtJLslcRGUIQM9+qhjuXuwx8sGz6izMIP//5SleGidfH6PFwcrybXYPn3Lw13sZOwJbwyLq
MLOsUoTTPKI5JDgz+eRjcB9ZGLB6Db6vHpfGi24wFZFRDFxqHLFsZfKzsY3iXmUmp4C2mt0dYgoL
HKBKPhw7pfbHZKasgLKA6YwnfQgjiRzDWprdA4VL8/znh/abL8Amqt5zLnsv/ZsvC5Yl9K63K70O
MZtpcDVhtKxdGWnPjC/H6//4ty4LIxuDybOiGfDrnQMi3jANzCluhRave0Mt26XV6EteehH/+U/5
hHvwriMuobPz60/NaMSgU89F+E/Ho4M7Rfogln4bFX3455+6tL6+vBA0z01Ovaz4wqKK+fW3wNpq
SsfhEBZTTIujF5bi+IoLBgOT/kbe4uJAKHDq5bovZjafYfbEdz3Ji/tOIxEmKHjPbmasI6febcpH
6DHI/HgkZCrVWv3x57/WvGwGv65CNmsQlTbtuotV+stDkPbcOTO0p5BOf3xslNW8F26hnRhfJADI
MQh8DHrSPvSOjJn3QBAMyJREi+Am8jpb7DhIDL2/beseGRzQtLu6GEYS9vqOdJKRhCivmnYMkRAB
RKI8KkgHf1m0OXD9upTSwKGUMoXuXNIqHO76l/Us69oxz82iCQH8wKtW7fAa4ewuL5qMBs1zKxlZ
jJ0oPxT1ALf8EtcNCFjCYqSzV/rYWj10/15jyXQDFRq3Tuv5iRcknmY/JV6qQQm2zdoP6loQM5u6
VrOp54XCZbKLCYoZKqBo29sQ19ASZjGg2jlv3xPbg9yY6xeaLQc38i3JfIb5gZkszzX3Vs+T6iCZ
UZ9ne0JgMLYYYh0nNq8zwIIIiTp8uEELzpDMWtXXH04C5QwzskjXvcsAzpttYraWzD1gM3IfDSby
K3ewUdvZNb4s8rYj0+g2kzRwadBdL+5J8NC+A0llkNFnxfjD7Za7Ja8+deMSVjm7C3lwFzdg7g9B
Q0QoR+lhedenVttDsbHhJdXuVWFqC9c/Ng/O0n73od+ercbXQxoK0COJmrMfAfkgBLOKROxNvxvP
0sMUtoOxzICvyoprAiYLNFLoz1fItLUHWc/py2xKExOfnoowcSbt0zE74ERwEHEf5+ncn5y08B9S
aUXXFYN33le7wgzktV4TND2izb4hEnOjAb5cZ0ODUjJyx/6MTMpHijNE0KlJ4NW3IzOIYGrUG5A9
54MXocYE4JTza4sYZ99lUhugA3U5UnUcUiSgCmdTqS67o2ou0LwW4ytrZ/nNmHqYKjogq6Ismidi
F/FuOEN/Fv+Q83Izb3hGKnknr/C+c8cnvyxKrBP24ttb08b7gC/fmK47VborOAE+HoN5wWMDQNS3
1kVa1NtE1zuUSWm+NhfTDrxar280WXUnstfbZ6B4cNLaKD1g46n3mlXBT0fpf579EghsVffeq7A1
wNrdRU+iCbgeanxxG2B6TIaTQ2Y537N2dIjumKywZKiINMS7t6f63e37MqzYCe573GkPTuZaYYdr
jVlwPZEd3ZbjVQkVH/OxbiW4UgWx4K00PziydLfwTCXeXDvH2LSY+1iKi2rP0DYLJ9mTHiUbiMAP
SzRmayIz+wPtQ+y4F6IjhnYTXrCxgFMlOGqTdhHE/jqfJDdJ+GmyhYEykx8v4RB5Gc54MtdKnPf9
OAybHuozAyy34ATlzXofBR5Wi4BNbGf0mvcxyTTnqAP2nKHYEuRThK6pAiDYLB7A3KWIT8OCsMZ1
k/GcIEyBlXqJdoyFb+xRjMzuapa6d7RscLd4ewY4b44HcC9jsWbsj8lyQBjMO46Jtc0abeWMlvbk
zckZtery3DKt301TavxIGYF/RrETP2rECX4s8jbSXIQgPSvnzvCHeBs1dnY9LVFzcqs00YnnwpId
cOKpA0dI/r+rEKkgroEYr5or1zf0jwYnTlhB2TyoRdPvOruI3wZDMzdjwTB3bqYFy5lwV37rsA2q
xhjvZD+aP5izQ1mjHb7u9KnfOpX53OkWTVutkgwj2qlfmMgnpG/nDPYTKLQNt6uumyEQjXQfI6UN
z3bOMS+uhDNunJkAeqBf+hhOgF6/eTAKGbNOVDO50mXBjBXJDe6aAbJBPFvXs+OxZDtYJW+ryF+e
h9Q0QqeazDUmoLG5SS1UwjAtJu3DyGaG67qZMKQcy6cmSbzjBIgnkC3v2hoZybSurKjNA10pqwvG
Ku932K+zTUTKfGhTzBzwHncPmpM4RMs6juXwEpvNjVNZiYYidTQGkANkqeKYzI2N0YHOwUAox3RL
PeSfptIvccgibkvjxnpwMNHSnLHgYvLwTLmth2bcxXlZfhccVu5HWkIfXfU5qZyO92IXP+hNYp9C
yJOrE3DBce1ntoPlm8V3wlwcJAhysJrp7r00Sv/Y94O3ciE/ouBQI4t5YsnoXYydf91j2IOQPoIF
b2wtWrmOPrwIVRJsXmJtczBWOm1chMQ2YaAyrBzvulEEM9JNoHat3PHZDltXM4fNsthcq4MxaipG
bWuUwt7Lub/sINQQb0qQXoKaU4l7FAZ+/lJosI1yF0elYSvIR8OAC1/28w9Ha4azNhX2fi7m5tUR
mIJosGe3ZuO0u85zm/vCdGBEuFryfbar5akBXryRstr1plncDq791LXgx3RNqfWiJnDziTnNrF51
ZHQB2Q1cacTx+tUubPs8eE4MKW8QeBhzHMgT4iBSEy0dsSA9XPDXC6keDXgDYPQVuIS20/ITPnJI
QbNo68PQO46JfhCTjxlPwDanpIhvF5v8UatFi19qNTub46M71zUnfTCVq2+j2Joe2lrzdhAGxo3n
MNNAC3al2SP5Hsjs6XRXae/dL24t5jVNTdx7hWi8h8SdyltChBsZNKaWpDvVG1SnnWv9SHS8f3Zh
dfq6mmV6KwwnWQN4lMaqSXAmR7Pf7B0nr9fc/eJk67jVGDd8EA5xCake8WVCxhx3IlLQQpOxLU7j
vHTfkwjve7A0TrysC1s2DKUUx7N17GLTmJABBFitq89CG4yrRiTO4+iTML/qjTE+jUVqEaOO0pHF
tB6HNfaERsDKFMMt7ggzJBW53pvoqPAPpOZx9j13hTs3uWpm6/JqD8uRdMZ0R9omxyNiQAwoLxAF
wbK+d5wDAk8rqmDWOgImYWMR1iUKZC3SKe90G9UqiZZkddiNXI4sWD8Syye/mGrl2FWxDOtsrN7H
KeaFd+N1U2vjvu99H/G1HE9xytDByqziWvZuvKEPPAfeJeemsS0Y06p91lvSJLJlMF5wU2thH7lP
Bsi/wMuluaKLpAMM1V1s1hcAylyX8APw0YYAZBKwJwqTf+VoYapmf01ijnWKKBFMpWp8Ghwdg5jV
D4Ip+77G5AaprUzwJUZASOI2OS892h/+9VhtEbNb13kO/t4iJPxKa2bF+oXx0hlcnBawVu9bBqSE
mZsYWOpSZ6Knz96ed79+TqxWW/eqjZ6mTHa3mqozmPS1WxP0yi0ivW0OHTwOazcVbei2Kt5Y+Qu7
H6t4ZcbGA6CghbJ/Fmxous7BxIir9Bx3Ar1OFR/ASb57idli4USza3Y4oI2qHoETS0ToWovihwLn
E3QoKfNYnI9j0j4PBGO8uq3/0TUzpbbLGgi3OVS5g5i6Nd6IVqxvLNaFTRWXy52b9wiNomibmVp6
mxBMiSeWYnoXS6ydhEgsgTEItR4QoVGEcLBu/b486wIGgS16uYlk2R49H1Z2UuPdR6kTlF3W7m03
TYF7DDu03rgbI2s2UJgu8XPrkWszl8mdbZUPxQzEcuz65rBU2owuO6pOvgX1m2+gX0uYBQPOEGq7
CW+OyT8oNjcV8NfXtMIGk1A8rg0CbcnBWCC7LIm30bJOg/oPa20SJQbxdOo2JmhbCs32PGcD9pu2
f8LbTFiB5Qwwg3VsEFAovMAwCK1D5ZX6+taN0I2CTHzM5nIBY6dJgN2u0UD5x74RdHnsbyp4yGc8
s0lgLPW4G0tN2+ENwZgxli6egqm8njKn+dZUiErdarof6sjZGtmib5MhLZ8HFY878EfTxqzVg8RV
yZCncZ4ugRjnNo7VpstVfo7BCK91pMR2NR8wM+t7kyRbkpvQgiVAfUJDxt6qL710LbWmOyxlbH2D
KEissci6IJYuxdngTY+2jeOc+98EbmNjCsHyhMbWeksLB5kzaqFNgaV/pYyopSVQh22ZLVCsU3ZF
8l2pkshXvvJV32zy1hk2ppL2tQc3fW8kxTejS/unPgKuwIo+HmCy0zbEh7Wx4aF/KKI0VkJWCXNQ
K3/qxDC8o4arb/1UpC8wGjH+ONVuKD2LEEa4OihF2pVJmv1BG43KD9OKXkJtT81mbqyOZ1dcfErJ
CErEd1MUfoCGkcwmA23mVA91s02ufAGHxQY/GuhapG20ZJCHdqaaTsZo3LpGra95ZEWQNFpLCd4b
K195O4t7umJz8JBo4N+SXR9oae5snAx/Ve6ZFJ/4oTTS57elyjMCb/zmbsqLmDQY1kJV5u2mQa6A
PJS1R3CGIbyjrM8CFzUHU6/XAj/Nq63RE+6uMe9GMofJfGVT2EPxBiBznlGO37hiFEd6NO12FtbC
eyrgcMwevmFL1ddGeomyogIMNaq6vZcTtTH3nIgJ+4rvCHrBP9ZLtSb0C8UzZHeCxScvLDSgypPe
GCwqUgcrvZyKOv3QZ11cFRIdM4bFqxFO0WrUlu82MW+4g6FbphXpWco0P+sEaCUW9/l2cZ1ia+oJ
esJ01o4FJgpyBqYBC4YuhsdoNKsTmmBij53qqh/HN2YC2BA7/bnKEZlqQ11AUTG1ldngwe50tKWw
Ljivm31+24w1+zZNcBR+xrtdNJZaIegbDsZoYsFWMtrp5JDxtU9gYO3IfyK6PdsUWfotd9Rykh39
SgCJixsAgE1X9tjP5IIl5feR2mrbIzPZG2aT3aisrteAy8Te1SlWVm3L+DGQJBC82WNOfnxZaJuI
CJxHreuio9fBAMsjNILxDACAMDmE7VM8Q/wVH17czOthSTEhton7kcsGXNCQGaGf2PbDgJ4QC79o
1sZQ+/CsSwLDUlG4bB/Z8uYOPC2jwTMX22n8WPv+yYBrFHqugrHcTf1V4S3VY1n1FRtKDQGnsfKD
Yha+6cSM5LwwxQOeid1cq27v2wk6dn9s33ugGxuSsK/qAl8j6PV6hTOpuRWwB77phXwybVXB1XXB
gs7waRdvSg9+GYktFnJsHCLF3jOJbji1Ud3dz3mvgqHk/BioYvJw3E9pfoT1luMvST4XmIBEP2gx
SC+hB8s8lgc9oq+6Gqtm2pLCY25x2C3rrMxC+NnYaT36WCb0acg8HbC1bMgx29vL50RFetIiPOdq
QbObWv29BYB6y4gJnRJyuHVnuPV3K8LXakmACGLhy6OF5IClYkBykyEPQGDC6vjsppPagVo6DHki
r4AomUhkpzc/b38kaeZiEjfqUDnAffTF10kkUeVhQghrr4pGjD801D4VkVr1+Jj5c/JceBlhhPIz
a13Omg6adzOqWry4AhOWuZSvMflaa9MSw6EdlX1AVzzeLObMFqIEHhkTCXEYkcSFbYw8hh2pfHYw
Xc7yTQLgiL5ddBerC0QqXoowRcF7z+6KK5Wo7nUWX/IimnyC7eDa9baoe76kXFtmDCOyo2Cs8+Yt
KtUEW6GP6ERB7e6HFH8cKNsDmvyPFqPEoVV+tMuRVD/RmXav52rySxSr+smxfNB5dZHhONFrf9uC
i9U5ocN53yacMIwVZTT+TyD1BCbYc5uPGyFJdtw49kzYghG3wH9yTcLF6cwZxmHBCK5b12pB0u2o
h1pN1bamU7138/wmARuxqWNK8GTxigDuEXyEHKsSmKUc+BIQaCG95mkpaxTXFLPwmDngkfKEa2Te
ir7N4e4Zg4HbLkuMzZCmd/SsmAig9+6bmXLQdXNiivxJrGEQGkGsV8WWn4H25HXRDkPlcDWBDQjM
hDyronQDA2kc5hpArUP6PmKooouII6uiY7bF2bCRiyAPI9JpT8DOOSoLqlah7BuyE4D7tRglODs1
j/po1zhSJ/BOEWlEm1pF0zPDEXAqDifpWhfyk5yV6h3HSXabaeMcwMGPUbY3yQ7ToHUe6F6/VAL6
6Sqm0rZWZWlmP5oYXNbFMek3DU4cH37UgHJ0b+h5sYeNeIxr57nqPJTkJWrsVA6PtWHkx8K2xtDH
LbB2pL1sSt/rX0cxCG83R+CbG9tm/e1Avu8UtrN7ZP0QlqxB7qymGM4TKsFDgyx7m5h2AiacN3GF
e9Zby47MELOIuo3rd+mn6aXplTZKb8dJC+MyFd9h4C09UhnU2N5dHypRrAVtL8iGLxedGra3Hmkp
+O+uV5vHNhHd2Rkn98b3YwY2yuctrD3q8AFMyFZ0fLIcpzC3QXUH8peKm2kmbWJJ6Og4cTtcajHn
2AGMpGjLreEdPym2eIKibG81cQ/v9d5KtZU+x+J7ylQXcX+XkrtgTmwY7cxphrrhEA1xd2azRvjt
Re5R9qJJVxfjZAjsp9xfnN/mChDNcpBOF70sblLvM3fU9x6AxyeDHtMWLgp5P5GeDCyt48IRGaXL
WxsheAMB2m8N3Z82IARKTPudgqxcudmz7lntvdHa8ioeWmruIiOqMZhYyWrU41p7iYPLgQPFGfSF
uJ75b7diLCFuefEE/7111yQ7Td/6BMuQkMnFmm0QehbVi7peNK29raPcPBZR1TxkZBRSTVQzZ8ER
j4ZMxHjMhSKaPs76AbfqQqTxaskN47siVe+Uxar80EtBaz4RU3YzQtmr/qHji1PZY6leeVALT3hz
mfbnEk792p1S89lOR/nZDTm5YZg+q6OZeWzMSPc9jVgqM7qpVDqw9XLiPulwleW5dSvNDAzliFBK
3f0+pyhoF9bFz3iuY+9IHSZCw7LZVyfNSKJg8I0RVnDeVkcStR06RZ0mH7Q4sZ/8ouy/6VVziRqL
gOWwhjEjVSxVb0NHKgyUNP7cISPYIB7Qe+W2az3BPJaf0Cb0Nx6yu+rM1AeBaMK3HKDEg9+3vRjr
FdhrHMyWhgwIcSFBbxzp6N/nZhgllnkP77C7mhPdKtkZ07laxSZ87aQrmVUpve+ol1DuW+tkuMiC
/Xh6rBYPBSv5rchG7X/+LisanaAjICLbUmDK126GD7TCLsA/m54VD389V2K4/jUE+OjskKBIewT+
UjhP7vRYR2ah71Q5++QfLcsFNzbk8hxXLu4rtD5pRyyJQjAR6Vjn3JIxKUlzSXc/Zk1ubO0ys7cE
OlUJSGggP5ZexfkeH2OSXiifLenAeUs831JWFqE2vk1ng/Q4PqDMatddx1CIDSFBNFnO6Nl8Lyrh
6XfFvYQSsGuGEs527w7ckI44Wk5iyI1iyv/GsKEIVpmxZWBGZVF2jG7J+uN+NzHdjSAii+qelkb8
QhueE7SvNfZ2MJT+Vndud6B/noGVyIonfcrGfOVjOgbwXpMFVs39t04NPeisaSaPNIN76DPuvaIh
y38e+AZOusvE0ut93lNO9BG+eF7MAIE+Qjx/aF6J7I3OZG3FZ4KkkGfJMft/1J1Zj+NYem3/SsPv
LJA8JA8J2P0gUVLMERlTDi9EZGYk53nmr7+LUdmuEEOWXA3cBxt2oY3syiNOZ/i+vdc+sz2LNm5G
tMJ3TfGjKxxkaBo6RNrdprIoPK2jgAPSJqZo2a0LcDi5q3Zj/iDTYoBdWscQrjDd8zb6ZDP9VGub
/1iB2sUcLcQzFQHiJ4HAktObQ7x6yR2zfIz6rPmB6UaXlOgE+S86skwzF+UjVU2Fw92YW25ox4Rc
IbjtnypVVJ+x+1RrfLr2M2cGi2gcn0iAJHauIRCxP4ASZrHIZwqRSzXzFW1T9uOePqsmksJvtxGo
o2utNvW1OijsKxsmUhBo+HzWA8XZmOiJBA2jmOFkrl54NA9aYeNUwYeqfimSOLQhJaAApILFm1V1
kfFsU6Enw7UUPAi4ZTQlyMHhYQJEuexC5LlirGrvHoUF6y7F4PQ2RN3qlp0dXDuJk9w5TeYlW2Jw
DXIBBj56UA85BdAUuAUKhjG4QCBmPosy5SWoreJrojfWT0sE0VVQ+DplyLFnelAbVI+NYhA5SFwZ
uSuk1EYjPQaVjyfJZ51KVEwGuZmJ6TwGuH9pxjq8gcSu8RCyls7RtgYSELldZAqMOEBtnv3O0dIz
alT9kwJY4kxF4HAraBjgpVaJ2Oh5cVkWvOtAWsnDaMryMXbsgIw9kk9+ctjpoZ91Dd9GCFj1GxuC
SUGkquTszBrkdDv20cAxcoPYsfVEHfFLMkJaOJd5odfnOFKCe5aiEvRFFXvRObFT0VllSx84IN9H
Cm+sVL8FAHa/xnSvbrKYr3M083hLAjazbjz6X+hOcTulpo/ZbV/bI5uOwJ82Kh2jObCZxnWLAO0X
XqV8hgJ3TPcWZmf8odH8fTcFB50bUoVozBNWtp3FLMQe1xkIYS3ume8ZhL/UGfvPiXAoC/eOXj00
WPhoRXlktEbzzJyxAGzJ4xmuVJNsFifLi3vCAwc6R1ozbNjUswLFFn9MxZk8B0Lsri3VrrgH6H7v
wE3k5rcYeiQsjSiwKKJSV58rVDwkgsvJLgZLwaqappa9HvXISm6DZuh2ZVPm56pS5CQIKiqg0IBn
wSJXWMRa2xS5ZVWLrTnwTzeYCOlghg+928SE3OCGk2CeM72cSUQtFfHMkVLdkRVZuqavBPcV7/dt
OcdD9NhTZppod6YQXbYuBvbUa7JfuUmjHqbNpezyGkJrllFpzRTbUy6AQCfjKs954fQOoOe6G/F4
6jo9V8I1SzbbKlXSXUC75oqG6WSDmouZSTIJ3pSOaYK8uWnLx6HQ+BZnMM9tBxaRwAg+fa90yJYR
BC65fZVXdERq8yKnnwBNyEZWpGuF+Wjwdu9i0mF89mW5+ZKwoLBLxuh2RkD0dZRWdXdFK5Qlq7EQ
GWcG6j82D9GZM2BPbKPB3Ea+yavS0aFdk0sdr3E6s16owdg/GWpjsW+sWKRM4kHODCDpD2y0lAh4
n8/L2xBlxt60sEH99TJhwWR3qF9yjG9vx7LDGlkExrAK6hoZfzRod9SoblsCLki1wbtpEYK9VpQB
CXQxKBdt29cXlCa4GjMQHrm/WIXOAMuzBUxlxxyvZDUhGFAJDf9PidPfgon975xzu9f85iV9rZdh
A7gxfoBvqULAh/98zFP+d/lfmX/Nf/936n++/TEODveledn7fzYZfozxU/tajfevdZs0//zPP70e
83/zf/uH/3h9+1sex+L1v/7jR86xZf7b/DDP3nvkLKRc/62qm//63//afIn/9R+bH+3Lz7xa/gt/
4sRIPPsDSwnSddR9tqmhtv2Xq45d+B8gHTQYShhPZlcdf/TbVqf9gQdPYHkzECAawkFa9NtVp5h/
qNoshsc0ZaEl/TueuoX+HMuelFgxTAdbgU0jxlxofpQhB2yiQwieCHNpZfwoqKJURK2bBqIl5zyn
9Jm8ZNlzIq9s2W3wbK+aIT9HFbEbiI6hC7BRh/H83e07IErcV+7Nv8pRZ128Y8NbM/SlKj7JB48N
j+JsWhU1RzfQze3rxtkQCYUYYwamHx/vzXvyl/SJAfEoUl9w5juB8H9p42BNxmMgNPQF5M4qq5I9
enrTWDBzaHPHBXBmYVSE9GQKCATEO9RL/DhTHuq5Zu5qHkZBwt/L5KZlNYaRzW4Vg3ZrAmrs1Vr5
pJVB87mkw1JtWLqYjlHXzTSIwdC/0IWPkC10wfQZnqP5TWnl4O88DLF0IGy7jx6y2pm0TaojsFlF
eQh1dr4SC+9ZW2srX6EjtuNcRDRwwY7QvhDl/DSTKCOkxJz05t6jIKWt8zGZtszYnbkLyRDYKdYY
mXQO24S9rB60JAL4qrXKC2FdlHmSQdwpzdJcDW0GnhcarVhxvNYsNBkZGJyk69uvpYFgD1YTrJUC
6z5gaE3HtBsU0iJ5OTYqqJ/mwDxuOR7lS8f34bIFGkfrddTlRJgCIKUeCuVq+kFeMLV8WvGlcxH7
hUndL5WSeomogYNmfj/e1sJui42lj9xeA5J2sJqIWCL00oabtvErMmSwutPJX7eKAtpaVRPzCQlH
RQsHHtTzgFrGoD7Ya9BO1SK6QQzRTSfepn2x+dvLZDuzgVN1hGq9pYm89w8obQSmKR3FxghFfY5H
x7mxEsLPV7miGQqwgKE4b5SIolaCQ7tYqx3T3InfsC+Dm38DFlJsjDiG6PGz/d1XHhJHU9iJZmmb
vJLluIaKgO5lgvsaXaBeiHlTFLDDK29QS5KsWGnrEzLLNx3lu0/KlDpSf43nY2IbMlCQ7v8COrIK
LN5Y3fRhLx4509V3UVD3pFun1VXbtdm5g8oe5U4IbJgsoSulh6MqPaKxpiTw6VY3cn38M9/XOpvU
7dDds4+iNW+g7J5NzO8fjFSokoxqpLmB5iXXDtSPW6wZ1dO/MQoCIAcFIiL4pdfAH3w94symUWYd
skvw48mGOHqxOT6Ktm8enC9GWMiasZ6JWVoqFzpWXIGIvCjV0uOO7TsHa8E9vVDjVWPRZxNl3Dij
84Wp2aC57ddrNuHBiVl68Y59+AXz7X4nxYcWQ5QDhEe3H7RfJBiC2K+bbh2FAGKtUgJ488C4lWzH
j1/64vv6MO5izfJG/N9hmIL/CdoecJelXER0RcqgRD4EoKTYzo3inyNMXGLM1Hy8Oz7+YnV6Gx8z
PJY4jIyCD33/upVMiQofjKTLS40uCzvLOgjM9g4zYHIhMTB/Pz7ewin956NGQoY1AAvLrFveHzDM
Fah5k6W6ulPFGwV6FrqsQn8K5k6GLofo3ORw/KkrlO5mIpLydQRf8mCCLmpOTCsfvyDCNvFe0OfA
tmSJxReUE4ZWjoapuaS+AtDG2XpvlGP86fgF78um366XL1R3OGEJTAlLDS8WEk3kBcEHkaFGjw3Z
ueeEVstHM0B2Nua84aj88O0cH/XjtUFpndXD0p694M782r17nVsFQAUOW801C/LlIrIhNlMXdifm
oPnl3JsWTUT13CEHZwn/XKrqczIgRh6n6hqyDrZDOpQ7bH7VFVm4ydfjF/TxPQXhgIdtXojww8rZ
gP/ugiabqgzdatWdgo6UAqcH3TIAsY4LxSC2hhLQ8fEOXZpEOq4T7os3Z2kWVYbBzLKO9lce5uXO
7JSEXWWPpHNIgxNDaYtrY1pm0sOeZ9BdZmO9dMxQhagKNfatTUOJf9r4QBLalVmY+XcxUu1a5xaI
6ZVmlxwU+8joz+Cg5LAr/bIYr1JZqA2O7nK4630apZu4aFTjegglRDKfo37x9x46v5adtSVQ8WJw
cKTQ958EjU4D2nOkb8LEG1zRAI2LG1A/s6byxBf6ZoB694L9OZaNr2u28zFJLTwHGu7qFq+Lvmkt
CjH9NETFqvfM+qkirJ34jzFDKTDFQSJ2YFYEWfG+bVxoMiKlACLF7AJv4nhwLUKlX9KIxWWLktOG
FTYI4xEDskpQeF7rhkufHaGjB+lKO7GyLN6k+RrYNhG3Jk1uF2eB/fsVx86gmRkQP20UNpgNYV9M
ejVSXIjb++Mv7WKumYdiNmNvj5TRsnV1MbdmhKvHgErZrDWBtps0Y/pkTl7NxjKq6g1ZAN6jSYHo
xAynz0988ZQwNIt54cZexkZs/wpzgsh5FVOxSbOwvo/K0iMRtKrQWdLMnjZNpaFmwEU5wCQetH7d
pLpWriOPWg/qoDqzzpqp0oB1Yqa6CK1oynct/cWdSWGoXSMFDbMLsJoJQDAfkNDOJl0ENTclcehc
WmT37vHbuJg8324j6JfZZEixTs4H2fdzTWY3fd2rnFIo7zbXlKAdeitTcGKUxcr/5yhY4LAEYz6W
b3uidzMa+jT0zYOtIQfKkiura62fuRWBCURYGVwIItDwSCGyyFrDeWxZmE4sEQfGd/iSQQvMWBvD
Xuw8UhbdOscxR1c4u6oqcVnoxkUgy5vSCl/TFv13ZstnQxQ/jt/dj7MdZ1OQGUDJwdF8cOmWdJug
MhM2kBaCAv1U1edqkfRrGvMhPDjwm8fH+3idNpOVzk1mCsH9uHg7U6O0HF+hTBoPbXXlzI0VIw2y
85hjNJ6OMBDkzhH5ZlAMRcZiWMGJWWy55eFJc/Tn2zA4Pdi2fLPavX/SIelZuiy5YqzsD1KmsE3H
fmwsjrjNGHLMpNB4Xloacro8xqmwxhUFJo7co+ypDEG6npjCP77g1G4wjc1VAG6OmG/Zux9UBezC
lYo4Iv6U8JwyI9AWUcDx+75wEFqCY4lKJQZxPggC/mcx8UlTaQDDOepGJXCUBGXfMn8UZAIO5E9l
kk4Xk/sdqV0oSehP2Lh0YrL3dr2aBb+soUi+YsDMgVASoVwQSAjlAAeNrC8DZwrrrYjCuZhtkb60
NoIp+VzHMX5sH+MEqTU5nB2Y8ZqibI9flbZ/796uCoYEj9ES88bHWLxOzox5xx0x2w5ghPo6G9nI
6ldam1o/pmFCzz1pifINlY+sVrTn212TR8T+aoQFbeppDlEIM/OTYSvx0/Gftr/Q8Mtw3ZLvSYGd
H2cgWd9/qo7Cw8acJV1CQ0q3a2z4rjolnE821e3nvzmWAX8HAzy4I4puCFn2x6JsW9ZS16UrWZnd
ygasTajgbEH/m1QSLms+LIDb4hAuBV/PYjZG1dWM09jaLvUkQUhKLzdUbrqdKRN54jC0OOf/HosK
Ji7b2dg/V0rffxiJ8PHvF4xFD/tm4lcxIQGfh4Enfzj4LsCuUkOC2z2niDn6RWAhZXUQ7qxEGxXb
MvaNE+fDDw913r6zqLOyzqemJWhGbyrYXbXk6hVj3NYaYN3S6q1zG/nEiXnq1FCLWUEalaqDOrTd
MMirzUhVYy3rhImyQRZx/PXZ36jM95kCpca8wFEfVohY7Ot0G6Sh19qWO2Vqd9ep1fhMrLZyPw2j
/amrfc2Nk0ycWPA+frrzqKy4vLlYgFl+9p8uotQxcDrCSgmtlg/AKJUVUpWIvMwaQn2CNhlmMuzO
gLQrK6yDK+b0/C6wwupnp6GpWnWO2d1PSan//YfMsQaUw1wmNkD+7P+wKeuiGCePdHt7cLZFCb9z
qNoeTRhyr+N3/sBDphTPjUcFJKVcnvd7MnRxtFhAyScEdQIZ/DWMnvgGGnfydHyoDzOlIRhqrvfP
6wzFo8VVaeRq8mUzVA0x2kyYkVUfcdnxUfYLN2+vEi5jiD5seDEnL0exFJNIWgEKmzh4cnL0SDO/
CvLiL0Fi09judKe9tfJsurQ72kvHx16s7H8OPsO1BC5vfLr24hJryMVG4LeSGDHRkkRI3dmP0Wtb
qVfM3haH7HrTfKaskWwJfkzO2fmjJZI9wZrHf8r+Luf3L9FpNHAqo5q27H2gFPEKGujgoOMxua4B
4P+orXK4SQe7PkO1MW5ljlYOSUD7WIAcujw+/IEP2tYF3xRz/tuSv/+s43AC7YoL03VMZbhMoQ0/
D0aL4aFtHtn5t1tiNIMvx8c8eMkmHBSwFjjtlyuxlVmjgvpfukOe4Hd0dGp2HH7PC8zN31lex0vU
Celzj4pnF6XW8Hh8+ENfEqUja7aZU4RdAs/aWIsjB+um69lauQ1s0d4NKV1lfF7tz+NDveEg/zph
/X6678ZaTM1qkfdwpCfpYrepCGxo6AtHtdj5SlteYkfC+AIplmr81H0yZe+RXjPEXzORW9ctcWv/
xhxCXYRvW7U50b6h4N5tH0dj9FEm866p46x9J6d05vf+YjN0irVx+B7/NdJyYkS4n8UKI2WJM649
Cm2bTAs12jVq6Z64x/Pf9fEe/zXWYp+RYE7pkgQxtlZY6PdoSW+GMdVvA2TVhVXOCUWI8ZJSkppS
h6K7rvp+myTWqXPhwWueTwzUJqnrL9loLYVKg+UAcWE3Vi4y7AnnfyO2gxbaJ6750FBCUNfH1E11
RS5eq8CrRw2UM0MFg7FLKqL/9HLAn0155+z47d0/9f35BvO+zEjWOcF9ORRSJluxBjanfUZ7Ed18
9s1Rq/bScIx0OyHNvDg+nnHgabL2MCEagrLIckn1x5YDQpvzNEtNrlu6UuscmcaJBeDQFCTo6gJm
QfnLhnh/2pOpkeqlxij4p4FrYky+EQG1OkUlQqTKkJA7TSiuITxnN6Lv6xOT/qFZ9/3wi1d2gCst
K0wFkOSo2yd1QNhhbKW7oDfxULNfXlMoinb/xp2FSEGf36bmuixokxSg5gqfAU+SdO/EyJLzkd3L
iVEOvprgetj2svGn4rt/ZxUCDQpDcmlRoto7YBvmTkUrKOegjuPXc3By5ZuiQEC1nOLmYqi4Yn+C
/gsXhpPwhpDeZcD4aAYoQrOMNRw3AxlM28k4a+K2+FKaEjy35ZGRVFDPPfFGHfxOJBQ1LpqrXn79
mGNkU9Xc3ajjjKn2VXltpMK5Bi1eum3ftOfHr/7gd/JuvMWJB81PNtDs5+IDp1iXjU8YE+OduMeH
RqE0aFE0ttjzy/nP360YXtopuVCZW+tESe+1KvJdpQ/Uf+Na3o8yv1PvRmmynjSbqeCbt6Zg1/q5
3NbFFG6O37FD3zwbdTE3o02OwYtrIbOZvFeFbz5MSCEepY/CPS6j/ms30j5b5SIsqd5xZl7JqtS0
XaJ37YmfcODjoNliQJ7lyTF1L45PiROhVE4z2x16ItdaDKWoYgM0anTRn49f7YEpBogXeh6DXg/d
ukVRwVK9apadMpTuZ1+7hHjIiZpRXefFNwwupL5gSdkeH/PA28KYJkxnk2MaZ/795wgNG7/gyJh+
WE5ugGTwQjWR8f4bo0DXgfnIdvnDiiQ7a5rGKrHdFlmka+v5L1FiBj8+yMHbh2Rglq/PvavF3JLU
oh0ttL9uKFLpsS7Y8YZURfl1kq1+S305JuwP7d3xUQ/eQEpvNjdPQH5b3EB24sLCtIllhNrENfVW
4zIOTnZydR7DYsNE4J7KYZpdCifrxdRR61OIB01j6uiHeBe3svrcDGG+tYMUw7XSNI/A8addSWjC
WlF7fRcX+niOdSo2V0pZnipJHbzVpgVWnZmTOWZxqzstUXE7cYimuEsmWI9OdSt6vdwlxdgwdac9
MCKBwOf4vT4wHXAX/hp2vkvvJp0gDCQAz4GAB7iaG4Cl3uukFHITN07ppn5JvIQk4mJmZI/rZrDD
E+MfqFkJVotZAzI3SPlS939AWA9kdGPUALM2xM8scLN4vjIbQTxwLV/szux/TsApRzgyqvaY65nx
oiS0UVdNituLpE3TVylxSboxx2+NdvDeUNmYcbBskZaLWWM1AdwPKgDsXxGOtFA2VnqTKDeclu2b
MFEI+22NXVQ3c1ivN21Ksx1XYCnGx6k3jNe68r5KoJZrMosAdsyiaxVM7C1uZuSwAZSMEyWiQx8O
LTr6Ekxds0Rh/16OZqLYqWHaLmoXsbaAgaHn9awTM8+hN9WxqWqiCuAYZS+eGNr7ko5nxBNLOkGY
cq8McH0Iv9PwBuwciG5ku+XKZJ4Y9+OyYfBlzAXimVLPznj/6sD/R5F0OEXYGrk6kHT8TUUyyDZq
it/a2v8RP/6xKsNQgsYSwiROGMsn34MHah0Eb67aZ+kdDhDQJFEPFxK5ErLiTSzU6Kpt4HR8kzEO
oxNv3hxru5ibeOXgEFt0mEASL48bfdGOaWr7nhsTe2ysSSyMX2OlZQ+F2hAsfKI7qPtb1boyo2yY
NlbTPyhqSqu0FjXaYwOEEjAEjCi2a1RT1K90JYWcX1vIgdfAyiN/p5ad8RJOw0wcIQm52bJC6jf2
6MfRSscP3W98qVb3bM31T3Nh8qX2sXtDMcDEDbyinq0laTncZk1U5yd2CB9f5DkOgfrbzB+0KVTv
P2qHLrOeYZx1IVIAOECvfl9R5fzbdcs5updph2+FRWu5DylwoZs+fDY3qFq6OtnkbM2pe411UmKP
TyWH3iedq2F6m/uyy9KtjczQwdUmXTSrxbmMhP4EpEhsRVFR5FOGtvylj82mV0xxqidw8FZCczRt
C0E/O5L9W4lP3khTGGEuhzoNZsFQ1ET4lOFOqKP84vV+uZNWQSCCLettF7IUVvSqL5nUtE1E6lyk
xN4ns/D6T8dvyYFzy3y85ZQwK7fmjOf9H9bUJmtc0lGAgnUoaDvV+oOFHPSRPpBxM5h4t2ZDYfJj
9AVCeiIqEE9ONh/hehgUv1ynVjv+7Togv8ng7DIf8ufe8v5vCskedSxnlC5vZX6TRDPPpO2mn5oB
AGCACk4UXeqfUtAcmthgeL9JIsFhLiXWlU4gRUf4Cd4P8oJ83cy2nKN+aoNmn5hCF1od6hgmWwt4
xiRps9YaxuICKyBNjkOl0wWVllzY6JVXhRj8e6ab9irEbUQCU9Dr35KmTrdtZLZ4XGyDWjD5H3jW
ix92aQQ/i0FX7yxlKPNVUhuhe/zN+LDszr+RFwM5FN+KtqzPeT42lwIBnVuayXDXmpXyg5wm7wWr
zkTE1Uxc20FCGn61/DTYhNOpdIwPn8ziByy2YhUpcYFpZIrbtsSM+YHzNHXBqSrkhylhHoQDGBtr
Tbffonreb7yiRppRwzrjRrZyRSvvIk4EUaeKuKrM7rIxzHuzrk7sD+anu7flncdEBcuZi7oS/2n/
9e5LowgsJcSuaLHLXPU+bmA7sypOs+UuzHzly/EnuRDG/n7dbKJlVFqSnJ4X87iJ60KVivRcqQKw
81vfdKN6NsCNkVH9GrqUdBOsiYj70g6sFDpCcDwnFtMPX9d80XOsDXoNXfJC7V/0wHsW+GZOXgEq
WSiLfkkHVDVv2qItHo5f78EX591Qi/0XPU4fwQwvTpYNBr7S4H5K4YcdH+TQQ7Tp8fJ/bwK/xSCj
NEBqKeBGAbIRxpNNABJxU9sq0bq1+hlSpvh1fMQPGz5Os9wlh8kDuSR2hv07qNTjiAqrdKgmefWl
ZifjNdSP5BMk3TBcTW2UbLPJTE9MA6dGXUxVsdf4XTJWjts5Tr41ERj9mmODt2XtdK60zOJKGWvv
xHL58QmyuiAKnA1CJhqJxc0t42myhkD3XAhz8tJQyQ7WND85P35DP377jII2hS0ONHPG2b+hPdOL
Pemd5yYOQAon6NDdBwYd27CfLAAEY+rv0ngcSYmPkvDE+/PxxAWKFyo80ntq54QqzL/u3ZEvVtgy
Yr3z3BFs3k09H7MgMTbloyVqcg5TbZ1hYDsnGVo+yDJ2XjiiqVuLXv7FaNfi3CBN/cR+79ANYauH
yQo3wCyW3P9JRWiGVQYO2I0qx0bpl8dnA8loz16lAQqF8GtelxnsRJBoIHuPPwyEEfzty2kRl8gc
foWU9YMktNdSoJl2528C0diX/qxqI+kon9pNJAtV5fTP7ieXhQn+l6BwklXmoEnoyQlwpFK3QJza
SlWtYrO0zF0G4FZglFGTz8hdgs80YO9yTzi40Wn+GJugDipzFUD0yNaOl5e0lXNlDDdemBtfgrZ1
gt0gcoJ9nbyu7krVE/BiFa3/BD1QvW1FFYerSE2rFuyowozm1KR+QNewSRSkbYZeuk0FoqRC5emv
0qoTP3FbDL9gVY9Ei8VA2WJZRZ9JDMzgs9Dlpc4+TMaDKMb8uUICw/UUY/lsxlK99jr4oKuSjBto
zMLkn5lH7O16zCQ53hmC9x9TM0BHNa2G0Fh8QFaI0QUI14VUO/yUjUfg1lrL+2KgGD4nVqdJaa7l
ZKecga2i9a8UUx+RsatV+R2ku++7Vjmp50hV2s8DIulo0xQiFK5V2HkAQU+v16kNZOsxxuYNVgbQ
E4Raakl2161NSIEqiUloMLK20ia3mCBd6E8avSIORpLrS0uyLWRS9mszLbyn0IfznIZEcT5qgY+Z
Z9fKJsFeX+JiXcEdhf1sQMpJNloQOwJCuYwt17RaOIl+EtApUeBOvDRDEH+rOppf60h1SiIxEwOn
vCQHkl13G/fNKjUHzv2TFsb1WoM29IoFV/1U0JB+DfpYNiCx8OeCHvCxwpNYnkzPNczeHiJuSRpa
bRllt5omtQGkOdAYcguNrFDoUTbbtnKsuweQgJRytIRilgsFj1OrjqtXXyWiaqaNxKM2XbB3ths6
EQZ8wJn0jlE/EL6yCX0NNVAzwXcGpButBrMjgxjDSnVHpaWiaBpLD/Y4WwdlGyVYWncZBIYb2wRP
uk5atdJBoZvJqsIPu8sTC0xMESjjT9oB+I1HIf37UjD3ENLrybsOOWO9avIhKzkBCHRXipnGX0ZC
VZNVV+nJLdtL+1MzlsUDooQiX4GDJjO1Ja73jpDSCHG0DsJvfiv77qqEO2Vte7g2/P2ICbpVrQIE
IEs8tYKNYw7qV52P7YlKT9dvTJ2KDkxSqzoPK1Xt5gglo3LZHw3faTh3L8Kp+YvoBuIxVNJ4Aqtc
dNMDNnL1gcan/s2kLhiswEXAFRnbqXoEfG0OG4qoRP7EwrMsV29Dgl/bYpz4xCM7fIW8Nl5EHaXu
VZ2EwZ1n6ENzIbQ0vYhh8mW7mlUf6IiJq9xVAxIvVmzMiFZUfETgJV1C/8qujeFeqRT5bepi8w7H
fxOcWSQO8I16pECnng1JMeCUcm0QDz2skkzKH33rzFggbpR6rigWGGe0gVHq2iNmpTXB5ZjbJxEY
wE1UUbfumAnjtWygLt91ivDDtQ8kpj+z1BHiXcKZjrgpHSDDeVDF2dcS5NRXDerqc60Eow9gCvA7
OAjT+WYDgslXo+5hX3cKSDzrNO09anfA7RoClfB8z5AV9mSVCHZ9JPpHa2ai1GYA231wYCIUE0Cu
JPw+jIjJVlqcRF8CUw2BJxVxxQRsmtX3FNrpo49UXls3ttV80ZrE0s4sU45QefApWusYqNeT6lvW
E7DNmIx1OxoINO3DdPhK1UwMbjcYZrwZw0D/NIReN+z4KDx+dSjU9kcI6EJfpyOKatDIYU1kuT8q
zblnEDawTSoqU8CBBprdTu2Rc62PnlTWBWEo1mb0gVhsMUjlyVptBvUCxb2arCzK5wp151j9Vhjx
1IKLzQmr7RKlCSlxccqBqt2pGPhrY0zcoS1y/OehPtvtVTO2VnbRyG/dUPvPBqTRejXVwZxa3cEj
Wo+DqtRuDJJAPc8Dw/fh2SKpOotTSexBZEU2tOcobs8gsIlnAEyttytyq0rPa9m1xUpF7uSsEA55
/LP3fbltVS8NL3VrUHZBUKu/9Go2FBrgndurBIpqtbIjdtTrtjZ67ylulDq7Ezp9kF2TTDP+HgEt
f4rHNFoVHY07NyGh5ktLLkQGnD2MnbUmylo7ywrscU8CE2z6s4mjvncLaHPZKrXq4lJrnX5H8q/1
pJbO9MVgByo2zKDGtAqhn3y2RIWjN4Iao97EDdalTWxkWfTdU1h1VpqOnRpFgkNjFOo/tVqhjeoq
RjNJkrgMlJdOqR1gWQqlCTeJo2pwJz0Iv6H3G26mNOrje17tPncDv9DOIi1UflSG0bbnovXyF5Ve
SbzGaQwLtLE8n7nDaZxJXIRtwiKQZ0pD5A/5AMa2R+BjbhBhoibAa9DEcLmt8TPUBu1ZIXy8WPth
zDyhsA95sQlkuTLCuNJXWZyytKtGYzz6lqd8AWHYcWQXA+cBpe5Et26okhLFXsXBZ5FJDU5YXEME
REaku2Xeab+IdGpeezGNhP+q/UyGN6JL6VVATAqSTjrgUcRWrwJFLS6nikryNiN+3t8lMkzOTROO
IGGFmXFHISX5pstAv6mAkg/uOOZ58ySqKLwG8ATRx8mnEtKLQTArzVm4xIDB4++B0OAdh1GWmoSh
d2znLJtkdl3rWax91bOuokItvrV5RZb0oGrEi3ZjgwHZJhPgssmcujkPw6lsdkZBtvlaSzIdnUmL
XnlNJizzpzNNZrXFeGN8MgKAql5mj8BIyJQubrrJ6G3X6imDso1rHXDIIH/n3CtofKykyNpXnIKA
W4xYxiBzglt7iZssK9japArIcu7LtSJzJNEyxzOO1TwBt1tGw4WnV/AORfoqugB6W1EaYFdAxsTu
RNvG7C3czSGvEKsNNSSwrE0Obc0ugEGpTh99zfkem3XXKkkIWqNoJ7g3hvLFrjU+QrMJ6pdqhOi0
7jjBmxtLKeyLLBd5s6oUFXelhnzuJRvsnSrgevodv3cFxEzfRXml1t/TQfrqJkwTPVyTkeDRtyCc
EkcqBwRznZa1F7L4y+lCRD3M02hS+ktSWAGkcqKNXbWRxn0SxivKjBPYO9PgqtM4YntslDpLSa8X
8PTGLmf5zr0pb9DAKv2IrbnIyo3I/eGSTADV20UKwoGN7H1Q7sz8Q+xqpPFsynRGKFtBWP400qH9
ZaslO6LMt9JrB6sNHPiqQ4afjAR2YIuylXTNsakSa2JPKo8NEQbsledRqFtppem3QJYVgH7sfJnO
HJr3+NtNM6s3EE9ENB+y9FNV67e2wP5BAiMMDRj+ORcRl+rUtELNCa2YJBA/A8wYcY4pyFHNi8uR
KtIKIqi4EB1hXxRE41tbNv2dOdklVPfQewitXDlXajmdETEg79PJMSlMh95lVnXmyuw6scsBb+yi
yNBBnqghm4gW8frUQ2mJ6ylfFeXT8aPRgfoN/lJMzfhrVOAUy+StEhhd7zWq5866fWCDrXFuaMAR
i8Iwry2njYD+etENG+xgZlNO4gYCeXBCC/WxgIN5ngM957P55i4LxXJw+qojhMM1dDJTYc6198w1
bMfhsP/9g/neUItzqKKA280jKh2EpQVnQazVD4qfaJQ30mqXjBglpqJ8NNgefz5+pw/UHTD44KWC
SuNgLpqPqO/O5FZqVD19b4dzRaVvkjguNwqojRPH7IN3EjkzJ2zUjwDb90eZ1Cy2kyhyAJLX6edU
SLsG687Gk6rbSZfO4cE4TiPTlrAPFkUOiIi4+kPqN0Y05G6V0yRl53nvjJybjt+8j+d3XhCKGf8a
aXHz8rQKUJ/z1GiIDWcB2KYzewQfO5kS5a5fwKIN4uDx+KDzz19865Q1UQ/gIeVjf2tvvHtiZtt7
AcBLxx0x/7mjLmM3VG+C4krzvFMWrPm1+zAWFiTaOMQscaX7z63KfEJIZeq4XqkbrySVmb0rzMZ4
yIdGdZMuzB6DTCRf9HbSdgMppM/Hr/XA20nplOhCg3o1DdHFe9NbHttunbqx0Hv5TOxxu5Yi/B08
9v8BaHTbvVZNW73+4/qlqP/BUv7zpYES9H8AXqTNz+5/phddvkwvcVA3L3vEo7d/6U+CkS3/EDO2
iOIvQWYS4sS/AEaG9QflJKzluLt02gmzmuE3v8g0/5jluPxLyPxNbDj8ht8AI0P9gzMlJU/MDrga
ke3+HYTR/B7+9Z5KdORz1wxZNZAS1LJvwe7vvoksAE/eNN30/yg7s+W2kWyLfhEiMA+vBEFSEmWN
1uAXhAcpMQOJRCaGr7+L3fehylFRjn7qrnaXSWLIPHnO3nsdSOotOKAsef1B6JdHNL5vuTegnIIv
gHxpGv/lIt3/9xP+Ck78+1Lz/597+fJ0bDEG2r8tNWVB1Pec29tBhZwt7cHPDySYDSd3bsI/bEZ/
f+3/+1GXNBGGGZdN8T+Wir/8xHYrIFJM+BHMMEfX5N6+JNPG7HzbyHN0/8QM/Xtf9P8/zWGN+Y/P
kY/9+4s/yyTBmLCsBysyRIpTzu+N3YQIo6byMMwz08JSOkxC+z9MMv7hZzIkxBpC+ALs5d/9GOXM
0alCw3Ho44ihiQrtTx22a1ZW+IpVo/o/NKX/6fMY9iF54DhO5tNvGy9VU1jkNULAtmhgSojKYmIt
RvwA4RibhGzRZmr/8NT8fVW7XFzEEq4fIAFAZub8npGgQsgH8cxRwRAAcKzCjmNA78THf382f/8U
FHqBfakGwXfzbvxu87BGfwmZ5s6HIG7CjDN7cZJV9SdNzu9vwEWW6vKDKDxxTtJI//uDwvDAgh8x
LwdDaM9G73EpX6thiIgW9Oml/vtP+qcPY3BBpx65KlLq355KzPkDDS5BZkI+lEcmsV+Fu0UHr3Tf
//2D/uHaRQSB4HnzQrJWnMsX+cvLNtAt7MqoXQ5WEt3VA4giWSTLHx69f/wQSn/WLfQ+LFt//xCe
aJQhaloONNp/en693AgiXf+wbPzTJWPsytViVQQ899uHeEXehCLmlyCnMsdh2x5LN+nPjSjDw79f
s8ub8pc1GA8VdHgeAZ4DnK0siX//OaG70lsImubGzsA0/eGV+e0v9wKEEUwNUH2Rn8e9/+0vnwuz
rbQr60MRbcoHwIa+9tELK2d66NtGlRek2BClJN5W2A2H3gwvfWPly+O//8bf9pnL13Bd1CwXRQtv
1O8jXctSHgHpTn2YbMBdbzF57zHwVgIBUgQs8XCKLsSSxTDt/t8e/f98Mss+nnMuBIbH3x79YFu9
Ztx0cyAlqzkSKBUc1ipe05GH6/l//5EsG+zyyPrxiF3uxV8efjzCndcBXT3Iwoq+0kkcf7Km6SuT
+9txc1v9WMtY/wEM/k9X9vJKh6zDCFF+j8TJK9cuI9hUh750ui5jEjK9mqQerrpwoilNnhanaUm8
88f/+GNZf9FhXQIQuZ8UEX//sblr9x08zvbA5GZ6ssJIXmkyft9VgzJhVrondb3xX//9Q39785m/
Ii5BXxxy3CZC/XdBoT+7WDTI2j1I2toP80S+6d6DifO/OZPJFrl8DlUWFg3efEqtv/+4osyTmTzR
C5hOkLpdG/9+oNx+KEgo/8Pb//v9uyDVkQUg6+da8oRe9tm/PTQN7XOhnatiSqdv5R8Ecy7qa/6C
vywvaHXJomAxBl0W+hzHf1uSPe075SVd52hIno0ye926a2IZ7XI/N1bT0okww7RLxhb5cIQPCzZA
F8MLYoF1UJw4gnwKYh0pCdEqWV+jYS0T8t1F8uaTkWrRX1NbSUKuagaSBAOGgS2UPJaaXkbvvd/o
64aRi0i9eFk+nM1Tzl57pnwZOo+MusHq2hMx15FgWjV61wxmVHDbEKoZPwi3heqGOiI+tlY4v0Yi
gkIDPK147OokfKtVYL3nhLR9cbAe/YzWIPplG7t7gOemwS2rKXoH8cMAoLE9mZDVQ5txN274VtNC
CWZgg+Sb7MOpX09T0atgnwvfboDpOeETL3H+RatxU3sVkP1yKLu6e7ik3dDH6owPLcoz4ipAFhdk
njOVau87eb2cwnKoCKmuk+i5MUrDhIvlAj7QEVx+zgiLf+p4Qd0UoPX6A/O3+0ae0KUV10HA3iUt
gNbUF668rljaVzA1U0CfTet+OFidmJiJzqJ7E2Wu2iy37OZBRuEwpdSV3o0I5CwgCxDDc8pJlPZ2
Mp63KR1p1BO7aZlGn5h6k5xEndOPezNH6jmvG15X1DbeHg7KJS18tAFxMLKo4N7yB/Tv6IsfG2+T
LfVJC44CyRftaUbI9WGmJforb4PtLsCW6x4Y8nrTFb285nYordy7r0cx369kYhpi7ep+Outy6xZW
/lkHu3kdu+7kx9r5tdFRUxlj9uZ9WV3vm+vAM93FRTy3qeAZjPaT6QrYV5M1DnDEBFEc+dI07W0d
gIveTZGhPS5iD/dUWEzeIzTjsTz429J94sMfmITlMUP8gvrxHdZu7xKhLcAFjZW93EifyO2j50bU
em6wtO8UfQ4tPPBh6tD27GGnRvgMoWGKt1gKQ8U3XLx5zIzaPHB3lOUac8e6VgehpbXzyJEOMgJW
Gkk3RVp2ZpUBhq+qlfqnZ+WOnc5yNWjIPOOCNnCL6DA4+HzTTmv7ga9ThTs6wcxo8lx7FjGuF29h
FAKzYQgwoKkW88CcdYkuBlJojF2KdnP9lggXopkryNTLYK9N6lzn6zQcrZLsddpUlg1maY3UvnUC
lMCiGtr24DU01q+QZ0/TznU2JR5gOeU+mhPfveZKrBUi6ma5gUSX9Clp10QqIYtpvtLsJjKU2GS7
uybPikdu00je062vJiuLSEW/4EaKaD3mEr0kgq6tIWaZPC1nV0zklQqiYUXOGQLfTJv5KhIg7vxB
DCmTc/FjHM3MmFQ2gX8og8V1U9l4c3Fsl3DqnhOfOCioSfUUZ/5myIazp9iZacSOLajLJprfZoYk
WxqAx3t1JHPxr3MwRC8QuW1xqL16/WUlU0Csl29P/pWCG6wYsy+X+ZxXwqWW2LJSFNPhe94u+XQl
7GZkSEOI2mvD+lbvGUHNv8oc4ukeQX+IO6usQ6DPPraiNJKaUVek0eMecFRvrz6V/7mTRFBkTGFA
2w0J3aIdRb9gymS3/ZR2oWyOjA6sIgsMEBlQlwjVDslQ6E807ZaTOmVZf8ld5BCHANXBxwC6i1BX
Vwcvg9M6mtlLxyMwXGL79xET5+8mKfpHE6EZYACTQ2Fr+hrAZB12fYcsPGI82/kh0/kJ/M9yRK5p
giuRJ5bJlrpE7NehpSUiCIocBIUBovq1alZw5/Hi5ICiN9NAuXBRQ9SMH64mxuA8aopQqd7fpv5K
1Nq4RNcwQmfw0Xd63xQI1TP60Pl96Kvmp6mX4nZinsW6YlfGSgnibVRaWj7Wkqqegg+6hVZ0FgFK
45SI7OQC5sYpA6ZzG0zGvSj431fkpmmMiCZMm1mjbRGlWYKdwz4AVkQmdXBcqX8R2vQzM76OJd7a
bbgS03ZyeRSVte7rtsqR1C8BgbhN170h+h6hkLU854GeECYGSXdrman8gdP2F2eFOS2j3L6DziR2
HQThI6CWuiDJMyTzSMhHr2f52ffMaBnVO/Hw/p8mC7Kt/MKZ5VDLlUXnc6soFfhO6yJvmrU0wxGs
jybGvgW951XOWVOOsTD0mQ6S7wRb3amghVgIHbezOsNpGK4pt/xXgG7kaXbrT6Qqh8J2T14ZPzVS
94d6td8Yiu8Lu36DVXbyB/eRYXSf2lIpIter6taLgCEUW/DVjxvoOy4RGq0lz7IgRG6tWen6kldr
ZZdLyVzqduM8XfsT4oqwjo54MgELXkIZRxONL940FXu/bu+DCPcHUUk5DI6xZ+hdQrYLejdljFkx
Ne3AejAr2+lOHKxhgxUA5/SuIJP9PK/DpoivZuFLgVCC5LID3vku7uWHJ53hV6havWSAZ/rn0Qbf
2wLU26mW0116KZWOKnSs/RwkwU+GLi4OP5tnDVaydJ+2Mp8eMbxSx5bJ+lySIIfgZ6DhVfFDjtrM
TFGSrrrzpdhefOVAF8ujswcC4W7hDRIp/ZXyTSCLQE/QxcBR41yQ8zLObZnO0+T/kmFLg8RpdW4/
j4linM4FCZOvM4PKPPCu8jV4DAkz2tVm+rpZgdoVhfs0IW9Ka7W4j91Qg1Utc2YnofGix4hI4E9t
VLgXnlhBNBSUHyVBlQu7UleXvU4J7CudbBzt8UdOKVulylU5CYX1YqPhMCNML9RsedrxH/SI89n9
5inPPveuVfmkTbvtSUbEIO/6Wd0jhXb30TrJLxbFzw/Qu9v8MrXr7DGczEeR5egkqnSw5fqxuWq5
ppP/gTNOA8aypluMoihC+zZ4xchd/moAe3woE8MBJR3RBrnTv2DZ8h8WdM3z5RXhcavscL42Qg8I
2UbPfR9so6+YwtufsSi/LUnnPbib1z2t03qiPGKyZDnWp1Ujie+TXKZr7bwVsRxfEcgSZ6mna0fa
CFdq7KssU2Ibv8x1d8XcKE6jVckHOc0E78baJytdJO2JfOpPAxcGkVYOYGkhfZKBxZapqFL7QVvb
sNOzu4Lx8EHgdB4MWN+7RH5DVrSdYv2AQR3fx8NmwYCVLh/sdI+YyE6Jvd3F1tZUANed6FoG/Yjt
FPHRh8IZzTbaW2j8BqvR3+e8aQzQ5B5fD+anHVqPCWikSbJ5tpt96XoHoikjVn24wxVEw2zNR3iw
cQRgzaaYK9IlWIbrfGt5ZR04fVJ7tCN1mFxcSsGYDsp2f/g+frOkWF5yHdZPQ68MJdSQrNfSBlyV
QA7Kljnv3r1aO88T4STnuFopVuslvK905z13UV4+2pVrgFvXsIOAmDimvlS3d+WmyDrvJx6qNp7r
s8+ehqJv0NeDcovj6PnzPty0hs7isaQEE6/cSqDOybLyG+xTbYZCcCWpLyHtdWv8XdkoRb0CWzBh
vJI6Y7eWqCd1d20Lpe4oAkc0gq2CpBeE3Lg2tG4orpEBrCg67iu/NS/+oBZvByVDQuILm+KI1Gl5
L7ceUfZq1iGDDanmw7a54o5u7pakxltbOO+VQQbq9iurxhRv1zN36VAkDphzikB8Ad4aHSZDFUgS
QwMWakaJ0qRBaGE0jNq54BwyC/ehImRxAhOmg5+t05vypkUC5l15Idvpbd6zYoLplGY+e20cglRc
dE/FAg85o/0rVQaHi/ojrtnymJg7zz7Cq2MbU9juZFQgHKr9cptT+MzbJelC+vx9gOlWxJQI8i5S
Vo2cCEYGqz6xW23Y2VdzIjWBgBg20iQei+dwkr1+kLY/3MXK+hgGcN7rKp3MU4mdKh1YB8/rW76G
mL4m1DgfRC/p9ojmKnoUVHVZXyr7bvard+05/n5c6ruS7JiUVGkULiVlWRqJeCTnugw5bI7xgHwr
n8EqV1Uh/kON7MPdKpLlfau1P+1t5XXHZV7rw8ImC3V9RFtm4oF9XHJ+7Up4SKa7LLQhDY9CONFV
Vzi33Ub6viUImhR5KjuvykKKn+uGjP3bCNnp2VidfgLgFHdHf7uwu0lRgpfleTSZx07uSmLP0wl2
r7oH/zqcS+3XGS+Pez+2Yxxm4LulfwCNWFD+hPy5r8IvweIMe6QFJwNdkjBUYW+pLoW450SFcatH
R0l7Rp6shduCXKup7tCqvI6D6o9etDo/JQrnl8CrC04lLqejwCqRsbXDeuOxPpG458fDgSvwwqyB
ZBpP4KTfdUw4iI1I6tbH/eth0RINIZMZ70J3RWkYHb2LdAi5Yi+OKBDPYxX/dDeRXHF0uQVD3Lq7
pTHg/7q+NKeotF67dZi+lg7R2HEe2/dFqzrMfTVW3235ES6yvRuIU7wbZb/84sl6odM2smY6Rb+L
hqg4mxm+bSu9Y2wX5pHpyFU0l1aZwvnh2mox21dOJ9a07Pr3gvBg9k17OTpN7DHDgDHzkEe0l3au
t9k3lYgTAsSQBvosimnXte4rxUP5DKetg2Ad0k1HBDWJIavGvJmPCTL457hF9XB5scWXRuQEpFwq
+2/sjEiaumnYx6ylVFItBUYEyLZxxN1idzl5d6F8mwdpF2m1TN1XSAk2l9Wd3BQMSv4kct9Awwvz
lHlzG8GwdsrlXMCezkJTW1/ROqCQre08LlPTtuN+1vabzz8/gVwYFzAK5vuqHFyFlP2iRiiz5n21
CzygzXB9EQIT/T8c4qg5lwbUe9+anNqyjxaJ1i9m/0F6/Iz8Yf4oTVmeRDu8KmbcFgT4HHiOPRg2
UkKa+JeoOT6AW7CwExazqtuxXYblqw0U91eBUfBAH7h7F9Hov04i8cAuQ1HMJAjIH9GyYlgZwRyJ
3TbZzrSjFF4Pgjgk7nDX2ne5x5q8j8v+I6wEwUWOsG7BAMXtdWiE9SCby9nBuHp9jwO3pRqniPiS
k8ZHoCL4xjZr5zX4WhaW4lhBdffNjoUPR3ZtPlwl61uZx+vLjJD+yXOGaKdpGM1ZH0wJesy+bLBD
uUC6bQtZJC9aF9+Na9Whk568GzB9JIIVxYYbPurcqNvpWPNHKKX2Q2fpPE22IqL45HK4u1xNSMys
RbkJuanc/bQt7fim8iZ3QYi0ee6+NqYLEA+H04sGySiAhg/htVJR+OoXdVSmhZahYcWO9ZgpbQPH
Ri5F2IPZInkbLeMkDjwgzQxprW1v3bC2rd3gTjDVxh4kqfaoKFMYcP19vsbhwlTIdWyKJ8ep9u2G
+G6P5s7+WSoW9X2yoNzfOTNtlF1DMsJzldgNRehgu3q/dPa8IZtbYfayegj0WzJWj/NSNWPqqglQ
RARqs03J9kRhGNstjC0cpMjeVATRTS55IXZx3aAr7xYDcHygHLD3Uvo9lL0JpKSnEHZlTRQNnzlz
4nlPREiDDJJ+023PMPZcrSvHYIS2rOqxWc094mAS4nGPOveWSSr4rokmFmCWI0cJarllOieLWMZT
xwR6S+n1cip0QTmnRW78Z9PUHFGWXG5oyEzFurf6enujYQNVXs1qOjfc8W4Pjn0BBF4XAdfVBOJO
soFvx36xucGttRRU7iNCwgr+ZsHoQ3e4R5qoYZror7lOfbXymPBqeawqZI91V3OrHZVtFW0Yqkcn
OPdzOyb0oSL9IIRWFo0YosL3PkvtAiUwampq0CaybmSzRlUWjROG3ZGYy2cSv8JlhyiXThUpfckP
c0ma22m/5OBB68/Q0faaMkCMGQ53dmWzafZDxYpEpnvf7mRJtwKXdewTcZ2Y9lvpkdVMLw1DXroY
HXx6gwjeZOILoK9DUlkwmwMT7UKr10GKVGS99ZMRVLivPHkXISBsoQVq8YO/MQQETtjFLicS8x3J
ffypvAWDk91esi0s8NlpRe7CelyTGjviuOJwgJx6yZ5ZS1cOWR/O9GyFTfMtVXmdlIdER97bWtbC
S2FNIGgGFw+1HLZ4WO1xGNF3qG29noNJOtOlCUZ3Ix82YTI6W+ZOIKCMUytOlnZfJpZFxMgIKAPk
I0GD+5GqiNe+syRHNeUk8qrTUgR0/Br/oQBy7V2RE9lA2TVFdwxyQJvptshB7xy0htE9jk6PrBCa
W01WTT0zKXzWvAm04tAsNl64fouiMvjKb06eSsJuKbFcT4TpgpBxvO604WfFfEc2zmio/RsJxnO5
aurJf7Nlwal+4hj7ZiaqjGzLQxePwaLDp7iCs8cBFGlFmhtnWu9Eh80gbRJXv5T2aLX7EOKh/2Ml
edf7ElvJvN5S9XoSJWo5fCyOdtCrbsZxd/MlDuM8DbTIU5fzRLzsPFpf/l6qwlZHLBTuzeoYj48A
L3TVYjHwvU+qVEvFWKKqQG1pmC+RI+9FHYoGXqZyppY98yJ87jPbIDTF4BEwRpxOF41zGKYItXpL
nHrcIx0L1ND0awq0vOjvYzZjwgtou3OaHjAAp67dyWYPKw9C1IqdCY6uJkkDow61PbJub8DzA7nS
HPxete0ruf7jREY15/MjPhJDmhoG1BwpFcLaNKSvRyY/IV1mj+hOU3GzWPPLJ8eOdyOGpehaGY6/
qak7cWmFb1GV31zMeTLLJViPNzNIZ7vCZx8DmOo4al6iPOlQu9ZcFVlrbUa3YOmHixLON+Gx8Gav
f538aqb+KDla8/hXnXtVeHZfvI/BXGw3tu/oJpODM/Tf2Ue0d+PWfU+MK4EsdFVKzmnrjOoXnAT2
hwOBoRzvl4Gq9liHIJ2zcqw98UrvYMy/1DpuKXb7FYhw58EUBEfJOGoHLmbwaBMYIT9qXw3WMRrj
LsiGhQSt96pRDFJrCfKYzgqBEvuaX1Rch12lX6uK9kgK+NIfKJ90Xu4tq5raG2tdkbsb1MWJ2kWX
09bdVrS8z2RZxBO9q8B/9oKhuVzsZvmYTGA/DtD6oPmVqwaNC5Ph1V1h59zMRtvlMUfVnJz9isYN
i1oRXVuBt0QZ2NnIpMoQSnuv61480vctWY6LRRGZbQ+QLdkrY5HwTOm5y0TRJ+7OOEhm3vLOspHT
B8bX9z49hfoYRrm1pp6F/wMJfLh+9wJF0A2Pkh3SMkMhkPmiij6rWTt0nOltJPaBQsLnpKlxfAHv
bEr7Wo+5jB4kHG7J9l9TYs9OyDTcnqqJpqjXxRZeEK/s0iYXS3saeCWnQ760Q3eaI7l8UnaXPntM
rpOHcl685Rue7CHP8BrYyx5dR4edwVomr9jJmuN8areR1/xyRd6sFDqrl2T0Mi3FAlsYQOeGSVjK
/Lx4ijfKJ0wlJFFzkJjHMS08ORQf6Iu8cke4mXpCZL36O3+NnKfNr/sIeXtvPW1idXoyAEKzpIi1
I3UkBSACwBwtU7WHOiSq3QaUobwK56ne552byBvl4AjbKXvz7lt/8J8a4vTr1LFb/QskdeTcXAT6
JR5wad0PnpnZf0FoPmHzXL+DPO+r27XYxCf8YGPtAvBj1mOOofXR6mqHf20iwuB99bx8uaedOj9h
Y5Xh9RDjGrxJ/GgQJ7Nyhjxrq/DrQzOBpz8S8qJ7tpVmm6tsbKo4uJN1CVRWRMY5KG+1J8rKsXhJ
Li0hDtMIzpMq17/okXECB2u/xcdlpEECJUs73Ze80IKjPE8ansNmIwWywAPtp4qn+25T+fiFOqzl
qKzisTvKoYvrY4lBZD7roWKHRysUvJfgxQdOrhxlMyeXnD5jjrK8k7LKf1K66Ju2Z3PdkW4v1ut4
HAtzWIRfPAmZsDMn+IB2uJBauuTS8vu9gm0O1U6K+qtUVYmRFG08RYq2Lbq+XdHQzXHaJavRtv0a
xKJWjF12XqYBErCy3/tYSrob1tTa/cKpmKmITat24kV34JVOS/tpi8Qu9tCOg4bHcuu8w+japt3j
QW2dq3qtmuYQ6KEdUqwwjJRQ3hetOQ1bw1cNBxFtwdnrKor+asJZeldbNnCNpZdVcYjKUvZPnXaa
ORvzbWL+seaeTnv031sq3U68ERrXYYxtGVLviOlwzE3ftRyzIzoQ2O7coG44lmv4aqUKqm8J0fvO
fpRd8o18C2oXu56aAqIH8xLKs8JrG166vJy/CCdcqYHx69o3Uz3RYwv8LfwINhvnSc8/Vxd/qp5u
6wmnyc7bPAkYoIja62llZrr3bG/54bdbdcMgr2aGpmr7Bh72wCs/L/LdDvuIA7Shb01ZOBdfHZuX
80tSMLdmPlCvR24J05uchzbMHDqH0T6x1HYqcbIxyodEu6aF3BIr020bifPID6G69nywhhTDo6Qp
UwzFtVwCrz1uPTzsXbU64XRcjCjcHX1luv6zTebjtWJPnHfa6sU3d26ZADP7oM1Ot4c+CiNOy94Z
3Wxf+wJU3nVS+fF8DRXQXq62+EKwQ408jJkILB1nKi6G6voy/0b0WdEe9WG+r9eLHZntZKu22bJi
sgdGT/6scLd1pX0i5KX7sJWLmrFAzrlRJhUVvqNhWHK23qo/zYGgQh6HdTmDxWO8zO7AHTNxvPan
oFx8WqkBRfahZ3areFMlBXje+WudNU0ChpZFzn7LMYVuLCDdJq5bRt0/VrjpdUbgRE9DC7QORRNd
mDYrBzJmb0s2xwGsw4R9a2TvfXRDkkB2OH+9cG+tGNCPRAfg4yihcHTs/oM33zdm4Im0TSUdeOur
+zxqtiN8c1ZyCrcgrlMFHwt3rdmCfj9VdTs9jlQ4zM3y1vrYVoiyp5qvdNV00n2hKMHESbwZcQpL
FeRf/d5d6z3X+nIgBeEEOR0TuU7xkvprFtcYDU96MT52unJx2iu69D3Nwot/UJ1qnrfXiOk7MT6K
JlKGqMMsu8lugHe0DX7mpxLTByP+sHPncl/i7RkP2xwGzfcZB9v0EEi7POclJ5GzJq5JpBsuQs5z
hPKRkz2swTdoYM60vxST+ZXELbxmkhrSHFy/D8KnAEP/nXYDPLeN66vHuK5WYlCHZghogw0OEKRm
Gzwm1+H8XDv2Oh8LewqC69Hy4/xkoQ5MTlrOfEXKm7XYUT1t5qA5QK9XkbPNw10ty4ovLTjJfwFq
sS77BEQ0ZV5ugyIpc90OmbYWAD3JGsQQr0UXnfEvj9Ex0jDUvuE3tN0wbTs6Elnl09B5QxKgvi2F
ibARFYqBfRX1ocw2LaNbmNj+TyFF9UwAY4jbqV5dyz8HIe9s5qgo+rI2AjdOEmJSIVhbV4hlgrzV
x9LQCbzCjxcBndABHaAMYvXcs/3Z0Q8Z+yRvTUMjItxMrdtRplX9dyJ6UNt2KH6SdG0GXR0NO6m8
dhuLtvgmkUVeb6Lw7W+5UyjnbIG/C8gPjHMvSn18/Ool2twLiQcDKAFm/pC34iWCL8rOn8ximZpd
FRsFijNqOX85oKPnm2JbCWLBddNqULShVFfD0rvmeqk55mWR3grcwOxpEJXBnrgfOaa5YT8XHoan
wDROdaUm2nEpIY/VTw/Gp02rRwRIlZdwDG9mirVf4IGacV/KhlEjWaRB9KC3cgueIjVDklnDsSx2
jAXqD4NEwmMcwTnsur582jRa3i8GnPRgxlnO8oRKRQ9HmlmkIgBgisK0DIL5elxGVz/OrlneGf0V
TUaWZt7vlDGSFr5d+J9QVyzrC69U81Utxv5aBOH8LZrK4H7i7EVZa/TwAzFT1exmL7r4+4KgfTAe
9cAeO/7MfCDahmIfDbQnsJ8xOtuVrrN8hmOViyP3OFJX8KrdOesW5uK3Fed1/o99Qww3kw3/G2UY
/YY+YOp6ptVJ4YTcRpY7Xub2zV0t/qvFqQ/p9Rh7zKLKcikYRYxSk5HcuFWZOVzw8LxGVhUfelRh
4y3yyGLkUOvhGHW4SnTqltK4oGoTJVLZasX6R9aJPKDnq/TR6gO/yQa6/m/kZ7tIlJyW0V48e6LC
Aul6HTV1xDK8FuwRJ1sIkCEcwdjoykIuyRnVdujswfA2zomiOX+j0aCoCmrLIZwOQeGvMGgt5qVz
2HM0HuFCeHWrykOIrOu7ah253hfrSuFsWeRtumk+B3I9NYl2txtV9JhAo5iYv50Vjj1D0tW04ry6
bouYzI9m92Zrcp+O/Tz0N4IWe7u3feM/JgSWJmnrJ90Nd79KUqsQ7Nt1Pk+/CGHoxrR3qGl3iyRF
BzBrMrRIR/vSSruS9mBaGqpwEKh4EzNWbs5/8cZ9uql8h7q3c8kL20vNv31VbKYKjlbHMDNtXD3c
hZO9hbhkcGXw19eNs3cIEKx2/kwgQ2rhUi6ojWJ5novEknvSuIqfcUQ6L+W0rl8jtVLljw1mcobU
TDVx9FburSik9VNw0b6ijSA5Lvfr5tPxUcscJhnTqJuXgFumgnX9UhRd4t4hwaUPzdcqj+VUkyqC
IgDgvBtY4f1iqADJKurnb5p2hJvGVE6P0zA3QGKiWAoa6x4AvoBxa7PzOPDcG9GFXyZmly88xuhi
ZsyiHATFIsVOMpqlgdCO3rPvj73DmJhHkqV9IsiAG48fPCE4hV8VX0qaBtHgToa2ecs5/fc7i3wA
dZmXqrvC6GlBH1bzgBG4KQ9l6K8/yUMKHiKv9t4JBmNcU1k5xU9Cj/WuJsbQz4TovtPRjK7qWS/r
K2bg4Psc+uIjogfa7YJ+8s+5trW9H5rGfbQhbhR32M0tWoeal2tf0XD7aflt7e3HeCs5cgqwSEG7
9tb9mHi4t2sHNdTJr/LwM26rsE0tr1WHBoUUIqjN9JRhq1vehgtZaileziHhAGk5+bUuIZR+CxX+
6J2d435mKloT8FP1isk54AUFhEmSdvEgN8uO7pY6ZxsXiu+4y4McQHHboyE4MziJtr1TK8vsh7ob
eVd9I2vq+CG4jevAt1GoRJR3qIopMsZtKj9dXmGzYwX0oEG3+TQc0HXF1tXYuyH3WJW0Z1rhG7Ii
m9U+VRy/TTqAwxxuSSzp8RR0BBS5VeSeSTNO5sOaFO49YQX2Z4I/O2FBhQOLQkz1/8feme3WjaRb
+lUadU+DDA5BAl0F9J4HyRosW7JvCFu2OQbn+en7o5xZR9pyabcb6IsDdFUBlYl0iiIZjPiHtb7/
0rasiZ2AUVI/wXkkHzVEzBieqep/5zhrUVNoWBgWjdX3jNazJyNDbtDE1R1ebCuHX2kH5vfKSuPy
Ypor0D+jKNajx9Ito2StFHT6ZWPlQ7JMlRd9oz2qFL3zNh/2eUAEvJBph/gq9Ibxcq7RNCvV9vFl
ifgJoknMYLKPAocq0UEd2hOm8DAQj6gLYFxH1Oeme37i6GwyfSDN8RnqQ19A6R2skD5DlpPnrkKv
0jZqkzG3215padqMipGA9WjtuA9qgZ0Np2avPHyra1X7lPSVHZBqLAQQCVMsUTijUastPw7WWgX6
b0F9j/4bXZuwXdo6tXtkCr5zXzi+sj97bpRMFzVgKoqNnbTXMkbns8DK3A/LTBVetBc26qsPtcia
Yw2vJ1klbmZRMoYiWu70VouDHW0/GxO3dMZkN7HOkvdeNGjpCiMXwlXLmah3MJmx80ExBHpK0M/o
7k1pEoeSqcUiCJdY4yXaQaTUZeAv0oCA70uZymnadV6gV586vcjFFREOPqyYk0w9xpNl5wdVGXZ1
qaVDH0aXYxrldECNJB8Kn8wsd6eVHUDvWGkMfBVrl5zdvVCYcIMdQr08u5hpNZRS7HrM/VXna01+
abQNskFCJRczTeHojP/tPRz87sIk8GuRwoZZwCGZ2NiXow19uthadk0/RjZRhJbliCwcXtljaJVx
cyjMqa6LRT30SY/LfMgeiUW6alMNdvy5HGJ8Bm0x0UcYWCB3qkMqsmpoQVGx14bqqz5lQXqN69OT
6x6xjjp6WhgxFC7ve6r/DoyKm5EBKP1DFBl6ezlmIm936P3SaJ31jNsmtI1yXWzHRLcf4iAwfwJX
I7ACbMOE0iAX6dyU7KCK8F5rejw652HFZqWV6W3BpxgvBarafjWANrcvdA7te5bvUG19miw/Ukdh
IjfqpkObOdYZpd+UhG/vx06FDsKOHZdPCknNMgZanCxGiyzzqxoYRboCgC3dZYgAOtQ5RHSa/poq
OD+ijnXyHsagDyyq85t7hGwI38w4oR3OuJso2PlCuZRlNd4uZ0es2m92q+IQ6dJUOGgpmKExFzqy
7pDR9XaDJc42We8mUdgaETCmVnmDKkVRlpgs89Gn7huv9diydOo7GQ+YUkYANivM4AAtsTbbSEhT
VF3FKtbReG0s2cmHMDKRKMQKMQDzzSqADdTAi+5gQ7QaNw6Q/XzTUCpRh8CgL7LzLW5nVagk5bDX
wI+sjGGsPQp0jJJPAGyNXg1OaNTarWwwDByRFRb6MpwaO8eHN2YIhERL67IJqt7b+h7yqs9AiYhg
yH/GaidGpYdHxNmZWIVjKQs6J9EUrOkvudMataMiNhqpeC4UmBXzqtUbx2RuS6Ezp5j3Xl8CqkYX
yavW4+Mg+sZC2tjOjXF8nv0HvobEuNPFMDcoU60CX1ZN2o0vIHBcGBpk/6uumkp8qC6H2b5kMjxY
GU50jTmrLk4o+4hmo+O7CTNlZg++UwXlMSc7pYBTKi0BWOWPEZmcSQ0oF4Wm7ut6ok6P/j2ov2oM
r9WukwIe06cqRyB6AWVuxLzoFQxFBARmRe73qJroETHYmYK4QTymKFOL3oKqFvRZlt3UfW60920A
mjnD/mHBR1tMvoRhZVhJUn92KCsS5NG0d80lrtg0zhYTQQ6rvzcM+dCjOnEIAovcr+Ek+kV7x/rX
u2jp66kHjYaptkK9t3AvpNtuTBEEaWE7BoiGKD92QH/gue3jpFDBYWSmXLYdi6KiRkEf3/2eR24e
3UuI7dq+dcjDbqamgtm3hNIVGldTb7Q9CpF6aj/nTWKIywLst7vymRNTTrNcHJU8MWxADxjGzNSM
xzxwoBcdrTyoM3HVeWkH07G3NL9aZcwHTraFpbT0PVW2Kr+gZWlDupHIaI5RHtbjVV/nKPYy5eXe
fPSJCzXpUOLquvb2kZPR53EokiJC9OLYXMJBkTsSYBqHEVEcSpAKsSKuBtSCC52s6DFtCnSDXUJm
vPCo/R691iIJbjr+wbHVSbA0uSM0DCQKJhtpgL8FfxZYw9bviVaLD14cUXrax22c2dmORohQ1VdX
j3K+yCRFtTge3QLoHMFuV7U3na63glqSrVLZfOqotTDJoIMuUoyPqs7J/jZsbY7eHKyhC+Gl9END
mYwDzLaClclsSivddKkIDWQP0Vin604xdx3QUOF7hLFhaaMHqGs3KNk9Bf1ATuOgcjRUuKEa61XO
fFz6kGHTBV607mFgObc+Pn4gY7Q4XbPeIxCzh+vUFDpHRcfv5n0wncjvdxWNFcA1sgyoi6YZ8636
vnaZmmnGn8qkpQ0MBUy/6c1J/YxwxTAaO+7tHxxrgMJsmoT3csr8Lx4iXQiByIrv4tb1tpBvpmqn
hJZ8MarSvs8023sI6yzsMMSoOs43VUhosOgae0jXOIkMXCzM+l5OGd3t5ZNR6v+FM7/4kX1oqh8/
Gqz5/w38+LPn6z/b8Rdhe2LFn//8Lye+J94ZYp66o1sAcmZP/t9OfNd9J208gg4Edx03vsQj9ZcT
X7jvmO/gzq4zHfskEOZ/O/GF845ZbPN/HReBqs7P+9f/fAGsr0/+/rkjHi7EC6OWhmFQQvjAr/XS
ARb4mW8NGBB2KAX7Q06FeBWZXiJQvpdqF7pRdRDwCr9XWVi4S4gT8LIsRryPALSUgTwLLNcnOuv3
oWXHFF69ggA/bShobyQTmqAb2jK8aTJFUAwiv6NU42jGjZu4DLAL2V0/U2gMv/Sicm7pNNP6WdCC
QuZnmHSZFxYMvw9TD8GCZrZGIVtVsU2LFQZ1UEhjJo+N5FnoaWC2xZgvFgHjahlPYaA9tTsRUCLl
/GEmoO20qJZCPCWxKKuNQa3r1kFOFF1rhEOCzKxMUeBU0iswFCDjWYKuauxVm2INW0aWm90lyohh
myfTtUUSfDC9tN75GDyXulWS8E5Odsm83/RL59B+IbPxLkQvoh1IIbL8AnEUsQfaMRxx+TefOSwb
uISwoKqp3yaI1i7rUOEmVnPLwRDbwrOsG7bM8LKUyqwWRiNoEJnm1G7tchC7vkd8miUFhX+kb5ZD
Rg1BYZkUvbsbbXskpAR89jmNtHyXBIF1MVDwOqpS1TeNtD+UZV/sfD8g5mz1CeU8pP/KRa0WwOrJ
HHN49DtBdUlQG7CSujtIUhdQM5p1V7gyu6KN10/UDaNuazqatyJ6K+8b+jaHMgUnhjSokXsy4QBB
McWgvUqs4Q4dmXHlZgE8e/DLGzm1SEPyZLqZWJkJEv4Uz5BGxX416nF9W0xIozqDeaGLsoZvukI+
M21Nbe6YaKnF+tHLIzH5TsHAZJRVoe+LGHF33qGGCAPduocKa646S7/XAr1DiZBYlz30v3u/Q6qj
T41HOtWVdBSLuVHRUMShoR/uLB4ADe+QYFY593EeOdQ+Q4swvG0pyuQkn4iUZIdQp+v7BtWvRq2E
LgJKNZQCPlLyjJtZtFNufW9CSj/Qs8dir/V5BDMQaKhXWYiTCwoVl348akezTawU79JMuUzGStVU
OnusEzAQAaoGxMPXPVreWyqeWbGZgI3x+/qpYS2nsCTsG4eAHkuY+vm+QQbrkvHFiOnoV/THLFTG
Jc2a6ZMkVnbf56nqil0bEGylla3fRZ6jTQC93X7tNEVGMwuruHFbeXZJH31kYmqz0Upc20uYcULj
3yyDg5MkTkLQScrWF8OwyfCrz4erpd1w0FeEUULCFnv67PpSvxw1u7kPvLi4xHjtYlMac8RFttG7
WwzNDfpbh3JaMUExMlDuXmptj8aIgRpHxh9a3irXFMVOi1e0IF0tw42ayOBwV4XNum5CDVSnmV2m
XYt8o2/0W3JJwaZUEjeGmdX2C9zR/d6xMRaZfmH8lKPn39DNQxyJzFTcNWbd9Eg7GmHQZkL6gs5W
G4BR+n51VWJxx4/g46JcOGEhki2J4/DYajLdO+7Em6sbLb0O42Y8tIg+5hJGD81zQJ7XIiC186tJ
GNpN7gi50TLK8ESOQb3VKUXs4Z86syy610DqxamkrYs8rWcfDowvjRvjySq9PjsAeJ4OuulWKTzM
gS817l3rmsU1gmGWpQ8ddSpictVKQ6VZwW2ifiAy5HlduKu7KDyaBGHXTRqz5pxSgI4FCGcs/LYT
F2OX6DMNM4nXWeG6s35Vyb2v9T6t+T5J39u+IS/wt1C+oHfr7GsPGpyClL72htAOFqJsqXQHNQY+
T2+0PbJdlI9oIqOja0f1hXK16r5sBlQ3nYWUcfaU3Oa1+CgjGX1wPMCac0/+m9v1qJZ59mLX+UP/
yzj+R6EJuwz/O402ODsf82KssG41/9r+yN9/VT/q0z80X+fff4oD9q/rrr42X1/8zTqjyDDetD+q
8fZHDWbt77N4/pP/p//wf/x4+il3Y/Hjn/94zBH2zj8tgFxEUPH0j/bf//kPooq3YpLDV/U1evz6
6t/4FZVo0nlHK0hgpme2qQU5hh/W/6ibf/6DjeCd6UjBwAEmBM0cB4gCf8UlhvvOFpDPXMeUgMGf
xyWGfKeDJCOMwVgOiA8299/3/heZ5624xDBns/t/GchtIFZQcxxhgg8BlMcU7ZfxCTqppvUKI95M
2A+6hcOB+hXZiwlZ2LLmWaVYDfn6UCTc5gZw0QVM47JbTQkkRnIUSnpLS+8oy+PLKIYFUl1rwPYz
+ZdZGsqLBsiHWimPLtB6MN1mOSdoiM/JT6Ewd+PHzPMmf4FJgzoRyOTkvmhkkGGGkIfQD9XtmMbm
PEmQUtkCZAdWpJ4xFDhOJsviA8MgnvFp4HxcUxphJloU2OYn5Ju6uQKaa16kaI8eyrSgKlrMKRYs
Cf/KTXOqoFnSWTQJnNaLt2QkBoOFdOXtqA0OnxwXSfgyBCZUIu5hcA9IRhLARVRjYVxYGpt8YEAB
7mgu/QgM1LqLqFTDRwOm4g4URqqW+mQke/6Wlp3IRuMetZv4xnw/CJG2LtEDi9mQWYoE06ZNSypa
N60Y4rUxtfon1FfWfUIpONr1U+J9k/hZjhRpMZlTTkalohdpaS0aM07jVTu52p1hI1aAsugkD9D7
rH6foTfwOfFCXg4dqPihkDW6E4aWWza+Pxr+i5Iy2biQjUETx0EziEIj7tiwsLsiW586d12Zlfya
awIorMKl8MA0x/ARrKMDF9kp/CtBZSBa+KOozFU4ec0XozRNPMIgs1g7kuozLoEkftBcB0u906Hr
i5h03IKmJlNaRcAzGfynFRzuyqbpiffS/NHRxImWc390FqJV8aau7eihE8SCaNY0YklrRBk6+KJn
NEuT4GyoEFH6y84nuNiw31o3lPYHRpc2IVqJ0epxyXC+UdB49q3/9T09j+vn6P3l14P8khyBaT7w
EUAGvvx66BZQ7lRTtEEnhcqPl7jgwxYbBDnxmUu9ZL3wofJ56nIGCjGTBgjoCbImbZHDV4aMN4Vd
XmtyYliqnP0AdqWt69AbV00ZdRcFf3ltxHr/a1TJH+3rl9Ej6tv8Z3O6az/ftP/13xgG9+zdz+fI
X4fAfFD98x//q2q/vdzl/848Ncd7ByjSssk5WdBwi8j9/t7j9XczXQiem4OkjQk6/KO/93jxjm3X
tGe2C1wI+D3/zj0N8Y5JoAzCeoJPStv8oz1enG7xjgOraSaWgQiRBOQnKajmEjVJBNGrrDfUjQ2j
Z9auBKh6TDvcK6NXqAUjdde6WnAwxrKdtraS1A+1KbmLaqqzOpxa8F/6urRSzI3RUBpXRUR3ZTUj
SQ5V7kfvHRBht6J3sw+dW7s5PS0wsE9P/P8vwufhhgND5j+XQC6/phiHopcrcf5XfsUbhuG9E0Dp
pW0IWEX6PMnu11L0vHdUMSyCCZBXMOTmQct/rURJHALijXADxpA910H+vRL1d6SJEponWxwyeEYH
mX8SbrzcLjl/medBuEPQw/9TpjnB4SQgHBx8bPUWZ0exI2xFwAQ9nGPcj89gxH53KZ6AzYqHjcPo
vpc7c1aSYqI5rLcNjBxUBNGDMej6ehTD+Ecb86+bIsMg1SJQY28+2ZhD8CqDl8zJBp0alJcN4sEu
KtYUZetNbnTiVkOodJF2VfGQ4i/8+Oz9/+YIeorQ/usM+uv6kioWkapl2PoJmGpStS2KXq+3ks75
B2Dq9aYbCegkYw8+2lEWbye/jAEwiPgg2zo5lvpoLoSY8tWZ32Q+7V7/Jt687Dy2nNMRriXinFYT
vF7HsJn10ExFc+M64bgE/KVgKStkWKNThMfQN6r3pFzqMvPD8Nbv9bZddgx6WBWN39yBrcgY1It/
T2/6/NPI5JMdzUfvj8ZvPT04tkPm7kjBL8zv+3KJ2ENEuX+Ymq03Vv7SZCo3BGy3gcYTD/LAyJfx
7u0H9Js1KdnNmULODMl5O355wSgR3tAEXLCdPH+TCTdYYzR0jnRRjTPvYk5STt8FH5ggPAEX7ein
63/0kH7rFDu2UveZkaOaLN7nuo62qcHa+yClzNbwFjGMIqhWyJGrCYaE2UT8WTqqV4lw4aMrTzUV
aCUnuJ+ykvKd4Ruo2sMOt7ZhNtbBAd2xgV02mbCnhjZbxwxrCJdQ1icqS6aszo2hev0MAStCmmML
4eaoV758hhnJdjACR9oSHPvQMEDsWzGeUx+R96/j5kUR93lwdwLvYrfiUmRgOpVE5L6nEDQkHV6I
m4H1QZj6vrUGWwcCgQzFr115FTrIG9qs+7OxqvOqZIkQP1vsJDPzk5L0c2RYOKJ2o67boOyfkmWc
ok2Usq6XltFGm7fX46s1MmO89XknNuQ8c5PD4vmlsgrNRNN01ZbxFP2hHmxvxWRF88xS/N1VHI4X
nUX/FOm8vEqR1VY7ZG65zaJC3Hm+7e78nts887aeJme+2H08NDQksViNqLN7Yn6dz1hrFXFMHJd6
uSX88OO9WWnJd7rDiHpCs+q+2GMHxyoZG2vV8+Srpck4jg6QmYufdhSWm1zGuHXDhZXabbAua/Q2
537FV4t3PkaJ4SFosqJs+2TxemNXsgca2ballromu8/2RV9b3+Igt3dAduRiCgdnRb0XzlrH1Aee
qtxRygek0LbGQRmDdcB2Uh4bRjSfGbY57z7Pn5+r60xDhWSMKYPxq/b8yz97fgYzQ3KGTWZbDVoR
+rb6FrHaBT110sxJaGdOzVfH1nw5CMisOsojVDLmqPXZ5by2MVSl2/STKdnSaWCQgtl+tDr1qUrG
DYXyYJHglVkogfRjMo5DZd+8vfxP38bTbzDHw6gO5+j45G04dhTpZelkW7Qcak29TW2TcHJW7IHG
9u1L/ebZcsjwjQGEdoimTmKEOi2jwhau2iLpXjpYdhehwE0bddVRlAgQ377a6Tk8V3TcGaYrCEl4
kSfnTF51mcSDmG5JF1VNtQIZY9Maol6glyqvG3d08QKQsaxjUfzVnPyPu+bvLk51hTdqC0nSenJx
18Wm2rhFuoXdyszQqGDQSQz26UDpAOCuYdazIsNACQjo7MxWc7pjz5kUxyo1NdaW4Pov11SAJrnT
DfBaU+nal4YTJpvO1bqrIkCwN+XR+CmKRXVmGb26KAR4yl+e4KA1Hf0UW5kZHX1sc2KwR290O9hI
+mZiWfHlZD/8BEYWKhV7XP/hK56x8095pfSYkXua0/lpg9QvRKWE78u9qCo32lV2K2hMyXg3Khog
cZoljz3sgzOzk0+3c7auGWlLgDCXLDk4Xj5jyF/eVNSu2AL0wk/FF4y7tzo3C/o3V7FM4khJ33bu
557sDkJ1szU4BC0R1DifM9dYa+ZQnnmKTz/mxZ4nSGoc/kP2Q9h62p2t3SkeHCM2t1rtl5vepWWk
ZdA9ZJDTdrTsGhthOg67ccyYE91qxrEWaUtpr9G3SLLT91L6MIfefrev9iVYVSg+OR4cagB8wS+f
sDZqhsK4KrYVY2DYHvNgVcyw10Q/N1/j1VOeY182e85+3eBzmb/lZ3twhYPfAWMotqGQ+TEVerg3
EXNv3r6fV5ufQ5GXWuu8bujCn2KjI0XWVzLHa2uW6GxrL6JvBZ9vW7XC2mE7q85c79VdUUw3SfvY
/0iCKcy8vCviHUiE9Iy2NLCTnWOUkg7UlP3pJstVLJ4ahGqK52THL68Sd1kAps1Jt80EHiWfDOei
rBVQqdh1ooNTBwjvAvC9K99A6vn2E51/9otly7Xngo7LlACS3NMYkbCarihel61dz/SQtpEY4mIj
IDTNzX6PNJ5mb2jO/GUB+JGph4W6fvtXeP1S55Ns3vjYsmkinCydxqonNh0j3WL3dW/chsk/hd8o
WtxuSWW/F2eI3a92WW6Z4id366B+4K2+fNwRkkRNuXm6VbgANr5g0mZphM4HVHPpJkXnuBuqsNm9
fZOvvsSni1Itp4utU9s72essWQGY1hrI0i74WN0sOpsTDdbU0sy18swTNeafdvpW2VT/fbWTcByk
D79GXqfb0vdQDg1TbXxvjSpZNloBuNuRyjjU4TB+JgCucOSDQor3CdCXM3f9+tUKsg+6OwwAwMZ0
msZ3ITInQoYeldsItALLBsPQTHQCsOiQBpzZg19/rfNnNCvcn2bvWvNv82wP6kBWjD0mh60ftXKT
yURuW2W4Z76YV9mB61AHmktBtOGolOgnaVUmYgbtWlq3bUA2d8uQStoGiUr3DZwL7dy4kAklCDsu
drSmXPDJbh9+TZCCHS30jh+R0MKSydHfgkvUaQGf2U1ePwWSWY5V+nq0X6gmv3wKVZtWIXP81FYw
AHDh1pO7wS6unTlZXn1E5LLAoAl8QdITIJ2cqhaA8lQvuApTGRmFmReMzIQAucJmXi6byvlkaKhP
3/6GXt2ZZMen74kCinqyfBJGPXu/Q9lkfVZE7dYlkn+YQarva4m9+//iKox1ICZx5orlyfNLanT6
mhhbcG+tt7el7zOl1XLOxD6vnx9q1blPSnBLy/YUx85OEOpDqbdbR0t7FE1pSSY3CibuseUTXTRX
KA/Uny4N9nddn/c9/sKiU/tyaficL4WWUzVqDKo3Ks1G6DEM5/vjB0jWPDckDMy1ZA0vr4KUSWOO
ndZsC92h50mHssBaT0n/7cu82lHZ4Cyqz6xDvkP3iWf+bDX0XdCEVd5lxAKutmLsfIv2wm5XKg/K
Pw0DJEM+BHeE+o/5BKe9OXdoh1T4styOtY0nKLTBueXa49v383p1cxFPUlCnO8fOfXJCIN1OXTxY
5bbvTHftjqF/4QV+dyY1/91V2B4I+UHREFSc7JE9AxBDBgCWW5yPNKhdir0D+eaZROb1uzFpHMyZ
m67Tb5QnCy2M7a7sawoAqd+6R4rqDM8kc3vfYmc/swxe3xDjn8kNaUPQ0DVOS2uGZo7Mds7yLUjW
8ZhWyXA34mfYv/1yXh1kc+eCtIz8niYtoomXazr07ZJCmuy2cGHUjqqM9pi0yodjHfS3kZuNZ7aH
OeZ5cYBLPgv2VngjJryb05BQBj5ulzbk4NQ7ta2wNN/aQLYrJHhGfdAG1wNe66BgCFV7Jjx6/e5e
XPpVViZGO4P2gF27xtw/YqdeNaNlMN18SM/sFK+fKiRKhr8wo4ey+avF6GDgt1Uw7xTSyS8EbtEv
QdoOP4xssna9Bz3uzN7+ete1jVnXy9QGg333NMFG0yfGEnA5xZPJOTgVGouFJKFbMwm5OcaRruaJ
t9H67cVzOlqB9ck1bWbE0COgHXu62Zd+5Y9jqiqoQCVyqrpX6UOaZN2xSjqvWsZBEj5MzE12mRPO
vsasFTMZNnRihrvWzJhSPnjBdGtrNkLyjFl/DiPl3TzYmUpT6nosNVwYwJ4rvAd5Z3/NwhG549v3
8DrqmQuEIApdxgtaFEZOkpTc7LTYHuJy18Cr/GCNRQBOOMWIxYarxMF2BcbZxAtpAPSJVscbJPfD
JzvG2LVyOg3lZd7ycw/NFLe4Q1VctmdW04kwmhmSOuUam0q7mF+tJU+iXlBpiDR9z9w7HSSWrYjT
8Q7uMMRBeLbfMU8RK4RZLIyFKbyC4a0g9EfEocUYLxtMvFg8XUCpTLMVPgNmA1zqvlXrsxHehtz1
9gM13d98aI45E8E4VEjBTgO1yLcyXWTYYATnKATdpHKh2ouk+V4ybqRZaEVeJGAOcstexxBAH8oo
GH5YhRl9g2jALBOJCs1aA/CzMhAZMcNYcb0FFFzZv7AKZ934nqJKBy5urGWz1tNQcEeOpeFvQ/qU
gJxt/WNhEtCCMrJAYVWZUebL1k3yfTIwMztpDStYFEhmP+H4CBcisO91v5YjWN2024DA0TZRFWC6
cK2UYoeNlLJbVuAK07XXWeZdAto4xQwxRUxm8IWGtqmgbA0hyBHwX1qZ+QvQFL11McIZMHbYAxH2
joWIrnny7W0LLZk57TjxHhGL9Xuvoyq1nLyqxiHVYTu7KQMsnWuQ0EA9M4Lia3Assl1BHAuuLUNF
aq1hDDaPwLYQziZJEqyNrlAP/Uhtf1F14wwB6rpq2DAWLXyfGl7iLbhtSN8+w1u3XQ0AA5CKMSjM
432UaqDILFCWDvCFGHh5hoI2No0x3KX1GBaXVWf5Nsg9D8gAICT3a1tUOp4vRNmo1jFE2iGzC+DO
4EhsXOAMAPg+g4VpjkzgoAzHaM1y2gWTrK4mA9fWpu1tE6i/mKw7ZjLXNp67Iflkxq32FZ+g+cOk
vKW2Bjn7fvSBAm+n1Bza9eyTwiwcZMVHPIdMiLBKO0vXIkKnuvJBD6Yb0wmdB4Y4jeqnZCaRBaMl
QjK2RQNnL+0m78uvYGUmvVyYreY+QsOn7zwUIINamaoSa5Cb6hfO2Llyz0buNcuRCkazVFXHIG5w
i4nB9x557i6MGPv83R8ntNul2WjWFt6lxYDj3knNFaiK5gohtdFtIOaIyynBJ7dIYlNipzXKKtjp
wMb8C5yeAMbyqNAZLdy0gCEjuuIufoN2rJEQ6pG9wMppftBjO2oXeNyNGybDQyNljnE0LLoyGiEv
JKDzA0jW7y1IIh9GIw2ndSRq4AAV5ocPAacHjHoAfagJ26bpN+jDI2iYRTQ/3IgQatm5XmYBCw2q
7/Psgy+FnmvfwzST8EH9j2SODEkYsFRU1CPXjtUlHbt+ON20UI68RWnHLpMc9Ny5yKop2yC2SfqV
UHlr7vzULj8aVQ+qxmztWgHIiZzblpl3DgUvw99akIamjab3Hprd0CWxJhIZIRfRQP1QJUYF0t4A
QDyZsZes+zyMxzWBpJ/BifLddNVHMP9hdqXDHsqEj2NbR+8O93oERy9EPkFBLMP0WMdmfMdKi6+T
QMvrJccbAO6iyylE5aSWXxNAGNnKrFlVy8E1jC9D3ktvAR9gvMamAhJkrHVmpBigfNmaAjs85r7b
QYWNIBxheaz0FBiGG0J0mwLRL2q3jIuNFyb2x1AIKFF6YWgPNQZH+BJYa5dSrxhTHCjU6IxksBQ+
boU5s+X8pDJVWT76dF9CjtDnA7B0xHjVDIA0thrp5LBCFJfsypLxPIDLpr5alSKC9DZ20GzXwkNb
v+2cyqnWADpGZw1PNMo+AKpU7hMfd1pJqJEauO7K+Jgjo2Q8e28C2gssZiukmS26jQdMkFHCyGOw
70uqhzzdYUImznSGecjW0F2yfIVcJabe40wWqQ/kJQUWcxxokN+LXGseTU43uahDWyLWTLx+4TGA
+UMKG0Y9wcXvsc3isknLehbRDsOgLTqH6eS6z+/AJxFAzfF4m9oytScYoEzbU3Ta7eoRnfokF/oU
M88JjAdVvnZkFMk68UotWYLbqcvFYHbTHTAStLqCpQeUNtTLaVWbqsJIHLZ6sQIoDVgAkYr+kDZQ
3t5H2GADSEo9SN5Qdo5cc+6jzh/a2Q4EvqaoaXCb6TVIFCWWEPOj982kFc5qcAuG2uOfz5kQRdXq
iOyL0CzzwX7CmIlL53KIjBbIQxA3YhNOocMNuFFp7qog9P0riAEqWyPflHLR+GzES7PoKb5LVZd8
Qo0pDl6hG7ewO+Ujk0lMABUxWmXsSInNTKI6bGDqZIasPypHmeOdqZwO/pKJ+JxzoHZ/wkwMPrGz
m/pSr/wWoREQ1dua+guhW1P7IR1e3wTnK0i7lpS2jAsLNhwzjFQYQJYd2FqWAYLjBPnDwB6nokb8
tIKym1Zm4CV7wgvYrwU6XGPjMVGnwpvV4TAIAmZTrJOBXvXSc8L8e51SWlrDcxTG0Wp8Tsph8HH3
lngcvxU2jusFilgVXeuNrt/TEMnkxktTSKlDkivzCG8ti3fSsLN2U3DKdyvGQ5j6pem2cDZdaHXW
BeOG1bRjIqUuzuRQQrxMap7iM8qgONrQMdLTm1O5Zxl7O8om0/3J2o8sn0t2NyVp5VVhz3xzRmKB
uqMiyzyOEl9ao1cYtQq2xL3I+h6TL+WMFT5iYo2MajymNvQP0Iob170EWR94mDByy1gmZiq/VYiE
s42KveEKMnmhQFx4nGJvR3Anmeev25m7PbPu0kNk//J2EDij/y9za9+gl97aTjUctKY3N29f5SRK
fLoKDVhCbzR3kuLmy6vYGUOTrLJw9npKiIBuG5xbl4R710Oy+8eXIh+zaV+TSTuoC15eqtOGXg5R
4Oz9nrbHwnBNCpW16xLdA6P78/uiPiR0jwolKotTVVFXdkZZJMrZkz2LZdz2xlYbUbH7dnyux/Gb
RziLGHl+KH1mR+fL+xp1erlj3jh7VwwV8dbAZG17xpq4cXjmEZ5ktPPbYiagS2tKzgCgUwUdc+Iq
MZXS2re+TD5Ofm3sjEhoIxPVgtmJbsZnkp6TQsGvCzLcdJYM8z/35J1xDCYSAoq9H9LxgeBp3ST1
R+A8F3UT/2QAAhidMYrPrPzfX9Qm46Lfh4LqJNHqK89NkeXZe193mTww1d06bGCUxmHvrFtk9Qh7
db3ftb51TtP0m4/OZpFSEbEpkhnG/Ks920O8yajHzC7sPVaAZOU0dbVNAXWducHXK2auXjqzStWi
DOPOO9mzq3SdJiXy0mmf+XO0I0v981yNWYacH2e+g9c3ZLIT4jSevwFasSeLM7CgDDLqYEDUSNJk
xVa1YYjg/Z9+2fT16a6B/JvdmvLkfsYpAsFSW80eHnvGKHtPUMUsvKu6McszUsjTRjgrcpanI/Wj
BzHXmE9WJBiKpBgLt913cRMe/CA3DhkGky8VRMcDFN/hWo6BXAoJtcSFmLNj9kR7xzTDdt8MTsM0
QmX/8UfCs3Xngau0cangnpRWmWE8dQZDb/bKSbSlMjXjIXO09rKwU8GECjkdaF6nxzRx7T9eSHSk
qPMjwOcXwNjxciEFDK0wm/F/U3deu5Vj2Zb9oWaB3rzSHCNvQyG9EHJJbzY999f3YNzuRkihDiEv
0A+NQhUCWZnJQ3JzmzXnGrOdjmwsF1/iiD9hk9SELsSV/d/f8Z8DCc8uF/mlLmJD3aam38ZsWzdW
obmjeVQXnX0/FoWQbfZ3c+mnFoCtyGJSm7aYSlHhEYE+fYDkO8YF9Ajr6JUYY5IE5o9tK6Qv5lvQ
MpzMIwV7FzS7o7/aEI8jLx46UuvG5kT1xiKYtQ56Hrqcny+pEqbWnN0vMBQCe13TnWX08V62dIvX
diYgrltg6VXSLP/9ezEdZmqK+azcvJuPD4tidJaqRkaMX2er9602chQdci/1aw8K/N9fzDbgP9Vy
NwMTczPir0Xx6OO1NEPomrVMAhum3QSWm2i3YmtgLVG597Q1lUSYlPP8Td7vp+FAzRF7DXo6grqJ
VfCzT2ypGg5mikdwG8zkaEQNDyyPDtG/39sXV/nVIcD0heZK59XHe6PlfVkKHbiPSkcInmdOVQfM
IbSy/v06n8uPv4YdbkIPi4nKrG9+2gbNouwdL7eMY4pRP9tbIlb7QHaGPpzE+kRsYTYqT7QCx0DV
jKa8NDjjaIEpV55u7UxjTs6Cl1JgZXn+B4Uo/m4h/vQkth9IoX7TCylmc7j99JaBKuW5pHRwNMdc
hK1RGkG9mvXh78/hq6u4aJMUfnAS42j6+Lzbiiqluy1/BWDekOK8EVrV+J3H8M+rQJNjvmQOx8KJ
RvnxKvnSuh0mYePYTe4TDgIU3ro2MIL8/Wb+XGXZ+ql0OdGCpqMmf/oIZedpky0TwKl5r95xfgGB
21rZgfhBPfr7pb66I8Rj/mOzYUcs+nhHJpAyip8cafAHTEcr19YdZiU9/PtVvrohC7uwpas2wsav
ufO3KbhrJxgL1aTTCVVZF7kGx9yCWcPpXIzfWDy2Z/PbpMJww9PFvhmfLXIGl/t4Q0Omk4fjxZC5
CQwj4MJtnJ25GMvBNNPhAkgTeVHG2ArhD309/Pv7pEGFsY5/nl3Y5707Pp0BmDsnn2zwxFk9kVvr
Wup6Yo/Wd/u9Lx4p+xWazrDwsUn6vKFWi96k0cXkPiXlNIPYRX9KTcqdRaP9+zHCltblatt/ES4/
PlJH6NDI20QnCoRpU5sIT2uV5L8xRmzUd4e5jAMUyuXHq5SxgFS7mMYxqQmb5+Zi0ljUKdSzZv7m
+/pi0HMpj5+LwEC356dBr0Pxdka2a8dVB4jKtJwhH8bL7l8PelYX3LJUKVG3jE+PzawSAjDqkkFP
j8MF1SjpD3M73jCXf6cXflpJt0HPpfiGOaEyx34eDDUErKwvBh0215xfZxSMgdqpoDyOi10lB8/s
lntIVIr6zanuy+tq21EAq4HD1T++M7WUBcpQpx/rNn3sqI5vCQx7b/FeTJNsCnVy7/4bz9TQt90C
ZkdYRB8vuFgm0Mw411lMPIQsEjB8gZc9aufi31+J0bidpbZxD1fo45WmGWgOGRfGUU9H7VpYnvD7
xhkvqQr+S3uWx2Gfzm8URCxD9HJq21P+bXZ05tjFlcIKCZZ8wVQs+/Pek8o3E+Mf72q7CkZfvi2u
gwPr41VciBrDSo77EdoGEWjOKtqrwVGUiKQTOr1LxA6L03haPv79lX3uQmCvxUdA8X07/HMkVj89
SU0vnaqeUqAuExEm8GTt9M616uleMdtujAqSRyi3Tlp+gGSQ2GEFzn04ddMpoXBZd/QN/P0HbWPk
wwpBAYIuSTpltn5yVNGPD6JhklM9MquOkyhl0Ig6u4N5rH7jFtge5+erYFqhFRSXCBrmp5eqLLEF
QmlujqXhEe9MafOwLk28A6N8X+aL+s1k88VNsQzQk0q2LIeqz947d12g7ZuyOhIXTIdka4y7UsTa
v/3esWiykcORYFIGgDLw4dH9/TWQwvXHWk25k52URr+qSk3y84nYtYFRxWOcHsRgGT/6uEIlSQHj
vY9TId4ppssG65JNSyNKCZlVYK2nHp66V131yaz8nNnZ3BORu/5jLTZR9mq+wLkiPnqJI5YqoltS
Q7GIqqtNUtNrUytCD/qe67cpKfHoFapxDmR1rcMiq/sbb0KoCsRcpnUgY3WlFC7q9sRobLrEWniE
o1+kK6G+ZZZCh5oXPSWhmva12veAr6p7MNVNHHVS6EBllWV9XpyesnrWK7kakdgdi6ADAI9Qifr4
3A7tGp86sYyNyNPMafTNKsX14BFs/2blzlhE/Zi2P5KS1hZS4JD4/SkujZ/NMO9JLFxVv+6Mwd3B
L1vqcCYG8KbFgEkeSL8MFewn1cKPoMG8FVVVRXNuyPVmweWBF9N1UxONoySrEnYnAsbkmNMtTbVu
ulMzR2x532plBCuWw6M0qVjsV8APNyR2KXPIRi+9WOysKaNy7tlL6YgYr1UBM7uAqexYI+0wSdGn
uKVJ/nmQA4XpQBaruJUa3cJ+SrJVHSLbO0jUozDOhaOUra/h7RO+mnftbd/XtPAoWr48SEAW11ZK
9lKk5HAVgy5ZLc9vTbt9axJTXqdxs7jAJ7JRiypnQTfpLJjmIRUX7BWIj9TGSaWHITxMxXpQUm0G
Dj0QL0DAD1D6VFnOjVxmSZiP/GhSg0aj47hkOY8eaTmI03T5LCeFV00dGi5egpCtRXmmFGuV7iAu
OreLo+j3RutSoin6YXzwZmvNI3eY9cfCzMv3eMDpEPaZlTwBjSxtxP187nlGsc0AnRxl63ho+LUT
zcZcmxkz99MZ/hhtbBqoqSktfiST1N70cuaEh0nNNSOsHtMlJxXQG9DoKSK0Q87uk6bg5q1pljyF
C5vB8Iw56R2UlbRSy5DjaapjBAkXY5S2T/ke97EOsWSOJrgFMfwojSBau3NL4i/JJ6FG65F/CEqT
PFx/McVaBm7e6S8co5cs6lCdIdmUg+BJrtqkIeG14mSIpQ0JxWqr08UAux00muE+u7IX1wMBU1fN
VGYzxYylgFW70Kcc9Sv2c4gydfpA5o480/Qa7SNVkuF6tVPxgJ8AF+NcZpg1knFc+EX1YpIGK7X1
3cmlB2OW9GUT7TyBCjPo0+xzzrKR1SZj8YiOmpPHNFOt18YjOTdcdHX+R2vSCmr/gDiHigyGDKKt
0uPKY8X6qQDOedHzWLzVfdaB5s2neyjX7rzLlbx+LIASny+Ctmffy8RCbF+2OA8ePeF2mE4YjgJg
tFUXwGzO352NX7dvTLXST9tYyoekTBUSeRITk0lD2iQfzOC5r5WEoRWB9HWPdoNMfJCLKl8z6O+E
XwkS032D8szVKu3lbSaOd9lcReJ1hJN7rNIZmrGpZeKiqS1ZRKbRqZerbqtphCgqb61MbDBlYkQn
CGWdVhKhJ+u3nt4GQGWWUrR7ayY5zK8HTEJBa1N2xBjWVb7azanlKz3+pKNTuvQqAnAFSGMOlcMv
j1cIs/bktcR5kKuGlDhmQNjWoie0bKbdc+HPqwvLZnA65k+rJwbFdQeJNcVcL2EDNwcDtk25taiX
VrjQI3uNuKsRMos5wdoBapXFaeJkBO42KmsB8hzlhNV0K8O31ZKRolvCqSJCz0UVyUk25J2vjQwL
hUS3Q2Ob3IWUIn1LDBqsfTOmK5dMKvYcEHJd0QZuldJQTfKD/kNvBf/yeLDca8trTKbwsUs631XB
k4ekDMgd3hemaiCG6bPoM/V1Jk5a96WXJeegwa18vxIPx7tR5nXzsZm9EQqCgpeg6XswZ05FIGXU
4uDUf0DF75m9CF96EDMGhQOyjFAhkE32g+LyaQCknTX0Z+nW/3Q9PKbIYklLcQmRVr5bJdljYKir
+tGlfetUVBoRmGNjsRmA9lv0IZgGOYaK1pb1oWu65hW4XsbQgyTx2Mx1CZho7LEU5po3WHuHlBzL
x90hL3J7dZ7XCabxflo0cwsaGrNwsohCofWl6my/zpX+ucNy0viU1az7trCUp5zWQdI8Ess+2Alm
sWCd8/x9UBU+QtSCpA5NlUiIA86c5H0ZM/Fz6SW5sClOOkQ8IAqGj+cIKZTIvE4JVlLRHnEUcBMD
hrUkpHCpaUEmdGU6nZzFYuFIp769K0Vq6wfqrYYSkkNVTWG/8gMDUvyIjjPrrnP2yjLR6osnRGK8
c01xSd2s1OjCt3tCs+d1Uo9dt+BwCprJLPQjp5/BC2xHgF1uVm1U7+xZI9wZPH0Bdt5M3LdFw83r
Z3XKi1WTjSg/DYrykFd5b+xVMOZDkK8sbKRw9kjOOH5gIFrYF8hrdd7NqV4Ik0mI2ugFZFu/hglO
MAWiMGgpTDsioLKSuf6Is/CBooZ+rbfO8pMfsf6kcWK9KUxR/IOhwHsHTcpAGxDqTydF8EOUxm2i
0V6gvI9l+qhgmPgHXKEERdpvmvKcZYoDkjKP32cC/O6LxrCucS+613JcSOTmNYAgLltzPjhjh82C
MiSVBq+DbQHOsPAQtFLDIvG4UjDbEU1FhiTVEeOJTLI1OydypLtlllKdqJnsEV9Si1AbiWwhOq+f
Rvk2UE/r9/ilp4bO/672fCKyceOQ8yHi/Wjn5kZpT9txpwnAzHsCr/QLPmH4lOgLOdGwLOlv3lTb
6X7WaD8hn7Sa79UhgbhJyvykBTkJeVcEaGRPBNTwK0vNgDzp6cDR/RbhhQAdcwaPubL4/1A8bICh
u1B4s8fCq4MlMao5GDosPDsml/Im76v5rDaN8bUbMANyG6sHGxOk9OR3WV+ROuwtCwmtlRurrPMw
Z+dZJ3I3nus+Zx+4fS0IeWwVa8rELcmvfd2Tg9cn10KQbOMTAGJfER1MzGvRAQ4gbq9gq0kow9KG
bAkzsqZGw5vCFUQ7w6jfXD2b++Z2mGeyxSebFFMfF1H2z8iRQT2ydZ1PXUFwzcGd+ld1SV6z3ATZ
ziaFsx9863Xfs+G86ys7HcKYUFIMY67VXBRbXh+8dtM5F5CneUi5nhHUpprqGJruQMozjaRGHEht
yS5gRRgUEMdRJvwepwXMqot4/kHvY/qkdqV6LtW8eZkU8tAVtq1vmlca2mFaQEuEJDrU5E2UGkEH
3irjJrD5bKHvagpvNasqopOMXBH2oS91fjuUW/PNjqV+l+AV73bCBKOU56t9MbHOrZEjhXuxxKOG
j5EMLhK/RmNgf49TJ96NWTpWeEBy76fUyio76YqGt2W4rKDhNCqTCKlDafOpJ6Wqh53eM8nOSqq8
rcmcBJ5D0ZeQmNI4ERx8pxCqfzvfK3Yib40xIWCqNXWTPGvSjSB88kJe2Sw49EsmPcnBvaHzDhc7
6S8z1Zgg/adN67ut16PvyKE9NwcVywwxJ+Q6DbDPq4hMD5K8iHtirzfkObA9UrZyEbWgOl0sHl4K
Ey/Oz7Aukr8zZLiWg8pR89fC0pVHE0MVW172dYzK56bWbsfac4Jy1U+VcngUxnwQ+QqYoeN/kpYM
hlVhuKdxD0i1u2otubNMN7Kx26+DslvpcLqPhUHfuRxXckYM0bEmi3J+pinlvPPm8bEYuy6Cjpyy
CeRPZe/dWuwELokQ1h+xqFbw6xN0392YN+61gkHJb0TiXkAKsKJu6qPCaWAgDtfGzBKIERU++zjl
WkS1AsdaLk7a2bkFg26H1lLtZs8kcDzmmyOQWuUQpVhnGH9Oli6L1Jo00jiuLgyHTucuJjLRwpQL
3RCS8Zx5fuyYl3ovMIEW9vSkxbqMnKVO7iqF3BS+/Pmkzjr1Kk88yG+jA63Z1bOT1WtOcmfoIyUz
natRGceQqB4CokjPenBN/FBtfGdQCICDG8szz4uLmzWtm1AVzwrRc8MyX8+6fZFjAhMyO0zMj1u/
ORooFBT1eWZKtJLxEjrhc6xjCqUBJsLdGghbCRzRRRgRiXS0j0qqH8ZqviRYMLSb8UZNzvGQhnme
vCScEoviqGojefNivitVhzD1ssUQNemBdO46tomKLgP2fsEIJmGmPp6sNWmpho9Tg5JymNvZTylP
nQl2EFkrfqOUyU7B10AexUT0r4zK9AwAsxcSe0+4DSnlYezRo9ryCqiNTuwFluHKdRaqkqRP7VZo
goasi9MtSigatPbNWTlaKIhHZw78mwdWfL4EDNm62Gl5y7nZ1tJ1D5UylLYN/CkeDjV5ZCZr2uQ1
LAKivCK74KUzisiNxyzwpsG8yoRFTtf6lpWVDFfFmSKb1q69N4ibitDTO8I99NNp7NWXUawD8SCG
G9oyHYJi9sJ60RpAkPA0rdm6BoBNHq1Cd0le3qS2oZx2eVsHRmU8amxYA4C6G8iz6XwOAec0l/eX
qui8V8dpng2KeSEp2lYkOZMHVleei2rau6yzQanJ1R+77Ak9oTtNxAIF0+0Ottrc6kZ+szIzYFac
/UXYgC7NF6KW7gzxg/iwN3eUu8HQiIElGtImynPV9iRN3Aja2ks1AU8tY2x89EFMNqcYZgUPwEfY
EtNY9fxfLb6A1h9W96lIjUdI3U9paTwQSo/2z2eUQwlO4AKMnB8xZd6vC+14CMNW1d7rZvLq9G3y
nuS7kqlXB6OMjS8Oy3l9XGRZXyMsYn1vfiZKu15g115uyVN2TrXCqn2bFGq+X3KbHUrTBZt1qz92
GgHvGqFCZKe34sZosCXrTkVWjVMfmKBxIBCfJcF4ggjNF/edIx3zi6WHrgG0uckH4lorzNxtuhvI
e2rS4SkH5Q7X1PMtTo7xGTvl5s3MbO9tit38li8f8KiKW5WuPxK5lHG3eMZ5aSS3BTlnPpnJy0Vs
N5ZALi3IH6E4GmU55n+2+aeL4lwsuhkYWAkXp3mqyTTZDWkl8kC4ktgEbWdU7gUB5YeOLf2IaS/r
E2K3aoKvnXQRoecu2j+LJ7dMQo+OF7FL5/mSsfKyNvcdCXaqUO7apGTn35n3g2tcJkrs4J1qF5Jp
1PbUXI5LbsaslioCw6iN9okGHvnEM58Y5zLENm+AGFRZnmhdsY50T1wDNq8Kv6PQElreoJ3oore9
ENCgF8SugTlKgEIgLnElEaQyxr1XNomBBpOLZaf39SGvutphpdE8dsDqQL1FpeYQmOVIdSyZ2ELt
WGrLI5lynR0IoaiklcfMwaCu0vzGU8lXPFf7XFduzbKjS8zHCmurj0xrvRNonWMQ0lU2JYlopRge
Gqy4PNCl7e0LyoW5spurWu/v1prQEj+VrTiOVDDKiIYhOoqbGPf/HnmOdCUk2qyhi9RJ59cO8YS2
gl5lYJaehce6blsgcm1cuvU9SUpL92K47WqwwAJ7Ncc5ezH1dlV2/ONM5JTL4h3nr0ohFA9jRpTm
Pb5xt55mPJojOU/7PjXaelcUXfNOeyz5avik9ANeHo0qCh7793q2WfKGAYzDfqrb4YdeiezFq43s
gXjg0fFzMc1UX6hO/5TJ7NywDNAvMU9m80xdRTeIxJWLTSKSqt0NKsb9YCb3eDrjQRGjrJVGSayV
adVXhIfwzrBVmeux1GmvCtWRdKlLiqFEMBZz0d2mqUtM7pCmESf/uTzqvTdyvhUNALKFcukUAJEr
5p3O3PMaO73gXy0XheYObbE0PrK+vdXnKrsYbduKErVlEqvy5UJQzth5aisedRqZ2oM50+ywS3tl
SyFpbOr6CpFahT9JvsDAsFZ5SsJzvpV25TRfNWOaveLEpqNkzVSyqVKXhE9W/KxnszuO9aPSJ+za
pbl9A6t025+8R7sIBwjLtB0Y2YRDlqTiF4fARZi8hesUvJqKPawnShLjRa/gi0VsoOzE+GeVLLSx
/cGSUL47a4ZnuNMFrnet1Itz6QD5C9OhNPp3c+lsCmeWQQSCTgsLnXLQ08uB+Bs48CWllMSu2iuo
zL+SC+t2ZP2qPVZwr4vvyq6cH7W1juNQn2z9rTIpUwR5bKzkWzblXIVlbavaIVNJWKJHpyxueukQ
ftilz/lYz+OlUUpx4ll2vLBOuiszV+8U1KkzSqnMfhlJTXNsKO+DN5ePRrEaZ1pqLOQ/k4vFVNwV
rRZ14Jl7+iFseZNVq3I7dZlXBeNstlTYNaAhfutk2oM9Sodw9FrUO10rp+uSwCnDr3Ktf9RTu71v
O1ndWrFNRhl1ejZnxpC0IKJ7ubkq45IWC5UOrn0jsrn8Rlb5U+dwTYzSW6Odjq7yWbqFZ2T1JMEP
R3NRYtKy6/FSkj/9zVX+1Kw4FeHTsyCc4IMCYfhB6PgfZbauU6J26nFVWm3as3W3r728+dlhXYho
kdOidbHjg956xi1ev/JkphK3I6Ej/kbX2cSoDzISXmDcQwYaGs41dLSPPwT2fMPOuMSi26WF7U/5
QtEQOPV8Jq3U+ea2/9Ss7M1DijMKvV93P8vIS1pqRQF979hSztsPHOPuZ5aQaLUtvvzWsu++kYA2
Tf/D3TEHbcQRPHMb2POzX1YbGV8cZ8ejW3hx/6r1pv0MMA/7G0R00t84gXlNWGXmSmGYuFGQ/nw5
ftKAS9z//bf8MbDQs2D0bX406JoIrh8f9CjmySGD3jrqk9lymaXfN3pt/1vnAU4bVaUirGKGRkjb
3sBvUq/WZVazWprkCffT3quL8syrkaX+fi9/SL3bVeDhI6vh9f+Ftv/9KrNbCiPPYnmMha1dOBz7
DsI2pnsbOxHHrWTcGbGVfaMNfjFS6UTEsAtfEW7OZ/AFxi6Lxk1HHvuMXAf447QragA/sI7Ibz6K
L97V5sMy4LHSHvpHa3uxRZUZoyuPJJrJd21ojQui+/pvRsRXTxHYK4A3Pr3NV/bxXbkxxbJOqvJo
m4VxSU+l3frlNKW7ceiaXWVwlFQTunP+/u5+2VE/fBPc0EYQwc+nYqv47JWyUrF2SmfLI4pVCkgx
Xtlh2kOhv1GNnTlBAcEYNzlrubeMeX1YqZra27HII8qkB8mOJDFv22i1MM/0LiHhbBAqGmWvbW1X
f/+1XzwjDDSYMSBCclz47JJYXKdTvWXGDz5T8TIFTNlmKEPi94ZQzRYMnC0W2L9f849ZCpF7o6Lh
HeX1q58bPzJypK0GVfiYorD1elaElZGjy6X5zxr59+8X++oGmaQ2dDMzFDlVHweBcMWcseNSj7Wx
ArhrkgkimwDTH81Oqt7UdN7dyTXTnv9+2S8+Jkz84CvpggYD8NnVmZreQjexQ+WO0ODTmIi+Y11x
OmisbxvYv7gURheIc4B7Nmvj9gR+m5LstcS0KfTlSGZ0Fwlvoi/aSJzxWNV18Y0X5Ktr8c06LhM+
VpTPTjI3XQ2XRl959AazfdStFSHVoJjkl+XqfePz/WKYAACG84PBH9CS92lCZw+fmr01Mgk2Npm/
7NDg57pVcZLwOglFwmzzzVj5YlqihRouIwvahpb9dMWeZXpRtxmwiBuxq81SpdRSGTd/HxpfTRAA
rLBS6sx8+Es+uUMnpcFmrnFjBaDFV8novaRLCql9SBv9QbEn9bzKaBPGEVtfeyymp4i79vNS4UL0
dSNbzuI4W6IxizFTUDJM9ujO6zdv+qtnAfeO3b/1y/7y6Uf2GZGznanIo4kxLexl34TDOIzfTAVf
XWUD6/IQNpvsZzQMeVTeQkTPeoylq++rDJVEaMl33uKvRq0H9AjHoA2TyP3k5SZ5aoinuJPHlcjQ
g16ZxEGjyHDsx1zy6+X+v8Dvt/+fxQ4yr/zfmft+N9bv2e8JPxuD6X8D963/AMGjR0DdFvtfnUD/
BdzHUvSfbdXBYb855+yNkPe/gPvWfwCLkPvDX97mNebS/wPc558ByAzqh9WDHjvWkX/D29cM5scP
6zUG3O0oYjDFsCX5jMWSrUJ+6BbwQPerzcx5r2yGREIJF9/21h8zCjXNyWcFu2q1KiBcThkc4vZi
9fKn3x7Z1X9d83eY9h8z3vZLcGtsYEt9u++PMzn53kXFp10dObkfUbiw/KNBPFpkD33z3X150zxD
3TAx7BL5uH0yvy0agh54FcIOdjM1fkhN+oyJYF1i2zgYXart2phjapHM5YWiJR2H1GZFOyhJQNIJ
E0Tw86K/37r5y7X36TVsJCrqIDQash35NPlmWm9B9faUwyAUWvlXcZPHB9fTyMqoiomsYXlajEMe
dpz7ioBgN8sMG1aCU88G+qSRrXu6snGCnt8nN15qPSf9GlTiOJX9Tuv7XY9lIvby53XgzEIwT9q/
xVKYduhWcPjb9cwEJ+7qw2H85f4iilco9sMoKzuS1RDS2HOySa3peD/2neMLvDMXMbUZHIj6uZkf
vVXJ/tH02bkyTXd82ULPBjW/GGOl25m9oodjIs84zD8KET82VX43LszrF0hfVYQcdCSC5JaS+oYi
YRaMS3nRTOPRRkR+aSCNrFM53WraQqfshlV0K49//6rZV6no8nP8NZBOgOz+KqmFatqtL6mU5UOT
OZGFM8210IWk2axniqjOhS3Pa7wYiA+UZVaYIVashxNsV181wBU49rmdevtG0v0P6fCC/phIy8vx
Knba+9lIzchaO1xEuaPOSONZkQaVnuKK6FkmavrT0VzSjs78xQ3q0cMkt5VDmQc4+7ZeIYOqEXbg
TqVKBK7cVN0tu1fENYGSihUoyK2+p/cn9aiu182gPTR6YwVjp5502ALOSYd+a7jZC5idBISn3puD
o4yyCvG5tWjzYNH5kol2WvZVTQ0RH4l7YpdsxkXc1AFOWtDhScEeIqvsoPWEfmya6VA1RncJ/aUN
BdStpR5ec6+9MCo+DGndU3w+gY9yRPkrorWqnthJ/ACnuVXIzaCX6+q7q90fAR1lB/Z6RpBQmkZj
H7VTWZYToZi8V+Jw1cOqVquP5iX9ghDkoOhccV4MFIMI5LxLUuH4paWkZ6hY+U1jJPr9ALzlZU4T
5cqrKlxnpEqvfq/M7oljdukrIIn+Ml9G51wljReUFhPxU5/kHnpEXp7wBxtQA/yIY6ow7HOpJA+a
MOMbo6bJP5gba32p116/QOdPLz0VkSGmHfgmK9WCM4mt8NBwdXi3GCwXyvgASnwPWfa8bg3rxavQ
xKJ20etjWbfTlSHp+fTspQYjWbYnA6SBIz5lLGaJMt/gLpJVyH5dHGSfFc8kcMl/RJHEh7mtw2Y1
6ld91OwHVTW7Z2ss66vJS+bjCB7hhq7f+bzqTXmeoUVfVYUynY9VsmnVIIVO4bV5Z33rNPtVUm0P
2o6e6Qt37YZDu6rrfSsy42oY0+ncylf1lunttejJB99kivm91I1ze6zTW5r0FBEIpzZCqdEt0Ufp
sikvyBaG1Q6vwlLf2Am1z7U6PFtLe6lAbTh12wj7S7zPBecl1KGMzDdaFq3+qZ6Zu4LeiMi959xH
cFpRmfGh08blwVngyEy6cyXrB3v7+1s5UdADxaCUpyjDlPoRag2N0MURIPlSLhE+jXNNsX6aiUJe
9ppZADWgrPi45WhWMZ9WZ1X3gyneeCRGWI5rpBCwGpWYoJTWPayzjtVlLsIaw9lOx+ZZDicT4gBA
FlkPl/EkDwZF08nbMmUZk1AV/VG5i9Er9GpvbYaR6hSy7GS+lPEwwpfy8ERlZM7vNPyVPvTwE9ep
TmShPbQGwjapaFnyQC83/onpOM5wbhLjNAP10lrm6Zw6oWx2c/sgplM6JQPproGtg+Z19AHdwrmy
xtcRCAalymEvUVQEU4mm7Wb9UNAebZT8vGk81x3lMs9PAPKFSe6EXdoFwnoGAxhRkz4kap0edLvF
eiA0X6RGkOOwxVGElkO/GQ2sm75DvTsxxoM0ENexoNaK30//KAWqEcX0IBGQq5hhJ3U8Tdxxc8UF
pMBdjWa3t7rG26dpt0udlDPDpvAykw8Vv6TO7ABUETa4NMqp1pYOPhmj5QzqEHNv0k9+nWDH8gzq
u/a20ki5B+/lMKGN+WXemqfk2VK3uCvTDI3jHT4jZn9CpvYtCTohgd8X3XKuxOutsggnsj2lDBxN
uUr1PqRy455jkEG/pXO9iUmbxJyz2QKR1KCbdDW4je47VICl/rGtxxfO4YYMI7qjSAf5tOHG15NO
Fg38x2wZ/anZCpLJxWzGGJmZOtrO+lHXMe67RomS4qRNTT0aTPenvvbpvlr27Bh3/WR7uKqb5IhZ
uhyyNaqqurhIiT33zVoP20SE5M824awqzQ1VIO1qrEXPrGi+WHl6KSQH7SbXfsYeMYeD2pAOqh3S
dLovpCl2vd3f54qbYS0d+abSbgoBmvIasvhRNc3pGusKlX/Hxb2C1Lbo7gURuXo0G3Hzo+PwmzHq
6ke9Vy5W/A8nq5HeqevY7eDCPSiTGWDbPSmyzAo6Xb/VpE5OhZuk58QgnXuLue8r5LY4hR2cIA4D
mTnRRmXnYu065Ghz2JpYmTpsmUHPjoO1a0tWreaoqWLtlrFyaiZ1cTkXOC02B/m63Tp+Gfwfy8Tq
Ue/mybuZxYgxQVvosYGYPJiTz+ZOBqOSPg6lcpaZmo9fnXB29ioL5/fOWCI3a+/VufqZjjPeYgMw
v7pv+ldbB7QrlSw+kKvcHMHitmFCrvxh6RESG/3ARvXntA6XBPi8Y9aZcXDbzZ62BsKIG0DMwoSr
QwOSb47joa1ZCvPZuE9Yoju1f1HilI9NNPy48sltMD8lAtvNIPayx5ZQjViGK6KG/c5OqjOyR36q
Q6yCMLM6HxNX7mOrJBPZNW+7bovixkDbw6XxqWCoERNHEql9fKVbsvNXk7+hsX9gfUixKY1VRHKb
+2MY7T7S1/wJdyryOUHAfoHVAI8Sm15pkOdcxdTuJqf0vUbXTzBXIY/O9U+rnZ7b3jHvm656WVRN
4I6wSsBpfVBPIyAAuIjY/ZhVjAhA0tmKsDIrNbPN/6TuvHbjyLY0/SqFvp4ohDfA9AAdJn0ySdHz
JkAb3vt4+vlCpT5HSumIXTMYYLpQQJVEKcPk3msv85tF3a3axkb1qoJx7JLpKpVET6A/RRQBhxuG
iiuE7U7IAG9zeO1DSPfolIvubA5ffEG+akTo3XEh7JKsuBD9FldouAEqSm5i38oupkXe3EZf5hjF
qjEaXIa3GysFHjtHX0ZFP1IeOELPgTXG92Ze7xvpWrbybTC+BaF8SOXRKRFQT3uv7DQ3ZbbW5i+I
I7laXy9D4SP5vVeiBBTJLWCDcGsU1+DzvGJAvA/wOLqOsOdFezQeFKyugTJ4oMl2WSc6Tdc4enYo
Ws8cgd1KW3isV0ll3Zmi05Xsw6C4jHIGMkAitHeA4ytldGXhaDIG1rvFN+OC3OBQJmCawgsLf4EO
i55+oHyZPXF2RSyZxPEJx7GuJdYm3aGrTknZr4pFraB6YgL3rIbPZfcmTLz7AfxMbBvxWyuIXipd
BtJt3VauAARRlC9zsXHHcgSTVG700B2CtxjaYR1+jLMBXGRVtm9QVigN3DkT9uDWV2a5G7MvOVpZ
viV5kBV63DunCBVpvb3IMuKP1LpjHdtCIjvLuSHj+yFY7LonIDIGGKRJroHgNy5v12rGLyOwx5FU
JRouSiDkfsobxmgeXL5rWuGFULmFLO7RWLR9GABWpe4i0XKhZOxiEvokYNX22apd1O5JVDP9Sqle
tWz2JsVAL2stzHxOoK6AUJ/kvncYW3mTSmUDeg2Kl9YuyBDawu3oyC1bMQOxomKQ1mxUOXcs9KiS
GLiE/EWrNLsOrknCvN4EjFOW6wH43aiEq6rqV+XUO00K6dp/yKTZ62ZvtmIPBpCdDr7LHH6DG5GN
sIybgD4o5Wmvy899UK/iSLA7Szz0s7kLAOnU60qs73TG4WauHtF5PIlS742aZmviYcrqRXJnD3ia
bVW4TS1s5l715hiunP4F63Rb1eoDjuq73pxcXd/rYOOJHsdcg0mqnmL5SZIi7HolV5/yK6UjaNfP
Q34KFg204BV05ioZjtHYgDKyXA0pFUb/juFftGm3ltGmtJH+7xyMwZifdDCOQK9aa3ooQDcUaUlN
y4ukLr0EYM46S6KrvDavwhYrST8GT6opzSoAw7ARg0DnUxCFUsJplfQ9zvFz7XREhnkiCUIMASPf
4KPK2iO4/3kXpcP1qAbW3oemYzOGznZAvlZGfzP55oci95e15DLWwsAoAHUo1PsCQsHYmmsRwMkQ
kCv0AmyXmUgTc5PQscFuAVy6kxZ4na9l6//R4Ao0o0GfbNF/rS9gOhTHVK6sh6qapXUAao1aDAHX
Ldi+lEtXwSoDz7ht0kS5ROIxekok39wniAWuabm2nwhBS2dyXPRwZObouCbpaNkzaDjXbiirUcim
XA62ZUvLxh2MavxCbdjibC6Z/GZX7rA5ztfg8actGpb9JfSDfMtTgX4rlppmAZ0es6XO8b+WPOZS
/aCsQiEUfy2KhKU+8pdKSV1qpmKpnsaljlK/llQ0eIUveBuG9xIA5TdTiKMtZx226hBX0l1TN9Y+
ymL1qTHIVG3m5cYRpER7Qo89fEWtxdwpSLXbWqRR7hV1LVyiHuW/YIwn33atEH8pszI6CAG1Irih
G4QfcwrMrD4CshEdfakt56XKZALV4AShgdOxRokafyyxhG+nWbhKAXm+tknRg++27lUMDWwEWUnP
1IcAjiJ2eMFl0kqHUUsVMO3984xMJkjiEoHSArkpo/dPc0CZk8XeNCs0LhJtLXZN6YY15W4EUdKG
TU8UbXO3bYz7Efyv2Cv9AwLBPYszyK14GwDJfggZphboyaUGCDtApOi6JtauoeQ2wITIPZhAAUnF
XpWbzgPDgcjdZFVWc5WxnK4h2SE+uBR3xVLmGUvBB6eZ2m/8WgfWS0moLsUhQpXFvv1aMaZL8Rgu
ZWS6FJT9Ulpi84Ig5VJuqkvhOS8lqLQUo/lSlvbUp+VSqGZLyYoBafLMSLza/L4RtvTVz9pgUPXJ
SUWsSJkBLz//rjFnWEIxWaKYMvUYLC/QrIfBRLe5LtVtqA+GmxVJSDqr3/7+sj+1yCGGfn/Zs4xd
0BOEXiGGbYeqgIGpkVdJSYPon2le/f5Kv2hyfn+lcxXuDj3ZNKmldBuGw4sQRGs/7qEPz8ZbGn32
VNKPhcgSCSD/i6hP8S5pc54DIv4ZqcIq7vbpEnHY6uZeXaIQkznlEo97a9vrQ7CCeJmu5ljBhTNa
QtgUYHGWLHFNHOT8m3bO3xoU3BQZ//7WKfq/5ie9fi8WB+bm/KOWu3ktyqmO0HTE8/7b3S3GzT/8
glwhaqer7r2evrw3Xdr+r//5l5fZ8if/qz/8ZtB7M5VYQb8WlMjLp+HVnn8/FkDh5bv18pOF9PVz
lLd/bN7T9/z5f/zxH83rO8y8Iv/jOX/74wbyRfuc//H2/Af0vZCJ7PvX+96+/fu/ff3Yv8YNgvon
yuuL0TiFKZYpOFT+p8GvwLyBqhSZFAkFAiToly7zt4GDYPzJKuHYgMGPBoMsL9Ckpuja8N//TVDF
P9Gy/jpr+GuA8Z8v6FtXn3f7L83fzjxssOVk8M0RCyQB+UPkP872GvSWMcqKcCcmeISuGoOCI3Vz
DGhhd+GUlt0Sq8riJUgQhfTtUFDq/kUBalNgRWdQFHw2C1g66/8MOQhokPQAkuCh6coziDmbBcio
yWJgk5ODhTi34ELZYfXax5wmiqMrUxG9Cn0DB3JVaFnfKaQ2mtVQ+M0KzOTIKPxc8KD6ybrt15bx
iV/AGZILmj9jGQIeZp8ynX1grj8GRFzpUsvA9tAuUDcdZ6dEJFfeAegKsRxqAU+gHB/Wahg7kABk
dYYSnJrVZZyno7VCTl0wrqCpmeJn9/VjoGYsyuJajCZMEbwm4/flrX4XqCmNlVzA0qTOEZSYvFnE
/BRCsbXUkVDQBdOgWJU5Q2DnJHl1hxSY2m+TBaVnOlIf+7rpKIMwUUKEVl6RlelTE99kUmrcS32S
jj05cByFqlMDXWns0pcmMMxfN9ffikL/tRDzfxOr/j8MQ4tN1b+eZjrP2Uvx9qOD+PI3vs0zRUIF
gyr2jIme6GID822cKcp/Mkc00fpA2ge5BI6jb9GFwIOoA21tZELojWmslm+xxfoTgY0l6DD8W7T9
ZeNvTTPPEHlADZeJnoVMJzqniwzcj8vSwl9t7uSx23CGN3vQ0J2LXE3tRUCtqDKV+oKMq4AvrtWr
ZNFRn8w0vPvuZf1ijvkVa/fPiAJfimEvGDLkOYAhYmx3dhO5iaA47Nl2k0aZPQAQSR0hi2vVK0IY
b07JYIHmVNm/cK6m02pqB3GT9WZGDtjm0e1XHYLf3xIiYj9EOTBtMNrgn5gmUixUB+dQRUDjI+El
GTZFaaTg72OTBlfJ2IKuRlhlD+PQBbQQkb+m914As+7ALtvR7FsDbGa5LrdgFYbK6ZFAGlaJIKB9
PA25pj4PWhV8aKBmxEWNnSZV3gZGuTb0mp632o7zQzoV3aGWg+51KKN6QkK9bGUbJHlubtrApBkj
F3K6kdqiqY6Kn4y9s9BzHibAzofUqN8BT4QfeGuGcIlZSNqVmg1+4EUphbU7i8EwepNpCshLJ4Xc
20VGvrOJJPhzotXHMwQFSVoEJcwx2GPsomfrAuG+fCXkNL5Rwp2L3paRra52KKdLb4iNQ49rjNDi
kWpSXU9W/YXpw5EA7wEiK8huX5CEVT8SuxxTY0IFgbioMqedkuEtrWCrFAAyHwOl6AYbQ0gIKxIe
GqEdZtqAklJNTwa6V/GAWHbvuxYS8LGjNTN5GR9qQHoqoHcMNQLHNhKzC10v6HprLXUljHEV2sJW
Zo6J1ZgqT6D1K3N8ZgJoJjTE8gYFziEF9NwYI23PnMltj8UoFBaYMZo1ejXc6xfkXdWS5lNbR5tE
N8fyAFQ3K9GhNihnag1NdtqWc3XZVBqtYsuvQwSX00E+4Wg5vfsR7t7rEX7nPTbRAXQCfxBU1w98
cdvWQpEdhilQH9HeQoGC2r0+qGqduMgC6yEUT1m6W2rFdlX7Qnw1+73yWquZejEJacy5qgwkAmHC
XLexmHk7qNFgDjCBWbmILDFTHTi/Mi1LddbAKiGz6BWRBKcAXXh9L6vM9em/QXDc9342aoxxFgKZ
TkMGYFGbyfSvRmmGNzUMptNBDYiYV3HRpd7qHCs0hhuA+WwGS/SFtab3U72We0RY3UFv4K6rc5zf
EM0WYD6I+dE2R0PGho/lF8SeAH1NvZnLNJAP0ZSLNGhJtiGm1frkO00PV5WJWT4wwh8WZifufbCS
42qkrZdlNQRLKt3rUh+RprVSGJEI1JrTB6OW+TAnepW6k9lmBsTAoii2utb2TJG6DA1bpgF1T63b
aT0jlqk+tJMWaFcjReRkqyPzYEcqJxOuBOX6vRkaFUJb4V2Z0amIh3eCuBE45hh6HbO+51Dor+MO
FWeQfIyvX8pJ67cKjNLjUMivre87er1DDFg+JgYjb3sUGC+P5m0wjR+GzhhRbpBuGPUMf2b44lTp
7uQPU2Rr7Kko0V3SmzexHJFPgbzOC5q0aDe3zSqvjWOJ5EpFJufq2XhltP0BruIu8qWbohaQp6GL
pooMbwkksZqsmBPbUhHRbxJXJZhsN4QfZzVfuiR2C631RsAlBwwWdkU56GwJHyMWtdcB8A2F9NFG
6vhgitVelngCUws3WrEruoYvrkceQhJoYqIVgdrLGMYHIBe72ohVV8nBttuZpt6YAe1nS8tW5N5O
ZoFzTXJDQ1XA4C2LneHlKlyucCoQQ6/3Ui+mrlaHV8xMv4hFjeFAFbjtbF0V5gBfJJpomWYTPhDj
+FRn0nsUm+WVVNDGCCftvsmSYyWmJyODt18NbbJOkfFxxqb0nSJP5n2uqqdcftCG9DKMpM1cTCsM
JMS3mVaZLAUO+pWNkxbmrkJZEMquHMf70OiaIx6D0EEgxtxJVnnrl9qF1aQrAcsJlzFP53ZqCRPG
mmG/yzoj0zIcvabNhq2mFL7DFMJJgD9cwVi59WvlSmvyXWDUz/3Y7gIxLj9wq0g8yY/mR18caYGr
keyBT0MfcuhmuxHxZVY0TBfqQPmSdWipKnqDi8t03QRC7aa+eYNfDhOGUlkHQNGvFQgqciHErjh4
kxQVyYpevCMq5UeAeYRroC6glojvTwm9fMlngeUV1JNS6bbWOJ0QLVZswcjczrKuymi+H2Lcd0gX
TMLKQVHkO0nPrhHN4EZYyOY4Q05nZOVITdI+z3N0oZfxSVZzYRVOr2b9JoXWqmrqo9W0sJtKWOmo
bB5MlEvbzRAjxNBYTfUgDNI+LuSS16durNI/NXKHIrsSzf3LNOGoY9QRtUcj3goZzKw+v+isYnoa
pZLufCkqhxzTCfyB+vrOZ+SsdkeJSXQAP8guJG22aQbQ+krTYWXltDcFQbrvg+rRGoODYV5Rbxh2
q+qHUgkOaWq4TMdUJ5wjrxDrXSIzbDHUR0UcD02i0qHOY/QF5xxW+xyuYitnDhJ1MSpEwm0F/n8w
gtPUBfFuVq0HaVSqdSTXkGrUIOhXyDyWK4Fm1ZUYtfV7C6s8t+OozQ+xX6w0iQY2IWw9FsatLyfh
kXHqQYY7aRtieYuoOuWMwmCe0RfiNLO6RjogWldL1x8Nsi+VOuQBdy7UThs0N5DSNHR+x4nmmumn
N4LSO2UcPMyChcBf9AhGZ9v3ZucFeq97WiGh+1Rrma0hTS84ut7JV6PYXJoArgRGZ0KpbAisyhqq
OZPDOwvjCtriEoPGJPRqaDWVjFkxHKQ1JwrM52ArLkrDg3836eK07apmowChQ8qiubUQsrAzZnnN
uFRsDBFwbygvawOKnD/Me4Efa1Ae7KYkN7UjzntRH4+xLxbJPst6WuiydoOMExUzVVdQq6rDoD96
m4xg3yEyByF5WIvIwrkg9pAYIdAZCQz+MjRwDJ2NMLEtcdGKQNfmKE8ZZ5I2FLDJEezxqsCPQGnp
0isPeNLrLFtbCgoZAJNucwW+hRSaH5VQM5dROll0AgU1qcJfIywWQYPNES4Sd1LcSPtRF06kY8a9
nEzv6G7u66rz13kvHP3AMC/Hohs31TAfCL/5ZaSV1auFFpM9pv4J6fnS7ut8hdy3Yzb1HagxxFxH
lVaUZR3EgNhAHoquSbfh8Kqd3tIQv/TBtuG9CzH1o2lSl2GbqPYHNOBJitKycAqFLC2A2V6jH1De
RPmwlWJ4tuh36Zk8PcdCkVxqQXZZRtA63bocWGsaRMZYfJukAX+bV70ND0YcegOefHpR3+UcXw7l
7GaK87dJy6Y1TLz1YCkBm37eYXd3KmsrfID3x3FENmOUebMXS1SHsgnpH+xDnjvVnAn72lZstWlf
tbO2g+23n8TAQyjMnYcsuTVCU7uemkYlDS2a8i7FKdW35WpsfGJ2Fb8LTcGIOhZSP161WRRfDegf
lA6OVuCasiBuOaMTRVmrDcMjOy0qeAZabxjTwmuobvQiMx9jrCEeASsEDUI1jXmq20H4iKtJ7jdi
w45HpLIFY6J0A81oWUhUBxUQbURy3RxJe9LILNeJaEA41pImTVEibeYHM8eJy9RHygBFGB4DHBlW
KGekL3or0vtKIX9UPiPrsuxSkFFyOh+UQcl6h+61CowLuc4FMAYJsR7jgdDY53LIuzRDJPBaQ31G
0ovM3Ux9IDpY/inbBPs6vEPmxiLFTBhsrydlKLd5YQEyUTFogIfeDjG06LoNPYNXWx5zI0/ZL5hv
MaWvY4NeRdlU10nWwgk31LwPVpU/Vs/qOIuvscgVOF6N6F4KVHNwdLOGslIwDNwiI5ScJiz/TjFs
SYyLJMxZLjLLLNMVUCyw3XPXjtdlKVq3fTsyNYh8dLvlQEnk/WRWyQiEK+uxn1IEHgiBIl4noBUU
lLM0GrGXaQXePpAt0A1JgBqN2ZmMQ0fRbC+tZMJOjs0SyBBGBfMq6vyRFIoOOuN+36pK2NYTMYMU
KXc1TWDdYR7FWm6VcL5XC38o16IvCdgzlrXmJHnYXU3xCK2rIQlktG3kUezOchYoNvOcMXXmGAla
NwpH4bpOlRc/VLKDWFiWCxdzO0Iz1r0SPvplqqFXxU7vOgdKBm21TESwyxFrM37pMuKiU2X6sG6n
IHufTXOGAjuMXQfhvtWJVKj++V40a2j7W9KQyFhLSUK8WeyCGQXLyYAZXpPEaMoE6nSh4HUju0M+
TNSnSY2zZUYy/LJ4xzaADFFSOpWxkt7lso9ym1T1HarwWevLnt42cUCq0WF2jCSMlW18Sfcfs0Gw
7LkZohwfKxN9o0QlxXYGrNTqVRTCfk7CSI5cs/CBW6V5ghSNOKgUDdhhaQ9Dp4eG58cWeiCJ3PVH
sJU5BKMgBI44tGImrBpfMiMPznc3P2hiol3rVd5jYpIH1CNVrwCTQNs8azfoucC4z0iXbsSoDK+r
WE9fsnHQHsNSAsEk9EXWb5EVYro11F31XkVmJLpCk/lPtdIz40e4ov5IDaakjoaU7lOEf47uGqKW
PhKhYlwEKW8sJ0nFRWsyHMlOes2sXvu08N8DAJhAebDsoyAKQ5/TKFOl3IXoZeVeL1dh5KJOB/Yy
CKPqOUAr7caiPy4Ch6ugHWkBugmXehBTBM8jeGOhm6Or2sT3zaHUiiIH6Cx8tAk9njst1uthZRpx
8hzUWmI5TM6tvRbO0+igRgXEGd0/8ZHrzzF5Y0sC+/tmydkwiBbJ0jw36YBD7dR0cxnhfNfaVGRB
BDPTNRtcJPwtrG+iA62tNbEp+Isv8S+b4T8OaBCzXS4F/FSHK7Ug+c/ISwOefTS29WYT80dcTWoT
x5AZu/7+gX6+ioZKNBL7tIFkhmpnV4kHQZJBagPvqxVhxSEKxsIkwvz+KsunfN/1YupAa4nskc6X
gUfOWadaUBKtrE0wIkt3zIaQjx2oVGjd5axG6m1E+XDDSGI8/f6qv3g2ZWFQcE04YBjm/PhlpSQL
WQvIaAODsLeZSAcJiy5fmpv/aID+oqf3q8ssswqGIPDZDOVsaFFMptUhfpJvopBxpCHn8bHTxuST
rvovXqH6dV4HwcxYKIk/PgxomNA0emAlnRkOqxxo8Y3uS9g/gsS+rH2o+qLgJ5+wpn9e7kgfocMO
05bBq3EurGyhmsDBOjUbWTDY0qTOwLRVkKiD2nq/f4s/Dg2W5c6cxWBaACoSNqJ+9nwaah/UL0st
lAq4tyYx/ScVz8wQDK8lXPV6F5LI5mEDQSkzR/f3V//5O4RSo9GWhQMFKPMrKeS7fS1FXd9iitls
xDmNdjGa444UTd3fY9EtW5r3KULsVZEaZmX++B1W6F3KVdU0m6mOpRWY+Ees4LK//yg6/0A85xIS
BkA/XiSgTupiNH838ZhTutNKvTeb+O+vDKIGbXn4DSqeI+ds77YZq8lQ6maDtyxdj6zVTqhkDFu9
i5LN77+bn3rmvDactdCuxtlEI/KePVFkJKWII3KzkahCB7uKCjpD8TAhVaWX7TUSar4KUr3QbyFh
UrmN9KLelHiKIbVSb1ROYoDw+CSk/bxe+Q4ZZSiobVOqnSubzzFyJ5ERNRuOvBdzAkbeAwfSzddJ
D95xCwHbLVSfRJqvTlc/xlEuiqeMypmCmPq5qrSMhU6pdUa9KdmuKxW66VHNxn6HeXG4G+NGvqob
M/HkorWgBYXI75TpvC/DUD4peOTtTJUSAAnk4QKsNR17OQNkRYo1rCoTeanff29ncIavOxrfJbTs
OS7NnxixY0qvSmvY0bjx9K7uB/kpG2rklBRsDI+YjGmfGVb/HK5ANi3zafy+JWZKZ5FYI9ORtWjs
N4iiyWt8+qyVpIklrBKQ+F8f7v/BePD034zNqDMKsrASAunOnI5YZRKm/nEe/gRLuCjqD8Byf4BR
A4nwPfDglx/0bU6oG38uSusy0lsKBEiF3fVtULj8hEG7RTjGzkhdfvKfMATZ5C+RdpksJkbzQHD/
MSoUZOtPtiLR1WLwDKHV/Dujwh9XLlsHMiyfBOBBI1RjVfNjCE1NJBcGvwrvce5C0tduHuZPDtYz
pMPPlzhbqq2ktItSVXjv0hJ/7h/SUw+3yR5AO3wSqH7cFD9dyTw7WFNk2hIO8vC+8OrN5bcx+b/M
Un/9IGR2fI0ifP7z4IySZJ6o4RDeg2sH+X8x3/sr8aa8iFbfrapfZFlfzeb/Gfu+Pcd3F1qO8O+O
aFXCW7mUx/A+Vx0l9IDxGSs60tZLuNoC399pOwTV9pBO3NjutpNbXygezD5YjKtkq7vIWhANjE9i
3FdbpN/d1fL2v7srWo2BzqA2vK/NDbK7yWZVvFtet0JEwa2fx7v+iSaV/plZwdlB8PPLOKtDwtqX
1crgsvTW3Ppm3M6HGMj0fXPb76WdbzeXlEwxLc/dzrj5/Rfxy0dG5gCSMYk8QspnWYxQIcqxqObf
S6+YzzIvKp5oazyaiGTc1IGtnpZOu0dfPHn5/ZV/TIH/eujvL3y2LS25lhn3LUsNBdTAlug6370W
m99f5Czb+PkqZzuzUfoQXnAf3uu1DQ+0fBQhVWU2jDIuqFJh0uNefIs/2aZfJ//nK4k0GIyCjK83
+IQfV1IfFbGZS1YI3tSr86ZdBcE0e4NpMQvQAJ2qA2bEZOpXmYZ++TRuFbFvbJSq2z2kptTpONeR
qetA94cjsGNJvbDaRcd5NK5joX4SchN6nRl7jJZ9O4JeksvCRzEZ4cYomLFJvQDvXwFfnjf3aLA0
noQzkvvJ21126e+e8iyXy6XQYCosh/fyWji1l8Fx/EKqfQF37G56kR5pz3+GeV4+8XdXPIsbOYDF
vpfn8B45K+BFhS3Yqpd5gW2eACGYD6b82Tf52TOexQR/Suu+rqTwvvKy52rjA0BwOm9cpQeRZoYj
Wl5/Odupm3mjzSBTSd0m8CzT6RNKSLig9rAJ1+m22aRrfp2cBFfe+58ErmWv/PRWkAnQKYsVoG1n
b2U2ezHMW+6xPsx76wIl1M8Y+786RCnqOBNgEumieraep7aoFLWOovvMhra4ZvR8TL4UX+o3WCez
jWK490r3tro1H+d96OLaTu/UFjxADvupO8Lc0rfTpXwtEs5xqr9HutEbAZ0HNr4RK+l6vKw2omH7
77FjPeKG8Far6N15V6JbXXZvySUzc3vYT3Zpo8gaXD4PdvxXCvgvj76vLlfn7/D7Jzxby2lYSWIL
b/hes8Feb3s3P8EEW1UIPdvwbLzhCxC3ZBdem1vVrhCPdujQu9lKfdHt2kE12vb5b3XNRN2mP/rJ
7UlLoPrd7Z19xdM0zfjC+OH9tI4P0w611eYu2XTrftMWLrTYRSZxJ+3EQ7hTLq1D+amN26/2wffv
52wf5H05iL3PCoCqe1B34WPqzhuATPvhMnFujE3sjnvTTZz7ete4lrMsimpXOe2uOYarej9e5S+X
z6/jVepFKxj1zkPn9K7yuIhOIM1rx8fiXv7S7AfRLo/D/jMBFnlZoD+9PxyHyEPBRFHG8PPvjvZQ
RowLDFR037qtm29r2dXX1qu2ktx8Fa8Mj5hcevo1XJ1T9IYtxG3gfnwSLX8VuxYlD6pfMmVu5cdb
kOG1T6YeR/fRHdS0d+ELquCAsnZYiiRIBNM9VVBn/yR+neFK/zoBv7/qWXIxo0OpKXkW3cer8qRt
BPuyObTrcDfsP9tCn17qLJeAf1BaPu4298kFKNvsSETwV9E29/wLAudnbmRfTdt++kq/e59nGUQF
JgDp7Ty6V9f+bnQT17/wHehmh9ElIF2ML4I3PYrbxiV9tIdtcw1OwI3uP/lWf7kxv7uLswzDmDL8
hzMemk25HtblBlrzS3gKX9C82GkedPgjDjnx0b/AOWVa//7qX7ueP70DDQymTj8FRZWzqMVYa5Qy
n3fQebMLG/MEomqfuqGLEL1TfgyPldu5vl3u5H0Arc09mmjBfbLEEHX61ebS0WPEqwwlG+2sKpng
kpSFyjt42L4wsLEfro8vd6voorJzlxXXOP2+sF+2xxfD3jc22YmbOZ5se7t1aYf25VZ1MuckOwjB
7zL7QV8/NXa8ytY3xJBw9cVLnM0hdFdINPB520tP5fl6++UuWF1n9snfcgo7q72TO7WLaqh9hANk
N/bT1dFY7Yv101Vin2b+rmavDBsi01q0r0Y3PYyr46l3B69xfNdJbWc9uZfvq8vHL6/edEIiRPbm
VWQfTyhh29gC2Xv6HrvTUfWebkJHsT/oP9vHuye3sm/uKv7/tXYn53SEt73N7E1h36Q217fRV7Yf
Vv5W8LKvL0Ba6U7o8qkNnzrb76cng5u7Qj7Svr6Y7Lfj08wjuHvB9b6c7No+wHO3ta27utrdFfZg
H3met9qOVrebt2BlcnMY4Nib287xnbcH37t78reRXTiXGsdX6lwzunQK58S7XFbHuH/h+wBTZUPR
5yeCvdXsq+O127vHbWvfrEf7aVo/7Z230VX4raeRhxKdmajJWW5x58369ESlRs5lOavMWc88YXJs
7S844jnTpc6noDjgsu9WfH5re6rd2iDmbO/V0zxvbdrOuFMc59rbXaASvN5erkb7cXPLrSrOune2
jX0Z2Srr9nB/cb1PnQv78jCznA+bneUgOeB6u8PO+3Iw7Z3lPlT2ftPZ17W31bwDF3HItGzHZ3l9
PJtu45CRAqa3149Mh1lxl4HX7kyb8H7s7Ivc9jbYOvHlyk7nXFzL9sYL7TdMBHihyu41dNfDStgp
O1tePdsXt5Ob3AT2EzP3tc6L877wn9LeIbNiX8f2HULzbm6jSc9vHt4Nx9uVa3/v7SRnubP3wlm5
Ioutd/TTxYELcZ9O6RxPket9eO5u/b4kOt7F27Fzdp1n2bcENEaIl17urd9nh4mod+x2V5Nz7N1+
BZV/1bqbxN4coag68u6O3Q2RniV707uryZm82r29O540+2HDoMbuXeiPa2/TuoZ9d9xfceeJS0bm
lU5uT/a+8053iWsX7odiXz+8sZKXbWTYH5nrbW7vHO9yN7EAL9aPvL7M/rjbPAw2b3dy44vnA1BD
++IxcB6n1ejtvPZqck179npPWBduaMd7TGd4L3wVSPDawWrDyy53uDi4fOryecAxXc0Vlhu69W65
u9bb+c711cPLYO9Ht+GFwCFwlFVj19ubOwjUZKIYlTtXhpveAnvYlBf1Lnd2zSdV5FcVw5+i7Hfx
DWrP98mDLJh6pFbEN4Pw8iDsH2b35diwau74ptiw29A5qg5TeRb8y8269bLtK22Dantv2ocld+29
aqU41/9nWSFzOAppNCZpYf94Y2XsS5og1BGdg3wrekHk+Otyy2QsvQYoQgNqOOkbEEeYHTg5C+73
p8/XtvhP7+W7y5+dwFZohWhHN0tOKF89FRfj1iAOrpl0X/gb/aSvyl1y+nvMwb8SGtSTZYhNOo3F
82cWwyTqTWWI7hsc3RDW9y8tmam+IFXPqFya+JIABgrG+jPR4a/Nr/OnRWoZuynqecbFS4r5XQqZ
4SA7SAIXHrx5K36YH2CeH+QHKpLyaFwKN+ZfOf/f6kr/R9e09XMaQQeD2f/+3P1RfPxx3T63UMSi
1/8ORDjp90S4bf5W5O/NjxyUr3/nW3NZlf6kob/Mppias8rJr/5qLltI50moX8OY0hCz5Cv5R3NZ
+5P5JtNH+FSI8UmiQcLyjYYiSHwew09+SC/YWtrSf6e5/GP2x5idOSMEKfDgiw06wsw/rgmtNlVf
6yxt9b9JO68muY0lC/8iRMCb13bomZ6ht3pBiKQE7z1+/X410u4doHEb0Vw98EGMYHYVsqrSnDwn
TZsGHgDFp6KkTnCbX/pCKdJTLQXy8KZHwwFu4wAsCCp7CdCYjZMoIqz/+OY/v4Nuu4NCKROurHn+
OwIEdBiia/VTR2dIdYMYvbQ3stkBOELyT/57JAMAD+s1CUScDj/IGEP0XRAi+3j7l8wLBfwQUWUX
E3bQHLIzy0MyqD7A16HWT2qZ/2R6XP6ZGHH/XaI8cWydaNhY+NX+Yw5aTRYO5S034CKn8lRbapp4
0E9BY6lvYqBdcN+jUbPr5UB7I8lDB9QllqYfVqYYZ1P3tsZ856HvP+uF550IHMkCpqEW6VWtBokJ
PFUHVZk46DShu6X7dboR569aEU1tW4Mr8opd3dKy1h57hV1Nqvxrbibe0U+a6Pn2txObNXMioAhc
q7BDMo8NvfriNQF13vp+X2qnvK/rx16GWLCVE3M/DM1WPn69IDA34AIoKBmqClpl7q+1w2x5Tnvo
1AveYKOqzUsYyeGnexfEXtm0wHRaliT9i7wENcLC6SqpO6Hu0BzNXLYeG4k5Ga+Nk++3TV0tyBFk
/7AvaxqQhyvEQ+n7sZQYtXRCatXaA+ZF5XcorI0X9+oLgcYFDkCeRwUBNNHiwUV5coRvyvJAwoYS
LaCgpJI91XaOdmFoK7/uXRNwIlsVAA5YJmnszj+SH4Ww+piKd0LZQQezWPp5zyxn03y+347ozEE7
iXwAB3pupxuq3GwZxj3BHJe+t2V0fSw9lr/+/6ws9q6yDEQ/ihpJNalsH/LYGE9dCargtpXlF+Id
QKlOtwF6gal76Xi+DhLKIBI8Dll/stJifPa7uGPqSM++oJBRPNxtCk5hhvzoMwD3WuKwosxP4wgU
L+hCYpDBl1DgqeRW/sbIYrZ1YF+AT68vBxYGO60BcoNPxOjjwhnS1IKoSW6GUzZpITE4ujbghyzD
u8Ra12ZfdBME9EH8oT9GaeCpFyg0jO5N2yeoNmuI02sHu56o7wGJbSn41VPxVde7lmwIhar2S1jn
efkRxIMTQPwYW+0uVeKSYSajL6ajBsb7fZ5KoX2omLBpHprSCr8jvVv3LjNYEGW3VVsNyO5MSnYJ
CypRD6lcm+4UGE7rFlavpA+9KTUtraxOrsrzqMbZF5XZiidTqcRUeKNJw0a/Yvka2ozC8sZRmhFt
bsbg555NJ4dFBRI8zFaC0ug0vInG4peXTn9Dyr5Ro7/2PAwh9cy7S3gMKGluq209wuBU7k8p+mA7
Bn4QvQUdehoiqANve574p+a+gClY3QUPO919U5ubGiUGNH0VemkUa6VL17DNXldOpyyDwEWGJ+ci
6Zrz4bbRlfUR7fEy0eSAwUDEdK9PFjgzVIWDejyZMeRVod8yyynrnoLgZ5FupTZrxgAnQNhNQQu+
bnVurPaZ/WOLB0aQhnY/eP3wIPZhp7WRfbh7XbRe4SgWt7p43BemGMQx/dJnPFhyAhc6gvi72Q8p
0Lla23AR4W6L78asMkZ4n2yVPs7clOz50NIA7D5JiHqjw5Y4QptwOocZ5K8QJA1fndZG9BN+OOnu
ywqEB9QSgEAE/8oyQI26IrHsNBtOVRox36nlUQGnVV2OE+Mdad8d791UgUTh8We9wBmW5kob5de8
7eRT1hTqUQvM99UEmVQaU2y/bUm43XxPhUAVLTHkN0xa6IsjbtooGpmeM53U1vhVNwjrNNIYb9wj
1+6IERbCdc9I95U7EvCbjTPm8ikHFL4raROfnTZgFIyJw/e/sZ5XphZnO6/Nwg8ZGzoVnaKjrRoU
7gDG5253YEEC2ajwmdB+WYTNxACpLTf2dJrGtIRvtmldBHYKqCLNrZ7xygcSrDgKuaACJnSJ8q4L
KZqUMpShbTW0Y9aatBH18l9C/P/aP7y+6dGlAERJBdwgAFgy/DuV1Mg19+WJEcsM1liz19RdVsjh
j0oZ66MGE1V498WBSejheZNV2AcEC8PrC5GXy5TT0pRPdq1+ZpAA6EAS/KFadXX/xyLFJeK0hI+T
hswNMfdEEwmO6pMJCPBTN/rtYzc1gQvaYNw4TSuOTjAj4xqcWbDyi9Oka30UT7CIAoeMPOfsB1ah
uoPRVNYu1zRvON/t7OSMqolmAiQXtLbnK0tbm9FxFMiJCZE8L6vye9Pn5kaOuuIaMyOL3DyyZTXU
7IkbQgl6pvNySFDKYNhL7Th90irm024vasEGBeyEQoSFEAE5jwwIermJSJJOZWWp06nS6irZeS9T
857RQSIAkIGBGy3NDErFSaty9pDLsvYhWFJGEqwy+egpcnzREf/ujzIfyvtj1Kvi++2fKDxmfmkS
kZlE+yKbBeIn3OBVKW3U4H4vCOxONZLZblgX30xt0Db2fc0IuETqIbKlAIxY+BLs50UeGfFwAsVd
/pF6lveJ/7UlJ/UCm1+shVwZeTAWZOrmElavjKiaywGo2yqz/Q52AhXl2ziN8gndzVafdl2Q5jQG
izrNzznDOPnTkHblcyVXkvoOibAieZNalWM2+1ZwIF38WKgbSpnn1Kia+mO6MysDHFErG/imk9rF
8BDxBcezlk3oejemHKpupRnFx1jWm7cMUDZKCgt24HyKy5hAYId0YjY8Rk04ZdBoUED9pVZmIdm7
lCn1nyQYhbZDb1SGS8Afow8Qz8bq3ScbkkKNXeLKYgZGXdz4qBS0ecKc9mm09eSo+V4EyEl39iqq
TRumrj88sRhJP9c9wGFlWVwoSrR5y7BkKjrPBheFPPWANLWxEQQvwJLimJkw1wk0u4KIBY/L3InV
XI/8otW6U21FP9J+Gn6pUL+eTEYWYR+diie/HXOUSmH7ldRBfZvJ2eaPuL4v0dqj9MiOQoXjLDV2
ektrY7+AcTQZQpQdI6f9GjDKvGtML9zQKbreVcqc3CwI/cliuYu7MjadMoVVuztB4A7HMQC3w+Q7
4+H2zbCyIN4ynmKw8RoI1EXgrWuVlEUMgkHmGDFBbkzqhwmyOhhnYMP6HVMGQTcQY55R8VNeXUKy
FNfoQdaYirrkg5+EAE/JZL/LUh/9zqoAs3NDmDxvS4CWbSkw94fQ8pZ1iF6fiRRFAe3SG9NXoL6/
vazr5IzvZBqm4FwD2Clw1bNlDRGKcEaLLcc5hkp4amP7o9N4b41ART4z0bfmwdY+mbj4LLjQuSOc
xT5OltWOjikM5rJ/IONNoCzQh3NGgnX3PlJfo1pIgZlrHd6n+dpKunBjpkA83AToPiMfGEHKwfBl
WkCzf3sbHf6p+bXOYCDi9dzq1Dw4W3NTTmW1AQyr6onhaEva9UZVlseBSLXcIZIMOQZvTq7tInUM
34wKsk571H2m8c6SLPNFKhR+HHIwQ4T5i18xNTra4lBHnzQ4ZxlPlKYJ+Y2meWCastvYXOEYyxVT
Tmd+kANOSL9wHHNI/KbPZO1kNawm1aA6kqVga5Dk2ltsVWCwqFjxGgCPne9rxuh4LUEQDldH9QlC
6+ocZNRGiGd89/YXXFsPsH9uEjF1ybmbWxqNJiiqoVFPg4KkS2LWBtQZ9haUfcUKPGd0nxiKpB2k
L941JdNsyQgr6YS8arb3Qfe6olJ8d1bmAOxky2A8I4NeilbCPojcSF/7Lo2etBX8Wxk9dCnv841N
u/48TN0QEeNyqui7LU6YkaJbExg+bCRZHj6alR4dW/64mJO3pTF6fVFhiryCxpnOI/aCyHx1/+px
qXmjNPmuVmYIlBdjS3Qg1Qm1S2g8lS9tr7ShO0IBtrXI628mmn/i1UYK61qOTRpiD6W5MHQjYjbk
ubMSEXdYXPKNO+TKDsU/yn44IJ+MytXC1+OAJy6eUvWUQ0ADeTB82ZZnd/fGuTzIVGRV5tCIlSjI
zf28U4FlWjUViGyAa7HR+2Hfk3NvlCCu7kOassTszBbDv6ZQAp5bIaR0giiTEVCBEgfeNqVR7J0p
N3K279Ooix8oODrIOkOSA6N5orbKbjActNTvfd74HS8jl7SELY2m8Px3dEVTeYI28lTr6RNtXuPQ
G+Zz4ijv+gwSQNOp8w2L11+R8ypwB4xw6yLWWlgk429GkwKCNtil2412f2oGKHXuvK1MXhmNHJQa
AkdiOaZkZp2CsnZmum1ayofMQsm86PtswyOvjjdWcBJOHQsBr7d4TyAEKJrUmQy3aEeo30Lb2vdq
9StLculwez1rlixSeGo8VHiIx+e71qelkmYjvWgrRRGWmORrbkHLH02+veGZYv9n7xZr4n5nglJM
UsNtO7dUSkGlwl6luUEOgUoy5OFhYFh8L0Ng/TGVDPOiyWP5NBTQl96/RlvkGrS8ufyXMUIBb1g3
5LnmqrWZkNj49rkb0wwKLYQEbpsSi7hapIVKIA1glmgsFjnY6qS1MqaCXomfR6eX9zk9pc+BVCaP
5tTFP2/bu3J6MeQJUpot5dlh+m++qc3UZ3pklJpra0jkmh2aFtpg5BtX1wJBRA6FGTF4BLKDMNxZ
zsAiSdR5qkaNp0E/LtqbRWzJTFhAzbvrshSCJ6gnA6KvpHCSk+yXxpvJGMuvU6jn6QOwW+gXuWEn
pk6AAvxkCjYVpGdynu8GaNrbt0ZSd1uYgxXPFiEM1yH5Pnf7IkUxNK/TacMy85IOjVt4SXAM4OO4
GLVu33v1sD0wpIvTKprKy6QZ6UVcf+pV15PaBHTB2JxNKZYfbn/rtQVRPqSGzaWgA2OZf2v4DGvQ
ZaVOIUbJdq2fOrvMoHAEB1e0UXBbNSWuN04NKKrlLVeTEaehUuiu08FRk2gxpHShJsGp1N+brrJ1
HBNRByOApv4zX1TQVdXgqakOZZ45PZZQU8B5oqQbcdnaegRlMw1Y0B+U2+ZWojgNuGUlmJdGKHvi
3rJ3hhxA8xkk0sY1t8Cf/XNWCM4JzcmLZWPZvRnRkumdOtLdKDebU98jHIU+ngJxlQI/pjJkFynW
8ieznqJPUV6Nb4ugZzYEov2jpMEWR2Km338rCeF2mHgZayDSXhwFW3JG3yPMcqEiDd/qxmB+T6Ry
OPPM+PsMce2NR3LlFhTNAjaaQX3KHYsaRKYmChp6oeEqsSOj2A5hniUd2lDJD1EY/rp9LNauQEFT
QHgP/IFWxfzbOq3TIhrkG25AT4wme6B9aCLH21jSmgc5InYjJ0Jxa3kiwhgmMZ8iohsaVfqmm4z6
UFC1hQnIVzZMrSzIUVWiDEUBRwc+br4g32GIZ+wwZSWN6aZSgu9kmrmRQVyF9aaYQ6DlwsXF+Pay
W6AXEaqOA7dJBlfoIYfo6agjQPlp0tL8IQ/04hKZ+Va/byUGEH0Q0WQnACZLmi/NiJBHyKvYdId4
gicqatviBxyWUQ1R01BVD1Fixx3iX6r3p2xF0/fbnrLyDUnJoEinaAXa8GV461UmA8ewHQ2pTuym
Nv3Rg5b0I2qSuou+VXm8bUp8o0Uc4AB3BCvDJB4nbxkH5NUE+oGF8jVt41iXCLfu44Z2/CUHqoOe
aOzBiFdFavuOufd6cMuii/3T7V+xut1ICFtkHOQ3Qs/4dY0pyLO8yUfFdE0oyWAiTrw2OcTJFDzL
igdxU2WV7QeC9OJgDZm2YXxtt/mcaBeITjYVrrlxQIxlJFmF5XaNWrs1RH5nWTLNk6QhfHR7nWsn
5rUp8fevPmzddQ21utqCGhKdJnka4J719fxwvxXI4Sxo0U3CyGUiHPYTDGA0ZlwL7b2zriTOgxrB
0fUbVogh+A/iFXLF+VpCp89qO+GbOak+PtRa9E2UrTYO/9qGCYD0/xoR3+7VhvXaZFVjMZiuEWj6
STaGjzKMahtfZe2GsSGkp6VLX9K0Fq+ABk1krQtsT9w3T9zf3m6MyyeqYgwT9OGfehu3Gy63tiyH
9BdCClQkSOXny1JhRq2qjOQMHDCTXlMRP/V0sLKNcG/Nsx1BvgDamUrcssQO42qoRWGCmdAaHk2y
6F05eXDOyrm6saJrU7yeoKNFmQdylaXP+ZmWWhBCmy66nc1JIHoPKXWr3TSlv2773aol4hWaMYRj
FJXmezcEzTBAtGpAF9uXRzOTpMOolNahKbOt5oH4DPPLkUXpAIREXgFYQjjOK+9LNGWKBl5yd4S8
+/PAWYM0VkFwrVXUE0yk4d2BM/awxEWIANcV+jvJK3viKeUyjuXmg+gQHqha9G86EMEbPn/tgS+d
LBmMEBADpOLnS2PMMEuTNMc1oiQ4y2UBVWKSy4fb32rVitBlJxNjZcuTZU2FXNUQrLmRH4/nVk67
Z4jTk43Gy/UbRo1D1biESJuJEBbnN4pkrRYVW1dBLBJtbkveN73fuVkU9qek76BeHOpqX1do3/YK
xabbi1zzElox/yAnqMCJTXjlJVYjUam1eu6opFf2GXDCnVy35TMityVKnrG3EbhfP5aQa1AIVEzI
Z2RYvOb20MvMc5IhwzXsCgjPkMuMlDuhH/+qOupWEG6O9ntQet4bGPCtrTvl+rIU1gGxATMwBPXb
3LqSV43tND3HzzFGhFkcs+ofEHjQUxeefxQ8m9Yxf1ljTSp2e59XnEm03eHQI0Gi2b94p+OkNjWd
zMNFI94+OGbhIcwZb/XfV64XoXZhcS+LYGRZ5dejmMGLJDDcmqXiOOA4VCbl92rTZBuOs2YKakAu
MvHovIibvHacLoA/L2EwyVWj3ip2Vp5kD87kTB+DsUg2HtJVWyLEo4IpEAyL8x7GKYlglZpu4GnT
PpEg4A57nrwCQenfWRaAQGA3oInx0LmHZGgSgI0uTLes5AEOfYQ14pLwyqK+seESa0cBuUKqPUCW
UDxaXNBw6Tu1qlVEOo01Pqt+rx5Uz9f2XW/rn3U9K85lqk27EG7mjTtnzRmpFhMNUI8kB1rs5yh7
ntqNxM2QVCImjIKHG5mQwdzv8kTDwBspFxvYm29lUlhpONLpcJVOsG33NTISPUKlv2GFsTvZoQ4F
aGnxopJVtEGZGIabIJz0ttL19FlSOu3j/VbQjeLZwdPxi8VaejvQda5q3fUlnxENuQ8PZixXG5fj
ip+jECbcgdYxQd3iksjagjF+Gb06NbaCPRkMFLEgb3GB6e5t40kj/EDSSBAPEgHPPw5t1JDuch25
Tp6gHdsHSLlmw1ah9srRsAK7g0wvHKLSK2EiQnyVB80KXC6l8txbY3RwJjveqG5dbRtWRCAqWqlg
vJZjVn6tykhnjIFL4NUlgla9+dmXSJ0moVzf3RgWxpiUI+nk0b6qunR9XDNmBVCr9ML8Z9qKKjty
oVudnesCF8gIdo1+oEoUR2w//0C5Z3ZO3MA0P4iq8OfSjiwFJYewHKMvkub4SHhLTVT+XRS+ZeyU
MR/Q5DUarTyWuTkMZ2PyZOkUDZ0Zvh0Npyi/3T4RC4ILKnBU+QgvuT94Z+gFLZwVvXD0xGuctURg
5ZhqUZ/9pY1WpaE9NXQKNDCl0cmfJ45UdSoKaYw+IgoTah+abOh6JJVMBAE2bu9rtJ8lcAqES0DP
cK4Xhq9X4UwZRQ4E5FHoAp0Nh0PblAlSEbnnjR8oGNrmh9Cuu58V4hbK10SKuvJbYVgFqgIqjJdP
QDojmOgDxTMfp5C48KJYSMNuAM+vIj5+I78M3lkqv4RAi4hPKu02yA05dH1UzPNj6PlKh5pSh9h0
BnQje6dkKZrGFCrCDmg/u3Wwgh5l540PKOzMEgSSa8q1XDPAHMCFL+40lZGPskq72M3jvKkOWYhX
72zN85Lvnt8O1icFhaoeqRA1jIJkp2aakfyZ53L5o8xAairH27/nKhLl51DN5TqAPZFLdrEtcShD
pmznsasaY0of2kGUZpo85a0S+uNzA7PmhrNcX040b8XLS0RB63tZqAL00doFhPKuIxn+WwSXk594
+t31DNEiZkINIBen5IriFTQk/ecgSSmcqs1OddIMeQ65Od3evAVtnjiNEKQRW4rBW4p+9uI05tGk
Ww2aSy4xIFXFxAzROyhb9HSg4AiRITsbo4Xqk5EwJX+hFFYkDzoH5WebFVP2dkhVDQYju0Ovx7cs
iZEkNWjTg9poXXmM0Njk0yMOkeq7TmusaitWuD4TdHvZIwAdlH/JsOe3HQJxngmRduqGpp87EN/7
6CX5qWdAEWEXzJpQRLVgT1ATvzwySIRGuaINurThEtcvCXkryCI6P5TyaPDPf4ZD6VkfiWvd1hir
c1/VP0tHiLz08lYmsuLtgJleerXUuqnjzy01cjdFYPwRMerM9DPTnsEB2er4c6yOJqpWaOvcdpAV
Z4eQxjDJenRcflmInuK0LKrJj12Uq4N3zegZ0xFp5ym5/xRTGxJde0Y/mUtarIv+c+T3EYrhBjiS
4wgfKWwXUTw+DVEz/dEl8VZV8vqT8akMTheRk0ifxcJf3fhI5iFtoE+5W6I/8WbQRuloJLQMMqFG
dHsP10yB2gUcyTlG5HDhpL3q4KRTlLutGQZHc7QRjp9yg0G/LsruDQVBJoCuoPqgCU3F5SRN6Ved
jwZ0LvTK690I+fSxMZhsbEgkNx6C1WW9MiXO5qsdTCVpGo0qZgenzNpnao+GTK+inzHIW8Rp117P
qpib4IQTsCMTOTc1DKQLuVnlbmwk5b41ksdYQSePKgQCXLE1bnywa6cX5qBKYASFGMpZOKOOLGZB
dShHqiiaLlENwp8Mtd4IP6+xz+JbvTKzuDXaiZhiQBOZ2aAKSiD0Vv60h7E7TLpf7hKacnuNiK3f
+WY0PsLa3/zRp8m/BBn/deZm7SvSByE5pspADrFY6xgrrUTPEYeZwvZtMoKCH5F0OCMJUhzvPwcA
+BQKb4T20BzPv+IY5AA1vVgkjdE7Bl4rV6mAWXeD7ZxuW1rzF0CLUNWxxYKuf26plMmKKZol7lSa
5a6wvXifTPWjJAPpl73i121ra1sI2poMgvY1Fhdb6DQ0kcwCGSipM9SDHI7KWc7a9Nx0arCxhWue
+drUwmVixEI9Mw/Ee9dy9Y/AUNNDV3eJuXGPrO0gMFb0pyk72eaydGIplYOogJ+6zPr6nyg0VH83
0HOcVKkeLkrUmRtfTASN86ASxVVoEwQsmfbqcg8nKfIZ+WAPC4TZDhIw+Qcr86p3tSP7fxHiTW+1
tuse0Yo17i1q4CIvnJy8B3Spl+PFgxZGQyvhlZXTWk/aEEI4MvQY+o1PJ1hWGBsFc03ffe6TUyYZ
gQGziDsGtbbXLQ8cahONG/soHGC5j8TmlEpJ/cRo0dxKVeQUYFMLK6z5oNWG+Wnk5H9QlEqh9IDo
WFrYaI3cPgFrbgn0iCiVGIi+9eK8acZoMElsJq4iAaGsaGQeK1LoT7etrJ0zGhI0+snZCVYXa0ti
HV6AmLVlUVf/iV7jkPwZ+ACV3lFtD+PDbWviX1vuJNBdKl068zbcFvOd5ATIZRjYidubavIZVork
HDsIIXteXn9V00h177EnZJAFCQ8JKCBUwsjlJEwUJ41s52F6CdsBqblCVqp0pzOg/85SBoTQsk7z
ot+wSVUbp2ehMkOD8zWS6tfGVPrZpeiV6f2YKFW4b3WUhXdoQRtvlSTM3t9e5dxTXlZJa4SJNfBw
kIEts38rQlWBhCNEdVNpv3tmKT/ESkYp6baZuasIM8BaufqxwxeE7GO+MCd0aHmEaO0h2Occ6Q3T
J0mcwc3lYquTfr0ibivxihP4U0tcosqzKNYUBtKyS+ngGg8Ia3qDi8zolorJypJeaAksUMpioGGx
pCir4jD1VenR80eJad8CCUow+YdRVbeK2ddLAtoMDos040XSQ/z9q8gOnhxJmSqlunSQEP0YrdFx
bQUNyo2PJH7xf04YH4n7/mW6DKIjggJdrPiVmWIsGS7Ixv6iSFPaHiytsbXnMlCZ78wMP/8+ZWEQ
PU9MTHVu26Po87YqsmorKrlaLGElUz5AIeD/JOJbLDYy2imeirS+JFGoIEdLQm/vBFnSVivn6gNC
aSJMcMIFckBfVJytTnIKQEpoG8ZFf2gHgLU1gtGXYFKlr7fdf353iZ1lGJfmLZmooAZaZgG6M5Vq
m2jdRU9N/2uVOEhiWo0ayYfWaPtvNIHsra7EyjYC5KRoT8RA130Z3HmGlTdZqXYXRLjROoinbBfL
xX0CVi8L45WhvkkSQA9k+Yh69jSUZqV3l8408uIsJ1P6ITR6fYvzfmUDmYwCHoRfiJHLxYMGPi5R
5EnrL7pWO8+j1CHeHVRJ66OHbTfjPgm2WInmAdA/K+NjQbdms/vMZc0PQ1+khVS1wmLptH8lSp2d
uw5K+sTwIbvUlOB7VosZY3XswuNtb1lxTIRz4N8Ca6YBnVjcLKWVKwyRhP3F8ErprKtV+KUqxthl
WmsLdbJuipufO5l7zFmYkicLLFDQwU3tmaiTIm+lpUfEd+UnJZzMn7fXteKS9IrBgADNoFO+bJT5
0JtMcVn3lxhZuj/VrNEvUHFt4SXWlkQLCSYu6iRi9mD+4WwGRnynk3qEZ9UI2dRAzZS9p9PcfMol
qUs26udr5ng8iYMowjo0AefmEnVARlr3+gtiCOlhsJryVHj9t35qtkbg184A1V3AgDAwkacu7itf
S3xUUuPhAmRr+kGUVPzZ+Yi8npsgT8KTWkTZfbXcfw4BQBAHP4S2AI+cLw48atdnRjJcfHLIc6LJ
lYlGcWT80RRQRO/K3O/6jUdodT91YgUo90gX5YXJRAnlyLSi4cLwSPrDVMaRoRiU1vrer7degOsH
j+iVGj7xObnO1fgPVuAGCLPh0iBbuI8k7mgUVrPg3DZO/n7IrO5N0mTV3o603M2LYqvau3bHwBNA
hxAOKlFnm28vatdp1yAAdoGgrkOr2iO9S/P4oRp/6K2qIixnx/aR2FvdktxZ1DpevixHQ7S+eI9g
+Vtsc9GnuZUhZ38ZyhJ9c3uIAlQBNMsH4tz53t++7HcQFvtV9s5H3PK9Ium7woyC++AH//4O8RsE
QwZ4I7FFr2KOsUQ/uoZYhEc4Kk5lN7UHTQp/dobXnm/fPiubLcJPxqJpLXE9LJ6QMFC9KbXC4VIF
6fgghbr2PShrRHeqQXmTeV376BuSeiTWu2+a8p81qkJVEtsMgS/vvdwBG0TJfSCTKDrGbZuI8WWv
umuq9l8rzAoxVEsbQbEW66uqLqUHlg+XsmiKY6bk2dvGavsjMV24IVu54j2i50ylH8/heVzmRlIE
65yU+YgjVPQoP6jMR1s7OgLRs0DF9Xtw5VW204JxUpiwyYZ4L2lpk50Sn0rC/t7vyu3L7QR6nlLW
VZ5WRFOs2FBVXAa5+pE57ZfWNh/qfvha6SHqHbKH/mn7+bbN65dsbnMZo2Z16ji11F2kjgNagAo6
l1YZbnjs9VWoUoIXdX4K8DRVxIPw6mzYNY1DhIZ5nK3U+lKUUGfpcVSGO8/2hr9ur2jVFh00ocfI
BItQVHttC31d4pquxFas93uZeUuaNI207wMKnr9jSiDa6dDwSi9uPTQJkQhWWRb9fek8hlFyhvMn
O1FU3vKNle8EVgCMKxSWDGMtu2nE9eOQBj0ZTRjEJ1iJ08ckyf2N2pzYm3nexHcSwAVyThg5lzMV
9jjWWiIP/aWxovKUwJTkBG8LWY53cLvlez0ztmoh6+vi7eIQKqxtEXSYUtmocsMWNj0vU8i09lMO
7+NGQXzVJ6ghiekDztfybsYR1DSzpv5StcCLmBoZdmlf2PtMy7baaGsLws+hAiPeprW18AnfQxxd
pzZwaWA83I3GIB9LPzGPtz3vOoKi+vAimycYW8gk5k6ekp4VWa70l1LvHj3JaHZ2X6I+PpKOpS0Z
0m+YQwQQdhEK0WSZc3NK1mutiUT4Jewj+7ltlP5dPajW352sSGfKS+OGvbVNFNqwTBHh7EQFc3tW
boZRGnfDxStjBLSKdNKQc7Db+v5t5N9n3EZM8UGfubgrtLFyNAEEuWiFpVpPdg0t9SGxQYZhrZ/C
x6BW4vzh9mauLE7oiVJJAqmoXrEr+QiLJi0kl5c6Hobj5JXfQs0yTreNrHi8oQioG0heIu3lSS69
elRbq5IveqFED4kJxZ5K+vWgl3axRWlyHXy+4G5oiwiyeUBa8681hZPqx7QHL1DtJacBvtB4F9vh
dMzpABySqkLnvTH6dh+FUvh9rIxuw13WFgvw5/9+wOI0QEmgeFnQdpe67PSTFUnRTuuk4Z2k5MNv
fLzXpsRPefWS5V3qmxYT9heiTuvQOwGkk3EsbyzoOsITO0quQpAlaEWWOzraEKJWY3eJbXvYF3gM
UmU+R7sek30WKH9GbYSISrPVK1lzzdd2FxtpeM3kVX2PrqERdQ9At+Jn6PmyjWhg5ZUhSWFojxya
c7fkCNAkXn09oKAD/JhWtWoGBw9o4bvCz/2/6BB6u7Yqt3g817aU9/PFQymWLYupAbzqY2dTuEI/
OfkGuVp20aOueRd5ZnACZVPvQ7P23zHPkW+0gda8E/QQFwjVYhGTzF1GtrvcqxKWK1EtfvD97pvd
FdU5hL18I4BUVp4FgxIZtR7gAHzIhd/0Zhpleki9JUKq2FXDZhDSjYn8qIFBO6T+pOy7TEPGK9Fr
N8wzB/K1wGGcgPKCNtTNUfEd+yg1o0zY3Vgnb9rE1SxghCK6J0WFRkEwHYgYbZH8F2MEEg4V04tE
dL+zlTR9hvDxVNhxeXAazT/QRDIO+eQXpyQnYe9HT320Jx0OZamRjpMZF5/uvyshvKEqQE0O9KBw
nVdnWqnB3lWt3F2iwvBdyY6Cz+qkjI9T5aQbX2jV9QXan6tfkHUtrg+IO+20gGfwYk2UME/hkKb5
LtL9BHkWoJLPsil5/T4agnIjAlo72Txx5G4g2uheLDyj1IpIt8aY7JTZm/JoVD7UH8ZgTPqGt68a
otAiCsSC1XOxQlOq5Um10/5i25WQRQUKWlEp27iG1xwd1gOSJXJtgoSFEzWdBwuqo/eXPDTjbDfo
kCemcLmhLKBAu340aRJuybmsnWNOsPhs7CJCynM3MSoN3Jwo+kH173zu5G7kmIXjk0JgtPF6ry4P
dBQZKW072tdzU1GWKlmbeN0lczL5DUBWI0da0Ux3chfIzwjzbrWAVr8aNCAItogo2RZP/KsjUHSm
pCR5JIoXU+jBojIl8a5r41zduPvXVgaZEEMnYlQDas+5oTQE7Sf3DTluIbfqzogVYvFWG4dvRaTp
xSmX6mKjnLBqkriEwB86CHCPc5PJNA6FFJI6OYESuFXfZp/Q3LAvXeBoH2r6QRsnYNUegTJTBtCg
EVXO7aFHGufBQAaQIpMplzTii1T2HyQT5h3d7j/evrzWrYGZtYCHimrJ3JpawMxlBnJ/0dLAea8l
6vS5rKX6yOT4eJ7qSd6wt+YpgrGLlxSuWcpdc3v+lCkmwgN8wK4plV3RZ9Qoxkj/LTMvkw3Aza5A
7ShdR5MT0sGr6ib+ECv18LYmpPudTwVmgisEJArzTvPFjIHZTUVPa0SRGv8PKTCjIwjJ8HvS9/m3
Pr5zNOSftw9TtHOJkoHhLpJDxav0vuMeudT9GEcnyWvqYV8j5fHltlOsXVXi8hB5vCWmRObritWc
+YkkGC68nTZDnXFx6p2keZwC9T4A3b9L+o+pZb4bJKoxGRnlV7guwz3dnmLnK+2T7OkPZaNH+9sL
W3s/2T+yJhJ5QKOL62NyPLUqSryvzmLz3GcFOmy1Ezx0haMfR83S/V1Nifx42+raGSOH0rlDqDAT
JMy3UwVyhZYDZ8z2jeTYw0sJpq5Sn6YAXMWuieotHijxfRZ1GFGmALLKQ8o0m/hBr69jI/ekbuL7
xYzGwhWbcfh3eackXxsPDuCeEedjEo8S+tSpXu0K9Kb/+o0lU6qjIsMUMnrz818Q2JBEFCiuX2zg
4t6uSx1Z2ls9JYDeaGzonivPlze2ec1rBZcjpV9hd8lUKWWG1NoRKDCAYeq49+LYfE+AFL2BGcXc
on1eu8cgN3qZDyYcuyoJeakzeLBPXOQuUT5VnBFpL0tWvxXxrdqhpWxxcRBdLl8D2pIU5M2KYnai
WLsoC/JjC/vNxkW2lt0w/U5/l5Aa7MPiFYiqQINIAisWCtzv7AmuvLYcB8KhMpoOSqPl/8PZeS25
jSzd+okQAW9uAbLRLUotb28QGgfvPZ7+fNUz/9kCiCCCmtHdmGQVqrLSrLXyaVwK4svcDA5K6Dtf
jWFBGrgwhyIowL71SalS2VoI4ulGAITgcjiGhxxy6C4SolS3D+WuKbppgurP47oFqkhNmGkWXZ4L
2xB+tbQc8eVMyq1zUqidf78tMbSPN9ymibcNVIy5A7+oxMR4wRIigBmOafkgZfISvVJBCB8VhXYc
G8w3KPiQ8MUQho3HDkd7BhjVzJdAbxSmJhJB/UGwoKhuL+v9X0bkmItv2kg0358YcL2ZB8ZzpOsU
fdefT5aHylZCLjrzl9PHGiTqm7Aos6fbu7lzCwCnaOKpFWpZW4UGJgs10tJxSMBW5E9pp6IDVsRH
orA75wPJEwH5gQ+JftXmKBZWvjDjpJ8uZWOYX2emz7xpwSB8ldoCg7dXtPMmkDJSC6XpiKvecqZS
vQ0byXQ49r3VeWnc6YbnBIaeuWOcML/arg3l/kuOPUFtpvIrqH7rT2U7U7zoGmkHffo2cOM6M5fX
qpbVudcDG/k+kPvEbpFXUe5RD+uO5srsbS+XjsvF/CQShU20pMxU66Vmni9xVuUfxhLQ9ymq+wpi
aNtN9YFf2bkR1NBR1BKMYPD526ycFoQ9SxpvYOMM1TmMWqn3rJLBZGcFTkr9hHx89daKK+VIPmfn
sIpMCI9NHR/S3ibIyKnJgaic5Qu1zvzUoUj01mpN40DuaWc3QQWIJ+ilELB9YROk9WnOGzJ4xaa6
5LKOzkc0J14qD/aBqQ0z8iVII+ECPSu+HOWhzV4Oetto6dIplxgSZuMuERVScCSh15hgkV5L4q04
52OSwztER+l7VQSFdEpRz4ArMyhtdlDf3NthHKuI61HMgHe4PsnJPJsRFSn50hgghvtEHs6q1GWn
21f02org+1BmAs3FdKwtnbBpjCnPkl6+jBPjFnupsx8VS5IO1nLtCJgYT4gminvkENvv6ES16ZhU
aC+zA7JgcpT8z7qcpx8V06yeZVq3f929KmDKov4AGwfBV7HqX2LDso6Aamq5fpnncv5nWPR5Bq2v
RUeB/XVIwbNHdYXyM7yAK0hH3KpzjgtlWlcZa28Gsw9ho0rRU5aE9XvkMIxzEgk15caoHu5dIcBJ
RCOoVEEfvMI9Db2l1IVeNJc8CZKzZSx04PXFcT79hhk8uAg2HSEMtt7IVGDL9SJuL71ZJw9ARsc3
i2YdpWLiKK9DechZ6AAI+UxgR84mX1bMpnHksa8vhmR2pzyzMreZjY8AsXSqH8XZaobJbeviPZ/h
z9sL3AE3YJskSaBthbjJxrbRJHpfzXJ9saURnDccX9PLbWTf5ijuXUTC+gctK60TdXhmO2dK+UmL
s/z+rymeftAmXBD86cb3aCOFoKWSWh7lBR3nJpb71DOXNqkeby/3+iKK6EmEbOTWVL83FyNmAl7Z
QkGnr6ZaX7O07uaTGc62402VPvcneCD18u62zWsnToYthHIU0dKj7L4+Q1WqT5JeV/2loFnyDqxV
af1s5iStTlNO6/fAj19bYxCO0AcE6UvxZSujR1eoECpQL52L0te6RX3X46orl8tyxH/dsSXqIjA+
GMxEbLhZGdMYHT2M0/Jij0n0aJpJ5gmNo0dpUZWDl158mPUVEexzJODx1bC4tmJXMe5sZIfLC0zu
9mRUU/dp6bP2w+1PdX08sIIcrBgUbsMv3xwPWa2LIKzl8pJaCtzy0pReh4Y9XOwllj7kDfyVu+2R
NuNYeHmEltLGXhotwdyrcXXRmk7vXSnWstlFNjJvPEACaeKFRsW4jt8wapI/AB8SgeLmxiNQhkJL
alY8Dpbq0s7rX3XAKxA97NvXaWUGB+f/+tPB8hYehoo/HNRtkJalEVOSBBw8lOVvidZJD+FcT+fb
i7p+iWiFgXqh3E8R5qphbhaTOnYaqBQ5aRUvChb7A4NjZ78I5++WEmWhW1mFfabj/OW24es7QORA
RkumRx33iqJchLoaTBI1giAvhuXZITH6nNTKPLwFK6vdfQtw0EIajbCZ9uj2wk3WGJdQwKnZ1Qi6
aHMceTWl8oO09vqD0fuhA8dd4BLAy1w7rKxOQWnZ0XIpxilEjkLv7MTTzWC6jygpQk5E3kA4gKgH
eENiuTYUBwjrLGWvXhL05V7ndjR4LXqb71B2GE8Db+VBPnb9rUA7gKenqYxqHtXBtT0EExKzVnPt
grSn6jCCQSsqJkM2tfOol7r5/t6TgbQ91wxIDMUIZF7W1owGEHbCvb5YTat6S9WVD6ExRc9dhsTJ
bVM7rzihEKEyWM+XUUYbW83YqZkzR92lGILs0U5USFRp1P3ZqXUQnLIxHk5lh86uAKO9TfsqLqCa
aLN2cAt3Tg4IYyZQ46mRWdzGnZKTRIi1Oz3Ih7Q8dQyGlt6YYWU3By7l+kNC4QVdSkDGvpJorrc2
VoOkqI10uKDqoNOEUmkjgoKXnqJuVA7ehOs1wWShWEAtCfoMBay1LSAVSt6r4XTRmJV0UuVqPKeE
J+7tL3idyTrgOPAioJQFMW3zAZFNSdRBAs3EhFTpxxhBxX6LDIzip+0YfgbylkgnhKrRCbhtV/z6
9bsKR416CLOHyRTgxq1Xp5m1YjVlNV2WsVb8tupHfxmM9NyWafpWatLg7iuIAgGOC4VdcJ68fWt7
nZWiThhPeLBozn/KWdI9FG2rn2J4NAeh7dWHgzcMqh4CAbeCxHbzzg3FZIyweDS2VFfOgzJaD+0Q
Hw3D2bVC/oECJ2EXj/h6QZGRm0h4SdqFPOkfJNhtV0UT5+ArXb1uLIUCh4CkCNe1Ld1ST6k7ppSa
l2wso/pzxbA5VPITK8pjHxEl8++8L53pOUR6qXhMKy07GtCws0qNc4IYgUCtEx6tV1mXSZMigyFf
HHqGD50s2Z6mRspBnfHqMJq8pGho88IR4vHSra2EXA1oho58QTi7fxPrE1w4RWrbN3ojZDnMMRzv
PY4sBTQr0SuFd/qjm8sdB0PVqbGuXDoljL7PyWS/z+XUfs5LNf1x+6btbCE5sviEHEvBPlwvrjNI
BKrAVi6MSZ9PwdyB/ISoc/B272whUh/EW3DhhBTxJpOK9TwgRrCMS9qa06colhWP8RbSKZvG/GyN
WvZwe1VXnphGDHk/YQKaH8yV29gLuohBFnNrXGw9RM0+1SqFqptdgfpXFmtInm6bu95EMTqG9E2Q
yxlCsDHnyLXWdQlaQA4RQ3libEhlu7CV6u+/YQd/SCMWFCb6PuuPJcdTa/Qwri49agNv87ghiqzK
9uAZu/5YFNpo4gk2OXo627p6UMN0rSrUE7h4T42cdyfJqC61YkunJDmSPtv5UrwwDK/jeAjZue2S
AptR4uVgXOQgj08M+slciKLFCcb+EdNoxxQSMJRl8b88LVs0WxigVzqYs3XJJABFf+aaVVhuU8lh
9BD3lKUOAq2dbaQRCNRHkPNxlBsX3A+RlRpJYF1M6tmvaH5Zjas4XeaboQw8vWuko1bFzgLZRKI6
PAZ/tilN5RBBmWZlX8yyZ5SQlPQPQZa2D+PQ3I0oIp3H6Ysmk5i4sUUUdWZmVPI8YgqlsxKVOsZV
nhnwnCpuWWbyQUK6tzBgdwKWQvkau+tzn8dRMcy96VzUwJr8Xqo/ojCXPbaqenCRdwyJgb1Q8Xky
4f5v4oBYadCVGYbgkkNRuEyxPRjnrmmbL3oXStrp9m3eNQbSkb8AWIJ6XK8KblmWR8i0XqLJrBCm
DOz+B1PKQHOA3/7jflsAAKhS8IiRFG4WNkahHBGOB5dENabTVFblY2MBkZWaIwWkq5CRFIaSGTp4
lLAJDzbHHjA/Eq+1ElyQJkq+iTlbrxFqU85FPc2nFuEqvwqd6PH28sRWreJFYZTREOShROD8WW/l
UmRmIk8YzSVNfUgt+rdxYh8xPq5vtJCQEsNKBTYKXOzaihrjnYbB4BVb8h/luHwFTm1Tm2SGNFqS
f95e0vXpwBiauUT3nHsAdWtjSWjXUo9k+yVU6uCs1EbxREG4emQWQXQAM7vePWFKoENAPtKm2+ye
MThdP4+SAc06XuRzwL+cnLVJBNy317RnCLC7Dv1PJLtbMlUV6pHQQbFgkOvzI9rKxiMOJj8INq5P
IH1UCmWiMkfWsvXzDc0pxLFyS1QiMncotVeFU/0xqfKT0TnvII19vb2qF4nf9emD5wEZGFggMFXY
VOtPlUs1I//q0brEyvDcJ80pqeZXiLe59fDakfuHWG/PKSLrD+XiPFvFGHq1pR0RXcR5uPoRxKmM
jBQ9na00CxQxXBY01Ytp1ZKMcGudeSrVyce8iZbWLdV8OqVRNbuBNfQfbu/AzlkFIy7iBYRMaQtu
LkaSopbVBaUlzmrjgoGRHqHVFx5KaNLBx90zxUcVqhEC23N1B8smYkbHYl0QJ+VVVVOTEhotwGIM
lNPtVe2cVm7UC6sRxNuVz0yqwlKpkViU/9Pmrxy+zz+MHzmaPLtnBW/CiwNcis3b7B3JUWeWTC2/
pFOUvmOqTfTcJL10EIxcW8GGRisHpCAz7bYPWxZUS2akc/K6CC0NthUrkj09KsfwYNPWx1BEBAQg
BN9CBBRb28YNRYkcsEuS+UxglfOPdT6X1VcpcRJUSLNmyd18kBb9qR2WIvrZVeDWD3Kn9Ur/+wHU
tkC9oUWKtsj6MiJhSC9n7jO/tGfzFXXX6lkvyiNhoj0roNF5DWRBc9lSAcJUSmG2LrnPLKCf+jLn
DwOU6Yd7DuC/SyGxoLxDIwPPsnm0NZpBjsHF9aWKDAaEoq2+Qhg1KA/c8vpO/Z8drNDrw11un5pS
QxQ5mvHDqdxm3qTO6iWNqUS2cZ0eBFi7+yawOvQz6JJvW2rI0kpW1I65zzFkEFxSllPv1SH0mbsi
gv/WhIgTsmnCIW3hltNcVLaeoIvVljyfUliEb8pIGu66Vv9aUXFH9Jl1QWbcPNLc6GxmRCQ6aUM1
e10Efb7QrCM1jb1NE5OABQeIptYWYUWzuS00GR24eMijZyMEqur24Ti27u3zto5v/lsNjU5chE6k
vW3B1AyfVhJJLnw6Me0JXEc9nGJ0HyIvnCq0R2edCRe/cV0BatKlo9ckiKfr66q3tT2mFXqPraTK
3tTH1DHjVP+NmySSPuqzBG9QE9ZWJoO8yEJ41pcH1JklFfHPsVCOJkZswCr/bqAAqugIxlAzfSE5
/QJwgOpZjn3YFX5j9a9nK589SXcYYTd+VMPuk9TRsB/0V6VmPC7znHqNBhXu9ifcOyrU9nm1hEI8
tbn1QpN2arUc3puvwfU/DwvKoF0kHfWr9xwGYiOCwAKWmfl8ayv5Yveyk2WFn7Hgh6qv2ueqZgZP
aSZHcx33FsTVAglOUxBUsbI2ZahTQnG6KfxkrEzYdablTlF4nwLGvx8OjDQSBiqaLrxgayuN2s/J
PNSc/Da1DS/Sgrh7LsO5Dy7SbBR/3/+RaPJDxkFql5dq49fnVE5RRy+QUkVR0a2GuHldFdp8V6T0
35r+Z2UrC8WsqapVdARba70cHhZFnc6ZMcWe2U9Hb654U/8Xe/5ninoWHwiMK0ja9fZpMNRps2al
rw6W8pzHdTe5pRUEbktp0S1hpX7kWhwpsu1ZBZUMOsShTHrVbslmgGFxKhV+pSl5eu4m4OyfyiFb
vphL7vyYFVSb3KmXlfo3vD46qmSADAIlPdtcMsykEh+N75dkvRfTOhjc3kDF6TcuM6BasmmsgJHe
nEonAvhGc7X0qTPPpywN2zPjr49KObteC3cBxJWbTCS6uc3gNlLJ0obSl5JcedfrQHuCXKu92mnN
T1Iezt4Uj/JTVknjdz1CXbhcaGEj+XVEAt39oL/8kO0xiuSaZhLy0/k8fAvDMXclR/qQSs3XLh0r
d4qnL/dfxJfWAYV91L6szcpxBgO5CxdRr+roNLby4BptfTTLdM+FMfgKVCYthGucchCDs6sUzinZ
DJToLP0uZ078G7f9VyObM2kyDtFMirD0DTUOzqM+t56C8ClVHqU+APPurgcwg1DiZ9bVNotn0i49
HwXHopmS8xnB5tTVaH0eOMkN2/ZfpyIwE/9nRpyWXx7TUK+DSsm4ZUM//lQW0yts9aMjxz8suT3X
Uvi6a/u30dS5gdo9Z9p4KqR/SvNICVccga1rowouHnOiLwK99a8wpVmFYFgSn8wj1TNnKJ+UIa1e
9UNnHuyrON5bU+D5aGUhZEmlbvPUyX1pSEBjcj/Tun9kZABc0KVPSjF9SeroiI60awwlY6D7AD+v
0k7FnOwiaqLCX6y6TVyH/m79NJJZF96QxOrwmKTEZQdB+d5mEl+KTBdwEdnuejOtZrC7BtUylJqX
xbPsSfXafA7P4XgnWuTf0yNec2A3AuW2HegbdZla6QNDEPKpapnzDaCj8QyKL9HDbR+yuybwkS9j
p/ChmzXNJmPaMyMp/ImY4X2rj9o568rSm5Ho+I1YmehSoETEhNStow5qS42YVFz4XWeFrlaE0oNB
Wn9Xsf3fneNtQ5AN2hhlaXX9kZrI6YZJbQsfoY/CH6Yp8pBAas4AFI8U0Pb2DngBQrGAeqBkbh64
pJy7rFyqgoF5wGbdsGbCrBcONbNT1ElndsXtT7XjuNg00Y+BByA2cr0yOa2jSLP7wtfTAJ8/w9Sy
R305SHF3FkVGSEEHQgcom617VMZltGwGaDEdwnRiF23Rsnpq+1JTPbmZQM/dXpT40RuvAQwVvAkY
EIoEW8j/NNDrj5ch8Rf0OaU3yOfboRuFKUqSZh1o2XNZOWb2WKeW2TxqQWS39788YKW4YqCY8JNb
XFZo9HOUqFriy/ncv+uaeXqKJct+VIm87n+vSQQ4kpTFQS9tAQeFMkmqxBhovzaUPHqqC6P8iu+I
7lPkfLkCQhAQFOl/dfH1QRmNluZgqmR+h/zz2UIr30dkTfOSMDxC2OycSUyR/XLVhCjt5pXLoKZk
caZn/qQarGiY8kcwE3dPzwXpyHkkwCNQpjq8udMQ8Et9arCSwH/xBgDkHgMhu9Pto7i3FjCONBGo
ANI33lxnvZ8aMS0FKwxK/JMp7blnpIH1z20rO/cLGohApzpkTzwk64+T9GYvdxK66vAgk4/MsrE1
N1Ob/imT5vAg0he7v7lcAq5D9A3EV+irr23NxHP9OMaZPxht9ToCq3wGJ20qD7UzBOdOITWEKlL0
B4H/zhLBnAhGBnG5QCatzY4MvZKdOGVUQ5Yg5JdUCXpfI8OOgJIefLMNRu/lrL9wP0Qxk574tnVW
oyPWDkmQkWQof0gK4pJLZf4ciuabPeaWuzB141nx9INHZueoiKGlCG0wNJqpzpuP6PR1nPTzRHmu
GKyHBeDj2dQa6/6ICpAVI+npoIFk2NaCnainVj00mR9bS+rKS1m4o7M8xSMFNC0PfuMugy8AJ/fS
iMQprj+b1VsD7Vw19eXILt9ZuanHHm0D5wh3tbd5nMmXUViCi7R5x0YkCW29LZlnIIW9y1jA8olR
Tkc00iMrmyqFJOtTyGzVzJerUnu0gwBor5mOB8SAXSvUyggCmMtx1TrKoxaZcaPA1Vbk0mkLCT82
+vZ0t88Qnvz/W9ns2GBO/HQlw2f0weCZcWmiVAP0SA0X/eDuXi8IV0ENBDoAc3Ko3K8PwQA5VLYy
U/OTcqJyH9bWl0Kb7D9vL2jPCmoAdDhEHIiuy9pKNXRROI+t6oc5RyBZtJaGN8yY21Z2nAOy1KDQ
FI40U6G2eqYwUsd0lGLFD+H8FNL8zsyKh7lrOjeWKz9VkzcAXR9bM/cZrHgQ2Ajfuva9JjRG8i4x
wY6kYXv+wqhk2Kmk+ZlkW/1D2mnpFy1HM9ZjclrxKsjT8L5enPCFQiWHbgFLZdb8Fsel6j3pF0AP
3+6d7hHlBKiFS9QdBIgv7+B6ZdSseJFZGGyHqzNvO0nYO2pc+06dMM/REVGZl4V9m/pRmBfRCVRR
1vgTuMfE75K+b05a2sN+NEDKJe5YhdLsytGELEaZKZr0GA0lQm56p6bNoz7OxEOM9G0dN7bSobkk
sVz/jMu5/GdgKEN+CqWJ/z7XlaBFe1FvZg+h2Chyc9o2qZcHKMk+OAXQSuC2WvpnZTCk84Ax8KLt
stkCEl2IMyrhCGP2Ng9rT+jWU76j1EO3LvGikh7ok1Qb3fg0dV0YnlJGOY5evYzx206rys4bx2X5
FKTgr0+EBSFzHJUxS06A5dPu1NZ9r7mUIEPlEgylFXvg6Tv94EReP8uIVfCYiGgARYAtL0aXSi0O
A4eK6ixblzYaoSwPAxpsCryw2zfv+n5jiuNBBCCkELelP6OD7Qoxq/Qt1BFOWb/0HtrCR9oL+1bo
Vbywz6BMrb1IVo5SNTVS6ZtZV/noK3XPUVAdSQLuWgE2Q5oHqYh3a23FGQaSOUB+PtrpzusZ6NUD
s4WCAxDL7sfRgKIBcSKS2a5FSyrZaRbWUqRULMuyiDx6zIubU+M73f4411EhHweCCA6edIf2w3pB
qGwWdb+UlR93WfNmmGTlY0vP/hwa4+w3SqB5cdweDYkR/9OrG0Mdg+4V78oV8bjK61llhlHlD+Ok
fjR5nB/btgyfcyt03FCW2oe+pAfpWJLxeHu5OwViUmbhgkEOgI3bNpVqx2oRPqQSpwZZVj2moPBD
j/Y3tZSxq9tvuhEY3/OIG/M4DnIXe3MWJOZ5WuTa8lpaEPdpyAo/zQ8CzgDEgMCO+vj6A3S6FU0M
MCl9pZky1c2dgMm0StFBcYqyh7HKpgOU9PVbtDa4iexkJQrUpOBwyVb6vh8K420YjMMHGUjFcwiV
5faG71oDaWZDTBP6JNvHXQ2MpulZXpQW3QcAmP17XS7MT4Pcn4NsPBJl37ufKnEkEz3IN2izrXdT
WfSoKCLcmpB7/Np2/eiNaTwcRCx795OgCOwXjCCe181zLiezZgcybkahS3iOp1T6mE5a+2aepPDb
/fsn1CYI+Bw6h9uZWEFc6UxBtDHVVONfTmMXj1IkOy4bbvv2FOYHBIG9pdHLA5ctoFdcz/UGOjWD
pOuwLv0qN7M3VWCpXpGV2lmRE+Mgdtg7GgJbI0DgImPbfCsJaoBk2NTeIwgRPVMRFwY49bnlTC7E
Qit8JZfQnQ5e670DQj2acEXMWL1SYIwCSU27nPZerg1t6zbwPKrLKMtz8en+D0eQgUvVgO4hb7/e
SCmfx7lP88q3pSD3UjMMPxmRnJ0ktFjPyPwtBwvb200hOwQj4aXJtvlwybLUwaBy0RpqqfDLVbpe
iMSVp5zhga/meZiPRpFfW+Q151wKnBxlny1tCzH+aXYKcTSLrnWD2pndRWdwsDl/7pnofRBF7FlD
hwvHjVAA+hkbP9lMddRpY1v7w6IWiWc1kwGBcbb+MqTU/jwlkvnu9ge8vgmcDtGwBKUiW8R36w9Y
BWXFTiaNr7WSftZbuf3QVmNzisZw+Hzb1N7akAYAcsjIHDDvG39iaq2OSzYqvwId9THIpi51g0DW
S1flRXyy0oRRcbdNXt8DGFVg21DNoTuD0Mp6dXWzWHKMCrVvSml8NiY9PTEFRjuwsreH1LWo1YF1
pyi4sUIkL1tRMlV+CEZ98CHxzj/zWrKXE9JKycEH21sSXAHeUzGpkDb6ekmFkYNopvvpR0VgeUFU
TqfGSaODOsyRlc09s0xkwxKprCH+d9EJnV/tlEzpkTTLdVgGoEwIJMO2QNxoe7dQUo2bepo47Vqd
PKWzqnztlVg/j0ZTvp8lpRkB/QT3Td8SsQhWoUfSC4X5eQU0i0bm50hZUfthWda1qwyG2XtGyGD6
0+3Tt3cufjW0cf2lFmqp3uW1n3dB9qpsDencx+Xwxel0++AIXsearAk9CiIsh6Lglj5l9Sks5cGs
fGNWovxcphV8LQU+ZKFI9GZ0u7cf+kxPfWvIl4Noc/croptE8s8fOijrE2kOzP/UwqT2i9h4yjX5
77BC8odhj37dJA9xOP68va27Z/MXe5sb0PeWs8Q19kyUBk66Hc9uqgbRgSfetUJdAVEfIeGwfdmG
ouRvi483DE3hUUfuQfBpysPttewdEVAMfDCwUnR2t/cMOXstq/TKL4o+fKRbiKsKleFjQ/Xt421T
ewv61dTGS/WSVs45ZCOCjzAxPMQbot7Laz349Bt2wEYTDRNhXYH5FaOxwDH1tZ+RmH8HYJmanjQG
kXq+bWfvOSH0YHQNAGa6S5unUuqnAQ0pXJRc1vOfUj9n1O4ymzqLWVs+2mHakbva+1iCUIqwDLE+
HN31QQ8Vc8wGlSOBanj0qBWNAd0fQrfaqsaHuxdHxx0ZKfy8qBpvFmfFgcaE56nxS73qDFeRh/Z1
1StLcqLP3CH6FHT391ohlJCagVhFPohYfL26Xo4ZFmiA20Nf0fxZzBNjAm3mFUUHrmqnREk4BWJP
xIykQttk3JJ7PJE+Fb6U9s4HpTLjc2PH9UWX6+A1WAP7S9oikqRPpu0Du3O+wFaPjwYV7nxLSgHk
xlQ4yKO2yU2oaTP4VmCXZgakM+ql8oF5JlHsShDW7s42WPD/bFmbj1kEZmKVscLOjprkzQ4MiKDu
Sm9pjOXgUuwu66VzIlDHgM3XH1Er8tZKo7b054x6aGN07ZMaxsHnIKqO5tzs+BMI8aKNjX8kJN+E
/lqJbs6SzKXfx2pNCBeUH6bKie7uNqCH+YuVzeMS98ZsxbDS/bpPzMeJSV3fCmmwD67b7lo4i7SC
hGz9Vjh1WqxU01PWYliM5qvtQDv3VnVEEt87+UgyAKbh0MO021Jh9JxPU6kcOn3oP82G1LxXae7S
e4jc3hxf1c34MCrS5Cqm5C1I+Rw81DurFIoQFFyRrkJGUvzzX/BZTZs3c9dyDiHFxUydqUbnpGd9
dTQ/asczE9FBthA5hQJ0aG1n7BgkzBguCnu2GvmOvdTnrJVtF+S49sR4ivtnkjMriBQGHTf2lHB/
Y2+gyIzobgFuW0l/Tokjf5DnxTrddsl7u/erFREG/bJ7ctBZTWMGhR8NQXXux2rwurz5534jQv+H
KwWxg8+0NtJnk2SUoVX46K2orwt5MM8chuz+6J6QA+0yGtWQbrYN+TofhyQrcPUKSJTLgPLia6Of
zIOAYycmfRnjJJIvislbBmuwLCbkRCDaDUSJP9IkGb4pqMv8GLqwbj5YpSY1HmPo7AuR7ej4tzdy
7wwyEhx6Oh0Lss7NmQj0wTLQmKSE7WiXYglCryqmZ1Xtv5XMtTkwtnc0xJRCIOJ096iZrb+aZRRo
LTegUuM8RV4zNPVXRaskR5Omd5w71WtCK+ICKqnbZhfMqaGKhoQiahHNP8ZG0r1aztJTJMfOQZ1l
b0WkzlRZiOEoemyCAcdhHkMrc9iZjZL/gP6jPOWGeTS0em9B6J4KXiCrInNZ75uUG1meZBrnsFOl
18HYGKcxH7TnvLfD+8N5QlK03AFHU1nZKrLVlUIZUcOUXpf5KR/z5bSkhxGiKGGsS/5U26j/CiVn
gDtb0l4UlGMRBU4BycweT5MTe4NmuVUbvDWt5m+y6sSl+6u5zszIi9sHfveLcQQUQitRO9rspdOF
yJNVfLGqbRuvUQb1h9SH+cGdPrIi/vkvTjBcpGjJGhaYTUYSuXWsx4w2ysOD6v3uPhIeIsUm3NNW
YKuoZ4ABVUrRtKhG4AXy3LhjVoUPcdRP73Qpip4h8LavGAlO3KibvX2+vZs7vkuU86mus6MoZG/i
qM7slTmKIHBN6Mi8KUMlOQ+yJL+fm9F8U8RZdLat0vKFPFF48CF3LgWYFArbUJOF8OomWowY9Ij8
MPDUzrGaZxXS2LdcmYwfTJ/p7/dbeEehSIr8PyDfzZPWSEZdd1IMZhS59XPcq+WznKjm59t7uXNm
VlY2vqQN00hTUkCwS9WkiPfVofFoOlVzn5TyS12HkF30p+mPkn5u6otOHw9tWrOanLEBLvNi28ZN
kYc6qrXsfSBaliDm+ESAvTY3rWLctw3zl0veledsrvQzspVfq7q8HzVEm5eQQyCGgI1slZQVBkNx
GDCEmgaaE239NmCs5UGAvbcahEE0pKcNoVy0ebtswoC4X6Csami36l3VvzUXhqTlfTL/dfsciNO0
cY4vStckXSRDGFv7jnKYB+TkFCzVgxf0sI08rZS1c9p3Xe9lis1sJbuo7pui9++xoDYrcIwOfIBt
DRhxiB5fEud+Yk4mM8Cq9KSruX3/+yLE9PFXgmRHK2u9uGxx0lxCTcs3kjzxak0dH2LrMALYu0qs
CDwt0iDUTDdHL+vBpmh1l/t2aAWuVfflu1EL04MC2473pZxCbVRMMUVhYrMWpGIqdFGFFScbXktz
JxtnA3LwtzDtSy+MavszEoipZ0ShlLt2nSgHm7lzJilsoxMGBAyc7db7Ss2ikJEDaF8WuAZ5Dwcu
1dC0m+v+aKzuzo6uTG3ixNJwEi2JIIDC/bNOdmP91HjBD1z6vhEwSgh2vShArw9Hn+tVhmAHF1nN
arDs7c9BDs3H29dr14hFWQqkkhDr2JyNSmnVfAx5Mws5Aqg08looRPnn21b2Pg3qXKgj0TQSz9R6
KVqu5XaYsF/I3oiRvTHTjgcj617HjTR+vm1rb0X/8s6FgNZVmhJrtd6OCuly19X0FR1BL5PD6uNv
WKGJjngbAF7QGusV1dKMotTLYWPerOUqep356Swvf9w2s3OpAP6RfQMBhLyzpcXKnT5VSTwQ6ybd
/G5hHFRfu006QljVS7Np3VxG3/bk9G1dn9Mo6i9DjwTbdHC19vYUT0jXA3VsMW1nvdqqrRY0JILc
X6bwjzmJlWdbifOD/HJvrXRMcYMwNkHLbbY0b2XwjRoPl9NrkVtMg+2F1vDFMLr3kaq91pLhzdCp
nZsqywFKee948pKJoebQv65k60ZI1AMDYrjOlWGdSMfkc9iVYMDrNDu4CbuLfAF803MBF71ZJAT/
pVJM+FiB0f1VZ9OpbK3mwXKCb4u1PEjx9Fbrte+5nh3cip3Q9KUnQcOA/JZS9PoLdj3K0kyBzf2g
aJnGURvh8l2r1faj3UiN9THq5MR8iCHpNGeKCfNy8Djs7jDPKCho6i2gjNbmEQORmAru5D7sEtMF
eikNnqxkw9kAgaK6ty/NThbPxoLwFL0tMXZubSzWyxThHWJhJZaNkykXWgPnaNDcUCe1R63NOKpO
790PcT1E4YBUewvXQElRXbKRozuVQq5hlozhlAeydjTfZNcOyRoaNOJB324jFLRemiU79wfFKT7m
zIbzbLCKB5XnfSswuSm/0ATfXkQU+TWWA9i3jKHvIQpYvWb8jnJwE/asiDtHMMx7TbS6/kr60kal
2nEkSklOT1lchb6tp9aH22dh7+D9akX8il9Sz9RsabMPWu4zhC35q6wQn3CcMPyRBaN8f14kVO/F
k0+sdaXzZuRSX1HH5eP0rXMa6yo8LQB2H24vaHfbiOI412SzVyxuObCzsjDYNjq66V9mxfBxs7S1
v29b2btCpEUw/fkD7Hzzcah6RAuPa+4DnPkBwfKDMrSOlzXS4CbTERJiJ8RnDD2lMEMEVVeqHTAC
ZDtDz8Kfh/Y5sqvgjZSb83seRPMjTAFAHtpw8KDtHQtaBGifINlOBX/rj8bKklBkK3w6WrWHjJDh
VpGyeAJxfOCN9lZHRQI0HIOCiLA2xdlISYc6lFQel7jvP8ZKU2RupxrhuQ2W4GuHyN0ZNZG7bxdH
ELwCKuUCh3c1n35JhikarbZ4tOy2equlueWVmdXce4exQtYMt5P6pcDIrm8XJaVGnns9f+xtbcqe
1WrslneWGWTlvd8LQ0AwuFZkMPDBNpsoDWDA2zjLHiHRNfBU9cjtYofBxGl79HpcXTAxuA2EBywV
QdTbZkttLKljwhyzx/9H2nntyI0E2/aLCNCbV5Znt1oauTEvxFh67/n1d2XrAkckC0XUORhhoBd1
dDIjM8Ps2Dv2O8d2ZcKScz1q6rMnjCLp+7Q58k0W2ZJwm58uJrpJ4N2rMLniOqGXD4b/+xi3DZoL
uVEfEsUsj4+P9Mbl6bfRXsEUASX30OoThl0zGmNXxVcjDOvPjiQPf/vV0N2YfnB2MNpbJDHNZ2BN
Cl5BzEravlxcjjZdH8Z1fFVGJn210Rhe+lidPvaT3P1eF5p9kqXOeXH6oXnJyza5Fk0efQqAKe0s
eruZXJVMHAmmHPZy3bPoM6PxDQQar8YAjZzcopAXxfEeg9zmiFPBJwsQIyXvrJSr5fbhaPRtaUfX
WlYlKEJG+/OA/MMhiObur3qUp0+wSMpP126FVfqoYMUpGHIMlx/ZhoqE2sEUXeVuqr90mjx+rqky
f3rsNve+IHbgugeBva2/SEPMi2Po0RXNB+mAZE3nVhQtdvZp896wFhE/QSXHAWfKfrUWE83xYDCi
azJY2adaC23fzZ0QrToqf8O/hg5E9PG63hmHF4UlTEL2TU6Dl+IaqwMYZX2HXkgZX2c1UaLvDnTz
vWsqtaZ9lKgcz1d7LrXsoMVGNh86q7f/HHWz9o/0U2T/JJdJ3b6o9P2li8YW64c6a+Hln/1+TN2O
W1HtKNjHRfZRRjJUrtxBnXLpi687rf+mDA5qz6nvF6antIkUnWI/6uvb4yVuTzwRHC0S8T0pBa5v
MtLxepa1ULpIZjgUB9hlkj+dKg+A3Fpx8/tjY5sEQ8Q9HDCRC8Pkv07xw0ErA1KbGCaSsjxbc1u+
zLldf7SLpn/VU1/+ZwIIRs3Y6S+PLW891AB6YkOTTXJqgnxZ+o45KGXcmHJ0VaQUKeEmBwASI8j1
2Mr2jJOaku+jqMjlSYK6tGIkdmUqjckZD5y5fSFJVJMz001N5QLuV3y4kZ0OeUozBUn32PRmgeRM
tDU4g5w/ceaXpjMt4Gf7UnB1JNOX3aSXVEQ1eGyffWSRpQJjKyIwxruZXFvaiUYpMg0ksK5an9if
KBeVOa+srZ7bvgVD9HhRmxOPMSoJYrSDwV1mEpbGKsHmVyLIfJVG5e9ZahnrmpS3wZE+zlK945ub
g4AtCIjJZQggNKwtbdXO3BVSYYbXQvXrU5v65pWruXrxQT+eHy9r4yaUPgEGQSlAI4/Ya+UmfqHI
MKmnXGRTrMQfmiEyjM9Dotp/5lYfhoe6k4LZzVsr2+m93lkj9Qtmr0gNAQyvDYNYhvlVD6Nr3/TK
way5p/vWTg6jPe5RUdzxRzhdOAq8OgaDmyt/rMchpPXAUbBjqO+apKxdXxn8Ha+/tyD8ngyeNq+o
gC03DbY53Z6DJL4ymxqe0kBiLZocn+ak2EPrbxfER2NOndyNwI9G7NLUIM1z4Ux6cC2zsT/Nk618
Tp16D+K4XRDRvwV0gmuKuuS6A5SZVTDXdqhe0jZJ/kpt8nZHK+NvQU3H91kvxBTUCYKug5by+1jm
T8FlTpxXykb2rn34NasDr+yiz3mu/FFN+VtTl0+fL+ReVRFe4ReAzFc3sBxR3WWqQbmUIQqWfjfO
h9hQSy/1i6cnvBF3hbWGdEpn0B8e5OVW1QD/QuD/ykXOra+zncw3sOYJOh1tuPOs3NkuofCDFDCv
Gdfiyik6JrOYS1aUSzpl2mHSy+5glqZ8YbhY2tmu7V1IwoEHwqXLljEKtlxUXk/pYNqQ1xZB3x46
hmCUNPnbRnSnpguwY+yOswt+RUGYBABKX9dyTS1Q5QZA2aWRLe2jHPXxaysX0+mxB961QoLOyC/Z
J3IgyyUp4GhLZnqUS9uY01sER85JDuO9LPfuHoGAJnQUrDRrwEnJ/HZPKVm5ODnzQy4zu5T6KseP
/q4qs9nrrN63JpjKgFjxnqy2KbQDhr9KS4FpcbAOyqDU59lwynNaPs8lRwpKzEZgA7EtleKVmzea
nksRsJSLHdbGS1Tl8TWf6qfZjYUVkRhBmMp4w5pgookcO3Fig8/XK8OtyXWEJOaq3skgtk8ibgY+
mKFWwAJkn0tXCP1qtIMwUZlOEiSHciZnzXm2jOwV7bpccfuMqTPXR8R42nH17YYZdLaAQ4OIEPzN
qwwJDiQJpWsdEsM4cNAMCCq3HR3bC+fyafI/oWsiBrDIkYROxuoKlMbRtzp9ZC64pr+v2K1xUOyp
f/pUCXgLDsEMD8WkNcoDyKdMHduZLlmQDq4VtaWbZtO0E8Nsz64hADRiqxDLAhq53DDEuefJ6MKZ
MZ5wOJDgq8eytfdqR5uEQWhvaBSoSF7fU7+lFamUbKdJx5FRCV17sf3c/E/vlPKU20X0ez3P9rEJ
nfy3tGj3ZgC2bsGNwZw6UFPiJfKjpWVZHhhiZu7l0gRjfc36YCYss6pTVsZPI4LE5STkAuBxEy64
ekRSv4bonVH4S2MzEstsrmG79MfT29Q01WGOOussfpns0I6x8tuzVzAIOaJ0glH+489ymbpazHC/
RSYPmOL/EzE3dQjUtvrnaStiTlvwowsVkLWmrSXHVu/nnQHlVGjCSGZn/bc2LvW91sedTQPcJPTI
BbCK0Ga5mtTJ4rDKAu2SN6F8Yvq1PyJMlh0jsD3PnTJeR4HGA2ktbg/xsixNSV0xBbIewpNoIeXp
TlofBIdcnvaK0Ktz9sOOiaSEyoqYzlttUFJz9RaAqW7aZEsHJQz1U8gUxc4luLp+f1hxmHmhzIhW
9oZCppjnMYyxUudx9zdzXVZyif2gr49ypiLPndmJdosm28h2DN9d3k+GV1diwPMCJsgsbyVsbl9S
SiFfW5rI7lP+9748pF1ZHAukzif85qdQt2iZvh6NvLrlFslc3mbONayl6c//m5XVWiSrQn8ry6qb
oXfzh7CwnU8xFBp7ksbix/xUk/qxGGbyiJeEA66JxdXBL+Z2SqpbHPavZjt8yVnZwei62R1L+P6e
XxQvI21oIlwgM6tF2UHqz3GbtTcmHvXxCB6tTF11muW9gdp7Lkh0y02ILaoYq7MLfqvVrCJpITlt
AFLlErwRtP2Kcfol7Ko+/yD7YVCetFxFLubxGu98UQMIl9DcFkSN6ypfofeJThWuuzUt8KRDLwMN
OVtjBr1y3fqa8ReCLQMIr8dW7ywYZ2RmAnYh2tBrJv/CVKrZ4EkRUvSxmximf7GIECKXSFE++EoV
I3iuN3vKZ3dOHBAsTRNix0ISYZWYz2MdJEM6Y1aVBtVtCyd6ycJZ/fx4dXfNgDEU7SW2dK2i6XR5
mThRWN8Mv/E7d26ISb6F0RTscaHcNQSIlAI+lNWUG5ZnG+KnXO8jk7PdW5E7BlDjIVL6pOyCOHS0
ymgvcetzS65lY+upVCnKJPVNU4vXUbK6q6HM/uXxN1tFOxhhPF/cU5wCyvXrk510lupXU1PdRqNN
Xqyy+aurKurNgZ292Kk6l5/8wDfCY5qrxR63/vYMAMojQaeywYwI7/TyMxaO2rRUncpbXA7NZyT/
8saVlGGC8s+y0CcwgqZ4suv5vl6B1xSQD6K7dZ5umJlsDRrrRdpYLQ4VxfzPZcboy6lMh+mmW317
pPfZ/vX4M99bKv07QmTAbAwvr0K7WmojRkrU+oaYVl9f5HECOZrphGEQPqSR6nZ5oU8752F72gG0
kOLw/IiSy3qtDI4qdgD39w0Fz/oNeb5O+SWHmCD9IDnwW7lMiUnRtUQVqv718XK3B0SUbME6Cvel
crU6IOBRzLHps+IWtH724ktZRgejfHJSSuwltVowQ7SxyT4csf6fnljGA2tzGobi1lVjcpHUqvo0
tNVeq+7O1onxWJ4HC8IzVMOWVsAZ23mMttVNhi/sxcxy57+MufcjaWWeARbKyqfjE5YFvAGVN1AA
nI+lQVtPweWranGrgyGBG62LLmEU1MfHW7SKW398PIITLhY4anhol1YYTDH0NoFOvDCn4lAEZueq
PpA9rfD3ykh3vYFxFYEw55ZZ38u17CsagzF8wcHoznY35DctHfeihrsLolXDnDGI4o2386CGCuCJ
4ubHxENBVM/HXu+Hz0MdNefH3+6uS7A/YsydUty6VFXFhtUwElPc1HCYBzfza/WMvDHEC8pkWK+K
X6rPVdF/7BZVbQqZcNKD1V/ulhoUxKmIMd1GLbH+MCDhdgvZij5njrWnMnhvt7gf8QtG6njgVkER
Kg8IV8kTjqEq/QmmK/MYAuhyH3/Ce7vFNAAj/ERfXIyrBTViWGTUg/IGb2r3LU5r83MfOI0XVPLe
9Pk9U+DiOVAcVSCc2vLb9VJrVnWKqZCU+xA0SXea2tw4Tl3+nA4krGzcSD+bEt/2pxuJ3GyuaPkV
N0eLq+JIpduMjyWB4M5zcm+PQIBwpHhBKYas9kjJlVkZlaC4mZk2npPQMC+1Dtvr83sEWgKoET0V
UcxcrqaoADJXVYziQF6W/iszxbl+UBhw8F+G3A72ovF7+wThoEDS4ORI3y3NxfLQ2rk143hTVx51
odIZq1XmTmqyp8987/sRI/6YPhS9xaUpJjcg82i40/lq87HQstmty7Y6Pv39RFeUZ1CUdeBqXlpp
i9bBTsWhbaXBQMWka79D3qv2H6joKHvKd3deeyBIBNjUTuHSscWl9ZPvxbER5GrucLf6lnyNM+g3
A3Vyp8B2k1RqDokeJNfHC9zcgzRkmb4WIDIx9biu5EQSExMQw6EMmknyJzN+K8tDKc/tcYAo/fS/
sEV7ineERhWlzOXyel0tpdrG5e05JGqS0q4uz0Ves2tNEGufaskadi7djZeQRJAYEp7SLhB4haXJ
MjVC3aeBc5OnaPqQUhk+pIh+/PJ4YRu3J1AQ7RzaiRRCsLO0IvmjntptipXCCA5q3epvRTHl19ip
pp1r454pMcrOXBUYE6YrlqaioZBzO4e5fhyDwqX4XZ9LcbW3cRQ8B13HLaiq89gjUsR55o1cmpLz
Xs3TuQluVZYaV1+SnTe1s9LXujXlZ4NNYYpXX/R0aPuuP6BWymFhTUZwC2IrPE5S9T1Ppj0txI2r
CyUPQlmg+KBbqd0t15PmqW9FTW9dVWN+yxTFi/zBdpEu+dpL/pP9Ae50mkM0qMiVIVqnE7I05oP3
yDVUPG4x4f3JbP0wdW0/9o8V/+zJmaF3Y5QERAz9A3e0NKYrbSC0ZfJbbMTqMQ9nx521fA8o+V6c
X5SQyDCB2NOe4gUm4Fw9JswxD4WTDeXNVlu/d9O8a8pD2EWZfk0Nuym8Fv6S8QWAb3qsS143Nx+i
8K0KldbYwZFv9lIku1xYKkBiQDPrQW1jFno0ts3nnXKnOnS+I1/B/Rm/23E9fmggjpl2op2tRS5l
qrYiYhRMpquXoJQtv82rNr1FrVn/1liK/8r8b5Z4dpdY2RH4TKTsmNxcXpAVMdcpyo8OdHHraVin
bW2jLvX0VjNB7WZRphzsUd8bFNzcKNAnM4MOmgu8LUinlaeGDU48+kZ/Gya6MUQqnQspR30oZmOP
kvj9NVl6EDk7vFJkYSItWq/ITjkNQVO1t7ALxg+6MqHjU4VNgEU5fnVSBABtxehcDTXRS6nm+St5
m/XnEBgW4uZ69ORwBQeHWhoM2hBdga/cTOgyzAGAtMrqW5639e/gCFW3dtpkx1m3+0gODTjjPYxQ
AUAtj6fcKP48OkFz63q9C0+jqUle10Nn8GywJ9JocjNBaEv/fR1Szn6EMGrYtDdbUtqPWWGk50lr
kt8RzVWPj1+87ZJo4YGvohrIwugmL5fEWMCQDlKf34oYsmTXnCXjc6PK49fHZra+SeQKnoAWsoW4
+BpYPKWVRqA3Y6Y19QMRDBz1HRluNEMO/NjU5nxTGmAlgpAZfDGJ+3JF02xXzEEW860KhsoNyz5w
k1hLjjQraw/Nrt8fm9usDLQYZGS8e3ROQKqtYqFGrwBxOVp3S2Z0jdOyVWC4hHaHx30PQnzHFAEe
Ix3i1oYQfOV+VRfI9mRM/a3ogulosdK3LlOql6L0ny4aCTQ0/WMq8aQBJLvLjxg2uQkZXqzeugxG
AujdSqawzGwnMBG/8OIWoa/FIBQ9NBPk4gaaMZulU1ZKqpINtsE5HHwLMdQk+rPXkR4z8lJ9zSpu
1J3TJXZkY5VCHE1lQcu0zm20UXOkyRnVm9xr/qkO6/o0t3Z0dqp0eFPmtn+xcj17q83U/wdej72C
xebEUeABGSfYyenoyet2r16UMUMXznSTalM+Qug/QjLYPJ3AYYX8A15ZcFD4zCqnB5Fpp4nCKWjy
MT9Ovfmf0VTqcTCVvZrcej2ERySKggafOFOAbJeu4jPYnyZjI3tM5kgfB865V2r6Xgtv7SrvVqgs
QiskmIXWD85IWJs5kT17vmyXAt76tdaHX1TgDW4bGn+AYj4/Ptfra0QYJDqnWEvQzHu6OmxIMsST
BfW+l2bm6AZWaB6nMbRcXUu/N3n45bG1Ox9RDF2o5G8oeG0oB+vKKE0rqUavY7T/qNeSf2ijttq5
GsVW/Oz5hDvQ+9CIp0DLZbzuj0siogZ+N3hBkhf/GIWiH4tx7i9j5adXv2q039I4zs9tsRuy37OM
gBaVJNHiwPuXTtJqfpUZVjx4uhJXx7GZm6NaNc2RX2c625lVfGpG+Gz8qna+Pf6y60tTrJm4iMYN
XFFisHxpuU7HctaGofeSNpdPQPGlA8INspv787P3M5patNWQvOL9Il1dR5ZjBAxF7fLW68rZ/ArV
ATQDlRJ+La1xb8Lv/Wctt5KSEwVwQcEvEsjVBe20qRxGvdJ5o2bGMnqocxZ6sdSY/TcexzQ6hvqQ
xV/toQ6C69Rr4ew2Yxbbb0rvhMrBkUEJeQRVgXSaUnkMjoaORtHOTbv99hpVZoFQ49HajvgMuj4M
6jh2HnNU4D6QDiw/9rFdnJ0u3YMK3bNFXghMAiemj7v6IEZfRHGDIq4XZWZx6CilvQ7ZEHKWyvHb
Y5faHlYcGUg6cvK8/RsKzSQIlZyJc1wqKZsvjt2q36Y0flKnjXYR8FXkRWBnEQMoa9CC7GdFYwdm
4/Wd4x+i1EwPgam3O1u0yQXfzYBwIunDCnXZ5flQc9UHYIx8zKxrxZ8yeqb/jQEUmm0bt6ekNKeX
EEWQM/1o+VS1dngzwsG+Pv6gd/aOMbd3piBaY0z3L3+HzDfmMbblxktiOX8z/DL+UKvtSCkrG3cI
BO6YIqAhXGMekat9XUeKzCwu7WJyvLSfE0+NgdJUhtRdzPZpbAszErg+DRAhK8wHFm70UxFQnbO2
6f3M9uS0VNygbuJzEJT+zju1jmaEFZ53bjjRoOaSW1mxdIBBhPFeaHXBGZ1mG0hSXFwh1fbPTdMn
33QCHs/JsuhcTmZyebx124udkiqDbSIXJE9f9zXnLO+RvvMtrwIP+GHqzNeKiPtGbjOfiRaq89wr
ykeNOYfjY8Pb95nNE+O9gmaK4dyVz6h+2xjGHNuebqW/hRUc6XDYJpBbppPbBPJe/LE98xx26OW5
xUT7f/10QvBTJ2SflidFCRSeQTd4DQ/O6fGi3rXultc61QG8RjDjUTJYVwWp7VcAeSTVUzXU6UAb
hkbvEafK3dECxczF7Yzhv42pFQrUx5VdfMztVqtvWVYXEShJXh5a5q2qfEyy2opuINT9X4eI7oE7
2WMnXZu68D/MaQEXtMuUhBG4KbiAwGXgpdkjut76BqhhYhlo2HmqyGmXrklFciILMhSPjg9TJpPf
yhqCXWM6fFSouAznXGoMAAaVRMnJNqdS2Zkx3foIOTrNC/yTfhA57vIXGPy5he46UL1UQabaRYK1
tb8FuT39ao+WNR9Cvku3c8FsHAVbQheKSTBToDlX96lEYMBUaxt79ZyOl8QJo3MDCOL62FHuWSG7
FZhKUtwNYeOk+4VBByjx9FIK/ZvuV115gCphSnfehzuGmAhmtgbnZzlrxlUGwFolmYfES+2S6Tk5
b09VUIdfn16OIP4BBIW3iCn/5UbVUd1KYxilHrgMRmKNqTrEETyHj61s7n5qfgwjUTLmx4A7EWv9
6UIu68jQx8GPvGKAkcmMS/VDoUKPoanpk1KGxCDCFIUxge9iMGnV1GrSBBVyM4490ETzUapG/4AI
jfVkXfHdisB1gLegsLimcWvyOizo0kQexipSEyUtqkMyhsXe7bfJvlgOL7RA8FLlYJ+WXy63+zR3
sjzy+qG2f2mTWT+lcWVcRl0OPgyWVF1ojSpPVgfE6mhLA+0SZL8kLEujVMCrMUb0zQvReP2TMY7p
z9Tuw9fQ6uMvlWYOn2ITss3HPiJ8YHEBk36J6hGbJiAf6yKqbPSTriR67GWqlJ39KpJB9XJ7Pm+F
8T8GAEEAgkHSlktzZpuirB4lnhVH2kkP4Lr0FX0PXHvH3/Fzwkjw3fRx109kGIZJN2VW4lXqMMQX
JML0+awlTRgcMifbha/dM0d1j9o6gja8XavjZUEHYmvSUHpVHfjeMPLk240SngEb5TuX7OZloczL
JcsuAYElOV9dssXUl01blZXnO9pQHh2AGOlHBiLM7AB2WUWqNnJKlXBr7vpLoJUQAD7ewO1aERYB
uEbNSkR56wZvX6pGZzMH42m9MR/50v/IPN2HsJ/3zvj26GGJD/pOPknnYnU1BkGdw1/YVh7kKv6H
UpJ0xNgt6xdice2YjIZzNaw5eo66UaRQcGnwbjNaCRvEukQW9iCZjagtSNzm8cLAY3OoRrCAfZXk
OwfuzpcEOQzDMROcdMz01Sn3E9l3FN8svEpBPJwaizrHh0EdmuaktLIv7cSrdz4nHVdCZQajOHdr
JwUhgHqdQ7xhauFwVvx2egVgM32ymHr8ZM6p8gnNpz29s02MTkbKbSaUCQjUaQAtjzvSuX2S+03s
WaQEb7C1aSerH4sbI3ZK4OZl2MVf5qxygrcylYzm0maZtfOZt/caSSSaI8xsi0bm+leYGHnXht6W
bnCmRYiXW7bL47HXWbxjhSePq9oRevcU65YLrSaVpktU+7e5CsJPTNd9Z441/vL47N0zIjpPohbO
IyuvjCTq3BqVkfq3PMrScz6l7UFLIGd9bGXrlxqTEEBEBeKAxGa1ZwlXSqjqeeBNCpwWM6yVXpEx
1Rka0h630dYUlyZlI5HukzCuoe8OUzG5oQ2FlzESNh5MdIsgcjYkI4KPZ4CG+/HKtt5ICoPrIycF
Uzt4mOUmSWnVT2Ztp16ZpOoxSzXNS5MZaH0wjh8ihOPOihVax7IJhtMQDE9Sc3MQyFZ5Ipj+5kKm
krI0n6Xi3ZW62UMvK5WOha4BG9GpdvQuwhPTHpne1lswR7GG+UghWbnOj1Pm26PWKmYvSyf9GpaO
fUR6JDo9/qbbLWQEiDYQUFFqQgSxy0W1xAxDOoWzF/gm/ZJasxrXaTP6QD4cX3vVv7vWLEpYfEFq
Xpvifjui+C1Zk6fIVXMxzB6VnwovbdBo+v54YdvPxxuHvhkCyOBi6NQvF+ZE+QCR/thTBteqgDp4
HDMfpIMIf2xnuyTxluoOYTPPDTxRKzs5GD0ytd7T/F52EVEsrin8BOe2k/dUpe4tiRSNzPS9vr+m
7XUaNJ5m8COeJXXZVXby7hxIkN4+XpD4MMtAUvx8EkBdqJhs3rVylEaN6RXFs2TA9DCHaTkiXSHK
3HCbD2N/JliXn5w+5mwJUDSxMsgOkql1h9DKQ2X07VLxEpAaxxix7ENQR9ahc5Intc3fTdHTFQTS
Ah+6nj6us2yW5yxSPG2kjzv1aXYOkeXeOVfbvRL3IaHr+5rAYi/dwlDLCS5gTfZ6KqWnOlDg9Cqn
PTm1u1aAIMKHLYK5dXEnjBSoegJb9qzE785TZcyu1tZ7XEzb4o74VIJjR+A06DuuFjPNMxww/Sh7
s1UH4xn/1qP/xjRT85d8VFvtYlGR0T+10tRXh7o24MjpJSh/Tlw94fAxlbsqvJZ52dnXIDHAZYaG
H0qSK2dVYzC3maX2d2XKk+wkQ7vOP+hztEriJiQyNZrS2VOtuvfZxNi0ghQXfMprUp14VOua0HCi
5B6P31Xm7F8EPn/vJG2vBiaIqL4BxOLRoHq79IGAIDVtp27yLF/Kz3LuiLZRYh+0oHqS5BWnFsNK
BC6AoBnSXmd/bIsfIcbJxaoXYMnLgeEzWKdcraqbT4/vhzsfjzo0vibaOOB5VxerXqqRlTXx5MkE
gYdpqlTX6u3g+NjKnW8HWoB6InqtzO+tz0+UTgFcL9PotUVdXacawpKozMJDMbV7Ag5bU7AE8P3o
LhI5bai1DV1yuiL2K4+rQX1LU1n5I3ZG7YVZG2kHh3PPFKVm4hcYdO4ETFM0Otao1V5D2H5FjaU4
tL0BK3Vp7wBCt+kCdC9MP2KLdg8hxNL3kL4I1birK09VgVa5SZBJpivVvVS5oBCL7NyPSlicgRzH
ztMvolD8JDeikQi2fM0JWbSFbXQcea8qJuUGPrE9NZJinbOIdtBjL9m+VWiMgjcSlQhG9dYzgQFi
bHpYmrVX51J2bazUubZKnh+yLusPfSebO+n71vfpM/HeE/1RlaVruvyqVHqNoSv0zAsHJ7uB/dZP
gdR/fbyorZNghD2jt0irlFd4aWRIskyv8jnz8kkOf3eCwTpOTKrcqCcMp+dNkZCI1j30kxuALfjn
SCa3yjyaVt0hTCvDTWs/OOZFGP4vTIHxZtqRLJaK32pVieCRG/wh8zrT+Feba/XKVFlwDMpW30mA
tk5BMAbIm1Y2vfMN+ZYzqUWKHnHlDXRC/8osPS88JDy66SwrTRzSoaBSuHNd3bOJw5M7CsQFCN/l
ngF808sYTQUvmMPuK0xrzTHOtOgcxGX0B2rMzo69Oz4iMgPcnv4AJDSrMm1gFLI8S3npjY6eSm6m
ltbs6pVcJWRecvnfYze5szo42ikb8Yee+DrG7ceBbjnNAY8sH5ZrXU3dyla++6N0G+exPD+2dmdt
oPPF7cXCtjg4Mxr0UoPUjD4VUlnnssuV+oRcQB1cgWG2e3qjd840EELacWTLVBrWjVW7a2anTCOw
JXY6fpUDUtihrPMvjxd15xPSEIfc5F2/cpOODJMOTUvrd3Q7C+esmFFIEFQalxYM8y1Bf/TpVxow
jiCtAouJTv26m6PnEdWhLug9wAW2G2jG5Bll0Oy8Z3e+naDIBT7F4AbwxZXbW0NeaCpDmt4Y9+Dg
Mqe5xTSrro+/3fYtY9SAn84FJeKoNQYnplGgRlLSexIo1u/yPPVHfU7MS+tbxREx9+aDNGnKs1c9
PiFGmvmMXCFwSi1PdC5HsRlB7+gNtaJ9iVQt/FRX1u+PV7b5fhhh9FuIshGHsl9LI8FkR20eSr0X
TGATpjjODnkS7pHj3rNCHky8SyWBKHHVBMlUbXIkYnPPTor02GZ67+rOvFdC2xxbcYjgSaOXD48k
LbflWmDTsboCVjE69pP1Ed1QZACsKv445Fnw/N5QDwFhTDlUvP4rU3EodVWW1IMnDVKjerKTteMx
RNfo2bEGrh/yHcq77D/FmHVZsNWlgZ3PB49jpn+xpL5yNVR2vz3tBe+jO0RL5AqUYpZfjokGJO5r
XM0Yg6mlYN11t9Y0jWgns9/4gdDYpO0KjplWGNTnSztd5/ctT8noRfj2keRxfM3Csn72+sYKt9w7
ipm2q71aDbPMTk9nX/aUKY0O89CEbtE76alsd6kNNy4nTHFICdrB9HOAlguKA62bJiWVPRP6sMzN
bL8nyGWDCHhDijCnx/u0qT8azNLQjuL/hLfUPZfmxhn1ayNiZaAc47PcdNIf/dDpX9ssCs8hQQmw
TmU8apr/bw0V7u2x9TuLJb6gDi4U+0gmxe7+3AQepXwElyJ7UajoL2ZhOQiH5dEh0qJq5/HYXLgs
1KB7KcgpwHKtJ+9j04g7i+kAT6YyeJjy7uNg6ydJTYaTZWWvc1bsUSRvXVMMG3KgxRwv0LRVqhxp
RaZNoCG8uu7GyjUl5W/G9JxnwcVCPtQBkqYJzkMGHde+OWlxzDGQPUkrQRr2Fie7kPuTUlrNzqO1
3S6oqcSgDmAt0cJcJWAxTAkJqs6KJ+e5/+/QjsMpL63ioJWdvNNvvmOKJFkwkvP1BEZg6RlO3s9S
Zte+549FVLmRPBonmYF11w+c6VkaFj6hyMhpxAh0DDW7pTHEHLn+ndgnMZei/8xcyzxNrZ6U4aP7
y3vPmQa6BE6MuurSSp0y0Jj5ieUl0ZCfulIV5NN1sZMpbP2cMQEAFQLDh5ev1cttUKehLyemJ1VR
cU6iIGldc0jsExMl0c3vhvFAweDpMi5aAjTomYUg3OTvK1/Pg6BNeHYsTyu1wcV7ioukl9PO2jYB
J+8IXSBhgJoqH3T5BXtdAS/tq5qnVZp6MrUq/CUO6Z0EmmS92oFWPPsmi0o7IG0BhiRZWNPZhKIP
SVTQvGgVwuXMThaQkvjpr09egryPAqkMap43hgGu5ap8Px8kVDaxkgT+H+2k566T1cPr2M3Dzgdc
XkmcJ64+EErkWIJtdgOco93ow6ekdOfSHjPMgKTT3FEZpL2p0OXx/WGIEPpd11DM5Kx2ash9soN5
6M+1o+TnYOzBAvRV9Ipg0V4z9b4pshBaFQKtvzq8WhCH9DKm/jy02mnUtOZjobT9527eA1Df+3i8
kCC8BYya1shyn4KGGY+ksVlTSxV/cOLWzSZtj+REvO//06r48eVIDZjDJBbkWV4tJ0TKB9klrDSt
HrwEo26cpUhrDoDCzEMK7OAXs5DGl1budrK5ZSTwbph8mIcK9wAeuHbDCu2gWEWD5BwomnQBUR0S
GLalfJHNsT7GcSVfwQwqZwRonaOZ6nsiRnf2UQTAooPGg7bpLlQIe8bzjP02l3JXHpLk0ET55GV5
Ge+EHSvA/v9fK11XWp+iab3mUS0lvdaitBzOUw5Die+rzkXK6/6i6UFzNOGLdztlnl6ExrgQq7RO
kYKCwmS3lmsoY3HtMqhT8jmxvj6+Cu64GDOjFBhFn1vkhUsXC5Oa8Yg+5hu0uXKaA7tw+z73j4+t
vLdQVj6GGUoflHYgt1pvtRImZmLn3XDWa9BAObCPN51ZcWS6G/+YDFriBmljXkajaQ9Sg8JY4Kjx
Kbbq9vPj32R5of/YB24HKlpAWwQaYrneMZHaJsjy4Wz5oemmji29VExKgdHz23NfSs/Nj/+wZ0Lo
Tq4Au625xugF8AwmAwXrsxnFIJUCGnGdUpS05PI9WoatO4vRMoI/SvA2IIzVOW7mWYEoX2NpxjB/
1NLE+ZYVaXKKIffqdpKg+7ZoNDLrQmV83USFlHKKw9EezrFekWs1MD64oDBQAbPa/tvjLVtNG4tv
yMKEljDUp1Ti172SgSawEqRMCpnN7JcvaV8H3dvEOO5wDkOr1X6dEtv8JM++E7nGANTYyBWjOgSS
M5cHLQygS3PVpCBO2fkK28MDmIzAAAJ6m9d6jdzQQYSU2mQNZ99Ik1/sFLG60HGe4774sXwQYOAL
wCTShF/ta6pnUt06WJnzrPM0M1fdUnbanSN6dy0UAcQrAKx3zUeYWEFvAqgfz/Pk/AfNc3pw9DHe
iQbekbzLe4A3E4oDMZco5qRWx6/mTSklpZrOzhB3JYyVflgddHjPWnfUGkc6QHvHvF3RDHZ50mU/
yS5pqQX1xf9/nJ3HjtxI07WviAC92bIMq41aLTuSNoSk0ZBMuqQ3V/892f+/ULEKXegXGGgjjKIy
mRkZ5pwTaIp1D8aymOV+0NPcfiYWbZZdzpjp9q5zKcGHizF2t2pLVw460j6KZfBCztuGmeO6mmkr
UfYpZ/+fZUV33U6n78A2b03WuLL/BC3ItEFuJATc9iusCZyA7cczoUuthbLs8l0Zz7esXLo/NVGK
kjfCNHCltsjJyWhmt8vb5Tipe9KuQPz08sFK0LB1eusG/l6FJ5uPTfgHPJOAVkFdN4WFhGETcoFC
dCy1otx5g29WYedb68FxFvGQM+DsmHdj9v11d/GSV5+bJa8iH0E6gtYF7OJzFz+KIO8HuvjHpq/j
/2LIxV1k22IUYR00RvCdx2f6imBO4T3U2TQkIfLEuXEMOiMLDpmb2P9qwNDt3VAslZpdUVjxk2g9
XzCRyu76g9GtbhIaapLwH38w10caTMXXfm3y/t6uRYJetFMx66LRS//BLJm4HspWs+ooi0336ypi
rQvnaUrN96WUa0d7f4UloMYQyZM5LC5TG2M5uffDLJfEOFhzXv7RkU+Lo7i0pOR2ONnS3riZl8fP
BxFGqeKloUpAdb5pwlxHF0qkBWtnrU4pcMQdyfDb4NXKlZEIwBRi3A1Jr7vt5ad2LmbPXLyjUer5
Uw136L7W5S12xGVAS9AM6cqk6wekyFZr/avG0zetUXi95x1rTZbPdjlrx0lLlqeUoe37th3T7zEs
nr0NX+ZG1e6KZTjtlCHJtlVetamM1Ihc1P7o+kfbGE/ubGfhIq1fDBi7Q7DraY5dGcbxGyuSjHKH
4aKA5GoqD7X97WwIo/LNuXJb5zgVrblfp3k5Zo2h33jstp4QK4rwqOhz1O8g7J/vaoLrSuhzOkcD
OdRQSzL/Vz+UAQ1pJ31TFvyyIEZ4uDbW1B/uJu9ZZFuLkfrLUc8ZqYFA4fhtEf7643VHsfWFLIhi
DyV2QhiUZ7bxUjIw9FVxEI6iax13N6xr+zmup3wKm24OfvqO1G/JeV/ZQzX6BxERaiUUtTauaSpg
ey5u4RIwIFY4ZK04TriZAwCXW9Cpa6agq0EepbALGmxTHxndqjW8BVOjZw2hWM1xJ3SYXqlYbyFK
r22kOnpIIiqC/jamZk4w6J21d4/pPBc7P8nNH4nsGKTgzvHztNbe7s0fjh44HkSNhKUqo37PX/d7
rQpHGgoLkdtTsksahORdI18i5Fy7vUW2+D/YI/CiKU1YTRFyY8+Ey1DEQMeOjci8R6xUx6VcZeR6
w3IoDa36/Pr6rnw60nFkWZSwiAKvnq/PFi4hu7JH3lr9UzcF0tRGtXxvfUbRvW7qIi/lEiiVD6WE
CyqYaejntgwkOce+KeKjN4/tNyYqxXWF5u9Q9t8GXxb+x972WwfJq7g2T6nRIQYl4c9Od46RLA81
T8aIzlyR6nuzEnar6qZtfeNHbt8m6mBkqJwhGmMBVeCNP7cpHMnG1rxj5qzF3h6Wfl9O3Z/Xd+Ka
EdpTEB8IkEijNg8gmnq0yBDcPNqCuQEwJLVwcftbtRb1r/wdm6ilqFoLDRdVMN1aWRJZCPReg2Ox
TN3dVHTMS0wH/TA7w/i81HFyZ6+efvAGM/nkjUZ3eOsieROpTb1MRlL49vOvnQspx2IQSSQmctA8
sYyjK/Nfrxu5cqY4nerlpfmB/9m+v3It/LoO5iTKmERNrAMJCZ4p3c5s3w5r8NOIW92OxqkPjI+x
veqxIB12+mUPCRzd6aT2NeoRkwj6x7kxhz/eYE1vG1CmnhgGKigMNThMqCBbn8Wo8VgMdpJG3Ty5
kSVKJxraUr5JtvD/W2EnoLBxVylLnu93E9u1la1FGqV91uz0rkgphaf1m78qa4E+Q8QBWZPy8LkV
GviLt9R1Gll+bYXuLKrdRN3whhe8vCAgignnlVgUemZbcHEJwF0iBZNGJQVx/mj83Wz11Y0uzIUV
aiUwc1yohnyXC/mmcQ7ixK5brBhBdujA/+4Es3/euhb+ZfCkDHcGI6baWOc75ltxKoXQ0kgr3Bjl
t0D70fRL/fP1i7CZH8rnfzFDq4xKO1mXvnk4Vs1y56FjkIE+lu5/azA76xfTS6UTEnAkz00cFO29
Nmqr/iik7f/Rl7xzJyIRxk6HRZ9N2b6fQVL+GmuGIR6TwMg/SWFDcxtLb3yXJPPa31tpNYlwdVYn
jUYw2NlukSLpQt2qULLT9WT40PkDLOjXF3fxSLE21NAUZxd694XwsqpMujEpE2trEAi07fohr8R6
r9X5LbrkNVO03NVAYmZVA7M7/1p6LhjpBh0mcgqX+QglI40y2iihCLJbPIRtyqrU1hhXoJ5epfuz
fWoq4bnT1AVw6Zvy1KtpNc7o/MIdf1wq93lgGMSbd/Gl9qpE9xkPtU2INDQVpW93InKE24Qrs7ER
PYwZAETb9vi6qSs3i4BTAX+IPYlCN7soAjRGRd6ISOZmEQV6O+2d3HrbPIaXI6+iTvoIqC8r4aTz
b9XaNhmx2YtIg0a7Qxe+2ntGF984fFfXQr5DGQNOG7W3cyvW3C+jJihPZWR/h2kypp1w0VF9fce2
2RyHQbUmiMTIWCmLbWIjB0nBJssMEY0ebqixK/uhLUoDao+tdX1oOt34ZzGc4s5G/v7767avrRC7
VJ6o1SCwuHEddTkluddim+yn2QeTuew1VKDfhDz7f1+LDIiEhMwOY2oH/oqk62aqG13zmLSCcPW+
TuEGritTp/6HtShlStA2NBm26VxRWMk6lrqI8tLRd97qwVlY9eCtryBRLG0kiCAUiwmyNj49b4d+
NNIij8xVS09BOZCBd8WX15eitv0sfoPSQzOd/8Dt00DYGJky21rGtSmivhnQgF2pxvSWUy4hqKDs
6MnW+Pd1g5e+j6oM0s7Mi6N3Qrfq/At55RhDCKF45KT9+H4dFmsvNdH86+bFDVd0sTSCIAomgOho
NYLYUifyr7MwoS406a2ZR8asdfqDPQ2GCKsE0fmTbdIvfpyrEZ7J68u7ZpQGAvERLRmkqzfLSwYd
Rl6KU/KbZN4v+jRFPuMgoTdDhQx7vsLv1w1e7CerBI2oZjSjZ0DKer5Kqy68OIZwGxWzKYNDnHog
j+rU86PerqxbU2OvLY/4l/PI24UD2SyPQDbJPH3BGkJnISL+/RfZxf4vXLT1LtbcN07I4EKzvJdO
Mc6X2HbbK+hd2CsJImtR2c7NOy02jA8aMPSfsiUpN5Ly1kjhawuEFkEWTtNAKX2db2dPBTlfwQNF
1bKIBu6qNlr7vk/EqZy8+MPcTMXdWz8gpSFyCyJRLgRownOLSVwUmoGuUhRXK11hxHzvcz/L3mvL
Uh9fN3W5OEwFEFURWKFUvm2Mdwk0rmK2qsjjQ0HB0OVXx8toW+RjElcnY5HyrWVYaBGKmUi3i9IX
rI/t6qg8ZXbZA/ocloTaSfAFuFx3Iyu5vAOU5UED+er5ZF3q7/+66bnfmnNGHymaDRLqUJNx9jzy
2H1e7WT97/U9vHjHWBAYHfhHOM3LIT+Qgppiyco6orFj79oc571vm0C7pSPwIlp95pmVIQXTBqfN
adzunK2lo8npk1ESFOLT5GZdt4tXP5tPhMOIwS1TkIe1nzXdfeVnXfKEq0u+SC/zF8AvTfN+cHNr
+DW6gvpsXCQO08Z1qExhXThO/F6KCp5WkbbzV1A5Tr2DxJms91DyVut+AdntovE/ts5haAzjR+0P
Q1qFFADmQIaePdVvraSrg0LSx9xcYjo1HPD8GwbVui5F55eRNtM1G/PYeCdFtn55/etdREAbK+qG
/HVSgDqZZpVbJV8vEEjOOv6uLgcmrJRlfvBFX7CvqfxcNbKIXresHMf2c+KoQQ3BklNlhHPLEihF
lxQK/cyU2xMc8fkQm0OzM2bpfkRXZDk1RpJ99uEMv0tGg2P8P9iHMEcAyCTJC+EjaSeThjZtpWZJ
lmhtleJHquXzrpRa8SQ7M905TI1712tj8DXj2X9rGkyBAl4NDwekdUrTm4djAEHirlXOFY1z/861
xvX9kBNmvL7IDSVVPRcAcBQNH3CRQrZvvm8XFDTgGAfExOpA9nf6WvROmGVLZ93RaJVL6OamNv5O
B0tLQr321vKOrLQx7qXZuXpYG5MPw1RzU4lqU64JJluYc7mTFUTYsPO8GV35otGz3VTYMJ+7oFrc
O/T2KvEwWHnr3jiu6tCfHxr1yvKu493I67c9VHaIkQqgbKgEj3W4FIW3K7ThM7I06+H1nbt8GlSx
W/kzHI6J5Nf58WzzqbURda8jtIodIwyyRXusK7uKGhnL0BqM4m1Tel4+FWUEkJzcBWqg2/AMgQF/
nZFJiJY6KQ6ryD4HrRbsAjO9hbe4dNmEuLyw1J6hQ1veJlGcoUwNJG91lEDKP4yTrR91Od7CKl+6
FopIxEYAwHxO37adZK7SX4fUklEfxN956cedPRoH/Ki+Q9jK3Jm19rw09o3o4cp3U0cdKQhIdFSS
N98t7xIpJzRho9VessgWyI21zVjv7LVMDuNqya+vn5Mre3lmb+PGmJKcAh6eZJR7nX63WiOzrMlr
d69buXLukQMnJoKOQBC9PY2DTwAkpkXJQDRBtu/awlsY7ahbe/QavBue+coW0sHFKSG7qNRJ1Y/5
602o06rurbKWUV1boNbm6b/ZSr5mVfVn7eNfry/syvbh/Gle4Qqh+23jZ1RBtTiviLIqqbe7hHmg
+9IObsUOl1YgylEbUTA4n9O9yfMZXGP7zJ8YoiLwOqWT22th7I71W+FC7JeaWAJgFNgU0com2x5F
mfuexM5odkbYuKtxcpPC2r++Z5eHgYrIC7BXibZdKBB2aewyvGnto8xczGQXzzybh9ExhR25a+nf
IgNcHgcav6p6xdmjXbVFlPRDK4bOnofIS+EohX7rd9WJmKHInhh+m9fPsjPatzFulTNUzX1aYKwT
mcVtH0PTvcLtDJ0h54Zb7f0203bFahnUvodbb+Tldipsl9L+pBNNAXKT4dA/k3pjaHoU9+O0S+Ms
28vS7+56CFk3ZLcuziHBHBVvMjgbPaALtnnOYa9mquJR0jbzvk+a5qgwkzce/RfI0tkryT9POgNC
4kVAcqvp0hrxkDMlgdntU9X+Y7g4+MiokqzbpfmU2IehsttvS2ybfbaLRTstj7VRd8vJysGvJjd+
zeWaaYwQ35D00Li4GE9pl82kWUNiR8GA6H/ce3o0+YxreP1OvJC/ztcM6IzDyRm1cftb7Q1vSWtX
B74VjaWTr4eu95L2SdhrVu3pUWl+mLlp0YfDJGbtATxoYBPOSyN/7Ci6rWR8szEYX/SsrVw9Whev
GeGG9Iv2Tz/o0OV9irb2p8oFpHBAXGYKHlJZQ5ApGvD1sqm7mWSgTvp1n3tmY/4IstX72oIWLbKw
HQrp7dLVKJcHCugIIJdMMfla+gKC8OhOUoaycjvvIKVsjFOjg2R8GHRh5IdxlO7wVAYSZH1TjyJB
zNjOx/3apKb8ty67/qtVdHYXjomTtlEjOmMM/UaDMS6lASZgF9AIvGekVt/tE8p3FcwkW/on31vi
4sOapL1LmB8v7iE22rj/MqDM4+3JpLLpXQfyIDhCqGFCxOp4fXuoqkIE+9mbtJVSzrxMp9E20diJ
i9T8YgXrqnNrlFx/w3TI/2QNpPtbqSMF+zO24kJ/LPxWFIc2Hqr439e//+UpU9w2onkCDXBhW/T1
LI25E7QBoy7o5N7tjWTHkBp5et2Keie2hwzpIk4yFFtaS5ugvR2aOMVTuNEypfIPQuTVo2hdieyP
LB7X1DIOedWIw+tGL/wTyB/iKCUUbhPIbzVLRJAumqxtepgoEp4mtzaiEoLqblyqW6qHV3eR8JrQ
CUbbRbU4te0RhgCXCB2e8bEC2ob+oa7/DwtSbTlgK+BzkBQ5jy8WWaRNlsduFIyJEthwi0MJUv9Y
dcv48fW9u7YgRR2CDahkP7fl7znvO0NWvht5TCB8atCSvI+dQL7VrfuEL9RTaWFRXLW2yNpGb4tB
qyctGovChFqhxXugfsZbtw3kHhRrODYK3XlRF0v9FRbHZHhR79feP7Q0433WOMFxtptbg6ovjhym
OAZIGRGZ0Z9QIcFfEaA+djyUQe3zTk3xLzMuF4FCnpExYwEJhxsPxKUxOGUsjUY9JT+wyefGfLmW
zPPWgqiCLhKNrub/Rpu13qU9syJv2Lo4DyAjKOOpajsFP3Lec1utm2hul7lBxOmXIJI7Kkl1E9xC
QV83A3SJ1wg2+VZvSkpfAD61gqgsJ/i2rqiRLI/9Nx8IFoP7BdOpSIZbnnKmBfhjIw6iye51EAFK
p0uM/bCXedPemuV9ZUn4VeqkHG/gDtubBDMp0ylss6S0kSEo4wE56vzWM37VCkAHGgaov140glMr
RxGoTuJorO043yd1lfymNrvemopweeb4NCqdovLDiduGl8XsNijnCjeKRWaHwoSjUtl9f5r13L6B
kb5iimgd+BX1F87dVv+U2QAT4od2EHWtmA7E2cvOyGKXCR1D++bT7bJpzM8BAgRBfWsKmi5SUEkX
RLLrg1Af7WCXGDfBeReFO8I5WM+A2JV+DJi58zvUeP6AwkMVR37nJ/E30dW+/l7aVqIDfaWnFGbr
KMs9sP3831RTXbTVM7VbjZfLbQVeDDsZh6iQnVt5OmepNcsQc8B4d9ytzAZ7x+TrYDeIm0z9y0NJ
OkyxTtEbSeu26hOVU4lcIzuPjLLT+0M65XrJbOjauvX8XlkT0mQYIveGIbrNtOLWSVpPr+PIGcpu
V/hUm0pZ0g90l3n/+sN4xRS+nTyBZio15i2OucOx24OtaxFD29ANa8zvkw6gswST9XZLqvRIeq+a
m7Bbzo9LXuQtk76a5NQNjBkxAukdEBn2jpPQ3pw04pbgC3OjseczkuPc1BiPTTUYZnLK7e577oPz
nbtFO6j/60aJ5MqRUDUtEkbMwR7ZvFmpVgH7zpbklNhtt2udddjZwZQcXv9IF5k3v4zgBRwhQSfg
yM0zLOaMdGwykpOs66MGEC8MUvffuh9JWqq3qZ+QcdMsAlKvtg8uKgfjfPMcq+qhcgzpKY0HPwR3
SxV+mIMbZe+XM3wWQhM745voZ9BUJF3bfCPNTDtHq1stsjXLLqdwDOYsf7/oiDI/ryYjgMNBtKNL
QX4VTVgz++ijaIOhCvMO8VwFoKmKqE5dph/rPbPJfg5F5RnAZ1M/vhE8XtwRHggiEsJuhYZD2+Z8
R4wpQTkqScoTgmL/yEqQQVXl94pxYTeqexeniY3Hp1J/gDlKbWfzneN6hP+Vy+o0B3m69+rOPQS9
Vd+4iBenSVmBUU87iZNLy/N8Oe1irFXtwP2wJrOdd0g71H24jojvhwgGjcX9yo+8pSJ6uYeEQLy0
AOJ5mxCEOzc6uLKgPZH5ZEzoBO3cYKJmiRz4vB4zu09uiapc0FBpmOHVdCVvjrAZZeBze8FsBGnl
rh58oHJ9l5Vzct/GRvmfviAweoBolw3o9o4BI5/rKvVOQZDV087StLQ7Wg3knhsZ48VjyeNEyobn
IwxEuGMTcJZxxmgFgCbRksU/+2WNzEq7d5LkezLnj1nr/mM13mNp3eoyX5aAsIvPIIiHiaNa2+f7
4HdWFdRJErAP0jBCI6ms0M9ifzd0unEqhzR4MIIueyhqc/5gDJr5LbZL5/Pr/usiXVY/gvYWWDSA
VsAxz39EWo+2zaypgEhBZvqRuojfHhhUZDmnskA3OfTTunvO0xIu1OuWL28UpSYKQeiyq/7NVrGC
ATsNLKQliHKjkWXoSG+h57s64/9iB2dJwoxYBbos2xW6NfKRfQC3vfV+Jfk6fNCtrrwRQl5bDTEB
JUPiOvqiG59JfzQzOs5WVEvPe6QRz2D2Ilv2b98zigxcHaJUvN7GCoFq4ZsJudFKzGYdpio3pn1t
zNOtzuulTyDTgy1NdZJEgnmP55s2OwnNhZkgn6w524GRkw+BNzR7UTS3tMiv7ZyabIPyGgUboqpz
U3aQa0NW5DHdmTb75sK5jJy8No9v3znIPmoOIUKglF3PrVRdGzMvLo0ja8yXQ2YJ/TRowr3xSlz6
b7btLyubbZPgfToSojiavKx6X61OfS9T2zz2mWa+o8/uHV5f1bXbq3SfiTsUtX07hZ2BT8FMNYgI
23CHO3f1f+bNOO9Aq8ClX+5FDU7mdYtXvpZSfFHchZcyysZpwQFAh8Io4yhJly7y9Vbs0zlYP7xu
5crxg22CIZfuAnW8zZkomhg5GCHjSIu7JML/BaepTPUDp+PW8POrpmgIUaxRStpb4a2pnwgbrCGO
vNz5slQzlWVPtMQ8VXHjnbm6dQ64ZoVchOSzOYK2ltPZQBs8YlBrGw6mZh10e3DeftCReFDhIUQa
/OvmNS9a110SUWlRUAyNu4vdJH60LcUQevMnUqqWBIl4VjWl9fxC8cRPVVClyQkIRvleE+X0IDQZ
7Jahq368burKraJJAvmLYB5AwZYmYhVyZUP79DRUpv7Qx4t/V2la99Ev3P6H47XtrVqhuqZnATDD
lomBX9anCuibQ97yTiJJmqcn5iLPMpway0/3ZpvakOVdrf1NNBv7x3py0uqLlfdeGyKE0LX/Dt7Q
Vgc623ojQhl35Xu4INb0PCD6gRIYzAEnrNp6qnaV5/VJuPpytEE7DfHPmNlb/YHHdqa+hnSe3HfC
TESo56vr/3IbL1YsaENPn+LJxMEYshv6KOkL7XeANIHPw9ZW9dHo+jQ4iLzTYfQnkGvgvY62HubT
pOU7q5/5BZM1dcMumRLxrUI8nMnEgZ4Vka8VwLhf/3JXjjxYYzA0EC0VEUn9/V9FyhZoro3WEEjg
Ka0/IoEqjtB0/odXUYXmgITIEgmaN0dxGL0apN6CLnudOgeqK+WuWSl1/A9r+cvKxrdDn3ItUtf0
FBvipz0M815Sx9i/buSKN6KQgZwR8AgqDLa6Cn9tGHKTbUpxn6Oej5MipUvaqaVxSOv1reohFCMV
DJfWLc6cOtHGFCONFrssCgbKMYPkJBxyjFEKI1KNuxtbd7kqeuBEeuoPqmfbhLIC5VJkrpmdRJpk
Bw/5l0M8B/PRWsE1v3UDaduCPFRtixeNi/MNLCB/u36BbitisdZubjznECSe86G37eyGB7w83Jii
iatwLOD3L9j6cdFZjQPKNqV7GPJCN6ExBLcQ9df2TnFs4e1TNKH7fb6gphdjZWVwTuMqo2MogmFn
Ltk/CCXd4s1fWlK1DKRilaQWrfbNowszNUdKUK9PjTcZYgcaBAXPtDKmca+XgX4ro96a4/uo9x26
DV19AsDNfaLJnVduEcRR6S8oj/hmYeanLCkSxmTqQ7reKAdtQyVlDv4fKS5tE5hgG5/uSLPRvZZq
GooQoJvKTD4Yo1XsuzobotaHbtrphX4jjtm+XC9Gucwv+wpYbXPHNGp1KKWiq9UtRvpJ88busDit
fSchMLwjyr2lH6MW8ffDhb0XIokqEtksdeMJY8QVVojgGs3BDA0p2f2pTONr0bXPk1+gaGHIYymm
O7vMbyRZVz4muY8qUirg34XcR9wAVUjqNTmlplUETG1Iyo8LgO3uMK2uvOWKr2yrwj0RzTN6h2B0
E+M0gx23Rm8lJyNhpt7kV0T0WcdwqCSfj9MYLPMNB7a96mpfAT5xbsCFXKqGu16aam2FwaTx5zDw
WwZ9FuWtcbrXrbxIUVJKJJM4v+q+31QlIujJyV4YD8gks3bPbMe3sj1YywusleXAGKAIc27FsMjr
nCrNTi4zn+Hv2VX7wBiy5DF1ndINmWrivH33UN0iHoWGrLAfm8+lL4xJbewOi31fvmeW6YAWpnFL
RO3KEVQtD6r/MLop0W92r8iC2V/QqD9pRV4f9DRxnhbNNCNzyG8Vfa/4EhqUpJL4SrobW4Ki1gK5
zXOd96yRzcc0BawhcZAHK23jIlwYihwNTuPcYAxcXm6+HEoLtEVVILy93M6yBmatr+K0+Ho9Rlk/
muODnThGdpxQDu/uJ3cofvdxxhyx3GgHbz/3MGvf+OoxSBv8larZgOShGro5PlOmuUaflvmpd7L6
05T6y6dh6OXHtz3jWFH7StPZJwOken9+SBuU4JzMsLOT3nTDA9zadYcmgvmUxZV3I2K4vHWYoseI
KKBS6tjGqB3M/742vew0V/O/da03+5ryUPT6eq4ZwSFTfVIMDJ698/XoTi+0lhGjJ+R8qmfN05AP
c6v15+tWLv0iDUXcsPLEig68uQIUWBqbKiq8H+lkz3qReF81R403TFKD8SVmst44ktcMUjylwc3M
Eoprm5DBbt18tqYlJ2RwxKNZJMZ9kwr7nskb/bHylubu9QVe2UbcIzJ+Sr0BiuvmWCQLeMRE64uT
I6v2aE5DemdmxnRjG69aofmhyHA03rZtFqHPhlUyXu0k/VHuMlGKNNSnNv92YzEXlXBOOR1L4FD4
el31ds5PxWDOlt1YFFPyuarap9UpxvgYaJkcP0vGPP/RKJtpD31Ti7s5bs3g1LDu9U6sUJbJtvvE
Omg9hJPHqbO95kM5LGbRhoSs6Epkrtu6hzRP0iBSZuRhEdlUEHiPwe+Rcz7uzEpOTQg5yG8is2tb
e6ePK9Mc6jxpqm963Jv2PkGQyv0UOxPvHjSPxtv3K8Dmu8Qyx/bRWFMkruNhTdOPqHu5+a+kiqUI
k8E2tDIcS83sHkxr9VK0vmIgMehu+EskOl/rP8HoMay90+gSaZy46fUfsZksy6E1p6U7pGXmFaDR
UI7a5fB+PoyBkcEwNrUB8VVwbSTmIq5tL6XhNA8mTGCZGEuYFu2Unaraa/w/IpHWuJ9TozUekcJY
nV0n3bHaT6WVdu+WwV30KC/qUv+Q+kx12VfBrE8PaaUHRZTjY739WNXI2QSaU1qfczeog9DlfNs7
OkFJGk49Y52GsBMMvXhSclv6owN9AzGWwGQ6HypG1S8E/cvhfT5K3wynWa+dXV+18s/s0ei5N1Zt
KT+0vo+GDU1EptdoktEy+0DMMC9LF8bLfs7n1Tv0vsjwuXbcVe8arfSGo6a5mnkij5rKT0tC3+gu
bmO3uGvX3Jn2kxLH+TSjjmA+AkQsGHXW5bnxHZE/b4K/D7hrecIKKnQ6FIb2t0bP0f2JeHlM6DEm
VXVAQiirQkZA18VhQSE+TcNgxlknoOeNYXryHVp8B4mSC2NGiyBhHFPLY5uCPHFc8Wz0i6UjSOn2
iNl0ywJZuwAf3O+nzui8d2IBIA9RK5HmnnJLPj0XTp0EfyAOJ8GHppGG/BBY41iEujdauRuupdaV
p9zVbO93l7p9c5h9q2//bTWntpYwLtNZGDtpGVr9qff6gA/gy36a7+t+sLr7QvSL8dhC56mjQguy
5BDLQcTpXU7kan6FZ2ya/06zJbwnt0t0iyFvhjl8mU3q08dWE6jzpMVsTN8WAJL9XUHvOuOu6cMs
DkruRd6h4T+nuxWpIGGGfZJymcIxFTXNNLOt5/8oo03mviFO6j7VWuxbR3oFVfpBU5XxY9kB9Dyk
oAvELgkmizRvWgxxrOd+/NpKo60PfTCk7o4zM7YhE3vxSvEq+SpjV3f5MW8Gq/oB0pxJ2dKePe3O
1Ir+w+pWCOCHdrH68RSafjcG79e6q/yP1YD437PeTCYc46Ca9GwN29V3KX5CrSFoz8bKedJH2r+n
2k0n82vpFNOyN5mBEISIU6p/qUcOZW9kIu3vZwaNZEdp944e9t7S+dFoZV5woEAYV58k4aYZdp2V
/ZD10FuMwxu63joiNpr+onLAONDV6PL4tBrrIA+jTObpm+b0qTj4emE7oNvawe53ZTpO5cEYzM5D
P2HK5TEFWyXe22ajWWlIuzFp9ogYuyK0Cr+ffk2M9prvzBIJwZ3tVS11gGo0W2OfZVltHKYYGimi
RnnZfh2HwCh++ouezbtxTQMEGUEreH+MsmUKVziX/pRFVdYbu9Hq7hxzApfkN4t/sJyuebYEUcau
6t0m2deuOwZ7kadJt0N7tms+CEa3P1AHnPKDidrQyCxUV2SP8dKuWbhqXi4AhgVD/8Ff4XmHU1mN
Gsy2OPmhCrlpFrrt1K47Hsa4+09oIv48GG0236/VEBcDUCV/rIq9l5WpvaO4OfptmNAx79E2WmZi
/HAYs77MQ3yZ0N8ZWWEvd4ZdMEfHXcxM/9LGcuYAxGUxrnu3yjXUmANI7mMVGnauu8/srLne1QE8
+E8oYzjTr7kZ3H5fjT7Q6rDv0mYI0d2r3KgNStfaVUM/VfDN3NXyChg+iOHurTrrxKNY41miPyBb
5b7NyoW0Bjw3f86KNktDr6mKX2jAjUkO973t233m9ahBr47kt3VjKZGR7ObGNR6aWEuHu9UuXHZR
dm2lC45t3Puhh36kf6+vZm3cB3lZfw4Ad433qbF0VZgFa3pfNrOunQS76hzlPDRuOAnM7PPKMr51
gZ0Pu5lRTTSj7XTI9ivTHNx3OY+u9pQlnIg5bHR4n+98u3XM+6bpxySqPOF7v0Qei/WJMdpjx4vV
mG13msXiS0TXR4LdD7EbxO17OFfmx6DOKR5Vq93/44+28TtGlplx1LxM8Y4hTtNjlwzlN2KI9FmO
g12GraQHd9Iy3f0GrXD82lTVPO+o0q/2I1OLPOee7uGYhdk8j/+JZnX+xNNMSGiLoclPFVPbcUsy
7XQKBIGDeNBT7tnz8rU1RlhKgOsS/+iXa8ItstLV9dgmNx4+Fs5iZQ9+b/wfZ2e2GzfObeEnEqB5
uJVU5ZLnOLaT9I2QOIkmap4oPf351P9NV5Xhgk8DAToJEFoURW6uvYaMCPKW87gkDaeR9h2Mw6n4
LXAlMA0sY42ufNXQT5SQ+bvFqYnrq2x98vni1vKqgdxZPqVq6g5+McSreTXiI6evj+32m1dR5wUO
LIpozDFl3VKs772qG6dAxTznrbJji0C8CRq9n/f5oNwprTE8aj0o/bXiZG2ylUNW4edtoo9UFlWl
hsY6Wr8UOWSYWuVZbr2ZRAYWATEuafOkxFYjfMuGL3k3xmnW66FFoMxfbc61Z74nJX6tpq7Mdoum
Z/nfgguYDCro3p/tt1IJenTDN0IgUDZS0ONKkApC5UBcqoPOqRg2lmIHdJIgzQnDDi+UnfxTxxjR
8VAnNbRmZNoCAFgdSibvTqai+kd150vI//kVmRs4xsxQ/7jDgZMePxCpu3kjl6k8ZIhtotIaaYho
q/W0uFX7mtmDGuayML989tHovW6CfS5Zmxjq5P7TjGo3OXlVHTpN5mnY62O8lXzqJa3aOdSAUQs9
1w1PhAR7CjW0U6bqZW2mB1ma4p9JJF2PG7R01XBZVeX/cRVGUIvBNX54UPRO3peO7NpYlzg9uNiQ
KHxWRvJcU1MvQQP96hL7+uzRNloqdGUbmAbHgFPmaLU2lL1aUx+kw1aYKK74xVdpYJNZrl8/fltn
l0dWB9gdukJ8VTZ29PESKRosp8GdhsMYc0qailoEmTe/YtGPVbDxaY0GvoVohJHS2uAnJOWeoFB2
k3Vy9nSGI309SOXab5Yq2M9b8GE/frKzSQS6YFkAr4EV4h95cq9Tlz4nTcGCYlAszo7bif3szSK7
rhcx/Pn0UJSHsPQMYHtcTU+WvIfiyBlXhho8VkQxupk/iiK7qvPmkm31O0+1YYZQzHGooS1/8lSK
rKcxbQftoJkx+Qgax3m2iZ4mK7tkk+We7lEG3QVyc6AmbY6fp+pnTZNOUtEQOIyLqXURPGL9Z6X2
TuPrSZK/Gqkef0kTHnQn1jordx/P6dn9fxudJgGcAOgoGDscL8xSS4bMSBk94fa75wrucCTZl2hn
740CXRnIkjHI0Nnm4D+tPu4gjcWVUT+ogmYAhp1jqOIKcmFLPP3IwENBSvDhhjUKXnJKImZLbDaN
q3uYKs2NaqNdI2GOf0Zk+XtzrC5N3ekaQZSytVlYjAyGfdvJQw04qDmyKuMDNJh6X6/uEqpG112l
XnrJJe50/hgKiuq/rWUDNPTUYTyTI3yhBeiV2sAKBIzUaOy69ALceT5/m4UB2/zmGEwVtT3wf96S
hwmyp0jbPcjU/jGk2m1f2rXP1fHLbK/JhcHOHon4823nZaNiV+Q3x4NlFX7Lsb4aB5gFzRwOS0cN
Wmci//nxAj97SyZtX0SzTB+X+rNqI+VZvNjW8qhbOkwK87wug43z8JxOqXVhlz8fCyiSvYlPCpof
xKHjZ7LcsbTLxhQRInzjuufguse8QrmZIU5fmL7tu/xvZQNUvFGB2W/BWgAjT6DpQl/movIUEbXE
2Gm7qch0+1fWxiAaqx47j12DLOBBn+Iiv53SWjypQzNNh8/OLU0OyGyoihCcwVc5ft5145clGh4d
Rt+kONmn46s2wI7xcyu9FDZyvl6I3cL3iZdJb5Gb9vFYXNEgmqdJFTUrmaWyt63QkZm9//iJzlx9
mFcKODjABENsJLOTYWJ+BFsv9TKqZy6qJCqzM4dLqU55ANDiPg8e8VgRkAWJbfXcyeXWReu6PsRi
yU2Qh2RVD+vi2i/anA44PBTEdYQD4q4sjPU4Jxi96932NVbyWUWKlRReEXqpQ4Rt5TROu7NaudSH
RqqDxB1pbOdn/Bqt6dZbyUXamV19KW/if8jr8VKiJbB19f+VlWBydTyz+iC4iHhuEgm9ovTZc/eb
1TxSrTLboKildadvltmM63PfrtL8Lhu90jKfP8mMe9gOhRXaFoLa+0xAj7lDTZvKwIol74rInVV7
LNNcFIcRmAgcyyNhb1fnJID7M8zP6m0SEHsCBABq/4DcOZVRndK43WlO3mbBpLdpHAIwpcrzoDcu
SavNUhe7JTaUaVdz0cht3xPq/Hekc2KGtdBLrtlF61qHaSYCOagTQ5ux3xj7/G6Vospu66bFQKy2
PGojt1iNNGgWGHGIZYsmuXcSDDJ31hjPnZ8J1VhuLIH0B5/xjE79g9M7bvmQ9qVhP/KhteQqJl1c
Btq8JOgBXG7+N2lZtcrTYnmZec2e6tQ3Zp4npb8axvKT23uj7tLJqeS9RpKDG8EDgHzlax0a7oOF
AUX3t1glMAaQqElCROXEXRAXRVHuU7TyebhyLdN2SbXFGKXCdf7yjfLUMzbHY6TmZTvu13IRXkCw
UvwrFQJTTCMlEMhfXMUS/rzYhIlloz67V32saz85EqqSxZ5V3UFdrbEJ+d7JnG97MahPc73Yz8o8
LeJxELGl7LK4qH+iKlT/ZoOePC252mFIiFUvyLSyZV1ahZx7XGmG7CUDS/VCx7bbp9xZ5WNXKyNC
Tksqt8MyWPO+IkU1xQOI8s7Xp6VtAqesUJYLK3HSoNQn4d0WwrHe1BKEe0eDQmjfQGnM5TZpvPgX
5qJ5HGq1mQ2BV3jpmmIi5KxuUExW/1zZDYYGhF90XaB2pdeGmjbP4LpIMrPpijwYD191NVWb51T1
luoGk9mZfPNkKaeruUXhepPGpvHP3Jmr+GUnqVsegOUa5WCZiyGeJo+Dn1gZVVf8vnW8x85eJ2MN
Jk1JtRfE0fpzWS5mvhcYSVWJX1M2xP+4Tevmf0Bjy5c8S/PxSq2L2XpYElqpoWo2sDaqNeeVLCtu
9k9Vl/dJUCoWAVZTJrWVm5Fa44WiNArtV10M7l2VVsV4X+eK+k+5wqw66Gnt5lOAF6YzPnqyc5q3
2avyV5NkrORhklX7dXYXTfta4crQ0egvFmCqXK525HZtg8BfdWbxannFYoVL72kEVYLh/pW0pCd/
0UdiFhPc91TfUxVV3tZmX7a3hTNlz9gfqRnED1a+b+RLbD/LufSGv5kew6uWi1BTv5vi6nU2s2a4
T4ZJs/e2OqrqldsWtnVdt/Cxb6HeVuaXvI67O8NsLKxJbfT6d3Wc9lmo9agzAZNasDuDDsT62KAL
Lp5pDvA1CpBpzWd5pQ6VEleyOytxmweSA2iMWDhrdEFqxJrna3hklzuhFDgdEOiHbRpQdh3NCVHF
Oz0Gyd05KqrWIDOr0vAHQ83bEPwdhD91MvdNVay1uAHUS639QvGZBkPp6V9wKRNWuKblIDAK0Qey
CVx3AIyak74LjHnjUQLZuA/SFHQ/bGexJ4IXlwZtxGjUU5DpPb0lc1T6ybeGEoypSezOCF1I8YQW
OW6RR7Pelu4mQcJGsrXt4eC4cSaCLFXIvRmLzMLryNHzNOhomfzWZ1JK/A5DBVrmoHV5YOXJ+jWj
tkt3htGpD4lGI3BnaFl7j7Sf2Z2KoYtIMGvf7B6u7c40MvMR/4S6wHV/LUWwSHV9a9eURr2Fv1Kk
Gxgl7tLBc4GeKAx8ZSFTZufkTbPDun/9loyJ0G+MRY+NKwe8+0+hdCVGO1M9WezFRmyHSiqdbxKe
fxssHEuaL+piuOMaVP4YG51UqlTPJyBcvf2i0Ur7TZ7A+muopvS7PtAbCDovbY2gdwabmdMKUYaz
zvEASOMArmaq9VZ0WfIjL9zZC4YBqT6ZTvo0+8qKTjmkde2mNzPn+R82T6PxYXXNml+bUqP7hq5z
DLNJbb5Z4+p6xAmtK3qZKv3mOkpchpnEk2aXj24O+3Uinh4LspL2dGq2X8y29H7ORlfrgbSa8qan
27iigknb68zTRy2UgmAE0kf0tfc1L56znZd3+i+svUi5ACRgPlNPSTS/yD1v8a0O0BTCLkSTq5nu
QMyF0THmnd5lrhdQoqwwXHR7akKBhOImJtHkrZzXCZgqyyefWUXdtZDv/FtkamlGha2NRTDYNWzd
mivGg1UgMNgZAilmkGWO+9vRG/3FMRdV8ROWME04HaxrXMu+g9M2TWzAbabAt/ViywqzeJ56fyBh
nFxnNu9/4tFxDCBntfjjDbP+I56JZdqJfhi/TVNHA3ZqHO9FJIvz1alGQTjztIrbeB0hA7rtOHYB
dgOUUGlf0xVSYDH9IAdO539nDNzDtSd6LWwTTd4hqB5EOFKeHpTaY2ZQeHL+uk7Hz4jbTJWFY2Jx
YABh9RrnWS1dnxWifmlNu/ndJ5zdsINyvQziisNn17rK8oU3N38b+spSfC3vmq86CUyt3zlguH7X
JcZdnkhH7ry2z6tQhbQ1+jXcceKo0GJ+q0lenPx8RoO8ba20dGm6tGwMU96IHUzS9L6bB0xp17RL
n1QzH9Ir7g1WpHO4G4i0ndby+zm2071djtVX0XQOvuyLoHMw6eT74j83sNHIHLzsqSvLcgdhJhah
cCvra+vQUfQpPg0RyHmxnrJembHKxnzc3a+KWTs4Cgvju7LyhfDoY5MFbq/Wr2KxB6wXcXb9XS+1
2wWI8ieaH/GKKEcb6eDedP1S/lS46Vh8LJrHdxu7mbpbnN5ghhW5/DRKVYv91K7reAdHulCvaGNi
FyKlTk+vyNKu8Mnb41huG7Mcsa6x1yLQ2qq5psuwFH43ixS3ngkEN8CksX/CPH+huQ1d/Q5L87EA
2LZa1yenSS3Cfm3dLGhGx+qv1pE52xWrmXeBZxJyGUhlWP5iH2+9dHgufi9pHz9Wpjf19MqmbvA7
z15rv6qnhdN2Kto/wLrjHxX8zGPP7o3XpoVccK2qlapfpdPU3Br9Cn0d/SCn5tqZtJHs2M7oATdV
+ZXCq3kpi6r/YcU6sjdDE9MXEnHbag+a5XwV7ax9cwkfcPxpBib0EdZQ5ublonx1oBs8TQSIYwHe
FVh4aFJNyRZMDanswE+N2zUznT4srRVL/npaq4F+1sokdV1L8yK27Fhu/dD2uqA+Hh8yrfISAlVE
8ZSrg4sjuyx17bDWYi7DaVZky+fB2RcYk63/1he2wLDp1vmH7XXxM/bGXs2eTk3lD6tOVrCJG+Hk
a73W6lfcUGYlDWxpLeUhN9whuxqViq8RbnY2HprJKua3Ebef5Y4C3FTC3Egn7TleJGbIPG0XH9q2
GNc9syTKK1kmNi+UbEno/aPZxT+gd6TLA4VDXn8zLaVTdpUrzS4YvS6Xtw18uf4L2me7DW114pbW
6qYwa5/AUzZvf6zzwd3Vqp6VQdr1afJNNnlLM53z5M2OvTV+RWs/07KpYqXaDao6o/eZim5AJMkx
cgetz2zDRO8c9zXeTOn2RqMP1a50h7a4HhObO++Mrca6t+NCd29NGnzDT2twe2WnuoXu7UkZ7O03
BHUjU6ApC2SlqhkFudXdEMU5cokfVkUk372XJMoarcsy6xGhosu3jvXTvZjOqjWJXyB1au5KxLP2
PawQ8xkYSld2TFJup34i42oMlI5YugiTcK+/sfuWmw6O7tUYdbNWFTezogkXv8y5cm87i2TQwJly
y95nBS1ejuuachP1R5IHaj428kAR4cwAlE1ThRpXq/mXrVuK8Ypl1wJ5goute+tQgL60NTqVrctZ
cVjWGreP3KwrLm0KSdPfyTEWyfOobLlJgcL1pQ7Kuu7rVwsVtRbQYGk54xJSeie8cIdx3jVyUuqf
SzkiSSVxqfFuTG6rxj3Jl4q4ahY9lXTlzEq5x7yKVEeWoqmz5FNXTbydzGopoortcrrXZEnpZyjt
7N6QGD57a+iWkMBfZvLulrAli0/4emzV1g18mqzb56VnrQfkRBaerGBU1e9Sz4jjJhx+XP3EmmIt
QOpilvsK0noeujNX2K/CbPoFX5rFse+LonHGcJUD2Y0wGdblT9NKmH6+rBZs8WRfmekOBqTrXleT
zNtdnajdU9crtXFFN7LhJuMWvVCvmxQq4j3Qs8YPuladt1eMJU9nn5gPr7m2q9qrL+BL70BZ7JhQ
8QFcNFqup1iggagPH5wyysZq3FVJHAd8uC8AoX30MeTy3kgOwgIAMyRhoGfH8IORueoIHllGs1an
d+S2/1idDMCjW759fiCsihDOgHZjA3pC4MtMt9ZUtuiI9ukcxLFKYDx4RpAiq7oAI512BAEBVRiz
FuxHRgRNOn4mKQuq5ErUkVd51h1yEy8oRP+K5a2M2FGMHSSPvx8/3Tk+Bh+daaSPYNKvOGNdUlDV
XFTLCNMTJxyNZGTnmIxPvyzuSvQdKXrpF9CjO36wQlWwAsmdKiKSICP4ZR7EdQpStoQG1gQX1uD5
LG5APuq+DfzBcuJkDSYWWpOk4ja2YZluqNg1ThCdNvaHZO0Trn2dpQkMgLzls3E9W4IStqb8gvvL
mjwBp82OByvkWEcO+1nulx3AtD+0ri53H7+1s8W/dTr5xvC02r60M0m6ZtqrCkMmWuJl8c0YGocb
e1WgANxeGOoM3Qc3RTG2RRBA/z0D3K0FAquDJ2G0yFr/K2VpB+VY26SuaS07YjN9thuzmYSwZQO6
o4djZR4vlQmXQU0d1yJa01Z/1vnSXuEcNL9cZcy/ElKdXfjmzj8AWALqZpFMU8FDF3o8XhO3nRHD
l43mXjECu3Hcr01VVZ9uJzAKVSyaBVp1VO/Ho9hVXK9QaUSUwRml0lzI0PWNoUmhMGIyf8lW6Pyh
aL1v7stolBzsC04mUbbSgz4nssiIV8JiU2/s/nHxVP2sLwYtaayT4LpvzgFsjidIvtmA8kJnyfFL
xN09SXvOM52WY9kVl6RkZ+twa8gQ/IqH4LZdne6NTRwPg0bYWqSUdRsWpjc+a1rbh5OdGa+x514i
8Z99Ytt4QE08G31oBErHb2ywF3NYkzGP7I6CQqzzXGG2W6m3Q1kpPz7+nM9eF98W0k+UOrh9UNae
rI7E6LC+UMY1Gs1s3qlepYSOWZoX9sX3RtHQu3OU4b6gnRoip9wBM02lQJxwRHxr4mL5jlPN6Fzo
7J9tv5jQosCASIAZD5a7J+elJatMn2tLjeIZrUw+eG00CjSuflkVq58D6if+nCXrn8/O4WZfwTFD
Zwt6hnWy93oF9zjCFLpoGbxuv6XfBk0jsgu70/kcbsckMwgrHfrM6RzyDo1RwIdjd8K+vZcAX71S
XCJHvDMK5RMTyM4ON+j0BKsy7p2FW/WRaSpjuIyDE0Ao6MOPZ+z8RW1HB8PAuQS2Pt1pS9EWQHtt
H6mddIK8w9J0Lm6SpLhxIdcGojMvncxn3/AmO9paqtqWasgyOf6m7MwE/ZeUgko+Lk9l1w5XXiK7
fe3ERjQU9Xyh7DifR4eOH2KIbdmz/57UU4jcBm1VtSnKey8JHLKtfaiE46fnkU2CswqiAuckVe/x
UzF5Bp4LzhDhXpH8dTKDTibOLUkbjBPBzwdaJd4XrarNSw7J2z981IHb6pttu6CwQnJ0arU/9fFY
T1IgVlzr5a9qTM1uSKv1Rl208rDQEMVnt8itV41rwNXHa+d8Zreh8aBkxSNz+rcf+p+e/1CXeb72
2RypHmWjqMYl0nNQz49HOduDtwf0/k195SyjW3Y8s2mRdvpQTnOUdRotRfzZbo2WLpjXr5dOzPeG
wpsGfRMcKMIjT5am5pIiQc99jvTGMH1Vym63uJkTdLF7qVnsvfPaqAZYkBwwLNDtK/nP3GHcUVPn
5xCuNZH/QEuYNLSnbEUG+EyRdhO3a/ygOaP1c0rlJAI1GeoL/mXnHyKtfxhREIiYXmgixz/C0JFV
OGOnHM0pmoC9PmGo/VOo4HFOaQ3Lw0xnpr2gf31vybj/22pQaaPyOh7TGDJ9GEH6I9cE91BHxI4E
bDif/uQhouDvjpwY0/WzQmsB0ohHwSgK7PhdXXf0JMXw9eN1eWb/RtENq5GbzHYSmEj8jp/Fob9X
4VsxRamTIsyulJ5dLLaWeb0HhTJHvzQG7RF7lkVjY1VF7C+2jdedcBKl32sA3N1VLDrkCWndzIM/
yC4tdnCltfySUQc/yekeQZg9JQyBQ3j8nazrVclaE1r/FLGQ56dUs/s/op6yC7P+zpLmK2UzgK1I
0XR68SGKr7BTUvowdLIq+4ElndhBocoyC3HMtrNDa67L26zjC7EnjqRXg9py40uQwDsrDDYY6APO
oRCFrZPKQ8tb6Qy0UrjLVu6+sNX2BtvSbvfxyz8/NreEZ8yEuKpTI54q0hLSPIk3yWREvVH2vFg1
0wLZCd3z0xY3j7s0VpT8jm50sXy6gsMJzeAZKYG5c50K9IsY5tMSFzJyvG64AV384uVl9/nvlOqG
QtvcYBVuRcdruzL0ZJ5znk/0C8b+qVbuWoWd9+NZPN9vcZHlcGYL3G5eZ4QZSRc8qReUegPFYIjw
xsl9B89/a+cQPf9Zp1wMuuA9QwPa6OMbeff4oUyyrGVBDEWkVVOFY5vgnpwtunkdIw685HN2di4z
GIJPLrIsEQxETmawqGJibxPDifLWbf5m4MnV1Tj0rnJQJzb7EEmS4jwNtVa8GpjmGUGKS74ISpIU
GhpRVvEjRZPKJWdJ0vKB48BpHpepaF4U3eyGoC2L9IksJ0/6C53uFgnVMDXDjT4URRVkYDg/pnXO
3BCstfxNn0+UkfCE+GakFi2nmQQFJcQUC+a/ZSxzHXVYrVh0rdUiewYgN0nEoMlT7Ttbesn3FeHP
H3MdhP5GEmAporFakumLXrmc9y1C75HETyUzn1ZSM9ubkVsGVBGd8nU3rnE/BKYGVupP0pku5cmc
fYpMtEk9voV4b2jjSX1XjuOc5plhRcqgvuDDabKdTldK0SD7EsS6Ok13YaM7W7aMyE4K3Mjr3VT0
x+vIyix3nYbWjugcLtq+dwqMxBNUM1lgrMn06TILljklIibSMFMNPsvj4TJz7sQCcSMSlouBQ0Ob
fijjt48/xbNigEGoIgl62e67nJrHg3AwDOlEZnakkC8ZjJXWZ/TT9OHWLNL2US0L+8K3f7ZPM6C5
TSN3Nb7FU+8o/Bu8xk0nbogeMRJmTEMdT279wqt6dxQU3ki9N0DJPHlVc1p4iNE8NXKnYnqUcL5e
ljm5pEp5bxS8BrCrhtpkATseTx4dvLQ2UI1GqaG3h1ytVp8G/SXw43zZIYnnwCHveSu2T/1HdS+Z
WW+pFaG11XcKbaRAaBUNT9O4dLydPxDal38BVIBMaMonS86h5crHr1tRJ7fGh0QKlWPce+EkO38g
0GDaA1wEuXqeoSub2WeiD6sbmbHMxLPqFcSuWVreFL8x1jGfPl7h58/E5m/xzVocAJw2J0thgt87
y651o80s/RtkxexVFMsly5V3R+FGbRiGw69T58lqbPumiWc3GjV3fG2ndLzRlEy+fvws/37zRxUd
oABsUrZkHH2JVjzZ9Ii4VU2UyV5EqwOpFTrkIdsvOBC0AVItw7h2jMX9M0it+CdW2im/ShN1+FVl
+CvsYTOsGrRLEWv7j3+sd14oQoDNEHOzGObX8XcwlyJx27gkA7DQUvtRQhjpD6VVFuvLAjPkz8ej
vTPVME/xlmJbBCI508X0ydS0s2Q0O7MCvhdrb+NzE348ynvPhAqGKDuaTJgdbH//n4vamI61WsS9
F80k8UL5ytVIoviGyDcO/sdDnZ9kBG6ASSE/IMmba+jxUFu9QLudl2qZeXnlUoD5K34p11mnVr6S
WOofI7v4Eb4ziyYgE/gSfOxNIHA8aN2IWkVrFkcjVLqgUUUZqON8ybz0/HghAmsLfYOMgIHDKU84
hWM1aEYcRynyzvs6y4o37NkxyJ7wQ2zBfy4cZ+9MJeXk5v+t0UpD5nb8VM0sY9PCSiEaktHzFRVp
vprY+bMK5hh6Wqff1PPUXYo9fG8u8V0k/JoUC7SBJy9Qtfopjec8jirBSe26s3rl6esl0c+7o6Ai
xkHKgWV+6jm74JlgmksfR8Yq3vCUmXdp6376Ck0mM7koHDb0smhCbj/Ef5Z9qXZOQW2uRJN09XA1
dWUvhF1cqJLf+biooPCFBxJAAuaeTFjaog7kUFMiaepZ0OlWuS/tFduStfr16W/raKSTE021MFBI
YkbyGszMHNT+N4lq8QmPtVtCpunJKxWx0u8+HvbdB2TF4zMKHgHgeTyNekXabKoxjWLK4l+ABVof
zGPXroE9t93PTw+G5IyUlq3tjqbipAyhCibaDjg+MilBHg1y0HytWspw7FXrAnb0zhqkt0llAVbG
bn+q3FszY4UZ4cRRJrsYy4wWvbm0P+vjzzkK8A3KwmGKUvAUUcg8YrB6aSoR5vVwAtUchq09ysOn
p83jSXB0p7za4MzjdzQoRW0nS5Zcx0YvtqRcb1fWnXFb07B4/Hio822Qzh97LBcIlMys++OhxjGb
IAmuSzTK9B9Txn+83Hha1ZpwE1FcfTzW+dJjLDIdNj9YdVMVHY+lt6R7JdO8RCj4DAgYeMbjDe9i
CePN4cdDna8GhtocsLlWYwd02thcMjtzC0sHSRT2HHRwncJsHT7rjvlv10oFXcLpCoD2lFaSNDWV
1TKbUaloQ1g76duwejb8LllfOIjPnwdUB0jU4T/QsjPfsrmGlK9xN8GqY30keK+4LrxeXsBYzl8Q
5zwdOK4mIEiYeB2/oMKJs5Q8ND2Kh9TcNz35sd7qVr7Q1ktJsu88ELlryHl5QTROne3v/7ObQ+ao
nLKTRoSd2Gbr4UKQlIXz6XoeDeCm5GXqqCackzuksKeJTEvbjohcpSc7uj9TYd+tuTld2FXPH4fa
l2sQWmhUQfAfjh8Hu5vVqJ3cifpU+ztYSXYwC2leKGbPSwgG2R4DlSGl/GmfKk5mnDaa3olwHqkm
32gUBB6FvX7jmqxAYsUmAnsFOGyftQHcrNeJXoU+grSKW9FJ7TIPilZ0HfQb2fXtIXXGJ3Vs4gtP
dz6F8Iyo0AH5wBTQAx5PYewKnLuagVKl4c7QSRn7SquOF/agd0bhwrqZ9MLddYDWjkdhZ0pL4KU4
MherCierroKkhyL+8fYDTMG/c3wd2kTdbOGQSEES9ZNPSUXw0KZNFkdikI4XKvnkaId+0tJfuCsM
r0krzd+VWavK3kiHTfuNa3/rbklm3gK9yoJ9GzjFpIs7PQM4eupEo0zPW7Ne2cd5PBp3Oh3falc4
ooq/cFl17d2sxtqwTzDKUVBWqMZ4B1egsfYuPbAUhVgJqKbpNQTypCr6+QZNzrxcYf8xoq3ySq/Y
rU3imKE6dBb826we+2u8OoV2ay3WYAs/r5u+2CGPGperEeuO9WBPmoh3JFSa5oupKPNrNnelhRwJ
e60vDWZa5qEylHQOnS6G+aouRilkOMrJXg9i1YQVGRLQJbD6sqO1taRt/7QQJm2gSmn7v10p++6u
rnN6hno3JC+zgkt2OKnxmjwMs0HCQYmwrgtXduIVSjbsyNBpO+uZ775JDrah6MD+WDkFBTWluasc
mNIP0tGrL73OE98ls24UexuL6PYwOuY677xMSOxWdGF60WRiApWH+OaLxa8rBdMcLV/wX3HKYXyZ
smn5J28GPHSUdRRWMOWaJZ6kQZOHQFFjRhckbTvpfQHPjFQrrF0loZ4GBxEnF6QRJ1sJZ0TuMrUI
bvCxKr8gxEq9uxQ5X0k3QlPkPdBl6vxeWkUVP/tGyvRGG3ACvTJJrlK/686KtmUgrk65XnTbaX0V
iw3gvzm28nQ/z9ksD3R82+sWfPSb1dd9fl21FoZriKmUEs6KKd1wHWZt3OcV2SXhjMGXvNLMES5+
2dI6uc4tkmavnRqaZmjhHdMG9SgH5WBmuDaEKQyi6ioXFHvXiq5JTkCT13LL1Xv5My7WqN87UkP0
o8Bq+dmpVueCD1h2d1ibrhp2TtUnWPjoeTPhnWKsX7I4tt0Aom+a3ZsTgMOttfbaeE1NPuZXdo6D
UJjChMEraCYo1UJ+JbEzWBqzwvhtUWSDN1hb9DeylEUcLKU54BtR62sZdGOsJP7YG7kMpZ1bSDos
ZZj8te2xrGlscmw376BRXPexMkk/awqjOxgd7KmwwFa533GmiIW10qhtQNE+wI9XyI6dnhxP8noT
+HcyWDLXlTdeZy/GflTXxMQ1bZyH3ZxOyXRVJxb6Cb/yen169GgIEU40x6qyw/i7cb7HhJ32t95U
uN/TIVe/YsPmeUEWN2l1m0z4K/iqwK/UHwxUUEGxdqynzVOuDFx7UmJ/TRAiBFOdam2gcGuLAYFt
mQcZaMgS2AIZAMWKmUkfDblHUCOgzEO1KPlXXWuUrzqWL/ljQpiY9tLNaykfNdYL5tKEsC/XdltI
x6+Kti9/oLXtx3CCqqaE5iyg7bZ24o4j6klLLF0giXuu/azUybdOjdn9bjnxXF9l0mwNRCd0vH8N
KfGe8KaRZHXghrP5JIZU/DNajdZcTZ2xCJjS6vQK7TgvnhYHDtyDgyZgPvSAHt0zBki8/6z36tdW
mRItRBfkQRvXZvKIW1IOHvKB5Ny9h6Xaz95aRHynkR6Z7nK+Y/lrmbSZYLaKz/1mwjMW3SrCv/52
HJYRCjcc1TqA1y+mqy2l1N4N/8fZee3Ibazt+ooKYA6n7DTsGY2yZrxOCMmymUMxFnn1+6H2iZvd
mMb8WPA6sGBVV7HCF97Q2foUcEpYQrg4if8X13CUn2CcDW3Qr4aRD7MbWf1DlLh+d/QLvOV30sWo
/F86G42366chNtAuXBCMFJOvI1FHIXB5cnsMfT+n0oHiVc9Ta3x2xBQvpyEetelo5kb3skRuP32M
IdPIQ6o1RbMf+ZRYrstZbw/l2CzqOc3jCGphK3CnRsGp7zT8RAZh7YdJVKj22W1tPfHURtBVStqS
x8SecnXGSsFqHgvV9VNYIsAlPvpDk1tBm0yu8ZQPEzSWzvRVF3pLZMxPBN22+Xdk2OpHoczR/GJL
6bvf88YT1UtETVP7qhfJkIfFoKVdkCzKXk6lUXXP2QIV++hkEGG/Y/TW2XLXy9kWeyca54k3X0Vw
kdkmaP6hHulBMkJpptlrkIJKGAleK1ZJqyE+Vg3KxMdSRvm0U53ojWeMTZbl6E1NU+/6Jp7ZWAsc
xZPXDA5+l8XcOa/cWH39a0GdVri7Wisq2EVNVI1HumL9N1fM1rwbGi9yz52gXcD1EC9JyAHXPzuL
U2uHQbW98eC3mDD/hCtUtMckowZ5pKtQ6GYw5SJOPqUzGrsA2hu7oNFkieWobDJt5OZI+hEhi5e/
Ehs6dBcYcyTyvd1yb8IVqGr50ad/252Bs5sf4ZU01S9NtXG0h21EYpsSR/xD+4q0qc+9pX4AECbx
G+tT0MRQ6yr7t5XGNN/Q36jbfcHdTMsU5rrdsc6LWfzD6yPHD77whB/MbYmhhCgzPd0hyNmLxy7L
oPH5M/2Vg10jfRcgSdpHAf0/m6IIppSEmLZY3J1fz8a3xi5btN+6GjLXsnjuc6x1ThbO7pJlh6Ww
BOLspdY1B423Uzs5/kxck9UaptoxX2kKoSma9o7/yCs+CWRu56OnKGnuHZn4GNctScNJUvpwsrJJ
/GhTjDE+uXOua8GcLuZrH8d9+jkTnuRYLgizcJshLdb9lALdryRgj1Tj12UUrv/VR9wBthDdQ/Pg
FS3NCmTk0VtD8tKpTwuszhfMoCzoU/zIiOc+cU08G2OBkfg8i9XjqyrUd3TwAOBw/y5PiH9ZWjg3
WSr2PSyx7nc6pTXm2O1Y/YQDFaE+Cwzrl4Lg9GuCn7IclmwFCU3uYHAfx7B/oPsZbX5MkQv/jb9o
qg4GJJrsi534afVUxqU0CA7HxqiDYoKJsV+TP7wlqrlOf2Qqy9sfFfKZ0GKNEVkGhS4N9OfJnD7R
a8QPvJrVIr7OjgGrIkh4x77bgNDlF0XCL/clPdoMalw7P+du0heHIZ+7+sM0jvHwwRXaqB6gLWpP
MBpwb0vcPitYZtF+6bTBokOcQfs51V0XuTsPZIG2g5sLGYTokl8ESbz6HCO2WH/WsFF2Tp6l7L+R
MGe3DV1SJR+jpFY4tglkyJ4ohY3LI9Hx0j40kZGq58LL2mqHbvbsniJt0IdfLup1n8pl1anELsmZ
TvWip+Mnc+zLf73O6/SwtXr9hxh9a/jbjyJpHCrsXeavHv9KBlObxfPLXAqo/fiXpydJcBrqqDjY
O1RJ7InYLeOubIZmUMe+XBCp6IyaIkkg+6bF+6fxUMk8m4h6Aq6Q0Fp2oKUjHlszqtNDpwnzW+xR
XzwqnNqBDizSwuQGUUbPDUphweAcLC/jyvZF3e9ML+6Tv8xk8syvXmL3zY+uZzOEyMnhZmTz78U+
7lZNhwCMy1g+OW1RNggLZiW1STar/Tm2Bld/rtlw8psXN8ZwkFElrFPFbQ8Mw5ntI1mhiaRADu3l
sSohpeJhY6XjY261ufcEVWisH1Y+UfNP4cioOHS9Jxz2cwFTcnRLdIwLZDX7E+Q7oJc4P6gi6AbD
qI7gh13joyGkiA5VmkSoBSKvqA1PDRJvWh4oLS4Rq1BxKv4tvCjvj2WvFppDAorkMYMAYSG1my6c
nlhb1Q1pMaGAJbnS6p3KVPQ8NNL6GssOxpvdpqr7gO9t5YSxwPV3F2uifEFxjw1XtH6tHaMISmQw
wvWoT1MTDepjkcRuiTYmFT10XEarKz7broIXF/SOWhXfK+gKT36Zt8vn2XZ6tptQxvhSahWqkhm8
xmQXxdniBxDtci2oaxdjroSn0Fl9Q+OfzTRF1Y64DfhwtPjJfjK5hoJZ7wm7eNyce5Y5a332MrH0
KeiTvpJbki9ve+9RVWZ2Gfk+FUgzPqU+Mqqqd8wPs4n0BtoHn2uZIFYhyrlDatZ6r80NrRKw+9RU
KKasDKdNoSPu+7FuzDYKgYyUQe2J9Bl2CZZ5uKU/v51E/6k9bqaKfgsNEzrMKEZtxfqEl02uFH4U
tijZZoHyVP8rhobxtYaQ6wa90eQ/6zxZpqDkjfni57Hm75ZcpH+//UNuLDk1MZ0akmOvDbfNnNG0
1GqAgSJEarYOlJvLIx+9P6Jt0x6hSw+hn5R4P6Rdsofx+eXt0de/fbMKoJMpwaAWh0PdlsyA7LHk
YS3iMydskce+XVyYloQ0Lwu6ogj5lNCy7tUvtmOSzoCJXlk8IBSuMPmamJTFvRuFcMfJ+NxIHhev
t56tGTGHXtPnO1WZtbZzMUfGo7IOKAnHQg3sBX/+32og6T+nnV1VpXQmdLux/u4LLtRMqW6PbV30
gQB9/Ctz+ntCTFclz3VkT6ezv0oMUgG/HDnDgqujYEKdJqvzXZ6I+SPkdYSckXb76+0PeVW+W4ei
R0EblUYgDbnLoTp6xlM10QEEkTm/wsMvj2PryGOJUMop6UnfAIih//H2qLeWli9II5WyO82EzeZt
CZV6T9FmivX8pfDpL2WJetSH4W+zJpmFHBvkDhIYb496Y1mh3VARx88JMcptma0btEKQWYlQur1+
6KOGOLBwVRDhAvB/GYoeEnXRVUtx2y6eMli7jT2J0G0i74AKTR/MkKqpJ8T31EOvinouaFLKyb4G
YoPrd1M8dIRrFUIM6HPLEfXqEe13c9GqO4fh1igUk6mMQ2ujDrTZJ6LWyopjwhejJLKvIIHtwCLd
6yjc2I2rESToNHyRV3+cy92IolGmDA8H37QS2fcebYYvipU0z62Fd6yYJo+SDAq+xsPbO+PGflxp
KjRNPHA8XGqX4+pLswDii7OzhvkbPFJZnLNBoaJiWwhgVn12iJU+fcmTXt45f9d7ktryiuvByIYS
87ZDCG7BaWfqIGdErdWuzRP1fSD33lEwugfyukbDcMbpCCHVB7xzvdouZxmJGSE7lVdnU/rYomJh
mqufseri9DnX2p6qa9/r9jkB524/6NSKv80kPN1RelGPSodjohLBRtT6H2+v/o01MFwOJruKkwkg
5vJ3OebaqUJU+txqmH3Q1RrjoKMVSZ5L2Hh8e7DrLcZFB9qBjtWKe7g6Lt1kavTT8/MymQi/dGPr
BwNaJo8KQiKiK6aWlM9NVkbznT12fYIMKp0QROnQgtrb7u2EdLltsU08V40Uq2YHeQFRy7svHkbx
KVkaNIThoK7T/8+jZeYZEipeVpyRRhDf8yqNDua8DDguRPcunutDs+L4OPQWq7mC+y+H6jAPhpBM
UdKuG+2cVZl1alCa4YZYJHo/KXJ8BaxsShjvvosYmBIhhmR0ndjJm4ELo4NZXhZnIxPDAZWqKWiK
OXpv39FlFFTdgJMSduAvfjmKO9pIdSAwdEYiwvltlohaeuYiXyNv6N8L8vwzFATRlfBFBGtcDqWR
t3BwGSryW4Oghk6D5+W/397466pchjNcrAiBevCFcaHZQu48FKTa1lv4XHnhfUJF2Fj2ABcoC+c5
kNzGq+17lNdbW55kAHAMuBUu1vXP/7MZu053unkqinOplvKvaSiWRzdDEuf9EwPHsfYgaeH722iJ
hpYu6yotzs2ouUesSEh95pn/64i8rTHX3j8eewI0JlUswEXbgzy3XuOVaVKe0xQXw2UpfnT0OoM+
H0Nfz/59e3I3DhmAM429zqO4ek1fLqE9OEOPaB5bw9uXrqpPtVV8NRLSnMY0osPoNTNVNXnnFrnx
4QBtowxA+wk6gLl5KWY/7qsczaRzLkrvtRm5DNmV6l4YeH3xrzkb3CDYMCA9thG21LssX1XOzmYO
B3akln9MKjN/7NzlLqF3fUQ2258YmZjCWzEs3pZEsSyUdbQ5as4SkZwlKBGt7QPNRjaeCr+LS8lE
m+Gb1hbdJzCY7c9JNqMKtSjGsYGbO+v2UEDmr1WOaFiQTrFvPsyDbxaPbd6ZxoNnLwJvGaJOsceA
ohwObtrn035YaCuceUebVSScI3bMSaBdL9DQUV5OvEarlfc49P2vxPP7DLFZPsguBysyH6grIFqZ
m7KOz3XVx+6O9mCJRWGqJ/MBKQrybJSMkQCkmh7lDwLkib6zYfZ6YDwXAgqkotr6ESJwfScPvrFD
fG4HjYQbFV7UXC/3ZeR1Fnskq842fZpXlP/UZ+xq7rmV/smmN1+N/j599xVxhEbFejz+c4Po7Dyv
GPrqjAqV2Tyi2eD5L9iV0J3NF0rtgWYgOnqmIUibrk/k1D8ZqRmXe/juc7qvndH8B03Kdjp5UdtI
6rOzSg5L3JS/BExaO5QZkP6/+lFL+t1AATYO3z6/N7Y4dH/YO+srAsBtc35LNEgjam/VWYhcvBbs
wRFMm6YfZkfY75a6gMRHWgU6hX9wR9w8WZhZObNOtnrGgHF46FUWH1LXbI50xMSdeV1/f64jtILJ
3UgbQdFdfhi3Q8vHpBDHDbE45gEN38FEjqickuPbC3j9bFFZorrDYCSoVzAPN/Mz3Uu5ihbi4n7X
FAW2CKlpBnmEVRO1TxoYb494/cm43onHCWz+PJWbcLRGIrDNZ6c415yzHQpNNceORhp24fru7aGu
b/cVmg38DOAH2L3tKiIOW7aRNZdnXZbt3pg/VE21w2yH4uBaTsaKtFxlQKM71/utNfVXXpwGyImY
dF2B/5yqAreWGCeQ8hyneRYko7dPncLa6dJ6Gbnn77yXN7aKAfweKXKXBBJ8+eVo1YoorlKvPBMq
JPuyM5NHKyneTfug+Og46xBE2RB0NgdtQYxLR3+sOSOeg/+UQbUVeAvKqXzOO1/txoRWmewVgg4v
j+z7ckLDGCOBLIbmPJZKfUpdP36IcixW3t4bNz4S+Ef+duBoeFxvgVUest/Qy8rm3DXHXh9ZtCqb
AkvR1jHFnQ1xY0a88pq74pxWmN0ma1AJoVqNzN45php0lOAtjslczF/fntF16rVSp0i5WDYCqC0b
YzJ5V6PMYd1mMlxC+5xWll7AfbNrnM6UNjW7HL+i5c5K3jjQEP95B4EPwmjZ4uA6Vw4VurHNuS1a
7aiABQd2Kfw9pgLvBp3zVEE7As2yZpcg3C+3hplp8eB1UX1OsmnZN7bs95kc7wUzNybEuSXgJZmk
CLutvi4JcIulNZrz0oNBKmPpfS0B0J/MIXPenQXx8Oqg+0jM4QNtvdZHBHjxHmnkGVHr7kBE4+9K
mVm7Wcda8e3tcWMTonJPEQCRHJRDtjWzFUM9ZGMtzyaShhYId1/4h9mUw70q062BeBxXeS1cOdBA
ufxISqVjhmC5POMAmSF1MUETE+JeJn5rFB8UM+8WDHiguJejFMVsjX6PdhxKsNrHRCyGh64jkLY7
y3Z9T8APhGQJPnG9k7b8nrorEW5VxnD2oyx2H0w1o/Scan08HWbho6yXzq68F9ZcT46gjxcE1wek
jEi7LieHfSfd1bkezl3nF+eRWIFGT12n+Z0w43qnr86sGPqQgQNt3x7d1uvbrlTacEYQWx4p0g8B
nLJuB3n8XnX41pSIjx3X53/gItaf8p9HsTOcgUq4MwBySLLjaBoKrRVxj/tyc0LO+t5DFuGh2iwc
bDQX+GM8ngt9Kj8IF6QBirO2iROBgNv99om6vnDJ4ezVegn3CJR4NrfRaNpZ1wImOo9OV+X7KZ58
92h2guTBdoshPVN+N/zTXJTxp/ePTGYA855uII/kumn/s5iL5WBDIxfxkEuzcnYV+rPVyap9cCzz
DNbpqe3xgdsbjhqr49tDX8dUaxmFDUdzAaWXrYqDbvWJ56V5GyI80QZuZS7f9cRGSHfR4oeFBv2n
1jHbHXi/6M5yX+8gXk5kCTkYFjS4LYulNWUnVZl34SCkdcqajpfNSO/hnq/PO2vKzbU+aWuOvrlX
lNKbHmRnF+Za+nXMSnxry+bVS+p/HLuLHt5ezOvtCqNkBaGuPvXUjjaD6akFnElzUAVqU6S3l3g+
5uQVqHjo93D+f8hml7neOtaKi6eeCGNrs2fi1Kgiy0qQ6JFx5+5lAiZkjyr0oO1Vk1r5CvUEM7BC
epY9RozaEw2Icfi6+v9h/wmEUO8DK1FmhHem6nsEtIHWHVMx0SAdY3P1zpzkCC4rc+Ofb6/Tnwtv
++PBD1BQJkWhlr0511NsZJMumybsimxJwJq2pfnJMhFQOBRF5TVpQLm9SHaTqgv3HMH8zHZFZ47d
PpUqB1adjQTeSzN34xEf6jg+5D1VkyJQcal7j43WmlbzuUR52nixEpAOJ9F62S+br7MEecLtidMJ
Gfg+KxJdD0A6ZfYzQAhsHCeq2cVnA6OJcR/D7UVSDLxbhvFHXDSvb6/Drf1CkG/zITV6bFsXpW6s
NMAlVg5TDZiLNhcvRAt24DbN+2Mgd62/Yd9N1E+RavOIo5mbmhMA53Bcizf9ZI0nDIYnLDHj5fD2
pK7PtYt6AXJpiHEyt21NXXa+z9sWVWHNQ/wBdFC5Lwy3ePftQUi3tvQRtiNf2hKvSVa6xvXwXR6U
VuzRGo0ejKbU79TOb3wgKKx07Slfkr5sRdlKAbjKTgYZSjspXlvdWLI9Gu75yTbqurgTeN9YODqS
a5dlbUigLnb5CoyLXpmznkikTL3XFUIZjrzyd77O9X0I42l9Y0gp6O1u6/SgyGsb1EkbYqM0PSBs
uyzIdHd9Gmpxbv2OHDHIO7S+60VEmJLHhaiYyPiKcAdDEiHohicmKbLkm2qtCYFK4Q8YeRNZTnc+
2Y0Jrq8Kmh1IBZIRbna6OUlJ7LgqwYEqGYPcdmQLbhAF9WM8W4kF9nymlf32nr81RY8WOSAPgqIr
krUhZl/2WNOETdU0nyBujF+K2pNPGf4dd2KF610CqY43Bt4LFW6ujctdUlhlg7fH0ocWRtl60Ja5
B0Wubef8+PacrgfCRRFiNcAK1KiuYEJCx+StxLsVzkOvB8rMQZ/G5rs53PC3Ce4oHhGFUPfYvARe
GVNgtq0+xC7mZ2zLk16q56np4dsM2vsL9WtcTBBOxYPQdXtpSOxyNTsRPVyyvngdwFYfwAZPdxL3
683AKDSpacgj40iN8fILoe8EJFWTQzhVqnpED80NvNhRKyTxXq5+4xtRKGVOxOGc5m2XytUw/qFO
MIVTk4sd8AxMvlcw/rt3Al1wLnSAE9QjtuApJSp6Hxb1ffTOsE3BK/Sj0JflTvB0NZe1nbdeTkid
rJ9os2wZVCZ3TACv13gCPPfa6mXf1d6dy+jqeoCYyqEBJkSbYiWYXn4cq0j91BimKcxNl/rJoGsH
PMZwMBFFepowow/eXrub46G7QEpBB8zcxteahqiXiVpMiP2Y/4UK+3SoJ9X8Ho0kPwk9gjXz9oBX
AT0TxDptJaytAaK7uf9aUeBQ4JtTaMvZOqRx8qCW9FVN+okU9KMeGU9Lad0LL24Pysky2Irr4Jer
it681JrF4dtp2qvvLjsajG3QNZjCJElaBW7ffZzK6U4Yqa9zuQgj17lSNCB7AD1EJHA5LKZpWWe0
tQrbGPD+qGv7ZQTb2ZVG/hj1QnzBFGX8pqoqBdlZttYXR1rWbxXZ399e86vMkd9B1vj/K/yr1PPl
7yiyWYLNdlQYV5aDwO4gy8+C9nK86yO9WilOlfgMLZfs4+2Bb+0uxD3+EPMpErqbM6OrgfKQ4atw
GMYZJy7nlwR82+IuGfR1/L+3B7u615ilT+xIzYn7k8TtcpbU3J1pSJF2TCjDfxxwlgDXL5zXKLJ/
v3skclEAVDBWuXe2+rFT1ON5uKD8qfBtOOOlA5Vt0ItQjYZzeHuo61uHkVBI4e1BKJn60+WkFuRi
iyaHPO8DbH9xBzf/mbfSvnOD3lg6uqiU5LiiVwXhzdIluoGxR5VpIXap2aeqKdzHshTRJ2Psyjvx
wfVQBpknWFsosvTRttVOEs/CrDpNhV7mTocsaqe9MmAYJWn9bsY0xds/AjbkEzzg2yyO8rTuKvhD
YT3K8atbROMLoV56J6C7Plw8pnwjajPoElJwv/xCzaSlqczjOdQXOe8M6WXf43SVfRtNcdSHFBQ3
EKg7j9GtVQTryUUKlpVC7iYsgc/nzcoq5zCNAT/6MJF+jKx6IOp4+f7eHUhHEOHFtaMP3mlb/Inz
ue10OHBhSgv8oejBzCIQrvZvj3JzQh7BwqqljgTGZhX14Y9Yjz6HyD9/m5H/O4Bqg/SKU8idka5P
FIhHVFKBpxFnczNffq/UKFw3mc05zFW74LzlR4HZwwp7ez7XNx+fBnQe7qjE+Feg3wUHWeX41RLS
8v5a903Y0/kMqln+26Bl+H8ZjKO7on6Z1pbX3hZ67UUQ00J/8GbELtzF/WYBAYbvBFf07BPsGXc6
CTfnx1O6xip/3OcvV3FlUzrVOC2h8qD47RqnVTupQXWRvtEB5armO3O83iCWTjMLyDgfjX2y+WyI
4HvzDNoj9KKqDXV0wo+D72M61vrzHQDXzaHAiAGsQs2SYv/l3KYO/1Vvme1wpfGfyFz+xUhQHbih
2juTut6LTAq1F3flPKxNjMuRunqOIk8i42i4Ij2m1WCh3USF9e29eGM+K3xgrRPQqkPb6HKUdK5G
fbBqjwQX16OxbMVPq4R3hNGl/fL2UNfbgkUj+wNv5NE122ob5cXQ2WWFul1j2WDRhhLieGGa8UHH
NQpnSl98f3vAGyuIaMTqb4wgGi3nTYTRmouPTYPlhIvI3A/xAoahX6zpzm6/NYrHpcHt7v75Xpcr
aLdQCzGRckOz9ypuWb+q/qfleXHnVr8xDMXSddOta0df9XKYtPVyolHLC+cijQ9iKDA8phf9/k23
XrSr6BoVI9ARl6Nkld/jYJlHoZ5iXp+X0j8MhHB3Nt2NuXC/rt46FNAZZ/Nh6kpPVk88j9RvTn7b
5eJ91PI4v3NUb4/C5ja493g2NgdIZkmr93buYYE89x/covb3MTrYdz7/jQO0hhDgR0icKbNtXttY
Zb0LJ9MLNQTUkMOT+gcESTE3Vfk9Ydc/D91lzkB5jWeQsoNGcLmVFXKqrBFxiTCETiYUd0+IXwa9
dIGQgNcePP1H4UKKLgMNb9wxq/esyw69Byw6MgQ4568J7nZi/jF737S525XJh17A/3DKb4l4iWT2
4PoY10lT/a8Vv98+itdnn8BxvTSpIJC+bl+hwY2zAWeFiG8BktIsmvQ8NUa8MxsLLfBovOepcP3t
GY+99aeaxvHfhAykqWKcMxhEtekpLI+qek9n6h6oZ92nl98DkD2FQeoKVNAoGV+eFmxeeug7C1KB
XTOGRGR0HFJ47QFMZ/8T2LP8bPatfMIQr3ohy5ruqMXdWFVG5rBSel3ZWZsdDuy1drACiM90F5IQ
fQ2MirFe3BOvpTxJ2T2d32tKHFVrm/0HY2Nt3GwFo7UuNVw04eJz7iWz+lf3sCN+iitQsTsbo8Xh
lK+IhYeFl0bsZ5iav227XIEtiVV4h3dvKWDhax2Y7JG3fzP5dMjgWNdFcsYNVduP1mSc9UzAGkFp
Fh9Ef//2cOuO2XxrrkQ6jfTfaTxvoQQtCnl0bpI2hHOfHnq9tUKlJuPRl5l8ABiaPXjOMv14e9Dr
D4yeOdQ7khUaIJSFLzcYJoNu1jt+H+JA2nLsU8SIISK6qRtiq4WSXV4v3b3GNTfx1VzJwcyVI7Mi
1q6MkqJk1UamixrG3eCJXYpY9rhr227qDn/ICE/jWC/fPd2U7q6cNJm9Ln4/OAcHnuDHfqRujRqU
hndolWC0kHMfJVFecgMBc6F41cA9zlNUqndQ7Ur7e7o0UR0MMQHPs26MZhs4A7yhUHaDlX9u56IW
r5WgdUEvW9nD6r9d48qGsXm7n+x0qP8u1BC7NAOSLiaja4ay3icRrNqvs4HPNy6pgnqsW3RjedAm
LxmwlUWJ+2jDnvoupt5rX+00yfMDTgSuf3DkoHknR61KHsgJtL9b6LvpUcYQFh/zaBwzfqYLk0wb
fRe6V6QM3BhN/QU6CHaJKN4MX9J8GgaMCusO19wxK/R8B75nqU9G2mvaX8LSJ/GgN8vSIWkqmvGH
YZEp5kEUF752aLoo11+yyffUcyLJI35j6ZwjH1DGs8r/ncyoTZ6MDqWYx3gZkEUt9KKddkbqINOR
jkX8I8uzRD/l5VImO6+QwJOo5Di59photUfHVGVzphg7R8HJPSivSM2jm7tuEw6jq5KvuVbHcYJR
qpfjWYAtaguZnOApAHunTx99vzA4Cr7K5U6NKQzClmqucfKzxnUfmHY+7MxeS5tP0dLnxiozWnUv
gyyEjxSFsTQP+AVF/0jRL+ULlP34HwdNkuSQouAef2ga3YuanVlFcL2nroDYXww1WhYdhSqkoYa6
k8GYDrZ2iGgGY0pd96aFIkqnad87gtz+G3CSWP86U1tOv4AW7sfQtOcOYSXErvEfH2okYJKsdIdD
CjZUfhqLfPzfYqIh/YE3bPR3CapA8T7TCn+hoTuhdYVdbtTuhwIxjkNnV1l6wmhzUI8z2gQ2ug/V
3Bz51Owx0+DuezCXunX2ba6c5Jy7WT4dNdbexe1blO7/aGX78T9S6UO21yfbl9BbihYOaKWV9UfZ
pUm9X7xJlg+ycbv8SUs04y/s7Z38uTXwZg7rXknYI12CE/eQII78LBMJbx+5mKLf1ZHQv4zW7LVP
aYbyyK6YjNF+NvjstAF71BieXCNzPqAPheu0xMSze4rpfepHJARH98sMDS/5nmL/XnxMfUAue7BB
sn+V8Vw+o8COWEnJQvWn2tVjcU7GDK43qiqO/qPyWu9/OXIjaCqXSJw9Cw2YxDGhMTKf8taZ0VQx
vMjQgiozy+lgWryeejhgLGp+b4c2Sb9Ntpj1j3bUIEKawwLEg7VBqC8VAZ5Is4EXKVY0R+XjmB5Q
lpLRWbmIRu2WFK3sD7WY5EtKjSoyg8gssw9NrndPaqpHBMJLPHpPbtubtgg8qH6vtPIjVcMhKfyx
CJAs48rbo6+UxF9IwOIUD+A0b/y9FQu3O3a4q3b16lgqmLWI8+hogjLTnueC2zmIonKIwpna+Ato
eS9Flsq3fxBoo/IP4HFCdygZDWcHz1hQ50yk5+8V9Uq5VwIpLbRQynbmOOaDwhbFr1Fkc2dcwnR8
bzGE9mzMtns5uaGHTa//OGlJ84+ZsM0fc9TH6p+SEp4XChM31ld7zrPfRmKl2Su8n6h97HQ1/g0j
zsM3GeEoP5i0RvN2wotHa7/Y8eydRh59cU4VNkbPmq9iM0wk3/aLPeJ3cBKZ6ZZBpccyeYmVTWUO
z89W7Vs0MSRCOWZvhVqO2z1QO7cqP2g8mDNeIJO9QGLpUzRRk7qfdlMTN8veHZRnfUyWdPobDOX4
Mk59pz2PpZd7SLEh0RhUaTWP/779pN6IYVC/X0vLbFpAQ1vwoczY5km9mLDmM+0AH0vtxWJVH/AG
SkITddUTGlIW/kJj+2G0JNIvHhJtb/+IP0joy2gCOoUNpp7LhVrQNpIHRdfKOrHMMO9jvCPVEufl
gXgG7tQ04i888zmdRzl00H+mkgzqm6lLt/mhl2L+xGVUyX2VLgMSH+bSYgmPo3iOG7c03CpLDthF
F6YbcDCr4ex53YCMBEiY7reRc1YnVXnDMeq6URxA0iiMuCFvWUd2gP9jlmbLo+5mgLkCNXR9vWsG
pNuOLawGo0LZij5aGxjKwuk7cOLR/buc9Gj5aNGan94b4q16jHAcAXz/8QHchHgC0bx0Gav0XCE5
bu4Ez38bcH4T7zT3Dcpng6MKLXz721ylDgy6EvSAZJMI0565jLli4HULKkzpuYv18bAIPJzrmpvr
/zAKqDk4etC5qRJfjiKbuVoW10zPbpFMT15LKTO3O/vOXK6CVtAYZItrbwCoFanC5SjTiNmg5dYW
gZxhEwHAgcEq2iie7Ex0Z4JWP2Sv3/M9ul7BddQVEIiFAE3XTUo8+tQl0OqyQokQXI16EF4rAUQL
daeMcGt2MBwpc9OipAOy/vl/oIe5SckITxY7BAgyjAfe0yH9MuJ8bO6Mpp7B15hFPz6O0hT9nWzg
KjBHSAH1SKZI3sXx20zRlqiUsRuRglnSv4dyemrb8Zefu/8mSXTP9/D2WGtZBoYXEiDrn/9nmrKa
7Wag+Ry28NYQUYqi7pQumo8DhYkCAJXq1/fuTSaHgNrKraD1uwVcIQo324ZgclPZNzt/9TtHelDe
uQOtG9tk5VRgG8VduBLMLuc1takb1ZXhh7UDs/cA4csygsoAWLazbcTqdjO6jO2jjdpmsffqbuFN
L2YoeZhqiUeZpkby0KV2bO2TIrFT6HM+juQHe5Fq3EduW82PliNTJK4yd/RCe/VAc3ZGVCKoJorO
S3/0HE3naCBV+R3xtwnarxZ3y45oxey+68hq9d/9VMXRqaFFPGAqP8ZdaNd52iNv6Lj5vgRbSsRM
4ocODQ44SCO2saftgFyVPb+nEPO50RdIt4WSonmwozRbDmjnRS+NI4ox8Adfpe+t4YH3WoEigAUA
wIBculzXLEksrOE15EMRPUp3DvpwsPmR3LwDR7j+foxD7WEtFwJO3aJ5YqUbgzRQV9edLgv93i4e
UVyr720Tfu3FS7nOBjAAZU/iIFTjL2djkgJAQEBwCIlW9VAkXrqzzOHeeV5fkqtRkBhe67gU2LbW
wLJtE3J+9iKIpOpFItJ7sNKo/1ybfnLnTr5etjXuWLmpVHNXIOnlhBRr1qPelpwbsyq+G8Yo1dFN
UeG983iun/lySlBQDdSL0EHRQHetv+M/18ZsTYNRTyI7L3Rp8EvUIVvsCRuhEXettcxBC9cNlyxX
DE5Q5GV/hze6fpjL8f9Q9lcAIpuDNuHl+KaN23fVUvLDFVDtUM5F79hNHzxz+O4V47339PoD4n5M
hUQjqqJSsi2PQwrtqqFCwieS8qeuFdOxgiUULDZo9PfejqtLJCEJbfdVjGrzcjsxFsF0conyi5RS
W1n+Y1fTu2FL/M0wbin2058AyLZ5X1ynTo02FYKiXkpaMyoCaDm+m97GKH+qybisOBTSNjfFkLme
dIs5PseVKn4BJ6jPyi7uaRxdb3iK/RSDXB8dakogm1EycBYk7G581vKCOnVVR36YdM49J80bO2DV
J+c6or1ESL0ZJp7bocvn8v9xdh47kuPKGn4iAfJmK6WpUpn2diP0dM/IW4pyT38+1eKiU5kooS5m
MD2rZpIig8GI3yShUiXmB2sxjHvMtqbQHVL98PoWuDUUSlxUXqkGrsCIy62d9YVcKuEmIfKiY6DS
Yj8hZJs9IznT7Oy2l417eYzclTlvrgcZYtQLjuivY9wZAh1HDVbsmNXmcJCe2Qx+VzWE3MKSFLeB
K3fFr67SMs32NQ1FRn8qeoiDVjKj5rtYblI89qAOiod2iVPtZC8VXPMKDxj93hjzIdmpSt/43vxc
TiPq44S57dsGoHHd942WhdKkhninUZc27uTS8ex8/TNcD7RmKQAcdGA23ESbL26b5dJ1eVyEnStq
3ghl/t7y0j0Dq+s4ti4/HTeeITRetu+BPDdx3UCLIZSFGj8jGLn6JYsBYVsNZi0aplG7E7lvzQs0
IVIa4GRplmwOv4mJaoaFKqRduSDLhQRvekyjzHx7kPHAXq44YzYxaPfN+nUZ3rNG6sDspz4fUv27
h1bQ7lwD12eFvgj0lTWl1BGu2tzfndc6Wm3KOtQnHtdB504Zkl9Slx9U8LN7Pm3rybs8LauqCjGG
1NWhvaVfnszcWWaZ9nCD3Xo2nxvYCAuVcqmUqIV0CC5qoKmLf5KxrCbQfROlKOI52gZv3pjrg4s3
AnbSK6Tp8lc4SiR4M1Cwd4Qd+9ZSKI9obCqf3zwKNxHoAPBSaxa9rvxfkWGq07aMbCu6b+Nce4J0
0vs4C5Q732/Nwv9e0bXXiCQNxHUuJOAImxWN3EYtoxEGOcIWsj178Krmu7hUh9xHcXYZ7xIXWVS/
tiK8el+f4LpMm6HXnUOhhtcBVIbN1lHt2ME2zYFi62QuMrGTRs1d08ceNX4n6fyEy0rzx1SqJNn0
W3eG3x5DZm5BxoYiSCkAAt/mfTK54zCXZVmHfVkrQa+PU6Crc7zTpb6xvkQwdQ0sLzi+9Vf89RV5
HMdYqSx1WMxa8wOF5KoKql4Mx8niGYO+sxbMWWr/eOvSgnpesYPkZoSarVjFNCM0rWlVF0I1/zfr
5uajVpbTUV27wNHiZGfAQWPQC9v99PrA14uKhiQoQrYUGh/0ti6nO6oYOqCe0YWp4eH6A3Hwue1r
fWfTbmP2Oi2adJgbrmUI3syXozTKtDiV2YgQJ7f+PnFpzMleG0+ZXozBbBrZ+a2zMmiXeeTzIEAQ
8NnMShbIl4EMr0KhUl63+gHEPOXYnVldnwcIuHCh1vSTmW3BGWhUu26ium0Yiz7qfd2iiBu0tj3V
B6fQgkG9S5e56+47qe45ab3ccpdnceWf0wzkSQl0aiuq0zRWJhEA6cJILnr8yP/948RFfDJXQfmD
Bi4bETDRrsXdrtKFb+fe3NxlfTzZYbY0fR7wMNZ0HygGvhTMkAdQ5kHwOyqzu2Qnz55l8bSsVejY
h785JKdSonLzrKXN/N/Sz+Zvsv+hpoDvZuj8xtGU3XdGYTmBaikUchGA7cSxw3a0gEqupdE5mlqJ
dUPcq196auQU15sSbSWwmv3kI1pdj4GiulHsT1gTO8EYlYb9MEeFFz0tY29XJyLqbAXCGufCJ0hl
4k5mvaWhAl/pKDvD++4+T6hxe89ehPmOn0qdzl7fpf8ZxuQk/9bG0i9fDcVMsjtwY01Lsw4vShTT
kuFTUxpdFU4KovCHMm4882GsJzU6GG08RfeqOWAg4OI1PTzSijC+TJHHutUlFYoD0gsGnQylQAlW
aWzrO0jXSoSTqIbvpjCaP3qrptahQ766DHIxz/NDUrhguTOLZ25YAaV7q6wiNxB+TaSnOPQA8dre
RXYtvFiLWqrNhTeHeY4lry167Uu79Oo9XgP1+7YDQuFT8t4z7tkmGNRoVstLxlwPBpjey7OeOzXh
W85dSFqbuaxZN//SG7tpuRq8eVj2iDjXsYVMCZE4Krc05skLL8frXTq7dtSKsEWLzD43o2J1j8ZS
2nmQtq39Kaly2e9UOm/MEWEBxAS5BFd7z80cY7BSONktkOM1riJkGztfMXit5cbyVo01lpPZgTjU
CGkQgTaXrh7VMxc65PjC4n5Y+2HtXYuU0re68RpcGLxcnl4PnjcWFJVlC7gOwpArcv5yQUvorctC
rT1MVICIIEWh3AVW0lXGMYpN4XH11taeBsCNFX1RqmE9EceBkHY56EwjVU+EM4SZi427n2pqdFT7
HgmlHJLdzovoeob2y2XEdlmdircCL1aVuDzjpjEk7y0+8AzGkBzmwxku3Phe5tle5nJjvFWrCeIn
Iq6s7Sb/jPIJETRdX8LB1NvYT0uMfHypwln3l6QcaBqJMtrDq16vKL6Y8Pr4h5wUVtflitJFVHD+
GdRwtOz6uZiq4lzZcfKrI0rvPPxuDcWjDO0mwDiwrjbXuy703sScQQ/Rk09/1oqYEFSngR92ViV3
EpbrsZyVPbuqlNAtBOt+Oa2k1QZJjcYIF2OU96Q12kMyYOU0OkiNvfUgkK6Q/FDwITtC8eVyKLOd
URhJExtZlCLi2SDnx6rT84+L3idHZOz6N48HkpRItgoYrJqNm3dmPSfomJuKHWJrkvlKgtBGmeun
Rtc/gmMROzHsRdvyMoVYcwfeRBTpVhLb5iUhrTHRFCAqYTagvRegKzAUQRE1hfIxGopoAhMUCZV6
dU5hfNJidKIn06zjs6Liovc1mdR6OlH7df55fdnXZd38Lh1lHegLFKtpV202LiW4XJMVqgNTjy1B
iUPNSVeceKdaTrvmehzK8jTFqE/CRNoKPKKwILir+oRdm4BuqlcxwjsbGwTjk2wzQWuz622cOyoc
wPvzHAG6OgiodjNdDrttfo2OUSzHvGmkc0A8wVA/9L2LUWJSuePneilc/Uvu5oVxYG+1uL+o2mSd
RrtwafPSoVAC+kd289DIKoLSMKVV+7Mfhdo8FUYSxSdiVF4fYr133+MJnHnHaDVK+mLTiX6kK0zs
0FErV/FtQJz8kf5KjVUbAn3jQ+6ZbfFAglKHNVAu+skk/kqAH5X7pXTG6R8eZ2Bp5oZ2/iHX3dH0
aYqmdgA2IzZ8zEhw8egmw/ojiqh170DOlmCnqmXEGSLuoJ92bqEshwS7zuJPYWIw8SePh0XeD4mR
Rwca44YZlhFgwNMiE2K4KrNy+bdu8DN6B4MRaHGCXGN5MsBStP+IIinTs1TLknsmIjijbR9hztVT
kE+58iDnDPcFXO8Yl3e9ycbYR5Cs6O941JvNIdNK851TZ7J/N6ae/c1wqm4+4TVOIz9HlEA5WZOH
8EoClsNFqqCJ6EHaThQdOqNMPmCDV3kPoHdw5Wk7NLBxNoon3l+L85UKVNEEBamOOPL4dMp7J8qF
iRPhWLfHSI6a+tgXamQd4TcDPUtQoIDZ4bQlNpmOMBy0Itukj06Vp4pnbPyQHwS6pminAbbWbzRO
lTFoyWjVRzruVgx11MO9qxIzTjmqqyzLUUnokx1WZ5B/rLHV2rOqF+3XGbsdLyypQ373ktxseftn
enI2Sq/QjjYWVN2XZYJ2tHNoXp40m7MJfH+tstrgJDg2lyEx1qZa1xaePFlqoChT6mn9K9VW93EL
+eM/k4vC8jHG+eO3nmTDg5HyeVtcWuzDHNPtCQwrr93TIFXvo5kbcUZjmLQ4MAtT++pIhXJ0E6GH
cu9WI4cFqZo+OntCm98q+UANCCwBKSOqaBTctkVEZ+6X2LLqOjTSsgSsVHXvbEyodh6INyIMzVRr
pQlQswArfrlamoiG3O7iJuxNUMD20iXHqGm7s1Ht0opuDcWE1kf8WhvZvrCL0kmg6s5NaM1jhTWV
M71fck374ym2u1MhuRGfnRe9KxLEtbS3ic9t1pFv2F4bdt5oPqFJop3EWDt3b70FaE8gwocuHmRc
LtrLtSOODZgBFm1oOlH1OLl1eU7JVd+cuayj8HnId9ea2rqsf1d7FNMSs5G1YTOl87s47hRglQUY
QrRiD2+fkEFlaa1hEZeMzbKVca9YepJ0YSO18uiWtjiQEu6lYtcfhw4mTz4Dghm1zq1nr6egFJRr
UxsuU+1wa9NrGSIz2ckdrhNaRnFdMjED0XNgM5fLplCANDuRUjWicfmIYvF8njWIk3OnDw8JNd3z
29eOc0rNn64Cf27GiyxQFUDoujCz8d0q6tg4NurQ7czq1tqZCBUblrqSULcbu5+LSoIaWL9Qmh1b
WYLybJw9DND1SV0NB9CIZ9upPAbWX/HXluMqAbpeZh13s7QPqiO9u8rThkAudbQzoesCFUNRMSUs
UDwlBl0OZfQG2U868pnAawXlkHxzh+y8jJrhq4s6kZJUBvZr2sfXv9atGSLBSH1qpfCjIXc5bF/Y
eRXZekddLMsCRE5VHCrxZiWt3duIt4aiscVzleFWYu/lUIpcBnwEcDO1FAtHNEScaQ8dnHIaD6/P
6daOX+Pq+qKCBW9tAoXtJYo5jWUX4n395KBlBRgvlYholiURI9p7Dl+1GXkscnWg8QtvfVUV3oS/
ss+UVKiMN8Z59qilffEudh15p3h4BJtz5R0KSZqp8Gr+NgLLfx6TGr9NHGq/R3FfniS4hiA2IMB5
bS59K4qVnQD94ll8mQvQrkKccs3TQQxtwWyTmPRCyfAmjMq+Xk6elZOTernqpQHPxAqwutpl0clq
QbP7btslyqHrLO9LIsb5l7vk9ugnitNZfjaa9Xik/G1PvhN7BMZUtxDLqpiI7QttGSd/ghLf+za+
kR/SnhfswRkzK0P1p6+TnU+97pntvLy1/A8MkOLx1quZ9DDqVcC0YYueU+Amozz2JaaMb95QK9gK
FSPkPdlTm5pAmriKU1u1COdI7w9GlaQfW6R4MG3o6h/InPKEfvuABByXMXGMoLBzeVQA8y6WmFwR
xjg4AC/GeDJrJvODjpv3v1oWRTu54tXR1F4MhqAdE0uJ2puY3fKqBJI0D6HlQnz3Db0hdC8ddpSB
PTjGp9dn9yLqefHVGGWt/6HN98LA2hzQuhaR3eKUiwK31qnPLe3nES5BW3rgu8yq0fxknHU3SOGT
O8febq3yH6wfazTao9nW7rlUJ+dh7t1MO7ZJltvfhxoRN3+u2xItY2F3uCK1mhMth7qPBi9ckghj
Op4CdqqDogDJ3z4Mopjg6vboZj9pnTLynolHDdNEmUjv3JSlJu/Ji/vkIObYo7I+AxNW309TE4nf
icKT8U+FqaT3pTJqHkOmig7xo57Yufwwdr3zx9Li6icl+bX/BUwetbm0yOWPjHsTP/vWyD2/wGo3
OmZ24TxPIFSKT0ZqZv9AAXA/mysp6L03L5b1KJe+mB6bibLjW6M/XBuwKzRcgVNzjtbj9df9NsFf
AfczaGELVuDoef3gFylYPvT49zhg11uModD8RTDlRWdzs6UhTbkYDNtaWGZF9rmtFHGghAfLQBpZ
sZP1Xl0AaymdDBG1J/iLvH4upxVPM+bUVa+FymRa/3ljn0Dx7F3zExqHybnSGnNvR2/DEPFnBaQj
fbdq827FNxSzV0DXLUaYEj7a4zQvIj0ui8jei6TU3ipgT7QjFYFGyKOOTv229lSlbI22FlaYp7F6
QC3U9Tt1SHxDnf55/aSCrbueGQuJf43LDYcK8Cb0ucnkeQhCLyEZpJL80vvJGz7Y6jwuR4picDKi
eTCSQGh9Kz510G2+LQh8DmGZwg8KRjY4/AeqWhiVytR7FJU5UC2oXNF0zzpILc/1hVINy3sNPsvi
x0iCVB8wt0zroJpa+7Glfp+Dxkd78LBoY2b7iqPNEDaXHKpEPvYYBMUpsgl+Y8bNBC2liLMTwJc5
PwgWpToRYmb94zLXiXNwtdl1P0izbVBvyHvLgK9QusD0hwJj2J4TJh75v6o4TYo9TR+I+dESDNKC
G6S2nYh+JIab/ESZkPZVnCxWdoq8YVTPOgLq9s9STT0DMIhXKx/xPXSto4LZa3yyrAXoKlaUuRe0
dOzxDl7wk3+sC9f+VQ6yjIJxnLzcz5YJWoLFQ/s/taetR5yoevuMS1A1HrzUSrV7zYiHHijBnJFD
lFAAtEPmlEWGc1q/glXTRleifyE5aKaf1tZkH0SFxtWpNLI0xf56Tj5jjI6ZMvw27792XJTlqaib
4rlBVfQjWQx+wOUyF8mxkIrzc6D6B/0vQq7EH62B14ns1w5VmqTu73xRZ2onMltSf5nVRj8Jtj7W
vZGS/EYXKyr9FuwRbtZ1mmo/YmUc6qOeFNI+Z51c3MDrUzUJarcoIGNjOwLberLVb6Qfvfeu0BH9
fBpnmdcnt8hkdu+iD1Sc1ASddyzjeSiOvj5own5nJXrSH02l8vBsTnlSwfScM2ghrx+HLUJmPXg0
+PgHQBn9sm2NAIJ5AwXR5tHReAsXidtjMGwkrgoGoKhsGj28fWZcK3o9PU8GLgzB0M7dHvbw5f15
eYHSLKcQiHIaxRFu7csAB/ONrhKUylCzpOF+wFQ98e7yhVwiMKWhNmcF/If24DZDWpN8dlhwUkGx
BgS24zg79lk1De9wXnfLc2FVUXluFRVT5VWSpjvQhLMSf9CbBkktr1J+lFEzGxQ9h9w7NZi+DkHh
9uW3VA7DNy5nXM8cKUrzMFRePgXqoKj6h7ZuWv1DX+bGLztG3fikzEllBXXRjP0dp9ZIn8yG6wcj
+1nMqt9XlQR1XWtttpPbXH80mqqqTgMCQgp/bi4etxxQKeoKvIrr3Mn92apy55NH0zG6nyBXLNjq
0PE+pKWq5JimdwjK+FKWVv/99c1zlapyvcL6BugA3g5ixybHauDpxanZe+GEY0HQU+eio2vuybms
f8vlziC7f+Fao6cHFWdz9U0ernS1ULxwyAd9PgEfxSlyUbG4dYWVPxpmZZTHeIiEs5OyXi8zT0gS
VtK6lee9pYZVNP+nrlLzh64dBrry6anXHAG5tr9n0AVzdVEdajU9W03/7fWVfWnhXk56HZuaGRm6
u4LHLo+Dl0yuBFyYP6gyGqj46kP7W3HV/KOdxUg8xKkqvmS1kn4DT9AMd5ObJE2gKGhNYF1UW48z
XdMf0Au8CrhwNeoHFzivOCK0OY1PiVT79PT6L77eCzQxVg2cFRoF6HazJwE/FxgUJ8UDKrkSg/V2
OufU53fC1fVe4L3i0WpHXhaQ2xb+Ss3CXGKlLR8WoURT6MFj/KJRc0pPdqpiNl0fvWma378+tevc
i5ozT3wAL1DvaTNefgu76dVm1Kv8Aa8A51hPtv7dMSqFONhmX027qd+qhYmVD313A0LgSks0rpBu
uWWkI/TkBw2pmsY3idA4tCp7fLobn+xFP2QVTV9pYZtUmYdwUs3umD80FiJrswTPV8fTHljh+pNR
5aaCQB0BdQaS18vV84rZjRcwCms1fr7Tmnh+NwineT8LKT7kRTr8Y6n99OWtn4wFpBlM3QmwIKLs
l4PSCDClHsXlg1vk3TltYu2bi+7Vb09ptUM9NNpOen69lIjUIUitrZhg+AbrU+GvV0dP9iQkzfQH
EF+Nny4UP0kzy+D1Wa1/y2VQuBxl3ah/jZJrJr0hQIgPamom72ww7kij44suwHy9e32oK0oq8ENM
X/kPwnHUWLcVoGTM+nyx5+JhLEX3n51Jjys16RuL/toi87sOu/joZDd0qI5LZibt0bZFqnyisJS7
QVTpbKQq9Sb8mooSKHoZO8MXy26an2nvFf8S0g3kI2bagYYwRXesVNnOgNiQDHimfjYCpRk0pQvm
opWx3wuzLIKyimIHcBu9pUOtKcI44rFd/1IauYgPchiz+HeMg3rkR0ohv2CENmXPFO13XfKuvgOF
RWuV8KOOju70ldaINppAyJIk7EhJDlaC7oWQnX5sGjt76yd/GerF4RA2Cz2vy09O77fEby1OQmGn
DiqrJvlnlPwqyZ/Pr3/xq2fROhKXOagpWmFUhy9HylMrM70awoTA4cgHy5t8s53YujMzXTtM7Swh
g4zjgzt73U58vTo8LyNTxkdkhCzC3syxRLPeHRuWc7J6944Tpp57cL47t/mtUWgYIGKFM8XaPryc
H5Z5UE6XUrl347Z/btxpeIrqzHnrNchcKK4jALzehvx7OcoC/lEBfazcozedPrf11DwUvbWHyrox
F4sOAXFmvQUBvF2OAoWK9DiXKP1gG+Cc07pt3uvgeey71/fEVewGmAsnnhaVRksNjtPlOGhnjChy
ZHGo2OrwE+l99wfOBj2eBnKanU9jXYrhvFh5tHfP3zhhoGwYE8Ylf2zxpbxIV1JPpEDA61aYWZo0
2MyXHSWBzvPSnWB3azl1ipLklhxmHqubaea8YydQpqHoHW840SrT64NV24Sc19fz1kAUN5BrQ6FI
JYJcDtREeVIWUcRAHmbaCJ+IO1rN2Ze3j0Lx+IWjspZTNtOB7olicDnGoXSUf71Wz465Hu0xkW6E
C3qW/zeIuzlOxHcYeKBzCRf2/KP0BIU2K5LDHbTn5Feb9kbQanZOiDR5yb99givIioQC8uRVt1ml
MzFItwYy3Ajv5HAj+i3u4DuvrFubn4ABnQIVI1gxm4AYI+0xtEmXhJozi1M91PLQNh+t9hndevNU
kAjvTOvGprdRIFwppxi9wFi53B20lzC8tNQ01CPT/OUZHb6r02Qv+pEGx7xnCHHjA5LPUrZecerU
49e9+lcy0U0xxCzPTcM5pfI1Lkh/4IPZHIbCo3+jZtpdRNn2a5YlWbwz0RvHgKCFTixeL6D/r7h5
ldIKLUerC5LDeIeKA08Xq453TvWN5cTOiYSTnjfshW0Lv0WGsc9SiGcQK7Wzak2/DYBjx6ZL3bfP
B6geErEQYiilbIEWbaLJUc5OFk6ebJ/zplJ/gkfKdoLxyw++SP/wcV5pf2vzG9DW9p6cemLlXGcZ
bCZHwQ8CvtmYHIW1djYm10EpiRhO42uJDcWKg6FX5onMCdg7vc9JmfA4b0dxkLpN6W1JRmQ3jcyl
sKSjK6YeOrPxtIe6Sfr+EMmeDpAK7udr7XrVf7JsByg3Xmp+WQBHmU9Zp6Smv2BDvHRBPGSW/Qku
O1lgmQ+WfrI9q+vv7NIo2vdVvhjfklgF1v96GLh6l3HBwkEAAk2DAcuATToMrJ+bOB6xWMWPFK0c
MR8EPoP+rKjPqSz3+IXX+4nUA/MlkgfqEXDDLw9Mk9AxyZBVCUUFV0DN0KXB1LDw4ezv4UKuDwhD
obZGVxEHJt6cl0NBZIzaroFlNaDVeuqsIj43dfXn9eW7jm80LzwUHcA5sne3AqydWdtRoaCCOpdu
ejS9UfwYdbd4rMtaO6ADOz7nybCn/Phi5nS5idm/lPdWZAAX4ZZk3Jv53FLXgOsg8sK2/XxUYvGs
r/CUeyWtRJb4uTl63rM26Un5HoWsxgRqaAkUFCpVjZLPOJUO6lcl0/PlR1UPylOXL5XuT+zeNKDc
3X02zWF+rCe4hZClXBS7YlFVwh+bSEfZyKxg+6m1yL/nNTK3vkCReDgnsVLuPX2vQyy0/lVGgOoY
SKJt4aDpRpJEu+tCa3Aay0/cun+Y9UT9ION+/qoOjTz3fbaMD2UyC2MnXFwDbMlEORoYzlGz0Igd
l5tI0/O5MLKBFq+JGNthdExBu8hYFPtjk3ky/yLTohGPbd669UeWfo7vNZlX/wLoToxvditmPVBT
SrAfX99315t7dfqCYk7+Q/Vym554ZKxe74oylAb1Gn0WyzsNXYf/Xh/l+rTCKvNATtNwpnO2tS5J
nSEFvwWX05mB8PsNkNE0mGIetXfQT5c9r4rrWLRiM9CahqO7Mvc2i43ei24sEYcJ6+CmOpquQrvH
Aj7bBEtiT9+s3LB+vz7Dm0PyWW02F1Fpi7lzm6KbPDSgww5Xr6AfVfvYCnc41VXjHtss3zM/ujne
KlEEdohLdUsStLFKKJEDIyhNY9ScsjGJvup5VX6g8csVk3a0UXYu1htDUrvBux1mPQdom2TWnarx
zkmbEIS0uFOSrgt0o0vusFPvDjmiOzv5+Y1NA0MdTR3yBtCvW60UhMwa0bpJE5pz3p00rZifxrxz
HgRCdnvHc30JXgbClcxKcOcokFxufYvpzJmTaksQhnoMwiST1uzAKnDtLzPiqTLMROO+782xfg8s
n55HXrJtA6vvzfKUGgYai5Yj+hnjOzFWx9e31vXVwBrQGQJxRDkAmt9l6CiFyHNKrVXotqVEltc4
ijJr/6XAVQZTRzHmIEfR7OTbtxb/70HXuPFXQooyrFj6CBacirfVSRSld9CqGOVNVav/H9+Z5NN9
UVKlRLj+lL+GmhHWN+DKQHU3K+1UcV+EulrKA/bpe7onLyXp7Xcmp6eYS10FusN2WjS7QLdoVRih
rp76jqogGxkb0fjM+WVxOyx3al+XXvTfPNTu9Kgvc/yD+qXZ+VFRZG/VQvZWRQw6fSQwa8tmm6wq
yei1WgTNv0Er0ld6qmhLn77VD5lRQAmtgnYwxcFqbjKYXjHGBLnwKlxEjtGoZQrAmk57fn2f3tgy
pBDqurwkMETBy+9oj+aijEoLjjoWyh061wuBr1pCGRF3Xx/qxq21ViRIKclZVNLOy6HoCi9DYtrQ
v2nrA1NosORuCuuNUgHrssHmpa6Dzt2KYLwcBXKUEKhYIFgwtojwK43xLJdcHF6fCyw6/p7NpqQ4
TksL5Art7m19vPQGJwISPIaYUxXLjxSI+/LTgO4gHo0yroo6WBSu7++FyJWSjm/atOLoDos+BNWM
JegnddEwUMPUZhqOdpp0Cp1WjCbvu1GZ9f/KvDG+AgKoszPVNhzm9SxXtcCQVhsHS5YYn1Wz4NUi
QJK4TzzmM9Rc7anV3GNntYCJejwV7LukmrTuobN42/sUTCqBIhfpyjtb6ZY69a1MS53YFy1wz8wX
VaYk59nRY+1QzGirHmp3MGuILFWx+M5gdQU4QNH3w0+1HmbnTlp9WYWpUqhpoKOY3ZxNaxwIsdHQ
S8h4SVsG8xCDgYgKIKvNoGvJx6EqnfrYk0h6vqEJK37WuJtkUGXZXHyMYyBalT9MqZ76mapPwwlt
WXvAOyQyq7uqLRz7d9Xos4Q15s7NPQqalfmxRGwMtDSNXud3ZqmxHTpZrZZHeBhp9IfZdlZgCDey
wYtEhkoFvhoQ2k6lh2TYglTuqeFrPZlzLOLvbms3P6JxERSl8xYR0o6yeXvGNnX8OVPabQ6WJ23T
n8YOf3InNZX2LjEVmX5wZpRckXTED7LzDSz5ijNykPq3eJhgWft22mSzPCCc2+t/oBETtdBlQ5JV
DIXzWcrFs9Dc7cCwVB36KHla4UfnltLBCyOxBQ7s2L8V5dPS82Y/R2pU6r5WL1N7MiK1VQ65jFLn
6zRyt/ujbYjlA9jP1mGlEHAKQHPO2o/WoIrrD6aV/lyMtNIhBw1mc0SCx3W+zXolPxZqgb5Mn3di
efLURBTnHu2P6Yj7Kjel78gO7rQ/tX3W32dxrfR3k9YMSDs7HpEKuiebzm+AE5S+QS43nrC60/+M
hr3EX18/hTciyipGQFl1bVFddfFNtm1Z5UrDxZCh0C+WAaXnuG69nSTqRpBkHLCkK9qbuv4mpngo
6VbYU7ZhMeUwopHvRiJ5lpCFfGokzR6y9Ma06FryQobVB6hk++iBcDLq+CC2IVS19qAmbfRFh5Gz
w6G98t0lUlKVo6xDgojD3hYtbzaRPSU2spXANbzoA/iY/gfwcu1jAbCt/xXTkVvekcmWy93cVDg+
1pnXsmWHSrrWfWNkVv40z27WBl5DQznsuA37QOkd/Rsyfrp47udxzoK4wyv3YKdm2fIYiqJ/03go
UCdvFSP7bPWLmrxjxxv9U7YstrzvUgCb/mQNEFFVpUcTFaEANz3UcBTK+9f3z1rG3cTw1Qp63UHI
P1yJTmq95nW2OQM+Nxt9VQpHAiqLXVqCFkB0JVcRgy1t8EdqYkBjsxT7z+s/4OVTbn8B9QNYEbx6
wL5udpYFMWJeXQdCZB1s6zAtXvMuEkpW+kUX4bosk9xTg1lvrEfXVrLlQVZL0x2MYdY1v85LmoOO
q3QGj++4ygJb6SN5LM1M2AEqdW1yllGX/pTttLwrgZvvqQPduARtA91dbnWEEQHUXF62hYoz1jiQ
7U9gjvy2Hg41kmJBLLpHsl1rJ1e5kVPTrGHbQljRGHeTq+So82qILaNM5Sydb7GrDw0a9gutG3NZ
HjhIO2219cm5/TpkeGCfgXhRtFqn/1eSy+sgqVOZE1/yWX3SDVnBVRQ9MvdFe4fbmBrO+eKCjOvt
nZ15IwRg64PkCgYJtI+3bSNlsGPE6oqGqVJvLFBTPLRRv8eXuRnXIMvQaqMVe40Yq4wJJfGoCY26
GgJF4BG5VJ1ycNVs2gmhtyaE1wWFecyKKMxvllJIM6b+z1CxG42tb2SRdq5yc9j5Yjc2JG9BhEtQ
GjIoyG0aNxNUXBTbrCaUSfQEQaP6Lk33XwNNs3tzyuPD68f3elKQYyge6HwjntjbkoWbNRkKfI7g
Pd8V9wVY1adJF/NO3nw9p7XLQHkcFBMNti1zpY1NgHmoroTVlEf/rDLlQGjsonnWIjNSAyPy5M/X
53UdF9fTxTGD+0jpa1vXHDRUwsd8kqE6lO10lGYrx7uqG0rzOORFHPvgBZz2rnYcQqQlXEMGuSKj
6PPrP+P6vFOmZ848S4BFWVuH3k7VZzVWuz4cqgw30UI1n0EX6wG1uBd1uvRHEtnzzsm7tdqrwBrX
PIVj9B4uz3zs6UMUS62HPDJmc9hmqgSn5mVK7OPXOsZ3IEibPePjlwziMtKsbPmVMo/nFYjxTbmg
BcYkc0g0ITdponz0UtkpXxCkkPI9RKIh/lx7SzIDQauoUcFIxt1+0aSi9tBbwGQGhWbKhSpD2fwE
+Oxl31O9A7Dc4e4avx9lb7tnnpPmTzXq4xTWDkXhL6k5KN7BGptielaiOe126jM3TgfoO+SwOWek
M1sZkqhVvGXAtyJ0Lawt7LFY3ldUL3bO4HWMXktNoOsBR7FTXqrlf8XoHoo2jkFShi1Pr0NFxtAG
EYnP4KvCSL9Z5VScYoSeHmTi5G9vozI4j0Dc3qiuIcVwuVkGe+zlpAgZLgDhzxVFH9920JB6/Rzc
WEi6p0AigK/w5txeQ0uq0CpKGMUuFDM0Jq38pjbyf5yd2W7cxta2r4gA5+GUPUmUZFu2lTj7pBDb
O5xZnKer/x/qBz6k2UQT2kmQ5CBIdRWrVq1a6x3MnXzw9jJYSumLsi0qXwu7+nou7uiFsogsFrJI
pj8Mux9feB3qD4bEH+J/mJDN8XqHy/Bgvx4qIlYMemN2QQ/fFFkDCGeVkenn/2EUSpBL6RMe7boU
2aBoF+VG1Aekof0xLI0B9Vq5VwnY/DhgKcHxgv2mXnM9F53NpydR2QfIb3vnRJuaC14D81/357L1
cZYmncvNBsDoBvZQa3UStW4fzHndvLa9HnNnOxL0mKXsFFBuh6LcBKONfiD4P1iZ1xMSnXSaORkI
/p1WPOamm/4SjQ5lgvbdzm29ORToYLymlk7jWvkXdmnYew24KJ4Fvx1awH5kVdQGemXPIfT2K8H5
pJT2vuOA2K6+EsCpqZVmvAgGocwxKTLzPTRKTve/0u3d8f+RXwDKSYhvRAlCfRQJHipD0HV6Nx9z
GisXeBZSfY1DPi3vpMpMjvfHvL0kyahhVC8d3AXqvLqvwNtDOsgY020a+8tk95PfFdVinKKngW3Y
8Vlx5d7R2pgoqCkUg1ARJ6Nb99Fx8UDNA4Z/oBotcMYI0d4MV4/XyLWrZyH1PX/DjY3Ccxhd2kU0
Eyni1SRtZ4LQ0btDoHQwWDobbyVPyPCc1L334VuLlzcvYx78lO+JiNfbP0V1BKJVPgaNq8sHOAzj
IwzSPezP1gJC1bDpuqMVpK6rlJbZw39IozGoZGtL/EJS3HNkp8dTEOtO95bPmf5xjMXCfaOSCd2O
ZHLdfS962r12UiHgnIKwFbApEa1JMzPdua62PhbgG441Ok9MbvWxRlMm6Ne3YyAMWQdpaOuXwkDL
HsWgamfzbywjWRNlEnMRraLhdP2x7ImGhyg9NWhKzXqIpj49Ro1bHmKC47k3im5nvI2pUQciNIIv
B/G9buB1llTtGqHPQMVn4Z8JFywkBIVVPPEAsHbu4625IZFlmQuviNL88lv+ldg0sgkrdoUWjJVU
Tm6Bd3duZvlnOaOgX4ldkeTbQEIDgAoXiDBYffoa7JNFWVspOW0zPXWtTyo1z6NGvvGjSHP5KACd
fs0m9IPuR6/buLw0Q3FX4K1rLvLs15OUI9g37KCGgKRbPWmJqvghHhbnD4/CA36BvZJHkyuuQJjQ
X5I5zTGqNau5nh7oDiE9gWBI1X/4lQsaBAUwxgAQQjH2ejqtjbNGXnOsa6ODA6bZ4susKPVHVWlA
SbFqNP5pLKo0W69HwZfLTHKM0oLSJafhBW8eBULNvpTmR4XZuVOAsFMmBFcMgXGdQ1GT0iJ4xmPQ
Al/3YUUW+M5o2cGxo/J/WDswHi7hd1HqXndzM0kFemzVMZhhl/udUFK0IJy96/L2BC81XAYhcSeh
XiMEi0bV5mZCxZ7truBvOWi+EvfjxcZB4nR/120NBVsfOju5BwXq1a4bXCsznbKag9Jx6fqSeUSd
D3ljSC89+MffHx7NBKqBFvAiZwlV5HpTeDr2YSyXSq3KQ2pssvNjMwzuGbvGj8qpsymAVaEQT7gA
H7ImiDdlWjVDOqhBXYfeUcc28oC6lfz48gFc5gxxT/KyWoNvWsSixxJbHiCORXmgz442bi7mi5Eq
e/KON1GIXi7vg6WSw2tBXzO1dQNSCN5lTuBSpv45jnF7LIc4/Xr/C92OAguE0AqqmAufa//6C4WD
mUZljUJmPTb1hbr//OK2JezD+8PcbDsDRzpCKXTmBfy9TqqHLnOzQUkpJSx4ljz28AY1KkxyrGlv
I9xcURwlh5c3jXD+DZTU9Yw6Ix/r3vL6oEsa8d3u0+7YZrN2mdSsPTeN3APT306No4u8KM13cE9o
xlyPB7cf+YlMGwIazMqDMemJP3RldB61Zuc0bc2M9wjPkkVXm3N1PdJUQQNMLXUIEsyoT7S0aBPG
ozyXmiz/NCO59yJ+rxRcFYCWqESytEjP045fT83p1Dl0KPYGoo3CQwQb/MnJEarrpJDPLlivv9Ju
sp7QtPNgVevehU7ocJmBzAWJjofgZBTms6FOe6fwJitglXHKQNFS41tbzqowFcVOJztDGYPMkZM/
m8Z8HGUrP0VlPhxqFNe+OWm7x869pU5RCeMGNcAP4QpCb+Z6+cfSqirIYHrQUZv3voqkm/LvmQE1
95uUUKD+Ct3ZzM4gq039hbrFhMJLW7nN0xCh/3xqRGsJLHhqkmqvNrXPHmJ05gG8lTnTzc7xlB30
MhS/Wsqtrk+VM1P+ayuhlaVYio4qVPo8yetDNDSx99DGqVudOjyCi+cOYxbvz0nIMjmSA8vG57mX
KT9LpKsjP644bUcUfqLQx3FiMvpjRXVKHCRF0vqjJQFWB7wG+LzlJNxQqKix5z3pjBG4SICqgAd0
3kMx1sGjUSTNTlC53QYMBhIcwhavdZ4t1x9EZE5jpLOzaF179t9G61bh16oezOKoh5ZRXGrTEllA
13LaI+rc1PeYJu8kkBxkIJS/Vil+ZRVemEzYaSS1a/qGlzYPOOUCZeu6+qXp0MA8WFXZnGRqi6/3
I+ltwGai4Gx5WsPpYurXk0YIOB9dszQCiWTIAdZs/5jbctohPt6GGkZBLQo3FHD2jHY9il7OY6aL
2AyiUJ8S35N2Wn+n4ll6jAZPHemafBh3UsiN74kHEqBfzD0oVqxLipaCHuk0MChPwak7zDaaXzQb
lcI8lPqotIcMMZsQ1B7x5/H+qt7Ol+iN2TmlpXcvj9UHLQGzzNZgmgF4Lds41jKREx1OfAVOURHl
wjfrsKqP9we9vTmABC2MQ4rEi/vP6lN6bgcwAxo4uCbPfWxCk2Hg9D8mubunTHm7YZeuOu8ZXtom
KP3VJWVYY1xXdDNQ2MT12NDF5yor34YZDX+zj94aBSdn2Zs7u+h2r1JmX9QfSAB5xq3d1BcJjyEx
wL1MNlCPBI+jY9/FzUcBhhREwAssmpiLSNCaz4+nmQprDYmJwXGbw1ga4aU1Q8svkSrd+WK3/H1e
UaQx2EK9J7VrmHtj6qDfytoNcjXMq3/aiffBIQVyBWSFXrdzAfwsxDkP89g5ijo0NDTOaUegyWLl
1mVMwq58sQ2h40XeUWV5KAxBpkoUb2SGtEqJBVhr1UW6Rz1Y9tL1Vb5UdoiXVJCAMa+7Z2PiRVle
FV4AzqsZg1QdLLgVsEPTYzbYWvxUuKVWH3DMxcvGVTCeOjVdEb7d3/G3G4KIiTAqCkQLX3P9qQYE
jhwoXSJIVNn9EaYlGn4wUr7fH+UWIr8gEwFB0kNmy3NZX0cvzR3EAtEWAbKyHCqgY1huW1aGM1He
Uw59wD8CQdzUWuAfQ4Fv5Re3M1DvmUB49Y9KV/ePep0qe5Whjem7lHuxY7IA58GVuP5dMsf3Y0be
IcinEEQCb2av9IcqHz4M1lk4GIu0AUjkpVy+Ou7tJOOwxFb3CUnY9KCNTXdRKoRe7q/zTdDkDMBb
WpAWlGaoMFxPJxwyiVVJSWGBVvBnr4qahxIC8yfNydsn3O7bPVOGmyjGgGiTgKyiE8R7YjUt8lxl
LhTKkebQeS9Ri6fPBdWqUvpT3KJ2LZ0i/ces5wkdIDbXTpy5+Xq01IGsc+Pz/RZG3/V0URROhSLB
V2D2Tvpd0JVFo8VLi520ZmNZuYnIaxcpGIRqV3evLPKU7mpGPa+NZuWc6aZofD3p5Qt6c5Fxtoxo
3LsfbuHMSJQi1EWL/b2bt67DoheKZfeErv84JGN/qIukSk9FH3mvrjY6mu+6XfhPhuceMD0wd0dg
kaXrY0Gd/BnRjxfH+1trY60X5heOvy79K2zmrtc6bcrIyck0A8Nu4CBYffQoIqt8uD/Ksl+ugiKT
RpN1QRoTg7GXux5lVHp4mE2hBY1o0oe2RPyjjoUXaGy/nc2zsXUpqi+sFVC53CGroy+Kucnp1GvB
MKr9MbYTBzEVC0lqZcwPZuEYR6Gp0+faDvcI8luTBCUIGxR2B0OvsozEHozQq2sk5pBVegH2O31e
WGi/CnvoP3rfQ4jisUg6A9hlUYy5Xs+8nRoQvpoW1GBYH8APOA96VmQ7BNCNvUFnnS4R5eeFyL4q
KilIplQ8YzgfSVle4lr/aTXC2NmAG9+LXUecWeovNOhW3ytuQkfGCo+90O71U9jo5RPIVrBvRms3
/pTqzrcMx6BTETbjTljdHJoUeNEAWIwKVnsf25lcEUaoLwCv7EuZI+lup7n2Nnd2/6eKOxLmRp4A
OWzvKR9uRB78nxbNGJBXVMBX50HUVhsPYtaCQpj9Sxg30blv2/gvBKjxdp2rj7oGcjvzjAdpQRUc
quLaTwgQmKYtuvUo8zvaa65U3VGdqwTnxR6s4P2zvrVrlio4O4aOJHIR13uzakOV0ituIiGmJcck
T6OzjMh+7o/yrgizCinU6wzqq/ADueVXV1QzCRsos6kHtpBPIyIqWak8GpHyrKrhW65YJ7V3/lsZ
5pcu8v7WatfHIOPUWQb01kJ3DpG9h0/cmjc4MOqIdCp5Va1/kDbijlYkOh2btjjYrUifcqi8D/fn
vRFkuBaXwggvccp8q1RAKZOom8sKWckkz791aZgGYRJbp7me9+AtW5t0oeKBmmehb1zYVLXqqsRh
KBUW/08qVH1gRLP9JiKRPKbCaz/6NKSTB4yHZJL4SchZHcdMKKo5u6kZNHmXf6ZAnx49FAgPUlHF
WbUr5+NBdCluUdZCZxT6+Spea0mthVjb6QHOzTPur4Z+jFXzwwI0zAqACCglGoa8fVcfrLa7OYbz
QKHGURqUTbXkOOvoIqPptCdyvbEDEacHp67y13Ler09eqRsCmhneOlFTVF8HJwwfSneQO1FTWy6X
1cmjqQGii5jJ++yms9FXg5mFqhGEc+td6EcIyJOF+DzlU1/4wAXbGvkbI/IVCX8j7TtxGnR8OO4f
hI3dyQEgn+DGJXqtVe3mmpqplGhrZiNPISqljQgUWBzAfAYPZ1Iz2ZNj31peFHFNYg6a5TfdsHEy
ak0iMQoqUExHK3H1Q1G28/n+vJbkdr26YFWWIjdvtxv19d6py8TQQzOwrOG3XSrfq8l6oSfxynX/
zY2n1/vDvb9HV+O9ozh4yAB25jF3vWmcPNeNKSwtsAjIVV4QnOrjR95P83BsKWZEx2xO0Jp3xrR8
5OUWqpchxLfvkM51WfyyoiS3HxW3q1/LsLfMbwDuYvcoxj5WDlqpGO7FUQbncwvnacli4xG3icLO
9KBV1Ez/T58lCBWRLHfxSzPFqYfnouF9t+x5Kg9llJE5NTi/to9i1tX0MkWNBT1A6d38Ad5/3/pQ
1+P+h1FNJv43Ta8oxHkxy2M0NuaPcsgy9zTqausejVoxgU3CaIINi/i4e9RrngZ+oqAS65tOpKOx
NTriD758+0vLszE8plWeRCdDJKgzktiipjWU1K3OGYibzJ9Emn9zHaH/nqhBD4deN6f8OGJQw9NB
FcoPu4Se+tlSy1B/kVHeBHrolMWhq8z6j2gSojwYkdq5Ppq9RvZQ8U75q1RUKhJ2m5uRPxEn4T9p
Svo7U/s+vQzxqP/qBZyxA4yh2iNwDaiv5rmX/ifMPFielZ7n6hELts7ZOW4bm98G40+ysuga39S1
6NlibZMjZ9z2IEuL0gH4M9jz8f5u3Bpl4aSwxtREb5JBWVDd9wY2f6jolq9O0KIVc9rTidkahZua
zIs3Ow+TVUjugU84M1CioG666Gj0o3MaRb/nbbA1CrhDHlVkl4uIyvXBGrhZPFcRzMVS+++zmg4/
8j4NT/dX7F2rdH1+F/YINoN8lpt4MVJerPEYorZZmMgrT0tz7EXySqFwjZCJfsTzDGBMY0eksnOH
iuUxwevwNwaajXHUEidr3pxS736r1GiSvV+3cVfAjyRqLn1cFZDO9SJEkwRSJcCt2mjT/llYtfZ1
ShTHQW3EMvAzTRrVX4SKfk71kJ7pyU0BrYa9h/7Wp0ACDhz9oit2QyFu7ZxcBrHbQK9z7RPk++g/
aA1YO+WEjdSM3iSKdmhFULhYo7hn11QomZAAEnZ+TYkILz1n/5B1fbezrBvzQUCFihPckAUVt8pc
IB0AMKmEHkTjACHNKtxDrjjNzk20NYrLSeScQO7hsFx/u96y0oKAqwdxp4EjzOG+DZJwdX8Db9x3
wFr/b5RbcN+A8m896EEuh/6lTHP7Gwwz3c+HeH7Sqqb8nvVy79G5OTUT6hX5kkcGsXqjdGE651GT
MzXpdr7SeONDVTjWzgJubAiAoEDFloyBoscqzoRK1Jq6HI0gEZZ+HELvh6pOxjGWabSziMsxWgUB
1CYpCDg2L3V23/WnwqUtsWuAa7DFAWMqVWZPp3Zy0+bcN0X62a6Ub0U0109JLcw/73+/jaVkaGbH
jmePrHeJ4fKYzegCBjUP6FNGCD9hl7BXkLylyi3FASaHUAcZGDXJ6xlWypSM0svMIAvrL8LS/ulz
V4Em151dxfrpxfExUf50KuUTwfDbTDsUJRv91QUt4pNkHWnASj/shq9xM722tT0ftHnv/G+tBBck
aAiUChZW3/VPNGiFOPrEStDOwpt4mt1zmOCndn+9twqI1PP5X1mLYBazuB6GnJH2k9eZgYBOD1jA
lBX6xf1sfo4HjKHPyHqG3XNuD0X2os8ptVNNR8jmbNJr1EiGUmfv4bY1cZ5PECGI9EDUl1T9X1hF
sPXIJMPiDPIO42dcPPKTmrh7YkCboyzyk1QR8Qdcw01GKlEt8zODyhrbs9R78xz3Vf0/bGcK+YAh
Ebnk3buEq3/NJZ6HKUI1wqQ8m/WnSrWLi425+855vY0MkDkWhD1QHeazfuoOfUUPSZZmYHZqeO5d
eLVerLXnUrYfX7ZlKKAllEJpVawZTRMy+ZnRSG5gNbQg1dfx8MOJdrkwWzMCnQNWi+r2QtK8Xre+
z7pYMYh1hmUmqHQkVGTC1PLIX4XcebNsjQWRkBYBmBmN2s/1WJBMwZ/b7DeUvMPnsTKagzm4SjDV
0ts5bbe3E3ki+ZtLJ9KkTL46bF2Hav+oWFYgB/zXrdCUnwuzLS4AlNyfMShqv+pbdWcPvlcersM5
o0LDQA2JmgGd5OsJxnlbaE6jWqSOvMw+z5To/5vEXlHaRxmVuJBXPBwi3md6+aoj0jCfRFY3PwZg
wv1havS+9lWcc14F6hAJKO9hQBEAcwdYiv3CaOYR1ZVnq5TdF+FF8u+kRjri0JlmNh9SWEKzb+Re
+FpLGb9akaW9UUSta19vEvG97PD29HWlT5TLTmRbFnM9bXwU+K7wQZZW9mraSFPEVuPZAbxv4dPH
NR5q4v4hFUQUs9V4kCX216ZPjIdMYOeDZwXWGGMc588Y58nj/Z9zG2/4FWQIy+UGbHidzil4X9pd
Mdq409ThEX9SB2bZ5O68q7Y2GDkjlAMa55q3LmPqHY4haa3bgRkr41/joDcHnDHyB9HEcTBDLfb7
vvR2GJ4bU6O7RmMYSgDwj3Wnotf0zrC6GLmkJvxLwwbkte4L+8f99du4sgnWEIvBOy5J6hqKaDW9
6c5NL4IiDK36L9VRdGj2HvLziZ852ALMY4+AXRjGrn7hyjbDoM4wvPURxc2a5lDlehr7XkiP+Ts2
6vKLKys9fXQSkQ2Q8m0rCeJ4LsIg6YrM8ZFfzI2dLbkRabgCqIrAQ+XKWaMQxnEo+CN0kCwc5BHp
OTxJWjhKEh2Nj18JLNditbW0425aAvNczCmn0CHbzuxzJbzmqORSuaRl1+4MtfH5wakzKYD3xKm1
/UXVZz1WCBOzAvWF+kxNc1c6eynb1ihUlJb6HPMhLbg+za3ae3o4Fm6gzBZIGAPPl16fxU6A3hiF
yhW3JQ8ielXvxcp/3dd63mRlGy34KRpV59aOxwu4rT1W3NYodE10COx0imhkXs9lKj0zTmJQS4Xb
4WuLTOlDKcc9C4jbLH6BW3JT81m4Rtd+j5OZUtzl4FJmzymkqumbGU0PjjFDJoviYyzsE33qf+4f
0yWoroIuyCj6NOAIETpYQ+JLx0ZO3kutwCGyczyV6DXlLP9w60JDVyLis90fcGMtyQ/A9sDbgSax
pkz2fQ4+KemVALX0+FCaRnKMGzvfObm3oyBZu6AHoM6DmVgrW0EoAdHdzU5gIFFy9sIuhzpL4eyj
c4EeYVHdIAuhebH+YrXVOC3JtReEFE9fhRz1cwxp4uOjQMckcVoYd9DTVvdiX/ejPgnqfc5Sn+zA
P/5tpzRHPzwXeLJ8GQAXgH3XoMA4QdOsAYESAAcIX8fOGc/ZnKZv/8Mo2MIvoMplRquoMNTWhN5T
IoK26cqH2cVWKOKh+uHWDl0XIhuFYx5kpPLX55WMICyR0RbBDLXaH2dwy0NY7NmM3B4dMAbQpgGR
wEKDt3I9ij21rVd1jgfRMjbjQB1q40sZhsbLBLpGO5uT53378OqBalge+FSZeAevXsFIZmClRiU2
ALfmPgo17Y92Zezt6ttbD4AKrTGYBKBE1TV6Couoro+zXATRLBVSxik591OZBoOe7LlMbhxTsiye
QDCoF9bguvvgGZV0zVQEAnu337Qb40+lrNwdvOvmKDSJoamxs3ncXX8oT3hyHpxKIFJYtThfRNWD
ilzR9/sfZ3PZqJUtdWta3OtOX+JGuIKWjIKTnTipehidrXjOXoal/vrxoQAQgL5bjhJh4XpCke7l
0mhbwSepmoOm9+6hEA7Wym22B1XYWjvCAg/H9yLgurRktc3QlirNtQLP+k/uPMTnWY/3tFS21o6e
F6VyThJ/X+2DtNLaaFDIFSPhlA+h9Lh7IhujsqHoHu+v3daEiA0AFEi10LVdbYbe0hVIspMIUsT5
ALDH1tnJ+u7jMRuzHq7rhW6OA8MqAqkhloxubNCTjOb0j7QY30A36zsp9lYAQr5quX1YNl4r19ug
V8w8zqpYBFVpKBf6dOknTUaxH/dq/s1R5+Lh40tH4YUbjP1Nv3BZ2n8lWxGig2UDOC9o7UR+653I
eCFM7Ln0bH0g+D0gS+GYL8DS61FssLx9ggtqQDljPM049gSmOXtf789la8c59GZolqMWCWDrehQ8
vOlLNoMIjF6LjyEO1y+hiQhmhfHs+f5QmxNCBmVpGr83rK+HMmuJEq7HUADD9b+lrKenGFzT3rpt
zuhfw6yCQo1NVZK3M0FBtvqLGlufFelFl1LBSvr+hLb2HQdoaQSSl7DHrycUagLZo0YXQde0b73h
JJdQGQe/ln17Qow18+8PtzUxJEM5RDQFUcFYbYhpwkPFyk1u89R0vjddWv0p4fhkR4Ej1s7UlkW6
TocXG1UUXnlNoCq4ZmK1CK5BM+vDp9mx6tNERfNXY3XiZ56MhbnMkIfp2DvIcN6f48YeQRgLQiUh
HTjKGtHXDzP0o75HuRK1wVNB8PrSjo7x68OjUEXnzgBZC+V6jXi1lDbPNBDRQRTN+KJRkDjFrdQ/
PpelWAbVdtEHpvZ4vT2GqhZUZpiLhk7VEoyGl7BS4x2g58aKAT5xQA1i5UNp07gexRnD0m2w7AnE
nPTYno7qya6d9uNnF/scEIrECPQT1uKP1lRWqaQ2EKCEOD65EXYYAmXTHdWVrbnQJQJmCbWCP1cr
Fs9JGLda5QT5bPa+HFxxaq1dVPftOULsjXcEB5YFU9dvIg+5R1vDGhu0/owfYyG9F/qz7imLWvXD
lyz/fzjWoIPIVPlO1x8Hh5csU9QSW1RnNI5qg2QHt7/cWbatCcGUJbKiaMEtuEqHm1K3Ms9gFFx2
XT9CDeXg9TiHSsyqd/b0bVxgKktSx8F5Fzy8npAyKoOuR+zpqXP/7FIl6KPqd+h0L/nEScqnZqdE
tzm1RfyMDiV1mvXuVlqMSOaRqUWFqh9Gd+i/uZVuPWdG6xzvB4W9oZbN+a9bvdTQFUvT5SAp6vR9
1AeM13O3uDRZFO/M6vbiYHNjvwJlAsDdDbJfq6o5z1PHRuXferWc+je60z/Cxm18wES/70/r9kwt
Y4HwWFjQXPKr+JDbmePVS+0uVrzKB1FUn7pm3ovbG4tHn2jJIkDjkLyutmDXjZ7imaMTSEjw8wG9
YOvQD6PUj1Qx3Z1TtTUYMZksgYwSv61VzoKgsJs0oe0EYThmvgK4yc+y+RdO1caHwx59ZDY834n9
Tm3jek+gp+zVQ6S7wURJ+qBmTn+u6V3vHKqNTwRKeFk5ClC80ldRoq6wLqqi2Q1A7XuHCS23o1LL
/354H9CQ4jJaBB941K72AZf9EGc6tQCtbhW/lW3+kEl9z/ngnRN+nTjw6lsUwenaUMVdJ/wDzuXK
gDlZgEv0XAfF0CdfayDs3wdM8my/0ieUcDynSz4pKSfrmM7ZGB1KBPShCRuVrXPocv4TLcPY+4c5
zKV+qB0xN749tLoTsAPLV83r5vnvkLgrfmWI3Smtr8aGIoWPd2MU/4hkrTUHkOXITd1fxWVr3Zve
KgdDEmkR8nJ5QpOL58HYN/IUG2P/OEz2/Jrm4g2C3UhZPk4/N02c/bw//MbOh5JEIXmpjIJJXsUo
s3BFZ1oNjs0e9L26KpNzhCD3U5jZvz4+0tJ4A+cGeY837/XO711hTNHycFNNXDLdXlVOVK0dKqPQ
uu8PtbH9ScRoLCI1AAxlnScJN2lNNS6UQAnz8CQwD7uwBh+WeaUcAUIeHYNl/cDWXU9I1PqslEWs
BEZZT2e3K+GpVeFfZqvuiTFuzYe7imqrTWebTPZ6pN7I8yyfbCWg2uoeezQ0LBBDkO931m1rM/Bh
FjVUiIcUeK/HoSMTla2MwifHkfI4503xh+OG8mGeneFy/xNtoC3YcvQkeeySMFP6vx7LqJSZmmyN
WAyKiMTer7Uh36ZSx0w1g69tO5Hq20XxVSnaC4qab9E47dVGtn8D86QRxQHgGXn9G8g4qloD2xIY
md38Y4m2+qub1Pnoogx7zoTt+ZpoxCXNa+c4uHr96natdkiI4Dvv//ee5yoK0KxcOCsUG5Zr9fqX
OK2VqEjZV08zwh/ZwUQTwHuDvplE52lUE/NvNRvFz9KclPmxbUK0QUoyHKwntaRQxJGkEOEqLIV1
VDqnPlO+N/GkICsbwcA5zlBHtABwpvIGLcZrP+NcW8XfBrtTuqPdmlDE00qV1SFrc6exfGdyqg4A
cK0GJXAD/RMUe2KpKuL6ZHmxl/0YzHJ8S2qjTg6ti5GCr7WjqI6GiPGGtnnGGmdlVN8bU7YzP6pd
PSrfYbtSB/ArparnZwxVo/x7nJdF/6Uc5vC16NvQCrRc2NFhygvve5Rko3YQeph6Twa+W+Uf2TSp
xQEokzL4mRF5Ze43PDrTNws2U3HpyRnkkYdLhF+KSMv2IGTkgUPVxqE7S7ctlBdjcLLs4paNnQaT
Y7WjP1q5pvmWovMqMN0Ox1zEFozJH+idOA+QKdrQ9akB1r8TVcu9M63D1iOt0kbBrxu1MSkO0s3p
lmZq0UxfnClLq1e9lkXxhzLWo4GgQ+tMv1IzCbNTpum19nmE+OT4CUj6UjtOiSOKExCPSPpuGDvj
pbFyvCmPdhla5hP6W3n24sZeXB5DfbZ4yM52pu1p8W+EGGzSKeyTmFDcX2dAYZFjOiE0ESy2xk8Y
z4RAFcJuJ/t538erfQ7WFHoWFTwEN9eCARBblSxqSgV8oK496ZnZviWRNhxisUC8QUv0j8hUaq/x
NHuf51LtvmMGmX65H3u25orjNxDC5dJDm/X6sJWjUWEa6InAQZLtoFEWPyV6NewE061ReK2DRUYM
f1GZvh7F1Cpbmz1uVjuJ3G9hLiLatJXcachshOwFgkQ9AHgHJXL9ehRDLxBR1tPwKRcCYoEn9W9L
d/sl0kJ1j7e0MSNQG/RI6Dk7wMVW4bJo63yehaIEQiVEH3TRf8enod6zM3zPgVebBMA1sh28p4GI
rCWqEqdNJ9dgnLifX9ClOSh2mPhJET0THR+b0XtIVPfIi+d5HOJPkxE+Ni6Gkk0Xfs7s7FgDY2m1
6YKg77nI8/+0WXXGdOyU5pAgQkUeJnU8Ws0k/dgwd661jdcscM2F9QSogRVa3dTI1KYjgtrhE3DN
Hx0h36eKrByNpn7JDf4p7Y+zAjmwS6OeKh614zV+M4fZhZ94HT4ZVtT6Zq5Nj2Ra/U5BYOuqZIDl
oraWh/O68edVsT2KsQifVBe3GpEnlyjLII+BFbTsT7boB2xl3J91U+BsaH8ZOmfnitzafKwpFyRl
CdDZq5XNytDI42gKn+CYaL9jLe00v6qBcn04NoCBXZoYlEPB3K1OLfVxrNZmPmCERs0xSWsNP4hw
T8tzczIcIx426FLdtEqmXhm0WYrwKRvMkLqUhHbi6/jdHu/P5nY7UsHhD0RlF+rfGmolEZS3e9WM
n9Sqt7MT9ZcCI9Q5RQkw1Dsn+ZINXvTVKBA32VnH27iEmgnkfzT2qYxR37mOSwBKM4jxMn3SLeOR
FCG9IPHpkLt+WP7NficG2ABYwRPyWLseKNeKqh9qM3nmk6rv+jpH0gl9J5jfTGcZBSw9g3C0aape
jxIrE/y10Eqe27EZT+yc+dD1pnZRzKr+H4aCGg6QaOHZE26vhzIihMEzU6bPUeZoaTDajugPtp3M
BjZNIp93hrupHDEzYiytbywQKJWucv4u5ymMlmb6XDS2tP25MfA8ri3jU9hkrqQA19mn+5vyZvO/
jwiyiAYHPIG1kC19jyhNqyF9ZplrSGvedEqQZ9uJF1tfjFT6/0ZZ9QlFqitqr7Xps5bqHlUCG6+b
vmr9soo/7Am/mtDqDpb4vNUx3chn1SrbZ3eu9c9G1TVfqLt0H1UOWIZiJ/KwpVcILPh6cxROmce1
wVAjZgp+mAyO3yjt3sNoc08gTErHnSUET3I9ikIrJZEYsD33i3IsANnL2DrPWmy/dPWuf93mh4L4
CTETSjSu3+vBVAtHSSN9HmInPnh5P52E6OLATYa9D7U5L3SaQQDTp6Ffcz2UHOWYU71Pn2Nj/oSD
4dEYCyxNNOtQ92Kvl7dcSFdZDJ+KoLBQ1NCLxCv0erCun3KnkGn6LGcr+pO23mwA9B2E5mN2Mxj4
PU05culj343HGdbhXhq1ta6UPpa50veAjH09fqlaqWbkWfpcYwnFvrfxuUlNd2gPPYjfj59pCjsO
WSFYN6CPy5n/V6m7pX+X1QlnuuU99qkMPXkp40JcPhw5qILwQgHBjTfZWkvZRgd97MBOPcfD6EH3
MeOHse3HnblsLByjANAB34Yu+vopZEAPbRNNIwDLrAMc6MyUrITLvQm97v6EbsUWFtQjDy4E8ehR
0XK5XrdImnkWZlP23FeTp5+0vAx/OkI0sz/1nhwPXYnV7KFw7MI7Vzzm/ylqkIMHLXfU7pjwwHiR
ijX/09WF90niKK34tgzVPQ+LjYgNUgXRNTYyv3HNQ5k7FVOUTKTP6dRYf/N0r07DoHQ/7y/GxulE
GAlKBWVxGA9rXmcyKlVMDpk+T4r9lhrxg9upuGKDoAxTfe8jb00JpwxwELwDEUJcLXwVRfks8XJ5
phYvz1Un48SvJgqUO9fr5jjLZqXPuRQKV6HUZqNq6Fxmz5UismNEccaPsDY83l+6rS1LVrwsG1Vc
OhnX26hCST9uuzJ7jvHlHKFLghuoZ7+fwg9r+i5AL2hCNDvhgVOPvx5JWl6tDL2ZPStzinK650zn
KY/G8/35bK3awnrCjwycD93761GyooxaUEDZc4FK4zGfsp6nnmH+/T+MAtyG4OgtytWrUbhBjahz
7f9H2nk1yWn84foTUUUOtzBhdxlleSX5hpIlu8kZGvj052HPxdEwU0vt/1TZV7bU002HX3hDfpkR
PDhJN2uP5kC6+f81yrYY7fCG1rpQ8gsmO0kgx44oFQu//2GfrUJTaweaN3SrzuQIphjXjNKTcCKE
mOncBFTxXp/LnX1GJx14F/9QxtlCWaVVwoCvsvlpLkQLiIw+yvhOzYzi6zwJY69adHe09dLhtYaO
u7UhcOIkMbFwhbkssZ/03RIpgkjLjEOXmOqPt88MHjX8PxaQ0GdTE4qtPEqjsZ6f9Mbtz3WMg4Ov
s54/8Pked56x9eXdRAZkWuQjwKSQfNxGBrUq53KsreUpTltlCUy7z/oLNhxqjSQykqXHTMkbNXBB
j+8FJbcHa+3aoi9OuZuy0fbaW/KlMsfa1Z8wxZq/WbKWh9QyqsfXF/N2FJyBKI2yV1ZW+DbtzFps
G/KIlp0u7OWkR3P1qGpj/dbSFwjhNRagY7v6RmxjYUUr20WYA7BQ5BM+VhC4Hgel1mARGHvv9O0X
AzO3grjh4JEGbrl+yCLLeXJWPGBeOAHAiOIfXWnMD9jvuQdtVrRf9mjsabvdvocMCs4e9jGAoRun
al3rinlC3p7uhJssvj14w0Gf+Xy4HptW4IwjNhmvf7i780T5iZooE6U8cX3vunU0S21lFhmJVH0x
OfGpLmgFtcBvTzIWs5/a9tfXx7yzWYgtVqkpC09uas/XYxYDHO5W0txKJlteFNkPH3iI3wxqsmlS
r0xauiyQb7YJPN9UoMiiMkqsTMfCXh24MPc9vz6Xl2vi+mhTWKYDwQO5Aqi2HAzPTUpVKJRj887s
5JcsNvKSEmDVdl8LYbnJI6VDTfpFUvWjH7WGHCS206Ye+1ajUuQkMi+ioMP1mj/W5Zn63kssBMpx
q3UkMs1lmx9NI0cIKNNnzzrVUVIMQVJr2d6zdXv5MhM2AlU/ut5Uka4/y+J2ojIdZtI1BjAw2iDm
f7AyQEV32VLtJSu3XX7kqMmUVon2tf+1rfl60VB6sVXG4WJNtoqemFM1D54qGvdsR52mXUZJHS4c
MeTznoVsSvHILyyowCyJFz+49MHKd4thKU1gzMD5C9+K5kWcuMPlV0pdgxK4M0q177AA1Pv3fRbJ
NGg7VMn/TuyiiB5ts6lgc1L71J5lX3njDqrudj1JAQnxyah5OY0b0t7cLo3aQc7L6oI8up+TExLc
+fsOtfzj67vw9uLg0QRE+n8bDwQ215+OrqkxKmmbhz0AGj9XlvzYtq7qawq7J6qWNzfCqT0DK8ZL
knoOMI3NCXZrL1MjfcnDMWrb4rCgWe4eehphn3U9tdSdeOrWYJnni2WkoolwDv/q19NDns7VGhxh
Qgx5RV/6y9AYw3dXTsI5DJljlKXflwkutnFjaknsdylu6IEEul5/hABmamGKyexPo4Uo/pAZ9AJP
WSo04xJPTUErsBBe+ewlqT4dauHo/4Jqj4oP3WiV9akShhIf7T6ty79ynWTspBjLkPhTTGr/3ipH
71/qTfAwdX6PFy60k7tzPk7duPONb25NJAFQrgVqDxgU5PhmzcfCw06wKtNwnHrTnx0lPWRevocj
uu3XQdRlv1KW4UGnLbjZSh0yXJlhplPY0m09zoBgQtUqLRzCosIfRaz7tM5BV5TWGGZ5EZ+7eUne
SjJZ1aphl5AbUqWEMnz9veOuKglv1SZcsYqPmoy6L1ocd19ePzQ355OyGkrLKgIF5DdU/q9HGVCh
0iTG1WGvR/VhdpHJSotIP1tq/GaiHkOtYFFcDWFxAl6/HqqqjI5Gmt2Gda7/7K3MPCBaPe885etf
cvUSrYNAfebRo5eGTsr1IBkyRK5YkCbhKGTmsV44oofITCzjoDSdtB5VKgf2UVLq+G0sKeb1XWco
e6/ITRGMXwHhieFXkj/Lev0rai3tGseeu7Boquq9lYwpCuKFPAPytOIAjpc4l5Ob/5tJW30rJJIs
le4uKBZUPVaB3OuhZ2qoJu5DXYg/0LcxM4cP0dA9W42L7mIa5zu30nreNsu9MoZ4McnCVvLa9Why
6SJTSZI+VKrWfohUY6mPdVrlkZ9URdQFsyxH8uXWXfbuw5vbfpU/hFi4+tqvbq3rxv6z9Da0FoCI
aAyLNm3Eo3QyptvoGsqnzVjnT21UNXsONbeflTHXdggR8drf3h6WApxYn0ZT2C0jUUteSkV9h1KJ
7SWHTsUx5N0YIeH9oa7j7LmqumU+vfW0EieQsRO3IYBF8ex60qVhz5qc7DFMa836luWe+mgipHlB
mH7aebhvb1pkyLlqLcARdAbdzVy5GVdPk0yGuZ7Ir+aQzh/mqEh2kpk7K7oWO8CGqnjj3JiP0cNS
WjXnFrVn3OmCiGZv76PnVRbHssLPNQSI4kSfWpJELHiptBY7t+ztNlpZJ4R6cCS4bLfMtwHZti6v
5jl0UldZCyEQYYNK2EXyDmsxtwEz2cfjmz/jmmSQ2kA0AHOyDTK9xJWy0bolFBmiwMgIeb6nogEp
rPr5rRuG24ciOGwDgAU3PDixTMNE3VvlOrTsB6Dl3RHCpzhr9WTuZL+3VwHIW1p3bFBO5I36MarE
ZpnNjRY6uRUdvH7AokIZZ/0zoWHyGShV+V4qWrwTENy+X4y62slhkIDMzhbLZg058W7vqaEnO/fB
i8i6UfBo2k9xNao7R+J2syJrznKu4G+uuu2V46SC6LKx9HApKKT7JW52pPlxU/enZuUqBSLOhuGD
rRXyh5CVttdBvDNXMhM0iknKX2yrrk8/ypAZJhGqCM0VMGTOkXYAkTA9lsBLd84lbqj8Zdc3+0ud
YX3HyIyJMa4H08Z+LhcxFSFQtbH8UCHQMviis+Jl1ZPEAeVJtOOSHoSmdd0j16XqBHoXm8pfeZmk
4mszKEYRml7Rf0UzLNbqAHlHtah8bH7S7tC70ZIcHS+Js1PipWP+bEdYlxZj7nclCWrMLnomrWyD
NdgNlkmY2PiZSnYq46p4ynjc3RMCF90XKRQlyOwm4Q+Lv10Tc60sMYoZopCTa35JeOjgldLgk5Jb
ee93WVtUQSFtBxHD+TeumNU7WplO9lEzE80AwjKm78vemR48LPceO8yf0kNUqycHB/LuCOguHQJn
6TsPAMM8g6dukck9qDVSvA0/vnU/tnmNJWThNULGvjFVlRt0iuc8WUCBA6ip86UwdDkHqCcq/7X9
SJwuIGf/XJlOUTAlmve+dPtTIu1QSNE1vjto+Ze2x0nWd5dxMQKHBxXJ3yZGnaJCpnFVOLP9rq9+
lpFm+D3ipn5kS+voEjJO/lKX6ozVljuhMmosj4Qv9SFxBMcEezfUTyKkDOSUYt7TV/bJQIIAjGGJ
9CfPqBJY7lgkZ7So4+jXwB/4aWJplgVdO2d4inl6VgZGGsfpMWsHjMVdG4n6YM6HuvbHbPEcPJb6
qPXtIrL6cyKWoj0YuMjVx75shPZAlSn6bqpT3B74OAMnuATTyE+NF6SBkGit6qAzVaV/HDRRzid1
LpZu5/a6OVuAyLQVDUsczJ28fVmXwZpqoKNTOHduTOsJ3MEXPe1S05eO2n19/Va+eVt5T8HaoKwM
R3m9S67PlhfXGkqrgxkqVC2PVjp8y8tiT/3jJhKG07EifNcMggltCQTCnlOVb+JyHyddfzQozYhg
MZeOKS25+0md3SoKXHNs+da1kpUflbJW450A8eZ9XX/FqpkAoYWAfNtsqNwKuzdMBMPJdOlww4u9
jF7bvbPqFO6TB2b19aW9/Y4EuDDFVncxKmvOJkGUcugTJRlcSiZd4x4cMSW/4jLy6gOF9ubT64Pd
fkdYR2sVgH4zz/k2eVKbvlFjKjjhqJdZ4KQ4Ek9ltafkczMKTrMMQTJDT4Aq0TrlPyJdasmWEFwY
YVel4GfNRnTx0ZFR+WZfbCCVZIKrviQjkidcD2RU+RhFRWWFSq61Nh7cmXgeR6P9t0e4+ePrS3fz
nVZwAAk8MMcXZOVmUrNVjfGYuEbY6l2zBKD/O/txTnNdO4AL1vdoVS+f4uo5AyJFqQP2N9Es4cIm
I1PkWjcqBkqKAjkKSoqjF/lqVgzygxfFAKjntPA+AzFJkgcdxx3Y4otbjE+YP439oZUAyd5Vgpjt
aQFomuyckpvYiV9Hv281yeGQsDDXK++2AjwphcnQpRh8rIUWv2tbdQL1jbd8iIx0/a5oMbzeSZZv
Duea97OBVzwSsA1rsygTvTOh64sdzlPsnIvWy+V3gQIwblh1NFZHcvllx4f6ZjODCF6rGWB3V8nJ
7WZusiTq0kFU3LNjFp0gYIOr7RZ3DwJ4E6uBq6GTCtgQ7C4ivZsVHcwydsconcOi1CJIyUbjp3L8
7dWZ99UxZu9gVZH5SZRyr1d4M0HUewhIqYbTw4XpseklGCm+uTKplXDsTTvsepk+4Y/x5tojlRp0
sPCJgrBCa2YTnQ1W4rZalHqhDhSbfWz1z87QRO8Xr9+zTLzdm8BBIeCszg2Qb83NjeoVkPJLp/FI
BLP88zA47jkue/fUuLI7OL0a/Yvd/K/Xb4fbjQmgZs1YAESDOzQ3yeeAd0k90yEKTSM23pMt5RoR
m+bkB7eblfkcK22xJ0xys2OortIU515ak3t2zvUZLGlWlKYlvdDStPpbv0zOg5G0RQD8BqaHLXIk
1bM8+6cue20n+LizZxiaNhDCT9j8bWs2RQPbThtNL4yyCN4eEevRyybjfxmFjhrVPlbU3PZftcVJ
OrXDIAl9d9WXSIn7iCO++QFmGfluqLa+mKW5m/0/qWOfKb3ihZMeVVBXNffQ1rK92BU18td3yb1l
A01LekJ1FPWizS5x6skbFztxQ1wqtH+oLdbvyrKI/3t9lHv7YuVq41sOEPwGlOHEVdUv3rr/qYEv
P5086j8YCwJ+P/M5xrdQcYh/T2aHYrZfKVrx8/Xh702Se5ZjsEZSXC3X23JGVBPLPeHxUEZJsJp3
HtVl2JNougkW+WpcKXjCrSK1MPyuR8nnepGTYrphjpCmebBjpwM7ly14jA+56qV+IkztH6Pum4Ve
JQx9UAKZ3EPZ3PkVoFJQJIMdB9diW00kBq8qhTQr7AY0bI/6MJUfsOWAgR+b0rsYyOt7fp7qCNgh
5hPr38wihtjw5gVfFRNollISwg1o02fREDlx1aHzQm9OyqOJrcKRzsiejO6dG46rjSiLohe6mds6
tRI5stZbl8PoYnICI+pHFWmJrxnVD2123v7Q04NDDYkrc20zbgPVOYn0dIaWFGI9rb7HTFU8ANLt
3xttnpwcE/+d19fwNrqjfQcQgmiG5jMCVtfbqc5ETNkNda+xpE2Txa51SWXi+Q5K2TsFvJeVuo7s
VqbwapG0CuYBb70eS8ATNGh8xZduQh70kPFmIkVSRhEC3VlpfJqcLMpPNv7P/42VLeoPthe7CSLt
Wv4tj/VxDGK86sRh1GQ9fqvKrGueVXSuHT+WWG/6Ze3OzkEVnrA+1Czv9EGr4L2dF9OZfhLWWcW5
GMshPYyirNTLUPRudcjmiBYd4thiOAx2h6I29spi8g3ZOc5BHznL/ghD7r3sFWEG2KOkmp95g0g/
mkPpgIuxWjs517QzpkDD4aA/jGAm3QP6SIZ5lN1U/sqd1CzOi2iNkUNqjlXgKZr1fYSzUvrS683m
oOIRD/JOqdLmYTbspfIbzxaDz67nctayZZqfsNEcksCpicx2TtLtzUn2CYBpzY9WisImchhbdQCK
ntuhK9SLdEY9sLvcoMijdUOQ1kDFV2DOO5rYe/SwOzEL6F8KZS/WCTesGYJdQKI1p6uOyDoh98qS
1qSavRuGZDhm2Il91KLMfTMBe2WckM+TOkFNo+56vRUz2QA0jnslVFsvaZ9VSw5sQqkrxU4Ufbuy
QLa4OMjrV7mu7co2TS1jDVWhS+xGzeeiGaPkYMl+zh/6NnKxA9DpWfY+Rg6N82l0XdnslELvvEqk
vZgQoLJHe2srnm4Lz1lFi6LQHob0uZpV82hUo71Thbw3irPq5KyNPPDVmw00ZbbdmhzlUCLme0zi
KQlMs3tzU2XVgOKr8frh3EfZ4PqreV5DwtJpUdiNbSl93cmXh0pVJ4HxQZnsMBludyZPOPPRsB9Y
n7ntQ5uUpkQSTFw6MQ0XTAfswzixJ/PCiB8pQFXfc3WqHl6/jm/XEZ4/7ty0zYmTaFtcz7BdJi+v
RldcNPLJwOtbQWDWvBmNu5KtVktslX6cTTf5ehQsie12jG1xSVqhPZqF2/2FTqr0Y11Sdn19RneW
kYiMZvKq4oAe/WZGFJ4FSCNDXMxsCSq7/2XNShcAL3q0qWLhWLRz4G4fNOZG0wbwJ08okpnXc0vc
XIujKIsvnnRV4Ys8yQO6hOaz1xBGvz6329CAp4yuMRShFYa/3fUiwyy3aRsBWdyhhbJM39NG+x3Z
6ujDwhp3RnuBk16/n1S+kDsGRk1eTmvjemqTI1K7biMllG6jpcGwps2hbY1C5bFIFPVHlI3cnLGM
4iwQwJUSXwIqq85jNHmq38W5Zp61zLL6Y0/P5UdE+1k79FKv5GGselcJbHOu6t+vL9KdD4JiDQUk
lopcbduLsbHadYyusUPHiGRIh/13CnjqKdHznfj79qqlYgRXgdscNR6KM9fLM3s8j6OX2WEPZMH2
a/pKnwkSJhnEimt8GNtsCKeisT82Ztz9en2Sd87tqmNDD4bm5Fq4uh7bNYvMnmTthuS+ySnt8aWj
6rfHgb+zlKhssOFo9YCq2QKLFvqbY+Oqbpgkjo3+lErTwlMoBUE3ib69fUasIlKwJDMr3vJ6Rs2U
6wQFtkPFaS6Poiy7p9pw9270e+uGkyBK6wxBFWazpRu09Zpyit2wHujV1IAQCDfMvfDmzjmlJEsj
HhUgbBK370ZngP3qetcJq0T+rTTLp6mOiDzJHXz84/ZuvHtzYh9yMXDNkqdt3sI4rVMLy0w31Kmm
PwxVahxrxdpDONzbC/bav137/vjJbkapRwTQAXLRNLCc6a+ZLpFLwuvLcR7+e30n3GKsQFhBlgXF
/MKp2AoFeIUUSBzpbmhGfVf7hgot5eAhNfJYWs4gDkaLw1k1kmf6BP5pBQit75JAtWXsHl//LXfX
lnAKIij5L5jc610pK7fs82Fxw1hRNLI9MQemXbkPr49yb2159+nGUP309K0SUNfGDnwbmwmP6egr
tuzPeVQOvrPIvfzr3tYEGk4OC+4XKfzNMUsjY6prg8YEmMj2r8JV+1AfzeFbxu/z3Ur3Pr0+tTvP
MdURbmGUDWk1bhlqgz5LK89rLyTtWeRKwWgeqgXpqCqu+i80Z4sgHur+/Pqo9xbUJXeGmbG2l7YI
uaTTKg1LBTe03bQ4OtGgvJNVUR1duxHfXh/q3g5Zm+C0skhotO0EJcxMbGo5fQte4L7Qeifolto9
vH0UejAAZp21LrDlQDeJiKXVsg+1qZNPSpnFxzZO96LBe5sD5gAXJKonK1TsercLhFpEXUzcjkiO
HCV+lx+TuCrfTY5aPghR1v++Pqt7n4m8mHo1Vxdxxlr1+aN/VeuNR+7LQU8Jrh5moVlfZ7U3qUWY
ezJzL99hE8xQPQLR+NIDZIrXY8WYd9XRoiKdY02GOPBz8o+D1xuavyzS7IPCcYbifYuCbuy7ilF1
vo6GoOKLSkk/6mptPPejja/8nGX5V89K82dhWvP3Gt3Q7yWmIR9hrYgfqdmnalB1yjdKofqpiFJA
B50n67OMcJN6MPs6L451OWVFMGT54hw5C9p3M3d79dAh0+XiklFQW9OywtzB/93apKwmCATH9Dyw
l+B+vV4CR6xmlEjaIDMTuygVYi6qDvg0GQB+lTi1qDLRspzET1fPbePvGFtf3Ewry4REmQB2CNV+
GUreMIAan2Uu7SZQYdQ9wMuoUyRRy6U+RR3WPY+l2nfxRzNX8p234XbHrCwaaIpAswjvtxJ7LVzl
BlmT6lIbdvJVJmbku9myXGSW9TuX8p3wDqtLmF1r/X0VH7heLT12SlDQXMoTps2AGXShoVcjp4cW
hxgsgRLpPg7TPB41HeGKndj79lYxKCxzQYNppuS4ZV+piuksNVXs0K1gungpwgME2G+PU4hPaN8A
jiKMBWl3PcUssyAmTTDNp2xaqMFRawaLoQ99cUjLpCZwHfK3t5KJIVQ6lsi8A5DfRiuOU7RLOQmY
jB3FJbsrk3NaNYo/1eUe1vb2OgOhzTUG0AHUtrol76hKKQpV6sUlpVkE2H/ujmA0h0cXp8RDleXT
zgG7/WgAXgFmo+fMt0OY7no5hYhMr5vX5cyn8RhTVj20SPoeX78078yKXgMoL7rC1Hm2H63SZjWb
qzi/WFky+1prnuecAt1URCfFnZydjXhvNGB0SNzQe6aruAn7JHFy5ekV2AwEZg6N2qYnvdQGv9Sa
v+3Cak+vT+6FLnt9TeM9AqUEyu5aLdiSn7KJZKtJZHExjF5Pz5QmQFYpEPi6h8h0i/SSdxW+ypMJ
bwG7DegHBzlbnhnEqyhct6peH6VadfkRGVaQRU47t+8lPAzQx1kq/6lUo2qpmxaJQyW0mIp/ZgKF
9uDKoftpol4Yo0YwOF8tjZfpUOAEmfwVA4pZPhLEzO0BTkymHvUsFuqxUsTweWhtrfEbOestrs7c
ToHRTAuCvU4xYgLdux9tUKuTX+jN+HUwTfjOFqlberYreMJvDhPWLG21NVhlywCYX+/ASYn1xRzs
4kIHIw40YxVfroplZwfeu4RXYO7aXaYucGNnD7SlHqymvAj86r7qyuQ+RzKqvvdm8mZWOh0Cmq78
Q52Pua1H7o8IQfcmLqVmKC+qwKYZfYP0aPXqnuTL3QkREtBfpSeB8sb1KIkzeDkwzfIyz65zQhcx
OZYgCk/FsJtQ3BsKgutKQlgdcIzNhBTFTpwRdYJLnETLWdEcJTSdJjvXkDB2PtOd64gkdO1Xrdh0
4DTXs4pLr1BixSgvVYp5aWu70cmkCLyz5e5O6I9RNjEc9eYqrYqpvCh6NP0zSCA03ehoZ4yE0p37
9d5Q1PVWgC3VHUA71xPqkrJTR89hM3T9525Oh6PXiziYpnEPFHRv6f4MM/TrkTKMDIEYEmYIoWch
OIQkyFFfftq57PhbNncd5RuqVNQIeDK2yaXAWrFRtKy6GEq6oF/qqoGtJO5OLnRvLgwA+I02GMJG
mzimGcfUHnWjuuS5HR0VyzGPbV9GO+/EnW8Do4VpEKtQ/N92LSkZxElTauWloNWEGKUiHwq3/dxE
Sv7mBgMSMoBWwS3S4Scluv42sUZ9qB9cDiuipNiMRpp4FNng7nyc+xP6f8NstkAUu71rdWp5QSfs
N+bl+gNJgPQdI7OOr2+DeyPBEqTqBcvTcLcdE1VV8ekYlPKSDglGvoAV+iA1hPURiCFO2G8eDGUH
kjxuOnb4i9TgHxcqsK8kzVu7vuhuPp6TBBmVqm7yH3Xj7EmEraHBZnvTsUfUan2M2H3rxvxjKAdV
1tRr4uaySnEESA1pH/p+tsNmzrRALxIk5t3W3Asg7gzKy8ftSoBEmX0Tr1QVRq3u2DcXY56U8dTb
IhoOceeNX15fx1tAgomLBpERO/GlJHY9uZysSG9nuyTzmD5OXRParfozqyuolOlTWhmJL+b5S6G6
z6+Pe+c0r9WxFY2EVgJkn+tx3U6ZpzTqqgvFs+JbMw/JRyPJy50t+QKjuv52xBHgZ7BgXTFyW6hD
Yi8yjznRl2ROev2zXi4YQNcmFz21xbJuz64apcMnWRux+W6wgAf6vTmKPvB4a6ZLFU9p/F5faGI8
9YU+ee/KUYztJzT2kurdEiFF5i/TEne4KAzjM3DA5pfnpal4qsxFFKFNkdY5GxjAtv5YWDVhjOCT
H70GACZwPShQoQoSWwtU2ZEWyUGN/o6lWdi+6s7iX2ecnNzX6rFqvkinXj7pVpGPpyU3lc85paok
MLo0+c9r6hhfsyjVv2t1L+ND66AB/PD6F7s93izl6iRO+YH28raLoiS9pDOcV5c5hzbuDHYfDBbc
hiwzq53Dfbs5rofanLg4X9oef7jqEhtOduyhnB0b6L1vPmKMQlF7RXPxCm8rKc009b3tIdxaR0I5
a6lhBHVtR//DKFS1eblW17YbZZXBHOLEjouGS2JenIfRiKcaZYnZ3hNxtW9uDEBJPME8KiSkZMPX
J2piq0VWy1aPMqyJW3fqDs0kq8Q3lXZ4LCOJl/nbdwQ38MrcpbRMk+B6xM7Nk7En6b2Yce/+tpy0
eTaqvlJ9i1bEzjK+9Du3J5lskareGqTdsD4dL84MpW8b9AIaq/XxAO7qT5Nbx/OJ9Kn9PmjRUH91
Z5SmqEjZWnnoenOezhY+ed8a9KhVHx6yWqIB3qQeBAF7mQ7T0sY/cugXXuA2vL0B5AzdoLnqWWOQ
9Usuv9rmKuHZj73lnuIFXoE/9OXsfebizuazmSSNHohB9BCKqYnNSE0nlnnuhd0OfsUlOhxkWS9K
IGrNmX08hPXqUBYut7vvUqEYHlVnWnBVK+M0e/PTD4ES1iFCS2DeaENcfx8WgRzVWvg+SVIfKVIq
x8xLM5+Hbk8E4c7mo+u/AmFIdmnEb2L0Cg6O3ddmc2nncUIjY6we2s4Y6Uwt6nnJxdvB9SguIFiL
8hbsQlK466k5Qo/pHU7NxUrL7B/Ep+3Br0Xd0rhWEmUPi3znPmJqhOoUs7gBt2CvBOUgu8bd+qKq
C+aBbPoAq8w909LbOIM5IY0P7gVFE9r+13PyKLS0GaH0ZaJZ85lNWj1nQ4P2c29nvjTE8q6Nvfzf
N5/hNc92AGq8FEc277Ahl0xLEga18kn3RzUfOAPub7OQy+F/GIltSDzDJkGu5Xp6pddMUYUw/0X0
M3A8dCwa60NSREt1NBOelp3Nf++bEWDwvTQ6y+iPXA9HvSpNVbR8Losqo6MRtc0HzVus4PVJ3ftm
NKBQLORmx9RqE8R7q9S7VdTtxWvUxfplQU1Dwr5LutxPa7fyLg6/zj0qRGB7IIrbyA2AIfETux8y
EFn4ZoLaYne9dNrLqI/l3xnv8yR8BZ6h4iui0jI/Ljv8Lps0zXCnF47S+klmxPbOW30nLOBn0Ole
pRVXUYLrn9Hq+CeOXd5eLK0yT3VrVp8iaTYfrCVpH19f7HuflAbL6oK0vm/W5tD3SVVXlTe1lybz
xugsrFi3T1OEAsHx9YHu3WY2zoMgE1Za8baP2Q5aGw2WxVeFvPkk8I0BF9KMzZOnz8uzDdxyB3xz
Z0A0MGjPrqd/behfL6KtLAvkmK65pM4IyMdI/vHiMsM1ADv3OtsDnd35ZFzSVJJpsq8mbZuLxoqE
BHLBu1ApRvMpzprhmHSd+2kwp72g8c4nW98Dmn2r6CYIyeuJ1WlhzLrkegE5CLA5U3N/Kkfz7d8L
cUSeH1AXBFnb/luRJ5qkr8jrwyv+hVrHQgcII4L3lpzsv5Bl26O3r8/ZJhj5c8Bt93kBE4Fik91c
+krLiUXiT1Wef1kAc4Oofgd267/Gs3Y60PeWklSGTIauw6phfr2UAyZHDQvNJBdFa4MZI4UiQFpJ
e3sJhMtkBbqBCKISsr05Ncw+yp7859J60FKjGg+oqNHKQM7NXp33zvXJUGAE4WfBp9j6QSt4mbTR
VLSXoTbopbuqnC9elCWPRT3j45Hq/bFQMUB5/XjfG5XMk1oF8BmoYZtN6USWE6VT3F3K2REPQ9Zp
J2HK/jTo5nAxx655sGWxF7HcH5QODn2/Ved+81LIIhOemUftpaTD8dg2y+jrQ2SuynbtISl5d/Nq
t3N0q+7PuqJrDqCGW5MqyeaR0GYjBWJWdZdxaZr2FClZ/UhvtfuE3jjIXbvqSgQo8vLQqkYGptq1
swuEJOVAWQO++evrfufeATyBCdvKT1xhmtc7OBVwR3iy+TGlDVCjmQ49IONAYG6xA6u9s9ho+iF2
AUsNrvP2bYzGJW8lgncX2cn8Z2Ko4m+ZRfUTLP30o2coLUFIJc6vT+/OAaVvRocVcWbOzlYSx2yw
7YzMqr8o5pK9X8rSeYJPXu6M8pJnX989lBGQnF0rNqj2bueme7LgBmUV7aZuj7iM5YjjtzZiDb1y
whw4hbWeL4c8S/onGpTzoejz+aDn5XDqiwG1MERYi7d9WYjlKr2ulY1MK5ty5ib87xZb2mnvDJhI
UFkxorp8TBcvDi25vJF9uA4F8JxsHfmfNWnfDJXUCQDVNplCZCEVH6cH4fN/26c3fcuXUVa2PCEA
64ys2/VWzTFGMpypmULVyNUgttT2ROizZ527RTIwzCqMB2uFi4jm5La0CEUh69skWUKjowp8yb06
bs+yxSs4cGkTgHLXuq56qM3SKI52KaefidLZ43fDxRMJ3H2m/rbzdCk/lUa8xIXfJ739I4PPaxwN
s3Qu5bho1TGDpNEeO6E6za/Xl2lzotffzwxWlxoovYh5rf/9j9Io/VRXq2drDsvJpvIPF0PwGwZQ
WYWR72x8fRMkrYNxpoHu8Syx87dKuB6VUFPtUyOsbQ2+GBWyFvngGR0S9gF9fhvduC5PH1KKZrqf
a9SHT03iqg1272mFdVSVWr87HqP+L1nUdvJBqBk+82ZTxsimKmI5e/OMgUamKcNzr8smI+3K7Vb3
i752jWOX9G32PGqL0hxMa+i1kxEjV8LYc1rtTPZmYcmmCag5TdQRQO1vXos6sikxD2Qv4+giJTEM
vd87049u0YfjGz8h6QNFPeT2qODQ8th8wqKHeu8WenehdNTwAqt/m01Lq0goh9cHctgLf9xb6+eD
C79WHKi5wTXcPEU2jN60zjMzNDzEXeDzpP1hUVQR5HpkfRqNpPhVWa3y1oVkVA4WFRCD6ZEJXu9Q
OaCRotS6EZKBabZvgo48L7D+Ct/sdkk5mxfgZYp0CCDaw+SgSLouwR/HwTK6zsvSxQyRDDO4lePl
AJG63Wkc3Z6D1f2CF4BzRya0nRJ8fb1xEscMZ6QxH80xFl+M3HTfWYm2PDR6IXf4Z/fGA9C5kvk4
4mzG61kluTeh8oFoQpJE2HJ2Q4VNdZI+GoMAb1C2e4J9m+CaVaTATMMFBxFqVhD6rseLcGGr0Imy
Qn5R/AOlN3mqaVc9VhAV/Qp1nvf055dTh3L9zjO2DZf+79DYs7zQjvQba6+u0l1IrqMVNkrS+hzL
+NxH078dSl2PMomLS6tZyaEmJTtnkVceotnD72Fm3V8/KzfHf5UKW/vd/4ezM+tu28j2/VfplXf0
wTzcdbofQJCURFKSLc8vWLajYB4KYwGf/v6g5NwTglridXevTjqxrQJQVbt27f0fPC6fi4n2+Sfo
SmjYDTVE6NK5vaPwIDchvJNAqatrLeJVGeHllRelN0SfFrGu9aV6aD21mkVkHRoyNr/IKzVIiqoM
irFSb/SmP/Q9A09d0aITXEVXqjSvzDXtTzg7YGVgAGir07yA95JbnW4d+mq28QLWhz1biA9rpR1C
QHW8hceO7FLWT1fi3hqdvbz42dCrZdbXTWsrIrYPjRDjttMmJEcy1Xow9drZzSDsNyHTfjeMZb9p
RR/tzegXgVYvj0CMXzS34D1fEHFN2L5Z7ab2IUkLeyc0rd/Erbiq9bkcFueRl+YXZHVOE8QS6Pad
r6aQhL5C41Q9CM2Wzm5oQooMnehtbzsksVr5DgKfta+3ifZgtmKQwdDROds0nlN0m9kuvGto6stp
h0BFTwQFcW6z+prRmutIf+IjpR7auD7MHK3yzmidE/lzCYDVuk/Ry7hSqbuMzRQiWOfLdwZ4sT5+
wFhPiHOafITCyreKGmu+GjfySgS53E2ESBLUBW5Jj2Jdl56zXNDaC43D1Fvjpq/74bYFyxuUeRjt
KgDR6NzP9Xd0qijIx8M1hbpXXnI5Xxc8k0Faub5Pi2mmdJUU5qHSKgvNIy85OgAarmydV0ehEU7c
4QrtrvGBpWYVTa6M5oG8W73jq2cf0ihzrvAIX3A9q2VLg44MiHOOEvW6slibdYikXu0c1MrLh4NI
Mi1CAk0Aa9uSSrTlva7UrXVCuLGLTpjTedI34zJ6dmcnDR/buu5VIldqZpDznBaNg3iDBlf1XE44
it0o0AhVyy+a0PkQgwGeNggBJ18S1UXzTliWAEOqZIXqPAotb0c/mSg8bVDKSH+qRjzot6bTdwgW
KJUtf1FIlsCwuGiCrsJhcrkerGKTFQOvk1FqHqRwy3uBvjlcaif7+vYpc5mRcYLRsaGRguIHG/E8
LlBKNWtkB8xDGYXyqcjm7ilyO+jygzC2NJ5xMFeKIXh70Fe2Pp4PC76UmxXhfTWoqUdOq8+Tc6i1
rr7R7ULZIZJr3JBXmBsz9pJt47npJu5Edk0C4pV1S2eUA5WO2CvGnXpeJZjyzM4Ba7IhQDnMCrK+
uCYY+/oonGcIOFPcXwcatWOdgkV3DnKY8i2dKfMO/7VrJeoXztpqd1BMIrel7L4wzVY3hERrsESI
YYClSAziCqOAxxw13Jlk0+6EnWZf50w1HuWoJk8eU/udsy4OhqYdviOhPT2+PauvLKXlqkxtnuI8
deX1fVnkWL+1inNIgKze0RU5tRhzji4k0rgP5b2nGOnu7SEvcyTqWQurc4GegSRZfv1vyXYURbXl
DA46aBgln7reM7fJaLY3pSnVK1H9ckqZTa5HzCYVURSXzodKeisS5ILKIQfxYPtT79R6UDh2ql9J
7S/fiem0wcNAbWLXX5Tr3FDSHGuVg9JI+bXgrp/5jmj0jyF2jlei+OVGXJYOB8XSuaKQtNqI9OjU
0ptdxgrT0tmo+WCWfpG5lQgAQsWtr5pN0m4Q7ZkMBPVT/RfNpwhyFtg3LoL8HfT+OgnwqnluI62M
jrXXu35NRT2QUnz51VXCIGi1commTUUh9Hzq4qToOhOJyaPT1rZfmE73ATrovCn72L7SxHlt8gBf
vIATCd5rWoqmMWcV3gXHqir0mwarh53oCusO33XtynZ7dSgHHhXKipjrrTVhDQiMXIk66O59+a5J
zPqGUvLH2cnFlULq5cpHrgZk9OIaAjBpfUTUXpfGUetFx65VlVOnDsV3LTZ/UYCLlcBZB/wMBdAX
kZ7VJPVhIjP0RIujU7jWTdH05Zema8WP2rPae9lG3aNAIfDKdF2+2nLKEq4WSSoUxlZdsGLCJSyz
E+CKLlgmGEP8X1h2zo+3F+Arw0C5ZHuR4fOS6w6YhOfAyd3VmM619DVyM7nvOZKvlDleGwW0IOcB
+4g8f1V5iElx0lCAjgnzvtvUQDE3eaFdI1FcLLulVkShEv4VIQPY5vlmQkN2IfQo7VHPhnCT25yd
kZZnCHP8KnL5xQQCdPRS/Fq4++vgAA6uqTMAeYdu6LonY7bqb0Nt/CKw42UU0nWTXJ0VcEGj5u47
TNz4UWGLkvGpnFGGnRO7u5LJXkwO4BGQWfhooHBFWrB81r+dVC0JDXEIrZZOalUw1HEUePNVBaTL
yeEiTd2J/9DbAq96PkqJIIo3CahWyEYZ2jaZ7WzvFZ4xBnqNW8jbq/q1weic0ctBCHCBMJ8PZpt4
KrRG6B2ScY7t29LVJZXUsphCX4eZeyWIX1SgFqfN5ZSgKMR5sT5/a2Wuqwkww8Eyhe3beZv5lRVv
FVl8iafymrDia6NhuMcNij1Lt3W1l+SgILkdzeEBJIv+TdYSM8+sVm47bnaRb0XWL7avWYULt57a
NvUPWhrri47a96qnAOE8GiCaApE33ba3yqlFj7mryz355C/K8S0jLv5dALVgIVBNX1UEkjyyurEL
K/w2B+sZ1Q/lsaEO/PT2Irlc98uegrdMnIUM9VJt+9u6z2HbarSixBFFJ/2DV4fiM/QicfOfjEJq
RqRY6BSrdykhIaF5BcTAg22/LSOHAp0Yr2mmXSS41IeZnKV+sghurity2IPhhWB3/dErZ+chUxOx
HfAxuDNSjJ4ye5y2ea39IsCSaeIWSHOc7AVFCZgP57ssNxtLQSe6PyJWV+y0KksDtekRjIY5ELz9
FZds7+w6sRpqFdp7i5ZXQ0/4qBfu/GTYqRlM8YL+1owkSHKZPXpTnN9mSjZu3x758ibDJlt6OlwJ
uZtRgzx/S6T+LLS79f4ohza+zWLQdaadV0HvZrj7hGh/D+3sV23o7EWrDAiewwdq4fuCmfRzty2u
PNBlbCNhpJtFt0mDzrCWyeQj1HMj+/GoubipgN1UHpzELbcSCesr+f4rqwqcHxDkpZ+7dMbPXx0R
VWF0ZiyPQ5vme7iStp93w+hrssnxuaqm7SBi48qGeXVQGzQAdycX3N8qvtFbGHMF0Z0j5pjlXQRM
bJfV5nCk0C8eHaTLf6Rueq0Pc1EY04E9IIfMmUHd7wIIxEUmKpoqG452rBbpQypKy0e07DlcTL5m
NM83OXrefg9gSNsPlnNV5PWVWSW5XJwbkNla6urnn9qqkqGtu2hEdy7sd9KZkkAMEbecPpK3V1b0
RcGVnY+DITcbZ6Ekr0lEg0dtQU7GiPFU1JZ+GTWO5Ud9kr/TskXdxkhl+L3kLWe/1/RYCfLORM5/
HgQVprBJI+vK7n7t5ZeOAnMA14h23/nL1z1NbiRHcOErsP9zrMHbdKOy99Si2V959yVtXgUSMnka
blSU+K+92s32YmRi94k8hqKWFh2S+l2af9Vz14JsW6fyi8MHhy+RYDbsDxiX+BZ2XldaVmv75SVy
8hQsNI5vlLW91VOocGyrYmBj6UMLhi7zvH5b27F3svTCOiaR9q02dJSmkkomX9JM3Maq+8GOzDjz
M7fdeXphbuoIlYN9ItA1vJI9vbIZYLwwDYh7sRfWl9J+go9vZarkYOx1686iTGxtBPVwx8+tadb9
xGo+6CLU48BEpijxqc9H05XWy2sPwZlJgrMIEFC3OV8TCUZ83qB08si3bGRgu8g5FrYIb7WUVozr
Zf1GROofjdPk30a3QzP17ZVymWaRDZs0Mon4RKL1lQWB5UaoOWEo6Wu6mLm81zHi3BRkqzeiFlfe
9pXzjXXAWuCyR2NtbUZf1Jg9OGk6HZsibm9VEdbcXQTUDN+contXLWofYfj2WJP7Xbs2rQXIltWI
ygOcRUwQKXqu4YJhksZhE5fTkbposWvRK6Cr4mLjkir1oxIigGl0FhYaQpjCRSChqZ48tcUJJPX6
Vg8qHAyPxjy2+yjvx63e2N/Laq42RllfyziWfbHavX9iech0Xpjy54vCVcZWx/EDFB5zs+uR1PC7
1DSvBIlXlh5qvEs8Yn/SmF/lNUY9aHUVJ9MRo7v4XtF1gBplpGEtMJvbfswmdNYs8X7os+ZH7iT9
57dX3out+cVbIq1n4agDpWmd/hYO8ug1Zw7gkV7u59GNtroaKwhHoMnbVGH/ZERe9iEipG5cC2ie
Gym1H+eJuUuk4gTO5Bj+FFnaJs1auXUpql7ZHMsZvH5COh8ob6HWiJriKmC3CXL52P5MR/w/50M5
TvOT9NDo8WOjaWhF6mH7Jc+1KxfVNbbsZaESkxZdJSA2lCHPp78RXdkNwzQdR8WrN1bfZP4Qj/KB
53zP2sX8sa7KrVOFXmA6i991rQ4fRG3Ju4E6I4hz55r2xSv7Fp4gdu7g6VQQfau8tB0zZQqTeD7S
rKAlrI4DN0BP6ZFu6FKZ7UXjtDsjp0Eyukr28e2F8tosUFChr2OzSC4ob5RI+0ZHl+XYqtrwPBmI
UjsG+X4LENevcy8+5Xnm/SeTQC0MVQwEq6EUrHYHOmu5gQ/YdHSdXj1OrsZW71uhqvus1FUUlC1O
D1+PExUnuFzGHxU4nOVthoKeheh/1rQ+ly73U4V5/Je3P8grMZvMCXQGDwcqTl/NBpp5oYNAxXQE
y4poR5pCWfe12KHPMTfRSRqya6+cla9FJDoLpGxgIgya2OdLEmdXtVQsDIXmFi8NReb2+7mfiyt1
zkvkByEauP8SnJf21Drp7xLerQzFdKx0KvBB6LreVpsicnFlrNr01nOE/q4UtfmHDWbgDwWhs2jX
QDUC/9Hr2jVHlFd3ImBZm5OKTAZVm/PXlpaJPrLSzMfGSG25TWrVNv16RFN106K6tFMzZtjFAfKn
ZxZph8SDrn4bHVmc7L6JkATE2uTHmDjNdO1LvZJLksdDhOJ+xF/XdabOGw0ljLv5GI6G+alCX0IF
VmXN26E0ySMsbSqOXu+hU4L+04/MrPczKly3iRdR8urhLn6ekRLwUQFz/BZBgStXqpe+xXnohECF
pgwmLxAiyW/Ov1yjytzTykI96tRZ+7veC5WngfpfdGMKk1oOPfrsviSOan6ieMmTJcvy9ypXrJOw
MZJtumn8gA+zJ7cLRZnf33YQ5xvNPDgKCqNAZPqwv5KdXC7y82defv1vlRJU/m27qWKeeULxpc09
Y4MIonf79u69nDlGcUi36Lu+0v+c2mjBkYbq0QBnkR4zjsdx65a1kT+oc22km7eHu7zYc7gjBLAg
dYEzogF1/lYw9Lw0cljDyuyApTS6xqg5NhM8Z2Y323Vdcxq6dnxUnKkiGaKiuODQlfEpR1emwkFM
oiH+9jMtQ54tDnJo7iTU2KDxEVVWi0Oa+ZyGujEfAYOMlT+UZb4dQcJga0ZR4aA41eBsGqPM1ACY
SNJ/0My4/v72M1xeTpaHADfBgbJAzdbF00baRGw0GY5VjR6pP6Z4dvmRUeyy2JKUNk1lOCqWnnNH
c+UmQ8zqFmErd+vElEDTTqE+okz5RzkldRBLFNLffr6Lxcjj4ZkD0RadQ5cu3WraUvQ9w6FTjzn7
tvCNOM0tH7EXQwZvD3Rxti8DvYiSQT+kYr1aH66qZHOCoO6xGvOcRKP4GUn5WWmUZ2FVAcDmna2W
u7fHvIR90cRiWOpqwAfJx1dHmB3m2EnDhT5OGjD1Tdcr/UerakKQIkMoMOiUffNAzqsUgN5SI/Xn
wrALf4J7qV55/8tDh2cx+c6EUjq+YD3Ov/RkxCVNmkk9NmbniQclJoG60zhF70VaRt6u4N6XBr1t
ynALhqy2UP0H30Mq2IM7RBfY/Pz213ll6smIuavQ8Fv6PKv8L6p6vYYpoh1boxOH0FP7d6k1eddu
58suW+1CCk/k36wultpaBVLr215W5KHHaRzt3+2uBF4fl8pQB2UWWcVGiSeR3Kl4G2iB4FYebmac
Mb7FnTd5vuwnGhx+Wuo1ph0tVKVrbIYXLs7Z81F2pX4DuZJbEItkNS/UwBSygCE7pYWWW9t61Cbl
UUdrKzSxdRzxIdf0QU6PJf8OUUEvxZBtFzqkoocKbHG2VR1lEtscaD8k/CxTmxsR4/n4uRfRJIOi
LvLxU2Kk5rjTrVFRnvLQHcSzO1Vze/LCxLE6P9UTUf0URkqryEeWxrLaIMKLqJih0Y1GGURli9O9
Pc2Z/GGDr4juBV4X/bHsskK5EjYvQzknPqUjUmGOVWRQVgsjqW2pCxklJzebdCCESP78bma28VXO
6Qg+c9CFBqLa8kA8m0pqfJnSCYZ7Y0RpEeidFhdPUGOEcSVULRNxPlFLiQ305NL0YjmtQhWMyjBt
khwvMSceH1qr677RZWAva7Yyeg+xI1UD+xrsCG/e3igXoYv6FuIsXJgWIcoLbJo6UVuKSj0+9TE8
5hsx1pG7z5Fhw1LMFDlIRq87QaGKBA7yaKlemY+LfUohFTA2/6MnAYlzdYzlY0XiZNvxSeTeKHyM
RocPulNd4wZcfl5WP+kwh/iin75GmjsVx4y01PJUIlLubozeG5t3aoZ068/Jjcs/Qm4q33Gbwo7h
7c97kalwRNMKgN1DdABFuLz/3/KhRdhHrxIkVmqZuLeN4in7CrvhvWlVypWk6PJTLtkAlX6Io+DC
1qpF3jAWLk2W6jQJe7rRcUDdx+iDB2+/0OUo1qJ1vwxDwYtO8PkLKXGuV6Jvq5Pa5BZ8IukEldHU
V3Lfi+sZrMblHZDJYFtc1Jm6YQ69TO+qU2961R4VxX4/uqX5wRkGb6trCmn32691kU4tNEoKORro
bRC9awyR7rlVnxu9OJHr63iKckvFwMwAU7mbrMQOH0hEk+p9BO1QbtEwcsZvrdfEzTUi1eV6AaYC
JZZ7ElR0sLfnn3eYPUMgsVefqOxWN6rQp3AHo7rW/N7RrtIEXvnMS+dkkdWAXogR2Ploll6OlGlj
cVJYUtuyKZqb0p28myEy9NTXQJpqV5bPK++3cJupmFG8BIazWj5pVpkTUFdximRq45mTAoz3Uqf9
YjmK/OPtOX1lqZKPLPAvUDEAJVdj9a5Uk0lVxUlLDNFtTCPC9FPVeyr1bw/02mekMwwsfemyX1RX
Ug2DRLBHAqfURN0Y2JAdKU2Je73v6Axko5yuDPjqV0RK9U89CAqQ5/OmtoPrJtMoTtXIhR1ssXqH
duV8Z7ukmm+/26tDgTwzl8BIEr3OIPCt72dLiNMYenaxmSfVqIPG8iLvNu6c8cvbo1E059HPDkLw
iaSR7gLpW5jUqw0AkTAfS2yRTggi43rsbYShVQ/o4BZHjO2rwEDo+bNrK0dFHb+nkOi3xeyVu0lQ
1p/IMjfunA33sgfo4ONOOvwwZ2E/j1O5mWTmbOIo125jKFt+aYix3WCIwcVATzJM0irNN/o83osi
RxO0K73kc6xNR9EZzr3X2xqXfEXxq3Lx6c28/ERJWx5ka7oPTRI3W7LdAZek4TjUHV1dJcyn05T1
YqvGtou+lYPi3zzFn5NJExWds7bfRlGMTU7fB/yoYaf3yteiTe/tsJQ3tYpE25iEfe4nwili34na
5gSQXIuC1HCL96VhNQdET7JDJkN1X1rNRKRQQx/JzIcydPMtTyVPLqbUu7rPprqPb2leyuhzShX/
CRlA+UMTRZgF9eRlx3ZR8tnU8dja9w60/OS9E4K8uavtmY/loZrtfbTwjEkD8IBMz9Kd+zCWgzb4
eZXr9Y03OdWPRo5x7DdqjX9WhclltpsKmxK1Hxd6zozMJZkd39ssxQmatzZ7d0mkOCW2RML56Zpj
mty4cljUFbpiGJv41HE0Tx9sFar7DWYrZvgZkl/S2ps+RVnC2qi91o03lpPVfwzSAqrrxjI2d6iY
yWrfaYuimZpkcbKbQfeTu8FF4kbM1mq2oYJzQGBM7Zjs0BoT8xamrDwoUIS+631TY9ZZke4Nc2NH
u1gbdbnpnA6N5LGbpB6oqepWG6sBput7aDbjqaKOrYpu8pCLmy5v4/IgPbydbqwu0WXADaEoP4yw
Bbs9/eMB7cIwpxKOWoVNgoDrhXoEwWVp+7xMC7zA6rTWoVm4StR+7vK0UT4YYTb+0ZmNYX0sCUdt
sTHpuGUbrVJbbxd7mTPsgdyTWQ96DrF0MtxWUGzjjN3hXDCUW23MKoTIxt79qpsFGgwglfrMb2q7
xm2ICli2HSzhva9LoWabpJnCAvu1MKl804vGfF+PWd1/NCFiz1+TuJ2S9yLvq28DZkLTjRDJlAZl
3ba271RWXbwLW6eAlpOkDgQVO24opplTygXAQsslavw061N9g1W4HnMjbPP8m1HHpfDpDQxG7w8j
HQUkzdP+CQEl17zrsyj/NMo8As4Lwat9rEHtGTlACk3vGGZRzjLaYoISi+pceBe1mIqdrLZ27GUH
hW5311m4pJ5ms6Ii2nYOnkRJYo/jDs3hKb8P0zDuPypupf5Bmt7EQWxxa2MD4U+3dTUxZZhdqEPz
ThpT0z21Xld3i7pmro4nLHiE4eM9ZA5+wW1mvnOqVK03c2VR+LaFuyhpYZfutaGPos+Q3bqzZCG5
KN3YNRXF2aD83BW2cshQ/3LfVaM04gkCQ5Q7AQnZUP1uAlvxPsZpV8eBmO3a3iidOqmU0vseTT7p
jDCYsaDeT5nljr+HWlHl90rKoDiE6JHYjSP29LoZuhzw8GRTWsRpnKafIoDRxc5MzWHwsb3HXShE
UuFzPEWi8S0nifsH7Ien0lenbOwPCMSV2V4h11YCbgjWBGe6N5139oRw2gZ1R9PxVaczxXZi3jrf
m5smvTMzp+iDXC/qajm1MhJvK6+ibW6bw7yfRJcXxxAFMs8PU0MXt31j6eNpSnQUHHqrwM1JQ70K
qkuZNiEMyqWSkcy1qj9aNotik4RFhOuziePaXlWnuril4o4TWT9TevBteNSf0ASk4mArMbRuJVfN
/hHzI0OFnz7q3sZrvbY4InhgKO8rVU+adzxIq3wZB9jrJ0cLZbwtWeD2jVPnxhxQS+n0gKl2DX9u
svmzFSG8VzG9sRkTLSh9b5zWnKyNg+z5yB4IQ93aYGXcWkFRaOhXs+jHfuuM6eTu60l2eaCook4e
Q1tTSoJo2k++C5p93AsTupnfcAnt/LJrZ/E4aSbsKE0i++eXoiXWtfyw6mZaRAdvSy21igNzJ/Ob
uSmoAI9eXXyKJKksm0qwWLO6aT71aeoVQaWWwvJB0rffBGJBXyLXCdWt06GGhDIixPtDTUMGh8JI
J+YnEqAf8nJ1XOzjCRqGzx2ohXJelXCUlHywp1vk4+KBzV1VmDRUVaL6HSjMr6pozHYjLOiSN2or
pRmMhEn1fRXW9CsyWU2xn+SLV7JbIofpyyLJ562c7MZ6l7ndlN62Wd/BVOoHxZD0VicF5TozTvt4
Y3eDl/1Izd5sT7Xi4clF0AqFj7qe2+0sozKOVQM1YvbTqZxq35Vlj+iqDGdl19aFOf/QUjerd7YM
na9DZVVtgIcYxV5dFb30RWeGJdJU+Mju0YmIdV8TaglVZcLb1m91ab6fy7ksdhZP+DTD7m+/1rOG
mAHkKkgsG0JHXu1U+DufE3UuKiLQPJePUYfLB1U6SDwBXco22oMOywBujMlUb1O+wrKDsmjyFVk3
3gbTJNr809DJrw1IGbmrHERONkOlzVhklqOnP0FU6It3A6pedQPGtEiyTVklvRJEsKPdIwR148s8
Wiaq9cKZ7gukPgFo5oYxfMLbRLZ33Txk/ZfOnmLTn6NeaW+BRDmln2gSdEfjWnG7BcWb5XtkkdIk
mGsBx4P2Yz/fhnk7J1+mUnWaXUtrNdmgQtXPp9Ec+nGnum3jBqMZedO9ZdTeR8dMy+YmrDW9fZJU
MO2NXlthc9M4i6lzXYXIuABldYd3mK6k+S5T3Fk5cJiIL6hBY0PvVVmCbyhFkp+UkdI4aPnYtLMt
tBRvsmgW1b2eOqXzlesfKYLROca4tYda6U8Y3unlPnLxo9vMLb4HW2lVeUZIMqroBIqhwE+C3enc
wINU800lI1PfochGKki3Y5i3M5nK0l2mp7Vxi9qK/VYa5rw3az3KH3SjQ7lyKKOhvfXaZtLuvDl2
sGkqNZDnE0ufrsIksnYXq1ZpB6qW1cM+72bSF5Hq0SfpsizuWP1A6tSYytoWN7V8OuCqNzQ7qUEF
9fusirP3oWEkp65wtHpjh0NK2AiNKcfRU+srPs4oQmjQS9+NU8+IA72oQt7WdcrHMUHjdZeYs17s
TY0kbBf1XtXf1YLsdptHsVCe8DUz3MBs21jJfMQoBhI9rFm8cN6MepxP3yOvTb3E73IFTyZlyCqx
SXOBjgYc8ErslKampdq4uKdunE5EYyC1UFE+mXMY/YjSTteflFg0n7VQQ8s/UK1Jtjc2tA1cvuOk
mu6SMdG+NIoJ7ivsqdb5XmuHckcSXk8PXmFiENOUZfO+0yvPu40wvyt9Ery23gLPt8sd4qgxynGG
lXscXHX/yaLud6eloZ3eQs3v4OvxRbK9zFn5CAiOzRjkpVX81Ea1tAKZdtK8qfpZ+aiSgDk+S9eS
QT9rbrmRdmooJ0WqRbIzRNXdVUaah7tcVYwJI4jYKuHaK2WHw0tDGMhnE5ulyFJlsY0Jx94d8ig1
0T4s+vLWZt13/qw1EskbIyseFX2yXRIw0t/TaGjCCHJue5NvZ2Nk8ddK2iBLO1osUxt7zl1Epd70
FSXXn/ACMNIbs85Kx1cmos+hnifb880ahUa2CYnwnpnqw4CyzqAdqiI0p0M3t1hDSddAXSK0hGSd
OXPCkkH7kEjUSlHc2bpTV7ckHF21SbFexvki7MbnbNadca/NZhztQprqs2/Lzm52mSgSYzui/xu/
Yy+kw170MQ2gDIcjl8tYMVfHUotkvi8WFRsfi0qUpjbokQ7vjETL0h8hSlN9oLVKGstNUQvxWEWZ
+DbFqYlGoJ2EtSAQGJ17qIDFRj5FVAWrX+6SabiDT7dcDqt2VmPO8WlI7jPV62k/j/RG7yadS9ee
WogXPngkVMbOk6oXBVkZz630gY6FzUkmRkXuBY4k3aoTxOubrsJNEBQHooRGYOnJHJ+GqhUiSIvO
mTd2Cmpyw78u2vvFMs3Yk8JBACZndJM7SAbYsdp6R+c2dWbzyczEWJ7sdBRyq6ekKF8guwtzojeg
2N5zSietOxlJbEEGHvs8AVClFhEccHCWimx8EBR1T/ex8FrXR9hiyH6CDJzFu5c7+n/9lP8neq4e
/7yMt//+b/75Z1VPDU5W3eof//1QP5dPXfP83J2+1/+9/NH/91vP/+C/T8nPpmqrP7r17zr7Q/z8
v8YPvnffz/5hW3I8Tu/652Z6/9z2efcyAE+6/M7/31/8x/PLT/kw1c//+u1n1Zfd8tOipCp/++uX
bn//129LWfi//v7j//q1++8Ff+ypSf5x/F5mNEn//Gn/80eev7fdv35ztX8iIEztEJ4AMJUXoMP4
vPyK4/0TywxgN+i8o4i6WA2XVdPF//rN+yccGhclSAB9sAtQnfrtH23VL79k/ZNWM7AyqPeAC2kK
mL/9z5OdTdH/Ttk/yr54rFC0a/nTZ1UVhDmXUhs3JKrClGzpCJ0XjOoytPWQK/FWawbrnWdLcejs
pQxB0j9eqRidV3D+GgvJGLTDsI+k5n0+FtlmViZOKRGhyOMgMZTyNNd1cRMOdfSYpfo1tdnX3s0B
ygNF2US7cw2IdKSNzoZDWbatFmtwNMf9osiKwBTOeAUIcN4s+fPVoKYt+B3eDwz2+auZCZQx7FfG
remF3qOmtM2PPpz6DyT3muaLPAxPDc5QpGlp015zD3ltcCrCdP2XZg0c0PPBpZLgZSQUuc2ssrwx
nNad/XJWywcabJTjLa19VLEnuOXgSX/+baH/tZz+vnzOK6l/vje0FxogFG9pOLNP/t7FwGjLwKZC
l5RM0uIE1T27Meo+uVIbXnWRX4ahkIeQPrAZwB366g2dfCICV53c5prM7qoBkoqLmQllYqE/NcuS
ipKSq6OdT9mj3SIlJYpuepxTJOuvVFhfeWM4jqwn8HoU4td1+LDDNk4WqtwKRWQBygjKBtGY6gpz
8+XH/G+18883NkjFFyNBasdrTFikg9pOXeZUd8d53hVaph1nkSeRT99++gauoXB88LJlvOtmu4Ey
ZrjRB83Nrxbmzztkfz4JoneLYzLtBxDG51NsRo03JB1PQinSvnGHIvpkdigqKL2MfkKuioMSIdb3
v7yuyLgJSNC2WdUXprmuGJWa+t4W7wIm14uetcn7NTXDP99sgWXTXlwAmOtBqNA4Gdo8w3ask9DP
bKyRiUf/wYJBZsle7L+IrwT68+/X9ChQoGLHgjGQC+yLKN10oZ3/Erzq5V1gfIAHA0TI+lybf+n2
GNqDRn4gsywMWjeuN41eeFci+CtrYRFAsGiWLi41azG8BsEMy9TCcduBVNxScaZUViJD+3Gi/RFY
slP2SCBdI269EsdhDjqIpCz6t8jinX9BIwu7IWlAIWPdRSUqL6tNNBBz1CK7KiR0jtt4+Y6sBHC+
bDrmag1c4lpC9tXOw7ZP4AH7XpkY3123MtPAnUnQffJXUe6lNmQJVaKh5N7nTOkzSXr7gPJmKMB3
COg2LvLU8f7tTfHKd1jEmhf0Oro02nq9zulkJBHXxm1jddpdMdLdQCXQuxtNPb4y0a/EHyaSlieM
NdivzlrlpxvUoa0knD8EcjaKUe85Xz4kynCnqXiaj33sk5puizo+ZApllLdf9CLGoti8AKL/L3Pf
tRw5jm37K+cHOEFvHg9NOsqkvEovjCqVBHqCoAW//iyq53ZLKDEZnU83Jrpj2iFBmA1g72UgmYvS
/B8CKj2cL7liS00wWAbxJjUqgsrWycqpMp/JX0IsClcaDhT8BvAFtqgR3SO3ZLUJbYMJyh0erHU4
6hMKxEMnMmw1WwpOfxQY0X/8IE4vFPxnowL4dIvyxsi/TVADTKtABbi+9fIx72DLiTsFfEeBe9O8
2I7V31SqmO7ybMwTXwE1INnJ1GKpaw5yrLmkwWrcgOnIyUGVu1J1x9rsLsCEnystbV+94jFbKH5n
c55schQMbChe4DnnpnGr6wG8QTsOBFiPkjGgOyRFPj6CL3lUxla9RZbXghq/QWvwNUih3QBDOsEJ
wC7kRyu1jQpkxCh+LrpcUfF8wWHsd4WNB12b27i+NYrWKchK2Y36wJg0OgBOG3bqW0gwaT6srdL4
WMJ5h4dTWZn2sR7NSAu4wzECg57Gr1DadHIXLiKj5CYdr6B0AtVErwQa7K4ZlfQug3wI8VQFvibu
ANRLcVf2KSQ8CnQIia+u1A3i13aPEEHtGkpyOlFalIwak5TwchnyawirZnhDVxk9lrImJR6kEeqf
eZSrEAjBJVr2qIUfquI6ij3UltKfcLbOe5dFCX9rSJHiUSvnzVsELP8UdAi60FkCqyreR06dwBjK
wQO5wFwbgQRzcZ/XvZE5oFzBQ8bLuglEMLWDX1lYQ0uxujBgeYM8LqgyToLZrSUtv6oI02UfhCkg
r1sH2vfeZKe08KB7EJm+ZVBFc6GD02X7Xooaea9GUvliau1UuiTJSObRkjm/SNUo8V6hamYF1YT0
A9MiuT2AqKRegcBuPbUthSkXm5WiAwDRUvu2d+o+PVitKt2AaWAqfgU7g9bVxtLufbBQ8ZrOGO4c
Xqa0coY0QNPBt4nVCXxAbOL8pKbT5VuGZz1Fptdmg9ubbSId+qzWLXSfQ7ihbJXoUi97HoVQIgUZ
EFwA6VDP9uFeBZxounF00LZDrYdwpq8i7HT+yCP9mBGisYOk1gZ8xjGa9xzMqupgl13LA23KWBtW
lt5dFzoKXT4plIT4I4QxnzIQFVXPRrJKBnd6VK+TPkpg/Fk3jS/FXfmOOwB/QrCDkHGC5OUPwks9
d2saAc3dqp1mbuIsqsmWFRDPAFi0Sl5b20oHNyt5+1PPKVgy03y5BkqpYO85IoCD7D3N7xJzRBsj
Rb4uiNN4SncAuNYbo5Fr827UJEho1radQru4wtQGwEha4xFuSxMcM3UVSTS/1TrULA3kiDxKjabF
ipCbpvOQKpUMX+71ovDUulLBFdHl3N5XtgmwmoygMHijmtfSVctz2r1aYIIVD83oOADzmR19oFBs
Gp9jQOxuxh6aqG6LKIhYAUY01i/8l+FRamClY/OhmuJFHIELLHBD3kOqFc4HYGdE7YXutNGT1mgm
iHUkze1N5xD1L7bIv0orLCYLviQYTiYf/j9MK+Ag/3SGzGmLL3mFXVWS/wnnP939L+7P/+QWPv67
v5ILMP/4z/y6BWBxhqHrM1/lr+QCEC7/waEG7heYLHiozI+m/2YXVPU/BtRg8EgANQ0vxvnZ9t/s
Av4RdJlw5Z5FFIH+A3Ht7OyCpOIYx/8c8Z4o4wgaYtbLITEaD+VOB/ckdU1t9+t16J/G59vDJ+Rc
D1x7WaO0EA4mXnxd80gTsu8ddeW8/noJ+ad5AXjYWy0HlL+RQ8eKXbgdR+AjfZrFbx7NX9/r/7SM
Uf/ccVumqdrFHfQZyRTk6uj2Izj+U7Xl46VqSF7Sv53+oaVPENBbwBRDoHHCDzH7UmEXlr52QVsa
euEtA+z0pCaw/Qw7FUUOVcekOl5lT//qMfP3AP2hFQDNbwlUBQwQyLr0wVqjJXyQt/658v3TsPCG
ldIE8YtSJVT0aQO418EhYEZAl2+wqp2R9dddNrrGiEvPSHY4Yo4Wg1B060B3nV6MjnFNFPhx5nZo
1+1lGpeo+h1ME9bi47AGu/36xPqni8Ijp6KG3VuVLIejkT7zSAbII0b9+B3cp4Ni9CtPiYWVIdJC
lbxXcLhihJXyRcOlckxXds3CyhBhyqSUWANPLDm05EcOJgxKj4W9khRZ2De2sOEJ/ChbU0ani04L
qBZYAE2kyqsVX8tM3UVruoMfGk/frRJh58MvAQDjfJJDQ3szxyZEusWTmiTgAONAqqLY5hLUUCog
Lqr8UMnGBvWzhwLwD545HrHxXOGyT6TBZ1G07Uq6kazpujbhVZhkM1xkUxApSPTyMo0G34b0hxsN
bIdyggdQToCi4wZOn+6kS1sGeJvW537MHkf+RLt2E49GGNHLksMASc08o4+vODJ8nVS5dj1tKlBp
sm68GkbY+NiGq0GTrVI3eZ0FCmmRcGVbBB4/Uc19A+GsJhuupO6lh0akyX5XKrQ3Ex7oSCNF1m9U
0HzcCb3JKlxbv00n3Dk09let4Eup4HPicGmdCDGwHFIjRqVPDnl5V7MXPb1QoG1/Oux98Pq/m0Ah
7qVpz/A0wR4y68wtJgigtwCVFbgQTU26G/met01A9GMCCEaHNzMtjUDjqDgncUhBSzI0lEZzoKkY
2dltd8ic8sBxlvkSkja861f2yldo8T9bXYiiZUPqjjKs576nwaA+ZxKQcfxFSbgHl79pst0MqYfT
Y2LM3/7NmFgCAwnbcpwUQIFCzY6eeKpsGticN8yLkMyYHGnP8zdY5mJrGdet2cJfQVZ8YlqhlrR+
RIjbt5Cv7+QnkufEjavYnfFOTDFgUQD0hMbcLKc7K8ItFM7ufTJ5EBj30vQAuLJr6T9g3+fGnXSh
NKpn0HcFjbB+8JDcAMSrdjNIMJRFtVXHyWtNGKXId4PyiHQqFJ0Bibm3s7dKaeBOsJawXwiAorBv
JNnd0BUYe7WzAMYZgQzyTo/0hyfkdyMtRnAF75FCUjCtBPj3OPfm1znyfjHDdyrBKEmewnDul3jz
v9h8Z02ZB5yOr+JBDriQa05PI/A3XAHzWVYu0uSmhJNrp5hBqbZr9IOl759zFJ8uT2aVarVlOjxE
aW0H9Y/LVHo9/f0LB9hczPrcspOkHdhmKo6W+AJIqkDS4fL1u6h3SrFmfLcQPER7DDqQFNYoOGRa
CSf2Yz/81KS3071fGhch9mcUUI2GY11Au6bud9xYOXCXRkWIdzSnZUoVtAuDVD/qOmDngRZie7uN
dzq7O935pXER4h7MjZpeafAjQ3SszKu0fjXTFcr+0rgIsaoyB3OqCJfDmPmltmvXZHv0hbgkMiNr
p0bWsR/lEBK/XpGybQkLXJPnfik7yC3aeyv5wRrgq9gDjBgaJfLSCrjitvUtCjyf1PiKnnsSEvcD
y3Z9n2ycxjgkeoFyO9uQSNugwL2FGJBXZ4oL96B90h2bZLzprSt1huIUP6GXAgL0vjU82tJ9QgJH
3lDypJN0d3peFgZPTNhKPcjqPLJwKWIS0B8b5khntizEGpPyBsy7Yn6k3EKrQKvWfCIW1qsoNUfj
KIcNMQQ5igYZtgEwiD4OYvNmjGxo6K/RQ5cGRogVNbBtkhplCJXxVlL3TF/ZCEu9n3/vU3TrCoim
A1Umh1miApt2MaVPE3+HBIqbFWvcjqW+C5FCh/0VbF6iKczJa6eEUV16560WMVSkjAIKipOaxQE0
J+o1wYWF6CCWNAaw8ywrUqfQbIBfVAafl/G1tGZzsTQcQoBAnps1WoLhKNrEb/sNkDAr47HQb0O4
uZBMjio5c6awiu6aRnIBJXINMNpPj/bCUhHpnigzE51xhss+Ms5Wdj/Kxxhm4+Dcuurw+/RvLH2B
sEshp1901jj/Btu1+oOVNS7cq1Y+YGHgRQW2pMoZEqrYqXAyqbFH1974S+0KezOe+qK1C7Tb/cxB
w1+7Hi01O//9T1sTwCYpgWPkFA7yDtD1aM17d6ldYTuiiEOgJIjuQmQQWfG7xlw5+ZYmT9iOkop8
azc3TMh1L98oeINpKyzxpT4L5zUS4aibDxiLku4lyPRXt6fX21K7wl5UgbMEDANddvCumXbGmhXw
QrsikIaASEVaOvc33lq3qxzcpWaFrAyQUg2MadBsllwmmgeg/1nDIHLbsxqXRNag3YKAjfFSD2/n
tSvcndsMMAGYIiLyWz/H7BK06JVItzQQwpaTxwEI/gox1B59lDnj7MyBmH/v055DxWOKoHk/hbp5
p0537doDdiF2ij7XcQLWnNViIFJ6Y2btTdcUyIQBmsvs/Qih/fOGW9iApI2hKlfhV2I5drl0AMD6
vND5cSf9NC60b+p+aqgcTnHQ8v04npe/FCvKRTzzyTINCzrfVYaXOsFZIyGqzMA/Ne1qHe1yPBo6
ryXn3SI1YQNqk4J646y+NhSHUt9EZz4aRN3DoS0UFDqdMSwG3yh3XFpZEQuJE5FiDj5+haIuxmFy
fg7sXUexkXeNp0WN77B7HSSmpD2eN+TClsyghhT1zJrwTkYqCSI55a/TDc8NfJMl0IQ9WUBHwWop
9qRMUUOD4pkKa0lqbE63vhBJNOE0zIrIyWWYQ4ejanpKrnvxy3kNC5sxBUyDgvw0hT0LTGsHfdnz
2hWOwrY06zIabVxOLdudUJs9t8PCWQj/I1PBRQaxjx61Yt91K0IECyMsgjiY1hWpFWP+yhheKTGE
qtdEpRZWxodZ1KeoxHTSaM4cPRydudAJdTv1CK3vlb0jiIf9nXUUFWkgGDQQuM5OoZK+NDw+xs5s
XLPhPaReFCtwjIdKqV3wTTwCehm3ZmHs21zZcn2jSdRTuLxLErLWm3kavtkGImA2AWhM0hh6A4K8
FxUZeAczQv3QtbrrYGe0Kch51i1K0+fF/Lka+vks7CtYiMAJiYdRHh9rWl2zlaC/NG3Chh57ZsQ0
x5dY3TYFQqKKrsHCXOn1UuPCfm7BaUi6ebW1mgL53Gxjy3eJpK7MgrqQhPmol31acjkkL1jD1DFU
GXIp/ehCvWdTmvDoq16iJvElB5ASVTqovAsBfnYLI/Up1NJB0XKBnnTh+7aplOSqKiHwnJpuZskH
qAqtdG9pqwmxASy5xiwGbOFYrpES2o987fG31LIQHEZYU+S4rCDqcFCk96W1Es0Wpks0NdOnKmq6
DO0mymGsarCMQH+M16RAPrbqN5tG1CKpU8ZLc45pQwP01sx344B6GF4GmShLnbZjqr076ZMMKZS0
/1Va97q6NQZME+hjZf07B2q31zecPulTETRN5gOvvaWq6aeT4Tm5tqfNoyHdno7s8634u84Kj18m
p6DMDgUPKdi5WXLTDNQtFKhtAL10+hcWZvEDb/dp9aLc09WNJvOw0kGszd95e16MF+XhcsOgkB4t
eSijtoeHyZlPa9ELG0bVYGpSZO1Aq/OkInW5uSZOvjQWQqBIcjoqY4rR5lVogNHZr8ziUrvq17AJ
/RTwszsFAQi6t8QegKM6M5H2Afr/NH3wm4DgRw0woImiJ3O7p/NWhbC3QTCHpxgQXeHU+OoRruBn
NSsL2SgJNV9gUkGBG0rfuDq7WeEK7qRZC3RcNIb9PRSuftG8eT3d34VQJArvUYOSlrUotPZsl0o/
RjsJIi0/7+EgivV0KQVQDuo1oQQFx8Jl510yRdBxz3E1rko0OyYuErj/zkbl75vPDLr6fPSPkPbA
9KFZ7cK4Tdd8ghZ2hqizOchSQpmOBVHGR5izveQSvDpW5m7hdiRasTBT+++ui5rKU/ofDo5mo/Xq
KtqY014Cw5M05EZOYd/JDNeogBdunSC23xq4y7YVDbLoTpLopqpCx77BwvU4ChzqfcaeoO2LfxmI
45S70CZ3k6nej+BYlOnrwKQ9tG13drQzutt2gGrQjjr7KLVbGAKaIN9Q12G6x2vNlc2gAGt3mmS3
kJnrxAokDR+Y/Hx6BJYGVzj6W8MqmN0PPARuFJIuEfNPt6vM8fCbU0kWogOMJJOaE3kMCXA1pnVH
YgI0q7wphudIupGT33n+JhV39fBk9C8E15/Tv/v990CE+esSjEe5jcoaL23AysHR0tcki5faFcJH
loCBPNN/w+xnD3WH806TP7WdnDEjkTE3+25UB4B8T4/C91cCeHp+HQWceHAMnGc1Sp9MXOby6dY0
X6PhvOI+HjNf2wdVmECtF92uokfNdBN9JRX8fb7rD6sNU6elqbJpRGm7BP87wh+aq6e3RvmjL9Yu
40tTKZzgTt5quIEjCaj0W9K7EV1Z8t8fBACDfh2U2pIhB6DPc1lswU+AqqgDVPxacWmp18JGzbjd
FWaGXlcAcFT7ge5PL5WPjMWfG9UWCXBRDvcCqe1wuYsuFKLdqPxABh1mK/dy/BADjAUxF+CfjU1e
pccEJEtJuVIcaZNAfSBt6p0Rs52h8wMEr1yNZEFNO1+urBsFsGlJwiuFQrDrraM7ltzLAFqXSuMN
KABBfMjPV315wVLCMH/zHSKmUYcOlq1qeNUXjemDWRJ0VPdt1JyH+ncaKV6F/BKQ7SgPFx4cWoLC
qN1pjCF3su9z2zU6az/itt+wK+hCAZJW+rbebSQz32U42JkJW4cJYB4ClJrua4BuUbW8MMsLyKt7
VYWAneWBozyM+u9ZuS/Nni0q3elKv4FNzHWV/ZLbR6tTg2asIOACzQDJ3GglC0pQA7j+SpOLGKaw
PTE3bXWM4yfIyNk6hPP6CU6mwIcZe4jXu/1000PfuGkrt3JScAoU17YfNEiXsPFnDneJXv6Rl6rX
yC1K8TLelMyTuO6OFpQxbMklxcNkHK0KolaZtTUyiLDZkT/kwSQ/RNz2CqIHMK6/MiEIr11klQMt
M8eHVC7kcbZSZHtxKh/hMg+5BSlgquJWxTtoz8Dcv2htdmy0ztPqZkUmfmHJixaRUBojVW3MVRbo
NaTQVvFOL/mPi+83S0X0QkNR2c6tAXdtSu8r+8L+XV0w4kIhLpk2VNmRbB9VK9trYVVawjGYGCQG
ohAvySg/gG4F/tHWrFcrkwvxUsR29IrUVQ5MHUJZUlyT/ZzFYfh7rl3Q/D6v9k63j7SbFrJMjvXa
kLuKDoe8uYMZTGEMbh1bXm8yD9KCrqNf4tG0s/P6DhaCu1hB6sGCkh+FlY19y0j1GDOQnHLPbMxN
oSqeCkS15ICXlm2BQRsAr+sCtawBTht8XT3E6WNi3ZRk21pbia7hDhcWhAjzaHVrjKD6gAUBUkwk
oQp+c3pFLDUsPKEjqCuzQcI4Fo6X8CPr70+3uzD7ogcK7CyVpJ4TK3ZzkbLDmO6kcQWrO19ovlnD
Ig8V8PDagAQJ3jOZDqjg75p8UH7cMk43PSI2N+sDPLP90x+ycKEQ4cyRllV8iPgYZtHRaO5Zdqmb
sPPpVz5mqfl5/D69UG0loVNf4QyCe6/LpCSgHOKuiWcO6cq9cGGniNBm8KfkrJtvLHIZgnjqOvY+
ag5Yuma28g0La0g0FlVLaJ3k0Eqcn2pat8nXvA2X2hWuFUoOSagMNKEwMzZjvCnalSi41K5woRg0
tYPGAjKeZrYfZUjhrDxZl+ZSiHglpUwpGYE8UtL5FisBny68Rj92yKOtTObC2hehtkzqet2ey61D
/ZjXL7p0xbLB1eQGdR4CebwZcDyeN0wijrUys04qU6SoxraEkYa9BdDsvKhjCVGn43VV6lBwDG3u
kQRyUiszsLDWRdVdJcs1KAqjKpi0zaUy8D2U37y6UzA6+QGuyysx4cM36ZsQJAJRzSpp+1xFdLO0
i3IW49IuYG3jTfJxgpQXz6HK5vyCOoQELL2d7DSodMrNtQEq+1BD/s0u3ZZvIqa48lT7g5RsWeJ4
I53uaf1Q6u12SlII0L1lxaVkZ66UwNmLeXCT3pyOaQtZXnhofI06ozmWms2ws8r2OeeNW4+9l3Z4
Y0NwrIx/pRA/GuGmUaHIUNMbGl3n5o1l/2KUeTWOurQA6njKfDWrwwl5Nclx/D7dtCTDKQ93xscC
4lFwkD3d24WjxBJeLeMo2QxKhyizZf7Q+v1WS89KwkKg5usw2GDTS918SBFoqYAEmkIj83SfF0KM
KYT1qAUvLq7nBWK/ltVRGn6cbldZgIBD2Odrn6dWjrvJwQOXoViissol7DYbXgrlmpXIk3HyMjuA
5vTlxnBZZ/iWfsjpo0JetJqDkZB6NZId1iRvdTXxCH+HBJUrp8/5UEN4nACm9kMZKj+Hf069hSyf
Cx8Cd7B6T22NoLcgZEkUdyQgloz8LZIuchbG6YVc3Cr0EoKPtLyUp8vcCFv+1rId1TeK9MPM7pLp
KDUN2OLtfQOPaleW+KWtkFuL2VjpTHnK9AzvuwMzf/DhmsCi17BfWnbBTJ/0T2UOgcEodoKJNpBc
frfaW71lbhtfTubgxjoeKDoQ73B/1CwfShzwd2su41YGFO7e4vcJParDfT3A8qrzO3KUy7upvIBH
oyxdZeWOFBe0vub1XaqHpnaYEtuPJ+JbcZjWEHobrjMYVk/sIdNDqv1uwNs1lUPCo22SzpTl33k7
BLJuXdt188RBeorNp3jovUaC1tiT3v0+PfNLK0rYBVBFH2Acj4saiCVpe5VIZ+4B4ZDVC9MpqhHt
DirIKJfTWij+qCl/EyNFTGgNMkhM4hENy9EGZVFX6hw/jm5IIbmx8ZArvpY9p08/oo0BFULrh2S8
RtnkTvbesZ/M5M0Yi1vK8htD2hl9toutOyVlGwOvU3iG6f/SxP7/ZW4hNfF1P4GvDmkWBSiMiBbQ
mg1lsrJV5/zYN98vYkvrCdYkKZgx4TQb/yR+XG/78UGDyZ/sQ3jnvEAjYkwh+pt1DEKeYVGjfu7j
fXLWchMFUWyzLHWLzkiB7CK1/HzNmtGYx/W7YRFibpab5V8AG8iruCwtA8f6GUN/HEdKKUHrQbmF
5o9mvdb8QJPZN6zzh+pQlHzD2M4awZcFNR0ilC4o9pBK+cX4FVIauT26bS2D1eTr5ZXUXGmguitB
C2lnOcqDRH1XnXRXFm+STfddWV5RaPjmyiEb4VVkTxvYabkTfWjYdR4FbXdpkWtDuzIM8OKNM2dK
OBIcU+JKEeFNX9e3UFqCFs2ZDQsnQtqPkGslWMGKGpivXbJySVgIOKI7CmRNNKmYcxCyxNzYfI6Q
uTpvbQkhh9s5xE+lCMWSV4koV6PFVkCvCzeFD4Lap8dUCbkoeWg4EB925ZZ4KcfmfQ9/4tPdFoxo
/w4VH0v6U/Mx7O7k2NDxFJRql8VWqA8gU+WyiqxUuyHaG/xfPOjnNxBm1yCJkuO6IhdQuk6vWgi6
cyK9WGXy5kjyebFbBM1OgK7DYwkDWZjtb+0p1vTzDhtdyPmTIcp0QxkmINdhZOCra1e5hTUlwmaJ
rSZUY2i3w3UW+uZvp2dmqVkhpiTwYedpBnyMaj4x+XAmKNkWlQsrDU7OUoXuFlCChvDEau1jIQjq
84d8Wkm9nHY0hsRF2ELRw4KBuWM+2IXm0vIis3qX9O+w1UVu2k/hpabHN0hkQucUzNHxtrRf49QA
rZeD76teVylYKPkz5f3dABplm0c+TpmoAKNP2Y624spttWtmQZLnSb2aqiOpt3m+65Tt1OO13l4P
zbNG5P15EyFcUlI1l7WaYsB0aOkf6jV1x6X5FQJGA5XUKZkwXFJ2Tfqt3Kzsn4XnogjSjXsthdq8
hjq+fj0YHNIzFfIjMcTpdTvG9fL3eaMiXDHIoPEOZDyEJbX0e6vdNNb9WS2LqF0oyhpQbpr307jr
Gn9Vc3JhwEXUrlRFZKqgChgq8kX3PKzxHRbGWwTtjprWkcnqgW5n9ya4vWWFGulDR4KquTtvQIRI
oFUqNWXSITfYFpddgxRst3KdWzhbNOH4NmoOrToVfYddW11OrqpdMNtZOVqWxnv++5/igWaUOgSt
0PhkBB3fNGsOU0udFvYjTOBJWye4gxrpD9N5z1FOgcdbcN5YC7syiSpjHFQskhps7MjT1zq9NBhC
es6ScW+2qlkJeqOPu5Juz+uusAtHh+ey2aG7VvSTKBc6Oa9WI6J1J4kxp4beVoiHoSYHXX1ef0Ws
Luw5kAmSMwQ9xVcb1/h3co5/32JEkC63QOzUrBQZ52107B/OGtw/sbYGkycTjfYXLFgT/FhYCCKe
doA86pTrf/UUaZ/TPf3Ie3/zAPlIrHzaa1FT4g2gwGtnMCic520gTArz16B0XqU3h7xovDKaBYo3
aa7BNhYqcQWqnyVBFfFIIYbkNma1rfDCSG8kgNXK8rIuHwv6nOtkN5TET4zJT8jwCrBcUEMkwsoh
vRB1ngHXDC/X1EMDyQMjebCTYwrGCdsb/ZWmIoVyXan9tqOw62BPeV/vIb8O2MwPIES8Up60PXxt
AX81c8WTQY3xZicEidB9lBV7CH8f4hjqEiOnl017NajlwW63bXQ7jkiohDHZNbm6VZuucRV4ULoG
NOyQuPRplBynoQoTKeDmsFNxorgNH1zY+Oydatg7TrmFvt0WxfNNOTj3TgLTdBoTc1dp+XnPARE7
VZEpsaKhQqko82FfQvWVoLoQ/ET0VA3XvHS08BpI2otGfTatDMoTZ4ISRPiUQ7qElhp2JzV+d+od
L+5PL8+lTgvBr6GZnLb5BHYF3/S2EujdM8OiOt34woYSkUlNwYbZiAfHDHiMqZ/oK2n37zsNYa+v
xxcrOKO9gpGO+y1u4pDA3sy3qNOd/sDa/rlhLVEdGM6krIWAEs4ZSDZOMLOFOxoi7SOLK3h69R6D
OUoDZ7KiUKFJ+S6Zz7D2c7Mm2sJP6AbWtCsd+X70YP399StTeFm0qYlAL9vPUvVYnHdngTTs13YT
OVEcArRDqNLHxr7WuvNmWxUOfwXmFEUKa59Q25AH/uv0bHw/CDAW/drZCgLaWuwkKAptyCVfWT/z
l/45w5Dx/Nqo3lCn7vqYh9bk+Dpy2lMLhIxkAvu3EvXnOfruF4TD34D0aT3UoGZokbkpIYMkwz4j
x20/ae5z/nzW2IjQ/ASwUn1MMeD5vr48s0YhAvIzJTL1bMaAQujhocYf5Lyr8keW49M5KDWQxdaR
hw9TvQ0K7ZaCXHF6HL4PB7Dk/jqddTewUQYDOWzZvht1lJAAy0/XKAoLK1BEzgPfp45Kh36XDUA5
dzJYaOd1e/7BTwOiWjBIJCOiY2q91NJ0Y+fQHFXzNV/spX4L27GI6mYoE6yOerpu+BUs7053ew6y
3yxtRdiREq9G6COjlhrZkUeBUkNRyMvAooG9oifJss9UuMus8b8X0K22CKknUBg2+wZVYS3eTtTx
2+plRKYNdjLbIW+2etF7kJIMKINzt42qTHeEWPjpL10aQWETa2Y1DE2C2JPdomSzEhk+mJ3fjJ+I
umcpQGYORfApbRLGXdBmldvZxnWJjHoEgeSaw5hWh3857k4cztSyDL8zaU91oE7KcsttKJoqP9CC
N5TbzH4s5OupOmQEfOX+MbW7PQErJQKCMFL6X0P/M2vusmYnT/uu7mFtY3vM+Q1Pr+D0GH0QPb77
HCF1lxYan905p1BTkOuB0QuckmgRDJBAg5ZzCBSOnu15dg32QtHMeso3iXp7+rcXgqzIB0hjA5Tn
FK/NAo7eJIFU7b5Rn3InHOwz66oiKwB+fmaLdQBIyON0m21O93thXYmcAJgDwgdPs8cwzzCXVtDz
tT0PAft5G/45H5YIGNYHYG7yqsTtFgrUsFVVq1/mcEHkZ7t5HYAuLLQd6a8z6nil9bOPCYruB2BI
oAnKvC6z3L7fxeTCprN939NgwX72MCjPWLGuXEhbW6n8RgKXEXJrjnxUmgtL22v4T7pjCTfWzvA6
jW2nqttKAPhV5g76rrsGYmhtfHDwR27ejnp0oA4NFfZqOTDXo5kHl2o3GqG1or9VBrzXrHuJ2VdV
CxSlfoUUO8zN7O0o062aQAWiSvy+4rcT3CQzemij46BAvt42/aiMfFmKPCbtIgtPK5OC/227nVZe
Vk7tk6EJUHKGe1Tts/S2QGKimCgkhUuvJ8NtTOWNIT2W9I1acLmc/8rZDg5EnmEvq0Z3JTlAUTuM
YKA6asdpugCw2StrH3KtriVdVtWh1xUvHjSv7d+5dKHC7rZSdnpKNgw2LWY0uFVVBXX0BjPfYYTH
lQXMp5K+UwyR2Xce6YZAkq+cYifDdInV1S5TIGbO4SZK4Svac3k/Ts2Wy5A0lN6GYjxyRN26fK/l
Q9Y2O81+GWbkbVIhhQv/Pxws6lNBQ2d4S+R9kzyqVerJkBRv49jn0tVo99smNR6b6DYDhp+x4tYo
QP7FBnZQyibDBnoI/pCZvtG9DxX1y5aCs6huZePopB3cxa7qfHIlhCV34BuFOJucwDLBYrPQOjyB
mdc6Lfr9mqWXOlW2sOvxKNgPykh9O5l83bpD1gwZI5jI2duIt16X5J6DOp2qhozBlyx7s+rkSp8g
nwU256BdQUbatRvDAxbT1Zyf+bgF/tgfmLmdYsWFC2CAgxRokEb2ayfQg1S/M9Rj49yT8b5PL/r8
2PPNiL9s5/9vSLOcpFfXUJZ8oNkV/lziz/29s+2Cqd6gcsqcwIN5WIq8eTG0yJ1vG5W5Kt7ZfX/V
A4cSo35nXhUsrNXnltdA1SAQQ4Bb/dFkr1rzYtvbPvrBox9K957jn1nKNoP0XWJB/DyXLvM0SPPL
aHqJ1F1qACcMq7T+OObXNL9S8z2u056EAVWcCNxloDH9aLgsikuWBIN868Bm0gSTBZLYEbAUaUwD
mV8jj7MhUr2rbeI3xXOfwj3SBlMKtwv2UqT7smOXUc4hVDhuZLXcwJ/OHUF6iSVnZ8ONudCvAQj2
WunK6C+H/+PsPJYbx5os/C6zHkTAm8VsYOkpylZpg1BJJXjv8fTzcVb9c1pVEVp1dEsNUgDuvZkn
j9F7p++9qUBSXbyZ2mO5VK7R5e7SDo9Y1ruEuTi45B2pk7xeOhfXPLxu166CU2Qva7XV+tkfo/1Q
ya4eNXai7dpytFVeUgEP+ZldR5BCMpcZzDa+zEZkoPVLDfKnMyjZ3PIpzeyhs4BGIJiss2PKHXb4
AfHAdsKaivPhaCV3mno2xLvChJftQkhnJiYNMd4Jb0Z7keT5EKny/ZzDQlEIi8ueU3DVFaZTyWyX
Pt0sH7I+2Vit4GIf4WGQWgrMh2Hh5sN9UX+0Mxk8prZL88oOlTRQlPvQLOw8I25SwCSEAcncXZNW
J1suiGwl+NWaHi1rsetO9Yzmp95mKFvhn9eR20fzUw6YMlStm0oP+PLamjrZrfU0dHCgWHtmpLoW
wW+Gecq4A1bxlpBTEDWGg2f+hhm/I+D0QSaRoGgHHaZ/1T4RZWgrXbKZ862G7twYXfQGEK0yt1We
Lf0hlJ+HpD2RvWcTCw4NOXZkpfah1nt19xqN4C5l96MVCcqG0WdYwnHuOATKNb96ZzqVTjpeO2yu
9umR0m9bOqYxQ4Mg1j8rKPD53NgiJIkh19zavHo3Zb7aPS5NaVtD6M/L4LZrQmyC5qfLtsv7fZ37
15QFAYhYD8r5YR2RpaZeOezz7seknofmWZcR8F+E8gUIVah3GgUPvzFbONYLr2V8mXiDmtCifbta
xhbkCHlZppwl3hh5eIgqZvJy5OtjQGK5WZ3TCaDqOU0eVBZLTEChGO5C2dozHHNKK3X17HWu6h2b
tYXmTFCI0FNF+NeSV4v3oyQHKSffqDwpxv3aQbbM3XxCeda8VCFaTyvjk7ZTdKzKylMbFVgt9siR
ekyU17LdSaRTKHHtFgJoHPIyWFo40ArTa1d/aPJW6Sj66m2lXeroXVo7VsQBE51Nek3X/iX1u5Sv
VEU7yFJbfSQTFwWDJhMd/DgtBKgO7hI+wyCSKgJCVdmua1804F4l7zMiO2u6EEMddQ9W86M1/WI+
k3oyyMm27+8BezhC82V6X1XJHtvUkwUhyFfeop96+dbRS8VSC0hn7Ea22LTGUCHdyimq6mNZSrgq
VBRf7SYiCayo/Hw5EeNrNyW7F5mL0p2UVUGJG2zTrX5opLYURV6i3SEG3ObRiRB3L+82k/Bbx8MQ
0o5YsfolgM/WASakM9Jw6MPo3y7LxakLy77uN2vVOWHXPw4c8t2lIHg9OquKO2eHGJmlkQSiEnAY
wx1zsqQmYNcVpTdR3MzyXlOf1uEsqc9SfqfkA+OxSyNA4ELAPKh2KJ9H0/QlZlD4YJAobE/xSx+5
LRlkQ4Spw30yPpEwTbQnTup9jf/x2gLe8hlIP6wyOkcRXOqUwNb+LRoFFqZqT2O7lQmdTCGWVaI3
WhRk48aohqOZE+PZE2xuUheszVluQ0IawlNeMIegaimyzMVe2In6Ldvzyaj3A7tTVddOEkVObHWB
MGmObEyUWtiqlqMnI40f6gdLiPxsPKZTF1ilgEPeYFuJj47sLga8ijvgWca+SfwpLsdM3hfVb6wi
Bekuj3f98EAwp601P/s19KLuLiEFc5qPdfK8Jljirq1LTlIPbK0mP7viJZX9bMJubvAH9DVmxg4W
cbwPqW/g1VIRYDqln226QajkJGXCS2SQ5YQxCjvA/GJZj7mxWftTo1Vuk2hBPuwrqzhJ9XQiy/Yg
YAxEGNyhwVOsh28vJJwvJFDQGf1GuRzMVXdPOqZThyHh2HkQj/V7PzebmZRp/ujQap0qbA7FNOGM
e6E4ZCswfdg2ev5GJix5MQlRxIJLnJ4vyY+wf+yStJHVPIzaL1naFuH1vip3XSjbI2uo6zMCQ1tX
p8NISIZKR/ykg1Ks/TJ7XznfCqqXlZpeMcEgeIkVKuxGif0p01x5+UVcLGy+52poT0v0VlFMizhU
GPFm5S6Tau3E2noeNFI9VPW6AKx42ESddewROinah9F2fmaYXiSgCgvLbb+IxMcTOMJ7k9bVJpde
57J29bynEHCko0S4RqjJXtsnvpTo3tht2rZx5xwxoXD1wthlwzHTh4dU/9RVYrjvSWClAO27Lmir
yVuzvUWqpyY1TpVuMIlx9IHYg3Vgf0eNUhxzSXNJubELXTuqVeZ2DbVhJW+KerG7tQiqnIOtyYOu
QQ5GpohO4obM9kxuT1AOMrIqNRi1j8nC629h8DAa9YtinJT5qV5+UDNsiKZ9JQyCj1f2kZQ56FLY
3Cb4W+9LHYiR5qVAsat+mkfDJjDImQdeRsryuhnvkiJ3OvlSTiRbE7Ey1ERTU1AN+gxJe6IhmAPJ
eIkLxV+H8jCWmr3EM/ZOzaXFrTJupTtV48iZBrtrsr2slPQChhel+6RxQ7AIK7ecbjSdpsAkTFdB
hCuiq6luWtPpEsMxxG3TUi1mXKDgprSdq2X+asy4Std3y3BuaqJ6s+5IhKRD6NAGGrkj4H5hclED
fkZaYxStk8nTmBulzg4jht8Kt3kV1oNVwh9TtZ85G2qLvY5EUbTKnz1CPz0k5qsqtt201ebcaVAQ
EWHOW6DaMhGqSjHfZ+sUlCxOsxoxYRnskUp+zuI7U5qPa4/5hqKJTl9+6EZ1lpN9W711Sujppszh
Nbn60m0MQnPk+NRVaJxM8tIFGxNqDyc9elt0blWAtbEdfhJM44b986BbG7EpfezL94q14+/IpZdY
iwlUJ37WU0iwDrEdGpVgKczf6YhVjlV6mTG75CPXV8X0YZh6v1r83jiTsGWbqPrKCaL6MJya2vD0
6V6Wl6AHA6pE08aJz58T+dLWxaHpIUS2UFhNGsfalfWY4dhTT4sY6c9RXDkN5HgqxzQKPTOqvGQ1
kKtO29FsPg28we2JsDZ2OGLWa6KhTVuXL0OV/CrU+G5hp0EFWTZBsiYO9IWiwBd5Jt53pLjDDlxi
1066udwWGMv0SnWyzL2GTgyDHXvSSzRbFexkk0Tw+649TpHO7vgjsX5hzFfbNUaeWRJzpNEBJT0U
fnZxPIGVQTpNJjjP2kYOEXm+JFZu1irHCY8BQ1Jc1lZQr08lasmIg1ebHrBR9GoTq/Kwepy0+VHE
v3vIM4ehD8LGoJOCXOUDV8HO5uVgCZM3ToZPVgREAWeYQq+JB1tPH6UodwlHdJaFfoJGckrJxGYJ
zmHpDeuz0VESFKpT6PrGSiUOdEsISkiQBVtl1uO93853lsLpKkm922jh89pmTqHFp1W1XFncill2
ZzWfZkNcEALOTpndFXkyweP2PKsOUUv2YnYndXlclXM5hfu1lz25Zj1qeyu8rDTlcdwHoUUXHDWu
3KsOOTMBWWDET4yHulI/VVzpcelvqrte8Y3yFEk7PKFtS/opJ89jfBmt2Lb6A/sWbPY2OTYpsEYz
wIT2daz1CSp7FOLUCUPZyar8jjEX9QPxUGYd6It1UdJ4Ey7Wts/IVCdxVovkj4wKVR/jw2Q8L2PD
tIqKwSqAYFY7aQlgLkgEQxpbZmweuhAQq7gToWJ140JDDsCAbxvm0LKtKDjwFJFd00sw5PX1UNiH
+kmh0+gMhsnT42Cs5NPQ9hurEkTKcdQR4F697KvZzvXWk63K1szaydjtZFU6J0J8nBgZT6KrIgUT
qHSKCI2S7AoyQQOL/jqbn1Ye75sus6XkV18mT0xlzqAimDdIuzLmhMsH42Sq7WPXhwF0O7qFO7Oq
znV8Sef7a2PqFBTDSa846XTMSwbMhnzUp8Ux1Z7ybKUv2kd6e6rJ3VvWN2wRHaNUbLkUvNV8TcEU
J1YRuBF83DxmRD6uds6EuHytcmTrVyQnvu/btxS4RldVKrPcbaJP0i/AtSKnY611GNUvytsMMVJm
6qtb76ERP5hkfVJAa4O50QdalUY5xJni1jqBNlcpTevFhRYUltfyzYzpszJ0W+iMjVafQBwdiUeP
lXgQmZuY0HE9Hx1LSHwd6E0dVRp81gSxAL2JRnu+bjxbJeo2uBVp/Uuot2yynysbZ4/kMw2jUyGM
m4iiNVfoJ6QMBnJKJF3+OdedAzWd8IHLFRaROMcmtX9I5Y3ZnBi6oYLB2qz8nTRvVhfuE7EPpIZz
R1ruiMjyjPxTWAOt0Hw53OamEsykX8VrG4i8talC/TlrG43qgd5YUlYvXohdm0Rl2xgmfW1Fwne0
KfLxrrReS2k4VaBRmqbYw0itHomnla/WI2/tiGJIjB/FuhONlxGKTiT8rpY7YI3FfNDczJuSj1Y2
DxaoUGacls7yM2qqcspQeb/K2lsR7iaQ9nYz9WXQqX6HFlnIjhmV3Nj9SMttBYihDp4mHkNS43to
sVP8q8RIOY11u2YxtYnqr+vnTMGy0l3OmHEr3SGTJq8BIE4xVdKQO4GvQduezsUkvLQYWw5ZeUrZ
p5uc8IQi38bkJubWakspdLT6Uo6zmxFlV9GXrrNb0GnD/T5Eo3kwYmVDci6HdGRb82vRD3sxPNdJ
ghL/XEWmKzSD21tvaqfimpUcU0YXIt83EnXu/rjt1ewsaA2V8WdhjqSojt7YUP1VnZuNoztGCbk+
IXDlE+llG8sMTGZcOqk+iZHvi/aZsGvHWqmtKm0/mEhqRJDc/tpHascmXnZW56ALcFoDbrpeOEIO
taQrnAWeupWph3pmE7daW487r6pmoCYJ8cPkFFQFc6OC2EFEJXClGXkBGwndC0plKqe2Ir28fDai
qzV9eo4WwxOJtYx0y9Wa0C3qiV8d3DhtnFieDpPJi1Jkh2g5EeB2nzbzXTuXKO3ZxFLBV6UkGKsQ
HABtfzltMraq1ng19Mxu4L8QyIaejjKEZMNYZt/QX3p0WZIgXRrVetZwdQGdeEKl6+D1fmxW6ykr
p63aScdeHY9LOAcdVFoRZFsWtkWO7T4A5PXXU1WgGi89Y07tfBS2HIfy0sb0mJRj0Xjsl1/zvdkr
+77vf8oTVBSZLnQIJz8iwNPWKw09sPAQD0Bs5BvaEuCIFst3YmtS/bYrBzyeDMaYbKalfRetOiiI
T2xEJHuFuiskwesrTQim4nUN1b0G3WDRiC7JPJnMQxRQiP8JDFyqn3MHKbpZTnIoueV4qDDpmH8q
xmxn4aMW/YhaazfU2R5vu5/xys5tTUG7Lo6WskD0F3Mk7kb6bMaXhnwONTaIByVEpw+9OKu9Qp7O
XZvPtqHH9zQlsAPcsaRRt37EvbkjQvBtnqDu6tVxabStlLU4SohCZqdGz0iKORSN0MRGlKXw4Cfe
r8WbVMExmoMgTQel5R4vD9FyMIXznPLINl1cxI4YPZG2WumU+VZPTIGJV4Vc6a6qtYS5rKLTtBcN
D7dBSCOKKM1Zw9N9k6yftRrUbU2UigD61tFnWG3vT/T9sfUktvdGWl2EpvGsTN6V3QJ+3fgdtj6R
AhtqfrAoV7vG2rW1TG/GG2aOFoZBta0nr1P3UABchJa8E3sDZJPM+L7VqJnWyhXUU5ptI0jbV7TO
j9pqI8sXdT3FcPHNaXIrQho8JW9y6NT3WoSMZSzfzKuyMRv82JIZgg3+9d8Ji/EVZlUN/+wZElz/
/aoVDavVWykGJ8m0a2RqfVJe+x7ckrhwMUiUiDmekuqVj70VsWtRmkNPwdCt8cUgLVHQYrBU7XMO
K9yFsKLpCtPRiQpd9TvkjG7GWCfbTwUgTEspPSvtQ1cZwTy19sTUOZxFPxrAn6xzRLSpCOllEBun
X4YHolzeagv9QUviaPEaMnKdP7X20Qjf14FjUjB8AlaDRgUOxutjrD+M+rExdoU1cuZ2Xjsd57j0
uyHxlOGsm4Jv8Ov1+pvu2Bu1ejd0Q9BZqovZKxoKy6YA2PcDOVLHpk2DaHktl22s7QuZuPvyYOnP
jdh59STZ0Sq6AqhBKnqmiFZTkp1EN5Dmv3W8+zUQr8SMTbaowysA4wUthQTrS4qDRGh/JKP8XE9a
znKcAqCv+8LcCfUmMyJv6reLtr6JlJ2Ef2I0hQAy2obTJmyazSBg7FmKfpyAUg2DH0qaL7IQFm72
EH/MWfmWdAUrLHcFfeKo/TCX2alm8zlRsJm0jOzBTCVHyiDTC/DP1lQ+YgjjR5lEbb0bpz3HxpYX
POhbcdtK7APZ+KmzS1VdvVmlx4joEp3v33D3l2QAYgwNdzHVt74fYcolFyvSbWXkjNZK3LQqAKR1
LTflaBauIaruvF4ICpIcC7hvnhevVJIDri0XMmMOU5cdTH3dxIm8DQVxI5YmXZ16iJPyIkHk6vsu
COkJxkL1m2zcqCPJI4wtpPwYKU8ZsaPpu5W+p9NbxBEg4W2SHXrlrZqA2vtzpJ0m/TLSs5V4BUcg
kQAmgpB72fqedi/W8pINnzNyq3I5qeMGDB+aoGj6IKhKrHl6hkzheB1ft1KEBPOOgaLUllzhLpIv
JqiMJW6FfjdPl6w9RvVJzY9SfEyko7i8z/LVz/uB19Ad68wfBOGCKWjJ1rSKqZOHCJOzafkRI+zs
jNOonfPrCfjYxNn9otOQNoWXN6PDzfioqvdW82sFemPHiUtGeWh5c+KwE5k4uMQPOvWuBghfxnh8
kt+r1M4KNQWDwJ2h0oChlVV2BONe28vFusuEczuAHpVHIVTuV6U9aBxpkcoocIMtOaO3oNOQDVP9
r3fatA2LT0xKoVscBvFdEqKNQp51PR3T1OuE5zl5amcihXdABSWuUdl09anp9rIW1IrlFtWyo/3P
zevz3g+GchKSU9efNRXrEqa9DNMi0Mv9lO3KwVR+pqscoC7a59WrPFsHZbhXuxkv5lLEjcZ6G6rh
rJE06FrjmyY+97Hk02n5kZWQeEjcVe+V/S/2/MsaWRtVUI5Xe5x8uJjxSzFAbB+ehOS5YF7UP5i1
m9bmTo13JqX5RjU+hOlB+1mmW6HtvG5Rg048ScUZKT9jDacLzBG6aeRFIYY9nfK4FJKTsx9PYcN7
e1Ly8ZJkJ6OLPQzSg1wOf+rxJWZHEDUMfqgRGRjQ+JmJXRpBu6WdKXTVGcyHQci3gkL/I/JBNclM
jzAlPXEAlRQe6uijiIp3q6m8dbQOohLtdXk9yDWj564j/9aA24sBa04dbiWmp7F9J42vM3wkCSUB
BXjIaEnVMvUnonPb3hy8Noa3FCuuPD6RC4hPcMfMeS/273I7+fCmbBnoIwfI0ArR7SXhYa4/kF81
HVhGzU/K9GmYqgdzeJDEv8V8/ztPwbCu//397T4po+5//kv6bzWOunaYIArmpAqXzO//4j321XVv
mEnpXFScf1zX7PzGOtbGt5jxxq0tmJgkYqUtXDdlkDlsxO8SJm/ogiURZnJtwgBbWsykeUR/YVJ9
IfAzbg3BoqJR5r4QOJQUfZsmr6MwepIuccYykZXVYM4aJ8plv7B+ExL+kMedXYO/RlbrRkjey196
lv3lu3zxTG49vVD5a3l6/RsbjdGUm33vUd/a8ozZpJtZxSMRi9PCKIsB+Hc4NIZ55QT94900V90a
k6JAMUQwfOoR1/3n6/47NdS4td9JlNbMQhl9M4dNqRWBYp5o2+0wX/9C/vnCoNowryzGf3zzRIx6
YUyECRdT4LrGGdY+iGpqbIbjo7Q1UtGeBTIIFWVLx7hPNM1T5ZdwySlDz6XFbGVkHwYZkcLqJLbj
uS/+Yvv95Ve7WfD5mK1iHME4LkC9iYtFq77BeyCq60M2fDCD3jbDpuyfYPuo+rHGQl3HxUJoDGwc
Mjunh6ATIhXwEBaPsvY9+a5xa/fD46gAEyxsagsXzJmk1D8/6q9e+SuD6h8PojGLoetEmK49o9lF
/j18z5f9mjf9HxeeqrYy2pULq4HQ22T4fO/73tARjSmTVMHSsWyUHVGhDXW/dd1bjx+jVbNmSlq+
7iK7EexDDRjke5e+IQeSiCeX64ASsez3Yu4n8/d2+ls/n5g4gTIal2Uvva8v1cefv6zy73xC4/+5
+SSyYGiLwXasws6C5jFqVzda4JOZcHiA73NSKJSA4cUSrjNrjEFa5otTfqjVn4wgBOGgpruEaqJO
icWS1S2TCD8jKbdZP8oRW9lpPl2n84loBaP0QwzfxubeksVAFx7jaIQQtZNWHfthFlMh3f/5z7re
638hBBo3+40hp7Ekg/jv8+lhwatkakeyGLrpp1I3b0nNnxiH8/de0VufnyXTCj1veJWM9Ly2vmE+
//lv+GKp3lryKKU6lJKasNtHhyq99gp/vu4Xu71xswXo6lDjtcm9GYWKjZgURiEEWDJJAP+bQez/
vZP/dv9vdoMxFRWx0VgDqRw7a3kpq4OoPlbja59boIwhA+TtqBy66mDkr2V35livypdGECC6ZTYo
JtB17lTNezG+WsJDaLwk8k/i1fUFwJZEDZLQu+vUUsBmJwLaqXK/an4rzElJwtblmuP8KcmetcSF
y2ybjGxSK5AwXzKa2OmNozwExnQngiOKv5L0oknv1voT9NkZ47M03636NYvtrmitk9Du5/SUVNAO
qoYh42sNvqM37V1UKvAiYfBE99gZmu1Kxm71MKuiWxfPY7hr4Gdbu2j4i+r7C064YdzshDqisD4d
8CS6enPQDEJ8YlSDt+YyA/TrkB8tR4skEjcqt6YTVgHfrSj+lv0cybL/ub13s1UJE0Kv/dwco3Az
/Y1K/cVLfuu5KFeRGgvwB/bDp/lY/+VM/2pT028KpSURKnNsoOuX44tGvChUUOAxB9ctNUL52wHH
Da0/R5IrLbotiisJ00wkIsOtu22cben2pz7Q8gXQkJvNVMPQ5GNUrT/EpDtbagnbQL+YZeziLBhI
gMtzom+jdVNEihMXyWEBT86UQ0E2S6L8Tdn91b26Luh/nN29mk/lmknUBDscCKbvudAYtzZaY8c0
u425bHJiGpf8zTHl3wUqxq2H1jVsICsK3phQYyz3gXBio7ffPAt15T9vRdJNQ9vgPbdPVjwYvCL9
S6H61Ze+2RsloUBxXXPdOCocawTpgEwyfS870bh1axKJ6yjEAdNy6Z3p6Pe6jVtvpU6Qyy6f0YoY
P8JH/defz4gvXrVbX6VMjzphhKZz9SbpUrf7Zsd166SkT10VTtc7sP5YT39z+vjiQNNuVnsx4NOu
hgW1nNUErQUfHQ6SIUKTMHv3e/fjZumpKRvKlCvzvnod3PL39y56U6SkuDGLicnL1v5oDA8U53uX
vT7Tf2wTRZvQdFfUibAYGXNZP/982a/u8s2Sk7WoFSZZpoVTho0BAbiIasfolEDJ/2bA+9VH3Ky+
TMZb04SJi688Q4nfo35JCaq3sr84F31R6t46Fw1iGiuC1LN/LtNhjkbbyqe9CZy5yHeIeb5Xpt8a
GKW5OulzhnOuXEAz31h95P/5AXyxJm+NiORGHYelk9DUP0ePwvde7FsTIl2tGNiKjAg0KdwC6qNp
//O3/WInvXUh0sMobKVrt5JkmwySE/VVFZfeny/+1a24WY6yRaRwgdrxitZO43ZRvnk3blZkvaQa
yDi3uOv85coXt//8fb94826tiLAwaGT8wxYi4SAF9xjXZ3DmLs2SeqG6/uVDvlg96u0C1TMz6lM+
BFj0yutgvqDC+lK67x006s3qVDTyQqIOTwe96RJbVyW3gm745xv01QO96RcizZSyweSBaiFucDg/
/KVq/uq6N0WziZ94sSx8Z1lzp3chDf78df+vO/6X/ubWE0jtJ83KrGnei2jCFjwBUzhpc3RIcWcV
5o81GmE8oivq0GosjSvMIhKurQ7nUpRtnXFWXsHmOuuyCQEYmUcTB2mtMPQsgml9UsvlOunfx6bs
QJa8uoMqdfxkFapnLnpQraCySiDpowtg5qhYaITlr6s6QshEqAqvK00WaQ4HHcO+ec33qthD1Xzo
oHYnOvNz3GQL440RvSfRZUVAfTojlzgvgzWft3Lfej3+fmbpCqt+yKNla6X8ePitMUztn1Yp8mOU
SWNx1+HnH6r3pgwzoZDRoz5hYAe74Nefb7NmXJ//v93nGywFqbAkUZtOOHf3aG2fw/lJg28kQKCs
zIdq4f6Er1MqBLKlbBer9/us3S2dzgxjZ/QLc/lpUxjHMpTsEn6qinP5bDEqr+3R/LiiElm1aw3E
RHIVXC1IZsXLoAFE4g6qYBCpCHb46bKem+wjld+QPqBweCwZHJbqZmX2PA/+rMJjWSPsDd2pKdwE
nncyvVfovrAwctSus3PIwsY8owPaqFLqZ0w3VkhJOYN67YPUaH3aK8PPMbeCwpwCLQYkgaG9/Krk
XylJJfO0TeFlSOc+9wUL3g0z20Zy2no7y5/A9M6kD09ZV55rod8vGUOlkUklIuVOqZwWSlkIxyRT
8ICdnpcOpvR4t0CZjwruRHoymMkhUIMjhQtagu2+MNx3cQMHTN3kserMi3Bf9XA+3yRpsQeazTqu
/GzNnmfyv/PkuVpnr2r3iu5XIrN6/BwHqXUNfjgVzytRyJM2XQQU5I3K/ywnIwxZQXQVCOPDItss
g1o/4YNlz/VGr3u77S4EaDhlMniK+p43B23R3FQvHWWSXsquQaYIJ51vNSbKLx0bd6KmNomF6/o0
Dr64kmyNJqWIu/u5qa/sL0Xr7pexd02UFIMsuPA2gjm5gzdtFKWXY1BuCJIzJeN2hIUfGblDrORa
EzsRr1sBgZV6ImDPzaGjW1pGUIbpSHwFjY9uYLKMEVSs64DRk9XQVcN2K4WdP046TqfWTkLqaYUz
mqrCi41+MzBr65PYyyErZO0cNPpnP4Z+klibEm9NOVbeywjqNAKtiAGtWYienshumT8srXK1iHF0
AWvfNj/l8kdi3C1IGQBJHeAQqKkW+XmFYxrDto81Z7nqDtcQMtGP3Kov5oonExMUzRbQIwjC0Ur7
Y83gt5m9Qv2xEL+7JgcD+7thQyN0B152NtfpIFn3Uvx7jlBrSlASapjtWuXM6qM4TTsrC0CUmIuG
gQbfgo+258hnSocHh2PBQYcWZHVEOBwnSYQuVkLCbLwpXx8HE0FQA21UVO2SJ6aWL+38IvImQo2a
GRKEY+gUYQVVqrC7SHDaBQ8SYl9Wy7CV6QXf4y6JnWxGYlLATF0Lf1J2IjQHvY+hszG1rGH75ogA
3qpMQVa4bVLFjg2FnERs/gqUje0hWWYfFyisB700e8gKE+LA71ExbRJqpG4nlIjTwYnmkQc+6o6C
X5Ai3muorhHuYB8uY5/Vaa9dVfgx0wwzfSyW+06EYB5ZDg8DjtVeRjFslfDtLd5jwMg+exGKFmci
BS2GvMkn8xJp1sNo7KFvFdCe62Q34Whez77e6seBDdrofgg5msAMrWjSuWKNWXNKaYXjFmMT2LN5
nHl5/2PWWJ8DNB0SR0blN46NjiwiwFpUt9beGtit/fzcz2UgJgaz10tmYptpbiAHSX3mDDHZkVfx
45jtqvUscYRJyUs3wIpP3yxd3dS1Dt2w3ViGCDo32hVSzlwbbUFk0SH4OevFpcp4jWfNNuH1i9Zm
sY6hQVxbZ+AYXTlj/2RKsDfh2LtVFv8W03wXxQ8F83XW0vVAnDQIUMaLOpVskaW39tFLyLSrhxZc
WMVRj17NCCo8L1wPf24iH8ZeIA3VLFHRfE5hepRE6FTZeqc34lMBJ34pkBfPJftyar0WAjtiPGdt
kM+6q/ez02pgz1pb/WxHfTuKB0ipMW4xeDwgHcaBVC99Jdn34y+pPSb5URZ/mtPspxWn8sxQsrta
5k57WeXY/1j6ZtvVSpCl93ANvSUsj3QAjspzIw2mzR60Gk9mZIC9Bb+2Z3gUFhvJsI6tfBzbXw0T
+Whyeszr9R4fw6j2FvN/Ofuu7rh1Lc2/0uu+8zbABHJW336oRJWSFW3LL1i2j0wCDAADmH79fOW+
MyPjKMzCoy0JhQK5gY29v3CMunnTssch+Yba0k6KcdfGn6P6VxDfj/IJvmG7EFSSHEmHaX4w8BhW
OO/4Pbvt5I3uYZeS38vucy0OiKhs4hgtqsRVXi43EzzBhHdeTgxYOuzAwOBCW3WLjguIeFG7KWUP
TnBy3jdkO9UAD9S93Bt5x9VwMTbgaQCLEwPm3QK7GSMzwWUqTtMnvtyRsgEOFwCWvHjI13tMY0cA
OiLJ+CMY+WVHbr3wcRLZgJowqFSzmI6Vd844asLpVYkWkgaI/SSXUi/sp1E4ccZnBW6eWKpDbebL
gYHqliJ+2688pce5QJe1B7LTw8taEQK+DN9EaNKdLG09MSMVnpCo3UXmIwW9NzQtmK3xVsA8kYMQ
M12ky/XQ053A3tx3YIa3v8JJZg1SqwFAF9E1MIECnR38Abj/7vPY204FuG/i1+rXdyXH4cbvu7re
1VGOPM/fKYSnVKg7JsfBjABdgfAuhm1XeGedUUCFp+Bq3qcVkKGNOsQDQFUABr+fcoXRGynz75rq
i/KBGgpT6mJEpXcEXrEC6x3iNe1t4Zuz3mt3ApsxmMZnU5C1er1M6FOX/AUM7Mav4h1T46ZYwb0E
EUsD5THLCIzsT3AY2aygRUwrCKTevg3NBWCFYr6VutprSM7H5Y1pQFqV/kV/whJqJKho9Q0hWPFM
b6vmoaS3A4QP1mHaJSrYE77scFf9qwYJNS3Xg8ihSoWmwXILw/SDApFTHCfwxMRwEwHFFCzwICKP
I6QZGcgkkl9VxU9AaSM9nk/xncQ5Jadmn+MumRh2JUsg0lDN58isQGBDn0GVsEmcQJ3uz6EURDd1
K0ApP3Sg3E/oTncABWE7WLtva3sBzR9kQqArM/WFeJC+RinxJENrvMuoze8GbFwLmABzf0jbqzS6
7rrdIG59tZ4ReVzw3HuwuXgOVLGnzgI/3wKchrzgnOuMV0d/6rdxXOxWbGcRA54TZIskBDib6n2Y
fGqwKZPWbPxBYRcH5BNEouB7aO6m+q4A/wxVWHUqVYtbDaAcFDPSLj2IEgloknkxeGoBuRTV9ep9
w5EBROa0C5A56fFukeiT5gfCr1Ycnl17n6zJLvczb95Md6y/aud1w0+9FnKRr7d+88DoTVR2e5gd
b0I0yYW5MuxrD15mdZyxrcVIlyOKN/mEi4eeQInnvopvCcQmStD++3s+fSbktsh/jN2FkF84uNUC
70KN9y+IrnX+I+3ApcLA8kF14uR4jVwDG24C6j5aWvBX4HlyU4CFMzPglmGEtjcgInY1eZirW4W+
OoPzAIC2+6T2j6lPD0nM72DKvS/TCxhhJGV30Brwe9+/HFRxbHD74YCIqyoGcgqPJ13QLmg/q/5b
ze978Ujr9BwkIQgCBg98Nl89oi8qhLRiP9d4vh3h/QnnBdi87RoYn/WoPxn1EA7YIQiIDIU650B/
BgILALa08PJ7ALy2PWiiI8EhsNyqmsOqbN6M/HqBe6cG0q39zund6KtNByJGyqBfED5GEKitBdiy
pLwM9eNYZWb+Kstlp8w55MpORqFIW4HCCrEx0uCqQSgG+hauwxsEGTjw4DHDugHB/p3KO4P0guDp
p4/gd8F3ZJi+d/wiQFfYv0G5BOn+3geQeFivovBSjHOWJOkOCiADuVhwftThNwmmw5x+DpNnCku/
WKh9Pqo7FuaPDcjaAjIj0EAZIAO/MxzQ+AInUIn7Zw5t7wz/SSuIOixFVtOffFj2yYw0AKjwbRee
hUW2TC2Y7BcUTcwqxt23/1JKBUJ0CdycAakdMgxj/5h4/QVRMI1piwF35pifrUivlem/FhDIjlMD
DlaRhSmEDNAlisFBHAfgPOthn4N10IftQ2zSIzT1ryew+tkCVGu1q2PIp1EQ72i6nWCxI09X8Qmp
ENj/Jr6JQP4v+PWJRQPxFJ4chjlFbw7beA62MoQF6rU4gNDU4g4wnZI52Oql3nwoAPdt8nmXgDTB
+nNBLn31eUYBLagWEEXWbcmRkYPLQePkTq/wCTk9z3TJmvGsH4+nQ8iv2l8irM4kD7agnG+TDoSI
8H5BCaFGtckDJWut8h0IH5CsOAoDGHR8Ns/nvUw+sbAGsVZcBQFEciuACtthX+SZhOhK0td3nIbZ
ACZM3plrHgbn0E3LlgLQqQlmb918tobJkRly0Vd4H7EjJRBinqInD7Qf3mCD6u9yAPy77tvY8QOr
gW9+gGePXvjl0rD7qpzOaALkIYRwPjjO3qgfWIVCMJewGOBMXywgFoIXXXTP7w/8W2/utcqEVSqc
6BhPod/OF4kZHrGZXXPI9Mwx8tAAwhDwiFqQ/yc1QJ/JM+QakIPEW5DLLlaPfirn5Ej69XOR/JJp
fp3yX+9P6vTZr83pdKS/OLq7NW2Bn48hG1aFmxJJ0AmiPGm1e3/43+pvr41vVRjDMhnHtkJLT5Ng
N6zkccrPGx9WRdMv4d3nhqIxf6QTkMbD+YQz0SzyumLX7Yf2u78F+V6bgVWDhEC5ivEO4huijrKC
Ye8vNfgg7R5IsnM+pWBdwGVSfZrhoyDAdO5xVtU+TpnmctAXgLrOUFVIfOJW6w+ssmUBIpgo0Ri/
KLyMTo+r+KC+iNP1jUdpFS5Z3IC/gfPqAuT7TQuPXVTjwEs8AzTiHpdnkEOaCyRAsPKotg26/o34
2VYQqqc7svb3CifKWoS7FiQ1nAX7EFTpGbyFqsH193bUT0EeHqLYHMI1PC/0uC+8pxAIcRUkn1L1
ddLjdsnFvq4/tyvbTiXYcPrY95d8+dwM7Q7qRikYsXT41Em5rSEq0qHQ3PKbIDlPsJtiT9vq+BLM
v7b9UhKD8hq0bQbMAYQy7O69AiGoXLdMP0EqpOJgs50PIxS5yQ4oEFMzJI+gyXvDlwIb5QzG0azq
UyVhy71+c1IZaI1GVvG9LJAslgDqQkCjGsAMLZKrIZ6PXghE/0mpY59UlynZg8QarqArtteFOvYL
30YoEfqoQ8xBfSYhxFXiWqAGkOnpMdTlBoJu4Kiq5VEOateZ4gjBVChtPbEAabs4lu25RokNVksi
/77OvxqVX2gQfdoC+GmwGKHQ4gdZNF2mkKtW8DVAi+xyXcV1JwROY+TtOFUnKhEr9S6fwQCfQGfM
M37IIwq1KYZHDerr/CRD/6pRvwLVnlXJsqvMid1/rosH0a1P5YTkJwZvMKZ7XDm3WuDEAU2vbx7G
8sovrwAUhbgTl4d0+RHUdL8QeceG57T4GfrFTk8Qj6sZCh8Sd61y0/lkOzdnnr4bmN6tgf419c3Z
4K24sz2x8AJActBdh8s6CPbQM8FFPtxCVWkzxvXNCjL5BL5RN86HSXEUkKpLEN5+O4znRfWUAFhQ
VGpv9NcSBWJzoldCSJGtEmUkdlHT62K9GpA9dkv+GHlfFtldpM0zK8CqjerdHLT7BbwCM6XXYRGc
D3nwQwSoQAC4kZJnbwzAPYatVh9BtlbDaP2LBG8L6mJGH1LoazR1eCMZ+aAP8kYzx7fOlLaUI14Z
PiHrGFE1vJ/zYuclgJAUYMetHyEc3tjLbV1uqLU2PkSEpouhfKxhMxz1lylore/v5G/c8Wx57nRt
cElBJnWhyJnMYZg3Lx/dH1/ft3zriGA5FSEqu9PF3F+Z8R4nwAcDv9HdsjVx4zRQU8NQKTeQhxj5
CmUwiMjB7LghHx1vbzQbfiOEXxyfEWuqvlwjPFgwOXQ5wEMwRrnsXEKyRMjHgmRLk2CfEds0TLbv
P4m3HrO1zzcrJWw5fa2u+B6wU2YITh8kAN4f/Y1Fs8Vyk7Io6tXgOecRgRP5xewPIKBChG766/0P
+P3Sv3Ig28q5kg9A0kYBTsB4Oe3UR9GJ61KHP2iOIj2seQV21oH+ZOOM6211XfOvSYcryckJD4Q7
qCztjIZwWL6clRo3WqJ+pHF9HMC3RPPu0I10L2V10SCb/mDGbz1lC8lG4iUnXM9oNYJhGBdoK8Tq
cqruy+Jp0l/zeYDKWv60QpIrhOhHWkLTh3mQNBs23gRUlwa1swcZKVEELaXvjfdTQgT+/bm9FZZW
t6vnkkJdLkEtEbhDHCIL6oPvjxyd4u+153TazF682y3uwdSEeBOGRt7U0ZK1db5Ph+nox0umQEvz
qN70qtpBuB4qP1DjaNTnFAQhiqJ23pwlctrK+BuVQFKq4Bzdpg0vgEmVW8V+5BI7d3nfnoRKUNak
FGkGPEEJGMITtKDyHnJaBJJuvDzrk2EfFE8l/15Geg9+3Jleys9qmc9KwI0rcROgmd/AZtWk3zgP
t32aNQLSD+v8I5zDO7hGo0oQfLAqb4WHtZMvZVrkLST5L2ilUASptjMEg2H2hk7uv/Hr//lz/l/5
s7r5nyXu//u/8O+fSi+dyIvB+ud/X4mfnerVr+G/Tn/2f3/tzz/67+vvI4jvyv6dP/4EI//7k3ff
h+9//AO8MjEst+a5W+7AR6+G38Njjqff/P/94X88/x7lYdHP//rHT2Wa4TQaRDSbf/z7R8e/wIY6
YVP/8+X4//7h9fcaf3ds/hLf//b7z9/74V//SNk/Q0pZAMWEMI7RCkIUTs+nn8TJP+HxQtOEROA/
++SUUzeqG4p//SOI/hkRClNPFoVBCgET/KhX5vSj+J8sJvjPBGXYkKLE7P/j/8zrj2fz/57VfzSm
vlGiGUDrejX+ouBv0v0cLOJSpPFZAUG56FM/foCFeX1c35buT9HzjIHRY/shKqA6ggLa8qXw49nl
khv5tna/ZF65THPD9kUH5aW7KV5JDu3PVf168fj+vUwvl+XVMMH41t6R1muZmJLHe2hS9eutRqEL
ymyBRK5KQgJPwTBoB354/8PeWisrJvuYxHLKm3gPbckkQDkxyCE3ssTJt/fHfzV7w5c5HcQvNkKW
QrxRpku8N1SHV5ROYX0/EUniyyUZmjnz2IpiRb20+u79D3zrC53+/8UH6oTokZ0+EP19Np+rwsCn
JOxNIT5I5k4H19+2dnwjK+WCqOxEBoN6zVT2bDqPlwAaPRDY8ovLqCxOLGtTGgi+9m2zsA2pQtoe
SFOM3dn7X5C+elfFBHzrG7K6h6TJgoIRWlAttEqTjAXIzsqgnXB5RVUdLYOFeZdqgprZ3vhKob/l
waiudrmHYwans/7FGgOiUo9VNGEJEsimBZ36xSI0UN//fm89QCtFU4hU1PfgzLssPfsKZCXkUEcj
P7hNvDG6zUGsEiniPuiifRkI8UxwfoDsLUrzQX751vBWSoHaRKTbAnS6amDjZxzmIQoBK3PbeWxC
YldNUmu/jSDp4a3rnszeCI6+VpA9dFp7m5noA6KfLJXEbqBCI7dLHINP3rYIpd37H/DG3maTbCDW
MEXS5Cyrq77ld6yuW/M5gJwKOR+8ImW3S67AU33/w956GNbe48vFg8iNhjaYQs5/04u+GD7Xw+D9
chv/9LkvwqBPAC6fZsiGr4rW+yUPQamcRQmI2vvjv3pZiaBc/ef4kBEJK+PDlFnhvgu0RYcb8L6a
FvBfWlGEqePHWPtJECqeTNpj2TAYfzhrYgXS/Yp+6rzXYphmt7i2GYutGlsezHWSab9cH8puKT7h
gpk+uK2VtWtMqPHSCTlO5nuzgNxrBxf7PFwUCmJRArnC9z/ljTfKpjEWSa7LhOkk66pwOXr1Sj7B
5gZVP7fh7d2Di4VgceLMsBaSFUTO4VO8Kv3ByfXW7K3EwoxMsYQANzBWeAJDldewYvKYk31U5NvU
RiOCZqkWmWRhP5Z4BksCsaGeLOIjxO1b87fiuUyhYpXOWP2UQkPnCChVM+07ydbpxm39Tx/8IqCZ
DyEZiKjFWQqxs88s6fubWeDK4vh4rUBjQJSlhEQMAhkhlMCHNUCPqijribiF2G9Y54v5z2Jp48Hv
WFb2uQ4BmfLHZCMN9AU/+IDTi/hK7mOT4pYcFfh6wiNu+aKhLJ6jhnJTe+sYn+cDr8v9nPtL8xUK
JME3IAwAKXr/wbyV89h8uGrOOVPrhK0QmoD6vPB6KOsBd5MirUuGSULirxnkOm5FEev6UM4ryGVx
OAXqfiRDbD74/m+8gTZ9buGxxxI402Q188wuEBPLEgZ1wA++5Sl/emV5bR5dNA7A4fltmgVk7SD8
Qfk47CO+rtWZTgO2fMr7Wv3SXjjVZyiwN9E17Ef95spnSSK/QhfZzdg78mPrWpA0MtJqEpDBYhxq
I/GaPusZTR+3fdTmwFVdEFMY4AJ95ekpyweKwn0eJPlf7y/kW4/JimPgYeNEyjyE5sGcPEU43a57
4jlVc7E21rEMVH4jPY+lICziJrM1NKnXDXTvoVf7/vTfiLLY2id60cLRbu6SbFgm7h8hetmRH7Om
iLjCL9AOBlYX8Ct/jaHjrusVQknvf/Bb62bl9cEEfdDSh1R+nJz0uXXr9zUMV0LPcQe3yXNruJat
iTsgkduI7uNlPMkqKydyTeTbLLqYp6RBG2SFFF8+ZCvwDpu40/KDPeiNxfkbl46SwkNnZM2kf9Io
H6jc8UU5EXMxd+tsxq1HJVSoFX6WADSQAtDrHLQ6p+caWdFMY90AC56vWc6W4cosDcHx3BZUOo5v
HcyFNIMOumXNPF6nR3+EIQQPoFnuNnsrmgMN9bahxOgD9yFYHrAeStcQpnIbPfjzzE8af01Ghsfq
DeDOlwEQgHHJPmIivfXSWKEsideRifdr1lJRHXqo92/HKPxI5+WNC4LNsGs4KP8r9aZs8qJnXDvL
8RACttdkw8Q+Mr576xtYiXUwMgg1AgSTBQjcu3SANAKFCrvbddwm2aF9GITTGk+ZCqP4mKSR2ckF
TtROz9Zm29EBQpzJKk2W91V4ISpQUzRsb9wGtyIWBzUvSxoMWaskBz0k8vstAxSq2LmNbwVtxPO+
9FaUeXQjZpgvwU7IcF65BVVohSzqo95IjRwOncmn/j6YSFJ9iroE2He36VtRW1IxtvnoQ7UOYj/b
UkdPS7o0B7fBraCNpAf5lARCtm0Fv5CgN/6mTdOP9JneeOX/xrzTwAHA1GvEyntPnY/8rklnJyWc
COrXf+43pV47z+vjf08dkCao3Y+x69TtaI0SbpKCjvt0QtHYP43eOy+MTcMryah51WP0WaYFJOzg
ORDHoOk4PdTglA69uL0UYYQmn08weug/t0DUgeKVO1a2bJh1OddVInIMnq6mzioGpnZRArriNnUr
VuchYLxaynEPU9ZpM9PRh4A2H9yOqMCK1bqAgZIKiNk340k0uxDPRgKJ6DZ1K04hITxoVUxmX5eQ
B4xh9gAlAt9xcCtOCY+6YCm8Yc9a0uz6WXzvDXyH3Gbu//m+tH06S2TCZg+SD5CuUkAYtQPyyW10
K05ZIL1ceJANZqmhVz3aIzec5U6G9dH/4NBevOuzCf0G3nwmWyl6mLB8TuJo5w0eFIqdpu+nfy4O
kJJpbXQ+ZktYN1CYCjR0OSd/+Ok2vBWrVHA4ss41TlbeV+epBB+jL+WydxvdOlpNx3WQL5HJhjRA
D9y/7cPg1m1oO1L7RYKh7A2ZKLxrbI9Pi88cy3c2higVomYUNvaZnIpkZwC2VSV0kt0mbsVpU/Ze
lyYGppcCiJhKskvmg8DoNrgVp2gLTxr+iN6+qea/xEK/+FF94Ta0FaWJmHIP5/WSYViAOla/h4z+
0ge529Zro4jGPDJFGXZQQU1T8jUcsA9serFSt0zDtw5U01Y+qTi8RmvVraAKsR+FANXJaW1svBBP
RAtWeGeyaOmWbV1rTL38qPP6RhZjQ4XSJg6F9uohQ7c/vUr6nF5VHtdf3KZuhag/gLYO1BBex4IX
G7BivrJEuD1SasXoGqpU8qI0WReNwYYm8xNA5W4lXttpG9a18yQCjO3J/iE0C3gUvYtmV+T/di9+
saerifN8CHLYYnHQkDzJLwXkB9y2xBMU5GVyRKmG9YTne/uYpJ8AV31KuqVy21qoFaIeZAGxm2NN
qqK5Vbk68LpwnLZ1iobQdgpm1NT3ah3Pusm/CCM3kMfvSvGL1dZLNMRK424X15BJUHPWdNytzWq7
Z4tqmAtjMGldP66AtUr22SloiHVqVqnsIBePhxgW5Y8OygiQmHXbp2yfatOOsFSCkWq2wCHlYV0G
OEmaoN+5TdyKyKDhYEWKFALhkKkAkrs8S3n61W1sK7stK9FDoAI8xUggu/VI/D1M4b3lNrh1auLF
blv4oA5ZcVLiiHqQsNKUfSSu/MYWS6ygTPqRDWE0gmIZ33dql6CK7TZtKyKLvGhDWKsMmUkA5pgC
IPpoGz+4DW7F5IT++7I0vN/TQp9NFXr7bSCdlLsi38Z0dcaQ0qsweFJFN4HRP0UI8L3LxOnfcF1h
tJA2SeH1UAc3Ecaezeg6thWaYNEw+MNRlI2RrF+C3CrPoZ8RO8UPtSFdRR+OFfJZvCjRGm/gBPBY
xYVTggW83p8nw5yaEB61iPw5WAYw6EMeq52PDEg4bS1AC/75AXqqQ45eDRSkQ/0doNwvaD48uj1R
KzzHICBdHGBdjMmjXWtKAbqJz5zyCGojtbpiBBM1BcIYtMIbo8j5DDqV47toRaisYXEBYya4A5TB
VQXAIbh3zHdccStCYXULzKUZYSKlq9vQq7aycxIWBe7Tyme7yGuWPKj7zPcjKNnUFL7fofzl9Dht
cNWCjkIPnY8eAIP4CdpV54JF925DW/E5dwMvE9/rsoXC7rNSrD1AhcQNGUFtYJWC63M6Ar4DS78T
X3hV1yyA54bb1K0ANdrvSxCFOsg1oAq1gRSqd+GNZLlzG94Kz8kLsCuGBk90XP7qkcHNffLDbWgr
PAccPIWOocULgcq7WesjgS2829DW0TnypIyh3ddl69gWsIHM4ShVNT/dBreCU8Bavu/mEsbEBUwI
w+W6hq/6+0OfVvXvLXpqo5gmD/XgUbMuK+oxgkczi+VVG2uw8qVvlu37H3Ja39c+xArSqGzmplQR
JFPg6w1RqC+eLh+chrYRTDMQj1XMeIf4h1Hv2Hd0Q0cIFbiNbkVp7hcRrCZ9TDykX+rRayCLrD+7
jW3dOAuoS5UdKXroHokQtsGBgWJCk0CIZ+f2AVacwookT0xS4ZWcvVtR+w+idbuLw0nszyO0ElGL
CzOGhmfn7UDEJ+6mUhxRWw4dPEVet+PSgUZTQx4i8Ydbmk/CCekLBsGfE/fZSKJR4E3kBNTepWuz
IHQEjFFmhWk9c2+Y+6IDl14TyB6wQzvlbtVhamOhwJMyJkyx5NgeL8bFhzbE7BhDVnimU14Z2eZd
xnjebBjkAdMOBrpOb6GNdErxlpDZh1wSVeNNQFtI9wxu87bRS51AdyKevDbr4+SLoN1tVbZOlzhq
I5f4HNZlrmWXxVgZWJyC5NjCZNltP7TRSEMgW08qqA1XrGi3nV/eGi91S0FtKBIhuGc1EWmzXATQ
yZpQqNgb4sWOCxP+GUBSpkClyQVxky5QijNxfFcJsjo+USs8RxnFHFi7NlvTzt/SPrzGSerWPac2
DMl4TaKiWeF1UWkIeYwmWcoedP4UamVO77rd/W9Rx0o8U+ss6GTyjaHSB5vUejxzGt2W/wb4l6T5
DNfsPC+gl9GgNJeB49a6dSmoDWZaSgNJvRoyQdA7gYnSOOn6l0nZ5HglteFMUPgk4ZR6OuuKpYf8
cwzFmL6IDk6rY8OZGAQyEzISnZkqhtdLDNR6gLu12y5mw5mGCvi+Pmh01ocsHzZ09cvv5TJDZsZt
9tZZPYsu7qYZa6MKqSA7VT/OFXUCdtDIPqx9iBV5zGDd4Sl+tsDU7gCr+cLtrfytA/aibjkGY7Do
atKZ5NH6hSiew4IugQiC28JYO0KAXTjyFzzWtOFtf2Dw1gs3EVdx6/gB/p8bGlp9pWr0iJUP+unY
dclj0VZulX9qA5pYWftAMHc6Y7CeFnl/O5XDvdvCWId2zpcpqKq8zdjJYVpNdAN9ro+Qu6fd/JWE
3QYaDcSblzWIVIZYgigKoC8bb/HY3mnqtrZ3t3jo0VcYPRoXs4moPi+bj1BMv6Hbr03diqRWzIDX
JdDjHeMyh3Zp3UhsB0zM5RaKtXl5Vutlujd1Xx2DPvDibCiKNnoAxY21N2Ea9d19yur4rERfUp3J
sgnjDasEivH53CZk2qyhbLtHKHLD2oMsbVN+V0XhQfcJiaW/oxFq7XumDUy+Kooq2TZGl3o+mtZL
ZOazuQiPXEnYuFNIaEZfPSB7lwMNZM92MCfGmFMlhvWQtymc60jlr+ZQ+/687vqxDppvMwtDfjPA
8F7+6GnUtlmy+umYdTO+704Pa7SXZIygf8sgGb6NF5abs5yqPIWccwNeGGlX/95PIFY1+nF31KLv
1oyoNIEEB/zKw93YhXm0HxkEvvZRVcC8JK90DY/dMU1hPt+JgG1qJTp6MTVcpscqoEOYrVjtaRsF
5QjXVK++7poRSpohDKTXjeQdX+8rKhVzy0JsaE0Ho+lx1KPKoFluPndJu6KG2iQfqhi+/vrb4BrY
rA5A56cqS1HL20S+vCzW3I1zQ3/rQb7YMAlWLgoTrbJFaV7vFIzVs7mFk4Nbcmmja2gj6OoFUmdx
Xkfz3u8bGIYyLyrbnVP4BlYKONTtxL1iUBn6A78mHZ5HXu8GpKeBtd1rA6etdmEqK0gK+M7Qsxk2
2qn0f7nN3drtx6hdg9H4OqvadE02TLUBWpuJ77u1wKndNJ0YSPBN3TWZ6GbvRy2n4Cd8L6Tjzmkd
5fUcmrg0gcriqFCodnqwAw5St5PQdhkIQvglQkZRZ1BNeuZhCdss4RavtrfAiA7kXPmYd2Q4TKur
cx5Rt6K4DW6MRiCyIAisIeEObXPupbBGqOhHCihvHYRW5bojeRCXaFZnuS/lBt6iv2LZPTi9i6F1
gkvQuseGEZWZxehrEBMFbKiH2i0vs7GNRSyIafy4z/KuDOGxl0owXszw5DR3W7ls0k1FCXQ4weyh
4cYwvOFCCMebzm9VsxdbpGYTl2uOBAEdoG4LvFq81d5E3Ip6NpRsIiBiR9AnAY22qs7jYIyGDRzZ
Yjf2APWTPzPKXjY5YFIKL3tj2HnRBOQbbsyLW6HZlg1mc92udY98FYWy+chDDis6MjC3vd0Wp/KD
yqTitAdIUefbfmqhpDLUTga0EbUBZbSjs4GOtsq8pQmeC2DZn9fa1G64UmrLUgGW2MhCljqLYjZ6
xzJt6JbwaYo+6Ey+wdqjtjoVyKycx1Vy8rmgQfegSzGqLWeNr3dwpvIeQGe79ry0kjvkiGUK02Fc
Rg+FF0XK7enbsJleho0KG1pnSIGu2clmus0/ULZ4Y6uzUTP5jK5L3Kkm62eoBdMKwvtQdJkcg846
eEFfhkW3RFo+LRAT2nq1zCGTUTSQMnfakWzcXEyCFZetU+bAB8ovapGDjre0y0Dc8iobObcS04EI
7DdZEFBRwlVDTuFGluHoeP7a6Lm4X5E3+PiAxfhAc6/mC0gNP51WxwbPVUO9DKlZm0x3TQ99ouDX
OsCbzW1wq5ORtyvt+5LVGVL+Q+WX577vZBoUURs6V3seyScIq2RDOPbb0gvRgZnWO7d5W9nUUFRd
TqexyTgUY/em8CEaHME4wm10K3WYylgkYxnADrtMVA4xuKQ9L5hpCsfxrfQhTGcVxA2pMxY1EhK+
yVkZwmHFafI2ZKzTTZ7zVDQZHKemy76rYWE5yPH2/dFPC/zKHd3GjaVTCYNLihO4WsMWqQ/p83Rf
EarUPkZ227gl+zaGDF5HPImDXGXEBAM0xGCAenqHSPqRou0bWyaxag21J/p2TAV248i/NwO5yyl3
y/SJ9W5CXGJISIe5o/4V7USHUv5qIIz2/gN4a+Kn/3+RYDV4Gb0SqMA9ZR2/GxdP3zdF5MZmojaM
rBINNcTvq9Nmk9zqOoiyQUTJzm3u/p9z16guEF43FZrhqEqoNoETRC4cF8YKWrMMkApcRAWEACSc
YMCg2yfYYcGXwG3yVtBCkAaeDwMUDNeO/UDt6KpmxReXoYmNJgtHgm41GIIgrSouN7D5HZ+nAFZV
bsNbWa1AHaEp+GnZdcLR2+iTYx1Hxul1JzagTPnSzGuHyfO8QNmJ+noDlRO3rZjYkLI0XtkS9ai/
0WmA2VojgEeAYnojR6dLKLEhZck4cY3cs8oodCx38JchNwp8vju3pbeidYkFbvpT6+1yms/qXBJK
rn1fRx95Q/8uDf19PyY2sCwOA3+OY4NXJzZR/amFAqM5E+XYdgdclYwPb+gw7nctTO7VpQePhPVS
M9nWTz4NwoOJ/fXIQm+JYErIDdQVFq8sP9VNNPvbum0XsV3zgq8/FF+EOTQaWSYcLeT8M6jD8GLU
cjhfRDEeAm4mDAENjGJDahGuDwUFv+W2POlUwDUtgWsWrlTQoCd1N20LAuTntdSFt+7w2z1U5304
LHyQMb1+RpHE2oAJT1nu6xZq03NQxrtiaLtWbMYOpcyjmMAX+uBS8fpWTGz1M+AnW/9EfN7nnMrr
EbaAl77w4TTh9u5YG5ryykihCltm/kyeY7+9TWl+4za0tZfh1rnUXjyVWbACz1v54dFXffTBvE9H
6CuvpA29M8ar87WfS7jEQBPk2PVrBTXVBeiK/83ZmS1JqqNb+lXa6p4+AiEJtZ06F4B7hMecmZHj
DZbTZhACgQRCPH0v36esrbafyso2t71vcggSx5H0D+tfX+kRctcnLnnfXFXNINnF3hZPkvF0Zeom
MhE/pMr3x9309furntOlGK8J1YJskaqbdUxh9VztH12X/O45/eo1vQhBYlK3i5oXUNT6pX0H9Xb6
nDX19nXr4ug3laRffRUX2w/kCfWy8r4+1K1T6riwLYY6DHhQEA9BmISi+7q6D7k0CKsbVDequceH
GZIIQjf+ERvRlQdYlvw1bohgOIJUfVA3MRpmjvojaEq/2aB/9SVcLDJBoeXcMYNbqnoS7iR7C4RP
JtGZ5/Xak6vUBSS7WG8M1+ZtKyLYdMBIELPu9Sc5ietGW8mlkM4GCWv6MHc3QjB3hOYaCLsmvi5Z
IeJiha0tioV0AVuvTbP0aNYAP37ZXlW5IOIi/yTcxH0vwLSP1/aOVDRPR37dM7/0AAuU9HZ0uPS+
A1Uqp6Nuk6sqIjCl/ev7GGCE1lqpqlKB2SNYdD8BVnDVjnOpoYOsEA+Jt1VpOnAtOmvdTcTou+su
Tv963xUToHvRCC87PLoPxsChOcg+PV539YtVSqSaK0ai9ka01txD9fpxqsN15rDkUkNXc1FHa7K0
N31I+uMi3XBLpv46KSq5NBOLwobGHvDpN23XTaVpsodIzPZw1XO5lNFtHahc4LHK0um03Y4Aqb83
s1LXVc/IpZSuGaWb+nSQ5bACfNmPNx14htfd+cXqDM221bpGgAPCBshXC1CAe89+s/P+Inq6VNKt
UOfvmPDDIrLrmEM1BnAIHIWvu/OLFbrDpMeuzoC5kekATIoZp7yaB3mdII3wi4NV6oCZC8UkBq3G
Pcmzvprvx021181Bkktjr4UP1SAmCrbsmY6r3kAF8Jsn82c781+EZ5daupTvGMUY6uYmDhFd70mr
GQaManh5vsIpCTBkJneai2nV7MBRT/bF5BRb4ZBpeDhOiyTTYTdxnXzVgiXrTZXRVlxVIyeXohtg
lUGdWlZ7GAbeF/DChcdEWl3no0DYxSncS0d3mjF7aMU2H1nl4FgcATl31St3qSCkPqF7r5w9UK8b
aDjcKwY2f+fi/4vFcqnqATQBJjwiWMBQ4h2AJzUXQl25+12KephaeEQnPPVdwwDCu/AHmYHXue6x
XES50W70VPV0OdTQ45fSN01BEgyHXXf1y3UOYXXVrtiqhUm+WU3f6Sa5bmCTXIo2t2iKYQLjzrn7
7OoTsDPZcmgsAAjlVTd/qdoc2tbxLAaQeZsbjtMydMtQNIzH9DeJ8C/emkvZ5uzUsq+VWQ7L2JiD
BiyyNDK9SptILlWbyB8YNVQvh/hsQucZyHw6FVeJ/WFE+tdIxYg1tZXDxdcFRuI9QHwADifXSULJ
pQld2iywZliG5ZB0sSmoisElH/pvV32rl5rNUWUZIbRyhzUBFiiLgK2etpRcF2RdajZrCJ9JGlF3
GCHzykc11+CsUffhunu/CBBTbwyNOcB/kUSvKVV7fWgDu/LBJH/9TtvZxyP69u4Aw9TkZdCb+sbB
bL8uJr+UwDQaJeXRpMuhJTMBUD6pDlUFGd2/fzDn/eRfHJqXKpg+VlOiwEg78grQ65dm0a0+BiAG
52M6G5yC//6f+cWCvVTEVCut0rjDh4AFd1SuCauLYQP497qrX+S6pqmEc0C2H+oabPMMcphCjuHH
dRe/OFxVh8Mbesb5YDYTilZPXWl1dd1ec6mIkSYlTjM2H1YFbLVuMjDiqNyv22wuJYlBU8732c8H
1+xgxlv1fo87dt1XeilI3BuAN0dUIw8ma0ShezDfIEm9TphPLhWJAwhSTmSVOUQ6motuNwM40uE6
5yZyqUes0rSf446bQ+umptiZ7osMzvXXHX+XYsQlDig5z3V27Lphf92J2YBwH35nJf+LpXQpR6yo
9/ECsfKBzTHmUc57vEni39XufnX1i70MhBuUq4OUxzRC6XyNvo8gVV+1kC71WSpO4gr8DHGEz1fV
5+sOmaxrNvvpustfrFPwjui4E6CfmdEDhIjdxpsHHvdDdt1avdRoGZstCJyMPEob551M7sBkv+7w
u5RnwYhrciHBpXWKYPXc+B+uU8aSS20W+Axt1YhJHvez9ZHywPumTeav23kvtVkd6Ru3hzEt4cJ1
O8zmhfDr3ATJpTALWQ6SGq3TkkPw0w3RQzq0b656Vf6HKAs2Qs1Mh7RM+KLjm9T0mLtuvF7eX3f9
i2hjMPHU9csojukYb7BQT216dx7V+52f4DlY/BeH9iU4sI1Ao8t8xY/aRPbWVeuqn6wgdX3AnKqo
TrXeffPo9uq3yfUvtoVLoREP6aDHwfYHIj916Stfr3vxL/VFrKfrZi2uS9u3GcQ/Lbuy0HCpLgLO
OpFVK8SRDxsB+1Cu5NHOUv3OQPwXwjsSn7+cf9IrQJCfOKxbccRgSp1PoMO5e+2jEYpZO5vpxidr
h+Fp0JmSl80mDlQ+00UgfEbb+Dsr0n+NL2bkUu0hukD5CirKUWeyAZBWDgHoyxj//Qyx4x/ScZD4
nSGNB37Tmu6129vXeOkpu61suzQgztfNATZXP7aVwgMzd2J3v8tG4v/GjP2rN/UiMhMhqYa1m3qk
l5sftiLu2z4xB6WwVffHptpUn0+jBuMoH+iEgHDrAsDvp7E3vNFHVGM6pfN+V2s4NVWIqq+Ueqgp
BwJBvsppF3bvQZvHA39QHKDtx9VWPuanLUrFBAIsqOBRmxMqW1rnMzCwiJ5HjvWeMzmN9VczNxqQ
51SJVp/oruARXgZUgURdhmn1c6EC7bZ38B30a5szBS4UvOFDu4EWGMsl4mkuA3gC6jY2ioOXoFHo
djrHMEq/4AatGIf3JtFIODrRZX9oo/Hb8zKla8kxrEDzBU9IFevqk/ZmD8sGVJci1A5fR1T6xZJv
c0yAwGUZr5vPQ5sq+V3XC+hQmP7dx1nnsIjrwqezhPHW7Dps+QCnMVt439pYlQLTttUBjOUtOURJ
tdmiyrA9yQKw7wAQbbLujNzH2crlsWXLrjHuB+rhLdASQyG4WfljR5Y2K0lLPS0awYG53DKdlZmG
a3K+TTWfBshyu7GpSyeRl4sCZbWtHnFn0zALwKm5wLDR2t5UqUCugQOI6+UO39bYgLKYIR0AWT3q
dbnoIfkyOc1LH/ZNfF/aPdCjmUemnvY5yfiHBtxl8URdRenDXjXZUpf9jsGm9Cj9EsNGY+di6R8x
1pPh+zJta3BzNdllvRwJrLARwmsy7uo2cLr5b1Om27EuxhUdhJPAhKx8jTex2VD0Qwr8XJ1FZ+/Q
fukHH2H0aYe2FbZLYlmXQ8B3OY6nhKH6mpy4GrImV1zJI1dAcI588xp0dhYiu57TkdXek8WqAyji
dH/iY710r9uW1EOG12FMlmNHmd2KsW7SBNbCTehLlK6a7HPm6DDey21Hba9hZNkAWjYOHaBcZkwk
CLudo5QWklHavYlVNvMjXHnUdj8kPkYrhDgY8u3QJrgVWO2GBMsddK4cznykX74lfYRBq3kVqXkn
mI6zsqks676hvJX1WDQ6HdfSdmy0T2BK1/wVmr5JH7sgMFsmRzKyu51FiXqIG6/2H+3QjwvGrOZo
TJ8mLNrmMJgmJCej42762EQ6IwnORFVzlgudSvNEnFPxt7SrqizkVS11feP9urI7Mrfp+KnzPLAC
oAQCC4Pa01jCD5zx/nvlfK3qXE0q+8Yon8xHWBLsTYGWJAIeDEmM4RHTLzbDD49R+n3s5nU/6cSE
8Kp2EseFabCSvncpXvPbWiX7k5OkPpJkyrrnbF4EP5CsNc3bSTXb/uIxHZFEkBXAbALwbNhX85P1
bhj+UGj3NfcdnyjQo2PXVzcTkG7z/TJJkRRdStPkc8aTVP6Ivaqe4DsQ3aH3uH/HXIjOO8/qsoar
VFRu7Z75O4BH1v0WjlP0Uy/bVJamxwDrGxGafniK66qNT35sl3CIpqbbbmWYCb8RfFPkI+GVqt42
k6xNYYKLYKTZEWkxgaI56I/rbtn8aMnuyIkabvr3oL1U4/PCpGiOpFGjKN3Wrdg7Pcvm5ghZfDw/
TnLl33sYSQxFhdKef242MmMracbNHzgb3VyXBC3O9V51cMU+VvViMJsSibV+bTIr05M2xgA9XEUz
/9Y0sjNFPVjlOlDg44oAWJXS7WR7bV3pfEKi0tkhAQS+3z3Y7k7iDkpG6hgemBvuoo1qO+fdFtnh
MJx9nHK4IO7qafKYZjwwM/svCQmeg8lXAwxagB/CHxFj1z8rLGFRdH2T6IJrz8aPYQLUE65YWsMn
L6cKWPOTdxh+fg2AGs5V3kxObNjvd+PHMe8cYjufo02y2u9+WSn7AG7LjANBweJIvu1xlfMXadwy
H5jkaI8fBp9olmOkd2A3vYylOqxrTfsA5LPL9nu/WTDF8w04MnlLqoDEAuOPTXOyQPNF+Q7IevSO
MzUnZZPyJSotWWNZirDv3YeZ7LS7Xd3u5c2ix6gqJ59U4YGC+PZCYtu179AcSILK27538gjUQO3u
JLDQ+imgdJUdU9XivHNVxSao4NNme9A16VQx7nPsitTMIsI4ymyr1mPkcrfxW0eUxozNkDr30m5E
JLcjdAbd0wh7xHbK15CCugQz+nzys4xPMZXWPTM7RcPXpN1AsOc9tXjHhkb3zQ/aZzveBA2fP3sY
66xdj/hkW3dgWqX2PVdrU93Zuu3oCbPRvH9c5gSgtgO2o56X4GvR6ucOf20Y4dumY7d2bOsaym+M
L+EdyWC+ddd0Lphb02kKRXUChTUBYB6ozHx1YUje4d/MPqxx47YvPUgDsBqQSTOmxQTPzrqIsD9V
xQbE8rsu4Y7eZtJgUo8NAxTOep2zqAhmceAQzqPfMBe0irhAFyprXnC7jD1vPtTtbTQkKdqNbaWi
5VXrfRzuMOEAIDyS1H37jlPDDgrGuoTEb87tPeDgaTOJ/XEnMtVA0es9VKesw1cPd2IOSt2Dx4Y8
PQOZYucTcY10t5vjkp1P7q2BkUSNx2ht7iRWOYHJYb0vdTG1PoQ3VG69zEG/y/hRpBr7W66o7+Zn
4uJs+rrP1qRd3rt1Y6eQUrI9pXj7m0+d3cAtwoekY/Ws0PHwbzOFh3i3J928lQNdmLvF+R+ZGg83
0evB70L4GsGTG3d8mXO9HlevIv1exMHplxXPbL2bOmiJn7u1bdoi7ZrRftqMSNhnnYiQ6Xxb4W5u
8KRoX/8YYLRLXoA6SOXXMeVSfZn6SSVIyuGiSQvdJZ241cLZgPitIRkf8ylaAo7CfsPxgWgPPsM8
YqsoLZw9xgBhp4i+AUUQ0oLgUO9O+zKpV7Hg/T4o4ntetNuOtpoWQ/qRJRDTFDRkVVeggJEKYDRH
sdwkvWB8zelG9PRkmqnBnHoMz1ckH10/PlJtfNTnHPOjX7txctuRgSy/PscDmWHajOa8fE2zwTfH
tQde6WVKGvops0ADlTatUD/K2sjxpzCYCknH3PnkGU1LOrztlbA7CO/DNGLDTLE2MDQAdWN2o+C8
Oz9WupdmK7I0rV8C5FJRsfFWr2/t7idM0WNYOvEFvC8rVQgZt+ZZWRQm80bX/XSgAcPY/REDtvEh
q+gwlDOpEnwTbdPHj+lizvhfbs/BTwY9blMXMltZUuplIvGSq30LH7ush9VWvmuM/L0ajObSD7UF
onweFkRcRVN3UQEM9ypCgd19zYXn1H1MFrhZ3NbcG5z3YiMI0ymmvo3LA00jd2pxC+TNMg5OFAnj
U6lCsww3asNS/8zI7NdjIlQfA2czwycvTlualbSHpjy3NN6PEoeRd/nMqs4+LdDByaHQXIv+Qdkq
PGfhTM3d553e2yxT5JABe7ThGEXIUc57im3f92tUnxQfmHtd+ipe3w7zEhfoZUzJl9BXfi0q36S3
CNeAWlWYMRrRTM3nrWtuG2fgl5JiGB+HLS323UmTjyBo8dLNJLmtEQ989FrQ+xr+Wzrnspts0cQJ
r2H0i0xtHNOO32W+Dj9SDHV1jwmWjr7ZO7vLxylK5hfi4QuMFIi6h5pnyY7YKU7nlzUy0Hq7TRQc
3gOP6Ltgwt8ITWFhjxnexzBnyfvRR/VBJR1Xudabu19VL59rD+xCqfAaF2xbfJE0VXubpql8WHgd
7up467+Eeu3eSdrPRUv4m57N+j3r5CDzmhgLrdLSKzXlG2mlt3mNaDccA5CD4ZavSf2Bx5u5c13I
ZInXmRd6X/btOMwduwvQoqbvfZSJd3XvKbz8kVOL6LbSYvV9XuHNzeCtEBryo3VVcO8Z4zzka6u3
DPrfePWhbM8mEqc+bDu8drI5DgY45mmyCfKYlo5dWfM1ju7WOMUoM4biPbmbm7iSTzbarDuuMIcg
H3beJ7yQIV3d/ZIaVn9B5KqnA3NJlNya1rTpQ7etPQjB9bD2SMfNnH2gS2/I80QXag5w3wgDfCws
b05jtMr+c9QAQN0VLLSsLYntGpcvrEUoKt0i2mLuEaP4vKIRpX0eWFja71vG6PSwbuO6fwPJzCMc
alzG8Hb3WFvM5B3GqboDrJeq5GbO+rZ7s8UoGB3GIaX66AT2nRIZTS1O01lVfJiETugzRo46dg/R
NY3LWG5MnmIMlW1/tFDw6+fFusyQIsh6be7sZCnhOXxiMrQx9y7pwxukxiJBFgz97X6Pwo7FvtAM
wsePRmNJvlNIVv1nxZQ8pYC0I0HWXnyOLVXRF41GKNLkbWQgZ6Jz0RR4OxAs5dWyYne387KVq67n
7COHEYT7kHns7Z+snWTSlUxMEc6ramDR+o77vUNRJkoSQXPnqlkXsqJ98mT3bAt/pPCI6H/MLWb9
DlkH/OTb0DebhEsFG+cXgMGZ2g7DCkvgG9lGyfjCscqwIxI6Txm2p2YTqDA3A2pAtx0ljb+lqlFE
l+k+IwTIe855DXbAiPwDEV83FWE151gE7B/n33Runmt/I1Wt5g+9jcb1OHaRkydr5cLwje3Sz+WU
9Nv6RUmGmX3eKGm/OK8mVLJqoqNCqiW+b6e64sWEhrV7CF2X1vhKRIsZT4vWTDGbdUJQOnG4BH1Y
9lRmsHeYqoexTlCdqrbs7USTgGqPY/tunkPf9/kMxmuOkbl6oYDSZd14DD5joaiBxV1OO7VI0Bq5
oNLk/BiZ3C3O2zci9qL5YwUPJzvsipCm5P58rua1BZjkdueafQugK7ZdTsdIVndgeKc8LWy/dxHi
0UCim23HG3yDEz8Wdw6bffdV7m1T4oxPq+cxsfOhjaZ9gWwmqqIT4lvqCoLis82jzE1VAU8u+p6u
DqLF1Te1OcnmfGLgabkYlsDj2BY4kYz+wND3IceuaQZXmoi1/rBumH5B0hehALmLJm6fss4TJMxt
UE8YHlhOfdXyASuyWu5GgkLHo0xql5yWyvVfMgQr/mlQ3t65SQx9U2YhbAVj2DhQiqmrL/BK6dqy
1tg7225Wj84RBHA7zGv8qRdZU5g9AGaDkSFy24qZ9o+To7Z/nKvF3i/GjN3XZN4ydRgzNb8i6aQH
HVEMGuF+eHYKuwDFrt9S/4HBwebnnHACmD08W1q8xIgz8t4LfaRAlS/FhPB+LDJoV1bwFLMNLQHs
m7aYpnkr+gUZIwIbI7cCY1KhzuMGL+8UVNIXBuoqTB7AlCZ5HOXgUF5x0S71nfAraz5tfp32hz3d
Qvce3jBj8qB5u7S2cHQ17f2YQXsF371tKwnvUACt1vQ5AfeyXEexdXC9qIBcHnDOizdxQ5G8Vhap
Uc7BS7zbuyraoEmd+r1U6FOzOq8cJs++VwN4LqdEIXTOKziLZD9HhyIEzizE/OA5bgSiot1he3uM
Mjm6d+hoJfODxzR//zx7cEaf0gUmS0WWzcY/azQcv6X7EMG9qGau+diMNQbSlDOmh9ZOp686ka7N
Qd1tcq/AIUHGDN4i9r7VfGxa5IioyNmjskuIc+wRW9XmOyp3rFSCN01/H7xAmpljhiv+ggB7oMWI
RHR9Dqbe/Rtipkh88tU0LM/L2sr2LmtkrduDXirVnta62eIG+23C/lAe0eQXFWqPAHuXBk7Uapz2
96izamh6ViTkess3nOXz7dZZj5WdTB8S2tAj+ijxPSwGcJBkDDbi+eD5It5jPfj+IBvXwF0ni4ft
wWfLoD57jQQ2n2fU2B7jKOHDT9NJqUo1VnPyGiW7Xp8CQVbyVI2gqL3JUIBK/ky7lydjKR3+YIOV
4naL654UaQoz6gccZDUO63pjiS8rLrbMFOBQQVpb7DHkYO9WOAeROw4XJHKPF0uou4XT1ACLR7bh
URqUo3JuqIeXuGnmn4TRtnlK9mqAwq4iariFqXuUvGCmUPCxACFp9+iNDMEcPYV73BHCG6MLFI/Z
8m3w2kaAB+4uO0U9ssZPpNcTQneO+K6MZ2k6DGoiztRPC8okqsDsgbNLDsOcOLknPGGIoZmLhtsW
GoT1m0+CtPhUvHI3vm4zX87MGHXoKc2mMgGtxal8mnVojgh6e3lfpTAPgzCxP6OzQBIby65p5XZX
OYjWC0z51JKV8BEgFp7jlUavF23Csb7j60Z3bM3OpLfYJ0d0siccYTnKTbHKMUy5d+Wkh6U/ptsS
Tz9Fy1QfIUSKU0fBgoXTzB9G6R6zTgrdI2eLVeM4TIuon+UNT0wStpOKM5p9gJ+ydg/nd24z+OBt
2qVFF290fGai7bePET6NjPImdnRcjmenZ8Tda7av6dNyThTuq2hUG84YaElhvhSqun4OOraIyeaF
crIiJ0NqLgqUlBmCcmK1HL63AVs2pEZBaPJzdms0HRcYvyIuxDJH2Rwkl3G+s3JcsmfWdGuNEzHr
9h+qQdH1S9f5UR3TOh0ij6dr6ABOMZ/bNymiGhwNiRQpOxps7dPPxqTMZ7mLJZyMvUiX7DVGGaIF
GgVlToc2SbqoDyZaxuhlrFHXfrOe43GMrYesTwqxTvD8xUiZmftTo1Hex0uSGnqcBeI7fgBjcJnu
MR1XM1/sKJWPCOjbWbSihIjLZffeoGD+gCAi4w9qSVP7bug7Nd+JmvrxFC3giH9B16UiBdpZHAMv
o46WvBeJjx5GAgebN9Fil/ZTtIPZV0gEAMMhLDqbn1rrMASiGRHr695DYVVkxKKW3dJ+gEHKXEfu
e8atqV6pt02RDPD+79b9LtqBtp6RL41Nf/KmpiFHmNGhWCE2t9wGNJbo7Yxior/pFd/JBxRPGLtr
FRoehSEazfEDZm3JnJ3P8B0p/LlwEB2nOUmWgnLdRTnW3CM3NqRoqTB4JBxJDNnxdGyjGGVtPqCS
HfIe+LEsD9NmWDk3gqW3blvkfmvSLSID7M4Sv0iULmpwxMZFxt0Di2drPzALx/Gfok4X/UBQAhTH
njWLfOc9KtBlX2ddjck9SCtf2mHo+X1V94N65zM8mPuQZMrekQW4mccV95qA9h129tItQtd3W4c+
4nvEs221FmThoZ3Kbsw0qnMp/MtaUixYzCYqYADBgynR7hCZPCoIW8/2vuIz/PeIjQspYd+oDxoV
b7uchPYzHqwTnZlfthkPDa0hvAkAfidChncUjx2DR5I1an+PInG1HVes5KPcd/GAXIFH90lUSXS2
OIGzW3LuVmTJDek4NzeqExN72PsRU8lxEkb32beLhHOBWuAfcXSAOIcmjz1nAq2cBIIkMtlsLTjy
N/tFr2mWvIww4bDJ8WyDGiN12xjA59m8y7UrpPZelUHPZ9qas/yJzVU6nFJMufrbaTALLes1mOEh
sXBZQSWIoK00hlksxxa1yjiPbBxHR7RiXFv2WS0RXZvJGpFzqlv6dRMgrN9Xe91tb2FXkDqUGJtq
3n/QgdH6m1Ej6U+EYjzvRFDcmh4xUT+71x52zc37cWDp9hCnkQ1/hIl15iGEOrKoY2xJViCCQXEc
ZbQFJeTWWgjhJpc+LkRbX7gAqOZpxi105bIniSqgG+doDabpWe23ZkcJoeVTv4Ka+554VdvH2e3x
cCeAhENcgE9YYQ5AugBquhVp9w3VjIiWHcsiY2E1ikCssAPedn1A7V2hOICN9JzN+HM8IqN5pUWI
onjGYsmmGaMEhp2foDTIyuuczEw+W7H2EUbxW9H+WM7n4w+xwFoAc9asPk2jRChCsN/17+g8Jw5r
r2Z6crnJLCaOkUkDoiQa0pKSJiyC9ITWU/WUNML5I7ZR+ASu/dCuP123me1h3IVmHxEM8HTLu6lb
7kIQ+/YxE9qszzi1a3prEa7kGo4nUw5QTn2uCZptxZmLPs0LgmMp7mwDFf4T6sEaw+BAA+zI4CeF
5JwB6pgy9xXDllOWY+gm8YeNG4XixDw1b9ENjutyXQEsfttB9YdzEfwJ+BrKNavkB2GIhPB1ICjb
rzdDNU+jy1vMwqX5mKFdSgu0+OblJ/LlGjUq5KXEfUVStrdRzh0axl2OJnvlUCrpR0xC5DBwN74+
bhhpBDhn2FLefMb0cVjmfPEAvEw3GilH2xV+gre2v0M+vLG4nGmDjnX579Uk/F+rPS79RmoUHrc2
msVxBNixL1tIqh+ho5oKHM8oqqPCnP1mZPwXupJLcNc82WBTSvkRs9GTeOfCWC2lqRHWYMAVkX9B
MAnfIwjZwvCbQc5fCEv+HOb4JxVFB6kMNo+EHXkGPIGDA8dhQgXlNx/oV1e/EOIYwM2saCRDP1R/
U3P8wWem+o1y9lfXvlDKISqbtKkrdgwgIOTNHE4tdBVXXvxCN+Hi2A3jwtkRlZUD2gNtXsXIp//9
C/WrO79QylXb2jomW36sSWSxha8V8jxs9ldd/dKmJVGGoueN54LMADalTgK4t4/v/v3Ff/GGXrq0
8DnW3mwdXpdGyOSHHVrtC8JDAsRKlmiTmwXC1FtI7Jm5ilSGKcW/6nyarPYC9hXsCDIk+5hOs33q
YlQD/vxA//F9+z/1z/Hlv7Uw9r/+E7/+Ppowt3XjLn75X6+jxv//ef6Z//d3/voT/3Xzc3z6qn/a
y7/0l5/Bdf/x75Zf3de//OKAQMeFN8vPObz9aZfe/Xl93OH5b/7//uH/+vnnVV6D+fn3v31Hlc6d
rwbjreFv//ij04+//y0+y9L+45+v/48/PH+Av//t7qv5+j///s+v1uFHGf3fMkvpef7U//y/pJ3H
buZIl6ZvpdF7NhiMoFvMhuZz8kon5YZQKjPpGfTu6uf5/p5BV6kGVfgxBWQtyogiGYw45z2v+dc/
saz/8hmSm0qYwqal+s//aMhUzP7Xfyr7v67ZrsL1PJKMaIj4VAY9Xf+VZf6XuiJ8vol3LDsvYrb/
++v86YX8zwv6j2aqH3XejMP/+k9Ouz9twC4/3/dYVb4Upu8hm/mwEhqUd9M2l82jb9L4eYZmtF5y
tGBruB70KvaQ0hiYaFy+4GV7T0hmsh37V5XrqLIdHBr07WS+OVUXwOu5Oh/iLMHUd3AuZZ0fDnu1
36/Y6Q4gDEn+5FvJadncJbLMktZiNeqoHeoVnoCdwLSGapTUC9EIdvHGIMAgI8HI4yWFEKSUCfBV
13aIQwGjbz+TYRUmaV697FtG9k5h/SSerIYJ1DuBlz4M6XiTF/p93HvzUG8MqXbpoq1vP1mUgeGU
qTkce1+icrK+eXp7V1atTn7pZvdGlVXxoOfqGx6D9Z0cxHQqSAotH4tHx/NPo5/e7vVtqvqIGcrZ
35kkpM8GpenRXTj7m15UkVmuRryn6Qsjoz0YWzDI+t3XGYOgi6wABRlA+qEvQe06CjYaQvU+lU0L
Yd4GlR0WBr9ya0IGskGSoAI4L41hRIYLSrDkkMoWJ9Id9bj1DvGpoKzFIAisZpVFgAkz08FBi1PD
cHFiw5K/W6PvHxiVwvEwpHoxeuOtxoqU6V+pYjWYIqTSLHDirX8iZE6CIU0sQH2pg03t6dEyVxGq
ZO5DQjeMQ7Lr93lavWhPtc/pVgyXYeuqaHW6LujpO6P2GglvNmZ+Vy/DEi/Y6UWwR6wwmYfuM6hZ
8TB5g0toigIGM+bsFmmYF4mxfEm7ZYhco/qBpr8OSuaMh3FO6OPmYjrsyVy9OMoXfPmivtcDy3Zq
u+/VvAFNbk0RCXjHt3JZXboQ/UNA/w6nzX1tKmTURLUAnQCux4WEuueOU3awKvsTLy8PGcGml1FR
+7uds55c333CzoZ6sq2SuFPaDGd705+S0k2Pa+l/saVJL16PeBMW0DpSivjIW8BMd3xLHs0x8Q5D
tqmbRi3pq1xsNx6ZiUddw0kYUuXukVlP+RtzJqat83WRT6W6cbvGoc+pvEA2ZhETuocVzQB/EIVG
xTMYnJAyUgZDh3MkBZu6TYoaE4G1XwP0dG2Qt5SqA4zCQBsTA4PUneO86BobwKubf2M3Nt/VjlzA
OnfXissl0bEYzCXw3EMuDsyxlzkQ5Z5EYJ7Zg8GLjPOyBwM2DIhJOeBuuTNXsnzDPQyGy/cqFHwy
14EyRwQoDOFZnqpk98JRwdAQPXEhVSbI9xC7H04mQV+EJ/c3Ylj72CkA7AJQEStib1xCrXuggFKZ
QePsVTxn6xgW+GNHXl5N58yyhpAKGhhwStJ4TLU8r37fhMbcinCTdRISU6aCcqYTdtP5S0P8VJjP
8qtjLNkVC9kuymMX61fnWzla4rhq4Ya0Gb9dlQ7ROC84gzNhDpitP0D+NkJFnnfswxi7z65yTtWk
S5SmSxV2u1/EQvgiyHPnOocwPEy9dXdX6QonFb/YInsCBs7FWsfWnDBr9q0pyJIqvzS64Ttxlzro
03SHdodwbur4fhvGIcGWAlM7df62XOH7EvjhknK7QWn028Ez++ZkJdV8rqf91WO6DhfLh6o077ie
rH3JG4W55GErH/ft4J5mC3PMrmCC9Yez7f8cJn88PK5eEv/Df/3vo8MXjmM5nF4CJvOfiwijacuO
MXTz6PrypvanyOZLMFsv8qFBJE46hlok/1D0/ssd808XtW0fhY/lO0pIS368aLm0pdmtq3hUmvaw
K0LGFWwRP8eFJwP1pR4+mTL23CfJ9ySzfy+IkXu2Hd8XVzKwACN0P0rJy9ZsJ5Ek5mNxReqCgoX4
9w/1L+exgzjTAcF1JIWB99E6gfmJz6pz5WNfFt+NvHjppIIvO8rj31/nz40XN+KYjsl3CVjscrmP
VPKuqgsXTwb7sSExaJuj5dyuVZRl/1YL9K/LeL6DPTcM1uslP6yRRDSJ7lBqPM5mgn3Fu5n9g3Dl
//G8/niBj2YQW+1rq7O4wCDvoDwU6qmo3/7+Uf25Lv/XPfiWyUKHkWRRcV+/gz+0c4tlOcaIn8rj
RBpMNt+ofQlW9WSq3232/veX+nP38t+XUrx+5bguPgIfk614XJWpc+E/dvKyNAf/3zO/uv58gdXB
tQy1uBn3o7TFSoDoB0KRHg1INXtEofH3v/9fHxVQtU/p6mMH4NgfxemtcCxh7KV+YtBejwf/yr48
yjaEZ/P3F/rraydP1Me/X3A3tqmu//4P76Tg+4H1NRdPng+FwRggs2+v/eL9+PvL/PUrIReV78Th
KBeKv//5Mq4/5Xkts/zJGp/l/jVNiaSZ3rPun/whPz435drW1XWVVyJsj4Hwn6+TSuqpBcXCY9be
VdXDPB3cNdiScDD+wavh43PjQraC9iosF3zW+aiy2eApic1L80e3qkOrejPyT6X6pz362mv/cY/m
Ir5joYpyTY8v5iPkMqseT1MPYhbGf4E5TcHGfuk/5dVtY86X2p1Czy7CIvn69y/r48ejXOfaLbGB
8uko6+OayBq66NJRxWMXTsmvxvin8+5fKsQ/3xd1pYdlE0cefz46N+ckiGx7VhSPa4oiYZxnfYfd
mKCWcNvQMpMprq8INw4pZgzBa0SOYMrv1sQGPhr6xYK7FMDK16HVFfZT3dTzeTOdXytmC4+59muY
aqN7xMfcjQXhKvhdUEIM2Y4yj5M2DbycAhkCVxm0pSfjwbeTB28WY4D+fj84dWKftGUv/4AR/HXJ
XO9aWdKCrqxs98M3UKJQ8VooGI/aPPndxdf3onz8t98cl+Cb9SzhWv5Hd4JK+71cnLR4bG5tOpp/
Qm0+fsUsDJtxAp+Vf+23PwqSW9A43xY8ZF3cZfK3Mf2+EsWIOv+H3e+vC9ClZVempZTjgKl++IqH
ulgzf+mmR+QpgfeZMdn/5wWuN/qHXY+BhVGJ6wVWM+i3oP2n8G02N+sv3y6ngmlb/CUkR9EHkK5w
ZGGmRuc+uCUjrarB2h3CYX4aLTj5esUZsqKmf7EK5mpQPtRxAQ43AyvzE5bv4gaNgH9HW53O3Ryv
BTjcjnXvoc2zd3uQziMB8NMlg5CcHJzFejXNAhLLSrEV4Yumzr2ege7pVYEWFuvezIs1HCZsgXpv
6aJ0sL0bONkuVLJp0NbZNqslJiNhuZ/1WH/O/Lw9bstapSF8i99rt0IebHDnuriyRRNmz7T4hbce
ekjGIbzZMkqN/gsqlDkLhnoglnGmlocJp/flUu6qOkDmaqnesxFpU/varr59nNE+MQ70+QnW6t/n
ZlbjSNfnoUaeuwUmmyy0+TH5JmGCQ+C9pvi5Krsbqg5gRc76wcOv5NktTY13zuB9J2sEdQ46LsS9
3t59Ud3a3WWqdi6uk/bxNGAYVTa4JeZWpn7kvNWLR+gBjCQMJ+3Kc38CDi7hil4yStvFjFcgk3Dz
RBpLxzPPnkdDYjB2PfTe9l7njASGZn51YYNHqpzG2L+y/6ot6459zmDSSrNn02pf0gzuthxW51Bg
uxouDNJv0iFFx9DNJVxFyQREdxVPKlHtnTkYTTw6cxeuHibi9GZoI+rMv9OV2u+7fG4Oo90VwYSc
LEr7rTt1aUuOXO6O9KeK6U7aTyc9l9glQ4OAizamEyRndAk+rIG7TpXVuasscASv8p4EkR4Oagmr
OO3N+FWMZh8S91geBglb3zLMLkg7bzwTWuLfiGpSt6JfzNveWeygrOz9QknnH+0kyw/OXLWgUaZH
b+4bxcEYWk/9Kib7jtZyg+NrQho3S/3sKFOxZCb1y6VhVXF2HbwM9f5CnmxyXr1+uWy2VKi4Btjs
s78/a+l3N0jAlt/p5P2Ya3Kz8QNyDoPPfo86cYWj1RoP47jtT+Vil6GXOtkJ68Qy9vQqHzxnFbxT
Vz4Arzjnwh3kIdMOrYdLZoSTdjJqbP43KLxf/RUWOkKoGSrBmh2kcOvfvietoLWXIqxJD4lRJzo3
tE/eeRd9dSmh+hDXtbXnhkA89OXYYzkjDIKhUPP5KmR4JkmizsNMDfKph8HCbNhjXm7YCE2SOYF7
lbZxtWNl6LseMqJygEe32VN49ZzqkWjGjUSqMqp2OE0m3HWRGiisjKI+gvSlv5jz9RDoZIYYsN4C
t5zwAMy7N28bvbixzSft7E1kM0Q9Z+mk7w1I8+dSZXPspZuNnMjzz3Sh222/C7rcVsgzQHbKf+yY
kdDjHu29kwfONi1FoHYEaI10YU5ir3Pjd24fbGIqDiLFhkT38Fp1C37R6josnFqAD235pRuUE03J
dkHK1BRvtfMFxOSeliANkyTXtw4F1W0pW6AqUiMOKW8w8HBAL5rP3mJHaJTidC2u/f2Sx7Msf1Ie
fRqlMxrsmFp9t9K1j9xh/oIkDNJAk4gzfDaUpDgpP8AXTE457ItAMMi62HD6Y2cpsnMPbnuqNTGS
8GjHu2lr9+vgU0dLhacNNFEScY2xmp/6dnqHlpJHSzJ6jyBAgFSqV1ErSTPJB0febcZanOWozUDJ
qThNleHHS4XW0UzcLPSafo4qx/Yz+MQrFg31Zj+vujQY6053W2o6535kJxOjYb5Bth5u4KNiWMg2
SwIl+gKqW7RJ2cZ3OvuQg52ujquqbg9WneqDCcIWkGOoH8UCLMdYujo1TuPczbO9H7Ku+7kXrX/r
FwbqstwEYcj9MtBC+5dJJy+Ql2Clm68L4eto5FovQI6bH+xZpIw2m3drNqdwt9QeLqPHZllW5Y91
q4fTivj7SXTL/GtnSp2FclLXOMtp/jy3XXHDttidxyEp791WtA+ppldayiI/bn7+LCa3jdu9WkOK
o0/2IuYTPv4MM+E3n8GLzHC4QrdTVvhH8iXW2Gh0fpjkVqD4ZCy7GDxX+Az+a741fayLtD4jLGpP
ylnTV7GObuzoEm60NRWPi8MAO2+TLpQ4Hwa7nU5InOY6XFuVI0ayMiMkQrcLGqN1Py+tk4aVTobT
YF2PwYT9LrRhVoQVbKcXsZW2FeSesbDdcz4E24g9NNrCQ2X2zgkD//KTr9E2BHa15cCBiXnZu9W8
H6tHDRRVgOa6y/tQuyZqQzCfvujUEdD3uUOBeoB7Ox8E9EGGb8uvRsPvXhAUXfqi1gg0hHkHmWxi
P+tQfhAeE45F9gslCUvcuYqPksY8GVmD0sKooaHYRv64uvIHBp7pT2tejEgOyfDguYX+gSTALoLM
MfLIsNb23i2kxfZtV8dazsMZxoEIDbEUN6tn8ugm6ohJF+8TicMy7gch7QjxYPmUeTjQQxcs0iPj
7dwKOMm7yMRD8VhbBeISf1Zz0KAuPGhqjHtNqRC7jaxCaONd0Pm9e8S7tDiYdfYOlrcFau2sS2Gg
dOi1uNM6/WFyE4hHBtDsDTS7uSb11VOAbdNVPSj1J/jAGRKmijO8wf0wtBNnfGrcKUPebZv3Ih+r
G49BNcpNe/OYPdZ+YKJTgZBZj+piZEjdhtWFx5VgbsqaH57Winl+mhD7gICF9ELIP+jsYN8PkzmE
ktTv2NVz/rLQZZzrK5Sr+4wfbVvfzW1M4QBqJKaMHGJY8gJW34buYM6WqJuRAM5D8btQSf+W2eLX
cv2z2H3Ewhkv2UACStjDTb2z0+WtcBgJ4ZsGs8uzqtPad9UvhlvoXlCgBCBt7yij3vQijbeZLvkw
KYzbjNK0Pl9jJfAvJyggAFTo74sSA/ImmZeo8mV6mhVZDe7oLWEOLTpc8nYIc28zwgFhbIyYsIq8
vqHcGObtcarMtxQN1BJkaf9DyP2XshvjDJjXj2TNrxs0ADe/WZlKxw7qt3Bx5h+ycrlnc2HzGJH4
hhBNODKNebnHpdkOJPqFaLPmtYmMVntH5KQPcOrvJXOk0VRxr7726QvEnzhHih4Yi5sGy6zWB/Qc
TpRM7W+j3n/1hjGC7g4QX8gwRNSbLTdUHvpQ+w5kkcmxgk0vUzTAL8J002W47fRzqDASjW23MO4K
Wp6oIyDzRF1c3ml2nnvGaQ1EWfBYlPBQ4LWZ6NDYnO6VmYJJaQWd7Iidz3KcMZSIaAjSqC6S7TBB
Aj9LaYsQPtP3RpTVCaO7MpwgFF5kKSesu2v/0o2OycmZ8tgsbA5kvnmHarX3o9oTIntIszzklfMu
iys1x2TS7xWTc6OTxT4Ku8u+4Fg2B62kgC+xvTsjoADVZxAWOLvv32aGe9/71R7qZje+ptWm4okx
ztcc+2E+VeaZHUct2HlBFsAFrR+MxnJz+NXW9QIlHXZ3p7znzQPGt6SxAqms6OHV+N7gpIC+cFd3
eaXeHEH5lddiDa5KWkSM5ICccq+aAkolHe2taiOkKpDVmsk+pbUz/iCKOLmHYtXdZluLWKhuxXOv
KGoFez+HbnZG6vHEilOROfjeA3Lq8rEaqGOdVX9Zs55lM0Alxte7Pze9/NZ6I4bHWb3GfdL8hAY1
xo6PJBVBQn70rnrroB+yKdK12h6qjvA0Vw1VYLb5HGdLsp2FRhQZVngIfIXnggJMCXoZZjw96JFO
bjILmTff2QSFW864us998uhU83I3p3Z6x0a3neauQnNkF/ijdVCoqQz1QbQ5iZ8pTEV2/WS8yzsU
eLJvnXOJEgwmsdk0bqAQMT8Pg7Tf66Ys4rrFeZ0h5vT56rnKqdnNx9ptvc+atRJ75LSmobLbiZdo
2Wc9mPByaZkuKNTt4zDwGXbweC/C9H6iMnDirmHgi7Yj44jJsgg/j/RAlWDHDbTLIFGIoJTK/Wjb
rVOy97iQ5hql9KjbO5wD+GIdTAm34b6yxnBLspnRX5cf1m77UYLkBEXRbif0Wr/s2tvv/IG1P+rM
P2e5nd1vq426eG7qwO2pJaWajUNWN1eHVysNrXawIkZcGbT9wto/rcjzH5JkZsq1b/4SzbDWThOK
9Xe5r+NBEoxz7HZE3nabFKdqE/OPvJFQRU2dxlZpTqeuarZHT2bb1wIblku3Q7ZSxl4EPo4sdwhE
IO1tCsbtNvsvldMVX+DQIVhwx3WJMsMgeoDm68jY3Y1zXz7b2aZTBrIrUbqJXT5L0Z5Q9YIdCaJW
+X5pw/SR0i272J6ssfMiCpe+MHmZGYUd2D+boy2HJWoG9KeyycG4FmMjOGLqghEF1qE190+0Yw4D
bzhuPDkSKBJKvNOWMKncc7G8of51ruy74WFvoK1JsRVoHOmXTZG+p53/iemuEWC9MQQJSU6nShb2
3ex2xbPDWjrDW0yPauD8olAt7nHdX++73VYE+a6v+cDgsKG6jLPJ2o6+07fxTnxBjOY5C/FfoSAs
J4QJduVcoIYOUe5QmOKyImE0ChIm2/q88BkfHWP3oiUX9aFnz4R+p55ykS7nzMPLo6qW/sYx1/Iw
DwLWQzZbty50ABRJaXavG6d/aqxKXkTTIIh0cAW1tCOiaqiaU9/y/rpiRUad5ST0Ng4ZsTtgGvIK
7b+2Wf7L0OYQ6Na2T7WBfKBEp0Hy6xxWQn0j4KM6dZgVBCZaqRsLQQDNp/+Vdov5/kwlNY+ZH1vD
jGPL3okomdFw7YlUsbVTtV/DFs6FZbShsiY2CU+yE+Q8l0blItKuwgw5FSZjHwdqwv4ZZiJ1mc1Z
nfb7clf4MyDkYPsXiI3OF4VdzNFOSRnKMQcJVaeXE2KdNizQ1h5XBGtBshtt7E2G/WUda7iI+Z7i
2SJ+Qjkow9b31W1dVD+2xO7PM9lUodyT9QHW2Xo0y+XX5E7+/dYaMI8ZMrBH6hXbJ5ihWc9mnxlF
c6Ol65/gcC8xbuVZOGwuAY1JQT+VKe8yT656wTMBk9bcsl8tf0JJVCb1Mw8u5ZGv5Xu3GtdlUX9X
s1zZr+Q934lzi19piemROcYWjG/kw7INJu3IqNf0p1mLbJ6UT8xcNJLJyaOR6yAF0JfmWIdehfTp
PFXMjNlirIUmeh0NJsfuDpkeoV/gzOOvBF8bdKaTg9EB60F5qRcPkz/dJMuUnnyBdGtKneKi06U8
eDnZhowZDC2Gs9k11okPI8wXdYYjYD/Isqw/G95OXufYfi39PolVgza9TXYH/k1eHAg74Q5EBQBv
6yV2jUGd20K8qCwFMaCEO6B8Qr7clpBY8U0J19Jc7lqQTU4q66XseyM2i3pg3CyXIyi/dQC/BlN3
tbUegcOQ2esm46HSLZ8Xs7xusAahfaJEhDXCHcFRtUHbfq1UM1VeC1WE1/sAtWAx7SuFnw1cWybw
IG4xtpUaZ1dPv+VgD1CMpzLqK3eIB7GbQekhIC5nVT7rghrKRQF4zGBEn41lG46DXppTPen05HSQ
l2fl93Htz+MdtwDxclXVHdlq4nZN1vGtKMQrTIEx9NYRKwbVbBFqI6RzCnlDl7nqiLETrXuSbidQ
LLr3PGOCv6f1rT9k7WedFvqB2fBvLWieRAd/1JnhO40LfBZfFc2J39MPa4RJ2GSVPIVF9/dWiyrU
dv3hMe+H8mZR0w+Xv9jeQFAqKy8f6GNwPp+99D7f9pKCCNX+ucNS6oDQwz+V7aBvkGhgYDLCpMoS
HjfU4+LiWrX74qem9TbucouRok3BPmzQEzvpYg3Bh1lkrcuGjZT0NkmTNGxXG1SNjTlQ7fzFE8S2
N12BG04/otAetvrs8pQeGFbwHXhFD9u+E0/t6MGU2QeTAjPJjwt6t9gQJnzLZPIP8+gNgYKTHAJx
Emq6T9PJSav50OXea6es8diAiz0SUbTGft7Jw2qxdiH/Zw+Fnc9HnaziiNSao4re7uAiU46hUyBd
tDGjoux5IRBInyz4N8hwuQyyp+wpVUKfJfyUOxg2qJPk0p331XKgiszVwRtXaEsZtIekzctzgqNA
WBReGU2bpWBw5LjjKOY4up7QYC0gC81Yi0O7ATs0Xtv/RLOWfSJaoIkcFmrAKJuDNL+CyLSLS2j0
8rBnQBzLMTPaiMMsD0mA0Bg+yWDB4oCU4cq6LecKcylXAALArKWaS5vmBumKdUgn8VJmnRmmRXIV
g4xTkC87UWulgT1LhqkFZgtN4MD3uLVMa724GSmHCa1Q3Lq6vbW8cSCDWTVHfbUdsZWj7/bKXKLR
dcqwwyroMYPudFpSzvXdaH7taVmf2WinA/KBEfPEabsUCk+ldETT56ZjdeRFJqc5vfaK9oBFDyZI
L7Kavah2ERxl0lkvEJz0BTcY63NH5i4/OIUE5WUmsfbDD8BzEwRmN4IUHnqAndSeBphoXEm/HE2T
UYrjpEo8JvAwCnqragGG+68mup1oo5+Kt7VIAoMh9jmVvnhetj4YhFoCovMWTJEo2oS6+l15/hbS
Ro5gfLTvFV3xt3q31ttWGp+xLJvjwUVY1KakGXsJ3KLUdDHc8AaAqb17VxXYAWNjN17MTgRNsfeP
V4w/9BGI7AH2HL+WbKyBn0xGmFJvRZhPZXoqkfpHneqMbwkdw63Vg03mxDhElNfm1SRDHXqwOij9
j2aDbZAyfnhYJweGGvy4z/GTnEXr3ANkZkBYvFwlje0uE8T9GDO5aWil3fNau9NnpENQE3Nzullz
Ux0HmRIWszZzWPYdTsAmssPVGrdAenkb+dLqQljhrA5nym8WTXjNXGMOhyK5f8lLOGh9JfpPU9eg
WZoGDz+XqpzutG0ZEUpTGRqGtr4yhplRFlAIBo3uUsYLjQ1cilYzqWEg+Toox6p6xJ/oWz9fpwDL
jiYsI7Rvt5b+1vUBThpv6X+WOBM+YG3QPViadhYN/nL09vxrsSe4LuBTiT9440AwT1aiHvDAcSMX
EDduLEodNaX6i1KNhaTd9EZWip8Ga4Kfw+IBu422Nu+b1X/bxO4cu2IRAFMVZSHeTZGNdO1GLPuO
j4LbHfFMmQ8LjX0I7GoGg7GVB+k15e1aWO8Zdj0QVW1EYNucoTjN8dVbA/wj2ocep7jXqdTG/WRT
ZY0rKgsTbU7Ah5M8SlpGOuVKPA3orrOwd8HLABHwu8oIKvbQ4t2MubPcQ5saDr0e9m8DS/dhRKqd
0SR6HvTE9ls3N9C0RN9+VgzzFMSCBAIF8woOG2nn1ZtXmNZZJNny4FBwBaQfzack243IHnLx3fNr
8zdt4qtdJss98zfzO35qxdfC0RNSOLDWi4MFUGBZbvbcgcUdifb+rESOsSMhEOwh3kGg1rpn4X2V
g0bTKZap/myizg5Uhp8G0owd1z8M+I4VmUh2pLeqRQ2P4RylDmulLvArnHrXfqDL/MmGOD0kMhd4
6Y3PzBCzU8VJALhL2UCgrwpmDTyGDQo6fBTrkT8iAeoLHA4Ysomo253ythqsn+aSVze0l0x3umR+
6M2cnrTDeysbgBGTTCVB2y0/oJ84cWbX2RFfhxmafCWM243hQ+RBt40GVspjsQAjzIM900uDAQiV
U1MVvbytzW1+EzvncqlS+4frJCbTh3peH7B+MOJWZtZFSMxbzMqAGmuAWQ8Ao31Y47J6EJtv/t7r
RYSZb1XPVlkVn/Iu67446HzuZFnvR6oKhLaDP76OzOotN4+r74ZY95NRjPM5MztZB8uKl0leJBmn
Uz79GEWlzmDMy2NFZhcGPov0L+xIVVi6ffbNz8v2IvdpvFk4H0PMha6iWs9AdMZEGGX5yUL0g4Vh
4cc0Yz3glFEg/tHNFurWkjdYdQ3H1ivGsCVvifq/dI81PiThlCK7iXzMl75MwissBmcAtL2b4Thg
EcMyeqM4QjH3Ak3Ca4Qe3PtlbPN4cHRyPaPpuazr35pcG7hLaO5XMjdry/Z7IkdxQgv2k3S//cKE
8GX196+YMPx0DROoeso8OYVrh78eZb6tv3jIGbVezfHIUiUp0YCZvKwjLoImcMHXzhDqZ9FZWx4h
gfdukzKTlA/gVzp3ag79Mr0dsE1+2qq9Zr7VuRfPCbZluss9qz2axJre8TvtQbcW0LCtuitDw/Vg
KZXQpYc9WeiJWC9wLopUYmFUrttx5BUdnSSdX7NCFrcklhLeMzCiaQQ0zrx2qkgyI7wH5dhx8HLm
FA8OppCo5HTNzM43vmnHwFDcGVQIHofMKdX9IWeEfJhFwxwxM/dIJWMWe0aW3SSQAC9mlqanLAFB
QSva0dG4mJctgrFLU7IimYc84Qs4n9puo5FRdflMQwbptVPzYfWd5WQLqmiVWHiAKOUe6jFJD7qe
d0bz7AFTtaPixAkQQaDecfySCeRli6o/VVU4px7GSaXEyrNMnGheQJZW6Q2h+zOpnwrjde7ajZM8
A3uTXUG77fe/c8PfsWhJlQXCjVNd2F/rNdmkqPKr/Q2ZifkTkNsc+Xlb/2nGjiGepnQNS4IGDlk5
LnQONXkAZtbfjUnFAGpbrMjwoMK5g2vfuNhYhsoZibvkgGLenf+k17YinFFgvV6LtMGv+yhH9XqU
zGhCs2XqZI7bG8kdtNk1/pvMAn0E7IhrYQ2P0/ZjEURV9P3V9GVOP3Huqa/JVUgA/lp+46mLd7+r
8ZbsOxgLpczp17CRY0jK3qWH98pxy0fJlCmuVyy1Sl9Uz9vk2y/lWK9fjcEeu2hewWD9tLKiAe1d
gKpwCLoRCNktnRd70CT4NHTPPm6oWKTM1g12DQRp5AbuOZ7LMJKGCIuW0b16VrZocU0GOm8GzifZ
odCGi8gMf4BoLdfvBKR6EGMLTTze4Mw1pWopg5Ui5H6SMxRiCofWEiCIwukPlreMJ5ISR36BaT7V
6ZJeoNYrdMqu9bJVwjaDIlMUK767/G/Szmu5cSXbtl+ECJiEeyUBWjnKlXlBVEkqeCDhzdefgep7
o0tUhRh1zlvv7t0CSSQSK9eac8zbrsKujPs3OlqhoX5XMkHFZDZBuTELIkhZc4Y3Gjq2X84vj8BK
TTBYuXOcOhPFgaOVX9yalZyY0+RNlkADH6iEyalMs7toSA65KnUGj0jvsZZjVFUMe9MKQ/OVoWy3
fJpxOykdsQ54xr/UxeKlVANxSCYhHzKIeI9hHlHtJ7herTAMOS63P4HDdrhRiny9aHc9ZMr9MZJN
sUm0NkddH0e4wsk8Z8FSNNlMrstV3NVm69lyyh6VKUswoOrOzygQCTXA2P+SMi43HOSHbT5q6QPG
f3enqVX8c0wBd4L37Lc03AYOkXnrz4GEucak9J4hIyNV/P44w91S01NE6uptpwe8B9QeNb4xx9OJ
fjijWryeOk7pGNor3QEWZo35BZ82VeLkbE1TVhu3M8B30fsg00UxpiOtwdnrI5uhXSemjWlkNwYi
5VuYdSZGF+MVzJtKpUj/ejCK9mjMOUQ4OruMocpFfKOYL2qX096UtkpbELoNhmPfjoa5xnijvkXU
/QAplXBt6GDAbVgts1qson5Y97FprXp8yZxWR0w8rULzpwyD5IHAM/s+zYbklc5c121MOcd3DBWR
6fO4bPsOTh0yZIC3LPFo7eLjXpVGHd1kDPVow8/qPstok2tl5kLbSJtTUfU6+IROv4tVgwGltG57
yp6TycGtQoGTEXLV8ajibC6WIlj1ddWo9mWa1b5W7wDiHMMYj1E6TDwoUS4nzzJUCPVZm9MctbUK
2wozi6u4AN2QV1EO1DQoXwWEJEYqinG0St36FvVkQ0xh1lB2LNUbRcqGQQADOztUfQbE7qHVWuH1
jJoiC9IEde1UrWXNdiKholVJSO4UOsU45FEXpaHfMpvQv+Ucu2ACzBTvzcIEZc6BdCAzY3A4ljNM
z1K2zU4H5gV1D7P+No8W6kmtKTdp3CHEsqPaV1pYfoOFz6YsTX6LwJjarVm32S8oYMHXoNHnU5LE
1jOxiHStklCh7yiZPGT2Pd5pATsmYbv8XOR3BhVHGGdjBNBUkydWMLg4FxJWEJjUlnTNO2ha1zZT
4W6MfbPLj2Y13QqjeGrhCqmoEErZ+59f+6Myb5E8a/grXBfppnWmzOvdSp1jNrc7cCL11h3+UeWO
pBqbB2Y9tK5M6cSZaC6KNWb5Zh/cQrJBBTpZ/5SKufxyLnI81XH4AmhPP+gjx0IdukwPbtUxu06B
xrbKJVi9vnzGP8Wti2j2txFAs3EDcH/eawvTbprM0KqrG10LNfpKirW0E9vhmNUtvhsrb3D9iNkP
BVFGOlP/m0BVU08WnJeVpMneOtAoHFn7SD30Icgvdxzj3SjghuuACO5KpCrfKQiYAkDTYAbx+R1e
jAQfPj5wE8wArgF05uzjZzq49NGGUckYcdUXt82wjW1o3c6zyoNaAkhtosb7/Jr/+VHeX3WROtOI
wJCi2oa5rLs/BJkqIF4gOUp7E1pNjb/JpmGaatRTSCzm4aeq0XnJhMC9nzD50pNo+YUQn60oOmi7
zVTws3THRzpP5g72o7O8P4fnwLDxrEmsTp2+9JExazxENFA2CryhnWqaJlONpM33qEmsjRbr89XE
gW9tQuvzmY923pxrzJfcZp9xSvZI+YWNLsbnXu8KWFWa9PiuCuqL2t6V0JBpbNAGUUJa/UVdPAWj
bVKj4biEZagTrqGhP6IQZAPEG7gNihnNnCwCP+ui9ghLptzEdp7etDwgD1PX1Tf2wCot5uoxHYP2
NtbU5liAO5icvSYDpE1jSMQjmp6dlCNc4UG+UE24q06vmmd7UNCehWPr1Ug3vERNnb3u1AeKZOr2
KC6HgyKyN9aqc4p6h/m91c/XtpNXe1tzh68x8wh60L1lb6ZJk6xGToNQj0vyWUCVbeCW/JoyQhlQ
/ise8MpsA5a59SqzaR7Kxfc6tn1yk6H0OEkZpuZmzNN5P9WcMYnEMnxjtPKD606hZCCqxRCVZ9MX
nTKuqQBfdKuy9vMicppw8h7yQLPa1UhAJIOZ0Vil/DvXUTaxv3KKoQiIR5PfNsv2ijIl900pO2+w
td43SolSMW+CN4cEbn+ob7VK+E6MrSmMjlMMrzSJcyyX6lDeTXQY3+BY0Y+GD8YHSy2awMGM4LRp
INUj1ZmuQl2vNlmRFSupkODpKq5Y88KmBeNQpB9dq3vF7WCc3MSW+8YGbmZoSnKjzWUGJk+3sXS4
+ZZTO9XIlDZYEANVWQ96k52Sppx8takYicOkQBvTm4HYQJMln0Uz8+4Il3T2tDbA14e30spWnTMx
R7Dml17hvytYfyl8t5TJiK1Lwu7JYeL1DHmS2UDUfUUfztvTntMtaaHl0Sza7wxP4qew7OnzpIic
8FaEN1Wrjl6S1PF1ZZt0/5Ve9eahxU0TlRK4HGTDlYPH5iSVb1PzpV3Huj5vkZNiBKyj6Mkx5B10
/KuY40+fB/l1PHdIA6PMQ8lXPhdRY3yvkzB9CKum2kLgj/YS+/6h07roxh2kc0XtQHOPTzAzEMnM
kUOCbR3jiXAjwTz8S4km8QlG2pTPza7WhprpX1JofoyngGGRPZ6gGolVWATf6ml8gSYnfyq1E6yB
sjBMpFXp3CiISpCRmjBT5pDGCbPiNbaBbE+veDiodjQxuOo49jdFN28RqjvbuupA0uiNl+h+VntW
0utfnB5taS6oC1aUKfgSajdmvu0qJkNK2JIbxjr6dUQWxyG0lFfp6oxHmuItRGDkNRnCFj5CAApN
kZtRCXt0bXUHwQN/9mRXv6aeoydMAxrcIEiBwqn2jpAK1wOlOxx03jDc6hiQFKyYR4e4CUqW8YdF
9faq1aF+CMmvwDJciGslcmvwnVPhz4aoroJy6H3ZDO4VgCoO925FEKaJg3LSlZTmP4bOXEj6xcDC
wn+KHbNdAQMXtp0DiHR5KZ9XElpTmh2wcRYQE1gbevD683fKWaXy4e+fS/x1WTY0espTlp0gBgXy
gu/vzLTpouzH5L/YC3lLUImdvSdjN2iChELmzpyDYxuFW1N0h6yHkNRg86+ZaRZs859/p79dU5Cj
qLukTOIBPPtOpLUFdWi12p0eRfboo0ebb9WgiB/Aidk/W0hdT7WDqLNA4x9fuPZ79wr2MEqZxf0h
GFEK17AX59W7N/QSGT+i0q+KLVhMAlra9EJx+d5eslyCMFF9qdLI/ND037ahPy4BfiGA+d27N7j4
x1co3EHjE3z3+W946SJnlcacZ6UIDC4iiPGoPMb3Rrw2kwsVzaWrnNXJ9I8gtOWDe8PRZx5uAn2t
I4jsjp9/l/drnB/MdXBRCn4xKNyGrp6tQQRrM6DhKOZlG3ebcByqm2Tqwwsr/fy7uI6m46M0hKVi
dHPP73yTao1U1Wq+Y8gcQrqa0m0a18WG4HoUk3qWXlhp7ytQR0NJb2PdW9zJPFuUoe9XmjaEpsO4
Iz+V0RdU6PPw1W3oPd7pzdcgLpB/XvKjvf+CNrZHLJAEUywXc0zcou8vCAox0iZA/wy6Ix8JWgv6
OEaQqPzblvThOuf+V1xC9B5K/VrMvXNLlsfkAz4Mvn++KC59m7Ofr3OyEuE030YCvIjo5L0oqNi7
6cJder/22LIdEzWTQTAqGif0pMvH+ONhhYgNxa6OmgdSuXDLV2utdi4s77NvwhnT5s9rOMpwqEN2
0d9fAitOYERqFjwwZ6czTHN0smkhX9h13m9sy0ma7VTHh87eY5q2OPsihYiUQK3K8r7VvUWJYnvT
JZPtsoD+ON1wCUNjy3QsCxkud/lsN8BXLQxGdNV9QFUWG9ILokM97hL+02D+W8738n0MMFyLVxyv
4eLtf/+rEZSVAR/tynv9O8P1+unz1XV+2/nrbAIYUjkBqCAwz7YcZTBIcQrU/D5X9xyR1H9rAPDh
8buqwH3w1OA9dZbL/7GqTHMUMClM5b4fyHs74eG4sGw/3m1b50m3BOYzCzHk2bNOukXWi0Az7zdT
+qxGBoqb4t+c9MyIdQszkOmyoSxVwtljTtYbWwzU6JPdT4ha/B5/G8eQf7wPOksKr4ixfBO6JWdL
qkpyIXqyZE7O1kp8uvb/tz9/9lA0bioCZfnzRr+xt5G++fzPnz/ZACfow3CvKQANttyzn2is8iBW
9UGeVHPwWzRgvYrb4JmAhQu3+7eV+N2jpy+SKgzurFjaVe7ZgipkoTfpnBonK2sMDinaoTYxPZot
mtSyy28XmSFjBGj0eP/mkdJjeMYV9W99J5YE6FFLY0db9krnvKmSSmHmTTX29+EuULaF8q9PzfLn
2b14HBcswXlDUCPoCd2U2d/r6vzDlOZXSEif37APjz1XMHkrQ9Oi+SjOaRqZ1lRhrzvdfWqPu28K
k4XP//5yw9/dpt/PO29I1rJYas33z/04jMiX2bYeMll5SpseGZ552InWgHf2gHx9gvrCS2vjvb3+
Q6FxjrxAMZxEg17k0LRqEAEiuapdi+C86DUdGqSHkmkVgrWDUjbHXHanz7/y7xPCf7/z/788PniH
h0C3z13OkxG3CCBDpoBVfeDt8LWbEfmjs+njOPb6PrDovWBkm6R1sLrkUWGwdOEj/K3UYhunsmfH
hQRzVivEaW1oLUOsk64YN6PSXvdZgkZEn3855fyVaoUUkOgH+VXX5Wh6JvEMK8avqGGSH4li7epk
Ealq6zF31ppeHxEEX9iH/voBNTqCukGZq55T1bo+xDeKk+CU5TzCM1TTynVX7RJ6VmBiskoQ0Vb7
gl/jQu1x1mT/z91hQKctW7lmsUm9X5GNJB9RJFl+SrFvNROTAWJK6MT6ufnEE2b0353mShkvbBRn
+9XHy55tvBOznaiWLIpAjPSUdlX/cxzITTmZkevF49cgwEHb3KLUwYcaXXjK3feP4cern70dQaaU
WNzy/KSkzFKxxx4zuzIZ7uCksvKfvYVptyWabTVEeCfQJrww3H3LeuvBzOw1x7tNBW+YTALmU+Ze
qAyJR03il6hehqhWECmodybduY3WFb4cuEY953fOIuGgm7kFRrfmjepspr77VeYYpcwihC+AF5NW
rFZgDVIsPyExEGh2fUO6ki/m+Suml6OTIjlyBomns/HyMtpMbeEZBgsmZBcZ9HHXBZJOsZE9ZUH4
aBXqXZDKNU71cYXxCPnS5GmyODiV5oupehhIvHRLVCVj4cyrIbdSX/YRBCxmcwIb8TogDBHnDhD1
kgQVS3/rK/EDrxfW16H16xyaLO21GF0qwhdE12H4WMVNt04a/YvWhEfbeUsZ8tOsfbbEIubt+i1R
D0wGEV6uCeNBb9VfTaV4HJXhqkgqv0Ruue7xeMsmvL+wEbx/If+/G888h/qLQlU/f87YB+hN0k08
qZZzxwgZpJk7SnRMymEM9W004ZHK8TdZ89ZIiJMag6coJhcKWQLDth9Fp5xwuFzaIZdd//0OidSV
adPvag1ayNn2ZJQMpMl4lKe0ejU5AHKfBPoVRXuqko2LnEKZfrT9o0Fo6lRvL/wkH58FZE8M10xO
19byn95vAEB9k94C8XxSe6U4zojBNoaikzTSihmh6qj+Igpp/Dm7LeYPu5a3bTb/RFwRHWYNvLmS
GdahG9z2tq4mTGsxsXpka4uNOqTd6+ef1fj4JuOzCsplQDQU5eewCQc/BgpNszzV7j7uX+PyizMD
j3AT9AZ3AqVK0l2H6ne0q6uyujFs9WcN/dCci6t6vA0gomC48QznR5Gi8Ct+jXD8M6Xm2cVGnTFb
BC0RGlfkMtEUT+/c5J/IKMvqWwZ/nCiXe03z52yvjZNQMlKb5GkW7TGY0jvSPGIoBkp6YYP7y65O
naRRYDBmBM5xXojBe9RqHc3gqcgQaTOsiV5R7mS7VrFfx2LMb2NXjNeJhQ4ASTo2g3gUF2rfv6wr
hz2MAxqVFG2usxOURZbwQHaLPMXV8zSY90U+o8KpVsjM3exFqNmFl/zHVyhfmfcnjRuTwZpz9hAp
aliqZsqPGxau9SKGOUNzAxAwtNtoZ5aj/pSnNVlLo4bjoUXa8Pna/OvXNah7XVtlFndOZFLUDtUg
lHdOEgD5l9kmwV7FfdzmOUmQ6l6Ehde51oWn9329+ntFOQSmmjRoeSIM/exLN2oUMCdZfuQIuGlD
h8Ie/71C4If97zV+P5R/nFVjO5DK3LfyJPSti5SiJR9Qms/ImDHUEUbl+oUW76euuLCAlqfhbFek
S2rQihMGjavzulEaJBhogcMvqrmPvaOhNuufZjR4n9847eN1KMct2vQMSek3n/f9qhh1tV7Y9anR
zNsmKJ7IokIrne1Cuj74fDwAT4/wNvatqDclGcKNqH20bT0xePKeBJwLK2nZcN9/7/efZ1lpf/ze
2SDzaXacmoqMtFB2J1YOcmviAerNkD5+/u0/vhCXi9mMMGkU4FM725JGqEQzvjgsaXG8V0v07V27
J6hih97+wjnkL5fSAPzQeFzakOp52zue2P8mlGynLk4eLLN0T6km3U2Y6L/CYLIv/Ip/uatczSYq
hvH+Avt9/yvCDO60pG+Xq1FsyWaj2oWf6xc2nY9PPUdR+nZ0qFWUFh+EHC42QdIvm5MkLaLJux82
AAHTcNgFUj9pmyssKhcei4+P/HJJQEvLQ0+v+uyRV6bazkaNS6bzoEPS0JSjWinDl8/XxV+vAr6Q
Q5OqOh8ObeSiKjmWYRojsjgVvXgwjOjCb/eXg6FJx50GD+JkYWITfH+LEJULbGAzvZ38V62X62og
Crh6HR2OgBKdw+iJ4jRjGUvc6MLq+NvX+/PSZ8+YgVUndJzlvjVyV2nk7jo97qHPf8O/LMGlE8Lb
D4SPzpH//fcjZ92ukLibd3bfVwCYDOsat3p+nGMg159f6uOzReUGxw6aIg3FD7dLSXq3mawkPnWm
PbPwkHVHBtSkiTG2J6t0vrBpnu1RKOCEy11DHKXqtErOt400pJ/dlf106jVwskqRy+3cqbCBs0n6
pId3HCoa48Io9cNFURczNsOIDSOAtX+28gMix/E8dfbJCZpuExAgvR6iKT325mBvliTIQzoo6aVV
uvzVP7ZjoKoq3cellwoaiGH82Q5pVLROslFVTiRrDXu11tJN24KC6EoNsBAhvLeKHQ9fOFDCTaJU
Pjhhk+bruk/Tr7OdYsvUo5l0mG7ITsRhh8ccy8LdHMZUKmMZHUqkBJ8vhrPFraOYo8NEmQxCHsCU
e/Y7jUnskuyR8/dBDFnRttcfPr/A2Wo7uwBV/vuFLTAfO71FrRNacqXnyBFjJs+COJD8EiD07Bn6
z6WQl9H0o3XGPXh/KV61KHYqrTyVMwaGlyRb5cT1/S++zn+vcd7065sUPAtq4xOmHSG+gGJANxMY
xqXLMN87X0vLnfnvlc5rVFsdrSnIjfKkanmJ3tp1brIk77yxYgzQYCraDyy3G6K74mMj9B9LiLqv
2Qh+zKpOPAlzi6YU/wfwec6+rgj442i/KIIzutg7YbQhJk2hrHCrClg9YeH8irXC2pWD/Q36A3Ng
Ob+limKfEsR7XjJVlel1kU1TODZMwn+QYOyKPANJWIepH+E92tRkvKzZQhZRfqSttFGzV6E5EBqM
PQzL4VOGiGMC6+fhuJVbhMovTlsT6Mixah1W8XeEOa8D3gJSTavWz+MGBFYjcI7Ng/WGBI7Dmk6c
8Ehze5uTMbU2OdJA7kmiE8HJh2LOd0PTqmsHQIGCBQF2gNWQWlRGhVgPVScfSS7K9GtwBETXKzXy
IOwpYBhiQfCNDg1ETy135WpV4dkmVAb2axccDJSaVB+DnUUc0p1eZi9GHgofC4D9zcaQCoc2LbdF
FXW3IUlKOwrwCqK9hlVObQevcXLdb2J2HTVNIaTEzCcUqzXvG6NvjqrEwFl0VACQcuQ+BYK/0uNK
7DQtKL/ZbdhszaGrfFvHNemWyOadyLAPhda53pxlil9jRPVsA2t6UPffGxFa68LstF+BADqh1+bw
NFWWjhF6GjsAWiCkJlHz1pwXTXktA0w0jpH6cd/F3lyFGgTiaahWiM7MbVgBNnKJr3wqW2Jt0rwI
gOkB67rKhki/0sP8V6Wp0Dvm0tn3XU+Y6wSCrp4TMIoFXna8KzpASZ7+IXbG73Hvgg7CCO2rTmD5
UxEbJJPhBUR4Xl/HqeMcllyvnUlaOUZVNeNWWtoxCqufrAsyyfTJ+BbOFlYYHcJR3y1xvKhbV2E7
ZX5ST6/6cBzgmffF9FjZ5PHUEU0zGUXkLQYy2JoJKeSOO5u7sZtekZArOGgd7odTVJ4FpwFSdQZl
TSJn3NqalvhOU7T7xkJkNUhkuPFVnx7iagUVHhNJl5O5lWr6Fhl1uCuaQeyCsoPnBdQChX1m4L8a
RLo20u5XPSjfq4mweWxtwTawa/J1RU7Xr5ER++Jkf4UlM1mrJsvxBZOyhqCvnrdNVtvIxhsN32wI
liGOlLtiKJ0jep52Q2bxSGwq/oWui8fjAOAG/SSQvDaqwuvGFm+KqyJ3d1qTzHL8WX2G+Vqk9vdR
S+hRU+uuC9Tfm4yZLzGh2rjXiIDmdWnE13Ua9fsm0IL7IJzjfSNLwP9jVd66E1Zad4aOiW0RIGMB
UF7RsdcLAYGFYKrQz7NYw19rODdxS+BPjKtm60TmiwU5E48eIri0cn7CTlwA8kKsnVTHw5IHnC9K
WR+xm/PSU8PrAcTFvggc+q04QWmBRHeO2o9eVDrFc5hb9srgHzeG6ExvBFq36ZPZxjhWzrQniUFt
kgAflTLoG7l4bU1ZSK/qVHIBXCzZsb7YFUfsQXm2cOxyGlOobMMri39cMsiaFVGWMai1Wr6QgoZu
QBvAKwpboTnRVdO6NW1U+ATchM0SPuA4EekRYbY2WqdASUsy8pxZYCYdh7yEPiy9qFUtvDdtc7SC
mNC6GvjSEFbdQ0iDbNMuzttOzuUhctCT9wXYB6uciQarZjr7aRWs+DeCO22G5KNG8lvSxcaaYFMA
Ek0s+MgEKisGMC1YFS0QOXTjUQRKJnGJ+iBCwPXLGA3fDGFskytpRZu1ED/zYFTXJGqiWqxsolZx
Woo4fR2K5k1i8GG2kLz2pvLFkB38xdF4KYI8ADvHF+0ZH664Py+mSc/G1gPC7rsOZKuRJN4M5Rpt
p4weOFWmq8CGKlO0ymOdjnzMysrQHkbIDHN1Rq4Kuitsc56bvMbH6RTG1oIisRoqCodeiJCZC8yj
op9QdIExaJ74F3kSs3jE2xvXnAvYMZ5iu8E7ZFbZs53nTxZqzS/Eo+XHAcveYZrL8BiqjlthiwUt
1S06V3vhLGBLU15E6JD+WGBhxGqI8NMN0XeSK7fROe57WuRahyK03wRBfny3tLxqbBfy2NAoK4pg
lR54M+Ix54gX1mTRxZZMtvoghN8nObwMnpMNpATrPum0YYvAqLkGftbeSCmSQ52z9y4F7RWVMoGx
YzRgazV/sQlJryfJg+2OVJveIs4P6Vmykb07bUG7jJuIQRFLe+hoHuEUwziGnVMY05p37XzQ+27w
5qbRH2QSWT1S5a6DnA22chsjzMYj5CbPImh4q+ulWbwoEqjJCtAXpi5R82OqQ3hKxgXLq/c49lyG
XG7p/HCTol3BxYQB4s6I9rOSxMaYsI6VjpcSNKhIr6D3f7Ub85vZdc+TCRWGvOb4HrZlipeBGtDs
KRksa3JXMHbqY9Yp4Z0ZwxxwMfiu28bgSD6meF8IcFyQPHWOFSnWhLELsoSbMIVmfSikYPaCPAcD
GEmpOneNWQOIeDstyLqhxN20GdajYqH3wMHPVpyzglXGVGlt2x0ElKjIVhkRKofRFuNGr41k3+DN
u+lTwagxFBBpA/GWV0y7GkyJB7VtW3/QMudrAHkKvl5e7sjLlGt8AsbGgbjgMXzXvzbA1CAfoSXD
czObj/Pk4HvuRIJ/JtT6+xw+EWteLa41gXFhULJfcmaDjBLkig3xq/BWlfh2LpFc52af7piMzLeS
OT3/s9GEV4KExHWCBfQ4LW1T+FOhxxsveGjaTGxDsxHbVgUBlmFQx43UyeeCpPRdl1fOmo+qbRSE
btu2wEG5LpW2Bs7cu7d40VnHU+W+ODVWB6dWNA9Om3sHR9fxhTogmB5bntaM4gloc4TRVT7rxEv/
sHAf4s1Kpxzm4pybWC5nNns97SAYiEE9aVUVPAZdCGukq8ZtWmiBF7rF5FshQzW3mNmVA4cwF1PJ
l3jMKXxU4Zjc1yPKwcGQDk8lM6QoD+y9DPvA5zgpH8Vi0QRd7vitwg4EmImp4GgkG+TIzjZ21MRL
qh6/r0t/O+mcB6tooE4F1JDR4AzkCc/Vm4GLCApnNqCPxXefadabKhiBVQUlbVMz5VN5B4errE/L
n1BazQ2TLJXYRQTpcTKTODXN9a3a9uiPE5cvjLq7zI9JrLWPlTv9sBq1oQTqXqcRPto0GvV1X+uq
l6ra62gud26kv2ZJHfvcQDBtC+ICoMcU7cbxd1g271vFYW+XVaTdRAxkVkrBjuq08byRtcmEAJ/s
hsTi8SEYJ7lWCMnkM2RPAxp4kBtJS2a4Zvk6itV88yLV6FFFLgvqmLM5fpRpO1SEAA1wKFbqOHRb
lNg4bZIpZYRjaRtAbaMPCo7I1zjIfKRjWMeaECKNQ/F7nEyNc0OStYc4zqp7s8qTXTVapHarzXAN
u7r9wY89bfU+xc42gLz3E/v3Kblq+NpjdiQ+KcHlnAaPWMtxumNR3BYcYWEoOoBpqT00HAVRfdQT
rfvSlg5YVzTNnisL5xote7gxZ2omQ1rtHYQsDgEqePvvTcKBY5PW03CSwCtqqtS++kZQ0NU4mt+N
ZBiMV2KgB+3RrNrYYK5vlNkuBtEWbEy1Lr/jsl0WY9pDJmgMA2+72fuV1S6BOoXpEgU/AisVztiP
zw1YpGtr4LXcW8Je5Vj792aLaTS33eguLYTlu44sd+kcWytTU75lDQnXeRW7m7nKjR9ppXFucfIo
xg6Ji3YdxsXiD0xUqihXjVfYc9pVkMHsX2etke7pFUx+nyfRnSYJJ8IcUNsPRGIDt6zFQz/gYwkj
Jl/s9c6dFWPACWwYoVVd4byCHG6335Aaoodk1uEcJJXf3uiVeFNBltgnGWN3hZLay4xGenE/vAIj
MddT1KDnb1KAXgL4KE2tHNwzNY9qpS4OV2nsE2l/cVH/bFSn5tsPNf5adrNVEQXfsqAt1iIVOrBY
AlzTYdkH8ZOupJVEnJgcAFJk7F7nLWGra53U0pscRlXiuQDnqOodhU+qZdQwAEvYLs1kugYBA7ZN
S8z52tHkXVpl3zoYbrvBwou56gxclkrm1vAToO/Yo1p7ERwCH/VgvgFjyasB0i6GSFYnNtromTKA
xhFg0lcrCscXWw36u4lZ/Y4/MELLaaMb2IxI2sLZ1AA/233AhqCVX9scp6peOAa8o9He6XNkrJQA
2hclR7/X486+TYOah7xYgIs9sQugvarcq5sJAA/JrLf0rWCnmc230LbflIyGo84J5DAS1PYFIaqy
rSel/OFOxNHHTLE8vAWS6HPwF0oetVggA4Wxp4FxlA1hbSqVssMgR++LYd9KBUbvVUFYX1kD1gjV
IPKL0HBjJTnU66ukpMYDX6hsxTAQy2WBdLtTm9FZwezRfXJq1bUZJvMqTyEeErRGm8uw5zWkHs1z
o+LNDQGJyBJ0uFaEYlVQuXmxwK9CTvvkRVh9MEQpwivdbr7TzUnfzzHAR3B903VopBZnDFfSOqvr
rTBleFU3Jqb73CR9GFX3bZqb3RaBWfcdULpztMZEuRnwMXKn4n6Tg/n/GrHNHMETpF4ypkBiWU76
HUUt9A3yuXcVEegPkN7e+qGu91HbuysmYvOVHj2Q/k7MX7Lm6MOt0FPtG8Vrz/5CzSMVs10PXcOM
uJW2H3E9Tw91MniJlF8NGGVT4maj1FMnx/0qSmvJx4Wt8HMO7B+4qoanUC/KfWsqhAGo+VTGe0Ya
cIrMSoNW70St9StKzXGf1qPhBWOS+cSCx4QYB+glNByufj415U3T6q+WYSgHMHvjKpt7HYsFjj6e
qxhWQc9zPxPgAF/C+l5YdrtbUslPsy00Sr8ag3lpMGEsEoZzOJOfXXX6YmNGoq6agP01kupOyZSt
3ZHhl+YjuLyCahUdFkiktMTLQ1IBzx1wFYy/DYiE+UTrokehhlSEUbN1a/Q47mKbQV9SkRkQ52q0
i0UQ7pyqqO8j3bEf+FLGyrJZlrGDaqgZvoMkw68nsGmrFFAreriAQtq+84c0F186Ym79qc2M722k
6zdukurxqmpC59fcZqSrsZsee4HmJmsb0EFq8AXzGOqISCFlj23UawXMtSKr9V3j9qGH3fbnXKe9
D/oGN7djsG8iddwkrh3giJM/R7hgT7SWQNmQmbahQQ+tTXCLp2kS94UdPc3JQL6kosJoMpwSV/qU
e/QcDVyD3dtADt1aaqncRV0t2Hi4e2rU6ftyMpt7sy+UI0wS+whHObqxRTZv8tRJ/Rn6Mf1aydfQ
lhO/8s0tjfIWkSFValvUNPUEbYsw4LE0X3irvBHVAv0KEcRaTJjmW2XEcDaYrmctUqEwjm1enlDl
K2sob+1YwcpYQGUo4Ifw+ayI/Ay98kPV/cHguNooXTFyMDSbH3NP9xG1KGVVM2x0UeY3VIT9l7GA
nGXUQbTiwFjCMjTrbZB36YIn4UAwSyv9RnxauCmKXvP0ycx9jjKEFqgTlnbZZsmuLWGsh7b+C9QH
6jo5z2tZmYDshPNLSrWCu5ylB/Za8xrtUOGJdkAQFYZGfV/l3cjZPWtx8NUC5i3Gko2DLXitAPDe
SFyNKyPJf6J+jXhs69dohDYD4kAzDlbB6u9m7WWx9a8iVdKbAyRNKU3+w1sa4FMrG1O7zbH1+yC0
acSJ3vC6doGJJs6VPQMFNhBhHlyHTYGOVkfaUfo/HJ1Xc6NIGEV/EVWEpoFXAcqyLWf7hfI4kFOT
+fV7tK9Ts7O2EN1fuPcel3wKgi3YfhPopSXaa7F0+nW0jOSqQNZfvNx13rFJMpmiI93w4ZL6vhJ0
QGSMvRdOt9w8s1ZIJnwZCkmyo25SqWnxYJKLVXflR9/L6EQaodonwA73kdElD4Q1dkEF9nA381j8
IZvMkzXyaGIZc4jrrR3WE8FaZZStuzoD+GUSf0COn4G31CICHhpdvfufJaLibrtW65eWDA4D12aW
h34SyRbLCelTVGxboyOhoWu0ac8WjlwtN+FxFBPkklTIwzSLvdukz60krCGBux0WoqcZ05PswFq8
vfOIQz+ajGZPK8GnXCnKEH9j4TQf0u3fo6ZITgZpYLu8IxFpTrOfuJsnfnwGvmK9sQujfsArm3YR
GTJyDlh6MqJqG8KqnVy/J3ie99sm7WCJPT0sa6vf83JaW2AnAhOg2Rw1NVdPZpQ57/Pq/nOqme+L
znmDi7Tf1g4xULNWuQdhtzVnSVs9d5rbBaagoNAreEtGrqUfo+n0Z4CkhW+nGiHJFH2+tsLdzJoC
P2KpNS9r2oNcYCJBeLzso+iJh2HQ8RWNBwSUdAbHaAhklkj/jE7aH8tqj0ebA4PMwtkkD1rp0wtX
nbhNdM0DYgv9PmkYSlACjftldG4xjlyRZEuz7RQkwJQNdb/NrP0nQ9libpjHUVwnMfEr1VCUf4xc
EYS5ihN5GWZ5caE5PVKBq8Cyc/k6C1TSGTEmUB4jKCVgarcaZyIPnm/2vZohmMfOXDO36JXvRssM
sqMf7csgmcKtJpGGgFLfcaWiCpjbX8yW0x7ODykr89Qjj9CxNG1ZTBD/MzXV1jKs5GKqeiIv1iEZ
2SNqXWEHeZOLeGd5plOoNZ92nnREErT0/GTY9AfRIvTUANeaUTT8WKVnxExxccGywWz6o+sRTFXh
ccCp1Kt3szRJxlFlF4x4sc3q/RbpN3VPZi24GvrK/nM59M9OOX2g2GyOsHyI4WfGxOjyIy0RHc8x
eB9GBr0Pv4dOElRMSCYy5y9170fmkJRllribh97JnkajVqwGWsYKqnK2UVYl+6kxTNYOaEEAtJTH
TrJg5ZWzE8SPg6yJThu8U+MZzYe9Nioieb0zt4tIXwYvoT2xpo+kuaWACz4/nxtAPLlMCchQHoo0
QI6/kn5dloL459KKNnoWPTbJNF0S2KVZyBy67V5SlNTDNutV/2KZAhp9l3okKnXQD9rE0o9kmLqH
mSjYt0jpXcBrywZSdtEhXhgWm17yygZB9ys3BoYCW24XkRiwp7GJDngEjMDOYsjNNXQgeHm9r8Vd
scuGicmdN9a32Fs7aN3mX6lX//K6NHwiSDHk2w6TtdNII6nCIhoeCpc0ysEl9xqOS0a3lJhhS+wT
Y93832BwLI5NWdwozSxR9MGJ3lp9qSmiZ6/dg7cIveyTuVkdnatqcKwLGdYT2tGxT9OdYgV8t+Lu
RfAk0h2SOvDOxO6AQlUMuEoDcoDU5M+aEwJcYeTB/V9/R0V8m0a+qrcyO8l2azzdfgEUz0Fdb6U8
CeLTyP4nZUvM5CRwi2yy1X5qWyIs6ggMjGG1xk4aZOP2LJGIoCK0u6waMg0Ex8TSDP3RQcq+xqO2
WbL8BQPAbdCmjG1WuPYj2Kp/i2mcljx/XnnhdzpiRignzOIL4uWhuV3EtBigiTpoIHr6S1Azlg3n
5IwPJd5Dm4BLhpxmKSnZyyJ6X6nGLmbJfsd3Fi35a8Q0PGfS7T4NAukCbyFcAfe3sXK/u5kIs7If
r45urUfXTD9dq3uNG52c+ILIid4YmX5BeD8lc614wFXqe6S9Pls16RMbQV7d/dDo00nUpLYxEp42
daphItMYRFcp44ihqmOmvr0CT01TShQT6xGLLE9rJA+fUIhpU1TwhAqDiT5zooLNBqfwwqfli4mM
qbExR7AIQ7oloAuNclfCY1mqhPhWJjSQR7jVhDM8dzN7lDZNnFORLR+c5+bOYdXhc+zp98SyZ0GE
OMav0CBLXnzM4fTX7JgSevIvgZmPBaF5m/tw92yKcux+S4wmGyt367DuqNWIX4BFNcW/szMnIUSu
tQpZb7y3nD8+ixUSraL5C0ADKYRMhljC6JQkBENvTU3QEqbNrP8YWtedmp5AjAwCzyZmdrNRI+Rf
Bk9kvTMouFpL3T9maYLae9QN69Exy4rSeG1af6mmT4tjKihIHPfJRvqCs86+1ZTtwox2EARvZ+LL
jF3jwr6mvtgcJfwg9r+aVviUxXIhadYWLEw8JNmdkWDSNtjIllFOZ1586HHcEuKfeUdGzv/6ZGDY
67q3DWWEQyQzumgJin7sn1pCn4moyRU5Z6RZpgUIaduJk+exiYf7qlRfBOGboWg9pIcZVzV1HHhd
Um1HcnsdtbB8Gd5ECSyBMM7yog2qbE6lmZcXnQ2Sg7K8n4n5HbNtPkL00kgr4GpPqvMYzdG1YYZP
mF9FragP/cuEmz6wMm0mr765USTM11ow0ltM/P2DbWfH1fHyo9Rv5bbiWbBIpXc243bbxnkSKK/v
t2p01J5FDTSttkq21BwkadSeyclX6RuPsXoQZfY7ZNVX4HwuL3WXhGsamXsoX/bem03qt6if3S0r
yuVxtFB49c5kHQjQmMOp68pzPSviPzt3DRDRLKSUkuaWW7EHLE0igBVyvmir556cmP8CTvJn3ZG7
OOcGewDdhDnfKfAwkNt9+l7OTBJ0r4mhEhXokVTeRul5fFFErLOTccwNa3QyubvogcNEQMmKjKM0
inw/9iLd3zKAaW5gQhqZR4MAiSTMZxKs0cLDWV2YYBEmhYzTRmCAUl+xAQSMZSfthzCMapPeGFMz
U9xtHzMTHzOy4j3qlM2YN+XRpDBiuxHn/my03WnG4XLS7dT8yqFh8VeQq0+KVDOCWeu9i5PvalCf
7eJsuObQWHeZbKFfiMK49NlNtC2sMSBndT0hnxZHKe3mIDScDrUbATRTqfpM0rQJmc4VvqAS9Vev
NLleuAdAYeTAcfTxyRpZyBAo052gHCjifPsutKuVsyQxkHUbNhi4Zu35TRfYUV6+rnvPi2U4jiLZ
TcXEinl9W9tR7eGU1KEziuGRw3phXYS/McN4ureMKD03pmpOBMaQJ2mN7bWxM5et1jJQ5K1sY9s4
u+/U9CQoPPfabDEU6zUBXvC2nRb6l+2p7rIIrBWV08tDt5jLUzMOTJsoMHyHoqYiFc1KsvJeJZLX
wpt+UoJL3uOpkslmucVbyJxzoZnin3Jc5DZ304juecpZauv8B+MtDLGaxJWGIv7qbavaAbiDutTn
LHVjYNh55ox3aIcJ99dbnfssatFwxd4RpJV35Eo2D3GeNeh9S3J6mhwYAtfy2uXLDgydCqjxW8jT
zXSpjDLfc4gMtzJR8yEFUSoP2rI3tKZC0iCpj5eaRO1pSTYys1+KZvB2rHjUsZHdjSzX6nS/IyYM
2ZMbGnkkytSRr6XTfNfMcU3w9y153PJqUEXeH2DLb0VPwn7627YAOElXK94mS+TXcVkmX1fxEFpc
wvdAZUWYj6x2TTuujpmX20cC59JdVuYvmXAKGlFDP3W2OfMB9GTRVDmhMmxsWDehaZMTkjq2V8vB
tKP4LY+Xn6pvP7DUJL5BBeCXdcfEbKQUYCdI66cpGxavrVC0OPp9HCFZ9py829b2am7A4ZhBykl0
qYou2eTLwoJczi9jXXQ7zUtg77A7vZtkVJLGbWivsKwOKDHvltpIt2wC7qBrutt1tD9Hs08Ce+Gm
dQ2+4kTeJWePp7qjTzPuPJIMr2hXc1/MpEiBJva20VC4PxRsBrmmTs2+KCdCSXPVYelI27EW+5OM
pGaPvhQ5iRcRMj3M1qaiN94mEFF5FaxPF0suW0DVEmV7681a/X0VU3r2qmg40tTgaGAZnm6wk0wo
0JgOpGjufUNUfF2azLqCi8svRkOQ6JpgEFqTpA2NtIEZWSvj3rytDryK7lCgjtvYEtIiVubyKmPp
ksUwvbWU7AGxlApRwA3GZHT2fo081u9SE38R/tjbi4DQxMleSWQd/dXRfmypO8RqNh/eTMJNMg3D
Jefk3mcav01sMQBqOvGKjiC5eZLW/Qqs15dreXWntX+T/GQBwykeuG5GJw0IZJD3yQcKHsKghf1s
jqkTGHEyPbu14/BLkGBs58yWCKPqD03vrNuO6CK3H1/riF1iNoGHMtSQEqTjeQFrj8h31ViGXmL0
B3Mo+odBj/pdl6fVMxFpVgBdx/SN2Ia6SGxg5UftJD9tU+/2o7tY7zGJIi9a48ZEfdYgFdmauNjB
CpvaFqlUR2sVugmzwqW9VURKkk3fyOGqrGp9HMcRfxGzKMALt1RdI79Ysu2+oKNVZ8ZSghW/Ez2T
GcWr207EZsaVP9EysNtkC0bzqfTvvHPpeHBO/Vv7qH0vDHfdz0nmbK3EYrrI5rHWhF97iLOIVqFe
/+3r6S3R4mcQZDA6bvqcuWAcSHaRiwZNTq9uzP+BgMY6bDsWiLRHQyCw7t7b2aT+6X07vho6nU9G
t7sp6pmQSJ2AKaPnlu1cTb+jWYzBBAyOP+QT4bhElQSeMxhh7CE+mKMqJrBMms/GYP3qtpch7weo
PJtW5htGG109XE+bzq4NIPHYInvJAgOOBCAfk6oH7Snxzqwr9obVsMzXxuzeiia+cBnVSVeqbNiM
JL6/I4Myt+novLidNB8t0Zh7Oi/UOTJvOeAbbhbXjs5R1q7bZSozmDHRU0pq6YlVYfnS28gqqsUt
zoY8ooqCq5Rr2Rt8EMdvage8aU33I1zEZCwo9Ecr/0QpyzjnSpQa5YCveFl1hs8p6Uw5S//pNSu3
BnIi9oeXtvoejewuWhfCkB9gbuPo180TYxrY09Qt8Q9h9FyVjH4LkvJuO333MiwvCBm3tlR7IZ8h
3EAr46W0nxrjZNtnp7qPk6Ob7gmRTlkh6YTseu7ebqnyziA0IqAmXlnR/ohNmb4LQFCWxse7X4u9
LH8850rbtUl1OofuzCDSWGmF9FPP6LMawlRxqZDxxNP6qpxrrb9Y9FTVfZLuOoci1j4sNXig4rec
9gVDqE7zzY4FVX1emCqlB2N+6BkyDWwYi7FnKcI8jqtN9X+EiFEj/HZaQFy4Gs5z+TPggTSjuzX+
NkoFFgugjodaJVHbuH6OxbvWno0mO9gsqqW4Oq235dY719FNXVOHDZ88CdEBUNKTPmzn7mdhfmHn
yBjpq/TpdWEy1cXhNCIvoDGyFDxPH4LQ3siOYjm5CbtWUQS22OvFtWqeK14dRaN9cXsG/QSEjn0R
NBagdNd3ezeox5/bU5PJH00m9FGczSsEjtB272v1pnNexk1+zM3dZJygAh3KgqhUmmhOhkH/zhJY
k4hQDXKbFxIAp6coxro0EBA8/3ACbUqSHgdmcaI5qol7h/j9HMO6Xr3W8iCZREDO3KTRtGmtY4LS
iG8M90jAT50n29Z40ODpio+4fiiMQ5/83LLlMRf5k80HeNFMwFIXr7xtvz6YsUzO1SOmprNBwH8L
43mZX7FAbVhzdOISubuGNRbydg0xTr/L0M+UdtgbPwUqxZJblaDzdNUgm13q6C4VMLTQauUXl3tc
wrASnd5ua9pd8vfRfpW1ptjgjuIlGe3qwHT3y8zN/I6MzdBZ6a7yywQv2gXOR/HVqxkplHhwwY+X
FvTmAoQvhw5p6vIcme0pIeXSKPaFU20mwGzk0kFygOtDmBDiXJZLZR4488UCNyU48ryXseXk9dir
FQxSo40YX0gqD0gk8luqwSzfpeyVJ1xlqFj3S5xiY3ya4X+VFwlaZ6bBt7v3jNxwIlfY77rWJSch
ycvJdOvv7flF9x7baJchwFybP+aTO0296uuj6b3EarcWfxMEChZYdWvcbOd7fcxQo+1ubBPTJrV+
+UjblxTK46jvo3g+yEn3c6QbbY1j1iOkn6E9xQIbhMOC6kYgf/NgF6jqqTNeO4vyUttT2x5q8wbU
AB6S/orBY2NfAgnAlQcrtBmrTSn/zaQfltl55WkNKVoQRjpL5NtVwTxJe0BUFBB4Odtl4Hk/wPq4
fh8c+YP4z48T0vcd8gMZuK/mbiD5KuO4XdjJH24qSHaTZXLxFoOKhAOR7wBNU6AVVZh22uuI/IwY
340bXXP7YU7yfW59mojal4oYYoavcfNZjzH6rGeiFW9X4XwbAQgrKDSUAM3GA0STFVSkpYE05Rk2
rU6nCMWiWi4CrqSFNWKO3mwPZUYSHSPClZ1o06c/jgZQxQq17NSCD3NvWZ3jg0FC4ajYhLMwomTl
3G8DMPEnBUlrAY2Y2EFsvVY1QHQ+kZmGB0FALckN2rL05IE9y7jD7XhHSLHAuhu7n715k6HOd/nS
B6UW/evGJsgTlgzVRS4HrXwbpm9b3y/lzsjInSTa0/uq7QeMwH5KpnBuEY8qj4o+sbJ3FaSoCVpX
buD+vXKvpiQt2n4xaf7sfK+cuVP7rfJnxz7TXmzs5iMePpCShTaqARQMSC7v1gwN+37SLu68x1ne
u7wPDwNsrvJdqz+YWgWNoMd1vrTuKeZN6dNtWe7M7LUbv52q2S1IbBEboG97EiTotOgLK22AeZxx
ZBNOV36J+MHpSFOtD+xncPM/dc3b4p5K0A7/u5Wh+9D+8Q+jYhz/NfbDjaLoaXtbPhbzH8uPuvtB
X7sns5z+udzo5k+5gIz0dkt7zlouT07xnkhsB5mile3W8nlgjpKu99J+4HbbUk/7ZBtEfy0jkz8C
jWEO//Zko8Sv2XjVl/cSlYjRnzSKrNjx+v1NWIw8I+VEkiQxZwiXQohX/bGA3LTj6fekq9Zw4C2Z
nFqreJhwR/Hgky31iy+n6zihHByYEZZ3hscEMsOL9ppOAEHtb2f+7RCgZOSK2zNR0Gt8Y0aFfBn8
JfvV2Du4gJ16tNVTIgIUpIut7Rguwil5Q1IWymi9gz20W2d5H0HpZq8dGjkedVROhRw+FsPadvGh
dN/ZF9BKF9vSfkuiX3nXk02ol/vuyz20/b1s+IMTvfJmLHc9G7l1jA9TcpBgFBoCnZP1fNPzjMuL
xamal5wZtwNC/JTcUxDJCZZ6cEq8YeDm6kcXbEeT85A/OMQ8iIOE3VV5EUjwzZwtroH7Zv2I7adu
OGfeL5iFYjzG8xl04Ub2l9ubxkaal+jgUXGbd2nzGJks5G0nBMHGv/ZbF+FClcesZOr+eUzEWKJw
9ShfxSRhp19ZfmnQHhB7sMpwcN80+8407xfjoDpaWX0vZmc7cm1Y7tHQ2Ed0W5HdSXYk03pFnIou
/W5Rj8v05Rh8Yz6K9FNLgM67COoBBjXaZWgDtv8hSaK+Pn5MzmmtH0jYrFkMNsl5SgFvfjH70ap5
T/Zq2T7rFqrLL905SfEYTS8gjOr4sNpblZxKQq3WHV51X5R3HoPZerovsgeB0jbtP4u050twst2X
0d7N3GJpjFHlxTaf4+xhGM96DLEelVT/nskjkRDD6lKvhCkGVb6hxMg+eibAU+Iut3K0eR/fV+Pe
G0IaucDuv7mP2HWTRQg2LvqdJXyd6uxCSLYLQAt6ESoCY+nzRX9NckJOTfKPM7Ex9K1sscigi4q4
nPUbkOxSAuOK68PgPGb6dB7Nz3iIdoXpMaqGWqbu6Gh86Sj6nmozssGY9R2mQkiNTUiZTsHM7JoO
QJM6LGbakuQOtsnG4QJ2q0ccz4hPX0Bwc9plx5mw/KL7TlFNlxVB7tWhNH6T0dm05lvGAWDqGf7P
zGcmXVLAz2wT4+l3WJJASxcsvMt91pWkgDDFZahW8usb3SsZb10zHQbvAUMFJUG8XeG0LVQcsxM6
JOE28smUxTaduschBhqwCk6ZOFDRx2wj2p9eouZSRLavtVDAGFWt9t/YlcGaPE3NV5SQUIKkM+M8
qBlhKi1I9fvOsx9WLz/3DWRUwY0VlxsisLBvmP4EiNgz0SVKTrzBfGkLvs11QZ59/C0sNlbZbztW
7CKQ7COn4UaEQz8cR0xtrLY5c4n6Z+Bc8U9WaFsiOMAOw6NMPY3jO5g32d8TjI/4ghM72qrqx2LB
ToYsK8+/2g3lIHZGFJEmndGJt4fEGbaj8dO2iuhn6IS3nJ6hVIeGEaiOL4dUcfS82ruWzYe6Gg5I
TZiuzvGfinauuzdQt2nwjJaZiyx5XkzyhGsVMvg799iPd85qI6f/a1xQnuq1l9armbdfqy43BcBr
Yf205V9iOycbUkZM9EZZvE8qpUNH78YWkF3zOoIQfGg0Lt7kNfVeEtMIB4Wmd/03owuJnqvlz2vB
kOG2MT4GonIHfuJkL9bDjeS90CUW8jMG6qqCbNX3ozOeB/k8tVuZUqsQP5NpG4OVMB2Prn7AWQ7t
l21dW4jgrNuS+dTW28K4HxyCkQ+2Y4C2CHBhhKgn/J4aUVbpboDJOaHqM/Vrr06DOCnW4jL5KS3b
nxkh99rBZFPaMMjNjBfHuYyasUP4udHppUiYIDSaJ49bBWWAn946MgY3w+tsAc0YILQW19n9ATn2
b4WvIUpBlO5dbT0jVN2k9czc55czXkR3SjsZzqHMdkMOM5SfjbW5vT569t8A9JktQKG2ZfI2ORFJ
opxG2JCOGt8iNgZgT87sny37t4oblKLPrEtSdG4YVwhqyYo/fb7o7bONVrU6GxlfTnyCsX4nG2Rf
e3WDp7inpqP3sc9j+WdJGcRAThTzqvRZDmyb4Es07UMkX/LJ9sflrm8j1v2UZW8Gyq+FXBCHQTtN
H1+ALro4pEzX1VM5vmrtk6sep2U3qitcSp/pLzP0o13wF5oH1X2YdDDCO3WpfqiZZuQLFRA+w7J4
BdB7P6d3jXbCEQii/bFwTqV8z4ifX5fedyT4V1BeCQHN8PRWg7089juL4WpJS51Q1+nZ3wheoxn2
cXPJAGemNW0ut3dV/XhgNgCo71JjB1bRMsHFk8wdL0GbAXeMm/2Qvo7ANHC2sbz+Tqcvr+c3RHWg
We+V+a9V4y6xlsDSDxAj0HTxPV7d4TpokIdJYZU1gg1ixntVYRMctysoIdnivxAAs/Lpn0DYt+g5
CUvDGVfXkXFDtMHK9wpyxF85qdFS58fIY7avuXcYBv01r85FvbAvx+XIvAcYTLqE5tgdO6K7+Dwc
xA1ufgNwqQeLsJfB0LDDtWEZ4exvhZ/H+p+rkCSZc0hG+IcXYx5iFluBlx/Laoew4uj0y76HT6Pf
dE0AxtDG9yTU56aOSHr9NiLzXqFDJxedFszbWV0PjP1GEhmDthL7duFld5bp4Nbx+zDX70Joe28d
Q1fq57qGw9qsPuOwjVyKB+aZoTXOR2b8HzYFovTG42RlVwiKwTQt27QBYG46NcFOkmBo/dC72rnM
41NiaduK7f+Gbcav0uR2KOfHeNFZ5LOwmkx/tbtDx1uTeujmS+sD5Qu1BKQbbmO1SXPNJ63nSTgo
wBJ5qKz2c85dBOI1iQFe4R0hfoNWLXx9sDatZoUr0e4+gdjY+/6W8tp3T1KMlMhrtTG9WzdXvLMe
epjSfGvMWAWc5biu8R413EPhaX5qebtKGWwqQecY3aUqWe9VLOkHtZ+j6MFMRzJXSFwb1u5uWMtT
pY1Qv6sg0mExMVwGm3xyOaA38Ro9oCi8zAT5VLH9Zjb9ZuTS7HMTpx+6HDM+YU8KhiV7MYjFms31
pVu70OPv6KgjhyX2vTkLBQdHC89xXVYEOnB6Yg99xbrTbOPc1eXe6nhPkVROgGyV64SsLj9azd3n
9XRRxuzX+Cs7+HhsNUE4w+d+Rc2/l2p+ZBz5No3DUeRRAFsNvCSgYPJRaHtufe1UU9t1jOXBArlL
jYRX3OvDzxDZZKdo+5T7JNHt0GblDAyPWZG+RdF+1WyuYMnb2y/rKSmo3nM8cL00Hix9DOX/HCci
+0QXoC7zk0Tt266HW9XvBn2GWwTMjg0fjNuDY9aBxP5n5bf3h5+dixk9868HBG8ynGNnrAFJTXey
pmIbzelpZIjUO8021pjJ6Ux+ZnsOCobwjKZ+9cV7TEks8u0RnDo13K+qed5uGTY2VxQS29ZEdGZR
QkJyhuktoiUk3BRxDdqPqc8O+VQEnioOul7h7sx27Vx9sFUuYKEnMb+NtlWKVcxNc2hWIAdg9gTO
NJMEGG1ZG4twwHWfZDGR/zXUtIjbQNKXmjI95e4EkCjeReMM+dzTEBW1YTE3pzrmLHfXF4Hydewp
iFvwBXDuWH+NN96xxzRQ19UJfdEhX4h3xcoXeQkNCbj7ej2gHBpo6+DwSusJkl4AruoeVFRBTP+6
K1X81vLlhRVB8s1wrSyHmD5RNtA2sierf81HurwOS7whcQbycXJktM2T3ecf2SLRAkKtt6v9XMYw
M6ishoayDkMoAsgK0VkZzCyVIqM4K7ZhTc+RTPXD1yPj/miH5n5BNdklvBRG5buoIBCwYtpGAr5y
ykcpsDPehKalwKDBsVVyrKJ+k0VNUNXstnE3QKZDEtn4quYiItoM2TXD+SZMlLs3GbAS1xhm4xzm
vbMxc2sHKiMw7eqOMvOIy5dOi6K41/yY3CzXxLquJF4hnJYOJsi0Yh4mgIyyIEBskNW+XWDI6tuj
Bxq1vvVsCSjk0uj2gqpXDeUfHA0oddb6bkys28blMtIZroxlGwfVs0u6LEpjtyeUu+LElHiHqiFn
smfi8iMi/mJ6LjrblulKfepoCLu68A1t2nIyHG7K86VTgYk2z5uK12bIjsOc6T562fs1iWC6ifKx
tpEpoqKgM8S5lonqvTMEqhAMNJGFJjYz9Es7Mix3+UFhx/BXetazlGQ3yHayw5YVThmb35WnyGAU
a1IQRbNP9NjWipzNIF3UBHAZC4mFDPjvhDTcYSSfNxYzE/yoPM8FiVM6ZdMGoRcP54ZyX6OwIZ6r
WKfSl5rNXCMrA4kzuVE61y6mocQNUGz58Xzr11vfqqqz7uIyNjhZ6q5CrGQC+JY/FtYSf8mFnwgE
ALqLcpqrVIcMWEjM+l33W1OIN/y82jrxQJvTLFUYrXpoMd5rDOtiMPpvgahv4pHU0FiZp0qsz1Zm
7VF374DPPJHneWUrDBUcR/Isd4MWzl7NTDSb9gl86riXO4xSAT6yMPKyq95TqrKHdHEGEsJxdUrt
o5nQiLps/gx9peHAhiETNsdeAIrXF9RwyaA9ehbt21Qdeip2eJiwKO0ZKgEE+05hdTadnTf/E9xe
I7TVDnNkh0YXevhYBr3E7MCfGiC90p5SWMQr2nfxvRDSheD+i+8eByzeYYH6uHf69wKlo1Vk9xMD
un6G3rpUeLviU6raHT5+Vjy9L+f8Xoj6YAzY4epxZ8rsEe8381C2syzuD7o0D4bw/lqZwv3NMd8k
1VNNtuhtxW7pHjMZXorZ6w8D6/IyEg+10QfY5/kpuxJgKWpDiwPJdt4XjUF83zl31B4fE1JCEKMj
Qx5EWfntH6xMFkveW95E53XAmTb1qCqT+Nmr5ktfDDgHEf/bDfSGYeEjssZ6x4iZtUaKTRCAbZqx
YuByEBgTEV7fFipamI44HOephie7fJgZaGx3RNRjO8Tn4dw2/bQYKKF7/QjyhFVA1JDEYKPnVmxY
w6SfYYohXItoUk1v3d+km4vTXQBW7wgvOjnDMuxZsf24s7W10+w8M2UshRk2sXzT43E7RErcTVPN
+NAlxKL26GncwGGnHEnYRyOJmE7rBvGtdSwXenk8qTrthFTdXVtEdODG2WrSv9pyfz13vSgSPhuo
eEJ01IXVcVKkXbiWP5vJ0YaZdFPDUPMGi4sg7TYEYqYkGcQYpmJmMq8by46BljKArzVubJdBLgPK
+HYZarhtUtpVoRbERyC32zyhlAPLl0mSMso2DhE1bGcT/ncDeJK1/XYsWLx2mMmrWdUHkQjfJE2h
nW2KbsF4hbiE1WIm3o87p6jQWA5IzrNKlOFAAsyjtuDNz3DT3dWNJE0U3ghtkn71eEGbolQwcN3b
mmg0r4ZbN+4W1mm/K9MEO+dYuN9Z5/7Tle7d6XbLDsIggux1tVhjmfa56zJHvdToPt7Iyil208Jt
MNkD0miJWsgi1XQfOfB4Nm2df2VAUu9riQyM/ALSZndREldnMRAFiJNBo9ux34dRtCfoOd9r3g07
LIYphvFK4oZTOWzDJLonPRlrZ7wmM29QYiLIY5BnklShu69No8x3Y4ndB1MsZe4PszJ3gpm2r7lQ
V42KiUM+RtlxNO1j45GGIRRm6tWcjP8JmXt8LuWlJQdk160Cjxu2yz2b2D5scwfNUodob5ZYinss
kYiH8DBhTuv+I+lMdixFsiD6RUg4ONP2Dbwx5jFzgyIjIxmd2cHh6/u86k2rVGpVZUWAc92u2bE7
5fzAisdlW9CT44aB80XtKK6tCU982o7s+oo0OQ85l3pVakMMNXJYPRGifsaZlp2KnowBGkneocZ2
xasudf+kBg8zP/Za85BH6Mfg9UG4OMR1ngowHCH4knR+nNs8+PaVB6Vk0cieIXW15USLsvBkQiXT
YOHFnpcXVv9xmtK5GSwBiIeBzqaR+hFUqWlW36FY11gX/PbsCnwH6aQvbaw5xRs1IO5MwAaIUe4K
OohYK5pl4PhcsqdgHZt/5Tpyx82bmluodPwII3YAaIS8sLO8lpgl9rO2X5SZ/7Z2X5xrT9wprwLM
kQXMg0VdArq/fW/HkJCxB1zlMcrb4OCJkXhkP4tP1s/RKw5l8w7lBW45fRG8FMt06Yd+ilMani52
5Ou3cXBYBUdqPXGPJNeDLeuJZ0U+1lAI9o3tdH9tDJOHbjXTsWZ1ChbRz3lXioT1Tp+6jOiza/0N
/Lo6iZIQrs65VxAr+O+xr+FRcKyVRUdoubP597Xzd2nDQokMlGJ3cV/ysHNgt+AgYXZpS+uMWcVG
nB4QrL1UcUgJRGH0wOqdDO3N/LnWXoxlLr9ii3F29Bjpc1sDT2EtOprT5ChsH77Wb5OZSGZEIRqg
HTVvNBsynk4WZ3RJtMXeVIUkO1cQesfJOEgsId54aG5rnnaOgj9R3lf7WwAMFsDUkUgsYZ/6A2NZ
1XoGISNlos6zcAtwf0aw5fipoVa98K/geHLYgDe20vcOMB0OUHPbRfspKTuEhcMw5T/Ap3PszTOy
UF1GhBU69l9Zp/irtaVMsmr40wh3COG/0pxaqYVP7gDpYclw3YbIoUWhlweLsrccAf2s85mit/5G
j4K3XQRMFkHUHtum/HaT9VWVhhzL3ZT7j2EGBI5IJjiOyCw4/bDWHNO+4Sh32peCOYrqpoyjVIVy
fvASr34qjRvyQYKLz41UJidqU29MCeG9WUajalJmGnsJP+kyiciGDP7yOAaKFrNmCjHtIjHsjENr
ccQVVjP/fpaLaAhaOtNpfoMekE0xf/T+lA9rx+uP/spEqJudogqNitoq/etG6W/mk/VOmLr5rBCG
5PKWVi2Cd7LJgGok8AxIlqdbIqcccCpJ/vVUmz7bOkx+xsUXKUvxJD8FSfiQ8A18mWfZX6SFrVBZ
NKoBeIs4T27nRbWKvfHy7ZAcFpeRVoYkUKt+mE4eJs6NTqks3zH1FN7WzuZIwFvWvt4PfQXHgLBr
e3QJFG1h4SKxLunChqTo7J4ELlJrYRy8jghX9A+mWcyvNT1ZlJdTnMWH2S0ED+BqCe8yg3PA9sRN
4Vr1n6r/jMmP7Oakzu46iZfYYT5bw4QF7QR4Gbi+vSlHi6HZ79ZPa2XdLWfL5Znwfi+Gp2V08v0E
QglnLJcWYM0JUr6FhjYbBj1o3KyLm2Hb9TI5DFYvEX6KLtbLADikCxPGjVkoxm48V2MuSK6oirGO
/AQDOtk+yOI2vKos8cnh4vbhrbfLGH8s749WJInYc296J+dDRLMurmiKo3Vqc4dRTMipFXytpB52
la3pEi/pWWCCY0wtI4laOCbDts0X+EQ28YokInyLz67bDlmfYlzwn1JSI+k2a/FL6H4kKlLWRUPd
VJL0u2lt79p5/LHB8k7PPhMZFoSkeOxntzoNvWRJRFJJoqJn9xjcJPcJy5n/KT7jkL5c5w+Vjn+R
sKJ9OyuuVkz65TZK2PpF6XSegj80luEtUJ3TgjlwLJy1IIj5mquPuvOcJ/IN+pPEkb2dISXgOnB+
j2NTuPu8mgVD3whwLIVldmJhMJ7CFbeNBM762N1Mj4WDQBVwr9kHY6niKuULTDCLgLIcoseucjAw
DuJSlWZ4ICXQYq3MOwQb3yJj01af4VrB5AnbL26tGk9SWra89kwlAdwQuY2qgdM4LLLyDk4B84dd
YXHw5PLQrv6/ROe3udYz33h7/7YL5ifTBQ+Rb5m7JEsI9IqIW1Jgd9O4h2MnU3AM/sCzcet3igpE
fWP827Y8suyj2xTiCx86lZB+Cjh6idQjGUrvqjS8hs0czRn7T8d47woP7N4TNwGMEmTrzsnwPYYz
zduQhFgPk5bYFja4gmvj+0X0lKcRu2pJA+SS+gj8FjsSHx5LaqJf3YhdEzYFJmwvf0hRtTsttqnz
mYxcIxBZkiZjNWAi54dm0GdQYM+d1IiD7fTozta17svuPUm8AstDhyCgJ/fVxXHNBmSY/ipnsNkZ
y7d5pPu6DtQ77QLZncxS/eZx/+AObxBqXcLp9FQ/LS2FQbX3WoXkpySZST7fnKKbtes+xsL496pg
8pO+BcYoh6hTymb+1bm4Ur+J47yuRATVg91W7116i4ktAeuserZEgO+doiMQSWrb6ZXFQMiXIkSZ
2Khp/FfVCkhHUSNGYQ/yPVbQHQAq3pUi1dO2dS0YDDaPaXIQOQ26FNVKDP20D23mkfj0xDy67Tqr
Pvi5/u1BKznAz4guy5jeqhQizAuyANjWZwiHC7ejLZQukGmD6xy122Dfz6eoETtTKFewY5UCZH4x
/KNhXO2rcoLRsGK4rtbgO0eJi+sm/9W2NYmShYtPW1nrpoDNstVL0CEerOw6QogX+3rJ1HerbPUF
H+1m4i5RJfeyZ2MWpAE2fF+2nNfOwvbR1UH7LJxCcKu3s24Frla8Imdw4+TrhR1hoHE3b7KpO1pz
5C2x7ktJ/WloxImGyJm3PxG4DPslAaSTYhB/5+7hn/q2BSwxCjyDpjH1XvhTdsBPa8NwpLD3UaSz
/q54tcu9FVof8+L/USWbXqBxdQxNG1RUMHk/k1vpZls788M8DdO7JyJcz/6APyrPbhQBCKtcD4dX
1revNhlJSqesgECSM8ZdxRqfkTsj5GC/uxlVJEeMI5IC1PBnCvk4cNEJ9pPi5hx3wJhOrreSAK7C
RT0MC9pbF0QD/yePm5PLXpxuwuIuK4entSfexwznMJCVnXxSIAJZty42e1Jmpk1ZawAABDJYP/E7
oapS7fJhDNBPurfFn8Mni/qReMomdUl87ewZaDp0TtDxoQckfxPILIq7JOp/yhuUDdsJg+IUWI8a
ntRfwFjmOko5XVxn6E9GB6jBSVj/8eUqd5ayR64gtr7ydjXbSvKYgcOajz5+pLsp8rtTHubhqeop
nQ1lQXB1HhvUMiHZb5j6oZ85VdSEroZC6d60YuJGPSQSVDwLX+ftzADvNH3Cr/G3ZaC9+6Z2ul+l
PQznro/Kp8EUyZ3jTsWHHdDd68yW3s5lvsTTUrJuAmV1DlhjMA9qmZE+6Zez9OzvFXOaBfVtYzeA
01URWaeJqPlRpo7ee4hi2yJw2yPKCD4Fx+YkD/mjJZnrnOc697+03Ynt4uXzzgFzsLOt4q38v6ML
ZyChBXJ7lF3ovcktpLVIJLGYxM+qx09/IXBvF/byO0SxubiG5DYL+OYM3L58WW2sdHZlzBUHtz9u
SaKwbh7U6+rlI6cJ0qS0cI9ZfvGnlT2DEbPWZohG+S8YPV5HpuctfejLMwEuZ2vYT20ImYkNO3yk
VXXOo+VGDLLarSlpTi7wVnLur3O2HzRHLs0cPU215IaGtBVxaCKxs202qnpYWtgISFcedhbljXte
fCAfSRtc+kA4/2aHcPNgNNehMbfWOGfs/lvCYHpcIhujWtYx9UPtuWojHitb/gApGzZ9NrKYYrSN
mBdKH8TajWVjglSyfeislzYovV3pG9IxiVvTMjU7fvjl6zZ7Z8aIPgkX/s7h4eOvnt35o1eyODQE
aEj5ESNG/+maj6wbBxZ0Zbkd4JDGehL+v9x/lk15THxvfuoqQJGxSlkKtlHKV8JZ+nPnWgVQANsi
cMmMDUmt+pRzBySiISuBrLjkH7TzLFw7CELSbq1ptF9Rb2601Itv1WgoGa4mpmyu2Ogk59qqfwHW
K3fUBb9Wg/UhIrpUMFFPV/hU/Rue5+GeBbRL9DBFsRJlcomI8hEY7NJvJBsK7W0iKWGb9N/dAkPE
oZB6o7ks/mqa1UawmtFV1t678ni1IC3cn6rrvS2zmjpmSq7OxXPSZvxrAsvP900RDlcdpAJ13ckv
PYatMxSQ+aAmf8bDVNSvaiREGlTU8vbFgr5kL87EjEtsKdlGXK3dYw03l4C3KnFvoKpMVdwrzte9
J014nw7FjBAt3EsniTwuKlmOKw74F8mGFKP9UMX0G1HSQszgKsqVJWbhNzsnsgT9BhGU0yrP9tXa
Wrs1COYAPcnG5N4vrbsJQh8qU2l72GuX8GPMUd5Lx03LXe2u7+7qsjCCGeUijyYpPs8F+1GbtOVx
FOKrzPgwLe3CpmHolpVFZ9H2n2uZa+zzToNVQJmM5s9Wg2wKhPsYin5CZHfkfUZ/8lNiA18yE5YY
o9m9AfBa9yob+kMxp7d/Q/QWjNX4xxHoa8NADMDBY7ZjQaC2o5bRXq1l9Zd+4f5atkUCLy6pZn87
uOz9+sAXD6tsQ8LcvRe3YxHuK65rZ9VmI5s+FlCDXzMZZMK7pyEneupsT+8if4Ryb6HPzZjzlhzo
qVmr9Q3KbnNcm1k8Ctfyt1FYjI9ks+u4dVa1XQZBmSGXz23ry+RPNTFtoEsyK6yufSD7illj4IjP
ixzaVo0/LoFceKjCRsA2R0knM44/i9o0Sno8BrZh/pqLoX0oauV9Aw4A1uYh3Sugjit/ZDZ7q+ms
QzYE2dZnXNiR2592vhHqbm0XjApuyeMEv5D67gmkTAmmPq4XkRNeT5PdGPjpm1uwfeOjYbnvdm8p
guujdaVulbGeT8MBia45mMFWcW5q8chbcNs2oWKqDAUU0Bn9A5OKIAXp37pLwo1F0uyAfFvthZ1n
HyZY7LOydf+qNE8IDguFndKnVtyy2IlW0rZwa2YtwFPoxiFYE6iyLMDKuv8tsrz7Oy/KvKC9a+rs
6UPrUtXe15P5tn0/vWeKUDxXOJijvusIRa31MfLb+XFta/9CEhhAHivHnT96oGXctCYtSCBuCjnW
2579RjN1dF6n7OKiHI0rH2m/rpqBNE4H8BcL3zrjP4aNDHeY9ud62SygHOJ04GUTSPQ70duMlGV6
e4A5yJYF7WIkVLN+lqmWb0PGoEblU7Ctp9GH7hhGceVJdbQRqjZFvnwwdqJ/cxGGxeHb6BR0ouwC
6bRvxpR8mRhTWP5AfiFAbw4SSOK/DNsYcZY5OdqK5Kin8NxNcD0Q/bnPiBxMvvTLGbE7ymM2Ye5B
zxkDJr/Kh9u5tQnIWG5qPrf7mnoEgscNaCrd/15snLi5l9wnPjH2ZKmLXQ9YCqdK9i9nVN34wnwu
E2bivk/cYzZXb0xJ4za0rZfKZWDbqFl2H9qvsPiIWVx12f9ImjVgJBCvvwscArLhYql7xyX0OdJw
+RBApv/s2gpVWrqY4lrBaivLf9QashCmGu695Quyc6i9ONmLtE5pIrk6s23d97YElBcE6gyfD9NI
tqbO7bvGB8szof2HqyvqkWvhTDGj6+wtno9t5jOwdVL4h7DhAjy7YnpPizq5DwfdX5u8nvZciHDx
zSp/YZFBcrzHDZwDKc42KymozdrnfyKVN5ep6asLNgz+6KCTuPKn2KIbPYprVbbIKuEIOcpNwRUy
EsjqBeKYe9RrLZ7Y/ODnHmrcZxPBBBw6t99DKgqmj3X0BuTVzv3tzXZ9zzMHaiHLfmBnYFTLXXA+
iYsVIm+op8vz0d0NLlIpIgdwvZEgjddaziaUNZM57OgkVO7eEMA+TB2dUWnXs1cNGsR0p+7YDN3q
wfTgwmF0nMtq46hxM7zG+DWxfo0NEQvsSBsDPOvgrONzhXyCGqJejJaPlU7bvd2k8wGop/0V3Azk
4L2i29vD3Ci9HkOuZ9/5k/VHVHMf54M0HVDXtt8XhZjOYEdmyPfFFwHrZKuUjXPXCUntpp0dR1G3
XLJVIitMsIpgy01xpx2b2xYo3EBnX1BtVJxipwBuVpprUzdcLMYIA5PF6L/LZMscb+OciHxHHfJ1
CPbpUvVjjA2NZfQama3rW1waHfxaYW9YXZrxEpGIXa7hUgPySmSU3Y7+8jFD4/+TeusbAhVxr4HJ
6dI2jUMxXjWCLWddipkfIuBwdICY/YhhzJ5yPwwfkwzncE+B0gMtaDckFRl6vkdlgSpeLE2DTR2P
LmkjUjTZzUg+4u34y5bYu09qkz2IkARgjX4MxAQEl9NWP3bGRhWxmggfe2xW4imhSrXK944yt2MG
seRAEJZUv5/a8EYoXp1b0Kd+unKHYjI/WA7pn0Eg1eKV9XfSTb9m7uhHObXzUwYeaVf05CAs3eXb
mVN5W5rIv0w1LVCBqT9SSkTjNCLWWy7NTDIoC/ejWNzXvqGzfJwZroQ1VrGzzDfrJb9WJZtfRRpi
Ag4tnueJV8oVw19usyxRV4cMTbESJ4VQ8uJMY8S7bd9CCPjueT/gFM3DRGaDsceTiMVVAtxUje4I
ysMbopOHho5LVAWwnFL2IK8umfhpP6z58kmOY9hGA7FmOIrTJvFvlHKxMOv1IR4Kt2XImauS2XGc
i3PkmmUra/1SdwhOumJiDWaLzS+cqKMTTOF1lmQANrLp2L11zcBDU6SOYaHd2/5yUbkDInYyxWvS
qr8cwNDLa/+2BmqKZ70k5sVTuuFUKohrhgGOcD9zPheAa1dplpLBHm9PxLQOYzLL3+qugL+/4t1I
ApPFmY14L/3ExtOxus0B7wGTfRj9pIH6Grld8kMR+WGlEOHSmo6Swjlgzmt7QLIZ1Ds+fTlmADRG
+y0FRIFVDUuvDSgbqXRNd67xRbgp2Cns0m7N0ZAtd0RA7ZTY2i4/snENnBeCnOLZVQVGD5d/TpH/
RiuIuEWraVfNCRMBeCHcq01yXIkQ4PHFMWdaFDsrYb9RTKxw7YQDu8qto9J99ruyfLYEqGNHxzL9
OaqCZoe/At90DcTxXCkx8lm1RsOvhpEWYGF5paYTR8o0eDE/JHoOveiH7lSM310aXSq3547NOwMx
vF25cucWom1U9Xz2E1jgaUIwFeV6Wi7V1IHOz5v0ILh4xcsyIVea9MYAMZQ7JX7RweJOh710h+ZQ
hIX3Mrt+9bLkKTCFoC1ujAp34w0EK9OZzY5mQgkcbvZZ7/yaaMJ7WMDHgs0WJIwTyXfLlfEsT4nz
M6NS7+xJ+9D2/FS8pCYb3kVY4sAkwINWPoxIRgP/VYOF5cEedX/upVW8ypAZ2RldH4VE631fYyez
3KL6SayifGrGFFQn3++vMCegWk5cDaGDmy3KOLEsOTjgcxdY1iG2vnry3QPaP4NxDzUSqI9h11eY
J1DR4mz53viVdJ53Q4qZ/nESsECssBy2omr/Ii24P5MWHOds2/a+U3BnDgE1rFaJXYOsAMkX6W+S
jsux0Jn68qvS3evZjJ+15lIBgIQZew6/BWRHajETN2aEwNESej2y/GD0U9YF+aXRqKQCa5pxp1uE
xZ0zTh1R/gpZ4HNhx5swLp312GWheqhCv3tyELBQUG8KsJAkevwV16VZfMzwZU7ZAqR8Yh9zUMeh
y+WPVZumqGIOdpntrPeRxyhBOhB9JwVv0khOK93BZgBwpR3UvcL84Cavj6E1BjHh4eUAeLA/Th3d
ATZurK/KmecVo7Ucjg0nxk6uA+epNOV1mfF8LLagareAQ590tGpVFdqli5vjjtsylPqZxA1EKk6/
Rvww+jCkedXtM9z358FioFgpj9uDiaQfU0CheC7qlLtd0GaPglg5DH4wbSftFuFBB7Miru53h6Rb
R3AbwfLV0wIRk4nnvIADyPFPdJXtwPheZQvoLKl81P9bloTx4ChYK72aEau4PdvrnelG6j/pOz0A
eQUBbPP5nYVj3TuhnGKuXs5x7sfsT5usw9ETWm3XxvyZPGr1xkbl/2o4e/gbzRCLYm7jmXrZ2EPh
gl+VurFYMecqyYCrAP/Hku4NXKh40LJGDPJQLciLRe4cDATuzeKSxp5SD8RCkYz71R0C/KSUYzTj
5H/27Yw0dztsFzJ8p8m1knNo0Lw3uel/l5YMf8ulZ3PY+G1zgvXb73zH4/cBKSBNfyl9gyd3fr1n
7ZAcg4KMTUIdyr6mLxkaRGAdyywt9nmqLQ7XtN67Czbkzgn/jdICAHVDf6HugOvJSqglouDLvnZo
hNA1+EukBTabg/Wc2o283Np9n51OZXuI6+WGoAm+BO2JU1Kyr5t9J3xik0ODTuj/YrJwrnD/rYsP
SpAhBabU1gWkvCMY/MM27maX8oNgm9sBrKWhoaWjLDXMxzIqTpWHW7uCmeZHF4yWBNuqovoMagv0
YpO0lHmRtMmAvFyssm0/PA1mxidgttc8Tg8uI9C5IPO/7X0cKFVRpHcBG6jrzKPPR2qc8Tng/q/L
daemBlRg5v1hH+Q+EjL/xtyHHkd98WGa/XHXpa5/iLj+nWmbEJfQWYaY7297qFYOv6KvI/Kdasak
LPM4L4foF9s3s+EeaW86hc038imoqJdi2OY9kgkP4BZaGXqJwjvZwgfZsHIp/iC2wkDC9H/HiFhu
uY2TMqPNemuaBo+lNSHkh7W8TXLBKyAAkhBwgkDNQTwkxJLdQuhLdsj8ma7Gom62hW9985HPJTgx
Dqa5WGVcJEF6xdWK729FG+U0xkgrGhk7tvpA8Er3HULidpkci4HTyi8od9l+sQIGJtXa/9YseuuJ
uLz5lcUrlQCYfgq0se/IEvdxVOXMVETbCM67tO4CKd6sAf49ysXCXb9iosmU8Y6pg5UkBZzQQ/II
2Lfeu+ASPkQKJ5pbyXRxbJ6OtVnbXVasULwy0oG1nT7DHTmutOKR0OrYz9EBygy2VIhf5BUdq64O
pSJJzWhAJmCw7P1QQf/NAnveNnZtnxB4gVBUeXuxA86hbXTr1XHnJXiwbBxAI4oQ4C8CO2UTHGYz
iHvAluEmVdmPaiu4P+ztrvC2120u0AkiP2+OESuMI/5agAaCuSZWDoQAk9fvQ81+nJM3O7nwEwOc
/QvTcwvRcmPCMdjNdNLs3brLP2S90PyBaohREw3/HFqe+4GvyYuH23gxTVN7GB3UZyQxeVnJjx8L
QFyxMphn83yCszHjGDZSNe9lHtTPlkfQlrvzglEL9bus2tdoMU7McQEDjs3LcSzt4KnKrCbGvhG8
4+QE4FGFbKJwJLDqbAR5VRY0ptJQ5MEux3YJwWNj2JPuwttWyF8jdwXiWuJZrkWHtWOIEJ3DkY8E
DtJbX6FtvclSAamosv7NUgY0FjvCewDR/KzHVj2BbwfGIcFHDms77BJvbgGA2+jvZV9dk6pdXxsm
sSt9048zkIpdUesfThfuylGqGQzBwic0mQASYdz1sPdsfCZGGjKQmWGvIU7QlDFW06mFEHhNFPJN
3yFO8sPEaWxcgX14tA8gtT+zkO/DptYZoGOMX0k1tfYu8Mp/AD+ba96Gmnmo7A/DgGsXHId4Mun8
RZrk9wDW4jSv2fI+Ipbv2MdO8ZICrsvrMWI0yPw7NmrNYUgm7ijEoyEp0I+T0nr0nxOLWDRAtgjx
YgtLJtqUJUtF1frN1h38DsYw36Ke2vZvarPVtQtzdocTg61tr9kdl7uOawpmt+c2LNUhnCK5SxZ0
olnA+Ggnt3jB3jdvZ843pmZcPlMTGrCc6JlDnWMBb5LgapyWgGx5XbunwQZzArHf/uW12vuTOzd2
VkAWyIezsi1And6JZA62vi6XuF4TPw7tqP8o5gFNIeCKTBEzPHgvM1cc5uKbU4CQ6WAbdoS1+QU0
Xd4BbuSD6qQD0RzWz1UdqSt+UcV01TCBdK31zVHM1AV6hFSGHR3o5A4uLPjKvWNcaEl9Ci8qQVEp
yiSPRZdP1C7eQJflhAMasxs0axdJa2r1e46d68NmcMN3S7g0mFCtNlFC+VDR6uyNXXDCaF6VzzMt
Ik8RCHqc9cv4ia3bicGtcTHxJTYb/qd4nwNXHj0cEadOI1puSxQbrO9Vhf81r/ru2pV1h27SqRNH
1vrmuK11dtjbH6pOc84wsQjN+IQRhitiERC0S+wv2DQfeAKeNOx2EP6ITFX01s5vTYC4J1ByHjoT
hJcUg/lWj5jn2LpmPCpN810IU+3LtGyoQg5uiXGK/Z6jtbFPjtJ0JyDYHlynzF+dWwTMDkR2RTQr
f5TLEtrGNHZvN5hLe6HNPhpNdeHC0TyuRsnYot0sBshCH4FfvueW2zXb4Vg0FLnAiYvQakMkdlpQ
dl4KOfmowr2LwVGeMnVHXhUQiU5YjbSjQ6ajQIwIIfzckCjjez7dsBohaNN+VrhJ8HayCsC6Z9x8
harfN3tOknw/1tgnyWl4Mc8CXZC0asZ17/Z465tk/U6aSvII3Awddd6d0yEtsLZakNlt/h5kZPnk
ravLUtY0u0iO0SF0+XX5PQQCOwHlBdfnHY3Z/qLFyDv6RfOcmLWPLSnc//xyhLOpE98IE1FqVJpf
4Ry2d+Sasm8+ceYOKwhGHWCgCq2SCJWmGWBHi416RBhePqaGs4Dta3Ocq+Ct60y/6QP+IZNIvt1V
OB0NN9zx4E1jHpDLx8JdfOO5Jn+y2MscVtcBW1CNPC28aJdC82MAB0/DCsETzeshgRjeKlWQotpL
in9+k/vMWdGY7TVE4pqsLEN7dvsbEHaibN6OweNUZt1bI8HvwOLN0ktkSnnGvNfu/GVh7Wm7y11X
qJAP+BjeixqtjL6+6pDqiAdmCiJcQOzd2QXSs7FE/bVDeX5kqZGDg63/kFNJ97Ci00c/68TRTPDi
CraHWIkcdQ7TlLytcprD5EKTS3SfPpjO/4ZIX59FMxHmdecQsH6ybhaubvfUSXEs4x/nvODGLkyT
PPs+lsg0aFFWamCOJWtMtJCe7RH3nkcTkCfIBfqDOwMdGos2vO+ngc9nJG9zGjmPwtglyiG/tcUm
sFSWVCfwsFt7GiHzYx7ipuL65twQz/VR8zqCt+WwmseITtKc5AmsjOHZW0KapvhY3lkpXUt4Fy2i
N1AyubjmfEnD9k96m6Drrpt+QmfS38rXaVxR7wVMDvpKZiXTAQGzfrGnJaX9RY4suGDNFgXWnMC1
FyRrUIMJ5pLLGJCxpjCUHgkHmIBc+I90+vEyBGQDvEgu70PQOQiMiTxjwyEL7otfIfyIokByAnA4
euDa6BGHohkdPKwS9yC7ckJYeDjospt3lHZpXBctclqFd9giPS0SAmVh1VKkUCcGzhPUnjGqbGoQ
hTy3OPBj352iU6fW9mAJzDN6tfojLx5T9YDYPhZBvksdFV4qDLA7xjtOo1F/trgIjwOGmecuXAee
LboRoSYUMXr0fILxyesaDMztix2+JcJ+Dipv3hXNIq9r4H06kwdBvuKrOtYsKTBYhs+aAN21HBXe
7ZHno/NwY1eWzo5sVwogDTRjLBH1133XwndTHS8Jqikzl+WCrGXvdEe7VbabS5e0DYxt7jYksIdl
WDjvh+YiIpIBriYfCkhTg3uo6yMMLRunty5Yi3rdF4MrUw7mU/gvZaU5AqU9nmBq8eDCA7KwKnGH
VX+k7NmpTmqK26hv73mu3BOFbCvgqDUgOJgNdPE19V9GIBKxwdj+CsqJpPBk6WAjuKHiUHSIlvRY
P9D1uKUHruCsxGJkyp78UUlQxsJv/uzycnEECrnzV1Iqk+yJVeXJ8NH3/fBkD3Q4pl1YHtLFUE6e
SW+HIfeLzT9rQTib14bvzt4fU0Dr7QBtgUT2Fj9PcKwKwAGujjjsF+e3NkF3HVjdEypiBTQInMoV
Du7NRDnRbhbzF/1o9oF0fRiHSuofion8s4gKtkeR/R1Mrop7UKvP0Rx9ZUGIma1HQWCB9hc/r9iz
veGimldUYFsw3cJ2xgsiNZVZk4/2ZzcHT0KOEuS+AdN4SRwsJAAlTV07mVrk5CPatxrjNLzxrauO
2nLTR8cb1bPk3ohJfDQI90jUZx6q725kT9GqhgtEmPEhSiZ7Pzs2DtJB2JsgsOqdIbS7kUsNj5Dx
bWtWQpg4AZu9TvnyjQkbJ9r4MuJwuTkYK3MI/SDIoOYsI9VYQA8jLxjPBTUXO34VXMUze9mHVf3P
oS5xB9Op+jMuCN1eoK2vjkIvxAZ3JHEonzsGy3sWbDCn7MT8Ztr7hbvMR3QlAkOzqdn1GuFonvAq
FEXzl/84XunGEOu4dYw0BduosM2Gs6mk3Ax91z9lHDvHrAWKic+PDQV7Vacmso4FhxYVFhkO8bfS
K+49ip93QhGYlTk3qMDQlLJxkiU5ORSaMGAFCy5ivmn2CmpG0/SBSQon0xD06zmKJvjGWVh+jAnK
deiwdBhKPg2ePdPCCjBxW+UFzmZkYAi6/YAvZ/5FtyTSclkFwERs0P2kRoxpjqxprG1ZEnechPs/
0s6kOW5kydZ/5dldP5hhHha9SeZAUhTFJEqUVBtYqSRhnmf8+vehrnUpM4gHmChZb9p4C54R4eER
4X78nPEAdNqmfYTGCblHX2jK6JR0UHjaN12jndS4phu9GhFEoNb4jl6TD1Ec2x+BAUU3ZVZaJ7At
UDnB4nFDuj+gTaDl6AdXT4OMDL7YkuoHozFLig4AbCgT6Lwv2rHwD3Zn/fCdtvOpkA7D/NyXoK2i
O4qOGWOf96NO8tcDmQwNLhxzkTm29ya4dJ8LoNE2FXpWPlHuxrS5T1IeVT4BN/pUPiATSV5KQ7Sn
hg4c2IJjdJRaDTgXpTnjFzp1/KVvGyhBTQl+cwgLwar5xn1d+GRUAGx8M/uh/eGbsBTqcPtKSfHd
JjF7AnuD1PVoj/OvS3/USqrvO41ifqCyuyGFgDlw5imVCcA3oQ1pdxrA8SP/UUKUucsrKpR2ovf7
0pTjUwUM907nUoUaIre2Xc1xS4+bFd9WSDtBYQqhWWjTo9I6KoTAsVk9UMSaXky0EFz+t4gVNIF0
SNtQOuhtMNK2BwAJBKL8TWpBXpKQK7/FphbySojREBhKpkabuQ70jq59U7M553WqgfTOx59qdGkj
jnV/RgvXNK/c8TLt6C2I6ru4Jd8Dlbx9UKnfQRaiWTCDRMa9qsQhWqDDUSvpQS4olcJX33WS+kI9
m55IXSVDaVrmve5xs+S4oKGJ6+GhSMfqPezhxqGa0hJmCOQBrCqkn42Ylw4alEAGH/GqukTicyb+
IFsNBi0Mb/SqhbPGNMBx+oZ0spUuPAGloaJAjzuVH637Uut6+4cKPxdsqqSZzqUGwixHbOhmKjwo
lzV8sQpH4AJh9WJTFT9a3geHJgbueLMkiTwBcS0l4DTwIFO7Q/Dl4NMWBupzLptmrf6nz13hc5lR
HZu6RH7og8x4ClIysxJY+2e5KOhOGxyH1nogrYAhK5LzBgVeiuD0XAH4tgxFeWf2tEpCUv5lame4
pAoPrRzSRs5Dsj00TfhF51jcJR3JCnLs+gnnJzOn9zoMNADWQnjATxDZgZaQ4WKb+VgliTtIJDvU
XRX6jbjLOe8NJEjAxgzVC69g5dTRE04XtO1596WisG8i1OY8JRpuVQ4wkLDS8GiR5pZvhxIMMhJj
sVWc84H2XQ9MFfGIZJmqkt2xkwTWh8Jm2VKEe0LHgADfyNJP4MlfrMYk5HQpMsYhEsKmA1gAkl6Q
T7x+a9hjzXg/pSNUYggQ75ySjtgxIJpLA/xkDT/0Jiol43kCIAUoL6w+IQ2jnuwi6d04MExOFdyu
VimoUkmbqClDIWOHqv5OVUGzc3YroFa0ltIqKS19JkMI6yw/TY1m/51HDdKacPbufA/k1Lqe+KL+
umbbOo2musW///yf4u+/nkOuuf/zH+X/gn1DLjmEpxhWNPgJzU+/+nlDUzVHNTSqQIYqK9efb9mw
vLjH/Ez78x/+VNzkyvjnuonXAu+YMBzu6ppqGrosqK6TZ7PaqOzyszI9jPYLvXFmTG8yLY+/aIcp
km1H122VfDVYreuhFHKiUo/KJZi8/orHPRLhlKDi8d3vWVGvreilMcVz+9a5d2yXnZm7ZkCSFxyd
9MBVXjuum1tafhYeomLVdjRd167NxTJvfS20yjMHD0f46G3oyG99f/77hXvBFJAqpeyU5/JPKjUI
+vzezzeuP1+QpqQPm5+vjwcrOeXefv37yjz+HHLNPLv79j//sVXZYLkv5md2vovfTzexRYeZV8Ku
+2S/OMrZ72AwA0NIy+oNJGbQYtTgdj9N0vO65a2JE/ZlA8qSk0Qvz5IBB+y+aDdGtvV9+3pgRZH2
gSkbLAxYSxrLg99ceGFXjpCZSPLEymQTvd/PtMH81vwY8vXvtxwuRHnD932qzYpOr+5p3cDsOq9X
3kKkC+IMhdTmtYGa0nPRmlJ5tm23BHYI3Vf997qJeQ1XTCjCGMi0I0CV+5Ax6cMBDMaubblS2Z8k
AI8ZL5h1axsDUoT4ZQNNAoTPVqQ5Bjh8X99V+oZTbZlQr+cs1xJHG+fdDqAioy0c0N20YWLZb/9d
ln827MWGhDDLVwAKlmdQk3m3oyixPktb35//fvF9D9byDGhTee652NKx7q5/fmuG5r9ffF6ReDLF
E0sOoVHYUpUEJvebIxBCFlKFiRkmdnmuuFUSnTYWYP7PXzmtrRuWwwXPNnTh8wWHPeXOujoPKRoA
3Myj6Kbj7eKN5/WpWlyJC0NCBLRrKQXDV1Vnh7Id6vZwOK0bWFwLG11ycPs6jw3h7EstirVKHcEg
PvMb0x9slh9S6/3vGRH8yfboOzMRDT+bIXS8k0EHs0UNMLtfN7MYShzdtoGsq5ppCJu7TacO7UWN
aHUCsgji/EkbodB8WreyuPaOjQUFDhBZEZbE6GrJRr+I4xb2Pu+dhvDl3vy8bmNp2TVV1Szd4cVt
OIINdNOaxtO66izB7mcfC1odf8+AcPKZlFqrycSAU9+05Z9hWW0YWJolXVZ0WdVUhSGII6BmxQxO
xTn9q0ZCcDiRKS7yh/VRLDmvrtiGrSr02NjiNHlJ48FD2xRns32Qks9D9dgoG1fReSLEna6rhk7b
tWYrpibEKttJbL9LY1AYA6IRTvkgyfajAZl17Pv3tG9MaG0N2cbkLS3/pVEhvJCZ7koSeQX5sL93
qvN1fdYWl+ZiSMLSjNTV+rRLijNJddO/80Kyc/um/fAGKzrXBl1GQ0i3hMCS+XbEzdQvz2Srwg92
8Lcef57UjZNkcaJMCkMO4uOaaQs7XpXJrhcA1M9mfE+fvrmx+Iv+dfF59fqgmuy6o0NKZvEpwEfq
mcMKkqb1eVp0MNM0Zy8mN6ALV6wpLfJI1Yfi7FNepBpHegSmxbloHZPIuzW0N03Zv/bEOyPQUzMZ
Y+wlXEvSyR2BWqyP6J8r26s947DqlqnPMVLYM1aTQnrdevm5soCZnALgwPYRBjfK1jRzpl/hSVq3
uLhOFwaF/RIGeWqmFQYhxETSI4BgKb9dN7G4aRxqo47B+aKJD1/DqFDmzjCBMqYyQANbfisNa2fd
rZtZ9IYLM4LHse2NyUoxAwcDOnAnqP5LFYqIaN9RKfMxvG5v3uviUhmyIuuGwTpZquB9JXwMtHUG
xbnOnmIPkMEhth5KGPK7jflb2qkXhjThmk/Zjp4cG0P2jzB/0PTH9XEseYAhk5ZQDLKvsjPP68WV
UgZfpqA4yOc1BOLAMCMRtDGC11NF/kbhxkcKRJM1TQibYVBNxpg62bmIPgDZ0At/zzmAKMmXElal
9eHM0369LNe2hOFUcLmEdPdl53H4kvk/HITSHID/CsjDJKXl7h3NcesWX/u3gb68pSiqg8aWqs3r
dzGBeksWv6Sj7EzrcgMSIX+kMEifybqV+XcL49Jl0kZcnRyHhm3hUGgVgO9GKGVnXbs3qGzAzft5
dG4T9bbsv62bWshakAe7sCWMyG+MhFwftvIekkk4D9rpDHkYbZzf6Y6+aSUAd8A8+2+O4w4x+LJ6
Y7CvXZ4fYFuO5siqwjtBiEqIfacO7ZNkFe8tSmrZhj8urNjV5wV/dADTV9oYz+LgD2EJnuQk+feF
uXHbfb2xrgcheKLt2Ipt91gp03s/2E/6Xav/tb5SCwMxVAXn07ljgToWYlAygC2idyM7f03yPzsf
CIFDwWi/bkRRX7seRDYqV5H5qYNCzLWDRyDQ9BqqnXP8l7X7Tjk3tJ7s5J6o2kr3evtIl0ngvKwb
XQgZlzbFs5bOFi2FYzo7W0jb0cUbF87BB+WS5K7n/PJdxbiyJVyFIs9RJw0F2rMNLqyHxUqHJlYZ
P79hRABHddrfdEc2BHfIJgtsmMGmUp2Xmbe+30sdeiQGrTPT13VT/1wThGBhEI0c08A3HNLa1ytG
g7bVyw0jouqHeOwZ5YGj+cNAZPXmj1L/w9C8Q9d+DIy7gS7QcAABqcN388HJ31PjCD0wGB8SWPyH
uzI8rv+0VzvbUmVLxo14Axrz/13/siEpG0kKHPWZx+DnSv1I5/6P37MgBK/mXwtafs6cp9/8ujCz
YMscmPD4/ZVCb1S8lyh7rf9+U9xtwgzNf784TirPBGEnY8ECJ5nv6IZLjHfx1p5etEK3nWrO4ZXq
57WVToEdBRl47RlUCF1aUPSqHuTLHX37bf+3pNL36NdndUj+VAA6D0bpggp78qPkZNqAErqUYjfF
6tP62F97hwmzFHQcNgedo4qv0jj3BkWWi8BtnU+m+THayHJsfV4YtI7iRNyDYHUr5F3SY/urp5bF
ZM7HlSarVJRUIY6UcVjQmGSAO5tu2+EUDRuesfDz+T5vdd2xZDa1cGyFGVAXT1K8Z8B/2c603/Dz
VdO0OFAQFqRuce0StNAqhSXX1nNVv68QXdqIsku/Xld0HXoildSGLOycWNegfR0HD3WP+/FYDb++
ttzCiXmkFHUin3BIKUVuFJGU+K6JwIDKxvnljc8t31ZtOqw0gpcmfF8LdFroJEt6DlEhQA6vlDYy
fUvzc2FAF675MPUpY1bZ9NCAjPFPWb5xTZ3n9+pMwDtNBdpORbFM81XyjS5Acn9N7rtOy6sIyo3d
aLzBQWmUMmXuCkR4ex7iRegq5CJCDpI2oNr/5rxXYetbDw+vgxYPFM3EN7luq7JYDTakppFGQL4u
EWj0j7QWasgZq7/uqFdWhH2gSGPVVJoWuiGM0tCX/3KKirf95SiEI5DqIawMHd9vqrsmvAOwtj5L
C4509X1hFfjlXG1DPXTHFwsJhXIjRi8sAseFY5M21B2u0UIQDQ00pmmJSNw826vox7zjhSWFG4mQ
V9c/XFRzQPaaOllQDF17Ul1WCb0JGJHbZueB7MweaBGrSIFHG7O1sC3YETo7w5IVuseFsJSGiF7S
D1e7qf3IO5GmDd3ZyOfNP1bYeVcm5hm92BZlHkRE9bJ2Y3pvj0MGRtmGdxJV+El+cuLWrWsDbRY4
qEHIpUDt1v1hyTzvAxn8hGLqtngZBLUeQA+iVmCE6YOoJrSvTMk3HgvVaj5EhdGe5CmMaFCSjbua
W/dGpnnBHQE9/DQvjD4L5EnWJaVyj+XwOZY+rw9u9jZxbnX+8fx2ZNLiwmYyoI0e6R2u3EF5qSa3
RFJKocO4u3Ps9iD5d+vWlpxFR9gbklsVwIhY8rHp3qL1w67cFuEsFfh4aXzXiq1K64LzU4oxOOPn
a5ApOn/SZPDm5EblwgLkdeF+SL/3fblDWAy03PqAlhbHMGi/oCgDAEaE79ALUZZ2P1QupCrPlenf
94a2ca4tzZlhksXmVGCbiXNWZeEw2VFVuTRads9IT6hPsdIgYBEhWrw+miVnsFSV4dCeQmZOuID5
oDrlSMsbl/7YHFz8Z3r0b3sTcueGHsrEUj4gg3xYt6ksTSE1fpV73z8BUQhVEPG09MhiNKUFAgSh
eQxALCc/EKg4+tjv2u5TH7VPPaQNnQMff3ibOvqxbKzn9V+yNNEXP0SEAzRlXwVg9hq3gTPf7M4j
9e28/LRuZCmYXBoRphhJjhpiqqpx22Y/SR/i8d6wAPRDgCe7UUA/98b+Xpxdbd5vDm8VRZ8HfRE7
wxiy2WJkUDJ9QFVzjjxv46jZsiDEJyvzOkWHKcqtStCykwG57eBtbLPXeX3LnMkBaBoiBe5w2FwP
w7EcudeNsXZr6YkOnZy2olB5csovipbd6t4tVOo7hU7qNyzWhdV5v1xMnmfVaZaNU+0mA33X3V2m
v3gobE0I1YAYbpNdSbPKusl/YCBiQLYMzeJioBkU/YSA7NGBjeRM0LhZgoCPcpf2XwLvqfBOSAGk
wV0X0k0nfaePe2Osi8t4YXf++8VY/RCJmsIPsRvoH4Bxf/KyrdTy4gYD1GTLlo1L2sJOD/Km7qXC
q12N94v5PkUKRT1uTN88Pa+mb54826IsCwX+9TDgz4TSgYiCLmwHxBqtDOds1k9q+6A41o1S/8it
r4r/Qeo+BsVj+st4ONwUQAMtrAAaQHILu82HhHQqNfYCKiMyZDblGxbp8vvCXrOjsYdphO/Td0pH
jd5uPAKXDoDL7wvbjN6XOIlhnnLbkcy1hzTEvtR91BospblJ53bOIBkDV5oAGq8v3JL7XVoWtpoe
IHOQ2IwsR2J3Mrpdmm/cPea5ET2DheHdQ1bcppp27RnKCMNOitqRi3S8Y77YNVcc9D2//eo4LFnm
BWfpBrdvS8wLAZYGghXptascJQ0KHJg71w283kSzAcdQ5P8e0oKLTfB30rveYWCgu+OkwrzOvfcN
NuakFp1+XNd0IRbofTLEauDXbo8KVnxIZgX4jVPj9WowDB4pXDp5VzviueT4g9dBT1+7OUiAZi/7
nIaHON64O732qmsrwn5J6WGuWl2q3FT/HGkfnPSwPlGvT3O+7yDgIf93poTFaAeN63NhcECUn6nS
cXs50ftEN/9DWt+O5aOtbF2XlpZ/vplZIEKINWIMpRxChVu1a3ekh1/SkPIAY99tLM6GEUdIpSid
NtRjYtVuUHxA/d2BQV95Xp+515GG5yIOoJDSkm0yT9e70YuikpYL9js8v1KDUs9NB3I/QuEPxZ6N
qLY8nJ+2hNgiD3YATXLKDaU5WSqFpGNkb+zK+edeB5fr4QjBJYpou4cDhdMTbZkIgffWopBkqDu1
ga6n2nqSLtwSruyZwgoNsOD5UKA1buA/e0TLULqXC39XK/vGvrXwRCl5Vw73g7KxoZa27cWyiViE
yCsH/nGd1JSHLv6g+nvdOTVb4OgtK+q1c3RGW9F8ihVue0P0xY8eguqZs2jdBTfcwhSuCgWSEa0D
aa8boMviIBd6Y/8yFnROivz0clMIpINZwhAy4hY21C9otakbQ5j/+xW3E1MTVTs0k1eXDGH4NHgw
VWyUYBe/PwMPVLA02ivoSZ7ruQy7e+Oid3oT5I9T/W19DRYNqLpFIozChCwWLKQIkr++1MgeRZ+C
Y1S8vOHzGpGSA9Pi9SAscTXIUdv1Su1C86+VN+pGEFv89Refn/9+cWfWKXva08DnZRXVszupTY/r
v39xI9BiTKWb0/LVg5z+Z22Ew6ByLVjMs+mlIvdEtuHQQmW2bmkxgM0ZeocEgPrqndjacinBHMS1
oqeby/SPignnbaWi9ty09M0n0+26wYUnHXvDYVg0r6ncyISQGTcwaUemjt53YtyNen8TjR3CcifN
uo+t930668hBuCht2F2cUsob5F7np8grhBitpki0kM3rYzSYYDjUu8cs/WIbd+vjW4ouc2mQJKxB
LUv0bB8JmhE2aZKWMS993TuEsXoXD/qGmSUXVC0glTx5qIyLNTPJNlq63bXGNaEwRS2rPyXh5LzB
OS6NCPG40KWukZJZloekYAsvIoQDdfklp62+2rh6vMbOEDIvbYlb1irhqogsbGVPgfcHrIj0ox9H
GaVo2ZWtB9I/Df9/IqNs4e3DdOOAW55PB6DVnNF7VSOECpVOP2rTrkFD5FS372FN+rLuGUsm4Hek
mc0ANUYx/zpqwBypxFqdti5pvd2TB7vZ+veXPPzy+/PfL6JS0IewIut839KCm8Sc4Pl5tNpDpp3W
7Sx5OFg0HglcgO1XydyktGza1fPWBYp7i7YuJIW8Stv+uG5mcTgGj5C56OnwgLsejjzWqL9IsLDy
jtj55hE1SFXd1eTo1u0s3EiJQ9RlEJ4F1C0mXrp+0HwfHnU314sbE+66SbnryzsrfFSrfbl1J11w
AjoFeB+SqFa5xgvRT4qGPirSZnRN/1tzU2V/rQ9mYdIUoDKqYXJwkEYSdxHd7x16egOBG93g45Te
NRN8bRtT9k/aTbh/YIakhwojGmhrITDA5W4lUjcxZ0h7av5HcNfwoT1L8Vm3HlX/aOTBLOWxKyLr
JkfhGoqpG50uYNQY9L1GU/AbRq3rc7acG4slloBzXc7NsglHt01PtPXHKDV799Gf60YWV+7CiOiP
sd4pvRyNBKh09zGf3vD4VugE/XcQwpzCCx3Fhp+NLq30PdT06U5LNnbuondcmBC8AzaFxoAJhCFE
f8PLYD9IKBN3W9XmrYma/34Rh6JBGickbEc3qG8H8rX1eX0htkYhxFG9GRS/AVHuRu09rdNe935y
Hhzr8HtW5l9xMQpI1jQrCuPRDY13ZiDdGB3UMs69vlV7WZ4tditXBoN2e2E0udp5oxzkI4zKe8W6
UX8dOAY8Qf/5fWEcYBqU0O5xK2U6DtptlGw8FRZOg6vvzxfMi3lCMToFdFCNrj8dPAWOFxgejutL
sWjCAD9CzwLVAEuYIs320yRooc1GtlYrDvQBm8ph3cTiKlyYEGYJ7gfa6lJ/dNPq0YSbvHz+ve8L
sxRUWmwEPUNw2hur27Pv1r+/NEXgWDV6XxSNI1n4vjxQK+wadXIN8zmS/x6LDo6rDXzH/A0x6Bs4
EyAGTkmAVNcrPcL4kw1hIbuAWhEwdn36BaLo1rLuw27YWPKl9TBmYgSdKzsjEiKVUhdBmveNzLPk
XS1LN3TFbJwZS+8QHogWsCeKkJYm9iFUUNDmPm8U19eh32eXZ7Ei74xGQ6cKlaNogiC//gol3P0U
bQHqlu4cjAv2BNh3jVfgicYwGr8E3eA69YzStqN7ldYu/ehAh/PLVACWxSaXuRnScDFTNVwvW4oU
yETGVXVbXd63YBXRbFl3vnnhRce4tCA4Rj01HZpVWOjRG3mMjsMPP32Df1PTp0CG5+Hngj/0Y5ZC
E6grrpzuLe8mi2+jrbbUJZezeZBSgqNI9bqFyPP0Acrhyc3hKU3RhUHxbX2eFi3gy5S76e571fki
RVIRTGk+uQ2aH0ET7b6tf38pCFB9MkgccA1iFNcrDfO01sCHNrpGEx3Q//Ei6SD9clcN7nRpZB7k
RbwP4YrTlaYY3QkBOG2nqm+IxJffF9y1ScYpKh0GofknOOsGY78+SUvOevl9wVmTUUX1MuO8cnge
KQVNb+q5MdJDoW2Ey6XVpkRArp5HhU2e63qiNNXzyj7uRjeOoHpQa3b2rw+F5By4QUWhrPUqk8Id
a7CgUexJQ8VHJZffa0jXJoNxAJqy8Txeep7ToQNRCX00c9+gsCxpGmiQhpe9O3h1tpcdWDnzvIcV
KrPRrFLT8Abh+PrGklBWKfXCObf1UP6hmghiD+TDobyWh24jhC8s5dVvEpZyNGSwMA2/qczCmyb9
1knPpfpoyxtvqqWT4sqOcLiGg5SWslL1rgYH0RCf5QjhjHA3FE+lfe6kQ9981NHRW/fT190jlkU3
NqgH8KBcDcWLoaGQe61iJJ1jZMcth5JihS7QHoqiYjhZfrKbIui/sj9Q46y0YsP6wlmvUgYkAwkX
Cz9CCCWSk/SOZFutqzh/RWjPgrqD/i3L33nGRpFmcRHp7KA0y72C68X1NqnhkKbbIevcSf2RQAo5
Y2IKiA2j4pfxdBaASHnGkHJY8eS/NhQl9QSXfotENvSz6S6YNgLXvAOEUxCALceTDWLwdVrE0krJ
zoehd9sK9VNNP01KdVNpW+XsJTMG3sDtgfTLq6uDrI1pXurl4IbpPg1h6XtWtvp1t0wI+6qqwpju
IUwMDmTCN5Jyb21lELZMCFtKi6D5HyZMaNJxDN/RCKdsufBC/CUNQlScE74aNYbr9UYKKYe/vB5c
2IJkONV//TC//Pw/QePiHAxUKytkjc/3L7b+2MS//qy6+rxweuhmkw4eMZSz/BBJ7zKIXfpfz4hf
mVCvJwjNro6GT9bAR/jzHzLpdpdtNcxsrIK4vaepyRz0zAe3hZE/Qt0q+r4eJ7cMzH+/WIdQCerO
mveDPvwpfYXf8w2fn0HzpOzA94i/P2gK3a6h9nQRtElaWjlh6vs9C8IAVL305TrDQljcqHdafHjL
5+d3Bk+cOel4PT/pqOoZkmK9W0zljRymN1u1qqWjAiTs/xqwhH1W2kln6x6no209QguMOM/en9K9
NOxyewMQ/s9sizF2JoGjTQiCKHDZ14OBXnCChHhs3aRyFePgd3da9NEpTp36ACnjoVFPfljSI33o
ab6NrJf1qVx4tc0XIIIvHCyA9ISRFr6W5RXKKq6KUqHTQS6etDdzmAxgs0VSa9pau4WpJaNJBENd
jayxiH404WDkD07hKinEn96tHryXKsQDUFOFsXPDD+dfL8ztlbF59BcbqbQ1D5oOu3B13vV5dt+1
R6k++8m3OPhoxejFDNpGCF2az8vhCfOZcMVpYfsuXC9LPtcNbPaBemzq8V7TTZg1x5069e76Ei5E
C/JHM5ofcjkekoIDhbVTOoOsFG6m7sZv+cbXF+4yV18X9poGpWnWWny9gxb+ZbTulPjkZB/Xh7CE
Abmyol0vVN07SFppWBnH2x7JEz38VPvhvnV+VGCo0ZCUhpNX39cIuq9b3po8IVIZ1WCnCMsW7ky1
SqrvDUfq1cDmS8OFB0o1og4TzXQuoIMGhtWtSs/834sebtMXAwiQmxNsTdff94K0a6iq565hfwnL
B9W+r+Kvvz5FdAFyc5bnzhiRcyJBkj7UgqRwkwf084xhY8csrcDl5wX3la2IJqUxLVzI97vuc4c4
2Bt+v0FLA0Uduk9M4erX9vArSZKWu6P+6NRPXmVuGFgKaTBewkzKmwbeLGEE2VhrncFTxg3z/N0Q
wkcf1btZ6tqv4Q0u+o1H+NKOnLEG8JvoADbECEpuOmuagD6Nzn6WcvTU8gQ+HdfaeFsseJYBFBDq
LLANdLgInoWGYeEXdVa64Q/IBOq/ae1aX5eFUEnXNweBqYOa4DC4dl0ybJPUTEnpJtBq7ypJv8/7
GO5CRHNgc65gQ4+lXyaTAKFxaVPY7rFtOA7KsaVbpkgKSvtZgHh9VAvufGVBmLZUQU9F7RlVAQGq
nR5je6tncMHdriwI/pz2CPxGJWOIkQgMwmML5z0aQzS5mJ/Wx7LkAmRX544gjmvooa5XqLYla+g9
v3SNwbWb9yX8/sZp3cRSIgLO3X9tiOQOCHuXfaRzYFb1XVMjASV9TOBid8wn3fuQdihzPxnq1im9
uEg8nEkHwHb1Kssk550Zo/jJvcBGSPgER/76qDa+L4JOw0YloFV8P7Hf62gmDd/Xv78QAmC2+ff3
O0LECbqwUkxfL9ygmQtUqr2P4wcm6/esqNfL7wdd3vuhhpX0poawHdHQ5sYzN5IlW3MlhIFYlcqk
tRlL1zWfSy1/8Irodn0gWybmv18cwlRvy/9OVxEcasrDzcYRtrUcwp4PJbPWc42JmmrqRgcJUSFp
N23txq1RCPve87xGLmWsWP4pRc2y2P/eLM1x52KW2hwN6syfr0I8Pekw9NuHgZPsZd3KYvS6cF3h
Sl7VBYSJKaOIy5tOflBpopePUfQUbUF6lMXodWFJiF45eBJNS9mEDtWh0I9O/YSqvA1tmqqF+iG2
veIwxerJk+M7W2phCKw/JaF8i4Iiqo/opHaB9WV98OuOAkr0eooRPYUnI2OK8/QQZDdN/RB/of1x
3chSlvUiOihiln4q01BOYnaU1yrKnstPsvMKv93HddjvgiKZEJQ0nmMW+wDzYrWzQ3jyWgfRU59e
5I0Av+y1lD11GL/ojRC8SglMp+xL3ntedYzzo7SFr156PzPanwYEh3IgLpy4wxdupFXPFpTtoY44
ArQYZa0cdBWRJt05doNx3zNKNXCO5DBPVSmf12d9eWl//gzB2yY5nqgmc47l7YPVIfNaoHzYQM8P
h9C6peUd9K8lES+fBVpvGhWW0EWfgne5/JQFt7n/brNDa3kD/TQknDKO5VVt2zGznbqHXwHqQTbF
+liWj/+fq2cKZ0zsxX3mZbzQyxwhRuWjmT+W6WMov9cL9NhOvf91DMbDutGtcQnHga/aTUGCh9Pf
edDqx9Tmcf6mo/Pn1M0/4SKWWk1pqtVsQkJjSanaswFF6JjXx6q3juuj+f9s95+2Zs+8sDX5I1CJ
0uCYDh4b9Vuqf7Ssl1muXG7guyv+7tSPzvhnYpygktlwxQ2nN4XNjdZLl3QaHlIrp7o5ys7HDOrD
dmOEi+tlgJeEAI6snAjSkBKtmLJmYr0sBHHPvBBuNo6+eXMKr2iq8D8tCOOwPUONUp+jwqjunPZW
z2+M4o9YOpbBwVfejfVG5XExJl6YE0IWjMQO2jA9ZyCqYSh0/XoD4gwq+DkcIRbBc+wXocmElfHp
U7MV0TcmS8wHAL6I5VFhsgJlT1Kregr97164s/IH/+YtSI/LoWhCDEqQUFG0eSiGGtCL5u+Cjbi9
4VyaEIDKRNFrE1EmV0qOrQ9U+sPQ3a3v0I3lFjEMcdINAZT8HA1IUD530bCxC5eHoJNBhDrEfNUn
XKhpNKBSV7hadet1sMPaJx/pl7cM4qcRIWgaQ+5oSTPfcavbMXrqjbfc0Y2f3xciZqekdZvlfH80
jkZ4hwrO+u9fDFUX3xeiZE23IWc0k6TU51i6t4Ivqn+y0mljmrbWQogklkOtwI7nafIPERI/Jneq
DROL579hEQgBDYGtVa/jPSJ4DRQgpOzt4SD1P+LsZET0A1l/oru3YWp50n6aEt5mHZXZsDdIAPjR
7ah/arrPLc36tbXxBFyetJ9mBN/K0JftoevlGPE/I2Esme/ieOMM2Zo0wb3UFvnazOQa2jfIIR+A
9qNTcu/V9o3pvCmi/ByN4GljmUG59U/WBHE4tJjTm01ap8V1MXUkihT+vWrISftCGnjeEODLeO9r
D3b2Pi/fm+0Gh8pS4KLhAcJhEAbKq4acwUrRjYkGgi/asMNJ3lr3xdvfpQHBlS1ncpLI4yBsq4c4
/drmp8RqIbh+bqyzUf9tdck+7zYGtTR3lzYFny51TR1CFLBc0zii4ujFR9U6pNWn9XCz5G+XVgSX
psoTxErLyFTpUzkiZgum+xii4brFErE1HMGx08aMqjqpebU7nps2aFyW1TFRAn0XZ+PGrXa+l4jX
pMtBCZ5tWa2R5g2DQhs2QEE9vp8GtLX3vfxkqx/XJ3BrXPMEX9xqlcEHTNExLkXdjyEA5ttpeB8P
b0hyX45IuIllrVxrY4KH05plFXttJIn6hoNHpxkHhM6s4yD2BiqlPDixzYnQmuaDURTPit2fQm6W
cEu9AT1mXNgS84556/mDMt+Wqjv/VgbRHO22RMWWY8K/wxFTjxIcMmiEk8Kw05PSPNr6G+4Bl0MQ
QkLrh8mElgqXJUh+5PKvGuG/dc/aGoEQAKahQa0ywILlatNO+fJ7Xxc2fgtKCuQD98k0P5n1IXvL
kXw5P8J+b1M/9k1/dif5VmpfzPipKr6GwQYqYf7K653+c5WFnW4EZov2uly4fv6Uxi9y+Cx1h9+b
KGGDh6NlAVll6w3j0ddutqrii+m/y4kStrYhe3HneCxzG8f7MkJROn4JgDhmxTspfdKH9AjseGdb
X/XhvlPfB853TTumiBH83jCFt1heQ39hoVbotiAqGv8oV+66geVA+b9LBSjsOlD6RdFq/vyAUZXz
oN+G6XEIPijRy7qV9U0DXv3aisf1bMpTrGi89LRbbdy4Am59X9j2ihn2SVXwRlJLGiPuki2k5KJD
ayCLwTFatimCJOhUMpEkr3jmpR1gV21nD9VXr9gSglgcxoUZYRh5qKijqXFq1dVTFX7yYOd/wzpc
GBCCVziqUQkDCPdYNGet5ruZf/49A0L8muymb7qBEaTDXplgdd+IvovuCvUZCiCUrmURdN0pEWAo
CF/A/9xEFULPJ0U6JP3GHXzLyvz3i9uDihR72NfzQUhbwqAceuNLzpU/sbYqiVuGhCjmdFnYBR7T
5fvDrvb/0LM/Olg7x/7lDcvC9QGFEcKSJvbYjn0TW1NE2J8kcMQ6/gt8at3E4hb51wRgies5y2M5
Cb2JmC87pHZ2k/ep2krWL26PCxNCFEmtzoN5kV1u/D1BxvB9fQBbXxc2n2dJ9jCMPPEb/xmoXLwR
aLc+L2y9Sqr0Us1YAsk6ZRoc6Rvzv+hKF5Mj7Dyv0dQqtPDZzDzZx/zLWduqDG2t8Pz3i13hF11a
mnNZ2khuxuiRam6+dRotTxKMmxbEzLNk2bUJeWyAEBkMgsp03N/EmwWDxTGwAVDPBZZOLL82UHIB
TZO4JE+URjukVnZm/y40H/tAOSqhs9PCbq/kz1bzdTLuY++hoK8vch7APm6s1tbvEM51rW/KpO4K
fof3NDZHEwWWLYdYmksbItGZAV9VX3XbZJHXZEbXpwB9lFsnyfZ6/X19xywN4tKCsGNyb0oHZOhT
d9J++PmjXt5pkFP8og2bpB6sHqqFshD8O8K2MRJP7buxzj/GhRTeBrlvviPbY90Vo+lsnC3KvPhX
19Z/bBkOeTHQu6+gkEMMxVmST/n/I+3KduRUlu0XITFDvgJVXT24201Vu22/II9MyTzz9XdlH92z
iwRVin0ebFkqOYOcImNYseIta1Q3SVDUM7rgLfG67NQ1Tx3VnAItspsJvaPb1Edbi5iWJyXOn/S0
dAJLdZs4BTpdFizBKhiAzzJhdQBdpDGCCW4JavQIm6Syr97CxnI0sz1IyaUAsFdJ/rS2wKNdaRFO
FqdFaF/blZWN1Zttv0ckdahWuFGiOqy7+v6NvZ4VO1xX2mSSzbSqkNt9M8PgMEWJg6N6GIRFQ5uL
Z6MCEP4wEIh8zQNUemZ0RVW9yfkfeSzdTHmJw9BBT2AvL0T9bVZXDquHcmwcUxP/WoGxKytIYvAU
lW+g5/5itPFjn0aCQyoSwd05UBabuoTkz1vQFj9TyT51QSCI02yIAOkLWnjhD2pkP1yjq53Rp74y
pCwv39pUdst3O28Ec9g4ZAsB7PcrAUg4qIqUFOWbmgROOjxAaxzHgRwM0Zu7Tm6CLOV6Kpx9FSLp
gMqdFBsyvxhKBObT1gHfiEPrxpuLe7SROCZt62k0uutI4qT13lQdSE1s9KhBuzrGUMhXWFVGYfVF
NBRv2pzfR5hsJws8n43zzQDvNsgDgR9ddXi0slIxpjoq38YxuOsTdXSCYXZ6dMZxssYInKJJBRI3
jgcrdld0xKSA9OCJvm3JDqMkgMRcUvFC/xxF1veWADR+0MBay4qP+TI/q9cMPTGM4q1rv09RdeiJ
iJFq4wASUF6BFsVGSM3kNWqb9m2B4ubizYC7K786nhJ/ua3d2PvNPSWQQFBmjuZna7oyaoCCfyzk
4i1Gdzq9Ghwz/pUbzWNLR1dBU1zFPoyitlDbs/pHJqca0rHVKAq/8FSOKP7U/Va+xEruGuPd7blt
ymHMEzhxFkwp9vvV9c36sgOzQodDDejTgG6ZhzABNG4ord7NQGa5/6EgqK5laGXUfaLOZSkuajpK
wRyYvs1DhXQLPQxAJFXyboJCkIbB5sRdBUuhjEToUozUpblEApKwXlaTV4iKFLcO9fXw3OaoYTR3
IOlP3kpa5y+1oZcPlikM760sMvDVA3SN1jIMzL9iiKqnTJWA9o/e2iE6SlF+QAeUQ62IWFHXhhLK
RU3U4erg+QdzHbcltTYWaP4ztm+o//IS7TSl363owTAeZXLM6c/bx229clAGBsC2jPoCtBScDm/M
rJvNEBbgNIVuB8z17g4hNlpFgeQfcREbaHIeqt5bRdcNs1QC56IfjeFLQZ8SHVxD83dr2Bve5URx
V2cc4rKtS6t8y0yHZE4lqufYWCsFuES01gPmGtRdnKkYahR8akDDviVZMDi2ZFKnqfPdzzdODShV
oJptGAg8PRiOVTK1ctu9oXeOXB7NGvXsri2iv9uYCsoUmNWLyl5YNZyH1ABaqMTDHL0FwaA+12Oe
HQw7LgWR6rUUC6EkgKFh7IAwgEfDGXDC5jqogktYt4aHngp1o3t7z+9SBKdYbDmSBgVkPRcj8rPx
3Jz+t+E5xRJI6VS14HG8lB+nlqa7a5zgP6JchLAMLssYc5ddz42sH9vKvgR9dZiew0Y/7J7BQgB3
KUwNzKR1WNuX2cZxtdFCcG/OlpsBp0Fq9LvU4W3Yl7FoPKB1nF8kg50076bRha2nMl8DHWQUEyXp
yyckTgd5yks7e8unxymPUkebEO9W95/ZpRjuQE3jUEzgO8re1LsqGj1dFhGCrC8FUHIo20GAFQ4n
IiXLeWiTKs/1QNI3FP869qmXh91POhPAIpG44TD0+B03giDVOil9M+gLirYS5XvcnW8fKjbE0gDD
ewFKbTBXsiIN/jnPG6XIUrtPsRctyl/dQnfb6FCSVKAMN9ZqIYe7fokS0AndaNK3wCBO+SNORIyj
IgHcZtip1ZTNBAHlCD951F0lFlSErSSASlJHzIN1rtJgDnO7kYaVNim9OVzAJAZX2bNnEZfYyiyB
BENmteLswVi1IcpsUow2HcaL3nlt6IXWYagFRunWJK5E8HcPnlaSmwlEKEjMvRAR+cDqOC1nYHB3
LmkDK7QHDB8oD93fIEElQPlQ7K6hYFKgYWGJguN41ViPGmlmorHFeIkfJBkNZFFdv/NWQABzQ5HZ
hKZaVeWN8tw0sTb3l+m1N+/74C2Y3jtRe8Z1OS5eCqgo1JWyks9VfVQO8YFpDyoICPBiDMZj1lcu
WtZ+nrv2YILfWJKCoz7pfwuUasmS6MFd524/5BuIl4F3hPFKLfVXXs1hYleZCrYO6pSG4mnaiU6T
ixSeO+gPZfSpn57iNkRn3rsAnJxjfDJbvxPp6fWZYcuA1TY+OiPwjgutIjiASa+erSJ0W1A6NxH1
LNTb5eNeG4BNWIHDiU69WG4eIlqhJkGOqkk9G+9yf5KNvVEMbnh2964cvnlQ0AejxPDaMB4Aq49a
USfA7SOD8wJ2KBnhXp4j2qikxrYrAzMY4OANhVOgjDuIDzpBbcIBUOHSPOaD5ZTCeoi1bsLaXUlm
vs7V5IJ5SDU66+q5kR/q+dMQPtrx6+1bt9ZNEAE/GdNTGXUfdx5RbFl1RaSq57hxestNZ+/2+BsH
TZVxpfHagYQQfuxyCiAtCcISJjuSGoe2OtHHpkLnA8FDt7FO4GlGbBNTYKR53CT0QNKiWMv1s1QP
97HUP8Xa+Kmq5uPtuawCJ4xhH3XWNnwL9Ebizf60juRWkWsdILFvnX5vaH9blMME5KVRj7QCIEkW
FRJv7A7wVQrqlHFNUWXETaxq5zwnuWacizhya/V1rATx1I3tQSxLhSqAn4kMBnfC5tqqxyqIzHMT
vQ797BTfa0A6S+Nye+U25gF9y5iOdbAoKjo3D0ObLaugknHuyVGVXE0wC9Hw3CxSlVQI2mL4Rn41
EH1JZ0HqYUsAWowzvD54oFctWeuKxLUcBMbZrAvnt5WKsA8bB5hF/GR0TGfJFH6fUxL0dd5R85yO
b3UcgK9B8Yi125ZC4wAFRxh9j1HRv2rmk83IUxWjeZaBpCeFS8Pfu3fZgnWAAyWj9zG4Opd3fVLz
WBmHyjrryrGLPF1EiLyxC4iBYPVlwloD8PmSXJUHLUIo75yhFgdpxUNy2DsBMH2jVghKBEKwG8sJ
mB2p6AgG0LMWeE3uVnT3Y7UYf2UIBnioKMIJZ1l5bP/QQqCf1pcZPbMAPmH3GP1kNW79czI0Vmsq
wXnIYqci8zMZm2er/26JGtusj+tSEPv96l3Sazvqwc4enJPwUDxI40HUrnZrJozcXQXZq7ZmXB1V
K+rDigJ0QnJXSb6Z+lvYO0ojCx6O9YlCKAoy4GKA3GJF2dOieFpJ9DK8zLqbB4+Rft59oDA+Mm4q
urKAV5JbKFqOatV0bXhBYDDtT4mIFGzr+2FVIYiDOAguNndg7QGLVGhxeJGG3Dfa8SEFsaTALhfI
4A9tDo6csEFDu8uEetpBPhJLdG7XEoBMhz9vWwZuNczi5XEiWUKknCj2ufWAvW5Fp5Vp/4W7jSjB
9fDssF2dVk2N8whBEfs8pYdBHV0tk12te241yw00xQ33u3uQB2sEPdRh767IN9swLqtejQkol+2j
2ZKjQI+vb99yfG4+Jplpk5cB5jOjXY4XdJ/k/e/dUgT/Xk8005QUIlTzKLVOqd7fvhfs//Nbwmip
GRGZZq7e02Aem3C2UumsziNaDsDuLE52eBqCZxKEuy1cxImuZHFRkDFOaT1OkGU3PqLCJBehBTaO
LxAsKtL4cB6RduT878DqLVJKRnC2vySg55ej3dyIrLM089YA5dyg95RDHf1OrDY4Nw+FTg6zNhxu
b8fGDVkIYDO8uiE1QBVNHTTBWUnSu7CzHtAzxsi8WvVMtT0Fmn28LW/jBC/kcRfelEZKzRQToob8
O0q7Uxxlp4nSP7fFbG2MDsyBwhpzg3+OuyjdWOV1nGFaCX0F+4YpCN1uDo8+JPBrcJJXBNFJpsfA
CpQBOid8y1F8n+9O+2HfAS4C8xKalcKq4g7WECtNZdp5cK57AKWOlbrbqkVHcTTaRB4DtDur0Fes
d1NnNsQ4a7XXKy6l3u3139pmeEos4Ayu+1Wcsy+AOwhLUz/TMH9Odfqkat1dWJG9SX/mkl2J4S94
VBdDB/cQPDue/EsWFSWyU8LpqsXwXJDTAMk4GA6Jfs5ByVjFqTtbiRsaeKhEBIKb6wXGAGgrGwlS
PtnXgi0qKZLEQE3i/FNOyacGhUFtktzd3patc4tcH5xueLJAZXDKvS/bzgLXtXlW+tZtiuNArX+z
8QQRLpaYYUCqpT4Bb0Vcgl4JB2ue0ZSnApfoYRIpkc1pXAnhpqHLGdWHHkLAx4zUzGsW782/sXN1
JYDzKsskt9MwhIBuylBNkTj/wlBYCOCsN7kpULzBlglMYh75ZJH9/gzjHwMvNctOI2rL6Vm5oIke
BZZ21or5foilw1wKPO+NI7uQwO20qvddwBoonQPpfWoONT3tP0pQrhq0FGj6FMCIuKNU0FKV29g8
h8F4L6GZQDFWjtofd18JdFvQUUQBHCMYBrizpDYx4/QOzHMZPekv6DW3f3hEQNHSAYxcyDZwybfM
bIKxV3PzPCRf7BdJe/8XwwNCiDgOAw/z70RUKEU+dDhHCBdr3+Pp5+3hNxSgpQDaSRhciKwwnqFG
MjqXknQ2v5tG7yrUdEtjcgsiSquvi2YBElMVPNeMgh/4LW6dCsWi82x00lmO54M8HPL8Ua6e4/Eu
VlLX0jwZAXG7EDwfG0f4gzUdQWqCBiIWJ3RWa1mq0pmch/C9Mo2DXpYnGu52BAEYg+32/0K4pzzU
ZLReY0Jy46U40t3QWHAFY+GAiGSc7KvzO2myFM1g2z1bKXrhdfWnNJIPTZ99AqGrwGVmV4F7DoF9
AJQHEBsLZdrcVUmHOp3jLiDnGfXyFvlpmn5A77UviSICxG9sDDvOYFZSDGTn+FSJbMZtjccFhns/
3dXwo5QaZWyNenf7eK/fEYTeFHS3BjIFyEE+qjRKhjEXfdZecu13dmeUv/YPz3qDQv2ijTZYqZcK
rEPXmnHM7eZCxs925CrF/zg+pyCDci60usH4oe1ab7tbsxITjVzQ/5B9P3wbTr8PZB7nMSDh2yTf
18ax2f3EghMfSw/3nAFF+bUnWQDEkRXXl/5kmdmB1CJCpPXmfpjPsKJ1BVFPPtUuqVOAcHRWXYCA
J9FBDnZH9Jbjc7ZnK4dmoBu0AqVO+ilz4rwSCFhfAqw8CA8QTkP0WeXTZ3aqhLOdt+WlIOWPtptc
0jMsv/799ild63goXKZAkINFioNHnUZA+ct5T5tLM3xLdc2dgNENkNDPKlFCaL0jH6rdtMDeRoDQ
Yr9f+ZqkrqPBKNv2EvV3FXEqEWOhaHy2oFfjx00vxVqL8bXQGy0n/n17oUTDcxdiNGw0Uxya9iIh
R2t8R5ctZ7cAAAp1eGMGQumrXlrm0JRVYMvtJQOxd32voHP8fgF4XFF483Ej+HrXIu/1eJ4aekmy
r+0h3903FRYCbhtSpagxYG11l+s/m/ZkZmWZXDrba9ANQaCtN+7DYnhu/eNQgvwCw3vU+F7d5923
3auzGJ973mjWaIE0YHwVRC0/Sjs63h5/6/sNAkPAZE2rEBxeLs80Keo8S2lyodFBn+6U4DCqgvjg
OpoDTJkCbCJDv8LP416EjmR2OMtJAkjZxY4Lt60jt03AQ2xbAOnkziAqfN24E8B1AgYNLYWOLbzf
qvcFrWc7Si7yIDt5dF/3l9uLthZAQAaDzC5cCSQPeVTn0ASoHpUMFKCmr4Gjt7udmOXwTPyVypji
NEEgBsPPyXg0xskplBatVEzB1otmwd0M3PimgOOfXyqnSDw0B7q9SOzkLw2z5Sy4mzGDbxCOBoan
+uQY+hfpMHVfgcXdrT4Q5UQGHL4MrGXkKpeLBWweKCZiOl7qonQsGju14CnaWCaWg0OJJSJ2axxQ
QdEFsFPH7mK6evdK1d2WOOswgxQlOs/C4ud94kZCN/g+k4eLEj8VGXGjMN+/z8zYB6JCZg0LebsV
2YZ6mhoyXeL4IbyLyO6oHTP2/xmeMyijZAyjsMfwqvneZRfzcPsYrRUU7DAQYKCGAk3vYBEv97cu
p0oyzEK+gFxeeihkJXMQirKBEmprIQ8nv9dIsqInMTw+04AyXHX90Sn8oqzS5kul3H+myun2VPgb
8TE6zDs08EZUDdbNciqmMg1zUlbzxc4m+wXE8qWvSLS5MysZTZZpGlTubYHr6WAqNnhQWP4bsBpu
7TrbmlFHEQ9+9LWwD2El8FTX81kOz70dEZDtSVJjeG1Cq6f2q6qjIPgYiZIzollwy5bKUa2EBsT0
ulvazkwEJ0w0Pvv9St3C4QhJE2P8nCBNPT02VOBV8EcYliWgtbh7QAmjuo3PiioBvN9+HHpfqS4K
8WwZl/x1905fi+AjFaEWSWmN8KOvqE5duZHAytlYItbVAeUwhF1DvlYiIVpXpVrW+518Z+dPRJQS
3RofOAMkFVgiH6jL5RZ0Uq0UbRz1PiKQYHJLnP3LAwTFRw2ehtugcCaICqojWwOJv8+K/mLU6ma/
bq8/M8OuHztsMdIucNbx8OsASHFntI37JjYAb/CN8l4KUKXpBPY93rpUutwWtLFSqPJjPHGwZlk/
oeVKAbhLcaOD1o9NJwg9RWB6iIZnv1/dhdSy0fWsxPADfZeG7/pe0oKPdbr6fHZVrsef4j4fBowv
y9+U2k/826uzoZEAP0DMFBFqVl3MWcuSaTT2lOadD2KV71XZHK1BcqTOOqJHgMDu2LjUC1Hcs5dp
mYZgf9b5cXVU+t+UHoouFMgQTYc7toXRF6Y5YjpK5AWJJ9EDqRwpFlxu3j7/2JN/Fo3XHeiiEdco
ZO/8sR6cuJAcsOo4s9G4SfxXqe7bWDStrcsCQ49tFKoOVpV3k1mimWJYJ34ZWsF3xR7RsDEqU/0+
osH0OCbV9ECVgYroEVZYZ0yU0VkANPcfhjhuOaUyAT6itBK/rlP9BV3HzQCvSW6B2GJA3xWL/B3a
qDsG1KyeSix95ORSOzXOaJvDUao79LkLkjlHo5EmO9aGFQreifV248wCnGyxkkSUlLDfry9Hr8Vx
W2FdSHVqxkPbfzKNxKsLURed9YZDDqKyKClhWoR3X+p2to20SRLfbJ+SMbrPpdIbQG0Zgych84HN
FRzjTXkogEWpKPKiqCVezqvpUcE5anHiV1nkAMv+YKXv6vhZMg9Bea8OkUDcWodhk1X4f9DHiCHx
00umNDPGOcI2J8fAkUUthtcXH9oFzUAR/UL6B5GR5WxCRe6zsaeJj8YjXm4/NvnrLHIKtk4CwTMr
Ix0O74B3apqm1OsI2TK/tFq3BC9f0F+g3Nw0lbzbGvMDysm9XPCRZCQ4IAh1DpyNSGiV0STKUr9q
y+rOQv1w7JitYj6U+aAdJhW8va2tg+iyGrtTZaNEmypKeETznW/A18p/ejqjTZlUSp9yhImchJIU
yN2s+nP7O9erDjzw1Weqy1VXUCoWVChT8pspeu70/I+EJilqb93fFrM+O6zvFiwF8JahZ57NiUmS
diSTipdJfbWUw+4eZdBAFnr8sLJpAJoI78zMcWuYY63WfnuUggsp/f1fj0w68GWoJVkn7CNVySq9
qWqf9q5BPWNw94+PLDqsWBhq8LW5i5wNvSVXfdr4evyYnLrsXyz+9fDckxokjVFoDYafjIuRvVeC
ONTG3jIGHpYrAnhlVSU7ZbHUxpLc+LXm2ckhtAShccH4fOKuaqQ8jgKMP6SeHjiDwIbduAHXn29x
FzVv47IYQO/j601zTzv0ryStO83W6fYer1WPAg8FigcgUYAlPnKiV49QUtVTW8hG7efGaY4NZ679
2Khdkvy8LecjssgpHhSwmDoIYExUlfI57lwLzCpU2tzH12iu3dqaq+Rm6pKCqsdIiolbgqLrQKG5
HiOS155Jxx66CTzGv1H5UJ+taPymBVP2d57i5AX9R4ZLUUXxndKH9kuVWOOxSWDFyOGYqc5Ya5bI
oNjYEWTQGAsCi60AVbDUSYOU6XJo59Tvu+FeR2/4U0Xj2asD7evttdoShDpZZOsButJWD7aeFZlF
4ob6TZn3n1GDIT9a6AzwOiulqKZkY/ux68C+6kAJr8k4NHukcVZKuZ+Opy69D8unPn6dSkHkYOOq
MCAOe0ARRkVL1uXKIYOEjqeZlftl/KTYx1RU6L21YNfjc5qkQitN0y4wflK9quRTlTzbqeA6iqbA
GZNa1Y2oWIYIWbmbXszau73laxsZFURwVZnNZCD1wlkZJOvUqDW10Y91R9W/IdsMQyaMfs6/b8tZ
T4NVKsmsva+msYj2cifaOc4sAzQ/fpGc4kNaC7TJxvDA2bF+4wDWInHIbUSjVrHd6M3sj93f6FTv
rfBAnxJmsuAhBW4eZ4k7R2Nv9Kkckt5v0K9Ce893Y2n/IwDcToAFIya4sgd6UEyaBh38ofmtWr/p
7gcVVRGI/CIoAVsJYdTl6tfTjFywNCFAFwZueoceBAIB64sAAczNAogPeSSNO6WDlYaAA1ejb6SG
E9a+LZ+DbG/ZNRZJB9UgkF2A/eNd5RArFDV1iVXFht+iJyr0XyuIwK91EhoigiAIIVlQ2yAJuVyl
uaMRarUy0zeeGvmLXdJDSoqDobzfvgoruA+bB4IGuA1YMmbhcHICPWijKrb8OvKVX2DdlvRj/bef
foO56RQWAm9v42pAGqOFQhRnjfMY8giB8wnSugj8sn6R/4ttwWSAlUDyFo8sH/SaQ2IX8pi3PlVM
5xOp9vItY7kwPjJtzItkQKzlcvXoE1NHUdv6wKG76gFNrASHlymHpYXAErc4VLYKVgIgmpcCwAll
xSglb30zGoB0fWnjl6Z4tN+kL2U6H25v/sZuLGRxZyzPpIh0AWRJBQKosStVe3G7bLnACQJnjrAw
BN99XB8l3ZyaufUN+blrtJOd9s5oKSCdEXVx2poLEiZgNQKqnZWgcutW0wwuTI1o6o/WvAutu/1L
BfcIioug7g3JmeXwIYIkUpikLCrldNbBbHbb6QByXY3PbUWhRMDcBUnn5/OjlLjUEqAft44VzFtU
WcETWAezy1JDq7A+7f1E/1NM35rod1n/pPL3bPxrKKIGUSuiTLbtqIZAt2IYJGBOYhr6yp42emmY
EUXofDISJ9cPcnJqXidwf7byu0ldQu9z+lD+rCq3nNwh8JLsjNJq+G+osL29b6vCcf5TuHNRFIR0
qqR1/mSV6JD+3Evfp/h7Ij2nlPXnMFp/jl7U+HJb7MYThAsMZhGgfmFW8jSyINDX6iyNoIa+Nt+B
gAFO5baArf0EhSRyajg0LMm5XOGxlDVJBzWhb1ntoYpPNanv+7l2Vf2UkfhY2N9uy9uckMHKCECi
wUqGlvJku4ppo5DGDwzjpZYCbyynt343WwrbLbgXiEYghsW04FLMMCZ5pZZwv0D8IJV3kgiMzf4/
r11RdgvLDBYmgh2caaDPYJOQwqD25fqpiUxvmD539pNZvrRVe9y/YgBOEpPlbxkidDmVvNSDLlRV
OPZRpR1mvVCdaBoq9AS1RMS0bLO5WYFEktWQI9QCg5MTZQRGYcbj0PkD+L2+5unYHJTovQgGzVOr
UEThvrGGDIioIrkKrAmMhuXETABzrAyka75UAeIag8P9wVZP0QyCv90eE9YOx+GjsAfPIWdIR4kV
6f3MgvThgbat29uGc3uTNl4N+wPigLgmPA+egqNRgjiLJqv1gyLAw+RFtagwjZ0ofm+AecQ5wIFe
d28nCU3GQsoHvw2zI1gKHSsZn+U+OfUTeUmt4pOpVZUjh/L+4wdXFlx/cEJQfSBzN0mVwwmtSObe
HwPNsbqvaLXshpOyf/2YD4LQIXD1rAZreRbqsQ16rURsL/6i/Jx/7N0cROtRegw1irq+FaSeVara
JfLTft+njzCKHhHIEjyLa7W2FME9613R2EEDhQkuzMGdC/uEnuSf0DZKABdRmXpcngLIgbeAWwN/
cwWB7apRnzTaxD4NmgK9zsYeBPiB7lpz92yR4l5XvoZV4zVqeLBrM3yqgnT6EcZJ/tNGV4kjSc3B
GUGzclebeghqCKV3iiLXvS63wyOhugght35ewKGK7WQoc0T++Qc8VOmgT3MY+3GS3YV67drKXT5P
97093pswe4FMvb3XG3kqSISWZGx7LBDHnaSurygBQWnip1RWXF1JnUJ9cry2JF4il8PBouHgqBLR
vMQ2gQ4LtV91pY94w9P+MLRxJ3hgNwwHfBAjBrMAokTpOPdUzE2FfDTKzPwkeZsoknXyoUofi+DB
Hj5FreZQRT609U9iipKsa/2K6msoiw/mTHNVTx7N6jBXVpr6Buh553J8B/Fo60SDXTtpq73mWuMJ
1n5jtxH6QvALvdg2zDVVLcsMfaMTH60Fnal5nMvUjcipjwxPH987+6hLn9Avy9PUBwoC7lz5Sgio
Vg0P6ct4ctXs6+0PWmtlVmmAls7wr1C9xkdJ0ww0HXPQp+i3fGzCUyhyEjdu/WJ87l2pwE9J5LRL
/bZ6TZvcabrKSYW8tKJZcAeoTA2Somg/9cPYOJTVD0VI/C6Yh84ZZWM2maExNak/2W5d3I/qnSUC
NG5OAkx5zOTDo8+XNYUavLWsnlK//53YR6II3J7NGVwNz+nfBsYmoWBY8uET9kDFgiJPRN+z4vgG
DylLuiPDjCMFrcbtw2CYNDQlPfXj6WEgpdMax6x/wt+Wfsqz1Etz1+pe9fnrGIjI/zauMshSWCUp
lD78O06p5YY6GrVdpr5Knoz0GM+Za8FUkl9QzSF47zdFsSeYuQOIZXOidLVHMkCvsFGlFwZelzpB
cEoDp+x3Z3w08ML9I4gZo1e+XacaVa6XEKQrr3b5qbnff/dNPOwIziK4ZvEJpXGo+0pt6cfd79Lj
IDhwm8tkatgOEEXDAWC/X319PbSolzXq1Jc0Fz2rpWftB7rY5aKufFvnGr4fgpzKRzKbO3NmrFcl
1fF4TKNnEeRsHVTz316ozZn8I2KVsyqUTO1NM/HD/IDdLtRXO3b74ECFJizbUc54AQf6fyfz8VJe
rVkSTMEQmQQQDcVpkyPtjxMadu7tBsqu6bUUThXUZVPZeW8nfhs7w+AUosTV5izgJsGhAKgPQIPl
zqeyPUiyGaV+MLsaIlCjk2f3RuHf3pXNjQcMC2EWwLJXQAnwLhfILxrYFfRhNsMv1ngPOrTbMrZ0
MrjcGOE5IAwQtZwJbKNOm4wy99FuSomPvQgburVS1+Oz36/2O6/BWzUrTe7P5M0AO2qMoF0IRH5K
RB2DPpxg7miRjxAh4lIAAfG4kjLLgtiyw8JPaNQ41qB/o5GN3iKqK5fA6HfFyQQ2K9Wiu7xsnbbS
nUZLDo21t4QMhw+lh+h4DJWDmAofTompntpmgsSWGhxq62gnAmty41gQWDQwaGDZwi3jljRNx66q
jCzzVVo+l0HwKyXtfTbGAndm42SwiiULnizLmPKuuZo1wA0nDcREv34Youy1aHT2+9W5iOe6Rh1i
nfmR+jm1fBHoXTQ8d6y1EVCFGmEzn8zv5GDSt9u3ZmsLroFm3NcP6H0VTm2T+EYHU+MiGZe9dZrs
EF1L4CYwo1BJbSomQT9k+mF43zsBRk6HLA2rAmVomuXy93pNYFJCtahpfafmb52qgOz+720h601Y
CuHex8msW7QXxasCDKZLtYteiEIG631YSuCM72AMpEYfIYH2AxrZvRDimkW5+74thXDK3mya3MxD
vL/oWR+V93PxKIu4eDfngfSozIi8kSXlEmfKFM7gjsB2WNJxnhVnQF08UXd7QpjHlRDuURxDUiLi
ByFD8h5Hv+tAEJjYngRsVAYc1FbsM3OiG5U8Yp0kNXXrrEJlP1JBrejt3XCm2Tz+K4eH28Jm7MAZ
DhOi/Zp0jp56eXU3tkf7OFhu8462qaoIb7uR2FyK5PbHUPs5RtVz4sd54yRTBIj9fZ89SQlxkR0q
lCMFi2zanm/fH3YJlw/aUiq3Ydo4zO0wQmrPSMG8cjpZ1NH3J7sAkkBZIZja0PVs1WJnqlsrbAsJ
yzmADT94VqJft6expQbQYo/A0GfgMT54Lel10UWxRGEmR44SfA4i718IMBBzZXSxwMRwuzMHA1oW
JVXmS+VDQCTPzru72xLW9rEOHYnnUAFvBiJKnITRmtQZjYap37Ue1alrJ09l+zAnsUvi/ZNh8Umb
ha+Q7+SxAFkG3LZZDqEfKsVBix6t2RRMZmM/FhK4yZBwnmgrQULxXGuH0jreXquN4RHJZ41BdLww
qzC4lFTJVPZy5OfNfeGW6W6DVbcRxUUMDWXnyPtxD2Ouz7EiR7T0q+EHBZfdz9tfv6HEFsNzDyM6
W5ZRU2L4NHYDXO/EHDxzb08y5LBBggkqIhj2jGCOexgRJO0Du+mLs6x7RV566N/gGcmpVXebcEs5
3POoj2mZSR3kWPV5KPFA/r69WOutRjACKSKCgDRwJXyGjZgZBcwqjc/tL9N8RGb+9vBr/YfIGsNe
4DIwrgruoHaJNcg9qoIArbK/mfJ0TD5LUX2HJMe324LWmw5B8H3A6okTi/7US2sorFJ7irMu8Bvp
c94dw/loioz2jaVCjyTY7YBAQd/yc1ELjYwl0v7ncDyUPwtRJaFoeO6p0HO9KlSC4aXq3f5ZtgKo
zVr/IUECkA3ynKxBDg+7zusmV2u1oWe0rNK0c5R9JfRsxl6wX3mAswVeDYO84W7o3DwMIJitwWiz
cylljmFKjmUdbu/1xkqBsQk1IngwEJM3uAve61psdrqdn1/AX+2MaPP0v43P3e2S9LpEyyA/6/NB
H075INgK0fdzdxoI7wHhd3y/Op7S8WgLlmfjKiCbjWdHQzE1upNyxm6lVDJe0oKeE/tHJdWOkQBQ
HIu6JmxM4loKH5hr8jGvM6WkZ4k4xS/zffcWLEbn9EaqN3aRmTk9g7FiHg+NvvsJAi0XqJIYFx4C
MDz4tq8G7C+J6Rl9SqvEm0SMKpt7cDU+t8WaErQpNSJ6ttBPrYdD4GaiYLJIBLfN4ywhzYV88lnV
jyTyYvtOEXU629De16vEozySno6FBeDhObWt/veERuC+XqExhtGUwQEm1ny6vetsVZbWMmt7CYIV
1MOhNwVvZo4glJBmFM+cjXFEb+XEC8e7wvjTGKmTa1/reS+JK2AfIPEHRgzCYDbzj0aqBlmCbur0
XEs/4mYQs1isL8lSAPv9KkTSdRHV1LLCMatfzeq+Go63F0w0PjsjV+MbxhgW04irHswndAwVwtzW
Z2z5/ZymLcKkmjuCBQozr9S8njzTvU3asQfQ4cxGMDTY5iqnbPPAGLQJFQY+grAAYBXZbmWO8RHj
ReYa5QOwN5dLZEVhkYVZaPpq/VyeTFFd+/pZXQzP2/pzWdZ6nkqGX9Tls61Lf4iVPIAyykNI487u
E+/2hq9vJHww8HCAhR1+PvT7cja0ot2odMHkUy/6WUbHPncnIpCxcahQjcJqOpDng7vHPeAZyJlJ
Y/Syn5af/4+0K1uS1Va2X0QE8/AK1NBjNd17sPcLsb0HQGISAgH6+rto32tXqYgi2vecCPuhw2RJ
SkmpzJVrTdPO2oInbX1fCdUYZOfNUsP3c+u17V9Ma2PFlzm4PEUCPIQXegn0fyFOW+yfbwqyPMlK
V7zWTWLpWXc3Fd0zKHV/oWPsN5u6+8Hu8/sgf/vg0qAzBVyMwEHB1cDCoixNbghtlrk5vOo9CRs7
dLo81L0vmfj5H+wAC4fszKJ3qA6vs4ZJ83U0RBdohOYirljc2m2Y3LZytfMxCtAom0uwC7JS9Y2W
ToPHKtIMr7Q+oISYe7HVfvTwgomlP31hD1qgFcodiU69ITfAcv0KWWoZFUM858G84QtXvrbYQCof
/DIQFED37aUvEOGXUJayAbxMD1V//HJ7kla+jg5D6IAugKRrtmmfg1NLm6v5Fc3aYp+x3f/r85by
4zUhBC8lPj/6j8ZhIB8NQ9GJefbrVag/qVPL7QQ+32v7bOfYH19efB4lPDBxL/0vyq8vyxZYctec
X8Wj0RxFdnd7clYc9OLzSoRYmm4qUg+fh4KA7z/Z5Kn4KIcWkMp42oPWB3A99AWpShGuVqCprmH6
a8HTsLqfgy008soYYAA4J+xmbAQVqNk3k9mOc66jzzANM80Kp4pFYtzKVay4KWQmcVkA/mcvlKSX
m8AJkEDAftZfKzdup9jfaoJYG8b59xf7ZwfuJPSgzSd8n+unqnipm70sNiLDd/aTi0Mda4F68LIO
KGVd9YKBgttHY6klX2k2yDtNb9u9yc0yTrnIcpy1PMm5f7D94Q/cLeNPZkqCYGLUGQ0pNY3XQivq
yLapYe/A/pmj09unYcA5uSN5VkbALNbPOc+Ln3i1BlNIbX3U9ia4NuPBG917X3piL3KzPiC3B7mK
uSm/oYm5PBX12E5A8sr+2ZsCHhqal0XUH51Xapm8v6+cNg48FvfWzJzI1Ue/ir165vuU6/OOzJmW
4K1s7YfSyA8QMS/jVh/zPLQARdlDuzj7y5zyMUkn55vGxRQ6AL6FRBeD3LXcA8jWzCLdmMqjDDpJ
QsskxiP6CrWw72TfRp1me1/zJi93dl7kDx0lfdTlJU/aZpY/M9sSD9CbB+ilkkPkF0Ye+RrX9x04
QCNgINlb5ZMs6sqGh35liD0I9nnYo7Xihz56oBRpXPt1slo5hqAnSqN5btwTxDCMH9T3JxK15cwS
nP16BtiDI5xQS9PgZSQT2TMv+6u3U38LYHvtjLj0sXORlYPD4zFx6YydLO2+FYX9atngroBuYLFL
3R+3z57rDXVpQ3X4cWBdB1DHq1HEwXPOPnxy4vNLkglJDtC7qj21vtVaTTN51qs7afc8aoAz/A+/
HxiopekYWmbqwabZTVf3GZYuQ+Dgm68D2RiBi0m+3K0YwZmB5e9nJ4JAo09mTI79Kp1fYB0KO5KF
jKLfYysVtGoIuUu06+K5eIWoEjbkGMqU2a/Ufxung5VC9fsP39zSPlpzKij0AsKxHKNXhXRXlOY4
4v2LDjUe5t09AeCTdJ9vr8rVU2KhgVn0StAMh7BLRYcxCtWNrpusVzlZsfSqsJmemX1nDJ8J/XXb
1JoDA8IHcCfwlMA5KHczb/Sx14fReLXYp0l7EYfbn38vpqjrD5UdRHbI7+PBojzqSnMqDCMVxutQ
TmEw/6ZsPKCGFOX0PvB/mvyesMdRzyKNe7u2fZj6z2hVCJnb7WT9atTPY/9csx+WhGDxRtCztpL/
/jLwv196puSDb2UBRl6QFybDGQg8sRE6r03u0tCIJk1ct2CqujRRuhOpyNiZ6Io+6vODfLk9ue9v
PHVyES5gg7ku+gJVKhldH3QTVxp83tIjr/HD2iyjCbRq5FiWPDLnMmbak+eDhS6LxbgvW39vFL9S
sAlkzbemPprdUdsKx64Hjf5XsGmDQ3XRRldTKZ4rfZfjMZbopItCuinvfr3RL7+vHLmtIQrCCb4/
s9+j5e1ss9/N5Z3fiw+/GC4NqavHUstuRxiycDWB15kWMry9gKtDwTwBDgb4xhUVUL7U9zP0yyW2
3byA6Omtb9u7kfXfumkL97Bmamk3w+kIsqMrYtABj6+0GBoXbDTjs9tnB96hgMuDMjLN7PPtYV3v
LHOhMP7HlpI26JqsD8oStgbtq4XdDGVUtlVOX/MyZGwBm4O2zMIiebm1aDCOdlqkTsI8yCX2fbgl
rLY2CFBto4qODYTKmxI91DmBrgLumyS3p1DHKd+m4w6b5/ZUrQ4DyMNFQwhBrQr/0rRplhTstkkA
GmA91CCWctvA6jCWawQKP9C2ULNSLrF56vQSwxhKaA7oMSX806BNG3vlGscBxRrkv/6xozzCPFP4
gAfqTlL4aVQtcObK2FnsbUAHYrkTYohmvQl59Yflf7k9wpUpXPpX4W7IHaDbSFmowCA5ul5cPWEZ
Xk5hYOxvf39lBi++r5w3edZPLpvwfW2IrCC2aVR8vW1hZW9eWFh+wVmM5BU0KLIeFsZub/h/FgBV
/iBbgPq1abLAWInbAqAkJFkujYgUrLH+MOqJ553K/PThrjLkay20p6Pgit5WRKuXn9cyl+WDJfQk
sKDDJHYk9UOyVc+6qgooRpTEWjq2Wq+nGEMhazwg/irnJvLcF4PtSXHkbGNZ1hb+bEjq1uk6Txh6
M2FZCnbyave7P7J7v8t3t1f/2sw70djSOg5rV5cAemwyptNUAt68K8a7zApZtYHMXzWBegpuGlAr
+2ppP3fq3DaYlEA8HfBKFPRYDBvnzLUPo3KCJrZFSAepTzVkzdB/31rUkYA4upHR7an27JhJPX1U
dW3JxJzbWX7H2V7p4MaSUle+GqBA+im3ZO6vd8miuWWBXA18Z4A6K7ukaAhYB7UOBBQskmWMnqbb
i731feVqZJPfI0PCvVda7RwHREylvXUSr6wEwkGUxRda1AWBeDlDU5+bOXVJ+joZMvvOaZomle99
L9Hr/rUSkPCkVmOCYwNg0bAaNLlfOmnDgJgPaV7fCVOPBNN+dQ7kH2f/0+3hLzH1ZcB6cUqoFMxz
B3a/ccYGluLBSg8Ff9WLJzPIgS7cSnWtmgISDs3IQGCBr/xyGqSpGZnVUz1x6e+5+irNKh4ncSiy
17otN3JS11OOYbnASqJ5AL286i2OdjgOIr5aT9CXH9f693QJwRFdGd9vT9+6HUTWwFSgCzBQDlmv
AlOU7vZ6UmYHwyuihuxy+80iP2+buT4uluH8a0Y5Zmd7Ngez53oyZHlUaQUPa0cLRyPbGM6anQWK
5y603ECALZvlbC/jliJuxgoj8fxjZsatDIMNf9uyoOwFB520BnJ5RtJ7wODWR54CeLkxiuVXqj59
PgrlRIIEvKwrCRvUDr05rrYIQFbHgGMPBRJkO69e6NmMjKqRlkYi7e9QaUTEHogN/10dAogMlzMP
eSa1/lJlYxOIvDaSthShOPrI7N32qC0DikeZtU6dqudGMjpfh33PNyiRrruoERig6eX/BvD+9zNP
sku3Y+bAsM68fmCoH/cD7jnLG//wmDi6PnpSZX1Ip/5rNXgx0SA0a3s7HaQirUt31EZnEa2hNkCm
OIdob8+LuKTtBqR6dRKQDljIMjDHav0ZdPdF57SBkYh852cx2F//wyT/+301XsmggDmn1DWSwjiQ
4o5tnairvx8YGZDWIvV+paiKqkSZidTE73c/+/2nz7d//drZZvu4uPA/RELqteXKoJy7OjOXAPJO
TkE0u4dhzHfjKOLbltaiSLQ0v7P1oIdbTXmZA3esjOs4rWdy5wXVzqidu9n2o9HQhnCe0JDrb1G6
r47uzKZyGzmVz4uZwiYKZKEW3Mn6wbRY6HW/bo9t9bA4s6PEFyR1q7lkUk/m+gs4ERznW5b9h6wF
yKH+nT/lwSUM3sPRYAPZp6dhnJ8GA0WxFjWXdAs/fd0GtmzsM1uLT55t7IoOXjqLWU/0qYgXdT76
6LFd4UI3YG53EiInGcgG6+6PZvrS6ngDvN2ez7V1gyIk4gekYZC9VG7cXq+lBZYWzKeDYOkErnwo
2Iot2aQ1j4RgC4IVFPHxL8WK3XAHVSmMcsyfKDl1/ZMmPvH8EwhCdjrfeNZccxxjTs+tKYcxYVY6
TSOsoYvw3oGARAHCkclmEWKYnaG3d8wRx6ZoY7/rIt2X36apjHuWHXXLiIdK/pl1ftQztnE8Xvdl
XP4u9RCf26zPrWWtPdqEQfDLSu+ohyzfEOrlMadBqBtkl271/a6u8L9zr8aJuW8WRcqwM017jtvc
/uKOWtwWfJeRLXHGLVPK5uwBiHVLio3Tz/t6fGnHuGFHa6t1cvUyPFtflcRyrGfJoKKjJylU74gx
7VO3DNuqeTS6NJwzdLhm4M4u5lenLvd9Wb/wyb2fGRgVSLUnWXfs0ApBchpbWRkSMnURq7Lj7X21
li+C5jeeo2BoRhO+yug5Fm3ASbC4fHnfNNAX1PaGfTd0j3OHrusqfcwZYs+ahRNKoLdtr91j56aX
l8PZmeLToXDh/nrS8R29J9ru9udXNzPIqt6z8kDNKEe9i3qthucAjqzyd4AgvaqGsCCo6PffrOl7
nm9hQ1bsLXJPoC3FowDYhMXrzoZDqQi4FhAkRdIdbfb673Y6zNbeMT5lWyDD5WRQQl08phbOPgvE
YuCvujSVl1QP3LzCzLnz786XIQHHSe0Xr36qo1NLVDGgmvtJm/e3p3TlVoNdDA8nBOq4qk4kOmjy
Lq1yPRHZwSWxk0fWlrr3ilNcmFD2JhKnwhlsDE0b68hgX4Gs+7jbXVhQrs1CF51HK6yTB5YasIyA
p0f8P00ot2VZa+NozjCR0jfO74sPo2ShP7no9sCrsYE8FSdkZllWVqTEm5qYsZA7YGLij680mL0A
AF2ala/q0b1w8oEGlkxqZn+jYxkDHfir3kTorTmUb+C5jioF5GnUnDHpctJX1JOJFtwH7oFpRSjR
9Hd7LCvHPdh4/zWirIZW4xRGUVQmvteGWgO5DChAG4+02Dhwtgaz/P3sACjrsSYBtTEYe5fzKKjQ
w7hhYiWZskiUoOYNhPRS9740MaEA0/R2IJPMuJune4Rc4svofDhLCfZiwDVRp1gAG1dZyq53c0/o
MpmNQ9cduvoAaM/tJVmLJ0GPDKJtD1BGsIIqc0V0i+M6mueEmOYx1bOwoMNpAFpHEG8nGuDNDfNQ
8eF3b/EHj9iR6Kqot7aWbOW0wc8ATgF5KbARq9AUPRCabzNrTtyIlDSyZRPdHuiK710YUHwvN2wB
yLE3JzYwyOWutf/ipR5W3Ud5+ODewA6itQQNm4BeKNOZ8qwVqMSBex0cfGFAN06DtSgBbM14c9po
Ql5aWi/9DoXkHiRz2oxQRoD6lByZVUWN90AtbY9W13A2nt20DDvnRfd+fHwG0eMKVAwAGLhXFZcf
UpMiaaFbCXf3vf/Da3Pk5ffWRgl/ZWOhaob6IqRNUDJVWWcEkIuSUcNKSPlY9V3czQUISH7XTRCh
avofRrTQZkG7zEWWR4n7TfDgWvNg2Yk/nmT63R1OpQF0GNmCyKz5HlCewP0AVbKSJ+hMOy/LCXYI
39nOPW9CawjRzLHh42ub6MyOCorls1l6Ag1Uyeg/ewULhw+T2sO7zw0okRyKTcBHWTCg03t02JZb
EP5rAqrFAEjtFtSwDSyREokWYw5Ct0a3k8Ys9QN3hi5sjaEIUfGuHq0MeaJUcnZgbvPd5KMR4unY
RhxYgjDIxVYFZ9mrSnCHbQx9ejCEICtiK8Fd5aRWk2ujkzT9I4N4Q/1o9BtPvHUTuHOXoj1au5VT
aej7DKiD1klc3n4v7ezRDxoQ1Dq7246+6hjA0v6fGeVUGmmWy16HmcIG36k/xtN/yGdirv61sGyB
syu3Kvy+cN3GSUro+O4m8+32AFZCelDuLdxgKGxfP44KQ+ZF3Rp24vaxkz7YBYKUPaEP0ErchNOs
rsmZLcUHZz7hqsAlldSDGZZm5LfAuW6ljFZX5MyI4lvD0M2Evxvpo1/6x9HZ2Ebo9HDAbobgVA0c
XILitihyHDhYa6vRHk1vvru9Iqtn2pkJZQDeaOq1xgrs1LzxH9BbyyNXAxUxh1pY2Nr1tP+4PQ8p
fxcQZ9x+unL7AK/F3UGvYa+3YwishZY9RJDyi/nHsf+YMAMaa0vhHsIFyiHnze2kBW1rJxo7tuR4
vD2OtYXH1YabAG8fMEQrW5FabllVRoYjtAy179UWfcia855/XtmHdTO4c7Esi7B3DoWW9qNvb8AE
V968CBb/HYGyP/ysSiHghRFk9QF4+aZGheBYazs0ZjfhtCVGtzUgxc+g61BlUDizE6v1kQF/Hg0D
wL7D7UVZPqKe9NAfsbylXIlOGCUQAA2V3dcWsZOCvgkN8p9oDc6cv0zrS+u/UBwDt82t7R3U1IGY
xQt+EXm4PCzR798FIO2ygTwxAcH/4gotLkYCIcHdbUPLh67H9a8hZfJS8HuXzIShGb1495xMpyEH
MxnNyy8Vshmxz6ytWGfVv0EBAKZKY/m/sk+bgI8tnaidTNOLn++KYSNmW/++jTcqkh9o8lJ2Z0On
RXpP2omTH9oyDMaNKVvzN1Df4QQwFx9X9yeK58wv29ZMrHE/1HuUJGi58axbW/5zE8oeLfNxLNEC
ZCY5aPxlPJn3TY6+iA0nW5soMD4Y4DSAYC6KbJdONsgM9MimaSa0Z11YGJaMgp5tgQLXPGwhagNv
DOI2vN8urehFa1kTL8CoaFi7Qrp3QRnE1qzhjZh3e8v7oGQ1Oi5BEA9Y9rso+jVwx3X7gaC1Nzgh
pabbL7Of3N4x7xHX2ZZ5N4DFAf4f0QxuG3VArdH2Zs6DU11FnRGNoCSy79gcUfvNtmL2p97sWyvs
iwh6S3KLiEJZsyvjy9/Poii/n+eutfrgRBrJ/gpYX+4Z8bcEs5XT7sqK4hmV7TcWlM+Ck5Pb4SC9
0BheAnmsy2eDuAik3zamdHmTXk0pQjdAiJAWASr7clQjEF6MdaN/clMTICIb6BZgv8DI5oCDt6Od
Efol5w+ADfCDYTL/rtJp9+n2j1D89O8xn/0Gdc8VLvcLMfgnB6hok0i8Xe0gQtcSei/MpHRYfNue
coz8rz2gpsBgiR4/NZ8moE0D0cvSP9mM72rCwiJN4y7bSqGqJaK/7aAXGdsC4qlXieAeqQhTpLAz
ZfUzGI4haNo1D30AkLGw8peh8b6jX+ZbnzqRzauNSV3c8Wphz4yblwur9yhbN0HhnyzpP5GO3AWk
2sinqC/C9wECQgSvQZX9OtFGma3VtPPck6O/BHUTy/R+nBJTnmgjw7HamcO4S80gMtzs0BtbdCfK
Uf23dRevjgWQDton5bYJfIB+2ATrlcBpJqvfXtDtpZPGVck2Eh+rS4nH7z+2lNmkLpi2GxG4pw5P
3BBpx0Of2Z/MWn7qe2Cnsqm5a9th7036QSIZ97Hr4u+RQkASWYplrCoHTp6naW8SzT3l0wP/bG09
dNdcJTj7vDI4PS3Rgpfj8+BdDvcO/vHR/YbbGscLnj1YJrAcXboiw9fHdBq9U9P+rPsxmqqjo/26
beN6DEtEAFANYOPo/1aTE93s9LPnCfdEQ+LcQT7m9uevfe3y80qw5s5mk9EAn7dy7c/a7J8z1jxq
Jn9gbrvxeFsdCUQ8sCBL96tK10QsaULtZHZPMughyZuH9OftsVwftxgLWHaQOvFcFEaWv59dZBq4
3J3aHtDwCE0E1CsZaua4NkX7YPlbR+3qYM5sKfPGGlkQAbT4yayzfVPx2Nli+b2+MC9HozhXzrt+
yl2MhqCV1otr6Kvw4GkAUaI7/PK3BKTXxgMKdiT+EYQsdC+XcydLr8+9ibgngX5VlgYHOX66vTp/
N5hfntzg2gb9La6Hv/VILm1k2uxPvT1nL8DAMw+K5VZ9rMx2iHvc1jyanMEB7tqXu8ocu0+jJ/KY
TCy7a7k1hQIcey+Txpw7nZXVS12DbCPzqf2VFGR6a+p+PuAEG78OPrg/aujsHAXgesfWciHlIYM0
YjqHbnlB8zZMUfvYUd1gO+r18xuvOdYwzW1A0/L0kfVMHECzI44lGrli34XEm8Vzf1dzj+wtQcdQ
6jS/pyVFt4g3Dahee+JPNKD+9mD9gRul/tK7Hd1XJg12Rhn8KZneH7qSCAjYANCmDbbcg83efhjA
UCrClAlEd6KZT+XkZien4jSSIEOKGFSV905O/pqgIhB6TW5EWWsNsc1S7TmY6/ERPQt016Hr6sFo
KYRIRtDfyWJsYhfVDGBSbXTxlXoTNdOQhmaR57sgJdZ+9sz2NR3yKsoF9b6kmtvsUxTjjrZwtEPD
s/KhZQRlETmZd8yz/2idKY/QOGyHcyOzxNNTEWmZ2UcGL8rQ74zqQWP6X9lo5HHNtTckRuUvkPnf
9qG1Hb60NqBgg3ZiHLuXHuT16PG1gYB9SYUDWRX64LhWSE37sz/zQ22IjyVKcT0tdCWA4AKGDjoJ
td7We9xwRsPJXrw831dajR7x7KH0po1RXYdtMLMU9FyoaqFBSNl7WQ/ac1262YsNKhmkNvJHLP5p
HNz97dlb2+NopVri4UVLUh0OSUnGZwf7D2IpU4o09laX09plAvq3hUMS/ZDIMVwuD1gRU/Bb8+yF
pH3Y6DIEdXjUeqBxdQ63h6KWpN6XBp1OyJ2gWoluB2XOgiad5snqsxf01x8DMh2wcx9aZE3xhgs1
ose8GoGPsL/TvnpKS30jHbW2ZOfmlchiyIahmIoJR9ns/ykd84uT94dRbOVs1lYMetSg5HwXKVNP
ZUHyyvKaND01fvPDBi9B2BvpRrC7ZgNJW1gBBgins7Knut6sdJRetZM5a6GJ1ExXbmRPVoJM812+
9H9NvP/97GI2hspGHDNoJ+G2bpiBzw+0UvSI/sTPJhsSt/Pigc937oTjTXM2rK85JfJrSzyA2vlV
soAS6TuF16anySv3pPze9nRXzt+J3JjHVTtIsCFbDD2iqwa4op+sQa9kemI1qPj5Z1AehYP3atd/
3Hb91fXywAVrLUR5SBhdbrJ2Llvuop/klJY7iz7RLd7sle/j6l5aNXAgLcSRl9/Hvi7QxR+kp6F6
RStz9Xr756/tXHwfOE4AS3C6qrmOQpOBX6eFdsJhbsIjhBXVmpXdS8COnwaLiljnlR9CxJUfgXgw
4nqc/CNq+Fuo1tWBgpAC71jM5RV96CjRe16bFF7JY+/J2erFfIdhKeEOgHVAFiCrBxSAmqVq7G60
JstKT3OftzuzcGXUOAGybzV4QUhplH/MY13HZs38AxorwQ0iUnJoC93BHZvmP3sEGfuJZm3kcQbq
DmMoD2D2+NPvMj+mRorIgNI5rBoN6nvt8LsInIdCOL8GOthPkptDLEiBDlBnHj9+YWFkzpJjQNPc
lUK0zYy6ILqfnjSQZ6eFtctKL9Hr5njbVVYXCJcJTkB0p0AB69ITEaWa0uvhKZafhk1JIrZhQMVo
LrfIgn38PwsqsGHM2nIstVw7pekY1xQwR9tErGR5L5V0Ir+vHwauhZ1Zx1QaB9sbXoTjP8xjcMzc
+s51hmghz/Wn8QmlqB2tiqNRbXE+rlw1IE9BWLAoifj45+UsGA5jJDN8uGn75PpxY4C5Y94IdFbi
qqWzRQ/A0YLXuMowV3bOOLe6oZ3m4TXVP9dlGZs6C2UAKaZ54wBYedegjcYCXRoSuHjZKkGCS+3R
qYsyeylarCr7oflunNPDUBxmzYzc/u7jTgR7PnY4Un7AdlxOHxlqxsHNqp2m+ZkAufLz9udXXQiP
8wXJgact8BaX30eCr+HCHLXTODnGg5a6epQ7Fo9IC74jItHTV/WBmcimI4+p5/cHW3plnPXpH3jF
ZrEcrHRXoT3/DQia9MdUekbUVrYIR0/rUQgQ3oPdsWwjO7rmU8bC9u9DmnbBYV3+aIbY0hxLTErv
f85ctOiYQO+kWxDclRsR3O7/WFEZaZ1Zo7QtHO2kG3CsiHwbxgdCNjJYq0bA1gXy7yV/rq5v7zvM
neoahwR3ghhPzCruC0gWQwfF2Pms24LvrG0VPMxxqCPnswTtl1MnIXOIV1CjnTSXhC1SumPwu6TP
PYPutL6xVdZtIQNpLYq7eIFc2rKsvAp4g7Fpy0NtyEKjGuJGurgLwOIstsoqazsTaKF/zC1/PwvT
Skjgtk6JoUnihJlxCOY+9IIvvZkUnRl2dXR766yaA3wVIPkFCaUW1azRCAhvl8CzBq0MTlAIGIUH
2wFL4xaedWUicdJDZ3XJ1i3pusuROYPIO2YgNhvyEVQrxTeRWodRK3YdL1DQkxvH6crFdW5Odfxu
LKom9yfc/DIED9nwQf3F5dq6+L7ig6XHK2928X3ZIE4Kq61yqspo87cBcKoHJqDGqLKpMWC/ADTr
AQPg9k/Ti7MmlAdHIDjZ4ZjOaViMuPpGd6dXwZtJ2De9EqFjlAg2vC/TOD6ytgWus9jY6yseg4Gj
YQHnLAo73jLvZw7qzpOpFw0iKpnuBTQ3S3avAYBF8/w4ZRVAOVs4gFW/OTOozIMxE0EtX09Pviae
HBrc1zXGHSCymudYasbGjngPCZWQEeSeSISDHAJya+pbDOiWtKZyxLwLB73h9fBkyXqv829u+daE
DDR3Iyi1xLGV9oGaWPes3VJ5Wp1jUFFBoxB8Z1dJ1Fnrc7DmLs+YIg1t7XmYQDe6d3voAH0t6417
aNl3V+Nd9LzwjgcnqBoidy1AuXR5mwFkE9uls/ONx2z62dhFmOIcqPwodTeeae9CEFc2l658SLMB
zPrel3XmRIbw9XlouvSUu6/NRMPWNeICxDLSBrKvT7zpD38+aOCqw3+7E0MQCiiQtnMRcaOJtJpH
tMrCJscbTz5RT48D6N52hv0M2dtDMx17dGtV0or4QiuQHrXRjIj94LGHQp9xV+Sh1oMlvwr19OA7
zwRv7mx8LorvTnp0KLR7v2vB19m5k+wun8b49on73sGmjh3uhSMX9RZMgOLPPB/x2BBFesqmb1zs
qvmEluDQy2VoyB/uXIeDcTRd8aI5zzWgIQ3NkUeZdyYIGNtRD12dgDHOP97+Ve+M0le/Cj8JuAEQ
D+DhebmtU7ucXaMygpObPU1mH0/D1wARPzXQ8gRp9llqQBjvW/nQtN8sE3fSDIki9qemy8hxoAhA
/so4i+yijeSUiN6PbehF8nk/979T8hg0dpyyrczMu17n9Y9GDAuvBZGtGpb3KfMGQhxohOPX1KQF
BQAqDtnvepSxadxr45fa7vHg+9q3T03l7ai1E8jfmPnB0veVTZC+tEDE881xayiBPhhaeSi7Z+l9
asVB2CfeJDz4MtpHOX0TfXnn1j8rNiG16x/bfCNEXil3mkvyMQBcYqEXdpTr0fdl3ec8tVGnhsxr
/qzx+4o+zF3iwOVJ+6Vnv+ziDoWOD4vwLjeNjSMdmDe0tHjgrblce97NYycywMXc9GVon9rktm+t
BLpgfENoDiYOpGZUh7c5FfnQMucEprKnYAKjp4s8nfwgHcrfo7CWASwJyatGFo9DJbplnXMC02Hc
p4+9wTae3CshBQbyrwXl6ptAsio4H5wTYMqZA8Es6+vtmVozAMpndBTBCmAo6tFgu/U09Y5zQv9Y
GHq8/A8D8NFpg4XAm+AqPWbVIJThyE6fKvCVHqsf/+HXn31dmZ6u44E19Ph6yz7V5rPPt2ryK9ci
MttIuC2dInBaZXqCYbZEVjP31Ar7yZ6GE5n8z2RqPxEzjWcvO04O32LKX3NepD4Ac4JMFkhwrMu9
AbTraAgC5xWE41LkUBxqxJTtagiubKzOlSls/EWtDDc+bn7UOy5NERdJkIINZaJb910NbOBeDhsA
tC0T5qUJE0KhQkB6IcnrWdwNJnoHO8gxnBrT34IVXIVtGA3Sl0t+ASxYqAlfmpJZU5Mshyl9zGI2
9gedEC8M3CZHn4X1cwCG9Lb7XT1CF4PgQ4JKDPryoLNzadAYmWOlQUsTWnzN3Xsj/95hAxVb+aq1
cQEwCvJrXDnXsnJQTTCrYQhoAtRGt+/zat/6/MFvxx94th2d3vt9e1hrS2aBph1ZcySfrjBUTFpj
lgYuTfjsgtovp594Zp9acwvcu2oH2mZ4m6EjAT2Nl9NXmhVe21LSBN0pYccRcP5g/cb5drWBsUTW
mQ3F/UgGZDpJdZrghfjTtrOv0nLvgXxAbb3/YWbNM6h5nY1dtW7ThoAefAKULqofou4xN5NNcY+i
nyh/c8cWvNPfUAixxQPI6jfMrU/jP+ZU5hGtnAW6OiwKcknwmuBtqAsGLcX/4BRgmEPAjrMJS7Y4
6Vn8DKRyRoeyK5MSkpT15CXOHCRy3Ep7rm0pQGrQ64jryLraw6M/p4ZF2jahHOzgdiadr4TlBzF8
KlIcubcdfdWYB8VmQFbRwqAC52anzkqkB5pk7rq4sVGaaoq7YKzCWdvCyq+ZWrq/gLOA9jiqOJfT
V9qtVQwVb5OB4zQav8wQ9OTyB54Kt4e05ntLh/hCNQj0qpo7qpxmoJalNQkrM2Ov0YXcVzpQTjZ+
uiZ5Q9T6qPd2vzGRV1EEdhmQubgngZRGG5NyEOYa4bpHYLU3Hw3tMdhIAGx9fpncM99raTHUBcva
hIUjiQHkvD1naxvo/Ncrru2Shmtmg1/vf2sY3m1iityNwvHWCJZlOxsBcbpycJcRyGKn8c1Gxq3P
KyfOSOyu6tC7AFKYo/aMJtrbE7T85xePHiwvutKAgIdyAWDKygTpQHcIz7XbpNfkoanup3HfVn+Q
5rWejo55YPOWwZXdggsPrxPgrxG9B8t4z6ZrAPt2PZCuTmqdAazbZ9qjRzs07jemFmcz+t9vD3DV
3tIIiMsIJXE1cpg62aRsmGAv2JM3lD9/1VvtEe9MEMok4h5CbOICJnHdbOrMRuFq4PlKKhdd/CFo
+bVoxJ6KAFJCj/pLl2s70oyRVgaf+0rbdU5xKukMugWAgEb2YjqoGraFQUIc08OnRsrpYfBzmoH6
IWvfsIQGeLT90rqDHYjct2iQakWlP7aWU8Qtc/Vd+z+kfdmS3Liy5BfRDODOV+ZSq6RilqpUqhea
tuIKEgQ3kF8/Dp1zb2ciOcnJHrOWXmSNSGIJBCI83KtMhC7+l7u4ssfQbfvsIUnzeCPFWDy1jYux
uJFXG24IdFaRpMnBPidSrHa9cRN7WyJv6s7zrkIGZQjRZgo9gzwJblNC5kc86Iw7IO/iLZYp/wKy
gorurdFC/hoQlBDliDgPzYa9j35Pv5CGvvt1/J1nBlQYctYBg5gVZDcaHkSHPWh6giDRs6vQyv0P
ag3xq2UQMwxk4tIdHv5fXd4Wh5LbeURoGpTb3IVecTyn4i6n1hSmNKH36C+NfwSFaQ5hn0CC1Cgy
c1PalXPPSk+pkVIRUihNfGZysrZjXYyfBWMepmcUK1ts4YgCnojSi0plouimewBvkKWF9xXuzf7x
D2vpSvJ5YQujiRV4ItTvQQ+ikzs6nQ+lCsdmUWLXYTa/0+JTNt4PmMDLR2XBWSJRCR+A4jkCAf1F
lI9zL+Iuq6JyAqV88ciFDxTHCnhjYbIQA+BFgqsSjy5Li9pSaoFnlgsWsfQufvamtWTguT9Daznw
8optD69S7TKuJ2duaWOUkZe8jEUcQuhhd3mWlj4AtDDowkZa4Dy/gZY+khlpVUVZs3H6V3etmroy
vl7B5iybWDxgfDvYBTukIP+/fr6jReZJUMQOmTC89wDwd7fWeq3uC80VgnkIHXDQ8kECSL9P2qlM
RFrwMprdftPy/s6yviBEh8e7I6vk2EtTdWxMO3j+WDqsCOoSxBYPPtyJ+Xx5rpYOnkLVIU0A2iHk
Ok7vKrtg0vWBKIi6ZFcXbdjndcjott5fNrNw7sBHj2YhxOAE/CzakgxpZ6H6w3Ak5mRr0eqLLZzb
WJrv/8YMMDpoegOxkb40iBMbw7EzFqVWH6HWEI6jecudNU6hhYhCEVbgoY5NcA6xTNB+w5QmXDQZ
Y2gG/c4d851NP6XzFzcHV8swhvFaK9zCRlBLhFAfaVuQvWlBUm5X2HO0FlH6ZLBqJ+r6+kOvdNkV
VQv4pyAac7oTmJcL36vrJrI48nWhs1Y2WTg2joXsvSKBwqHRCYCyOrCKojN55JhbdjjIVyG3a+LK
C7vZAcIMVNXoJgJ8T/uGxu5pmZcxj0AI+TzwHZS3AEk1/HC+kvMJdwiygYpwErsaf+svIq+idpND
eCuSjG96/Iku7+Sl5VYMxIoqAMJ5esV+arFEFVQwoiktN9NWTmtTtWgAOoMQJkNgjHzd6XITAx4e
8GgRoR7UbEv8uf4DcJ/jvQj3hXtdO/ElrQNvZAIT5Jm3fZfuLXp32cLSYh9b0K7Zzmuo8JMBrxJw
zSWeuUXQtDOGn9AyuWxoaarQSh8EeNQj2aNDkNNsnsQEksMo+dGkt8EasdDi8AjfUZJRcGqivU88
Y0jI5LpN1NavU7MxvbWOnzUD2lLnY8H71IIBm91QchNfJy6vjgLKrkgXodMHakB6HsLuG2a7jcGj
NhMfVovg3qyuD3nwAIBUjaqGwH9omwltxjPQSiOPrB7QbADeVlZ4YSudjK9tpZaSPu1KjD+m7V1h
jC/I4ezdOLtFlm/lJlxYjBNTWvSGFmDkiFKYmkRIIHj2cnmvLly0J8Mr80dvz7qfzVoYOBQe5Hn8
MEZ1aq3ve/EL0DpOQJKCRL++3kYmWNolQR3Zbo1qO5A9RjBdqTmjNhVSn4ChooPZx7tDu+6Y1xu1
G9dYEbvZzW373tr2vu/YLuZrCgeL36Ng5NhZqCbqSScqvRSgXp9HefE43/bFytNmcUWOhtdOn0sa
yLm6LoZvizuP7Fq6G0Wx4gvXvkGbLuqyQSIXzqOK7f1yP95e3lUrw+sS3ngNjE2Zezxyqw0IVo01
/MbS+UPKxEIXnIcEhp6eNeOOF2mNLdVUQ/ZZtuYfI4uzp65IyJ1tjfPK5aqmXIvgEX8QwMYUSc6Z
x6rbaZAWXpogEK3op7nz0o1ZDEHIpt7bUFxW27jI/PfSysw1uJo2kyjEgSYdlRDkaSgAwnrpeIwT
dC1RUFU7AMd9G9ZYz7SJ/O/wCnULTnw0mGh3iSlEME8UfdrelMSvHpMWIkXBstCZbGMTOKNz3c74
j0H1ogbxog/In9r9R/5mnI2a2lYLrKj96PHPzhqqSzs9/x0fNwzyTgpFpebzaHwBUdCqYwSN55Rt
m/QpTv+o1vvL23tx1lAwAqAPCYgz2THh9aZRjS5mjTshmpq2Vkz2dgF05oovWDKE4B3PR7gaxETa
17SDG0x+htXvB+DOCqd4MUezDU0KxRuroN3m8ndpIfffyTs2py0OCuNuznplzvme+i8l28flvhpe
rODtsqGlVUJ5AOE99MHA1aTdzxTUXIUVGKB379+88T2e9yJbiTKWp+4fE9oV3ZiQO5kHmPDEXRbs
+Hxnt3c0u7n8IcpPHnmG/87YP1a025lWrZ+zGjMGmbtZ7pMHNF6O3g1QZdYHaAn+hTFsavRDgrMe
EdTp3ubcMDvLwGFlTTfdEbd0nnPSeqDtYvQOzB1gMG6a0d2CbTQnwNtIb+UHLM4pkrRwvcDPniGr
Gt8v4tRnZkST/lMjip+yjdFOAC7NcIjXNuPiHjkypn7M0UlOGtTMJqOE5xM78bvKb+u15J46PWeL
hxcT+HhAzQp931MLzCnnOlC+dXAOWfbZrVcu2eUv+Gd87QtKJBRqRnIzAg4ybM3forqd/oXqCFpF
/7Gh7Qk25XMbDLDRxrNEd/H8DTvfDLN6+HZ58619jLojj5ZjQDdgTl2cJ2C4b0CeCtjksM2MlR22
tiRaXNKkEnATG1bg3zNUyb3buPL/jVMFvgAkYfgL/RKnX8KGyeIDVEqxsbbJJ4NsxCfZr3zH4mwd
2dBmy4OSsWEAyw/9ivdU7jt62w8f/2JBHKXYC7iOedZQWwZVUtAaU2WW91X8XcFJyRiv3HSL33Fk
RPOiIOwpaWfF+A6AskQQ5nJnZ+7KtbO46EdGNCea903GLAdGTOPJA4fs9Zx9KK3j/YF0FSpeZ1ke
aF4PuRwdCw9mdID8GAHwvLwU5x9gITiEHAoS7GC11At4MzFBtm9QK5IPM3o/q+7K5AuuGbhcCJaA
HQNxmh9oxyKmkxQG6h2Rk5OdL4sNMoeXP+HctaOMgtc4UQk30OST00PRSDmDigG4O4tPySM63F+Q
yYIiSlkfApGtBIHqhJ06XjwGkTREazPiW3QmnhpL4rFwC+BGoqbbzsV3McORbEjyblkrx3BpYXCS
YQPQlHNsD4CXaZCJzo7iT9AdiKsVB788PHoEkaMG7EZ/2crObAcnB2MaKR4AKMza58uLsjg+koVA
DUJyEnwNp/MkqiF2jAyqsO20KYcb9KhcHv/8dGNeAD5RCHFIl+tJw9QrpZ8HqRM1HrihbzMXykTX
Hw30wUGeF4kYFIL194tTQ4OuAedYRJmkX3kWjO+GTNcIXv6iBLUdhegY/DRoVkIqWgf3BhUqX103
0ciQAQSZkCoh1g8pPcQlr41jo/7MbkR230p0q4B/nf8u+5UDtLBWALtAlxJPUgf8ytoRpYPBE8c2
SLSPbXJTZ1eCBJQLOB5fr4HNIKToiQnpr4lO+6Rtd7JKQ1MYO+CqL++KpS8Bg6YNNRywQiBxc7rr
HD4Lo65wd9nttPvcN3J39fgm8G+4fpHnRb+idqdQu8rrbCysyPC/D1G/JqOz8POB70SLJ/ohIT9p
agvRe4RRG+DCyIfi1vhqXx9xAbz/z/hnVNBJWXmu8C3k/j6m+hG6OSjT31w/RbhQ0LmIVzKIZLQl
EOgdTR06WoBaumGGXNbaC/b85AOTAVJ4JBfgV3D8T9eYoI+/63g+REa5Z5CHyMIs2V77DTABllyV
KDPRzKSFWUkalwO30xG8xS9xmm/abiUAOr+yYAAzBJo0gNlQgTr9Bq8HyZ5ENjyyynqPS2rT1NvW
2Jf+ynlYs6P+/Sjy5VCTo4WEnQRhvDC2lsX3sXPLVmu3i4sCaUK0+QPRcFY36KjJSlmbA6Qdq63o
yK+h90LLTX9dXpg1M+oAHX2PCQ7RycnpEFWdvbeQWix5/dO3yh+XzSxNGzRmUSSGlCA5K+HSCm//
mfd9lOeRZ2WQIGEg95q2rbheZE3BJwFnAnoKuRKdkQWS053beVYXOe5N5TwNwa2bdKFffB2TH1N+
depCGQN8Eq24oJTTmSNapyuAZTe6qJlvUy8CBZPVrlwlSwuEM4+qdIDi6hlRJjKQZtk3RR+luR1y
clDU+T7fXV6eZSNoVEACVbXiaV4YYKi6ILbdRUgs2XKLvjDHX/EASyYUhQdCbzxRkcE63WgkBQDM
sLGfS/61Az6rIl/sNUrppV3mI/OPB5Cj2u01G7lABRelgRHeuLj3uP05qJ09H8SWO/7d5Rk7j1oR
QaI5BbxeyBec5Uoz9PAhNVPKyJ/70GN3Y7ZzAnNrjV9RCV8Jm5am7tiW9n6MRdCNUD+SkT2++P4r
ZO7DJvt6+XuWp05tMiR+IeakfsORHwAmxZRo8Boj9MnRbC/zez5v/LUE9poV9e9HVhyaVDTvYMU2
5A1NQA4G0UvP/Eza62CzCJCwPNhnqH6j9xnPmFNDY9IHqbBaGYGLN5yRlyqnlVt5cVGOLGiL4kge
FHkgZCSsX7K+j3Oo1611dSxEsjaQ04Dh49zgWLrafFVxJ/xyqmBEfkunV2bez4W7s4MScmp5iC7r
jr2h9WNjmPfCfBR9s/KROnXN33kEbASNEOgrAW+IFhr4iZ/mg2eOUevyt8Gz7vOKPhe8+TL71s5C
9W5qrAdHZRhd6L3Nrvh+eVv+X34AkHAEPPH+WXKYO5CsGU3sGF8cKvODDsNWsH1j3JH+m5/ven7b
0UfbujorhHmH5u3/WNX8YTV1U8tcWJ0cHjYIjJrtlP1MnBUnsnQcjs1okV2Tl72TT+4YNf6bW33n
4DyG4Ie3vzyH6go/fQ6dfox+xU+1kwIjMEaBl4cpz8J0BTi15AuhV+LiJgQ25ywVLdB4keTTiE0i
cr4hst0mc3ljBP4uI8l3w0u+Xf4gdbTOPgiPO3WPoISs+yoLfmpK43mMYvCbms0dZXXYyzs6mlvQ
D4blleCm/xwCxbjmgtcIpRdtNwQMOFwrSWTE3/L4xXZXQjB1K519ztHw2i4o0d3hDzWGJ/yp6tMt
OFJSENajpBR2AAIHoIcyVjrTzjee0hTFg0u5yfNXlyXSDOnbBFX4+iUYzdDOd1libXj2enmlzree
SoeAigx5KgWd1bae0Q9VD2qtKqpDd0o2Af5cNnC+9TA4amGAIiGyAGj21M/PqVnJfJ6qKN0HdOd+
BBPqYbtyxQ2e+3plBakdpLnwnx5XQH84nbMBVkB/GYYWiE+uBOhhi51Y0B/0dTGUjq8sUH9fJgiN
V+ZpYSHwsgNiS/EpIT+lLUTaWm3PoReOKPLANlYS/YtlwD1rq74v8Cnpy8CceUytEcN7oOfKaFgM
3w1jS4Mt8CTby7aWFsNCz7zSbIP4gX765ViCYCUtKggmPnt4TVQ7qGNcNnHuYMBtjDIK9MVQloY2
+emuEoPjFekw1hHJii3t79v5zfE4HhH9Lqv2BrjpL9tb2sVH9vQsQu72kssSDfAN0PpgTw1rJ3u2
WUBDwtltUqGB+LLBpTmEyj2SccoLmHpKoXPzALzBpIpykn0zZY4wKd9MZbDyXUu7TmXAlK4TwOa2
5jjtvPJZn3k4/nMV3k3pWj5x8TPwnlBN4sC0628KY5iYz0ajigADgkSF94dWoKCS8bjK/6588KmP
RjYRAFewlQJUiVk73RGWNOEC0hwUBaIMO35nNHfVPIXElTvLuHXdO5C+zz3Fj6hDU34pq93lBVva
Icf29WjTzvoeJHp15Bb8h7DpIwN3bQjw5z4R1ZNdBSuYuaWZRWUZGnSoyitKq9PvNcGc6rdTAh7m
clMBDdbR6bbJ/8X2ODaiTeoM2r4WjKItWp22RhPGh8tztrD7sCcALEQOBR5P93ntZPUoRDMROWGG
StWaH1ocHoObKqkFOJuawqO3DPpuxBxXE4fCUBK2w7d6JfRdHF/RxaGUALh4oB0eYcS5zAXGj/kr
Qz/3y+XZWVhhxXwH2huQN6C1Tfv5cUy9pGc50M59uneJ2BVgwl5zbEvfoBh+8YBRl7SuJgVQZNsg
WQb4WvKjG7KwkyuBzJoB9e9Hi0CG1hkQPfHIdL819kdAny/Pktrn2rlXN9r/foA2S3k7pKPTKcAl
i8PBuZHo8HIeCH+7bGbheAMBC5QSQJHIv+og4XpkQ93NTh0xIqDVKuwmNKsUTdTWt3jw34ykWzkb
i6uPhg3AyMAhh0D6dN7QHVSXnU/ryAEHN1LWKPU0ifdgBOJK/LCKbCD5BCg3SpZgKNDV/aYarNqV
NJso67fT12qNmHNpA9gWthZBMxMaf7UFCuKiZL6LU5JAUeZeTkwe6j69ErD/9yOOrWjusEqnIYau
CY9qYtwXo/2J92v4kIUPARkASiGIYqGHowO5bRfA3iExu4i8y/ZeVlcnRFA7OBpeu0DmBg4mzTB8
D+7Jp5ncXN7Ai79eMWkAgq6y1do5BOkt0joNhk/e7f67ZaTh5fEX9ivucIRi4GoB0k53hjn3jSad
yj4ikAwjqNmX9dZbw28tfQQ0V9HOAJeICrhW9vYyYgzNyPqIOXxT7OKsXYnCF7wJ6reqYQrvFUXC
enrq6jpjae/EXTS5D5LfZ/Jhgnacvb1+roC7UbQzkDdA9eDUStC1TZIbmKsJVJxJ9QeAWBNia5eN
LM3VkRFfBUxHjncAoKV2B8xV67w1m75aufwW1huqgHhyQ3tKnWttP0kogoqe0DYy4pvc3Ig1EO/a
+JrboJz4rHYwPu/ujeDraG1mvuJiF3w6HvUuOBiVZP3ZMphgsqTSL7qoxQoLOm1t862tDrI6JP23
qxcjAGGJD/QpJKzPsp2kFRQd3FxEbzRAc+rK4+58qQE2QO8KsDLABZyl4Po2cDozI3YEaZ72Nu5W
Qs2F4RGe4QoCohoNo7bmW+lsOjytpAUPnoRC5OEaPnzRAK4GFzTleGXp3VY9MSDz4UwAmCR/7of0
97Vz/x+pTEBYUGU+Yzwph6ajNB+caPpUtp9jvhKALPx4hVNCAxGeunhDaRvVttCsDd41E01p5t6q
5lfqrXHRnHslMIHjtfsXQX8O+84rp83sigI1KMLU2YgATLK3zpVkSPBFeP8p8hTgEwEz0bsrpyzt
COtHGvloFi3dXe6RfeX6V3tYWMEFiqkicE86p1djN9KPjcYEiGUMa+/OmHZ8ioi9kvFcmjJQuMGJ
g2YEka3m/erE9Saos5hRTatb4uAliDayz8ixQurcv16zHZlVdG4CCg+Hjpa4U1fr+0laGnFrRB4I
Cb6l8evlDXzuCsHoB64JlQsAP/3fDPyRJ4cWtN/QhvtRNnQvPVrCK2GFATVeLptZ2MgnZszTr8hK
x56Y1/gRM2twL4aDXFmTBQMuqiTIASoKrLPiX+920I+hOIi2+GV+NYuV369m+fQlgBMCUN/fLBre
MtpBjK3cdKvadCJW/kq6PX8j9aM092TeZ/Lj6qnCegOFbBJUj8+qyiBWb7OisYDE2pHkPr+yH0ed
RDhC1GKVcDEy9lqYMztWOg/EcKPKDHPUT9aypUsLcTy+lgz0M5JPhGZeRJ9FXIR+siYYvnD6ENYg
eQUMmeLz1pZiCNqg8uqERhXaica6Ax1uHjacgT/k9uqVAHgLMS1kG5An/0uFfnQ28sJg7cQbErX3
+fAUr5HQL8zUyfDaTA1mk2dG0ZIIjKRxmIsVZ7g2vHbkQLskCJMYPnO2ebrJ1qgq1DxrRwKEsgAN
gOUB4Bu9yNrkvTPnST5HrD/07pNdvMv8eueEdiRklRH5qyS/ttSTwYfGqAUgx7kftpA5BSGGLVeq
fYvfgTcFok1QZeM5fOqaUpsUs1vmFBROSVjISLYWuMa/Xt5Ki0bQ64r7D2ARFEVOjXDL741cxCTi
7Mvs/AGDBdgxrsaKoHkLhUsEzSgYA1R3aqPPW6QIHcACXfM+KbrQmb+M5hrz58LpU3kK0GyhFIKD
oX2IZE2cx0VOIH/xUZuPMWhKDCCuXi5P18LePbGifsXRySOTZ4u6SUlkOX9q8lTE+8vjL7hzMFco
9k9FxYEk/+n4aZkDHF5WBCDqg52/Gu1dwO4ssJd3ThNWa/1HS19jI/AB1BHPyrMy+gjBQQ8UciSC
itfOG8F33K9t4oVKOUSuVS8QJB9QKdeLVPGA8m7DBIlMMv0Uo7nrGQil55jflihip05z60t759bu
zkR3msBttvIkXNjhaGIAvg+wccSTei2uGaecGHYwR8J4caZPVnpXDneXV21pHlFNQLofjWJq7U5X
rctiblSJOUdu7j1aQ/c5DoaVt9TS9gYIWuWTEEmewaxpDIVTUSoTzU+TWSEPqnCcHJRIVw7roiHk
j4FTUpG37nU6rILDmxHOn0BilVeeHZJJbt3Myjacy9fLM7e0OCjN4y2tekQ8XXHNz8A54YMIC20P
2cYZkEDJnuMs3V62cv7mRUBxZEW7cfw6MxwBWc+IGc4nVvdhB/Z4Z/hhZN2NS1ZcxPkn/Q29gfoE
uwKaB9RmOXIRoB1PRCbTOcp7jko53VAbOrXG2+VPWrSiKE1UsA8OOO1yiFMXRazSmyIaGwlUm+en
eawguFYnK7eQrhmmsjVQhf1fS2c1YJJNHN16sETNkLHn2PsWsA8n+9q2IE/v0c+X/j+kKc63Ido8
wM4Gl4G/z/Z7XxjELkdzQjtz2Be7pgezVQgpoOtnUfUuKFeLN4b+yI9NV6L3TeJUgYatnCY89J+C
/NdlI+feAZ9yZETzDk7ftCDOmubI6AnEtcZHx2pXNvjSbvh7uSKhA7C6vhuyMe9nt3WmyAtu2Ax1
9C/9cHP1Vyg2DKVBAcA06vWn23ou0GXV5m19+OILO8RDZMVNL8ySh4cFslLAe8ORarME3TvgjYO0
PjhxFfoUIrsra71kQCmcINGJ/KOnt1+YwskZXsHVoS+3U7VPV479yvB6lraIG3hTD8On5ksy7930
6/XzD6EvoHoVCesZVDmTAkSDPmWHuQM/E2q69QqEfOkD8AL727+FdJqneRQzYaWYEsYORdjGb3V9
9TsYAA+QwUBqDp1bSMdr+4dU3PMlaQ5mZW/QH06qtX7G89gJFjzk45Eywltbv4UrW9KO1rQ5QA0s
JWEdPOQ0JOyxygGDXbklzycLtoD7U6UdsGvo95Y1ZCOvSSeAe37k00Mzi6uPA7oGQFWHWpgNeJce
CJopoH7p7DSHdCq24KcM0zUE9/mlqCwAb2XDu6vk1+mC9J1RzZBJbA7bNvgcBNu+37ghXZNUXZoo
JFERFAH0ek5EwoiXtckY8IPNyDaegw0ujWsPBr7jyILaFkf3rfRLVHkkLJR9tRkzsh3X4KbndxEs
oFz4V5QB8hjqG48sBMxzijog/NAU96wGJO227e+7KylocM8iRaRShMg3I6VGNAebTMCyzjjmh7bj
e2gwVc7a42JhLWAEqj0AviigneZivTRPZZD4zcHKXqr6qb06Coa0A1Q4ApAaIXGue3AjrmdaZhk7
TPGTzDfV9Q4K46MGqdTxkHI8f6p2nReUcXno0mYbOxBqNm4vb6WFhYaUGPIqgNSpldBeX9TJZnfq
3PLQ23tufHLFfVBsy2blIlqworArDs6dwokF6jI/2k6xS8vSH4fqYISF+POnCH6tOY9FC2DQRnoC
lAHwhqcW3J7XDeESK2Hdc/9Hmn1Fjz9aDlema8HhqvyHwiD6wB/pSJYCWWjpgHj0YDjFYz46W2O0
t00X7CVBE3bYtG+Xl2dh/57Y0yauTJt4EDnsDem0c+1uR9YaAc7jKCD4cNCRWVMCAjozy0DyWRbS
qw5xs/djKA/5YWNfHUihYAz0jGI5BwDtrwbM0fInNQULaUzrQz+9m+YfSJBenqWlbwAyJ4C7gpQb
ci6ni09Lz+tL36wO3rPVhYF4yMqVytuiBdCLI9OJkAY83acWSjDOytZuEOqg98fPsk3gQJYsX6vl
Lu1i4Lb/x4xOOdsU6KYSDszUbGdXT0b+jAagNaWvpT2F2j2q66jjI/Fsnn4LeNm4z7qiOjTBH/bc
r3ViLQ6P8hjeaDjzuKVOhxfl4AHjQLChAkQkY7kDlePKei880LCh0G+Praue7Xrmi5iN4bc5rQ4+
MULa3zp+vE34nzzPd8wA7TKqPyMnIZdrfGZL+0D1yMIHLPEk+WVaiXZ22IHPf6zghTav5vRxeTMv
BCnw9wjmABsAylHvXrfTrE/YiKjXZcGG1ta7lxQ3s1P99hswTyfX87lAhRjnErLIEGFBoH26XHaH
B07bxuwwoJvV4mAFa+jOClYugKV5U+1gKl2EFLIePNZ5OpRTAyvN8Oh7N4Pcmmv90UtnB6SkaPQG
Sg/7QgvuZFIaudfgjunZA5Adu6xhYTt+bsc1cMrCAiFPhDc6RKtw6dvajI2mXQHtOKWHjsm3oaJb
hIKgKTdCtxt2cvS+Xb0fkEYE8BMhBl7tuoB50HQWuNer8hCwiGC/5S/ctMIJf0j89bKphaMLDDL0
6eAblD6E+vcjP11IhgB5cBAMeN/ccDCvv8zQKgIOMHTzIArQN0E8zbHosCyH8mvWbyApevnXL+Rd
kSnE5gJuD2pijh4tJfWMlREIi3P3Z+JtmMxv/I5timHfkZsk2Mdtvqurz7G5FvEvbL0Tw+rfj+ZN
uF47e1bMD9IYP3XuuPWk9Viz+A4ULSsHSddLUzEzbEG1UDVwI7TVAjZSpyUomBCZW+AZS/LPvvnJ
Hj7l/Dvrg53r/3CDr1bGt7Hbbfq1I7YQ/SAVS7A34NehOKQdMXR0JlS4Pj9w+3cnHgLrEW0YO2+6
iZvbZJzXPnVhOyJeUB4DT3PnTDlVNIHkiRzxzJmfUITYcF8iMcs3ScE2pfPHTW5BKtmiz8EEvRdv
ngJrVwffVzbVwmlHHhUOXyXToQahxRYZb7zCNkdxGGbjC42xa1Gh2sZptjcT66vFzH3fWm8ojaH/
FHrLFtkN0NZI8CBgEzT3Ougl0AzMfcKqf1z+aWe/DE9k1fGsVgNdybpyUcL8IZ1j0jyP8guQMSF0
CoXY2ekNSa7OVMEA7qRA0fQoFJXmGCzJx16Inj9bjG1ueFKsLPXSp+CNo8pYyOvCBZ0eIHcyJjP1
O4xPw9oET3Iltu2vtvmR1j8vT9rZnlJTRfBec9U1jo86tVQWeWfJyhbP7maWO5buLw9/dkLwXLOR
r1IgMFQA9RyGU5kTnYU7PDvWR1E9Z/KGCIj9HmIH/EP2ys2w8C0giHTQjgm6iHM1c7M3RmG5tXiu
QBJL7unT5W9ZGh4PZ3DjI9sDEKN22ltWxINdpuJZWB/Jzqo+rh8epSNgqlCnghqq5jRV7t4vXFM8
o1n7V7cWcCz9+OPR1Y47csm8Z27vZZZ4btiPjWutZPbOwhnkE45H12JcO++Swfbx29/z6WC8j/3r
9XOD/BEcjg3Gl7PKrtGO5YBCVfNcVt87yL721L56o6o2ZrwCkFhF55Fe86pBJ2PQDIubBp+kRNjs
Po72b8t7mOZbo736XYMoCZcy8GB4ZSJNol1aho2L0a9z8TymSLixbsOqveO9xGvdlOerDjvg9AcQ
wkbaRI+dgXUJ6iHpxTPNdnW2G6/NF6vPOBpemT/aVJKQsq1KDN+3jxl/Ka8m4FLju+iVB21GgHOh
b1o7yNMkxvgEQrKyTr40DdtQyjbEB2Gv5X+9vMvOdzFAO4ggkJ6G0TPlsTJoOy+Z5fgMXGNIxz+J
9+qOK3yfCyuiSDER+kOxDWx42ieNc1IgrMzl8wipG6cWW/NqJ4gSMYJxTBnGP+ufSOK2BO9zP2Ij
Q+buU2pcPz7KwiCjVM8WkGVoH4CpayafFM5zt28DDrzc1RgqiBziDlenHQrEZx0nMyvKyfRS5zko
3p38OWN7iPSu9TQsLDXOHg463uTokNIjN0DdJ8Q3mf3cHixLbruW7dKr+QLxIcc2tLzC0Hkddhts
ZJm5zcbXxlrLe5/frrAAQCGqciqnqz/x7Lrv0dIKCzzdMuszLpZ9Wf0h051h7wqyBnFYmDO8ttBw
pJRJVXLs9LSTfqgBS7HMZ38mtwWB/jH0s5Oby2cQwdrCEVHYM9VOAcK6M8bIRvRzPMau9dzKzn6u
ElLeygyKVkCimQc0F9Zf4nysNmbsWTfCnMCHOqKRKwxmJtkmkGSCWlzgNjfSYeVj03U/W9/7SQrg
2LhTBt2OssT7MdM0e5mhgyoguY2y18a24vjOHq1fro0WF2CJrLumqLwsDAKZb3NIb+3GvjJuAuHK
Qyp7eTCmwP1h4/HYhH3pGfuOcooOkOSDN+m+93KQVWWAMzSNUWB0CGgPiYckWSDpXRbnP3OjgIZX
54owsIsSOhJp86eQtH+UoAN8qPwOiUdhZu9phYaDMJ0mE3u0gy8sE3s/CzQ2b5rUeResc1Aa8rI3
0XRuEaJ3/pn642s5tvV29ubiGwu8ettndNjj8y3IhlVyM9B4vs3KgoSQ/Sp2PDZwzXXFC4hDksd2
MsjO6o2f82T7Ihy62UxDL/HZhzHJNOzdIdvZBXc/84m+QBOqeBEg/b2lXJgb3+m9cpOUM5TcUzT0
WLs+hHzNt77ogrcRVax257Oc3FDe/yia4RsNKhnSejIf/ACTHlYBxBFFx+X3nNceFqd2ZjRgMvYy
8RrvHdMI4rvJstoNM3P7yctGKGv5omLltqosP7J7c0RVIGWbuGFAJhRUJE+eVU+/MjL84SJp9w1v
36sZubAwtYyEhjZJUUkoB/915OWrbP1v5jxPaYiWLRJ1XsFDIPBAa21MyZbMlc9DNiTg73MDWYtN
bxjVb9cHDqdM4mQztHF1yJCXubUD8RXY8neHyiip8tTcjq3cZS3509FRhHHtyi9BO4/dtvV7p/7U
GnV/M4rqoxxtL94DvI+W/nZwvrrZ0PSbmKPze0s7C+SpyeC3/saXU/YMfMRb5XYV7hLDlUiDjIdC
ZO+08aIp73gbQjnubaT8l0wbI2yK1N7EgUQnX9WPm9jOvDDjqb9vuSvuAqN3rV2W8WpX8jxlW4Le
soduTrMm5FYDfonEggBdFg87182zmzqfk3BwOr6laP794IXkd0XBXiBCloSkLmxI0iXf+tawXt3K
rO+mqf3duF07hC5PqnteTsam75z3PrFmb2t4VuvfsmymvwcHzNRAn0pI0GTdzgSPr4hIV4A7rQFB
Exv7EeSIRY2YJsu2ZYIHKGo2r4wC+H4L/tMkRUt30dtfYgIUwdyKOWycrt7K2Co2cgjcrVdmH27e
VFuvzftuV/tOGTpdX5d7Xw4ztpJjhuZIHvPJIlVoT3bT3LUTs0PQudGNm4/NpkoasISVNQjiKei1
CJpENkgjdVsyFZGZggCks+VPUMY2N27Jks34f0i7rt64dW77iwRIpOqrpCm2x2U845YXInEcFapQ
jZT46+9SDnA+Wx544HORRyPisG3ustbazHaigDSUrFWK2lbUTf5vqo2u3CneXnPo2V9XqsoJjkb7
QMpyN+XGvvBqYWy0FFUZdbYpoRSZHdlYvFh+DsOjMsfWsZOpZwElJnXZ+lm+c2QLszZUXFqhIehj
NxIsHfIx6BdMTTCKeMDVQ2WWibroHSPZKkckhwkKCQboQIOAq+VUITcSuvE1Sy6avqyyVW54A9vg
pN7y1tz0DI39BsKfPROcdjyDbeziB0SdJ+oo5cYwhElCsmvij+ldOzIeKylls5ocdaXMBpevyoQp
YjQ6918JHsr1mDLzlbXroVhLoLNXJlM4/2Bh3465TRhwOeiEWPWmf9NmpMxiXjvtk9/S6Yhi4C+o
PptXZS/vqgKbYaBv+DOAST46kWRdGgVoBpSEwgbXN027KtSqGKMC2J9d4qCvROGY48+hb9mGSr98
QLuzB13lLyDPiAufNM6OFC7d+Q2OB26zEUlHshCIrD7MDTOLkR1lIHJX01oDJLUzODOqK+pKOYZF
qX9BKSg3NhRJbPK76Twfwnm9TWKuRhUPMPZhkdpujEKhHQ9u0wCC1DvajAq3DkKl7CCkfvEqG6qi
wpCwrRUYHmjpmFrlNZ81NXZDCTjOhBp1F7eFYdeQIHfSYFWXkDXoiYl3iLgKb/UIMbhMQHG929Jh
eqmnwo/RYSMLBdHlVaLbXafSPuxlARCeVfwK/BQ2UqS3vadJjN6PdOU4ENw3FQyro6QddrYwXvBu
/JnsLDOjvq6H2CdTixWWcPLCajCFwNRZZm08PH881uhPyTfTVJU4pmlSo9FKT9OoH7IiTKsA/EOn
fjCnRgi0m0QyjfZsjIEZ2eaeEekCHFerqqACiZ9o0hKnqlB0UxuUrLKU+FE2+Pk1HXkZFkOxEQ4L
mYV96SV+GF7q4QAgsnlH2qSKQM7FHbVlA/2MHLrMYVP01SMERYu1mEyycjLOcGhZd3DHEUKHTDR7
hdL3lkL9eweMZLIpRp2Gfq/+TFjKCA+uiHwUwe5cEPw3c+YwLgOqVonMGe6j0b80ouDYDaZemgJa
ZqaV3wGtwlaVkfcvsIfqBc1Fpximur6s/bS799HkE0bCs5uIeYrf9IRZK8i4DV0EQcSqr7dZWtT0
2hgs9QNSxSTUbUsjYCpxC3uLvbRt+Wp1rrN2YSlCc261KUfC0Ex04BfoNVpsAm/4bdP+3lTWIxF2
AyyI4R98kdO1P6RuG2Uj6t8UxQpkbFy2tWjbxUykdQShySyyWUB2U+rmYeJW3QVscxVWuV+veNZ6
RzxwzY2ifLh0OJQ2OMGdGUjt5VGJOGyjuD1sGOHqKghYEvrp6BN4rr0OK79qrsE8tl+ozJ964qeP
qkcTP2f0m6sCliUkeQ6eVgdvSngN7tMIF+/O100g0C1rpGGS0+p315tejN+KV77rCvSQZubvpECx
L5bCPNr92I1bw5W8v5W2lb52BP6NpO1lG5B9b5fZrtFTUV7YQ855aKFTQxvput2ZmXfPXcVxwK0i
dJ32JfH7O5E39dYIygxtV9INnDjfGSGQOa7zlG3abpAX3DXs2DJG9wLaaX0EVHITtqYkcp3VkC1r
LT0DlfCO06nsIlKBOD445U2iabJidtquRsOS+B9dHCQ/284ro6Ex2hXOC/RfXBpnQuThGPh6gzf4
D52sX0qoNfQUKoDIUQHgwcbO/bhhzu+EVib6xzFg8cHkC702A9UjL5Goy9IwyNFDnLiijyCrhVWG
dGlkW+hqK1T6BiZksR4FuipK0j1R3mRRQdwXPTnZJe+dW0UJpKJ88aesK/8mT8zhN6gq5i7z2XDU
PmMbq6jA7zdU/lAlfb0qmTltE+GqYDXZhZlfQ8O/CY0ySK7MJtCQSgUr2fdUHcSkHZw+pLUBr4yD
CbAK1AQIqo+XzqmG+geqnJkTouNq+SwmPIOh2dD0YENIdoqMrKE/B+W1L4R3P6DI+lMlLotKnXbw
6HK0ElFHhh7x903bwyFMYXp2ZtdLERfcLcwoz9XYRj4eq9+jr/0NRKnlT3gTbYxsjhOWdoZCSt63
zSpNjGblsGJaoc1tfgV+e3tLSmXedb2brRtXONgKl/MoT7oyCEU2sQfeCyD6GOkKb9cPXk3CxJZa
x4lnkLVBzD8s7eVtQaqH1nXLFUwyYgkza7ZW5TJIodTAC0mjTH5mXdXDeW3dFqvTBekGPdThfQAU
8MM22voK8QQ0vLSRjmpX2WVDjoVwq2oLNc8M3cHg9ELEm+VrXjQ85ll6RMHtd83h/tVOHlFnmGAL
BwQagf4TBLKHeXdgcTz8ejRCdFYl9/kTAFn+TguSr8YcOOgJd/rQuxqufd30PzLi9EfDNm6bVgLl
FHg9YqNpiExnwFXIGUIfUaXWEbvp9xtryrOchXWFVsZXZCqrFPL40ggGeK2oJvRD08CX1NU6USbo
MYPhvkhs0AsrAie5dnqkmj0A0LZmNtb2hZDWDSqZErqEktZRaaM7d5E7dFilfou8TzKhgAIAt33T
uJkPdlLxSnIHfi6k926sIFNQuFTpJbo7101oIUH1aAx1cpFRlqhYEGhWGJULnSSQAerLoClhdGD0
06fRTfzQ8AqsA4A5kNISNVgIFq1XoP/8dB3NTeDR4Rvbo38n+k6EXZuibV6ns4gn+dG0pixC9+1D
afYPNbL6l3Yg4Polusfb73cRS8vytjbLKhpRV3yq3OpOixROmonuT+5g4landXphEQhOZpbwN5B0
ILjM1I8BTq4uIWdotvfgtpDQt1lTXScqbcobaFbc9675A/2DumHHkt7298w0ITakzaEIWVO8ls5w
NGnxQJrWwXm15VNqOuLBLzpLhAaZ9JOwh/FGNu3OLxM3xiPKceoD/4fM9JPt/6rSakAcYpjbxHWM
H3mVmyF0ZwD3zryGpOsMLRfvGVRhntwEv96ua++X1AOeQZvuIdrsrKZJPNb5kEVVjntR+t1bJ/0E
t6x+stVYRZZGmJiOTR16aKW6adyiijoKysswBuYRPvFD6tvZE5TLvZ/Q8EovtWM1eEY7rwiLkdU3
rCbjENUFgtsCRIxVgfr9boD2krm2dMLua78KqhjNCSqx1fZw31UuV7uMz6qUhYt4Lw1A4RoUe7Pk
9Mb74Uo2OYSg3fLn5OlD7RLoW0sHvcGvh9R/pegFHpYN4JSrJh3wKCnTGiBV5wNi43sVdN58KD+h
fNvX2HCorpOLoK89kGfs5sKpzV/m6PyygyGP6goG0inNX6QDJ5HAFIU6w2Kg+lSiDjymWLOG9Y8a
EJVo8i2GG1TIP42tjbBwvCSaWk8XSEWkya6v5HApqDHQkCuxYzoxwN1zgDLJiXSsmCfu0ygAo7ey
6W4sXC9G1I8oUGU5DEtwbE32ZKC3eOg5hb3RWSGiSdNiq5WfruucDfhpWbN3VSUR3ouZbMDy9gdI
6H2caXjfFRcw2OlU34w+xRwUuHdcF/JoKF385Giq9QzuXyW3SBO1tznQxiHB0yMj5dkHDeWohwZK
BVtPtVkekdTkO0iLOQ+CJxluuNv2QKyhYVEIX5K+CMDdLjQZ1RCz2vCadVWX7kYOzdoRlfmEWFnF
JTBQNxJqmauurDsg76n1s6j7YdrKBIRlxFVA+CWwFHgFgzDozSbq/EBvxOg/Y+lZCK8E9AkfTuyk
zWNd2GrLMyQGPLlFkLgOsj64NFtPofEBy4abvuetvQvQD3E1OBm5zDq/jVBqbmNb9Y/ImtKta5CX
IG3GcKyDh1RiYpQ7aDDv7FhuHhTr4Zzz5NXrxAscM2+lUxpcqBaxYYBK/ehxdRBJ2vertjWLqDVV
W0SGaVZxQ1kWtz5inX5ivzxIWEWOUUCzzy62ZUG2pHG3tTGVbQT3uQk9V68auFeBW2xp++zTbe92
oTU5b2RM2nXXCOuKpilQicjGvjlIivxMvR6heWUmQ+wWs5RsUd0iDH0kXcJXXMoSfmeXr1XgdSEf
umJnK2RXp8Z8mYxMXKFJvFfGiomfQdXTS6uQ3apNtXvDbFvtVZswhJtQmTG9/Fj2+jVPamcjIVs9
hR1NETebSPPIVAQ4+Z0zHv0ieKgMs0gBqXKRjSsyGXPci4j3VnDRFEYZ51ApqkOGh+WV4RV5ABRD
Wlud568CLsJVMlLzOkvcJh7VKEMTRuZK+4Lc9lZpI49TGmYobQaNWt94Doi6s7W2Nm1lq1Wd99lO
EYjpMtCwwmyo/vip8dY6tR0Gfn7wOMS9BBzmGLTmX4xVkBdlwBExnXkXiVO67uUI8a5HWyMXZg1G
8DwOrctjmbS+HzmJ1aNZda4hD+AI+AGBgWaBrPTCwZICWuG5eMiqBEOl3pMMiIxl4Vv3SlHxlg0N
uogwWE5w5bV+FngONj1FuLseER7uW5cgpnRdIV47yiEX2jX3rdUTiPBCsDfq81T1kUWqY8Xd8RKv
LAp6U1CMO1lk3nqU4teYcBgjV6phP3SkeYZqjIbGYVuuktYIbtKqMWFrQOLIQSz0wpaVI9KHwQ8k
B/Io6cvuSQPZdeuOJEki32ca04KrcumSJjPRPIR5a8UmFZlDDml54j9OXZu9BciE3kFO6QnII3er
yUQjZIY1jEc62SvN3CcLqbxCw6i6UHKHpF7KX4eW9Pj1eVcgvSDzLE66gf6wauY+ThOSSBlTMIBB
Qn/0CEKvDO03v9kw77hp3+F3d/HYsqmPGiTOYvTclivAgpojCxDgWjK4JzJlkbRrLyS0xkWsShUW
dmZHIwzOurfr5GcOzMM9BAz6e6vr9Jro/lq6it4ByZYPoSLZHF4Y3MZJouMIE4vouJGttakyjVwI
ULtAGQgkqi41dceNbZbTHehy/rWt0DhrKp1qMxuK+75VgY5zs/LDIjBkmJrokBNavTYQYXDbjRqL
8jNl2VM1ByiMWHN1A4yOJdhLCNuCXzXRgyeftLeSdFur7xe0oF4CaAJ0LEAcsRdlGu758CxKTlGR
i618m5xjJZ8qZwAo8heGZX3GrDvIZVHknOihNFadE1nnhGZPfH8uIQPEATw/ukkuADklN1nAu8A/
9M4vmFAcxK8rMie24P33l4BIt/MUEnD4fiEkckdbu7pIkIn7epAzk1h2UUeSfvKR/vFRqN7hGTHO
VJVOfR6ICkjIA24HAtj893eFaoKsD1qJuB7gw5dvyTnF/c9fh9wd0NwAuqA7KbShPn7dnwJq0Gyg
B2DAjAu/3H69NjPw44OYAfhF7z+/wJ0gfLNJl+LzptgF3oXUF2raeMhHfD3MuVks7gEylSh/GD09
VPpVj8fs1//v8wvIAxGdSFAspgfRb5Hopmd2+OQioTwJdQGUQsFg+7gHEPyq3Ew4+PXm2ufhJEL7
rT6nPXpqiQAQn/WKESJ+0vBhwkq5yFH7LtGqO5jqEK0sv79Ks2LFLH8JrPOSYpnlXVVmkMA92MhN
ZvaqrL/LWsNhej+At1invNa5gG7WYaAyVH7MzHMA6lOLBCQ9Wk9QcHYx1scRjEZS5JqIfXgU6I3o
snPkhlPfh67H3MJqxrovi94q8HlGxeAeFN5DeOyeMs5swrwGiws34zPw84G1/NzAdOA2yql27x2k
utFJDPkFtWnvg+r7N+LDMAvQlFHmPAl8DCNQQoiT4gyG8MSNIMAnOiCxADT/qa1JUyPdkaa1BwfZ
ueZj7JQbG5XjFkmYr8/s5wcCmlmAKQIfDdYuiAgfN7x3LSpLESC2sHW2m5zqgFqFcysGaZ8Z6cSU
wP4C3Qikk1mHaDFSkqJ2TbhvHizrDTWtSI0M5bwMHIfh+yMBbzYDi2fgNKR6P85JZVCkwOGbDv1E
EA40qpVXAByQH1xlyEKmPvs2uBAJDQhHANiLYwdB+o8Dos42Af3W24e0W3Vy1Z/T1f5LlVkcagBJ
CYCv4A7PwJqPA7TUQ5RSww2xAiTpEsMpojIrfECG2+5alzoZwewX6EaNok8SG6OlgIawvbDXVnOl
LZ9foASZ3VtAGYQJ4ucNkkzeDVzXaUfLyTQ2k+sOtxaqtDd0/IGOYxDtcrfccvp1YSZqVbVgCWWm
8KqQOXl3a2ovWY2OafzqCm7d5zlcz6/P5YnTAsIpiDfoGA7A9FIGOUArBtPVLT34sKVBcZwICUe9
QRrv63E+Q9BnZiuGQsUPPgDOzcelHTm4WENm0wPq1iFVdwPkGJDVmjokqFAJT8bdMGxIeYEwEHnm
M8bqM/cHmDUcUhcPEwgYMO4fR6dz4qnyTXawbjvPgTpvggV+FfZDkNWRIRD7IdV2RhHisw3GUQU6
BwQWDEyWBDM2uLXvjYId0iTZMMNY779e0hPfB60a3IW5JRfk5RYr6k2mKlwmsmNTq5vKKi+p9V15
Zvzo9yPMh+edR1iXfdBB3jE7Dii39ivD/TY0Et8HtmzGmEGa0l/sCnfQFmmgPDvmObyE6CzF7+QK
Qe/dxYkDXm5JWgsGMZgFNPEOFgFIptxA4PY/bMG7ARYGqWOjLaYGAwhz3R1NcsbAfv79CFhQPALe
FhT0TzqFpuwZrZEdO4DZxwWEhb/t5+D72AFI5s6h45IMwK3E6GvFjEPpXVXWRvlnrt3nRw+A1L/X
btaChW7Nx/NDjB49ICyHH319UQXH3F1X0+V3d+DjEAv/oBobxwQ8hh8dIwa7qTwn63JiC/5SUEFz
g0/76ZIlEC7mToX+c7Z5UV7WybdvQAA5v1lUZW7k8OnBkSotVKmN/Fi9pgA4y+8fINDMAXyEgYDt
8xarw5uSlM0U8CNFcpyE9dP3F//95xdRNZGt23sSny+rK3+4br0zP38+Hx+f45kl/+/PXzYytlFF
5NLG960hEh7gCiREeh418yjzz2kFnjiryJwA/w1MJRjNSxT4mLtuWgRldfTch3qQ4YgOZ+fISZ8f
21ll9n9jzIftnT1tyg66KnDPjsZKqCyUK2vOXK6+vSkfBlk8C75bgfvPMEhN0Tstv9LVt981zAIy
VODqgjIHV3Mxi8ZhY5dX1REGfaXt6ZIVw+Y/zOHdEAu7qjrmVowV1fGxm67H/NvPGhpPQQEIAjcO
Hp+lWeKFbMcEBd5DyX/1dUTJGV/nhM0AAw3w7AALBQr7YpuLGtigEcnNw2jG2QVQMt9enA+fX2ww
N0BmBeLfPchsXEMHrObTmXt3cgJQS4USCfwW+Pcfd7ggmaulVligFtBHD/1s1JkR5t+4uNlAEuFd
Q2MppBOX8WnOOgsJWd87qHYNwJvL10yuv16mE5cNfT0QYyPt9/dWf5xEDSgPqVHgPEDXNrLzm9q4
EkkbFd9uYQBFSGQs0cgTwo0zufLjOAIBQgZ1SP+Q5OKKXZZnvaQTVvDDAAsjnpI0bScU6w/8D0BF
abB2ssgrQBc9c+mWTjIoFwCDQLoK+aE5+FkS5KVls06MnnHsPfhjZFUX5NIYHj2wF4bhQgdTDNwX
ihLp9uud+kskeHcaZi4JYkgEB5DDQtS65OBWfUathI30OI2AloCZye0wAf7hIdAT3WToMY3yRf2Y
9Y56YyUZ3lTtBleVUOxPGbjlZcXMR4GeGOuSsCA0qCao5kog06iB0KJvOkhUTEXq36d9gzZmA0lv
IdKr0OUdavtReSlpBKKJahLAEMYHw68ATxDdCu3mgw1AEGJjDRTYNAASLzpgVdDdg49ArpcBL3ZA
nqb3KnCOYHaa8dcLszjC/6wLRcIUNEfouSx1qhMSyDL1JD1mztXzpq52/PnrARYX/Z8BbGiNomHF
Cfej6Lo+MM2BHk2ZxMDdt5KcmcK5ERaPRYd+y8ROMQX0lTA27D9MgEDCFuk6+K+zzPrHy5dWSKPV
nYXP28Ymy9PtGf+MntgC0PbAzbTBlTQ/UT+pypBH8xt6RBsvaH8yzm8SzxIPVl8nd6YDpSPD0ehc
U7M8ZlAOihwunGsUpBMnlMrr1h4dnEtBuHtfdnW/QcqA/HGVumaAzG1NonwkZ4w8bnJDXAS6sza5
Y4Am4A1wB60OSDq/E2vZA1QlwULYWHY6RlMGZlyEYn8XCj6YvxsIEYcDA71CTyO9AjLpnDzpiW2E
ecAiWEgn4qgs35wcVNLUHe0jJX+Cnwl9/PocLp6D+RxiAyEsCNIU/czRET3zg9Jn9IicYmgDdjCO
lwCIfz3IX6X1hZmZSTlg+EC3DZWyxSRK7fUjDxL76E1eXBcb1j0HG4nsjf0DYDygwWkd87cZ+O7G
5fTbtfau90MiUW7IMy7UUnXgnwlDQQlaEB48wmXkRYKOQUaxto9kqK/bplgpO72z0LNXJuhPlOob
yoB0guABra0Vqeszt/LEqZ4F2f4dfnErgSwahjzD8LIDlJKD6HBniKvE1mcCwE/zROp5ZlQSyB7N
ckFLIrzuhsBhuL03yBXeGhALcQWMuRJ8TYsmX6mc3zZ+9jwaK6vjd6adnZkomUsa7/cc8qz/6G0g
ZYhM5dJAcEURoyO3dksGlHzrIbAiYphADNbiWDZmcY2+R/VFmnN7TueRC5ydHkhN3ECOjLZjbge/
SKJEBn90n0OHu0wEAIMjVBNaqbaAvJ/zvRZXAUlNLBSCfuQrQOJF0uyjRetKXuXl2FT7yYZgQb9t
i20CcMLXV+HUIAjHoWg8P/jgx30cpCjR/QxNw+eOmG+l+MEUOl88fT3E/Il3C/93Hu+HWMzD58BS
Bi6GENlPl2YXRbDxWRBh5UqSrIf0XIL95HjI5VMQCRCZLLu8pqX2K2Jk1V4aaPGn7ciGgp5Rot+w
vBXpq5FffD2/hUX8Oz/49hRcevR8+qTTONmTAfZCitZiIDWJLvamb/at/WeEv409/gr7LH1kg/nK
pWkDEDBbJ8ab8r6XOvn0/YURyIXN+wrp7r3NaUjGN67PXL5TS2Qj32qhPoT0yVLAbehzUg+mgSaf
NGqxSueKsadOMWBtINXjtlDIm3w8xRk3LaOCZvqeBxGTF4axauj2610+N8SyIJCwygwSdNhUqln5
g9pbQ3ObNd4Z1/vUMIiHoA5lzfoPS8XBTLiZ6dUD36O5SlCsVb8pz5WFzg2xuPLpEJAxSBXfF1KL
jQ/5pg1cWbbi3Vm39dxQi6vfzCCvscH7jX2781R6444XWt5/vTOLJ+zv6Z2jdxB6571fKkE0EgjB
Vpp831WrnG61G5ptxH59PcipE/x+kDk0e5ewEahv+UlAOBg3wW+w0CYwZdSZvT81BjK8AEUg+CGo
A34cA6rKFvg0ebGHVPCMxj0nSHxiN/CiAFkDeau/Kjwfv9/itQNvJBN7o3s2xh5u/n0PGsm3F+rD
IAtbMrapnydWjnaU/Qr4YWKcebBOLNKH7y8WKTV0q3wHk3BpHjvynrfumRmcXKZZpgjeiA+hqcVW
Z2UpyzLx0cNRh9MLOKH8zFk6PQBgCwjmkG8PFlPwKKhLpdT1fpDuzpnEpd/Xu4ZVh6934sQ76KHi
9O8w80q+O7JcIs8P9QQ0P6aATcqNdgm86SGckhvbesnSl6+HO7kx0FKYu6QhSlomAys8jbVpYVYq
Aw/G80PS/ZcJvRthsW6sdsym68x6b1X+NoAyruXedomIRu/O9vMwK5+/ntHJfUJIjCYfNlzXJZSr
SxywcVxR7zXJwffQfybVoDbFjDMOxHygFg6SB1fl33EWT0sGnL1wmqHeezMfoiDShQ88gTI7Ajku
vd64B9ioPBPPnp4cWpUCpuvNQK+PpwNJkUYmLk6HQvaj2QzsMhnOuBXnhlg8NFlTWwI0ynofAMPu
XibHXPynuzrj7RCSAsi0LFo7oytp30I9K3fuK/kWNDeZWH19Ck7uzrsh5ufn3TUSpQZeQsC9q2sd
cWef9UCjur9T/tvK4+8PBSQT5HTQKBF9o+YFfTdUBaFbu2hZtR/SICJ1cc3KGvQPqwsLbT9ZJSiJ
Xw94aofgN9mzswEl4mXwSWe4tj2hrzdBcJmlYC3XIBHzc83czg2zfBNgsq3Uw7wM8juvVUibV4ec
0VQ6tU3vp7IwDqWup6a1fYwBRe6OiNgp0AitCXszWbn6/ut1O+FyoBH6/9ZtYVqNRJd1UmBCAfbG
bh+dCYhvUq+YOHOFThlVG7LpsJeoOX5qSmiSEt1gzaTek8q5MmiyAwXgzBCnNgcJAIAu8A8KzouF
8xJ3ypO5tzsPahApb7XxOHyzf/zsos3tif8dY7FeraUMBvpQtS/HWLQhVCS+3o9zc5j//u7iOJNr
gwCH7yPsCzsNvqeUYFufsdOndh1yLkjvU4R6QJl+HEVSC5wNdyz31kg2hn0L3Y2Ylq/1N8s6/6wW
tKjhAbqQdFmagQ5aARDC5uWeGfeZc8HO5WJOzsOFhYHc0V+7+XEetFRdkIFKtTf1pi9EOKTI9xab
31/vySn3A7pQgKIDZo1U4eKBQXYyGaFuUO8NXUWp2A76B23QtlPGHk1iuzvneP6tRS2fURwxwE09
CN9+ypHX1CsgelDUezQJ1VcesrFRbrQ0NkfL2OR+Y29dKR9QbKpXgjjTKqFuvgJpwgxbEPFDq0EG
Z6JI75PMqKOMBPUlg3JU/PWynDqq6LQAzNoc432SXfTANVBTH8DkVo+cCMhBPpPhP7zt78dY2Fuo
mZuGZRrV3iR7o7kFCQbCFuuv53Fye9/NY3EZUAOqElCO6z1krS49ou49qmei5WWTixhZ1waNlviZ
ZOm5tVuYkdIislA+1q59Lr2btoxl819GAEAMMdKMzlwaQ6QNtWc1AVy+uowaeZHKX9Uk/4O1gqX9
d5DFNMbS1940sXovKxHZRga1lTbs8uPXG3RyseDdAZeLkhE88o+33AP1HWoVLjYIJGalN5p4kYWQ
5utRTj27cL6ojXw6SBXewvLmoqGDmjz4eBL6SdBaqTdl0IZTc0yL318PNS/L8n6/H2o2a++MfD7L
XbsDfL1xfFTyhp75/Kn1gmlHnholz7m51sfPe5VTeBwoK2Reil3ik7Wlkgsj9b+HXP1r3CE/BomX
mZL7qX2gxxrkeKTG3bQhPoA29HeG7//6eqVOTAWpMGwHBNSREPmbi3+3Um2dVMygHt/z/rXIV421
5t6Z1ZpPz2IzAN2EXwLiFcKjZfgQ1LnheI7B9674oxi4ikEUGODNVxcQSIqt4LY512PzxKv1YcRF
NME5YjSOvcH2jyGn102ShqV2I9eczpzpU8uHzvEudLNRrPhkBNJMlmYG0Z99b5ThmK9bCDqV/hm3
6+R07L+tC8FYx7n+eNyghJtqr02R7EmenVJsuLvNuz626nNdUk7OBohHd27ODeD5fK3eHYahbSrI
ueAw2MYTSKah5T/3zRnn++QYUC0HfBNFe4jRfRwjgfZFolPsDTrRaiOm6a2p3r4+06fWa47DgeCc
uQzLpIlbN5mPPloFshlOhG7soWmNsQldi2E6c3vcE4YmQDMIHx0QUSiCs/dxNhCXkbod2mIf2Fl3
17jDj6ZkVR05NC+B0iqNO1axW4A91sY+B0fAKJx1Db8EmgLQdQMCvHxGqY+vgl53YSNyF2Gjrp5L
NmVbpQn/UyCZvw40Ca6529JLCTUHSEdBmcQRDuoHBum3aLgy7gHCqMJWqXHDDTuPEcPJfYtmEtdS
GeAWm1BIqoveuHKFZUDeoqPBqykGe4QUij/EdBhIrHWj/vQ2WtJSMam3FhoYD0np5K9JXQfbGkpD
l05dGrEPFvsGCJ2HXFYyrBOdbDPD1RsIhttrCBpAcsJINYJSiabPzObbgmfV20ChdGVAGQxqNkDu
QOHxHBXt5LbjHqK9TIAYaLntXQ6xP3Qcx11sNmjWcDMaocg3Xx+tk/sN6SeklmwHWKCFp1rrwqNQ
M+L7ElCPG7NqV19///McoFuLuaMpw9w8asnDcN3GqOwONxByKW9QSlj1bfGkUmtXEu+M6fo8FWB2
0MRmJlCawEEsjKRTg98hBcdQGzagDnImAlpi9/F6zZggVEJnlAVih8VFr2tLQ4oJ5YkSRUMIpnZw
XhqNok4t19Dmu0zq8WpszR8T83cF1xuwcJ/NnJ/5GacWFLURMDMAOvSDZScAk1foh+whGQ8az37M
8q0pEYc7dbeFnmL09eZ99nPnGf9vLPLRGDiA71Eno3w/6HZdQ6/O1Rdco294e++3/nV+zlyf3EEk
ZIAEIAAaLx9WCKV7Nvx3rLBka3AAd5K43z7vmBKSFziV4Hp8aoxn8TbofSQA0bAUpiJ568pzfU5O
TmJu5YnUIuaxzCvJ1KiyXtF8r9eBe9meg3qf2n8glSyYBQA4UFT8uCeJ0ZLakajFlelwWxTBysqh
HpFBp6D1vTP+2smxZija/HSiKrMYS0HWngfolLzPda4uIB03rluvG2PpQeUsDRpxBpsyf++jYwU2
I+J+BCDA1IK69XFuXE4sCICG2Ntk83+kXVlzpLjS/UVEsINegVq9Vdnt7va8EL0KCbFLQvDrv0Pf
iHttXOGKnm8e5sUzZGlLpTJPnlPG4OZC9mr78Za+tDrovVkyGHgXoKvgrYlQdSFvogYmDI22NHLb
jQLJ2pVH6PKVtwNZwidQaaOPCs51DfgQblUP4HNCxWz6xHUqwUZY8ivu7r0NTBbizAD5WShbrHmJ
G+H4JageUMoESNGuPgfd93jeOigJ0fBaY/pFW4sgH8qA8H7BKks/SEDcA1mUSDVX+lOIdGMa4BGM
EheocHdgV4u+z3kRXHF1F7fDK6sr90MQeDg5Wh/PsjD7JYJIQ085KSitmytzedES0FBQ/1iwq+us
E5iCynLgtDwHzUttBhAdPLrhFbz1BRvY0qAK97Fe2OarzT2ChmbqC8LODM+rWWekdjP/WsL+wvZ+
Y2T5+6uAly5gCc5hpPoGpeSMIx/x8fm5OApUaLEsAUazDt3tqbFFqzp+bscuk9L+0k7izqXqSi7i
0jjQEwMkbIhU8ztEI5DAamBAYJ8rMLo8W+zp41Fc/LwLHwoAPDKXa+RP7GqJoBqfz0G4HO5dcEx9
bOBSsIDX51LIBsh+aaN+uxAgBB5m1zbs7IHw9xZQqifA8Kttj/gTzLQI3yPTfO+tILgDd4kG+62s
j3EjwttWc+caROTicAHwBqjCRy1v/USprQm0QcZnZ+NamTb6rhjz548HfCFUcJYH0NLaCBT4+gRN
Y+90k4WNJ7zP6CHJhO3viuG24yRzwGfceldW8NI+xAMcEDGwgqNcvZrfog2FrqMKV1PeP1ZBf086
tpcj/frxsC7cgEvjDWIpFCAuFIlyMynZeuzc5/2eavufoskBUDVnpvyXj01dHBFZ3lxwYKiCrUYU
D6wOGhazc9RlkQ2Awv04pB+buLgPXplY/v7KO3RLrG+j1f6sR6fJFugW+InFtb1/zcoy0FdWetNT
m3YRHF25d737YNz//0axrNmr71dS980Q4/szKJw825wCgJD/3gRWHbAtgEVcdAe+NTEEngYneA73
U2+qPuNX4pwL1ymUNpFkAVgb6MZ1Tyz1BvhXP0b6S+7d8MaNnwgI5cxN5P19tAMnh9wElFYX3ZXV
OJC75NLIsjhDgWmrCdl4nvi77snlVQQTyLjh9YgcyPpCAPZbogGAFefiE0iI/5IK5N3XV2styMRC
yvB1IkFPdzs4m48Xeg3NfWdgWapXm6lvh0kEw/LznS5rIBtYDk5q8QltH5CGKsD3VSnza9Lyjvrm
uW2vpSsvXRRAJEHaFeg9sHisla7h84WcVEfPtHQfAg0+x+812k1cAcpYyUTKvWBXS+gKOiDGo85T
6fyL8/r6F6yJk9BYn3d+jV8whP7JbvJnzcjfR3JAqKHsgz2CnrA1TI2GfjeOvUvPNrk11l3Vnydy
5UxdcJ8wgRZnB7k+uOuVbyvisIuEF9IzC7ZDBX6qo3Wtp/DyWrkLOh+AGNAFrKCW4EUuFegz6BmE
s/WLG2mQtU2O3luxtG4B+6Y7HyRvSRPlVjoSpKWKDpzc0UStQ+lBYOzjvXtxxIuqYQSuhiXb/Xbr
jm3j9uBuLM7SOYnqa9D9os2VRO26GWo5HpAJRYobvFrog1vjwSAErBEZ1+wMf/sTtcQfBfXBafdL
dmrrhNWNqvtnELdBdEKiu+jj8V24R5AcRswSEwwOkcXb8ckYeHSvjItzrFlqvsysuHIdXpzAVwaW
mObV2bf6CX2baFc5t/OtU0KWCNXCv2uC/M/8gaoDiAmA3d6Fy8oec8ceWgSac7cZQQRXdZ/+xSzF
YDpB2x1qBOtAMy5VLQdLszPlYw6lI6gpNwLqA/8/K6vTJbnvodEMVrh2Ex/QEtW5V0xciCDR+o1O
BSQjUclev2dJGzck6iuGJDe4IBMGnsYnDhbtm3kuyv3UOtMDBD/czIvMtczhhSgPlzxY5vH0Q15g
Xa4HgSkno49g3erUMTTyKOL5kzvqZzr5VzbExT33ytRqz+UGMFQwkSMEi2SeaFW0924zj2ls82vb
++L5QZkNxEqQu3yHDZ6DxoOiB6L+SO3qp1JeCcMuTRoaPqFMhk4oRCsr95OzkrZEzeyM5kTRmPvY
u3WESrshvBLEXDPkvj2mnj2DaTiGoV4858q/sYZHIPbRSnENRXFpwtDD6iJZHYV4d67ce2645HVj
Fedc7Hp3P11JCl38PJIniJFAvvJOM2yioqxm9EkCNXA/Pufdv7gAAdr9074K1NRaPBplo9bhU1uc
ITuCNsaZts+GBuNt2KMN5GNvcPEihN45+IFwVJEHWL1V2gncqq1xi/M0WDLNa0D2TFn291EuTZt4
3EkKVuxMCOkNpnQWcAietKUd/vJGdY1gZolh3+ba0PkIpNBStESCyludKFOE7aggO3JWAohBlDlk
Wnhzu3XiOs6iSFeL/IqAxgl5hjiWueK1Lp1nWEVIAwjAgmp5uznRpgQ24zym59DEN45gEAfKs0Ls
Pp7wi0cgwpou9yAScKs4vqjAcT7rujjbjfwR8wYMwORX2aHgJocrmZeLA4qBJvUdtDmiYeXtgBrc
yMEY8+LslERvxm5qHxRk1Y9jN16Tb7vk8Zc8NqILuH0s3ltTk6V0NzHsoiJU5mEQwM4E3SkYwimj
6EK762nnZ17fTVeeLBe3L0RpQUuAsvBSm3prmFgs7GxuCqCl6lNbkEygMUeKCVyAbSZRhhQR1FOi
gaCjxpUZOJO3+eT9PX43Bn1XFC2tGzayaatF5UUTt3MrKjz4oVAAbhL60l178V/aOK9srJuDWhBv
5W4MG0btmlEnQdgm4XTwRn7FJVxybsCNoIUVCa0AhE9vp9RFV5BT1i5K1OU+8tOoevr7E7AwSQCF
hPsZPEBvv48U89RPIa/OotC7ofuKsij4ZD+71xi6Lm1/sMeGoA0EF54frLwJdaHdpfOpOnvFnCyM
h8BUWwD1/P1o8EiBB3XwMH8nXBh4tKak1NW5hxCQCx6XA1jc/Guaf5cW/7WVZc1exbdg3+hrzxur
8wjloD7oM2G+8aJIauvnvxgOciXA6kLsMVq/vbTt13UF8b0z97KoTyWBLtW3Sf4bX4uMyfKORIbs
XdokBwKiD7tBnJUDzSjSQ3HAk/+ooLzy6rm0B2DjD18ZAtF1GZIz4xEDavtzPQ94zXm0SzzS7OZq
eP543i46oteWVrsNcAndE8eIs+OBM96UUBeKb0eLJKUIDoyFWUjt7TzHT3MYQBuCQVjDuXKwLh3c
Jb2Jo7XwkKxrfHTgg2OJWZyjWP4DNutTA26NK8NcwoH1FY2CB0jvAMkCXG51STptAMUrVldn0gWf
/G7OypmBaALDK5sUlw3w6v4Adk5z6wEGVBpyrBp+MMM1GoaLC4u3Bcq+6Bx4n2vhoMQAnUV1btwO
WnpWl0EZosgGYIA/HvFFQwhF/uDpECGtvFVZlYyhtxwnz5RgtQoY3aJLE8QauYrzK7YuLiDAqADv
LaHB+hYt555KqPoBmT3syL0U/yJqRZnxv59fbdEqj/JAGdwg2gmTEcIk6svHc7Xc8u82x6LBjSQU
avPrykHPVahrl1Zn2s4/o/ZIwtSq6qM3B5txkJuPjV1cGNCtgeIFOJF36AmHUGkcAgRiFD+g3ySx
hwcBJsSPjTiXrSBYQ2QDkeB1u/2gGBGguaqhC2WLhDTzQ5DHO+jtbX2qtz6DimYyJVDPgxaVO1t3
TeE85E2xHxTo7j/+LZdmF2U0SMIhu4hmruWnvroDqjwfae2gkT5GFz2ZnJeugf7WhMfCxnTRb1UI
619MMQoy0R+QJwBFizN4ZZHbIzhnUMw4T9btAioi7Kvvfvt4VJdutgBnGLDHELiEtUNpIQ8ktUHM
78U7t9w4xdYlO+8vVWz/JG+WjCwk75E9B8Hv25FEFEoHovOrMwqIOygb7qCscj+La+wMl8LgACku
pIeWgDRy35phuYNQm5DqXDkvJCzSnP6yIe5TRF9VWCXKma5sz0sO47W91QL5UEmD/l0MhwGBmuC3
Cymqj1fnkoGlIAA97hjF1fUOaDTOXxeUyz19YPQmOP2Lzy98jQifwZy5fgxVVawXvosScfOYhCAs
abtrFHUXR/A/E+uUOHLt0D2JgfCtC1kdJtOJe7eg1+i/LmZXES2h4w0FADij1QMIp33q7R4wkYBV
0cuUG7a3mFWlgQ9WDVPm5Q7MRw5ENUUOmA/zt7WaIITz8XReclZIm6N0u3Cio2nl7fajulNChhrR
jjWnAPZ8LWezryF6+bGZS1O68Ju6iKsAvlqnDCJIwzpztTSm5Xk6IR8wXstKXLOw/P2V41GoQlk+
g4XWS2ORmHL/b0YAKgrEMMDb2KvvB/kQF1FjifMc3wnIcV7JDF7KY6CgvbQPo0b/jv5LeI3mQ4vo
Vvu3MZdJGAUpZMcS3A2FdUu4mwbOlcDskht9bXLl4ChCbdYQgH0lQpO4MWnVH1xU8Tx9Zer+IAzW
l/xrS6tNNvsScL5K4nnIon3dl3voQ25UxbeKBccRBCmJiOgxBrUAseSXug6zOrY+qZxfefpf3CMI
QRHI4krE3fx2j0QU0qLNiNDeN8MzEeMRSPQrY71kAh0OKA8h8MM/KxNBZ4VNWwEmio6s4lOcVzkE
CbX5/PFmvHRpoEF/CZvQSo+Gp7cD0Q0wM1M8l2cTmqygzz5H9vWuCW5loJPIevzY2vK19fItLM5A
4gDPAgLrt9aoPdPBVEDNeWENdjhNoOJEDkUp7mjp3RBQSV65Qi7VZRfmy/9aXB02Yg2on3Og2yY+
3Om2KtLa7o+TntGVUKkb09GtpcNk6jW0QKF5mkRyzD4e9MWFfPUTVqGTW03zzOYK3Bp9YrysqK48
My9/H5Gog7pHAJTQ20kNtAcqIKfDPUYfXfFjttork3jJs6NP5b8G3JUBWUqL91g1Vk0QGGvqA4ig
f3j+NbKF9ekGsGAhsAT79lK6id9B2+xel8j1ovNhkFawYcbpHllvpkxzAmJLkL3fo3xTZ0NfRwkv
QkhJeOO2hUap3eqfrFbllZVb+TW0egCzvKSDgZMFUnYd9HrcFr2oBDuP1K0P7VjKu8hhQSoUKD9m
Fl4T+7hoD3gRWAQu+10phNiDqnra8HNRZK2T9OHZg9ywd/ir/fifUb2yslpO7rbT3ChYcZyfZJYJ
HkofG1jtl3cGVqe818Kg1AsDfb4gip8d/djrzcc21gf7j5EFc7coDCDefZdfHpyiJ7VBnX6cbkrW
3PuWt4ss6K+2Sj0YSJ47QZ7lLD8hckqGOn7++AdcGuQfbixQMuHHrLFwUsYMonCo4YtCZZR5uyF6
aKevHxu5tCFeG1mO/qtQJOJW6TnQmD+7E3qyGU+KCRot1tnSnz42dHE0KGETvJtx8tbBmwpGAjlT
Upz7LvpesOYnWlHALqbPH5tZ3Tb/WTQUmcHNhEz1u64wpzZjw2qvOHPG8CQpNJ6qEDxkzlMrRiiG
eL875y+fRX9s+siQIpuMSP9duwWWp0FEgUIECb+TYM/Zp4od/Z4kHRmSMSqvbMxLM4nSMxIdCO/A
17f8/dWSDY03xHTsivMI4dP+E+8/g0Py41lcOfz/jGhhjAZLTIz63+rOLp2xA1M7akWQro+dp5r/
3cNo+X6EZxGmC+CyhYz37RBqp5gnAoXRU8cpFKg/uepKiHphAEvTo7v0PeLCWu82UdfKcgefnKpx
Y2+ja77h0ufxpkfz5hJfu+vcuxO30eTQgJyEvr/VfwnF+DM7QHFCHsslAMysyTuN7dWO3UTkZBWg
cv6CtPjHq3vhzMfodAL4CBcAOoRW3pOHFvemYgSMKkhy/gPYSpckPf27oGEZxRsryxy+2qaUGFaP
VMN9iXoHcetvUV9eAapfWAaYQF0fXPmAxK85BLWd49UJ6pBzOKE1z8tvUIHL/s1c/c/Eaq4qOsh2
NjBB3aOHBrwgLeqdvFYZvnCkUS34wwIFakIc7LdzRTzddhqonNNS3pu8x7w7dE8fD+TCXAGCDO8L
5laciHWKyIlzOfeocJ6kTP1+D7XIj79/YVOR5cpHFQKNJBjF2yGgFzcuJ2njxDW/bGtMbHJstZuO
9t+FithWWHIgvYDhRss8sM5v7RgRB9TtKTnNP2T5ID4r/deuAwYCpETxfsCaeCv3SoO47gMax6ea
3rJDd6254v06LJ1qixgaGsvxfF5tKAfPhRb9AvEJ7L/TXXCN5vLdTkLGAjXHPwJBECBZJ3RNYMW5
YJ17Us2N/8sdb5x48/FCvxsALDh4+i+ka6AAX8sO9pbJe2sa/FPbFyAIgV7u/HdPXw/7CEu8NKRh
O8HDrqbICnVc9NzxT5VIdHWo4itb9f0rACuMY+YtrVUo0K2vt0BTPdR5O58KobIKYja82IFqOLHY
se6mpIzv2fQ02i802PT5Pu+uuK33keVi34W2GHKp4NpcA5J0MIMEqWLzyQke/d7NijxIZ3MzQwEb
BOYPfZ+Bvpb+bVCOfbdAQZHwBjXOexCmY6GLPnfNKaw3tXVTyisO5sLOw1eB6sGmviA5qgS3/Eq1
08kWWa7u/OFoFX8bNmAIuBSBI0UqEmXvVViS1yPxch84euH+dDyWOdavj/f2usy5bD1YAEgGQ/GC
d0xlLoV6L+1Gg83dJ2iOhJxYigfMKB+s+eT9CF8CHm4CUyXTQPcf2744f3hbg3ACAn2ILN46NvAL
N3bDWnPyFPmsJ2Q3p/DJ669x1F84vp6LoCsGCY+PaHU1h9UEuUdg8KbT0NkaC8X6gyjFNYnbVRrm
zzxiayMrgq2wIK/eDoaRyho0t6bTH0VzCV9k/7L5lAY2CFumx49n7uKQXhlbrqZXkUZIoTBeg9rg
VAxQea4yqMde8xjL7fUqrfSf8SzpYFw9aHhYj8fp8eQgVoDNTZ5iAXX5UOxU99I6Y9K7RVpNNKmG
rT1cicMvTuOCW0SzDXgO1pTCekRGAMXI6VSogSehDj8ZaIeVYZOi1LkbhH3NMyEHsB5ptARuCMqh
AIXLfK3Zp1tIRAflPJ+sWbLtkJfTbzBbRxTyyE4Pls0SrK0x5pgZcT+XdZdZXIisCdD2UEKLGExJ
SqemBS5Whvm8QQZuAk0q9L3nWtWoESFiW/iXu71G93oivFo9UeVBglqJfs8qN97QcfDv/Wl0zh6o
FTMpdHzXmFjvhUM/e+0wfql8z/wsg4rsA8qsz+Xk/7SiUWwgcMQfw6KsNoMBICuCl0+dYMTaxPX3
VjmQmQZGs60y1aiaJaWp8v1M2mprUdkcOmbCPfV7nUgVzpkMweZI2DRtOjtonqOhZKnfcR8MfJ4+
e5UJEs+tvGzUEwSci7a9U3NDQOATku0gVHTMNYTinaZuM0iTgt+acDtxKnvcRN0i3qel5W7d3ALB
uUOnx4hx9jjaPXsg/lQlvk9/N7GNbGHQiwdhAnSVICGV5jaYiGgJNrMGWNO7yiv9TVuVJDNeMGYd
9OQ3qpff0IvBUz+onKyPJyeDTwU8pKjyWxDJ2feVW9uPQ+XfUqR+2nmjptocfZJXG0bKMCnqnh5C
Kqe9h5Ad5RhnS8NooXSIfwZBNWeM9ywBfQ7NBGf2htsBpnTk1oaoofwKpZ7m1gS1jaQFxFYSPzSR
cysZe0RDmZeK0ORndH5+95py3E+lbjWmfiBQkkd+YG/5qkhkULyQqYebNWP71ZlZPKay8alK+35+
mXoeDGntxNWDFVtjBli++x28vIOfjbFL/mExtV9cAA431thbPLWmKHp2J7f+nkeV84nEQ3NrV9iN
nUt+9XYtv8zeXCSYmidsjGmTV/JXZRnrKS/z+baiU/lPXDV+fPBYILMgUibM/IDFCfai2+yRh/pd
6Dl8HAcUxRklY1bFE92jNqDTkOlwhzRO8VjbPG4T0nH1GTnj4TtrmU5tq0DepXfHb/mAuioUKKws
x9uepjwqrFQbEd153fgUWaa46RkYiR5aX9Eday3Q3hoQO0BvhB5MVfXg1JT+xpHwssWySaYgajIz
TqfWbzTmmf0ovYn/U9NYPSyw0wRNic4zR1E0POQA4m9Hrw2fphxzn4SoIQJ4oIp7y6npJ9G1/7hR
W30ZWvelzIHwmcapTbU/Q1J+tIZtiVWaLRNssUjmAXNLvniTdFMIsTkZ8xuZQU6z2ULfLM6a0n4J
ZvSTZpMcoHHGVJsiJsa/enCcUiHJZzCyscRRVZ3Z6EDbRMYe/qE4mW1Koore+Z1UGCgqZzIe0dfy
PeLfNbwwyL8T7f2iIpiTAPQamTNWCovc4j8MlEjCIeI7p+JDGo9EZ3OYN1kgCd/KyRdpDd6WFM8Y
Z+vpvjt4DfGzkhbR8+Bz+6hZTlNBJ5rWg+eDgS4myTjnImmpsdO5G0A+xKL+2KvRSrkIeQlPOEDL
l41sB8L27sugfet7iPplMvucZVXU6tRlArwwBRt3s4grFLVqP8EZtlMW8Cp1BwWVxY75wxMahobU
zVm8q0TfpL2KzG+N4OCmxyPmu2qYOHhuESRENiWF3E0l0wny43s4HjttgmJEm6t2PnOvHpoU1SR1
W7Gu+B5YuHsShudU6vF+3pE+1EePd8GuHa1oMwpHf3FVqWRq4tbJLK3ljk5jvG+Dws+6husniF7E
CS/78pNbSbbrGcrcGkT7NxoIrrPJVQs3bpk9Sstxyh1l36uSB1thARxfheF05mJQmZIxFFjrOcxU
XDYnbcnwaIEOdS+VNW9oG5ZfBzpWez5NTmqGoAYI1o5uJtY0x3DI7SRHBQFAlW5ufg2egLObBM8s
W54Dx9Qpz8mZWk6eQTT9J8TWWMLGGjhGIb4gx1uBSceCUmweykxXPtvaVgSvQer5vhwlS6y4cZKy
63AxDDO7G7p4SPEu0okr0ODRyBLchH5ebwbRtKiCDgE/9p2L34Qfdau5VFsmS3U3uwMBU0/cbzyI
423AZTOlUCVosiKY/D2ltrPNAbbcANOHIIk66h/cvmIzFZxtZoO3UGS1fmqYxTdtiT2tGz889ACG
pib0IYdkgbC/AGbortNKpGFfk3Qg/m9Bwvmpj2n/2PK22g0ezEaqD7ZxbtcJoaX5XEsRZd0o5wQU
EfZ9XgAX6SluH0qSy11rDe2mgNc7EsnGjah0uO2Bqt8OcPyHfqEnsfoyPPgQWXpSlRpTawACC5lr
tAe32DtDGbmbqNBhNleQxLEmdLikYwsVHeMNNAPQCTDCXPq3YoottLjjX0Ee1elUAIdEGuhCVCOc
xmSV/TEkxtnwri4fB44uNm/o2se+ES04P2b13PUofzlT7J/7wcGPrnux0ZaW30o1FYmJpy4hDtRq
eSDHXa1cio5ZTFbiElpvAjHUSdmS+iDcHPBQr+lu2hpvMm8ibN9jE+NIM/nkoz/9Bw8Vz3Qf6b3L
yJjkLkjI+Kx+NoE3JNDj4onrYJuZsnFucGTzFAlDd9tGZbEDnxh8t4znPRD4OGTA5Ge8ll5qqm5O
vFn4B1lb+h5BfOgfUQOaxqTgOd96Q/hUctoejVbdppE29mw4o4M9b0CWqezw2FJPb7sqiJJYu9Xd
jC7DNBzaKLOaoIIAF6IrMPzaqWdahJC0filrG+Bhf/YPyE7l2w54mO0Y+yqxbREnUx0OAN4oYMDa
gGxaExLovoY/4ln/6NHc9KJ17iAUZXB5yrV3vW44akoQoZtYC7q5vvVv+FTQu8Eq2M4rVfO5nK08
dQMld6WovbQaSJ91lPHMhnLWNrCbfldDaukWUQH24IQeRaMKewvmIrKBCs9Z0YIECXh5WCq6Ptix
vIFuWIO2zWxaLhuwgmFNJ4MYwpT+o/FRsPdLC1oDANNZqa/RqNq5eszysDSbfBjYvh4KdZq5yPfN
oIb7aoaskNXL8B7naNoYTulDM5T2fV83BShrXWvLHWsESB11wwk6UFFSCZtnSGe0W17KXGZKRepp
AmePCJpUeMFDh/hy46hi/BLGTE9pAxqxf7xoGk5Op8qffivLr2QO6SbgZM5Gu/hROqWT5NYoUsQg
Xlp3xEsHjVAWADp3D14dspV9bm9Qcy+STg9RFsyx2UjFTJpX6ODUrU+33ALBCrjF/D1xlNwIy8Gm
w5MtcXTzMjUE3S+GVA8x2soyry5QMPfnCawsbZwY5E821G+sTeFMbBMGtLDT0WndYOfX06y3IPhv
weZt8sQv6Bc6+2gLkLJ/QRhRBBsfZcZT4XN9G0DtShw54W2LYBayXyhyqoz7oFQLejLcExr9HPty
TNoGm97P22JrlEFQCgjnPicjrp0K1yATTbiZuJYHNHmpp7EBlC6iTf3iuSK6RSlDfoqkJY7D0Myn
0KIsTEpwDDc3PZ0DG+W5vEv5MMxOCqQcfxgMHELhziZVSIvgSoG6EbhVJLqpg/I0gDLpEZEZ6Nry
VmwLJFRva6PjZ+WIvE352KqjMRRMOTK3xy4B+wv7BZoHdfItNBQIGpU3stNocOSasmSMS5NKtP+k
HSK8Xd5Ia0v6Ce4hYGEKZq44m11n3IumK/YNGYfML6N/JPbCXd62EvRVefXZgA/oVhcNBFWrJV80
afZccDVtjRc2mZpjD4zdnf0pdlt2cqnFwGfHCjyHOrXzpjreuFQ3z1p0eIXPVZ2StlyCHhVBLSkg
x0LO9aah7Rdr6IdNzcPqtuaqvYG2pLzDi4fizve6h0D05ikKO3qwe46tMnjloQv4b/xfPCtGT0GI
EGczKCa9IxDxPuC51Z26tkNk3zsxtKT8Md8UJdUnMTVWYo0R33iuFEnl44lRAbv27OWBuw37wH4g
ONifpB02m6LIq6zmY5ExuwL1nen0jV3O9XYK9fTI/Eo++sBqw336TlKPatj2ZZ7GPD6gh/FzmftW
pjjEpKg7limvan3vGryVBrjDFE0Bw9Z1hb9dZORTb7DHXRFoJ8tl/SsvewVnobtj0zPnvnFjngp7
yEwIRst+HjVkv2J56zmF/CbqAUBd1nl3oNiNARSqnawEehxXtSmPhd2UKZVFC1C5vSscKwFJbptY
szsfRxT8NjLn3dEiim69IAf/NqCjjygNAE4FuHpmZF/dLECMrWg5TeN5jG+dlpdZywnZ6pDhWgfd
xCffqX9yJuMH24ObC0mLsGXsLBR1PXGYKIu/ub1ToaCdq8yVvXwIq9q/cWoij5Gyf4VRAweteufI
jQeOdsP9BAk5sZ0DSH4WqLSkpJZ+EvTNtAmVYuBTjMONZYyzo4GtEiZi/tt3FXL/HrUeurDkR9ao
alvS0U5RDyw2w8jnBC7c2gw9LgYWDDUQqxJBKIGEJZrL+lPjBPPemvw4Kco2zsD0aaUlKcQBcvTB
jYmLNsnHtkgAWG9fZAcaBDQw54fZRRfdbIv5SNyp/AZltnAb9465Bbn974mX4tn3LMxlUH4eyWBt
G5X/UMNQPfUeb09AL0LN0rjuqXEjnSAcpRvthvUOgThNFx7XDPmRMUNDlJc4WJ+DYhbUJcPOOioK
Sr8EmRP73kaWMlVylJlw6vvCGZ1Djv61DSWT9eBLJCVC7jc3yEA3d9rn47lilnkOpPM0ywpSnq1d
kaec+A+etq1nUNU4kA0UDUj8OClORTm+kKIwdw1aPVLu579JXaobdP6Zo6u7+uDjykpZYcakgeiZ
B0XCcaH8rIa0weRYMK/s6BDmdMxKziErUfM2rZkdJ+PQ0zRnQXvjdY6907Udp10b621V5GXaecFn
D8Wf/cxE/RsUaEEyT3J5chViUwZU4ynWdw+hBCuQdMkcJE3rzI8hBOUOoXJ4iojX3kVR9bsXJdlr
tyszQ0PEZWzwbjpwOm8ry7kt2rFKY9rap87TyxRG00ESi2Sg9/tWoV9hJ/D42vJeKCQVvDIVDhJQ
dW0h4sYLLDgC02CeG6DNtvls40VpePW1tKz+C1Cr4THE2dihptclTUf0g4V4KmFlTrO465De0pWz
h8T6fI8rtUs0q8JzxyA2h5drflPGsbupWmPtfRmJLhndoUB0ERVbm/YNwgAhE9ZWZFMj+ZlQ1f2K
meoSgSO+t5Bn2kAEAywLprc2c9u2ZwTMc2IBkZR0NnYUJcGYuL1x7mL0MdwWVc8+/2WmdEnukT8N
/o6zAP7fZkp7M4bBTOL5BLxz6N7OzZU86aXk4aKCgC+jOxm8dW+/Xw90CAGZmU9S3Rt+KNwrNYYr
3/dXRcYRkpmxw/B98iDy1FyDOb9LwWN6COpOIFdDf9G7BhUTxbjjTD6fxub/SDuvHrexZQv/IgLM
4VVSSx1sN2V3O70QnrHNnDN//f3og3ssbREi1AeD8WBggKWdateuWrVWQqbwUZP3Y7SGdVsaw6kR
oYBZG6nRmx1G4mAbS5s1sr21zwtL4AAaq4eGz1ukHPNj6X+7fQs5c4EHRLsyg6TPl3i0ytGMyT65
af3drbUfN3+dNgaavGAMtee2xvOve1XfSFVnyi7kkd9V0kNkwG6tLtLDO6fxKbJQS8bKuQkkpvu4
qAvD9eT0mRIQefVR+319GAsbCRtgEqiv8BYRe0ypIDgaaEHDhWJbqd0qI1Pxct2Eyc88q0jMw9Bo
MYVTDFSVPf/9SdGj1XMdkdfccFvuSFiaPhlJR44++W7R27pSc78EVc2EIHPbB82MJN8EtzGSaCyn
IjO4IIf7OO0eJ6890jH6otb+v/LYko68VcB27rSegZEQYmOT3pnz4cmFNNiRXhpu7keb5DHwf16f
vvkYiNNHeZwzDkwIuIKwCxI1Jp7JPMtVs58T8n3huCGXuhk4+LJCFmiNIkbsoAC3MKvLQ+c6V+Vn
8p/zARmF4yRZIJtu1lnKXal69HGb1aPhkR7Og7s47EjZZi+DJt31WeFtrw93wSsAJeL1zqSC/xCL
9mR1G8nkPLtANLZj/xiZN8qh/Gd8JxYEv9Bxpwd9pJquD2opZUtab9jw8JDN1SlkUEFPnE9gTrBs
k01iRyDsTI2l16ngQM7vtzeK183FPto+mK4/wivUzM8tjQpxf2+1mluTQgvGjUQe9/pyLCEQ6CGk
hA0a2aJjUdgNtHdWclNWqjtRMvPbQ5q5WdVvaCqcinJvpPUXqUm/yp5+qJ3sEJDP04df13/DxZag
1I0bB30HxFUzxFgglkuDZ6wzunTSbOMgfTdp9Uo5cdEE8jV029MJD5bwfCIL3mLkErTR7evit1x5
j1ZqH66P4sINzqM4MSGUs0EaRX5SqaMbNz+UDNai7HnIkk1g7K/bWRuKcGvz/rDt3MMO7eM8nUMC
7xUnu2SB8HlWlVSoUonUPgHAB4geQizMqUCfHns6u1e7FRYK2XAWc4xmJjfuWdGvjqVelqnau1Vt
+RlYM7Ssy6GyefE7db3JgqC8T6I8eRoHNXzNzdDea332z/XJXChrQ002E0nQT6bChHK+L1LJzyK6
1oE6kAOx6PK0VQJfPdpoSr3t4hvVT+bzrGtYmXsW//R1nZujbVy1WlPrXQP+YajOhxapNnL4dftF
X+Mhu7hXZluAx2iTsNmY4sG2KqQRlHzo3WGQP6uGv69Ms9oYFKoIM8ZoY/TZLjSTf5VpTb5t0TK9
8WCyiF4vYMG9rhUVDZq92yIQ3rcWop7K1swePNiOumPdZ1tPKu+uL+RFYMBoaaKYAUVIYF20EwSd
YVJWsntXhxpql43pBxOW8iCHoNBu6HnBmSEfrd7I9v5nQQ1oovDSsG+zjc4XVK/rFqYLBz5N7oDU
PASqv4kklXetsuN/8xv13f7Ym4E5c+M34Y8YayXOwEva0tivdJ+lZAXXMHUX8SLzCMqfYtsMb6Si
fj4gClZG1nY5Z59Hte1AfNGQOG5ujgJmM9TZuP/B/0KWd26GIwDcQq0Hd9Kt3TAZz5DMP1zfEQte
DBP4L0Djc1Ot4I+DUaLGUXWDGxd5exxtMsm8R/xP160s7TtIl6ltwr4PGkewkjpeZRhSPrhsSUqg
90Y119Mei7bdtsb90H27bm7hktFPzQnOv2nHbgy9cnCVAAjH8MtWX0bH3E/Rv9ftzPN/FpSyPlAk
AjwlxlYumtdauXAC38gGl9TWR8MrcMLjt6jQP1u1gt5ZuHU660MKpnp73e5lcDob1mHJ5lqggVs8
UHnSJQmKwKMboiypeBKZoPLOMGoydT9L5zUnNvW1f/S1PqGlbU8nAKEW7QCXOEhJcoymDhUgidOr
wqvFqH4Xa4wvS6EWsgBsRZCWbHkREWvKIfXLfhpcX3428MBqHW6l5Ln1zG1o1RtlOprZvSa/D9Tf
Uv9wey8UrhivzJ86j2Xo587PnN7nVaKFsuqWGQytJH39MLi/vnwLZ+7MxDzNJ09BuynnvPWkunZa
03N4kNTjdQML9/WZASGOq3QtaY2AMSgRpSNtH7QPPX3RUfStVVdCg8WxaAq83FxjPM8EFwWDnqpF
VAZdy/zX9H6s4RJXPq8KCaQhdiZ7zBI+vynUaDMla+mXhS1Nkytvh9n/8YwQAvuw0ylj0T/uOhXQ
4XJsldcSlNBj3CvGSoOFMn9LcBcWSs7E8PB3wBEm2BrzOpuUXJ6A9DsbJfyma+8mKdwH+Wc9+GlP
c82svLcBtukrKZQF93tmWD3fcJERa/5gtJNbRf4nYMV3gfbF691GrRGXu2+TlWfEknvCHu0LbAwQ
4WInXiFBDlUm9eQWqv+PGcv/FIhhUMmi9BD4mzDKDjRr/zt55TutA+9yffMvbJlZIYWMEZ1EaPUI
O7J1CsNOWzCYKt0y0J+t3C0rnxfpwrosDsdA5fNkDUhJ3zX27zf8fkJ+3psgcnlsni+WX4d1ZPft
6KY+mrGDTMTt22tEMvNHxK1Iw8T/G9GEc9V0ciQ7fQlQ1cMAQOaPWWy8krX/OQSUO2T5m+RM0Saz
h8P10S2dNwhjyOOZrNEFg0dVUTxQvAgoff3VJMZuDhRTr5tYuP1nTpr/mphX8MS96rVpDl2dTm5o
7fQflQLP+n1trOzxxW1AIz6OA8InosxzI7WSqlo9YUSbdsaIqPjKPC0P4u/3hSPrjZJcGPAWuX2x
75yDr+x7GN3XsnbLq/HXiiaMorHHNuuwopV3srYJv2pr41i08CeAnaV3LjKruTnSKx78ee8DX0/s
4Hui1h+Uyri7vugrdkReLDsIan0qx9E1eMcNkPf51LE3RlC7b7HDmw2otXVJrOJlNfi+Fji+kb/P
AE7XLgCV6yYWt5b914QQvTp+ZUErigkfpFMd5xtjTZptcXMRNtJQrzpEsMLmlQA+5HVkkoQhfMx6
FcyOuUNlu1erN4wFR0wqVUXBEId2vsFieqLHUdIpnpA+BXq38vmlVT/9vPCuSHi0OimwVvD21k79
1QHI1d/gTWaSK2aJ8IYixPkIoKHVwjHKZTcod2Gx9R+AoJhr7/KlJZ9LAyQyEaim//XciNVJU5TX
1MnsCYyS3BSbyDZer2+rpUUn80bnJelY0g3CXNmJ54W+4suubfV3TlTdR16+CR3lzo721y0tjYab
nyievJXD8+h8NKBnSUBIIyWtyu4OCppVO5984wqd7JIV2FZo57WQl73QW5ORojalkGiqr/fSHQCk
64NYmi7WQjHoqKb2KjI9mCngCG8yJnfUAI765TaxrLs2vzeblbBwaQ+TlEFIlGekTaXpfLbUOjN0
VHMGl5L+pot/ZCB8snTlybFiRHSP4I9rrS1mIzl8yeWXTicpspauWDTCs2nuxkK+VtxhxOpZR6gy
sCLVNpV+Y2tTrrWtLS47AR6JV1KvF21XKvm6iE69wbUBCT/WU6EePL/9fX3x57Mghkesxn+NCDvY
Ky2vrUweumlM6rH8lgE6KLRvrIyTv8UU9VMILKmfXTxAer1LnckC9h8NI6pncvXkSMqxy6f3SJy+
VmCgrw9tcf4cOsZg+IGHTHQ1RVLpVVzqdEYZxcZWeBhqK0558eT8tSAyA8dkAWua8UfXsQ6RtJug
8gEYuBaAKYu7jdzeTNpKrC2yc3vIfBeNzsRlwQivsv2+N8dNktRf/Cppnry2BElDwYTMcWp/lVpk
6FMgEJt0GOxD67S013S7yErblcBt6a0FxdaMRyA3AyPD+XHuUM+LpZayQJFW/6RK+N4o2mArWU24
bSiHbRyELw5llt7+DocW769ZYceOftGDsglGtzL6LbDEu9WuvT9cu+KhMOY2S/YNJb0/r76TuNpy
wtYJ6LNhZF5PxhOgWjba6Z5g23ySR6V+QizC+QDynVaLEHzMkEnpXZTGNMej6Hjw1bzcSq0efbu+
o5c2wtwlS1V9fseLhRhjguASMQJOUP8UfG3LnRzcvcECzA6QlMCpTabvfE3DgJa2EFYZVwGEGtsV
QN/XvF5DsyydG4RDDfJeNPPR63xupbRBkncOPjoZlF02NY8ke+uGfosbRSnm9Di5jr+GhL3i21nW
dBGGvBHghpzvwEY9D+kAoYyjf7k+dUvHYSY6JkdJegha//NB9aE/4a8pKWaS9F7tUT9ypAPccMdS
oW6U9NEXWQ6/X7e5NJHzOtHGSmfCRdrcL7vAsytaIhPvOdfhJ5U3sJKjo37dzFLzMWHLf+2Il6rs
jJFajURtMaKlOY1INYg0By1lOf5sJU9aToaFAx89don8UDRrnMNLU3tqXoji07H0PEB0kwtqtR63
1fQlrx8VY5eqG9laiR+Wbg3uQyaTu53eVmFvhvFQhmar8lCs4B4p9GbDyzFcmdDFAVGJg7UeoA94
pfO9YkehlTs+68bbqztokjS900rf23paQ/ooTqy7SO/jT3UarLGGLFomcCHUc/hDDPK1hC473WAq
q/q+UpttRd1gUl9CRUdp11WsldB1Ibwg0reob1IOm58V5wOtZqKo1gPzZUhHHvfpuC+qJ+bVvJl8
w56FiInE6EeeiXWE06c35lDDlyC7dD1sp+onbRBN8Pn6MVjYGrRZsy2gEgAzICpw1bIyxiNIZDef
Xrxpb/QPb/g+/e9zqM9LUmRxLnI/VbqhVNwaKZBxU9qb/+37szc5udbkavKzVksUV3WibawMGzQT
3mABxkbcIGE+N5RggfxHmoya7MpBvEE8/lZ5mdmh2/DDwYyBFN9cNDk3UNh1n6aapbj2+zHSNhKd
T9dHMH9AuPrZqvOnuftnKdtzA43cJbWnd6qrJ7G1a530wYsMunXbJ20w7iujibdV70z0QsZfr1te
8OXwHoEqmytslKyFoaFCLGfSDI+caEXot+Znybnrso9vMQKuDFVlKk5iEVSLPSWyhkB2E7lFZ2Uc
H1pP9raBM72aWroSIC6OCNJn9Dk4lhevJL13VEkGWea2tfkRKvdPcyfhRkqj59FeY1pY8GsUwf/a
mv/+ZG9LNZ2t6hDz5u++J8l3pToinANOBMaKFK6z67O4EIchNUjCGlYi7l2RKUezMtuqLJCmXQnk
RlU3cJRvuuBG8ak/m53SHGhWCONmCfnzMan0hljeRHEh05qt49BYfntql6QCAr7AQWZ/Jmz2ytfp
hYcI3J17BYynaFhTp1nymKcGBI+jmROwgkabXL3cm/1j8+v2deBhh6dhiiz4ws4naKh6qxk9SlrR
t1F+tDXXW9N+WRwArIAKe5gStJj8dqw+QNeMepKd/iyyjZGs6WVdXpCQuaBoPRMW81/R5yuql0RQ
ClnPRkirgP/oO19DWrm1YNgNN3PbATLCGMy9Onw7F945z+iVVMLRfM6Vx/Ap9G7eTeefF45g2MOy
MWV8Pntn08q9FjMtlMtnpnqybCDQKLaJl4tTjCZd343xTHtPUMEfMT23vk9n9YNiPBSqvDObn8rc
Oy09KTSWKsPLrbvt3L4wPmccc9rneuNZcl5Lepur8LFNlZtdC0ZA3Mx1PfBLIqC5c/qsnGIGqYQf
y5b2zHQTW8frA/kD9Tq/5GZUJb1Z4LGINEQoWD4BtogIgZ/JzZf7qkvNHlyfZnwK2jD6wizT/pqn
H52xbj63haoRiBZhsJESxdtOSUEjfuPUT4NqVR8A1lJ9nLwo/NJKrX1o9KF90sPAd5usTR+myE8P
hl/Fh0ID4iaPIA5oFFebe0KRetwZ2Tg8DsSO9z4v/k0NHuIBodjkR1eG/pHK00At31a+wKcuffFH
A8bEMSjcLoAys62mZOOZCc0K/hRvMjS/0UwarV0ft0p24OLpaG+big8RvY5AmXXtdYicT03e/A57
Sd1IgZzQMTeFzbQnDxY8VOPof8thhH6qRrt9QA01BOvUlebvASzZr0Qdpd31lbi8SOYcg4yTJ8MH
/69w51sZ3VZyarDa5XNC1yjN3DcTQnLoT0yITzet9qosKDDh7NuYdqn99REs+S/yEbPYGXLbFwFF
njOTQ+ubz7Lc70Ppfip/FWmz0b1Hny7E67YunfE8lL+2hAM4lI2e+BW2xs4++NA2merKu2zBAggJ
qNfIsxEEiuUiJfczreTmf1a6fXFnrBFpXQZERMV4+dkE4YPICmn5BelCX0E2ZfjU8gQqjRnlc6+v
ZXGWhgH/KhEsFJQzs+L5vVhHoV9KSmc/h/L37imzv15fh6VhMA66j4mUL6U+Se9LReA75rMC3+tx
sCfoO6Bsf5kSrf9gdHKywjWlqvzec3+F3hGXI1BO0PXgLc7H47Wt301JlYGSKstjX4wPik2H9F0V
xhPsRbYMe1P2zZaL+K6f4vqD1cChFGVZsPEaaMrkkHRBbdfOpxwXZd/ZZlLux0rPmHzb2mqFGv9A
cUE9ztQH21zK25frE3Z5zGePDk0WKIS5yiL8fj9Rmk5Kp/QZ0gB55pavtU11c3EFET6cOvkEokUg
B+dzFBBr6zR0Rs+WXG4ngHK1OcAmsbs+ksudNVshF0M8tBCuZFWQq1FrRc9S96Q4wbafbneJWCAk
pXBHC8JFR0/g++Ogy1n8rKXyxrBo/JfbTT/8vn0cmgHVItjW+U0pRo75aFC8y5PnMdzmx3GNd3le
UGHDckD+fn6expPXSKQ0fdAbfN4zvk3hndS8g0zjWDaHqDko5c1uUUc+logOr0XiSlx5qinWKA/s
LjVL3ls0d0PEdutswWFrkW+mbAtRvdiYBtWmFdlNXj8XKopfhzy/v/792R+dTxff5wniAEUEoiue
j1CXg9DRovpZUevofSfbwYssdcFjbJjVO93r+gdNkq3NEPRr/WOX+3m2PJfrTQQELjgHA71Q66Qp
6+fmZ5dsotfr41r7uuCH5TGGnSOq6ucyCrdm89C9IR9CKYQ+E8IHRDj583yjOXEChwUu73mAr2Dc
RNpaPLo0BFwWq0K2kJkSDormK3qm6Cz9WH2QvHeytroC8ytWWHy0nwzyAyj6so2FISitCueC7avP
Dbbu/Kw3tl4FG9NWTlLLufenNnzhnZdv6d/Vt4XEK2PrNF3Jq9tD+RTfYEg/cs9BM1H2qi0n+5Ud
oyAi63cybSNmu5eoox7jTrV3QR7Y+9JJJMggxmRHxSHaDpr6ye8b44PtGdJ9FGQg9+Bqn14HxxzN
jZKr/n1NX0gBk5wFlWIeTU+9WvavacMd3pthD7SklixpW1fyuMuqwrr5ZTU7XROvzi1oXRCkqpwF
NEMC9TlQd6UGd/zNHuT8+/P9e+Kuwqro69qcl2D8lOpfdOPH9XNwGSSef1/YRE2nRFmqS8pzn4Sy
21dN/V4BMQHpotxpNKsHavgBYvHyZrfFhkKwjVsEFZ6Lflq5DNR2bMbSbacHK3qxy5Ur9/JsnH9f
mLbSrlqvaPl+R7uugvsYVvziArwUCxxrYpg52yRmB+rAH/oBBm7gzR8T0BnGAHEeNA4JjG/S+zJI
UID8Nmbp7vp6/QEbn5xJEgTI7mEYRWgHInzxTBaxn/oKJCFHTwngH0gRoi5GSAHz0BylzeCN/Qcl
zu27spW/RV2cbnXPPMpBxO/ROoDYcB48lKhU7NLM/sQbNN5prQ/rWTo1T53fvloJvGXXf7NYo7r4
zXPUerKJFWgkDCU1smOhFzBoSV+cJnjySuULUsX7Suu2GQqujj7c26nxDkTQtp3Uh+u/QdgQFz9B
iMFGx4sRqmDa5OmbJD1qEPP9bwaEC8XogkEO5jG2n2HSKuOVzwtx6n9+P0EkD9J5A4h1WS6BtClg
aTnmZQZr0/si/dhi5w1jODEyT+LJOlURKoqhjBF4BEeTLtaVzbs2COE+CWG6q5N5EDOr37QbYStc
E2oW/NnFPAlbDSZO2456OTum/feofdCV8q4t3+lBvlelNVyhmPa6MCZsKhsYhepUGuMZv9fSk2cU
kDN8zsjVps1r7jxDAbuv9d+dbO3D/Gvk768v1zyWC1dwslzClhvUXE9kD/O9sbE0OjAfk3g39Suu
dNHKnJSkWQAuYzHC7JPcK5Pezo5TskWlTSkOcUv0f3d9LItbA0ArNyg544sWMNOTfJIVHJ86vVOV
vVPu8zVe5EUXcGJCmK5pyuGos83sCD1n3H1zrJW38NJE2TPomxttjvaFpySUQ3UZKHWO3OGzPhxA
/gyHKlq5OJf2N1QsGtUNHvMoMp0fUciMfCpIDKKwn7vpyVPpqMk/J/7LAE3P9SWZ50PcXtRQKA/Z
c9JFfLzorapleuzkRwuqRT/3ud5e/P6xHv/Nm/vUWMFL/PnlF+ZM+iWodkBAJ/LrlxMZA19nNyde
023MvoBZNcqM6p7fVmySAc7BwGjj7UTyAPoyu94BZOwPaQ8TjidJyb0DzQuch1wpdp8Gj6bWJvvY
sJMteLdkKwUFZHOtXBYvdWH0nxREVu9gFLY+1EaZfZTr8sWIyvhOr5t/jDFpXxDYsl4y04x2mWoP
D4MSWjCs1lm5KXMb7jQoe/+twqhBua30DqPp0UbVkEWoiil7oVm6XqtHXO5fe0Y+sMWg56QILYRq
GtSf/lhR486Gz176DWzoivu/PIPnBgT3D3jELqYQA/Z4gG1mB0Oj3KyJly0b4SIDl0sKwRQiM5jQ
0slsHNkd9WxXTs12kj7q9cpFc3kUwTOAw5ol0ui/FauASDyZjSq15ZFV2Wrm+zF7rZ1XT89Xjsjl
kqgKGUn4x4AFAAKcB3tyYcpqE3QSm+CY29vU3I7dyvcvJ+v8+/M4T74/FVYTDBnfnxP59t4Z7pxs
BQayOAQeMDguVOepPJybGAxUCCXHC49BY+1qesKCfMUvLg0C6Y+5bMLZvoDGpWYhB3qZhcfSfgqj
Q5bt4nTlFbZmQnDtnS/FUEul4bFrt2oOhyGP1ZXDsTRPp6MQvPtoZXKjBYzCrPdNCqHX7rq3Xfm+
LVSUc/QFtdxE1E9PfvtpCsfuSgS8MkfiPT5Yo1nBWBuSUvtiFr+7qtrKa0n6NRvC4bbLwlCtBBtt
uZVHONce9bUYUlk429ytHLn/kK2IZ26EG7aQSik4Wjns70qxRQkXwZ0I+UfvNdXUbaM9wOfeBr9a
86fk/MrC+6Ddx1W9v75gy2P9+zuEs+loXe1B4RkcJ3XXqns72JndG0zQ0Mo7D/6AS8inRLJkLJoo
PMJYrpmHzvtUrXXhLI3i1IRw/K2q66w4DkLeFVsZasLmflWnc2nBTk3MP+HEiXmBXlcSlI3H0Pqq
pHdSdm+VW9M4XF+OpfNzakVYDm4DxZdSn7nyaEC/L9fUPBYnCqQHVQ40UC5u39CYxgg12OCYyw/Q
vhbwOyp3bxjCiQlhLTQSuV2dqOzsBn7FrZ3dv+H7yFPpxI1giHUhgKglJS6b0AyOvrmRZBi2V26r
xYU++b7w+x2taHPSYcGxdT5QHI+yDzb0VOFbDsWJFWE7IQhihJVnBEcj2avRU4zHt9eq8OzI81CU
aPfEhLCX+hGSrSq1WIivaLfZ9hb4bNavGJkvjGtGhMdjbyfAqzNmqw+yfdnI8FJB7mr8aPW71jrC
ZpfkH/+39RduSWMIlAC8S3Acxj0c4tGaa148gifTJlyRnUZjojnM30ehXHPNG5X7eG6fLYtYL5fC
zLFDi+9Dm1n/StYYf1Z+viE8rbQmsqoqYkEmdVN+Nf/5nybfEK5GNW40G18bHJvm0Sj3q3Qci4cP
zixa3ijXAOs797JNX9vWiELjkbqrUcJN9yGEVln78oZRnFgRttDQB1avVnjB2N4aKUzbu+vfX/Sy
J98XtlANl1vuW3JwrKeHzo3Sh6FfcbIr8yTGWW2uenrdM4IeWBolZTR1+l+F9/XmcVAWoB+EVK0y
5xzOV6NsYqDlg+8fm3xTDtuiOAzNCp/CwnZF/FojH0gugGehsBRAcUK9CFqJ7nlv41g/S3lY8bQL
U6XaaH3wD3YuJGpl3ZNj3ieeO/TaboyfnOiT1d+nkNNen6z5lwqe8MzOPNKTAEHRJLujCOG5ifSd
MiciGkfVyXcmei5D+V3NVyZuPgnXzAkXiGr7A9INmJO1r2nkesFhTL/F+jv0TVcuxMvdPGM4KaHR
hwXHsQix9yBNm8bYk13DvEdUwco+QGJ/fe4ud8FsgrQZOYGFpJPp82qAoElxM3Vr+fpdE6xFiCsW
RPj+ZCdRnf6xEH6bJTjW0nJLkwRSBdAKIldkGIXlUBrUX7JsUNzRN8FBGR+LdLyX8u5wfaIuV51G
c33G7JJhBI8snMgiorMC9J7i5jD3INZ0kKrip+KVdz2wyLJuV87O4qhgf3Do1oK8TSzTTMUwpmPN
qFKpezRCb2NnMvoY/14f1OXJIWMjAyeiuQIJQPEtBLc+AOKAWKEKhqeo7D/WVpWQIZv+7T3jKZum
T3Zwe5oTmxTl57XiYSJ24QRB51RRn9BIkEKlPsXpjxHvg97UfaXF4YprWNp8YCH/my0SQtZY0yoj
ygPFdeqHZnomQro+gYvfB3EPPB161YveFMPsgN2S+HJj/VMY/ptQmLhuYGkfwKCqcjbpArugGoFa
pQSJZdC5HyIuYXuBeUBHFqq7TjNXttziWObcMFwgwD7ECKDs+0LpJOZKN+sdBfitob1ltk4sCFcO
2t+qP5U2200uPgVR/onS6lqWU+zw5LJhfyExBaEJZfWLDkRN7vtYaixmzETnW4+4AQL5HTzrr1Kg
bSxl0rd+Vf/KJ1pkgiBEEjC/9wplU0fSxiyLu+vrd3kH0nOlAOBQaQajk09wG2rYdnI70HRiaNvy
s0QDkOKW0xtWzpjZO2mU0qGvEna5PI5W13qG4kZakN7bA8p4ZWGttUYs7Q8DSP7MVUAGRexZiB2E
tWU6pdwQnTH/hSv3Ddvj1IAwV3bhdR3uSnGt6F04PN2IMf2zMU4/r56HCZVu+HE1Too7eeASdvnN
oS0rfTI9wiKUU2d08GIprmTdd8VDLq98f3EngTJE4hCSb00MBtpiyOK01RWk9bZNeaidZ0d5hzDO
9f26uMgnVoRJ8sqUFthMw2GW0U5pw93v699fqOVDEUGTIoEfDKiXVS7JiIg5wIqE6RdD+ZSZMbIn
bqB+UMP8XYXsrdF4uy4ZkCt67vqVPO/S6GD+g64UAB+YNCFWyJsJ/Wh6lF3bhhHVz3b310e3FCRY
OB3aLC1A/mKOFInMvEgUmj/jIffCjSHb1daQ4vbzQICy71Q5ezDQl1oJSJd2Bu6afmsH4PEFBjWL
lLZugVW5fQYKrc2T6b1RU/3KG6N9pNjXrtQQl+zNPZnUD6FfvWB7CMc40Cq/lvFl5iFt7Psa9TJz
H3krs7m0Wqd2hL04juDn87Gcx+V9neLqHvWXz7cv2Nw6w2IhA3URAJXoSk6OAsuLN+YHI4jew5eC
Dmo3vE9U4wk9sttzXEzZicF5bk/eKkmgRIEtYzCrvxrdY26Wu2J86fT+Db6UdnWwzXDl0FYpeiNV
8srekmUI5Ipt62zlKd9dn7ql1QHMS3RFZR/w6Pz3JyPRprGg4DeSZwqRoCnQFrq9ekVggwAxb1P0
xSAMP7eAVmnoG9O8r/uC/mm3MBVEH/+5PoyFAOvUiHirjUlTWVGAkbynbZYYGWVbC4CCqu7fYmju
+JvBthft2REKtHE6l1+d5r6WfnrNU9W/XDexsCTczOT6wZNBVyUL8VUcp2FoSbHmpvpX3/kFlOz6
9xcOPo8sSDJ5bNFiJF5BudJMlSTRQB/l76v6a1ce4sBAh/rjdTMLS0K4BLXkzLbMdSfs3a4slXyk
cd4N0cZBKuoruhlvsEAnsEr/nzoHTuc7C8UhYyRXBBPAUNyFaf++Gby7slrr+10ayAx2h8cUjCeX
wrmZQql0e7S56ybpvTyh3zlF26pYKY8uLDqNxQC7KFGAEhffv/mQTVozcad5+Qd5/JD8un2qNCiw
qFmggUX39/kYTMlBj9am+z5BIw+ZFDctnNfJk1d8/eJUcX3BWwA5C8bOzYxoENtD27O1OvUwSt0+
LpqvYRCvVKuXwg+IFwxbUenGRxFHiDGBpsaVmfn4X8fxZgXNcasl4QOojX2MSummiYL7zEeoqJje
ZVX+L0wR9aaFcfT6rC4ECvwMdiAzystRhMUPZoDguRPB7tEN+z5B8thIP7eR+UXzAtL349fr5kTW
1jn2BevD2aV2AwGM2GDZ0XfhJV0DWQNdffupUKKfbeV0aJ878i4oh+5udMBnDaaUfK1ay9zlnt5X
mxzl4zf4ELIoM6Ua7SwXDYp+ZVc0APBL/GDY0Ja3GT1n66f09631xIoQ2/8MWtM0uJowdEFOPxpp
UNboMruqmbfvAz/+EkuDj7xi3AaHxMzzD4mkmY9ypdfbxjPtXStZb3jycvB5UgPrAsov+jLTS5Dd
beljHurgTrOLY6NZNwPsWNsTE8JFnPW0Q9UandikBDbm8F53pF3lIzjorwEWl1zN/PyA44suIWDE
54c0mByklZVkctEF9YdNciPr7Z8FIzhitTgYsDQJhzPuJxJVE/yX/bbzP1jySpw8X3/niVuUhGdO
N5jdaDUUn8lOxBu5U+FYUpICVNj3MJHvSuVT6vu0yH5Er+D6oVu6LfFm8zzRFwiq7ny2kJYLnMyr
RvdJtb7soe75cvv36eY1cCDUZGlCO/9+W+rU/+JmdOm4bXZm8GFSP4RrTaALS87uUrlh8CBz0u7c
CI+4wSq70XAhzPFeour1+hiWPz+TVnDVE4eJc6T7rSnRE43CyffMeAhJ2V83sLDm/P6/Bua/P4lS
M62WqiTDAK7gUKkVo+h2jv2iGt3dACFip/q76xYXh0Q3O0109lxOU88tBrHdj3KYGORU70L/kK5c
9wsXJRk0A/Go+dTzzjz/fNN3VVZXjYVGFXri2+6YRW8YwKkFYcrirujM2qgtN5t+xhRrQs1aWZS1
MQiXfRv6EEbWleW23p2i3MnVrl45G8sWQJ9C6c4/1rxIJ8uueZqRk1W33KB+JDWbx+/UNaLIhePN
Qvw1Mf+EExNSVspjTeYNOKWzSaXZG+rx9+z19t10amX+FSdWjMRWp2piIKF8byUHdQ0NMW8XwSci
nIhCgALROegU4fuOmWegThPLNYIfZv4IVXYR/tC/VdPt+DSqGVQTSFTM5QaxAUHJINyxs9xyp+Rb
Lf1yituTEmffF1a8KFvFxN9armd3216+qwFTevrPYly5bZcn7O84hGVvaiSKuo5x9Mqh0++9ANnk
vfeP095dX/jF7cXdoWg0ZeoXsHm0TqSRhI/pSsY/Cf1n9nOsb2/sYpwvXCbtrxHBV5Veq2a67Zmu
3NhfglS9hzL0x/VxzPNxucH+mhAec9GoyqHWSybMVNa3sov3ftaN9BmtNVQtuV1uQ7igZ8UNxMXO
D8qQ+6grwR7gSvlmLHf+GuXowjjg+yTnBbExEaX4QCknFHGHsYNIzTkY6UP701qjEFgYAeWwmYqd
whgtxsJVq+p11/TQAbotguL/huHKhloaAJzJis2/KogC4eIwS9lBIdbgJiwAxkflNqhQLni5vtqX
Y3CwwM2HL5mpLIUxmPBCyUgBq249bEdt43QP179/OYiZgXGWZpy5Hy9wEROK8MiDkZ6u6e4EWnCX
q/HBD8ybDzlmkAOZ6XOJdMUapQ1OP68USXXHAfyFtDetY6q8a+KDKr9eH9DlMT+3NE/oiX8PGlOO
8wpL0vDJKR9TgNoKYEp0fq/buYyDzu3ME3tipzAjKc0TBzUVCGF07bktk03RuIOW7arqXXM7Sob+
EurlhNkau1k8LbZT6T4sa6prWT67AMls/z0SlBt1+nh9XEsb7sSQmGLJxyKx5dmQh0ry0H6vAMJd
t3Dp8IHHwKpET9GMyBG3dE9/LiS5pQFjbLmb9Bgxn6j/p2jifdjF/6hT//W6vYURgfshdTu/Ui7F
3CTIIrtWGQbX6q2fiYmrsaKbyyCzj0G5ghIpCXyRHEzRch1SNX1wI+NjsNf/j7Qva3LbZrr+RawC
uPOW1DYzmhHH9sTLDctbuIL7Bv7672CefIkEsYSS3xunKk7YAtDdaPRyTqI4kxUjpQiMbPHwQZBq
SLrWg+hWT2J83vmcD8c2eS5yxZms7tGZBClqsZyBzSwCfnaU5/7Qf+Sq4G5NALiYhZ/HP+DPLs2F
JK6TGnoJOF4w3Ne97Y/xnTxUuHuRFDgTIQXBLHbtGcOY4GBB5Ngvmwn5wWJSZFtWEj+QAmJsG/lB
4KjJRx1X3NDHAdo0dg8giC8Nv2z2dryPtQDmaPEtSBNsVZFjZfdQXwPVKNq+8GjUpasmHluWt32P
VLc+BW43YHT4/nsAEpBIR9kbzWVyf1xk8o4OBggNyviHm5To89qM+f62Ia7kj0DcheQtiOVE/tPV
L5WgKIyoGEbUaur6mVt8l2NEi5S2T4qHeHiOq8diZA91dXcgC6modyB9L5Bl5HwuEr1uMutIsnc5
iGCX8efUmFtSmt8ARHN3GhyiMBOGiBwVImTDLxeopxajZKiQdPUO5fh7oi/ancCqQssvREiWmuU1
ZmuGBvnWXtvkE3/uulyhC2vaBhQA/H7c2HhwSzFHozHa5FqK3GY2xoAF6190osJvXbk+EVgCGQd1
G8Q3cikqKSdjEXzUoTZ5O+YVJ9a4gc0ASNlEm4iCBTvtGoUbXV0XigdIi2Bc5cp0cy3DM7/E6Rh9
7FvIUP66rd8rbhrKhMSRAJ7AU0LycZXtjqldRzys0mfS5KChzvwxvf+qAe4HPo6wFi2MsiMFJYSb
dzFSegXghLJ2CZjqobSyTRcSJD/Ku0XLRgoJOBH366CaYhX/++X7RWCfeZjbQEoHtGeSAtcYr9Fb
S+vDxGoeK5aafkYrAMfzlybTX9y4sf2cmuAgUSV61taF6UPkQjGpBCBSyYk2c9JWyVAOCKGmoEui
YLq/NwlLw4MCzbOIA+AELs3fiGxuDjwZQq2ffKs7cm0/T77hbW/r2dodJDB9BYo56sTwNZdyKqKh
KUKDHAMQgEO1I539TLRD2z/a7nKgfbLJy3IfuwsGFBVTwSvhtSFSDrhosY9XGWXUqxYtNvIBvCRv
2pIHxfDIB3S2Ffc3R2EvzwRJdwU3epEwL4ZwsQ0gMFd+VgBA9vZGrmmEAawxDIwSvEzkAXGUh1In
q4spZMVnLUcrm8JW1zYLIScwnxDyoMlVcqSFPsxxnaPE1zB318OX0sF+MGIX7BcK1yY0SzYqcXWD
gwGluCtUKIAFWwB7Lsdw6j4s8bTN6++xhuJFFO/S+uvtXVtzc3iEoL8Vr1/RR3CpfabJbLPsoX16
4hzsGWhDLKt+aYQowoWVKwKli//kSBqwdCOdwAsxhOnfdtw9tz+Nb/1UPTc//0ALkKhzcG1T9F3Y
ktvuq4wVRj33YT5ugMaoYnFa2y6BR4RKCUhSDXm+YcpTNpZdN4QDL8IZ83BR035wXFVr+5ouo6sD
akbge5C3uTwVG40K+sRs2EuebH7HVDUmvua2kdQEdhaUGQVW+dSrtKBTGg0hKcMq+9scPyOAp8Ox
xjxW9s0pd7eVbM10oMqokyO9KWh0L5fjakZbFgX8TNSBcDD52tY/2YLCsSpdsAIZ8o6S+a8gsa9n
73hvQm1b74Qg9mJ02cYs5+OyRAfDrt8aY/BJ3J/MvNoxYNUEZvEri+0NDlmhgytldPwMG3l1PFTF
mLx0dXSkdpee4HIq9ebZ6vvnKS1RxSVBa9kY+u83PWMgxciP3Vh6PtpGD6lrfPqDPYevQjEEIczV
w7yeqNdWAwxOH0yfFQd3fHWcL1WkomJ89xCyt3I90ZeA1i3kYyVdGu3CmrUIHsSawGAdl08Vnz/V
04gJyHbyCbc3LDM3afnZ7eMf8wCKOIuBCX0pg5a4P3UCVrdqfhlclDSpQMstTg6j246o0ATWTBd9
PxgXMEFPjhfEpW4MZYySe4oNKexD1RxzTIG7+f2NZQJ6VCQOAHqJFJx08sjiehaaNnlokueS7un3
24e64heQNkLZBk1lgM6W48UKrOoDkPtmkEJ3fv3Z4vc3GePBCPeGSxQtmrYjNvHMgBYgkkVWid9f
5WnQIB+mBO5bcT0meIQR8LynWOShCkbyuCbNNIdaYQSOy5COfu35T8P6lJAfEX9ym49/sGdnAoVz
OltSXFde7kZ44zfaUet032Vf/kQAkrrwcDh32buhxgl4xZjMoWVuW28z/4Hi4hWKrmZEuuhgcqQF
FI1lzotnj2E9R/6Lq781kaJquhJwQAI019HRJI/HjrRFeu9WTkNGUL9kX7TF2/VLn/oeGiPzqkv8
0VLRY69cCOcC33MLZ2dimmnepy0dQwfEPcW8A+h1UKcfSX//E/5CjuSb5ip3uhbY6WHues+Eu49t
MnxKvHZ3WwNUy5GCm5ZOellOyxjGExJu+ovdfirHr7MKxWnN+i2QyeBeEXSbcuZQtwGANHSIQMH9
vljHqFNcGSseEjM0wANFnQW1HLmZrVqmrG6SYQ5NPvqdjhYWtH50X2/v1doiBP0OoI8QRxEZCto2
+T/mWC4pqE8/VJWiOrEmACk95KMR32A4SHLBXlK3pJjaKRwShJddsr//959/XgowW9cYsmrpprCZ
N4sT5KoIc80Wz78v2SJJ0We3TPi+a4IP2I/KPaWPdb2dVCVnhSBPalea2sqmGYZ1Q6PbtAU49F49
HhQWMqCKV+a6IMzeeHjcXpcISre3NDepptAGArRnpkEMFr/c+UCAYj8PCvVa02FwruDlBKCra0Td
qdLw79MZp798rfOPLjnWpsKpiBOQAh68L/4VIW8cpha62XPHKVy6dA+os7nHYGDQVk9FfbTt1J9U
KrHmXs4FSl6sLU3a5QsE2uN3VjxN6bFqvhZUcQms75zgxkEN8RoRWOOOiV5ZMoWah0sZ40tmAixt
jJz8gf3gsvn/YiT7QY07KtALDLWrNouFECkdHm5LWD0fzHkgH4XZcAxxX95mYGygcxvDATQtmZ7Q
jtA8I81bBJHelk/O7FBk2ch4cDruHZKcW4fb4tf2EcE/UpPozr6GELV4jvz+jLHkKvpIyaMxb0bV
XKVKhFCYs+uzqzCBiwZdEtLqK8/jDfU+ehiVuL2ONT/63s2Ihkb9us/cnpvSZp2OIoLztdsMRBHK
rtUP0NmLUVexS9fIh2408aheBsxWo0PPanxQbpTDkRc/uZX5lf3dBEyuk97fXOVh/BHFHkyzAHRZ
zhtWRgIyFX0hYQ+EuQC3UfEy2+Z4WmpNBeguo/eL7L4YtQRxJWAEAAkjjvH8mDS0HJMZZRh35Luu
AynBK9L9O6SWA6vd9HQJCjheY+r8FsllDRQf5NEGk8S0LVnkm/RHPR378icZMD2UPzSNiiGDrlkK
hmBEeQDR+FXq0a09XrYGRpUWcx/1TlBF9GQMdoBnM0Bjj2a6x6wrIlMgAH63zIe8eYXxBuaMsMB4
HccHBCSbulClrHVhoLKDBdg6shMGuhlwkUv75pRRDkZHIl7xJjt6qev35EC06ZVVP7Qye7WHbWNV
PnOOc/OcVj+WhKG1d/Trpd1Hhvc4DLWvtTFor0/TkL26HQ3iblL4y/XjxfaJNgiMrsqpsy4vQVBL
cbxN9pfnJj5fXkj/YWmaHdiAghpUQCzatuZD1P00yyMzHusyTOYEj/Fyo9N22xZ2YDngeakiH1n6
Vzt7vW3BK25CjDyIvLwgT32fBT7Tv6h1pzlimH0Yu45/4IDzPgqaj61dclVHg/Da0pEh34GxHxGa
opdeOrIsHjWr7XBktdbVx7wD3+GcjfzR4mMXuEvdfXLzof7Qap6m8Parkt8hNJG8RHQhdPxskZae
WzRDjSWcXCCF2WRD+UvHX8o23k0Au1jae90i8uTI/qHZCX36zlUBsqR5ZtYZ68PUfdL509+3j+zq
qsfXQTIh9B4VIZjW5Wr4opkTySnqKZXlBeWQJz76c4cADLjpAXihsWLi40pFJHnyTTI1Wjd5Ux9O
gKOci0T3S4KOBGTnFNt2FQQKQaJShGyUYDyQLmXRqJn30zyEtBntAJjr7hOmHwzf1dI3fUz4Hvut
6lNa3UyBY4eRFlRwrny9VwzMsM0+pPOxM0HAlz0t1Vt394NDLO1MjBTRIKLoR32GGKO0NsTM/WT+
elsrVk4JRTxYl0jLQDkkHe9so6gpXdrQWZK/hqUpPpT1QgPDi+iX25JWtgwjWWDxxWSk6H2R7Nhl
Nnod0xKSIvs78KZOGvMeoqnYjsWgwnxcWZWJxn902yFcQRO6tKoyXagTN1aDebzXangtigfifLq9
HIUIOc+AeVInYxVEUO2xA2VaQ18m1bzvqgwdCD42DFfkfy5NlqG+maRNVIdd6kzIlbBxW9OieGHR
4iiMaOV04BIcV5D0YrBY1gM9brjXV3WLYu52cR+s5dCNh7n4cXvTVkwVzQKYXhat4QhkJR1gUY0E
nZ21oTcyi/lVT+fDoIF2giKV8lT1SXGwhyVVNHZcJ83f7ygBKYtKMvKkkoeIOBtSI8biivERYxt1
9FQ7J4fCXk8m6i39lzw9Rc0DcxXGZcpXl5AL8G2UQ/AMuMp6LEMxcU2v2tDu8/wBLLpL4DquKmS/
DneBcwETRj1ZTCIiqrlUk8YBK/1kL1UYD/2nguqfR50GoxFvIsCKo90l3yRDvaGNxQMPzKG3j/Ra
R3U0awETGEkjC887ydRoBBjKmUwsjLNxk5MYGB/Evx8tCdPIZ1JkazMNVjUxWVjoleRtQh4sWtzt
7YWIH3oRZ0giJGNLLBtYfhNloc3+5tWHAZVq4L3szeF5iL/VSejc3aEjCZRSe0lt6BoeDCxMjMCj
jq/dy2KEuwm7BnODWmDkFqTwl4qxeHXTuT0kVH+3T4XCqq6V+/Lj0s/Perd0c46P5/oTp5sx+nD7
PK490uX3JaMFQP4M5gech+Y+Np+4fWDZwawPt4Wsaq+NBBKou/EnlS7Y2Pa02OoMFmbOY9weefJk
W4ri/so+ibwqZi8Ew5flinWeRZFd6ZW5nSUsJEBu9MdMobbrn0c9F60+6PWRO6bbrDJtQ8tZOIO9
U3f8JVGlVa6dNvyKQNX8R4L4BWcLYPo4ouOPsbDQ7d1cwLWw5FBnzp7a0ZFzpjj3tQWh6RfFKLR/
IyCWvFmSDnbVofwU9pXrT0YOVu3g9qFf13LhJJHGFe9SQJddRYwkqtwpm2esKI+eZi/9Ei/sGFkD
8K3Jk9ZrQW8Xe5MOjwnVtnSZg7mpnlO7VzyihHJJHufiZ0gbC8rjzqtywsLFGvMgTecTuka3XdXv
HSDpoeX+d9ouiivpGoX5fe0Y9URMASiRKygBgPq6Wjey0BqdcPaKQ9KlRxAF7FpgsvKFbUGI8jwn
3KdevTG6JcjnDDXk7JQAeZa0+bbBvLJ/+0BWrJCCIBIcjhYa16/ukGHwOnvRSRFS3qKxIgQQ/6ao
VQXIFQcPKR5qaRYVuOmSYvVOBTovxynQknTkLhgYTkn2ISntoG5zv58+tPlft5e1KhAvEiA3iTlk
uRUC4zfawsaMhWBZdMbOT/iucTw/TZ5b0/G7miCTkN/v0ABsD7JzsM2sTMtoWrWMWQ93YDSHodhy
GmPOW5GeWD2u/2TIrf9xhcdPb2NdCdJpbgIJ6bd0URForUgREIzo/MQMgEjYXLodd0EW1mZOGcbl
57n5nLO3XH+7fUArruZChGSA6WI6OZ2sMhzI4bfu7W9/XbUA8fdnfrOHMUWkxQIS/Wij0RcUYFo2
KHzZyi15sQTpdqlGPaNGAyE9/dwTtjdYDowtHsQqDF+VIMl6mrZtZ9xxZWgNfmJsYrQR5g/MUKmv
OFXJJ16sR7qQzdQ2lryEGHsZgjz/5RRgq7RAOprskP7eOsUPp0HuEKx17tTsS7vwbbYvJ3AoVydv
0IIC0S85Erb4tnZsFtDRVV/xuAmm0fE9Lz/wfNq6euPPwCEuH3S209P+00L5bvG2oBPxPf03gEP8
Mv9cgEq51EuktDaNQzcxJ5sMnF2u9YuMf+Vl7OfZB05+zEhs9JWOjoY3L3kmVHX7rugoTA2ZDVFC
v6YrS8cZdOasrEWPga1X287KFHu+LkGga+piWF5ONlYWL2vbyutQp3MwuZgRVDWirlgC1vCfBClU
jDHvzSsnrcOKfhqjfTp/trTtbWNTLULyFkM/Op7bFnVI3R+6fmzLze3vr6j/xRKE/DNjHvuW1CTH
9yfyXEzomX3gyy7uFdYstFvS/gspkssgtjXMpo6jcAz7CYktP472iIV8u95p2rT1hh+3V7UqD+iI
4PFDpuSKvZ7mpNCIrlfo4GdBHRe+U4XE3tVTtNG1p/juCX0LLdW4nTDaA0gbdI9dbqKFjInZT1EV
zovxZHZfC3Z3CV1IQO0foJ1gm0ZL4KUErht4hsZ1jUf9MXP8XtWStqpmZ9+XVtBz0mMKtoI1Wl/M
4keVK4LfVTUTkJUCowXvacmdG8WwzE2rQwFAsFMNH1L9r6JBsUHVXK+SI3lzc0IAnEYUcuDhUmfY
N8NT5L4sKtarVQWzAWKB40ZoJ3ega1mXAwDHrsPc9lH96ZZDSf06+6xVwaIa4131MmeyJBOlLDW8
uMLeRdzd1WzZDGP+MHbu/cGqQJv8d0mSjZZLzdxUx5K0aO/Wlj+Xmz5TQdpL54OamYVWY/T7oZsF
E71y41eZ8SYee888WcbIN73RGC+6mfI9aHzLYzIPzZ1wOf8TCHAZLAzXzBU4MIastaVBQeqkFxub
6Jitv9NDv0sQlN0CeggPbbn+kFOXxgChNU91YrxSjnKWVircpzzw8D8ZCO8hASEwOhkvzX8EQVXU
9JZxSmprATCEOf+sWGntgdQzBHTsrScrn0ArkzQ6gMPRAG1FcHWxazWKXyIXGvFLXDDJAdwbtTGU
c2ScKVQZuVF4bRemKNFXeokiYuk3UbZN5s9t9LTEexp9Ge1vUZ2hdfgwuZiqzj6649vSJz51WFCg
8WMy/56L+YEBEKpuns1RkboTRn5224jd0kUnkwfWAXA8ybPCSW46RR1b9MQrEP0mfusNmyredt7G
JPddz/+IEn1ZDjwzBF8eTNeaeEoaJmrANhArX6mqOfY9USOtBQ3RGHqGaXpozZIEoGpWJXXZ0lNL
cvZIMrPZWcM4vkZ2T7doJDa4P3QsbX3QvRLktif7MeMu3XVVrPumxq2jtXj9rkU0/TIz3m4rK4k/
xbaT7uoGofx9TkRWD7nRp3OrsbeHvgvrbltrm8o59Lliy8WKL3fkQgNlAKGkMFiNynUHVIPPVYr3
YOZ3qq54lQzJ3hzemklrYBngf9Srb8zo/VHV4S9dIf9sFUDSEQWjeGCJvz+LvDTOs3Fosg6w5cn0
whnRThnS+f7gTeC1XCpjM4/aG2dFe7gdHF0vDjkCMaSNwcP3geRLwVHHO6ONDONkWrulfkS8p6TE
kcIJYQjifYsSP4oEAgrmUsSSolBboAZ3ysZ9lWy46g0tVz6EAMwKiOZbUcdG1HUpAPyfvK2pM57A
NdGBsTdq3kBHmBS+V9X5ByNP9E9Lbf/kPKp2I5vpHhgV/UtmM+DqVF6kQpFYc9AYocJoJZBosGi5
b4X0jjZ1jTadMjMfNvVAim3pjm6LNpXZfWg5uL5BzJps3MQbPmKoSPOnvrMQBjv9nTVCsTUXP0UK
tSzwMesNyefT0j5o3i42joaqpLByvPCtiOWA/IHuWnluLONdwqcWInj5YvDU18Yft1V0JUw4FyCH
u/mSxZSUEGB9BKhibx5QYfImhR0oVuFIMa9uDdo05xCieX7WAgj2bl8obqB/d8mRnIjNccR6Xs4n
l3xjaWgn+1JFoCRl4t7PWkgAJpywBDmXlEQ9wIYn0p/agk8mCJsYm3y06pW/GtuLf9pdGoP+01uC
2an0xUekpaLSvnYmeJSI5mQw4KEIIJfJDIw/JGlvDKd50ofAi+MTbR1UsaLq7t28ECRXyviyLFYe
6cNJoxtab3ixm21FcHMdNyACRD0AqQIs6KreaJlsxgMCALET95G4LhkmZHe9+Tqoch8r7uJSkuT7
62npq8VI+5On/0WXrZU8dfObXu4s5GHybtPY+7R/LDBuc9usrjX+UqzkNYH/NID4HGIzw1oeWGJb
jyghq5pJV6SAoRcIeeiKF6UuoTJnFxuhSWqOtBlOoDf1l+wzUz23r70DcEbOBEgejsXtvLRFN5x4
rjVBXmtjkII84E1j+QRMBUPFenhtZQjvKd7eMDTgLMsUx64Lnro877Ggt+iNsgBstDka/gKj3Ld3
AsrDokV3B1r5xHQ70E6kzUtnkM8sTq6fKjz0m32i4rNa2TvUvFB/wmMCV6hcVqunnFWOWeunqTtm
2c5zAtrt+I/berbiFDCVjcIs0MAwPSbfD1pF46XEPXni5NBkT0zfKLFYFSLkG6KLCYppNpov8wLv
jCBFq4WpsBaVCOl+4B3rS4+J/s75Kf82Zg+taqZ0RQIm03T0xZv44wrLFYR7WmU05XLKSWduyiJ/
KHW0t9qWChVzVRDYUABzJZDM5BJRrheal+V8Oblt/bDo+tMYs9TPuK0KPlZcqIB1Ro4K/RewGuPS
9geri4FQ2mFF6bx1l7eORIGels9mUqvTr8JLXr4E8OgSdGCgf0BAe/XOi5JuqgyvCu0s82Pjbyt6
nfsv9vCQVlHgNHcmSGCaF+Lk8tA4pEvFGogblm928VCB7RUA7/dazqUMSecWXs6FpWtVWGrPRXkw
p4/JnYx5V8vQL49oBh9imSRIVmrWg8iKd7PC+q/9/+UaJB3IbNr0Ok3qkI/ZHjDYEUgqbu/StROD
BxPJB9H8gd4n+Xmhj3ZmMjz+nHkiPsesXRwbkx/Xzi4yUVi5LW1lPRfSpMva7KO5G9smDVN72jpu
9pJYyhHPFVXGnA+SVOJFhl5Z6WYehxHUBKmThJxtKhfdx69WFgzEb7pXHr/dXs+1M0DrJaJ2AQSJ
WWG5x3MQw/hN4qRo3CC+Yz+2dew7Kte2tmnCBQAkChAdiAQutcwck6Ez2zENQX780VIReawu4ezr
kg4TDPd0GcXXAd/zyl3+QivtJSLRnSB3wlbQOooeF0wimOh5k9LuZcq7ap5oGtJkP2dPcfGQlZmf
a08t37SOorF4TQfOhUlbljSjMTgdwUvB/DpZJ7Jovl6kQR4DB9b6HXWJItxd38T/FidtIoZ8Mfpl
Y3H5aG+iKPYzpOdSVbv0uiIgqkaxG43usrYx4CrGCHlSzJC3+VudNe2jow1UodNrUtAWgOERdH7g
WSrWehZzpvWgJ6YVpaE1fxzmwHO+3LYZ1felkHMxop6VaZqFTCevOvvaF/pftyWsncb5CiSfRipj
NhyKFcTsgWSHmuzTStGxdX05A39DMHMi6ICvkYsWzpg2Mxtx4G3/qS+fBNQdM3XfBt2K2d2JX/Nu
OufCxI6enYhraXjBp9BmYk8bXrkB/3l7w9bM5VyAdOSA2HOmONXTMNI+ztYmzmYUwkuf1aCZSlI/
1RTdIWsqAIgC9CwjkAJ4kyRPjzgt8f5MwuiRf1XCaaq+LimYTvoqzYsxCQ3N9F/qRhXMrp39+a+X
1KtfGJ+oh1+fDoiVhi2ymjn5Psan+7MeKPCcbZM4trNzX8ySYUgKgk6T9tPdacX328eu2ijppsy0
0kkzE98H8mAzBvb29ufXzBApPDArgCPoOoB1qtLihlskmFR1Nph825Qdeg8NFYfp2nHgEYs8A6Ys
EMpIyjTxOHbjMUnCzN173iMlHww67TXdCObs1+0VrdgJ6gYYaYLmArZRDi2qDBzJkcHjsERRL4mm
He/1RzJ3b7QG8b1BHgCtmClCppVdBCUaIACREBUVK2l5NCpJ03heHGrxRvvhdntLVRRdUQPBOoIK
IoqWCDKkyzJnbg+EvhatdVb8xoDEQxZFFWlFAjrqxaAfOtzQJCpZpGFok5aaVRxG6WP86M0KZ3y9
RYiL3gF+oGsAT5YMUp9TV7NNbQhravtaPDeB646fYl2F+iZ+5uUjCXJs0Wojxoc9+UVmMmZPugME
hCp3jRc2l+MGeezGj+bK2bf6qJrxe0/EXQsUSD5U4CXJIJfWQkbSzvEYpo7rR0blJ3Tr9j9T59jX
pzaet1q/BD3d3dby69PCA5BA1VAtQ8VPbsEoBlygpjWNGL1dQOtWnpKEbW+LWMnaCRkgqsLLA821
8iyJq3Mn5ek8hkU5+rEGhMYqoPWhqioxcRYMZeWnsevPmMA1maaI1t5rJvK+4rEr8MAcMKrLXZeg
UuobjM30odvbz3MKjLvW3VC7BGpw9mgnQ+UDvchvDGPLSzL7cYu0pc20rQkOXKeuf9epif+cbDAU
q/Awa6qMaTEMWolSJd7ily5f6zirFqvpw5gYWsCszHpKEtf1u6j1FLuwps2i9IwMGd79CCcvRWWu
UXSA4elATLqpEiCHLLsCPfoqeqM1bYLnAhSUqLhfATQl7lCkWqZ3IbPnh6qgH6hWKKL9tU2z9fdy
OgZi0at0uZLEGVtiJxiK1KwtRq78scv9olKo7No6zoVIXhJcyy1yWEUfesVx1J9VTZrXiVFRRsQ5
OMhUAjpXPnjSUxSndWCHWa4/JL8xDekv6ffKdPYNeaVF2Lqx4mZZXdGZSCm8YIvj8ZpQAf1IgQdG
PzFDxZStEiFFGGgyjgD2hlWR5Zlaj+WdpEeIjC92zZZOvo4GM7IzfD8ufzPjZ63iBVz9/ci6whox
s4+5sEvN6mGknUlyYN64U5BhVKpUTcGvSsB5I72LeBiQAJcSioJYjc2dIczaVy+Iqvtold43CGj/
GHEUPe3okb78PO1ax0waY0BeLz0wE2NXLYZgk/HIiugtMbLvOTU2Ct8uNl32rmLYS4BfYJ5Odixp
bNpJxzzIzPfe/AUEahjh8PPY9Kc03qb917xpD2a7vy12bSMFxidgFzGzgVzM5Uon20koyQiA4IpT
8n3mr/+3zwvxZ7F4wjHnPXgL7BP9wv33vFOMSq35MMRGJhA+ke+9GufvBRynscAY9favFMOugzX7
Sn6U1YDiXIqUp0BP4UA5xSZFLi++F5ppPrAotj41Tau9VAstAxtUmD469b+mXpecdIOz+wCS3jVS
wIriikMUfcWuZ5Zg7+sXgEvm5ugXO0tT9fms7+S/AuS+GXd0KicuMLRZ2ZtM3+ju/o907WwNct+M
5sQpmWdYldmnW73TNvXv+7XtXIB0Tkj2gV6xwRp654f1IzL+5PMY+MNtifzOFW5ym6W9tlgYh48P
VMfN76ryvGuxhYheDOoAxRpIBZfW4lh5SjWPwxiTrzGPt8zN97b+YLQKcKc1o3dBN4J24Xe8Dul+
sScw+zUDvCeJXtJHUv+B9zz7vMw/a4Am7n/ek7jscZiKfad7JzvXt6TmL7GF6SCA1P3ByRtoT8Ow
vcArlW40ryjRoVbCeXqHtGMIylS3vth6yTsDeQb8msB5wNif/J4E13AE6A8P7bYOwcjDa9Y+DE3z
QAbAgJR/0sNG3ktleC9hOZIedPUyaWPUNaFXmcAQG/dEn49lrcrIrPk1ZOH/awCT9ECvPc2y+7QL
HZYFjYkh0Bev7LdJofuZGTrgD63DJfly91FhQBBBGxCE3lFOLpU8KZq2pBaEmiUaI59o/ev291eM
CGgLjuBIc/EisKQrZxpx5egDmpWzogvS5ltn2P6s7cb0/yhHONSzq62PqTvF1KhD09wR22f2MfUA
jKXI+a24ZYzWgalF9JshOpDi59qwItY0Ux22Q9DXD8WyjVRIZdfpGRcZBjSdAJwUA7tya6+mm0bb
RVDtAhBvFv3gVifgMM/tX0n1kKp6Dldcz4UwKd6IMlKQxYUwk/s1DXJd4QjW7PR8MdLpmzzN43TA
92n96rGvvDnE3a9OT1DAUDyf1vQM3QuAqsRDUISJl+cPOqBajzzShUby3Um7oES9LLM2Rvvztj6v
7RjufBGyo7v7Sp/1ep4BCdR1YdRrvj/kd0Kwi8gChREoGECeUfyTAYcwmGsulZfxcPyi06e0erj7
5yMLh4Zt8Ra4ZhzJoXhTaVdgSzgm9jfH/PwHn39PiaPN+pptM+0R19aZN4dx+rlJM+A5/YkAXJOY
GEGfxBXCxYxMjEsXoPeOQKPTtO3cKd2wcLPS3QJOBACGA4oWozWG5IZdWtgz64AVWw0e3aVm+7GJ
us9G0rzMoxM4KXA9h/YYcc1HwfGJlO4vjsSWO+NlUC2HDJwqemE/pqz9VZs2oMFVrK8rGnj++0zp
ck1iQrUxMcbQRC6N1LWvaglaE4Cqs7hY4eOQs7s0JbN37Hmu+Rg6muPn6Fntc8UprrgFVLff42e0
NV2lU7KmYtPQaiOGH4HBw63mozuwQ9P0vpPk6OXr5s1tvVzxDhAI8F/qiYFoOQbqdL0svDGdwqgF
HVE3LD8mt3GCFKOdczf9fVvY2v6951YBAAQShXfIuLOrKNbrJAfpLHg1QD999CqFp1u5g7AOwc4A
bDwgJgvxZ583IqsG5qgLYPt6W2a7SduYqozH2naJGUkkFwV4jXzNGUbduwycMyHn9OQk7HXIpmAG
ScNcqZKoq6KAe4bWcKJfD05lneZiJp6NYWZmX5olxYxR8cmd3UM/qGZuV88F9zZ60ECzdoXlFiMt
GXECiOGuLvxtjT9un/taACeQd5AOFk3fyBpcnoxnwgFEwzSFeQWoLDJMzzNpnqkRH5pEXx4wkbEb
af5iZcaeF+z+tz3IsKDbiOUIstFSIiyvignVXoE8rL/a1odMcZOvaR3qAKjkIQI2AP5+ubbCyUjL
Jj6FoDv2q+Q7MU/Rnaxx73ef4FiC38E1iFaNSxlj25Ucb3hgQPf25oeGdPbtA1rTtfPvSw/SekHu
ygM3PNIT2cPSM8Bm5t+nfPzkoVZ8W9SarmGcn75DtIuho8ulVPVQxMuSTaGlfR/zg66a/1w9DiSi
RcUIgxvyJYWRxpm4nQcLHY56+2Skp6H7A4USue5/RMj3jJa0rcdziCi9DEC2gPpXqNTacQh6DuBw
4wUCnZL2iGtUm3ubh1a0c9kL1wEsdiCH2wextlGYyESNBN0gBvq2LoXEuQ1uun7g4aC/6s0r4IZb
VfPR2lnDy1MB4ADrf3cLZw6ZtrypwOfJQ+DwacEwf7y9grUyE55P8Mf/G7WT058z0EXHpWgAMeo0
7MuEFtRNYTpg2Esbwyf9Um6R9+aP/ZLbm2ks6w0r2+a1nT2qsJ+VhQKFFQ1cnqCsA+vJ5V6WtcEx
lKwvgC9Bjs3rfdZub691Jfa6kCA5sXnoJpAWQkLT7ro2iLWPET3mCHEGn+XHiSgWtDJNh07bsxVJ
Kpho6IeLMgvwnnEX9PwzYcbOsV7cPPKtZBclSVDxD3HPd/+PtOvacSRXll9EoLx5LSOprdQ9Mzvm
hRjLIst78/U3OMDZlaiCCt0XZ80BZlEpkkkymRkZAemLsDZjnrSg3qaBZu/ZMO2L7FRqW4iDlW2B
VwziZw/FUrRMKbPsQsPa4lqFG9EoH3O3PHTOl5oWwGVm/9ye7bX1RJQuqTjR/A7e+sv1hF9pdm5B
wqZrhtDOY4v3G8fgyu77qyIErn2oMV0hjBIfrIvMRazCiAfmiKeMPGtNubGKK8MA/5xkdcCLBsRQ
yjBGs0Ww1KK+MYnvWVAOX948SxefV3xSTIUr3IwPwBWxsN2X2dbVuvb7EWzZKHAg5L7CfjTTMNm8
9LtTO4dip79RCEneqqBH++/z0t/OjidXzCavK3yegexIO0KgeWORt36/Mv9ZBdWwKqOgc128YP66
iK0C2YoXodAtmYw9YAZ1dYE1CymqcUpA3p6EkxeI4qGbNhL6qybA/oVsPiiT8HK9nKR5MstxTvHo
ayq+L3CugkG6fEfGGtV6xIdQ+3WAu1debjMkqbjNGWRU7DAJiq2u8LV1OP+8Ej6xzsrmxSfjSWdR
WYTv2WaoHRsQUEFRHw0pl1OUDW6vjUaKALMDySL+3og31pYAiXZo0UuOx6vOZjcpFwDF7OlUDCH0
KNs8XN7e/I+KDbJqroGGBFl0vRzCkEw0dccF6QlbD2IfQfqbjwoHD2cop8mjCDgb5fses/rB6aaT
MYU9CUSy4aXyqFFSE2h6Q70JUtFgFnClB5xtZTwJHTFlWGHKnhazCyqzCU3+5JUPAk1V6bRRzlu5
iS7MKdOFfDEkSSkdsbHDH9r3FuzgzntmDERouISRYb9qpcqGZtBAzDyeumy35Pvk0+0FWYkn0OGG
3SaJUvAuUny2Gwo0vhY1FnzSyQMSh+4hTbz2t7FUVgjyBpIEZM7ZA1tKJ17SOtkAdV1vSaTZ8J6R
NC2SJF5ZsNQnJp1krmbkvzU9mMDRf3uAWwaUJcr7rrMpMZAMepmNh2S6e8fnIUkms/e4nNQaYaHr
iD5TPGPcEZUV67Nhb3i0/H2XHo0JOjNgXHp0D3rckXpIzFjNbhriRhwnY/+eMTiI0CU+UFNBKSNP
aq9rPAgY1c+MHO3o9ufXRoA0Pd5J4G4Hrk451Illd2M+lAMomPnjNKC1HeE6R95senPeBzkF6crQ
/oLcqPo6bhoAVEEQ359yrYzdnO81/D3NWwmZFY8CO6GNFQeJiZTfu1wRf255YSWgT++ODgiyDG0r
ubRlQAkXOmFAazozYQBid6NHwbK24VR/H3WKVyFOQIIbgQ9kgdWAYWBd0vQ+TIgyiWf7pbI/Zu0f
e/ySzwfN6gPW1cHcpWHVZkE/N9FMmzh7O+wGEQvQKjqytRINoVwGSEAVZPYq70jqMfC8OnTsjcru
iuvhRWtL5kV5vqlBi+H27dT3nXs0KjMw+yYuSuPVhjTCbQ9fWTCktYB9RtyCvkR1INrY+1aV1e4x
t+1Qz+swm7q3H2N4OptQJEfTE9JMSuhiUQ/6w77wjrlTBWVuhpm2UblbGwQSczjG0OAEyinFgsn9
USM692Uvt2wLGd5+0iN0/+/7ykHmkpLa/iD8ozWHXRa1n9++BuefV5yJa+4wzh0+P1bhlBch97aq
3KsT5ILbWqp1S5K0y31fs26sMnDDHJs8D/Mc+L2tXtAtC8pd1TRzOdYGLCTFy/IPntm3p+g6OMId
Cz1H8CGhfIZngjIAo2oLjyb4fCOeZgv6xTX3B9AjOj+51x8ayGbo1nvGdG5UmTVgjNF33KT+capF
CI65sNjqDFjb5OcWlFnrUqOZfRsWlmzHRMjbO/72sBU1GNlmCPJs4GjVvTElIm1blPCPs6kFtgbg
8JsTDVgXHMagjNNt3PfqnWKWiI566h7HsJw+duzD7ZW/jlMvP6/cKJU9LrYx4PMFuEfEdEhscBnd
pVv9viv+i+Y4tPxLdg1Q+ylbnDPTzEYrp0foqhr82S6+3x7G1vcVBy6XAjhWZPeOC3jS65359vch
XjRAGCPVg8TOFToP0mS4iZaGHt3pVQS5ePP77fLzyvQIhixGMeDzYGjp+8BbIvPt0ejFAJQJygY7
s5YeFtAb0cfZ21sGMACEDcg1wFnRL3Z5gAzIlInC7SjuOS24s1Jt45JbcVNJDYiYBP8CVZFyBXmc
aLSYGoLzr2iCgtlRXhantjMDVIc2gsVVW8AQyNsUtUj1sa47PAMT2Yhw1//R9l9t88NgfCVbcJg1
j8Wl/T8rakLDgNLD2Oawsnh55Aw+ytHvWHLcR9h0ONvxUFDO1wl9E9zsR3qMnLwPvW6LiHR9BP99
Xzld5yqxtcQbKBhQkoA9mMs7LghLUp2iMQmAOCAWLp0K7UQkHdAlcSzIdy/5zqPbZ8bK7XD+eVVM
3Wqtlo4pjm59esjsH8z+YZCNaHptiqR0IpCQ4KoH9uJyBG3WVa05VPSYJSVkubQnBnbb26OQB7QS
r6NyCc4GIMgxVY78CWd5DSNza6NIfP9Yp+gKWlwW5o4e26W/dw22A7vgG2lBkROV3HkoPeF+RtVU
zQtMdm+zQceYdGKFLRRnPfDvm8WpTjbCztWR/WdIrQ0t+ZT1wwRDhL8a40tStpHZQVlt9I+Ebh3w
a5teKgH+ZfRAB5nia4ZDytnS4cxmFzvxcMiWh9n9dXup1rxBakICBSePFfW5W1PWgzAOQdySCWRs
oBfH9rctrEwZGusRjsg06XW7Qk9NoZGsdI6m90nUhxoMbUnyRRAe2OWGqZXBwBTEtCQlnQv++ku/
K/vUY00xOMf+yTM+2FtCqivrgeoppgqwNOda56ytPcJEI1yQm+oRz3/mRXnvjdAEqjZulr9upGwg
Rx4vktH0by/a5UAMtzMzrxqd4zSUc1As4iFNivvecaIknX5M46jdYV4/GfYYjU4R316wtWGiqRM5
PBCiXNP/syKbQS6euMdhKu4T65A8++WO5f7bzyFoNiH9LMOv6/wwMNJW05cw0+t7Fvf9hi+szuH5
9xVnsMcJGRaK1WpAFZxOe7u9G7WTNt+XdRWwvAqG/kC3mEtWzu+LQcnNcHbyLa1TCtpgUOTo+P8A
Rjb+c3txVnbThQElqEE+bCKDCQNTP4daCtgqklNJxQPAG/H/P962trKhIMMD2JzUIkMjrhLiCKeh
ie5gQxF+dMi3mm/lO9eGA+4IC4UCE+wRasqjKCavRD8lAVGaE1T0k83GwLannZ4VuzStd7eHs7Y6
59YUl0gF9To8KsmRGXoPKW+0l7P0AfSxG9O2ZgcRISClYPuSsmSXXpAXCdUyapNj1Sx3fdU+cjSa
p9lWdX1t8oAuRXse7lj06Cipyto3x4U1GI7Bs4Cib/SINAgEstEAsnEgrfgB0N5IcSFgwHtcRUIR
Z0yz1iKgr7FqZNvC1P/65pUBIxooa9CQDay0JWf0bN/0fuby0sr9I8si2w+KOdbn/W0Ta2M4N6Es
vlvUhs2rAhmdl8QBs/KGb618HoQ1sgMfdaJrHhRtqYnVl553BPPfXVNWcZ4nG/lBed8rtwLKdSh0
IbSSumXKe2lB6DkNCR40vkVC3/pUOS+lszN9tH99o+1zu9mWsTamc4Pyz89WhZfL5FsmDHZfWpaF
uAM2/Gplo0DoGEcTatog2Fe3P8NDv9K6AjQJoCghBz8NiLmRTFgbA4qEkFVGnQ04NyWIGkYxFqNp
os3/fnGB+zjc9qqVPQgGPMS5iDjQna52+OHVly+s09lpagoz7DsvqJPpUA2/iFnJhrnl4217a8OR
WXzZXATiAvVoqfWpnQAZSqDt+gCdXOPuHZ8HGYLs9MFJqXKmoijMJ6tvoBrn/p46EfgbP39twfHd
f79vXHrUTPOcDRSqdGk1zKEzVxGnQ6x1VhveHsiWIWWvlAX4I+ocA0FhsMvCPAvbYcPECkkx2oek
KDNgtVKVSnEtY3E87rYg+Sgntmvd6jFPIV40mVHuGY9Z4WYBymERWpHqoEDxItF9ZGJnNPHfHurf
TKh6Lpz9DvVRIhjrzWWg7GS5pD22ZmqXMUT6XqCHDq7izE5jFB2qB2tCEO519peMOd3DAvbaoGpm
45cG6czbv2jtoDr/Qcr9V6dsSd0SE4PLa6fVSdBlH8GdzNjJkGRXgPqPy8bDTBXulk9AIFlRMtel
tu0VZ1yJaLJwHWwMHysP9otvgBcFrl5/mNDsH1jV0O7dsaxC3avZrk/9KjBK7oZL3w9B3eRTpLVV
HXHW8wgPWisSgmcPKCw1O9/aatK6XjEwOINEDxwqEp2CLrTLbdBQn5mkmemRdlUDXISuv9DE/W2V
pNi3c+PveJM1AdVZGWlu82cgxVc0rLHD4s72EYLt06fbCybvvisPwnNd4owhd6Pm2jsh0HUPpt8T
BOZe7Gx8zRZ+ZHYa+X61kcla3ZhnpuQBd3an6ANzUtKJ5FS7JsKv7wkQejTd2Jprp6QsGgAjAHgO
QIyXRtx50djYLvTYFkZoZ4ey2Lq5tiwo0QShk02h1UCPQ38a5lh4/9xeka3vy3vnbJq6JhVJ5uD7
2u9cRPawcW1tfV55RsyaA/LTBp8vKPL3oVVtPO7WHOp8ARQHd1qhabmn0+PoPLTZvO8sGqbiJbO2
aDbW7l+09CO7CxArih5yoGfzVFBR5YZH6dGmT8S/G3UReb0e1CnYibfoMFZtwaPQ6IK8L5Cml7a4
OWlIiFsEg0qe/ASNQ9VL1c3gpNdjw90oQK7OoCQllLhRUC0rM1jVmebj7CZHEDzFUFePK4t+Tkry
a2T1/ravrZrC8w7Ux6AnvsoI8qHuC25pSJS3PDTZo9HOscEeM76F19oyJP/8bLFGGySY5gJDRnbP
oS2SdXel3YG8fOMyWDtjfEBgAaYHAvPq2VpBrMnyB2SZF5LcVbl4YrN9aGe2sUQrSG4AYc/sKA4x
9ngzUb+XFRj/Y5Ly7yNHe1Vv+LGZL0+EG2HptruyNXedpu07M/9ye+HWHBLrBoUw3HioVSv3LLNJ
VqD0gQdBOgRFNQakgooe+ZQhV1h8uG3rb+pZvSPOjSmDLZ0JcnGzQ4+scPpdZlkMsYX7qxJef2/S
ge/rqnNCs+ZaSEwdfWwFyKAOfiOPL3hUYAxdGYzA3MTubJS/eOJ+Jnr+4FEHIcLSPlLHyAN/zoxH
W0fFHQoWYtdlxA4GDbyVJTqOQoLAJbCXzo9yBDSgwy/Yq5Om9K5qG/8hn6GJ6efgboIkhx8WaUsP
jUZ7RGEWfU4KASqTWfcffJZ/r9KpeViAtorA+yD242R5EAxNx7u6sMrn2RnamBadEUL9nT41afZn
6vmu532fB/aYN6EmnOGZdG0VNukMTUwDRbK5aLs7o0fVBFhza56CPHsQiz+EiT+bYUlRxmSOYHFp
sfyQDvzLTLokgoI6frCz/EDs1gQ5n8mRgldxtyyWHwztmOytJUcvrzmNf2zujdHtZb26CIDR0HCA
oqqEcP+KAbUyEpv5eZ5CYjww7ZfCOr39++g7g3IAXvW4jpWbGMRRSbGkfnqyINV1XNINkMDViYKf
L3PXjotGQIRl6inZJrU/MQNMRPZ3qwzHnW/sHPrx9hiu97m0IptB0GyGVjOVVD1LR2rUM6zI9Efz
YRKRIx4yhpAxIkQPxm4JZojvgqL4tuG1xQERGJ5heMFK0OPleQngqw7dpwV2sT0+js3d2z8P5BmA
dPIdcwWfpVkBcadmzE4Cz1ex4/zHm7+P0xGdJVh4/FY1PzUzu1s8k4PBs3+1vtb1RjpkZXYuPq/M
TprOxSh8fB7c48LiEeTFotsDuLpHUAs9G4B6vkKCq9PHDGkvh1r3baN9mEYwkdtNuRGurtqBFgCA
2EjleSpGz0BXRVtY0BDR2iZqvd/d8Mi3Kq9bNuRdcnb35mJwiyUrQdg8Qat4gLAXr8J02Lh5V9cE
ED0MBIz3mkoOWDUOH3Vd8FNdL7iJPmrlRuB6teHhqz7OEdBeIct2RX5VQ/tECOIh7h4Ca3nZhYPx
7c2LLuGf4GzEy+Ead2RSXCN9h2PYI6dx+AZmvbzfuEtXZunChPzzs7UgHkBArb6QY5aF5RJUW2LK
W99XDl1rRnGd2/g+mHMfyref6AizZf0b0LvrI7cTUB0zfUqOGk/6YMncJ+I1GxOkqn1jaVExRCek
g4ou8nZqa9pCWwN1apxL1gTFm9pNih2qsvTe6y2UKdmIyrs3ZgEABFVY5mLeFZrR7FNNiNDWK/5T
qzo9MnkOcdwFB0VAan+r2ewq+FJ+ovKEMgeI7DZtxk6DX/+EzlcX1/384hL9aambkBf9xsN5dVHP
pkS56hxtoouecnZyeRJbXhLy8edtz18dkeTcQN0RLVLqNWdUgjhVQlC6cj7PvhZ2+YON3pOlegVj
2m1Tq4NxEREgtSFlZJTBsNHi+QKGlxMV86cstz5AW2t328TKgacBrP8/E2plWwAsYPcOMrN28ugX
/xAnzPh7JuzMhHIDcVo3Yiw1uIAHqu32V5/0kQv6UP6FQyj9HcPB9YAyPZ67V8l/F7J7VOtaBi1i
SC4W98b8p6N/bttYdYAzG8q5VKEt0TbLnuGOIFE+Q/9i/FE2VdAOD5O51Wa2uj6yrR6ZUxwkanBj
oAcPMQO2OEQMI2Z8G3NjV2v0HdMGMRxw70j+SgQjl0ct1Ms88Hzhze7pZM+mOxucX6a7vz1va0M5
N2JeGlkYTyx5LgJry0JwzP5o+fRdm5KNeG3LjLI8hA9LpdWyrOh9mtNTuTzn74gS5G6EooPU+Lgi
kx6QnTOqCfXYoRpEOJP+oE+DgJL51uqvHQBQa9VQVpS9cyoKyTIBL3QtgOec/WT/U+gbl/hVmCB1
Ahzk5tHDrYMoU3r62Q1bjQTMWz2OsmH2n01fPzBu3vM5ibTRCt+x+ACh40Z3fUBclMXHYQq1Surg
PtS/Oskv6h6SN3NJy9GgdxgPNVQZrjpiE+CAusRocBume8ojy4hZFb9jFCjm6Wi7ReuwShJT17o1
QRKTHNtKJHczJLj2zjDRfdHWW8lZeTFeJBIQU4O9FPc1gixk4ZUJyzxIyXUlmEj0fv6Q+rkd9CX7
shT8A07s382CxNrk6Vvsf6tWUTlDD4dsTFDzaQX68SEw1+nHqk9ipu1FMQV2/Y+gcb08LKAavj2f
K0cpdLikPDlIY+AdigPaHmVkKH3tSMs/rABzDKfBiLZ3032oQWZ525i8La9mFMw7sqNDbinlNqXa
DOU3UUAsqxjpg2sijTfzIds1OsRTLSLAGO3asZU7PLCEuyXXtnIsAcIjE6KY12tYFEiBmzFlQj8O
ehdqxpemeaUJ2RjiNZxHvsTA1/y3RnFN1cZElfi81fWjZ7wkixH0471RagEbdsKNGI0RRPvpj9vz
+tfrlYkF1hOpC1k7RgZADv3sGOkokmpZVttHq0zrGCKLoHI3SRLzutMOudaaUZ/rn9Ilb4bAbZZ2
P3RdES5L1/72Gm+KHF7qz36VNIFfuX2Qak63N5qk+TqYbfehaJolMOs5fRprdMjiljJejXopdjpD
ZK3NORy1nvhLMztfp7nOD5M7GaGm9cMO6bA8dEHqlEVlxsvYabRkR5Z0itsa/eEB2JFYOOEoOdKF
OB/6xgUFoV5tAT1XjtmL+ZF/fjY/rDO1pLU6+wj54ajVd0kZOiA7RPbt9kKsuBgek5J0ELkkvCyV
3ZT1ll9Oje4dbe9Q6g8lXgPJ7raJlaFcmFDC+QohcZ6VMIGEjglg0HSfzHfk1zuMYJMAlA68A6b/
cr7EUqXQ8R68o5d+sPSDqMMyhWskG5tl5TwABvY/M0qg0NXJ0msZzGR2HiFbqpu/kzGa6mNVzUFe
fwUH4e1xXZfCUdA8t6hslMwgpGzLzjvSzA+XzgtdAcAv5XHnlwHNH4x5ZyJHbeg/pjzunbcHRqC8
wP88PBYBIlPcY6pdVhkk8441tx+m2nmgvP04elvg7LUzyIJSJFikAb+4bmtLmtlKXYIWwLQuQ38C
WWQbkAT3CCkDJ/lupPeFZQebephr3n9u1rj0mhxyuU06Nt7RLT8OzV4kob/V2LxlQnFMvnDC+6VG
wx4rf5pz+mOYeDzlW4+YtU12PhLFMaFOWro6wwSa0+cyO9QyWa7tRzO+7Y5ro0FzEh6WQEmBeUW5
D12O3rFqNtwjWHiCyngd+MfM2yIWXBuLCdyPBg4CyGCre1nDMe4mE5CY1mDGxeyH5mKEVf695Ruj
sVYtgfEIZLIIJkF4d7n+dmn2hdAY2q0gWbmbhOeG1bIMn8zcRzusw5svrsXJjuraHHQTH3c21L4O
oqj9PUQuExZgAGC/IcS8H3lR3xWsqsLedEVc2Ul6L5qsuHc4YBojsYxwAb/2V9spp9CpKy0AEniM
+ql1dqL2bOgYaGPBgtIWzWs3LM5vkZX1w2Rn3g5PxHTXVhYyFC6oOtueeo8JJ3Nke7zZidKdnvVF
8LvZF7ib2p4/dzPaAdAlVQZV65An0fRvpgiTGVygpeQioXVY7dFhbmKxjJpoELUXRAl/0q7eWZB3
Q+HmtsutrBG8AEAwGdtKGMXlGhmNi0WC5O/J1H8U2X3JfzZD5HZbsKaVZ9PfKE+XUTo0WJV9qvUN
y60FEl+jMUfUT9BcuwUnWh0J1KZl1yXIO9Qq96JnjeakM5SkUF4LHK06eKL4ZLrkQKqtJtWVjYrh
/GdLGY4x1zxtctjKBsMP/JrRsJoJjQybLhu7aCX+/0sb9r9NpCyQtTRkIQTbtR4/gXvdah8bxwz6
9r5aXsZ892ZvkHhmKTUA9lSUYC+9oUyn0UGE5xwHAc2Y/JCX3+Hqwai/3raz4g7oPQM6AL6AOrea
QwGErxGitZzjYpdhon9DJW8jlFizIHtqJL4RPAKqN+R2L8TcM++YhE2fBP7mQ2nFBZBwBFscIA5/
1W8upyqnPbAhZYK7GyitNBLpQfPesRrnJqTHn0Wppg8JaUuaaPWXFFqYWkjFI/vy9qWAbBwaMcHt
dp3QsDMxW4vQ0G5gvxJ6Ehvuu7YOaOWWSBf8dRUBjwbHZTe0cF+wxDopmC/mjZWWt4jy1rnApCm3
zNB0rgDChh6hUxVWw/ALB+pd2XqBmeBB0VTdxqps2VM2ZDfkGiREAdIgWf9sNta+YP2BGSjGU/++
7LqNytSan7kI3HB9IiqAR186gdBEa4M5EEAhNN2T30MPco8NPMiWCbmGZ36WkHZwc03Cpf0nU3/N
utfS28BVrbmBBHvIvDnOZjWvZQkOjHPN6ZFP9TdBUI30XH647clrxRcLuizgiwWgEsxKSlobpFrt
Ujg+amzeokPqCgpfB5QKnQRUXeJAmvK+zeAaXOypDtKN2b9zSBf3Lv2cZdb+9o9ZHTBqEn/zt9fq
dmNhaoNZZgBFJDo4tkT2uW23+uzW1k3S4kL7CycQrtbLdSNdUzOrMOCJtiRDrepd3VtTsBB9I0hY
NYTeS+SKAdbBW/bSUNJNlcdBWnXs3Pyp182dnmbPzrL1lDUMeaKpexmCTf8aUlfQ0nT2F//oDyZ/
qCvh7AyPZ/tspJ+R3112GhAlgjTm02SSerfMJr3r+qGKF2o7uyJpm9iz6zZa9KEO+irFk9iyf5oA
zeyzuWb3xeL2UUcB2CEGzWN0zUFJIZ/Kvcs8bwzABQ1bleN/tcfShZyan0dJWwJxg4B6n7kaj6u5
b4Kmy5qoNkDvntU6pD0zoHgKfxgeMj7xO7/zpzJoPGAuXArdFKA6m3Dgs70rqrK475jp7yy+zLup
njLwpdhFQCZ0kbfgV9mnJQ5IJtrxoCXCDVBRXj55s4vIdRjT/dRw+yB0nYaOBvjO2Hbaq+Ui472g
lAjuwcCttPlZowzyIPbyKcd/9dwOfhEv7rLs29z66jrZjyW13J0xEQfCweLR0vJ9hkduTGozP/LC
q/fjOGWhWY9FMFUmZI4WhsL+LAj4qbI5zEAvFng9m18hppgEVcaasKkEjRx3wR8grR1DyLuPIH1b
frKLpIl6vdSi3imzPTrnrBDi8lOIzqruGU3Vzh5ig07cexo7gJl4iniDRhpnqD76qTfqwQLHj5FE
yY1w7HonRPEKCKq2QoafcfbkphWPaj4twYRurSAzl9/17C649HUtHkujRodW0wVFivcDsJj981CU
WmxNcxbNZpLFRm4ND+3IdbT69gN+JP3WN47xiYpBv/cbd/TDOSXD965guh0VxESfD9Se/C4tAh3B
+w7aTH/yYZgCUDHnf1hPvhtjUzwtGd4vnV/w134mAlTt4xgC7umGpdVpIXo+0i+ev0v0+5F+mArP
PyUkd/aL3VH81tl9qAq7jxir0b0CoaQuKvvFfkwLnj/libaEQ1/5wdxWXWQUefUpMdz6tHgZnBGu
VNyBn54H2jhpyGFwvFJ09Km4pDEA2BpcfadxDfj+Jv1qZd0ft2nyZ6/vzRBFCeOPVTNvZ+WM7cGi
MT76wvSiHqoGu8kqqyjrijkA62t7zGq0WRCDVbuibod7XmQpVP6WtoidtieRi5v4obVH5x4FMwx0
ynmUadnvsaH9fhgT/kIE5yE0v9knwxn1LvDFgNotY4N255bpvM+rpg5Mpif3uiD+wdA6O3SXJIHI
ku7ty1afolIfh7iuGgsY3ZaGSzEmd9xsq/2w/Bl6I0zgty1KbJEJ4qCNsGPlgAdzHzq/0GgkU/PK
meguLm2MpRWnxooBGbHi2/fHypF78XnlJNR6cOtrtBF4MFEg+cWz8LQ7w9Q27uWVA/fCjHKF0GRo
u5F14tQugUe/VXyXVDtKN2LMLStKDMNnrJZPa3FayL1d3RHrY9nGjvb2W+piLEoYo1uJW3U+VoSD
NreqATSwHlt/I/pbyxjCigSGQbgW2Ttl3csWeFLN0sVprvQMOwC6CwZHBg2cRfNTXyIFiw2Tgi0g
t/JQ9LkWWZMvopylW+irdQ/875coLgJVTcLKBL/EpZE5x0TbGOrW9xXf6JIEgCVXEydjjp0I9GS3
PXwljkZHIIA4Gp6BSJIryzWOKTHEiOWa2pc8fTL6V5qeTH4HCZ0Nx1gdyJkludfO4lsQzujtUg/i
ZJHfAAcsbybMkVjUs+9L9z/7fpMTB/2s2ER+A0IVallpmOLAvD1dK7lxGEG5Smry4tGprPY8EBAe
DFjtPMP1NYUJ+bH0NJZNAy0bgj7/1W61hq6skERA2lLWVbtmWtXGwR2dsqTH0imlgHlfB22R7PAf
/ylp9+g0W4KtcqLU8E82Q0iaSmwtNWE4sd5sGFSHjvXkH8wajWjl1B7KhiLwMbbyRSteIRnrZE8E
YpIrCZdyNr0S9Er0mLAIF0+11TC0+n1UUIEhNiTrtJLM7RthFIKjlSS3IGve6C/tXGxlOVZuCUmU
hmchiksosiue7RaQRfFb7hzTbK+BMFjEZHx7jeLChOLc6LFIiT3DRF/uvMIIDAgMF29u60Gy08XL
DS8C8IbgBXC5gzLEybqZcOwgULveN2LjDb2yFFhg2Y8iu4/hypefHwy89ebUxt7xQidy3txThV8P
dAyaddE7D0SyclASTV+q3Ftw8eRtMLooms4fb2/+tQHg4YWeMIBDMAZlfnKdJE4yI33asrBJwDq1
cbhsfV/xo0mvuhYHDz+5n4W1m8iGD60cJMAHI40NRwWptZr9rVgDyg4ODG9l+/fc/wdcIGKZws5F
9bn7+Y6pOrOlTBXiebvwl5afpt1sfdC019ufXx0Kiie4/JH6u8L/TB7xPGcuxWnI3Be0gOCfFi93
yG5FxdaRv2VLcVtemE414ol2MtGTH05MfFkGDYC9zslCIy3sAAI8n28Pb+VAcVESRWAj8wlXoCCi
zczsZiFOSQFiV/o48/Ke06+3jax5m+whhdYOji04xeV2pK45awOCopPlP9t5kG21Ucl5Ua4RELSj
OQRXFxDRah7I8LkpkIcSUFlygwlvyE77qdMxpv7b0VoXhpSN7w3c87IKG9/Uf3nel4JYAW0+2ltK
Syt+cGFGCZ8ho6EXvEAgxpdvJZp4qtYNUHwIbPbSGt9vr82KA1zYUrYP8SAaleqGOPXVyaT7oTrx
cf8OE0CC/u1GlM1ul8tvJUlnGRWWP+VfOisWiC61DTde9QCgtHxZQQNIUwmW7Dl3CrwGsEvTbAav
XS6SjxBoTl7rlkNp3qy0jRTq2rMA1LqSNhbBiwPi4stBkUywzk4GMI0g/PcRJYGE4rfXknujKCM7
Sf4YrRZPKIUE1PXjgWq/U4tu/IiVtbv4Dcp5UUCHFky/qEoN+uCETeHF4FB+wQv+HW/fC0PSYc8C
3qVdhEdLDf0lnvOYdYieltYj8W03WTkl0BOPDiIUWJBHVXu7izbLu6WzkhM0LiGKsqX6s/V5xdFd
Z54Yow7KhV6k40r98Y5fj0gGcFT4IRQhL6dI9/tGMxh4HHIIu6Gzjj+OzCcbD5sVN5dEW/8aUcbQ
Q19HH8c+OWn1yTS/J465N4w81I0Ptwez6lh4BcgakUxqKXbKZM7tVtrx3bu52yO1gmzNFsZibUGA
qsRKA4+HFLBixOUeVGbrFI0+5h+U7pm20XK3NggkSCSfCiJmS0VUj5D/bDPhYcGLuMwiv4whm3p7
nlaHcGZCWfSkyJesy2DCr2PGIje6/fn1ESCSlT11wAQo2w6ZOKNiM6LkygFvKqQj5i7Oy41cjXyW
KJenD/DJv0aU07nUMojsOYgA8Cy325PG7wl5JNUhzb739Y9u2EBgbY1J/pyzo6RL65YJBnOl9pEm
HMwXe3uLh319Wf4dkhpvFOWUpxoKzpCyvUvdPdlYlo0ZU7EaOVkKrxywLJOtRzOZDjOfDrXWx17W
P7VW/tqM1g7p8o3NLxfixkKp1Z+qBta5nVKYJd+Y2QeCnnzjJIpxP7V1AATv/8v5DMW3/XHuHS3H
JLKZ7EuyJOAmMSgaGPuNx9qGRxhyNc88YuzphPsThpzyF01eHDDzF9Ph9mDWDs4zJ1dR/C4z9KbR
EyRvWcz5oa6e/Dqot+r3q34HHL2sfUODXNUCFoxzx53wViBQSKCpiLp39LRJyZJ/LSg3vk5MZP8B
sjq5ZRWMX9HGEdyeqK0hKEeOMzep5xE4WZcei8Pwf6R92W7cOtPtEwnQPNxK6sltJ7KdybkRMmqW
KImihqf/FwOcnW6apwnn28HOTQBVkyySxapVa6kYs6VrzUkpIU6Ae0XUJRm8FrlnVwMsyLbDYnns
189tqug/4z/x1T65sMF/w4U/ZXXT0MUH174RdFHLfm3Oh3Ha6xsaoX/fniyVJWE1LG/MZqfLEKfP
O7oNIQEJgGmwqESZZsy3/W1r8qX5O3fC0gQlda1sxNxp3tGFpkuhOF/4r701b8JFAHSvUxuaj4e0
cV+m3/3yUwcqc1b9uD0MqRloRyCnyalcXeFc6afJ771tQZa5CZI5785dYYa9tkVlZSveNtL1Af07
bz8HZ5+Yp+lYs9Z0CopkmJsN9X+T3jOKYrldTeTMhgwlM7R2KaZRukx/pJ5QPX+dBqw6apc6yueJ
n29QKly1ObRb1YtXagRvaYAF0VwMXdlrH19q9MMjwVUkdv+9hEZfyxThrHSjXhgQnAFtx51bDmaR
FJl35GyBVeA+O3m2u+0M8nGgjQtkjfzxJjhDUdcD6E5w3JTzXkeBU0Vzqvo+//eLs2AoNrtbU9wt
1Sdon3kqnhjp56FeAFI1rhEn5ujH3KMFSKJRG6o+2/SA8Owfpufi+0K+YUHRsaIanrXVFmXsEeP4
374vTL+5jMT1875M/DkOmp3qySXd6uBq5pxHQLyLcjibw7wOjD3I8m4/TWeNlhb4LPdzu+mKeZJ6
KwJ9PCZsyMTp/IdcLHMwWhlBAI1r0XBDwDvQqW5EzqziIJGNBwgR9IIBgIYMvBC7kmmZ06qZkZWF
8DpyTA04YjYnnkZTcQsbsgFZ4G/SkfpFC4YoUWuVhJjZwk+unB3ytP2gjeiVYlrZgGwN2IcOqh9V
zuI2P8z1Fk/BGvaN91ClywEEcwdPRQQnc3QbosKAJiMnjXPheoKzDHnJ1kdFbZ2PL3RWRGeqrwtu
brX9wFiKK4F+sdbYUrVkySbz8scLXm6vGhmyakXWLt+3Y7y24Cl/ub2RZJ7B6fxQlEGKE3QP1/Oz
+Wszzz1ijqCyQ/LBO09NtAwq5CM/dMUbmnOTQ0keGO5XnBJVpy+UethPaVaFk/OOooWzOs7dEwkC
EByoik3SZbkwJ9wBgzssK9jdysQoPuIBatCn25Mme0ch8wwsBdRHoc/C1+1y1+auWxWpnyWbbr23
pnmN83Rdw9Ga7wi14wAZySydXiam8jdZXAAGMRxM2MTIcQiGZ03XysAAtR9u130zL7HVmfvF9I6m
SZ+HOdjdHqfKnHA6bWaz+KSFuRzQajIv+8rVYlR9IH27vgfOLr5tTuaL4B0BUhkkyCi/8GW9mNaK
EVCVbgWYV83ypbcq4Ecr1Cu00JlUCl2ynYUyFSQNAiA9X8kZFNowO5SNYEl1Y9YfQFAFJNDt0ShM
iJyhOglsl3qcH7V9MbpPY/ZjCX7eNsEnRNxWnC+Js/EDSioetrRyGifIUK1a+3M1fslVKkSyIaAg
jBQOZ2lB38X1gixF3mS+U1RJ2+N9YC9n23givgocKhsFiixgaYUtUNoIhyi8DFkiv6qgav69zb4s
b6al5qHmxfeFU7QlWgl/BQEXFBMBHqoGRTJb5raX3+fju3DbGmzVqeXg+2PwDGyhnv/W9R9upXgc
qmaJr9WFFXRn+hDpa6tkHt+v9w5VDEJ2Ql8OQtjq2VSVDYp3GAS9n6Ec0Ze/aggjZNMZrSlEU73W
VXMmeJa2EuaZFOaWKYKYSJc+OetBmdZQWRHuAcierUZKuWfZY1iOL7nthxsgtNWnt+/Dy8kTLlHX
m/KhGDEan/weIIgzq8jbX+szXvuweJi0OscOdnWVVF5wpOxcBWctPWnpx674WepLxNonOvywgtNk
7C1Du2OqTaSYyj8EbhfuZ3jFRusSPyAl0brEWX7MNnRRn/5hIn0ur46CKADPQr01rz1Tm80O6Crn
YAOOovi87D4D/+Z/nxeCwWYMht4EZDNBt1Dp7KtfQ7VLjUORv7x1GEDbgRcXeCTOQiV2R+ZrUDds
Q1kXb+rQRoaTKcLs16uBVlwUhiEQBwZOvEKvDwOcN4uX+7RO0IcZzsUXUCMN+t1Sq1QmX18A0LkH
GRgMATX2Kjrs1hJ1Og/0eIS8sPVpsO5MR3HwyExA8R48FUh1IPconJ42kJCzPrAiaTWKzgCIWSrS
wa8PTjzRLwwIB+dsr63VtTDQNTQEHoEqe+wkFpAwAXsBMC8OaP6E1SgNn9Etb5rkvJKPw/zhtjNJ
JggQDlRMAEnBK1HkDUFudg56TcNa12NItRaUlXUYtKpK6esLAA4FVhoXaRlQeIglGzfr3a1y8hqF
6Mcm3QGM/VgXjwsC9Wa8s+mb3+/X1oSTWWvdwRl8WKuOzrtC1Z0vWRALQhEcGwIgOJo4r7fHYgbN
0mcFSbTSD5cnn86K/acyIPx8dDgAb0hhwC9jEAou0+72mkv299UAhAul1RZP3wi+35Ivi3M3NxFd
7krn+e1WoD+EPkqgB9G6KeyMolxoH3RlnyBuIUdmnYbsWJHjbSOyqcKzG4ch/kKAJ6wFGYzUCAqP
JM6PPvhkmx9vf16yO/Dz/35eWIlpLvRuMVySkJpF3Rg1U+ynW/QPRlxE2RDRAKxNvH09T9sKYpck
8aa7IQ/CCX2axaoI8KQjAWuPCewsHnh/etQvbtjOKwot78wu8YZ1OVZFzV7sopw+2nMfxLfHI1sT
EDeZUMbWASsVm2cb0jtOWVQk6apzYmpvLosBXnLxde7cFwNp3K12nQpfp87dUJDQ0kk4zG9uB4AR
EHpCdxf4KTCTXxupDGjrNQRL0mULkJindU06dLCoVCElM4UCP+YIpy8wYKJaoKOtqeeBUyGx9UfS
JtXbF+Lq80JAouHi1cYan0+xP0iiOqYkLgUEAXKLaGg0uZr79SSBssbz+sXqEqahG6cHXN1BNTEO
NoMqIiupJQdEusiYclPCFejoZeNY5dYl8LmwAq25wYpoBmnHbcflq3r94OU4m79m+HJduFaKKJSl
FsxU5FM/LEAaBqHpvE/1s6Yllkajef1x26J0YAGvVuCBbaPt+NpiP7YtzTYbS780IYRH1u691ijO
YamTXdgQJg/6YnrXcBvF8BPs7TH1f90ehOQ64dkwAHwgQAjUsuAHvua2VQ0lq8Qk99v2pLXToZi6
oz6PivWRjeTSkLD1vab0NWA1QaMWFRV62RZV4CtZDmjbcCosF53giCGul4N5NUGXKaeONV90b0+t
k63CQ0kmy8GWR+iOMu9rZgEwky94mjJofgXPdglWdfc79fpwm3e3F0UyV1d2hLlCP2bQTCPs2O4c
dvVLryKce/3aQUTNxcvQxcwpLYWrsc2KFVAoSMIEZo+d4kckM8NxNCIA/UJreDs/x7U54URG9TCt
WgLW2qr6PDgPQbob80Nrx7dnTcIQxN8JqFlxNAHoEgQPoN1o672Zg0HTABP/gPbSZm9AiIKSj4v3
xQNneNV+SMnyds+GWQSTnCEL6Elhj1ZA/iC9S7IEjZ3Ny1L+j5/nznJxsG3m1AR9UIHntBqjwuS9
qooTmq+2cHReDUA4A0ZHr4JgAMMh+tnq2O0OWvFZz9F6vEuj20sk3aMOuhjQb4iagghqRhRTlXUB
rs660Z8MLchP4CMcT0b7D0VS+MKFJeFwtrwOPaRcLsQfQH4V1UQRyUi3KA4aB2wToM4Q30QWSBIn
ZwaB6vBDXw4FUfiybKLwZEQCGuqCr0kn13nocrsClfeSsRdKu11lBWd4viKwlI3i0oxwDtBmtunG
OGO4Zr6wwn5ep3/ZHUAp6bglEbyCyu/afVPPGYeppUWSded1OC6H2x4lO8kgw+6DmA5kQ5ir68+P
k1V2neXkSetxtkUzHsogLru7Li9OhqW4jaWr8teYyKlv6x0J2s4DVHWrdnnmfIYQR8hm+9ftMclW
BSl1KA8bCJY98XQGeYDR1R7MMHr3q9QVu13+dcwXULfALIkVKj8jFtqOAUle3XhkD9rbefs5tezf
7wuXl7nQFu8u4Kpt+hR4wwGkGREYBRSnomwpLq0Ib0dI//m9rWMUTvdhr+WfXU9hQOZY4KaF/Crq
TkDgC45V6AVjY4et4ZloxR7Axp02T1RfTmWg7XKtVCVZZMsCbhkHmRyk1RApXTvy3AbE8lLsE4Rr
4bsJT8nbTiUbD7S48GUwCkGfWRiP3ui1XaBzIFnoncsefDC0o9EjiIuft+3IFgaHIg/E+aUionic
aavtyexhx2/K0J3yo6mRB99REdlK5wtaz5BK5jkKUXtKAzHOsPSYL3JfMT8sJlcxYXIDUIgDRQCO
LpFEtguAtCLGAvayId/5kAAvVeTFsnASCQrO9cUfESJQaCv80lv9BWfXoMXlnIaT/TjNeQx+AMVY
5JYQ60GpBcGxiOnJRsMffboi3oOWjdeELKxAprC4iutdZca89uHNrqvM92Amm1F3APapB767G8eD
v3y67WXcW8WQBZKfqNFyRrZXKBwCeT9z2SgPYENqHZ15bxv3aDJzJ7z4o3RQ3PYSERoEExf2hFus
S0ECDbKILFkRKLcAqljDHg2rbVjsa/CYxQWwft0/ZBiujIpb1u3zMgceM7HqiNSxplI6l21VD3T2
nBDHRYZXOHIMEHNZRgcdgCB4KNgat/0591Ui0yoj3Gcuwlemr25Zg54h2foPzBsgxXTyVtXjX7ZX
kUYERBnt5T4igWsjVmAuc+Xhcdm5L5Q9rfbxtrtJBxF4aPpEjgHKG4JjT4FldgEEo5LJKt5Py3qa
2jlhUCe5bUbSgIUUBhSMOS87nmeuMFnaavY+RClhh2gjtJ7Tu6xP95ZWJZuzROvKq3l21LEphNBG
NKVz7NZvJzu7/g3CzeqahVN2Tp8nWrD39fPKVAVe2U10OUhhL+W2UwSDhUGy+Vx2L5rd7r3NjaEf
Etq64uCTOYZv6HhswL8RIgpPwmkhHplTD2E6PW7VyTvdXjCZX4CmESKXoJV5DWnjt62P3FaWtEbz
OC/ug2bOjyM6Jm6bkY4CLwHwY+nIcol9ef2GsNwA6BDSEOu4r0rN+20OTqF6acoOVTCYcdFplwMu
hJWH3MgCXgPE0oONkK0zDi05BXUeZiAfy505drrnyVHFWbI749Ko4A0aNRtqUiNPfM5q1eaA/730
eRrlusoXZIuFTBcfII4JAIyvD4mxSVtQjQDYM/vdQ66hZBZ0RVQE04+3r9aFnUCoVKPPfpsshkYz
CK3E2WLEuYqVQXodca12pNINUJm9XiltSc1xy5NFd89kI89p479vJy3UWZagef8DBGuBFXWTqppi
rex3t0conUlkvhG8YFMBtHc9k7rP1lSvUr5m+TvUHhPoHx9S3/qXCwo0mh5HIaLAIh6HaExegIGd
IWVMVpS5fi/0l0dUiUnJYODV4CMA5gslc/Hu6MqM2eZQo7XChLioo522cT5A7F1xVEj8HGZcaFUj
3AOfp7C5MpBTNZaJOSsWD8XsBcQ+bpRpj9n0882LA6ITsPdAuQ5a5SLCgJF8LjoKPTNzKE8Zsw7U
cCJzdBVVFsmZhKAbGABwg0BrwRF8oDFs0C2A7iLR/GOWH1Sleemq/P28yNZn5ktJzRXPL6KBEG6l
oFr8wUxDcT2orAjXQwt8a1ZUULEbnRGRSRBqSICtrSoGkmUmwZ0PBlHoUQAqIbZyawOozhZkXZNy
+hxo9b5naVTbJC6dLWSgPTSqZ8PsQ7t4vO0Lkqv2yq4Qt2RdMDsOxSI56KbLuxzUcB/T7tRuYJrL
VdeHzCMsDA6kCPD0Vy/MlS2b1rNZe49yz9e6aaOxmD++fTwAuKLNCn+jm1rYRBN1Z9O1oa1m0C/D
NOx0AN6C78CVx1qt6LSV7FcPPWn8xYw8nCfu194bOmDD+wz6jIjyfYhxpbttQpvd9g8lZH6IugB9
oskfTXbXp6md2cjFd0hlNOu4qzbjOAFME/TO7vbc/clDC2+mKzvCTdu6dCJdZgF1umoPqeZEUF7f
L/p4KPoncL8cLKOO7HSKGLq8UHY6jj6Jlk7VBsDPhVu/Qjg3aAmdK/D04XakVmjTLmoqVMyXc7V9
DtI5rHRQQW1Pt4fOR3bDpogdK0ejAeQKgY3njsgUvMv8Mlom+jAN5sHp5sSlikShZCt4iDLABYTD
8bVM39yWPW0JeqjhYXFFxnhUPYAVFsQhTX1pMYsGCGaKB4CYQ5f++oc5A6wBMDXQs+Llc+2Va2WR
GVmeLDFa0CTGK+RQjDioPvTzYf4HoBeKAX9t8cFevBHJHEA70IKUW7ruMuvs1c/2osh0S05CmEA6
FcJHCCbE2tBiovSQBw6eofPZKPd19QBudfu9pypCSdflwo4wbdpkZHbKy5xW8LgRSBJ8v70sqnEI
UwVZ8A50Z/j+UOw88zi4ERh52a/g7WxHvOcD/3NoGYpaws3Ya4MGYagGLxvXy47+mn4ii/2xYDYN
55XapxK0fYrLWDY0PHGgsogrEoslmJz11ifeggA2cNrsnb8GWZzjzOJ8tH1Usi3YB3PV/b49n5II
wMN9EkCIF7ROr6KlYbTNEYotMAoBOTJ8R2nxe5op7hKpESSQkMpHzI6/rv17NKDOArbWLNHH7zTQ
wnL5CCIkxfTJPA9sQbwvDckvXFvXRpx2oe644nmTlmO4OCRUvZ+k64MHLWeNQpgsBjGt740aAIZ5
0oXeci6Cs92j0vL57XElsiwAG4JvGmAR8W3hdWjL6MoWbwv9pRzu8v7tDUdIBvw1IHKe4rCx501v
kH5wfxbeLmsiqwLZTWjW0eLEt71LuiY4PFFox4hA2nG9JlNVj8FEM7yotTtt5/uKN4XMr9AUjvMd
9a/XxS8K/Ymp7X3tfe+CHmcl6IcBYdD9NKeqtilZNHRhSax8QUjcolmHCj5v2dvGR9bQCFK0Ye28
Hf3pobsZPHSofEFRTQwPVj112YqrwM+gzgSiff+cb0ariItlAcGFFfH2bJw6mBqet/H8+sW02Ltu
co6m7TxnlX9E7BkF1c/bniBbKhfFJJ6E8vFkEnZnb9J+WF0uz0IPTU7DzIwsWzF3skVCFx0yhxaq
Iq8kxd2tqwD0Av7BnLbQ0N81BuIpbwx9Y3d7MDJDqCKgLvJHsVCMDZhWz+XSwVDqkLu0y9Iwt7UD
KGXjrNv+oTCGa5unOuAU0PUQDs8scBnoD9A22hlmBKE27+3MqrzM+tcAH+1F9BGgfcFhOprbZwfU
zSBkZv9wDMACeLVsoM0hICBkhDaSpVqX2eh8LcFtrbehwrkk6wGYANB8XKcIrbzCCDJno9RnHMee
r3VIsUU704u8jP0axm+3l172lAWokr+M4M6oIAsbtNnKakpd1BFTlt77Q/fL6acoBwU9mh2PWbYl
bCjvAmLvaMdUz3X+bSGOv7QtnkJuvRR21sH2hnKLtdw3wPnN+plq8651XvqhiKxZcVJITnCYRAqZ
t7rxDOy1c9TIgQRZjdRrX4C+fj0sehndnlHJyQAqRvgG0u6YU3Ezje0cLEE6oFPPcyIEPaE9O3Ed
qOqlUjNo1uCSmIh2xBwyaoJLoVcb0lyWe2dMRuT76TG3A0WcLZsvVC+QceeKmJCxvZ4vADTcTuMk
nJZ3HDMwviuiHMnJjbsOGOg/iadXz5KmZ2SEV6IgUjWR0x9SdgRZGHP9sAN7TOOomC8kQY+PpCDe
53jPoRFa2LpW04/62FoVnqtdtJYVKtogYDGPXp4dB2932xWkmwu9IrwjHWW5V8yVHU2Hvgz6KtG7
LNQgFJbXQZgzA8fSHJogwQ8m6Jv8ahzV8+hPs7u4tVAa5smOADVVcVsjKenlo4keQmDNvDNAT3WY
D4N9pvWyhEj3NLFrER/lqK6LUuQXoTAxVSFz5vXOdxuwz7ntfVoM5RDS3CufwEsyotnZDXZ95//K
vZXcTbO97AjiV0XAKHNsDvXmlGs4ZcWIoTX9yfFHUuHWqz509gosk41rolMBmWT5EzSI/WdIDBrc
qiMrqL6qpHeDJez04jT2xb2Hl2QH4V52REb0fpjbeIFchpF1e82pTyM01m77iGyDAUWFpDjnl0O/
2vUGc9s+Y+DkacBaQA9zrh3zfygAgqT3rwXz2oK3kGmbPFiou3DUz5NKVUa2YIiAEE76+A+vouvv
W0Nv1dhuTTI1291Qf/BBB5GZP/5hmvB8sIEqB3eGSI5FDLNqLD9tEodxJp64VuFcZAcR+Lb/MyDc
uUVvWzmpYAAolP1UT7t5hToGdstv1G3u5kFvwrXR8vj2sGQVYmQX0ATJxZRQpBPOowUY5N4vgxq0
sF1klUGUuSCdqn45RRtS7w6KygF777r13ut/FoD63DYvW7pL64LzTTVrHSf10HBG7tMh2DVWtvdH
FdiCx8LiWQQWalQxkOSFuBr/FRcBGXCPPlQJsgY5lDG0p/YIhdFTmvfgCanN04y8QMUr37Z/t5ns
c7uaZ38pH7op+3V7tLKwyvc5Rpo3huJovP4dFGLDU1O1cNQeTcJ2MJCdllGyAyHaFOaZ1Sm2tmR2
QcLPqV4BncL9JrwRtLax6Bh0Lcq8bQTsXlR4Twb78OZB4XhHxoNLK+PgFnZ3oLfNsi64QMcSgCPg
9ELqQi0WCtYhVCBv25KcVVe2hAFBEdlp0tSvEqPZ20FYmdHt70v2IIYBlg2eY4UQnxCLWhMa7ZwF
rYKl9VQYzi4l97T+3dcPU/MVMpgKa4Yk/Lw0J8YC6TQAJJ3CnG8+GtCx7E8GGF3z+sHRIS+9PBQr
RE6+EX8K1/WZZk/rssQtRHfnbyz93bp7Lfh9e/zS+f07fjFJZ03WxtDqWycL22+PBjvd/rxiev+c
RZf70IIYz6BVNShFtCjYHqkPsaRH1j1l6ada/3rbmIQeCBHjxWAEZ/FaY2RuUMBagT7y7cuQncn6
Vdd+Ef88pjTU0nPdjWFKzagr39f0hPJM2NqKeF+2By9/BZ/yizH3BsIXXO11oo3PEwnrLNxU1BmS
YwUD5Skhl5ecPT7tFyZWz4WA7IhVq5xp52za3tHrYxWY74HeO96eVPlo/poSNsgE9SlHb2BKr89N
OUKY/kRVNEGSCBnJBsAkUb9CwVlMbgJCRorWwWlNfAiNuV+D2Y/X+zoas5fbg5F5O+JwfNBGwx1a
ya7nrVo8XGg+rr663BPoVu1uf162LJefFw7G3KZ0MC2Moy+PRR3rPmhPATo43LYiWxHAhXB967zr
SqxgwikCalGzSkge6/VpHqDDrLg/VSYE/6qDcSNdBxNdYcd19tDxWP4ftEmRY0KDAhDk6IjSxe43
vXdXezY8PBjCwrvP6n+4OjimCjcvHkNI/VwvtuaXE9pQVwTbZAqXd6CzUTwkpbOENwOwj3hFvmqA
tKexdHp9xrMhayB1pEc1u7ddxWkiC9cQI6ItEc9uVALFdlrdMNnaZpglQvz7yShOnQ7stQPiRrD6
I48Wmb0GOdzMCMu+fR7cNjIh/Xjb5WSODXoAqByB4dDF/rmeyt6eOzLPTQ05hEnfQ7vM2UFcoDlW
DQTKqMva53+wh6gbQEw8T0DVcW2P2UFrD6RukgIzuiIzc2D5FxSqblsxZLcTgAb/meHDvjhGeZuG
FSygVihn735u3NDPmnd1le9a2zvnoHPR8ypukR7Kve3OIuaJteCst9k3h5Yv1KzfTQXZEct9cHv/
g+K38aNIiGDRuYNubTSigadTzPbyFJmpr2mdIOv7w+0pReSKztcJ8iF3WQXOD1bZVdjrK+RujPLe
HfsDSLGZwvukC3/xK4S7zNDTzYSkIQ7MFcK7nza9g6zmGI72x38aLtybN8Ji1YXNmuN6Jlbv1Im1
lg+a1h702jhYOS7tsiXQvczfuYv9NHjr+6ppP7qrKlCRD/Q/+yLirs5XcLdksB8sz9bylFmhPkBc
ROFxshMDhTXcch7fS+LRXXRN31O7ajHKPrLouxb9zHqxvz2XKiPC4T3aUEvU66JNmPO9pUeN/dhM
xdEqu7A5hyvqxIC1vKqz9uMaeFnmNomJcrve369aEOnuctTqu35wFeORQRUBJf1rTbhWwaS22H3r
NYmXf0VpB+1SeYQkecgsdJuXeZQN4Bhu7mz7Ac21ihWTHRGXtq3rI4L0NtEbE7bLyQkb+5kFeQSC
2dDF5hvLj6jNKS4VWQLvarTClvOQA9DzwW8SiPPulxGknfqzsbS7aXr0eYt4vzNsCC1OKtVZmds4
rhlwaiEd7clCToUNXebVG0XOBk0dvnW31t+MSQXVlTkOEv7wGWRuOGPH9XTOxBvJmuHE7bfheXOC
c9Mad1R3Uc1avFORqrAUUt+5NMhHfXHEj6Bu7mawgyfTsC/6EISxmxWP/qGoQIYaMvOxdo9UhQfl
oxDPbn5V83In+uHFArTlbtMMHgGArbWoOnTm7vYGl34eWAN+PRnmq1acoLaz0XTRVtSBDawhD/14
vG1A5gocmfknNYVkv7BKtUsDuhXANDLniXUnbXxKS0VEIRvDn1MQhI4GEiT8PL5YF9rRpfQtqFyY
7blhn71CEcHK9i0CFX6X/BGpFCL9dCnMLmcYQgsysc53YjJpj0jQoNthS6yB7Zqtebo9a39aOMRl
v7QpnFNlDda5vgBsFmzu+7qtIrDwHDIu+TtWuwoUvBmy3FNTx+hw2nd9vk/dIkZKGIlgvHX8Nunr
LQLz9t6n3X1D83tQkJxah8QYTZTT/GdpV7vCnM4UNGla08f+RKHwHpyt1Dv1trvTmy2+PSapJ1g4
DVy8rNEXIywTUNob+HZ5SyE7Td3O6w7N27mowRyB7CqeLTgRgBi69gREsKXjFwTdvVOMDI/mKnaL
9Ai4MCCWTk10XmUMEN3EdfzQsU4rCGgdWu9d7bH2duP4SLUfA8jNdF81e1In/Ds0MftnmWuPJgIg
kCcNRPh9OHgfsiUhY5J2NKpVrKPSLXVhTXC/Jp1dMzOBQm8oe6b5GrOqUj15pCmWy8kU7kN3ATAx
aFDMTN3q2I5uyAYnrNwhLAr75IJTr2+3L4A/fLTNfl82/mPtoNPIsaJ8AXfg7H667Z+qMfN/vzhG
WIV6kc9rq14B1kqKutKmuI+lO+BiVvm/X1jolpShGwOb2oB+0ZoeN/pkqcDdKj8RdplLtcL0Jqxc
2bEotT+sIKrL6tNasX3V/TACRUyjmjThph8r6hAvxYbQprMFqYyyVyTiZKVA7Gm8usEH86fqfT1p
WQla3w2i30kGiXk2fEnLD0gm6Om7xXhs2TvfedK2Meyrj4x8buo+rLudDeFq26JhzQ5d/cXovtMF
itqK0rLBZ/LVEX3xw4TDpli9JutX/LDKfce6MvYBmc+GRF9P5rjGxAKovUsm8/tGfurtN9bv8/R3
OZ5a9nLbb/8/++j/zRAIHa9nCJ3/rVHUOPXqzYh6zX23AN4XFka7dxCXbFQPR3D1ZPYQaws9bHSM
bPxc8E4fjVS/A6/Tz9s/SDoxULVyAM5DdV98mbAVWmZkRSPxuE6hRU9oNTjOWhqPjuLil+6nC0N8
L1zsp22e7M1Y0JBjm+tdi7r02A7nSSkRINtSwEqigxwkZADnCNt2KbU0z2vc/6vjROisG905Ik4W
QtEJlJbZoU5VDdJS37o0Kezibc2zYRtw2tcji4ppH/hfF+ShafBYFXq06OjTqPJ4Gb8sxR7dQpGp
LTt3fjd2CLcDlQSD9BkBhS8H1MrAWb1CURiBZtWE9yS12+eVHCAzGTbzcSLvHVaEjHyz6ZelSm47
kexgubQpzIBr5rXB+MHiBMWRhPmWH28bkK7qxaCEk6vtxtTYKgzKmckO7V5RS14CVwu3kcaG/Txl
h9v2ZM8VhJAgl7dQTHzFUErHqVy8FV40kOLA+iWeUwcFmvnB5W0jlakYnnz+/jMnRiqWycrJNuFB
4BojwJYzxXBke88DsTv2N9BC4Ae53nttBcZ/T8ehYwLf67CDgy7got3fnjP5PriwIoQI8GV7moBr
SAhD9WN9st1z21QHMNAsw3PLnuzyfWreQ5k09MgHAg7bdHxa6L5pTrd/iNRZLn4Hn+2LkwZcGKaW
UvwOtt03n4IyYmOoW7vBv3c91ZhVMyscN+Okm3NZwlaef9PqR+b8xPlZFF+qlUAi8FPvJHQ9uOVX
vz8wj4S88dZWMSNKA13Ia2GFkewG6F6Y+I22m9aBHCmx2kedftTXMSrpsSydEFTCUZBCVc6zQ9d9
LFX7UgZswaOeNzoBUGKh/nw91/5GtgJEdmhAqud+R23Df6Js/Vo6pAnRWv/Ldft6p+dGundcWgIo
Xf4uVnN4nor2+1yOqiSKdOnh5agqcHFiEeHizQtoFXnT2mAPuz7TkxzqlhpeYcVQ7euhiiemev1J
SLQNTMFfm8Lmwik8BMRDgx7gm+8AdNqxytzV7bDz9XWvURbbTfl+bMZvS5ke9a6IcVTGhBb3zDLj
f/D8i58irIbrM7Od+UvAXr0Q5NpRwQX/htAt6t3sH3Xy+bY9qfdf2BN2mqGxVmMmjkl9xLmP/nKo
5/xevfrbbTOqVRU2mc/yWS8nHrcOx9YK4nr6RChOsLSPMh2FNvjabYM8GhSjxcslFe4zp+0pmP1x
HhdZ+5z27c9mWU552oXtCtJfm9jR1LIdCieKe0BqF0lw3UK3L8IXIXnha9ZcQ9AE+aN8ejDq8b7V
yQsEDnZNXZ11rT0V1RZ77B/6FQM88U0LuSXIgIioqs4D7tJo0V9sBtWx2LpTD8weBVaGOI5iZqUe
c2GKL/XF2dzlRpfaOTaLVa87ZmhPxjbFrGwUYCO+QK8WEN0snqOj0/NVHalZaGH3OsxULQ3H4mwC
StHsBhXKR3pvX5gR/KRdJ5NoAcyYKf1WafbvsvMUI5G7xN+R8EjlcsKsLG3mDScaqBYfciu/N8lU
h9rqMADs0CBYD5+3at11K7RDb28C2eAwNjQ3mWCxAuru2nIGdk82j5AJcoYqgmhHmPaKsERmIbB5
6gfgWEjfCsfVTKbSYDYAv157ou9I+T9+XjidgkErkZzA57Xm61p8S1WgHunP52SbwGHgsSEWR+ms
4edvgJSjEfxdkQ2P2EKK+EK2XVDr/8+EMAT0tdXWZADgbftx4UQNi3LVLMkc7NLEq2XuaDE5E6I2
mp4DsHp5hEGje33frFNk2NUvXKPvtWyIbnuXbIdC75IXYUG1CIq/a+/qsi0b2nxDPqlAVm6jO8ua
Ptl19g7gZsUkvjaFXDkwceieAKQMf65NtdDqAHE0VOnggsA9Fl97RCJj6j12ne/Gt4clicV4Yh5h
tmWBR9YUq/Za0WxBybWUwLcdbdtPwB/CbS1DrTuM82fdINhGyPW4xa7UVC9R6UDBl+giEAy4es/1
QL2JbqadEggruTP6R4FjjvSZWAdEaIMRuuCzUVl87Z8YLYr10LMDINAUa0fLDLw0MfGo72ftI0ih
IYdbIdGjSB1Ix8U50n0P0FV08lyPK523tIdkBMjOVkiYTs6wqw37rp6Ce3NVEau93g4Y0YUtYce5
rrYFzoC7sPJKcONr56oxY7YGezKkcdE0O532j0PDFG2e0iHi7uUeA80i0W22yiUumB7QIDnZ8dAu
6FfN5jAo6F3VQ7/vtpPKVg16aa4DGDCy72LOZ0sX4nQteHNM8jNY/4+0L9uNXFeW/SIBmodXSVVl
l215atvtfhHckyZqICWKIr/+hHqfe3eVLJTQfbAaWA8GlMUpmcyMjACKEyfd0zZimc/eEZRJSD/8
IUHUP/WmmCw1aN4jseRINSGpRVF4o1t8UGtGzBlWP0tZYA8ubkfP5FLYAwKm1n9Gp0Xo1FucA2tz
dWphEbAI4VSpN3OVKNDiNC2q94j+itTa/f2SQKIM4F0X/MOfJNgyM0U7BEflUKVHql03bjiJDY+7
6ppObcx78CSUADlXprMBUa1sy3AKIDHxWjMZu+Uh5SIU5mM6JHLqQ8P+cnlw8xydR2OIIE4Gt1gl
0DoaRFl4lpQW23W1Heb6e46G005VKGOOICDY2hfrq/bf6VysmjYYGRsdWOwK5wuv2YGOJC5BkbZx
klZyHudDW1xjudcD5y1hqK4PNPuil00UtFeG+TvPvzNSxZTcCPsVDYShbR1rUHLbfIwsfu3lz5fn
eM2BnMzxEsfSQhIOMmgoV3g6y0NdOE9mw48VI3tOzevLtjbWM1jcMwXN/AC1dWT5g8SQt0jvB3oV
psh5uurd22p/3dq3gXm+b4t+zOzWwfNPBfdV8Us3GRqKsGG7HxwKYmkDDpBmxvb/MMTj5YFuml7c
PAXkTUxTzLNKY719A1a66H6J4GH0caOn75a6g/JG6Aryf3MHS7iEgVahKtcw5GDY1eNjZ1xPfGNs
86G7cCiX3Xa0+H+HElHRa2Wb1xnLr8ocQtqcxNzTNk7Kuqf+/ycyWDgfFUxWavuYydH4Dd7uUI5f
L6/V2sV9egAWTsbPNacMGDyoZrlhroEZaQBR7VgMoKHIb3rNT7g9PAj+DzjN2QXgAY0UHMa3BOxN
rC21miA6sfz8UBl5qIz60I9jJJo2Ut2+Mo8kK+Kh3pfWjS82KlurywiGABMMFMj2L5HNyjB6Z6rh
gAI9mdLYTauolc+u9kUCGHp5htdNzeU9Z+6hXEL1mqzsxrHDS0GAOM6MhjZus0Puxs5WDWPVv4DB
8n8NLX2Z7RX6VM7IgBSELsZr147hDECss1vT/u21T5eHtVIxwQKemFu4M+rUZeU0s95l8Ewa4Nrq
FhLlL2531K2fvXdXl1eCbjzrV931ic2FT8ta9Pu3yJqBhNY7UP/WpE7YD3dOsBFXrh67EzsLByat
XM+hJ4wqtoMM4Cudfl6evK2lmu2fxBR2ibcxNTEONrEd78zQot7OG4NYglaGmW2cM9S0L9tcvdxP
xjT//cRmJgO/aaA0/uC4Vzl00klUW/FlE5t7YuGuGmpzvagxb45S941fxFnjPPZWcQSJYFzjLdnp
+gEl8Ctjkhu2Vx0ZqJNQQZ+BN8s3VYM2WR3ci3BkTR95zW0GXBCEYvLntBz3fvq9/XuJKOx/lO/A
hYwSMBrnzucT+GczB3qpAG+GsW/r4EPUZYw83a/LczpvhU8XDmoFcxssFJaWRSiQ8tmj38BTkbKL
RPDReRvQry0Di3F0RjsqN8OlOWj12ySgfO5m3y+PYXW7n4xh/gknW8/XStHXDUw4jgyt4slX/iEb
adgOj0b5ak9b8eWqmzixt9jqZeWprG8xZ9REdulLLrRQBPttgfXVqUMqDlTOLmpBy8xBno5D0U1g
gSh5BHml1D9cnrfVI3vy/YW70/ShlNCrBCDKjzLxBFWqrYh/bQTIuswBxsyHsGSA6nMwZAbSwwgK
d9eiwKL38d+P4dTCYgxcajyvpI9bCawVAQZiW90BZc3LVtYuWbSt6uiN8YMZMX6+wxTvvHJoNFyy
4PowGd9J8a5lfahsK6r6jUB+fdL+a2z+MSfbucWrvTR7GEMb/p4V95q/JTm4agFpALTiInPzCTA+
0C5gxHcR9pVBWHOg/Fh4ecK2LCyWpSvIUNPJKR6+BOql9F4vf33tAAIDAHJXFM8DkBycz1DqgRM1
Ayb2oQ9b7UqKCAXVaasHYc2rgCbSREYG9ZdPeXBljy6k5cFbVdS/uhrOsSgi0C2GFU58k4VWuQHX
WN1jPkpMyDSgnWx52gOaicITsCexsVL6rTPsqPS/toZ9kO775QlcXR6kx2eZw7kaswiuWgCinalB
GogaXwfgfX5e/vzq+qDNGul3aLhAOOJ8fWhqaYRU+LwrnJ02TLGyPZCbFxEVG5bWFgmsCYjxzZmG
dxnmU1StTa4jIjBHJ+pFGZXaXdPedEzMRcgkz6t/2NiQhkI7t25Dp2JJq8GlP1IQXiK31cRjSPTo
8syZqwNCeu6PsMMss3M+dUFL0rRuy+qhlFxHewFB1TpTyBNbDmqbk1BxV4BpDqXXNwOg9m9jA16C
3EnpjiiIa9fZqCLI3RsH0Zdip4F8LUQfbgfuESnuC7cTocrQA5sGxk+7lS0a5bouBjkyuoi0YEKp
2NJjonH/fexStbHDF/eNjRQ8suD4H1LwHgDMCy9KhTWkWs1FwmkRNXrC7G+2ohszuAjU/hhBrhbZ
71mDFPpE5xPoA+TASdnKpGRah5sNgtmS6YwAbWGKYz602ltl29mT5db0xgYly1YgvHa2UP11ZyWL
Gaa9iA66cuCOCxLiBy2HVIoO/TWcgq0y4GIqLbCp6adGFlPZTkSjimCbwP/Rqgx9JIyF9Q8X0amR
xUUkPVaADwNGtLDx99NW5+zqROE9CUAg3pSfCiNWE4DNP2cVaEPc/qhTBwImSis34s81X2T7oNKa
5ck8ZKPP94MtmZ0BPom+U7086kQL67HZoVEqVJ294RtWFwWEXWjCQm0WPFLnpjy/z4STO+WDbnfy
anJJCybe1At1ryuuLvuJP7mmZdwOeCPOEvinXTAnn9uyiOdWRLPRAzqgDclROOf15Fn3jt1AUyL3
hR/6VjMBZZjyXa9SJJCn3v+KqX7X5dBE+mi3cQ/2pWtPG23snVGFutNZyAIHLMGdy2JL10D5MzDx
lRQQjy0Yk0f0crMQhe9qbzd44gV+mx9SqY8pSK6YfU/J8K6PMr8JprGOkeKxdz4p0Llpc//OR0kq
UrnvPdSIbyJXtl/BnDE9Mb1RB8fiX5GK+pC6rJ6MDF2fJWBVN9J3q92ARiQQQeGZJ6vvuqTZYVDl
TM8DRFsjFVJ95vQ85qyErjE3byfPScNBL5wQykUJCMHdK9F6TjiIFl6A1EU4jORdD+S3HJQvEdAk
ap9Xr/X0xVePLdCS4F05gHxN7ivGIQLTqDBPSxELoLUgeNqPIHCSUZs5UdpCLcwz/EMX1HVMe3R9
Wq2FHm0b6c/WIm3Um4N/9AF7iygqcvuya+m/uAKgAQAiRBf6Z/Yd3hLFqxGPXwXGD5PVkbLf2nHD
da8FJ6dG5mvrNCblxOxJlpeAkOsRVJNfTRLsVA2JGZHtseIbJ2kFkD2rv0HL1gTeE31VC3tkwFgH
MpQPpTmMYVOk4iHItfa6dYP0psX2joxcTjtPM4Mbg+v5c09RVYs6fRJ36Mx19xYtyXFCsuAwZMTa
yBOtHXQUrV28yZDj+3TQXQtdODKg5cMUqIjobVzoaC2qXjbOOOZ0ecQDZBDRtgaBxU88DKRJu9Jm
eNoUtkvm1jLxBUHiD+KrNmSD7d5nNR8PBu6aW9dtnI17dDHG+R6F0jbiUACfQCyzbATC4ev9VGRD
wt3minvymQVeJEDAtLHUa7cAUF3zOJGsxXPwfGd1xK/sYXDJgyHf0J+XbkziWjx18vkliJcYKMCo
HJ+XxZFORwCGPWc/djur+NEU/7AtfMD1HTTiYtWWz5J+anUQKqEvn7jpQ+Zldy5ItjnZQmut3Wio
hQMXBgg0Tv3iWuZlmxk8GNCcPSPoG3QV23HeOnuNb1wyfwq1yx14amlxCl0oPaMCymHJze5LLvSQ
a+Z1CiVWRxYRsNFx1ZMw6MWV5amdCIYkN603N58iS3ZXA6ljTZixEFt3+mJv/ol+wL8wNxMilkQ0
fr5nclPvU5EK8sC8H7b9LeC/nC3lpjWHd2piEWA1liFpV0oCDv+PoX/Ognuz26fVUwb+vsvHfGsw
i0kmoBHNTYrBOLYMg/p6mOY+5o3TvL5nMGFzDIRGoEW40KsCPK5ND94YJNDTaYw85HoK7xoVyg1L
i/j7f9fmv5YW8bfm6qxIW1hCa4kegbqERWWhrKOZlsU+tXA/FS00b7MOt6MuUXe9PJsr6wbQM8Jv
MMogdbocKNipOpCC12DDcoDqMUf3VqXlddo4V7R03xpb2122t8IhBYov5IVBVwWGCnjK872YWqCb
DcZsAtYMQnLVdOPmb5pn7Ms+ASxGS+tdn3+lAQs9+lvYIir0Y8d++NYz3g4hphGNz8W94W+RG372
e4gJIU2DR/H8Ll5WoCCwp+VZlsqkMd7Gqtu59KssLEDIfqnePnbB0+Vp+DztmO75ZefhRpzZns9n
YaJupWm2LpOueBL1d1q/EzBw10YV68bHZVOfN9iZKWfxQgZ1NmtdqWRS1SmwOPug3FXAGvveC88e
qIzB3nfZ4OcbCnc9OseRawL7Bwqv52MziGbm0JpQSW3tyzHON26N1c8j0AVXLCp4n/JMHZGWlA5R
CctI3Bq/rfT58u9fqZdjAP7M6IRiJBIXi8UhEH9DdlaTCZ/u7QHqO+a1Jt+Yn1TDvrcfavsXEY/S
GTYc2+rA/mv2TzXnJGbsFPABXVWqBIg3N3jK/wFZB2psgLOAVQSsDzJ+5wszFg7JuxI4/mpgkU1v
imJuWjxo7HVjAv/c3OcX4bmlhY92Xcnx5inRKtOgXdkCEmDvCP27lTH/pYYWKJgMWvcr873yuiad
fV3Zbhdz0A1+a1LFvnseRbuxg5+nT16/H9D2hg4US+5rvX/Fm9FJgNoCF0JRuTsA3L2XLM1+Vtxz
eFQoJ/2hAl2Cknnq9z6h/KtVeF9K3ppR17vNIXPs8UttTOW0y8qguGetaf4uRDb2Vy6eAzdoQ6Ev
2sho1HEXCoAi9W+LupueaF0z5IW04TH3tdfcq4JHqGrUu4C0+oHICWmirKnyRGQuO6D261Qh1BWs
nVeD+ygaC3+8HvsKtNRuruGxyYFjJGaWhSNAuQdrrNDlwDUIS2S2te/6lN/U+dRdl4bDwoyO6mi7
Iru2W9wDpRryg4YNA/p5NM73IEPYj4SacTaY6YOBqB4FFnQkmbZE1Dv0fWRaRRaE3NH9r6Kptfu8
ZJKGjnDG78IX5Kirvc/47zRgHzYw2KLQrlRpxR44X57y0mU3vT4+5tpgH5qJ8uvSbadd3gIEhTYV
HS85KqOxs4fIA7nSfTp2LOEoC747ZqH9bNHQsi+mcny2A027UQFVkbQG7xt150JNMdT3DpPsULmy
xAobSkaGdPJvjBv+Y4v7EeRXxU8F3s19r5BB9F272Ncd7XdmkHt7VThtFHipOKL+A40+q06vRB50
eMRC3QDAFyAQW3OKDKMqr9G64+IrYozYZH7nrd+AfkCqWDl+HiMwGyKtAW4ketELI6q0qXrSB69+
US3znyqzLe9ysFmFLWpPN42XGfdjSsDGkbIaiBDIMXVG1r3RmvOD9IkXETDSHzySOneGlaGPBQ0R
oKVHlkGaPdQrIaKNPnpvCA2HeEfiNNaHLi3ttzEgjgpK0CG4aHe9ZnXFd2OrN4eC65hsUUNAwxfl
Dsk6aCrIdth7mjHGptPzazdtjaNmcXbwMtDXFile45o0aET7dIzMsjQPrk0RVNS+s+H3P8dM54d+
4TbtVOs8xqryHg1eezP4SotDADb5NPhx2b14Kzca0v3g3UB/qD2Tvp/7MaTZsqlqpuJ+snL3gzpe
WUNAyemPqeVynAEkrLid+jtPH9QVLhI3VMIM4s6l7OgZVRBOdaVB+vsbso2RAz2Su4mVdWTy987W
IW7rDTteoBVfqEE95LUuvvs9dozpFvt+EGYEyRQzorqw7xu8lA7QFZ52pUCLbsnrPqaMtHdDOlhP
qBjRg2aqdD+mkAqZTCUeCq5pcdeTNxn07KpwkBnR7NKLRz6C0RWE0Yey7vh3PpBmX7vBD9lA7y+j
yLp6qgiiNkitO0mRnmKBvzcd3j/pUomdH/gUqM7KHZ+pVZErCy/VHauG33VvQaeEgcLAkjo/jG7N
EAVoLI9qgg0xgQAGiAcdL5HUGkOvL4bfQ2HYoV6O4pD20AjKKyisUtIX97XBu6jpc/ooGrmVyV/s
nv+8n6HPjSgU9y4QA+eLqmH8XiD5kNAg70LetjeIBfeNCfkTnXkbDFCLHfTH2CzjgrzjTI28jHqD
sgpqhVp+4tVOPDnaHWirH6BUWUep71doOjP3EOP5abbaRri9csfjzOrInaNpAOWXxRVsFC3RnNHI
7+HlWhC0obeuATfZxgHBVC1vX7ThwjeYECb8VE4y0wyoeanye1PE1giWzZ0qY5T6Sx5fNrQ6mhND
899PIpa0KDUF7wlD431qF2FTb8Sua6EYcnQAWqDAg/b+JbdmkxsSiqVafk8tleQyfyFcjGD8Fr9V
IR7T3EHu1rxDc8dtn4tfHZ1eNkY4R8eLuUSSBTNpzy4Htc3zIUKOqbRBxJgmnmplEeZuHRx60BC8
OGZthRQaILE79ORqLB0Z99yjt6wm/U50AqKgEy3f0chv3EGEOt0RyDlGyu2yl9bw6jgYsQMYJGf3
aaoHVyz11R4XxG/00dA7GpD+OhuyjgGzY5B95dDxqSHKfczR4RIZPZG3IkcLqokWvNgtvClGchup
WhVU07vEqjymcvQeQUma/U6Z337JdERSlydniS/6zzHC+8WGDgaejstcVGWkziDNoE/s4FnXrhCx
hQVr4lSroCEZ59obExlczkZudfFU+49VG5yYAPygY/dTSbGixMt8vYe8Sxcj6BjxOAYhQaMhvUOc
4NB6dX6Y0i1s8sqTzZ1Tq8DRz+xSywacvvb7EViq4p5Y3l2b5hAySc1X6dFj0JBDlqePG7M7v4QX
W88FEdwsZoPWFOQXz7deNdG6aXQPvqLz2lu3GKZbigzXTjjc3KnGKY+YBX2ErzSDe2twgxuucu2I
AnO6Ja017/JLP8Vc/BSO3iZjdPP7mRKirftjYHVPypr+uvYE8UwPBSGAOTy87JbekTulN1ZOfu8Z
RoSbKuzdFypRghUbz+81x3VqaPE+oRXVJARc83sevJWgNiIAnV5evTULzixgDsE9KBIty2iSBp3b
+hypCmMKNUeHQNCGl18cAySOArRI4eDZ4IyGc1pMVqCCti917EelIYL0Ffj9mpBpWogqWAwC/Mjc
0shYswg2TYBm0XODzt6FL6wlstJF32F5iO/d4OHv3SpHVzujoUGSdy5uTp30+bMazC0BobWLAHyN
OlIl4HWbM1XnO5DIsdL9VFmJaVB5KIVlvtRg/nryTFVfBxRYLxf1Fkhlud0+K3Gl5rQI9qYyst9/
vbAovgJThITyH/7I8x9i+NISGZdW0hFyLOr2uJVFXtk5s8zT3JIGimSka88NmLSpqkxmXtLcGs59
s9UmvfX55SIKbSp6C5Q9w3gk5ArVz8vzs+Iqzn7+HOedxATtaBMDeD8vQf63GX+C8r3fUt82Vy5l
IBWw63HA4PGWqH+A8GxD1oWbdB6pUhADaB74mApIwYErQHh050Gb4HHOP8oDLQDxRmW2O2opMI49
y54g6hmi7dHaV6PXPpaaoe9GFMI+KtrId1ogsAoRdiJhbzhbUMjF7P/n7sLpCQC119Exupj9KiiV
0CjurlGyMK/cZ4Ayvl9egIWJ2S+cTc5iAUAxWpIKrXiJ5z1V14z9HRYbI9AB7IMX0JG/RE1vMQK/
ATwgtbmR8ApKYWV/iwf82+URLLbQbMJBJzVgQ8i9WZ9AStJqDRnI2kv83ORhMGj5q56nAg+wkW+Y
WkzWbAqATgQSs/zZLFB9vlvBJKAJhFUjUgxZUIckt/n3QkNi5a9HBO+FBmUHxPd4sC589Wii4I23
4QgkDzBHbRHx8S03/v4J9edJMcdEM7n6cnMVFEkHp5EiSSdrR0Bix/Odq98OfKv1ct5CJ+HAn1lD
xc7GA3xuE17COw02pEJXg0gMgzfXHeSUdzkDo17v5+8Gjl7897N3am4xe7T10BLswhylZYiMQDyp
bGc7Py9b+fwmxJzhcYbEKCqSn7owTd543NR9kYxiFiJ3D75MbFuEZfnRA/MZ2AxIuWp/2ejKVkdo
hxforI0OSYRFIOKBXWVq2ASjEwsn88FlNCysjYB5bZN7QK+CSAwFeNSmzzc5jtlg9YCyJXbhheo1
7f+yvfTPfjg1sDhFrqTcxh4Xif4K2frQ3tvGlgjivMbLLXdqYh7jybUCyR1JiIKJ7EoHF5j2M1Ip
EnEbvnNtYwOkCBphVJMgQbZIYTX64KcthxU1hlpwmCANs3f/abbm3BWwxICTWos1zzyP9yKvxiTv
gz1qGaHEW8J2f13eWSuPM+BBoEDnz2kGcNQuTo07+IxWBnq8mx4Hc1+g2XBEYjQHpOemckCp9iq3
CMfWNtqpycXICg24Xytrx0TeWe1ONFeXh7T1+cXqCDzEqelj4vrscVD3kE3/++8DrT5zH8NHAy1w
vsc6vzUNNMLypPOHMJ8LElvUymvHfZbMsoG/xcosC/EM3EYZUN48ycsXM3NjMn6rydd/GMVcfpuh
iNjHi8OoKk/ajlPxpA8Rpkd2t5XDWh2EiwIZKnAoki2vmUGkPTjF9TGpTaTcr6tgPzSHfxjDiYlF
DMOZ6xklN8Zk6I+jvBr+LkaFv5qreshY4L8ZPb6Yom7UK79kLk+CoT12Q3/n9k/A1P3tGAwIakNe
BsE8KqHLO39C+4PRDNOUdMMRpXxkdy5//7NHxPf/8JAjArZBHXC+Ww0hK86BXkxsMHGN7m+OGkmu
jqk97ohNNoquq8Y8XI8BmquQjpj/fuJ+fcjbFnpWT0lgNNe1vAsAZpR6EeqDE+r9P8zcrJuB+xCB
MpqTz411gLkGcPUyyT4668r3NyZuxTMCZQy48yzZg2PiL75vKqshFdOmBPWwB8vkIFfyuwgEIU/o
0QahLAte7Kp61sbsOFji5fKyfT49SMgas0otCmCojy+c2DSyzOYW5wk3zFfS6V/QKvPL6tONQX72
lWdmljgu22UKnT6CJ6L2fusS/ErIFF0eyXwIz69kmIDwEfLZ6B9HQu58mSqDjgMkZHiSqW+D5e+R
8wDHSB+DTiX+B0tIdyBWR07lk/B61vu9ZvgdTypL3nh0zKLRoVHOEAqSqd/oRV6iuGbvMGMVXdT4
9QB3wbyCJ3s9DdKOWt7UJ10r2j0siUivKXsURubdBMKcdtzVI7u6Bxq4DJnfZMfSdTpUW1n1LCHJ
u8vNIgi7zlW7lrt2mI7jcH15RlbO49lvnNfm5DfaqjVIM459woi+q3Iw/xLRHBVYc2yjeZN1t7ts
b22t0VOHBA8YgWYy0XN7SP/5I4q0fZJRsw3NTLsy6bhDe+LdQDbZh2bPtdxY4DlCvn0W0AUF7Lkx
xp1Gp23XJ4b5S4lfhfbVs15G+WCAardBPvmoV9q1w5A9pz8na+N9uzazp8bng3Uys8zUtCDntE/6
pkfRzBQf1BMvU6UHkWrcK2vc6ihdSiT92W8eZA+R60VmCcLB5xanalaZs/o+IXrTz+VH44paBSSQ
TeQI6omXNx2xyntugieiYE4WBQzQKYcZPMLd42ys9Jp/QmoFsbZuz6nFxakeKKnJmKshYQI9En2n
3Vcj+TXlW7i3tR11amcRK0KLGakvHYXHht4ZvIw1okUlyaOh+Utm+f/ML+J5hCpzEWlZQ/Iz0vlp
yoDMzbXsO2hj+rCqyvzn5ROyOm+oDABj6eKpvwSQuWOvJlcaQzIE9EE28srrpl3R5xssUkuk95/R
+KgGzJc+MHTLfp2eDVZOTAs1FzWqXSAatUsNYJHSQbPCBlF/nAEMEWVWR76MDal30vZUDDyLgV6C
zgmpaYDDqEFQUnP9L2GT848DhREAGMgJQKBueSUAPDwNsqj6pAGhCGokoZUdNfM4Om+XJ3vldgOS
CS8b0ENbOvJQ50emd1ACL0bYGfW3qf5lsGbjbluLEc4sLGIEiRbpUpAaoMRp36ELzIOQ91jUAO8+
MwMdI+IVb/fQNVV0eWQr7ufM7sL31TUq9LULu333Su0s8nuwYVz11VOZvv69JRBgzHS3iOs+u/S0
aYJ+dnRO9QGVj3xKxuZXjze8erpsaG2xTgwtW/S4mdrgyeS4q0woZN9uCUZtfX6xFwK9z0s7xTgm
wEDsYAQWYivftbobToew2A0oetS1pc2XQpdI3O1em6JrsNrXw6symxg7JaqMci+9jalbcSpoKMBx
CuC5PjOAmk6qQds778HIW8sdb+1hN/NU3GYWNFQur9KaKdC+ODMkApJDy/ImGudJ0BrITAdBdevl
9lWe3jJn43LdMrKYx6YWJuS7RZ+kg4KezFvvfRRokLo8krUjdDqSxRFyvR5N+j5io9y/zmaUhXtl
my+O9cUO4v+bpXlrnsQKFPylQ0cwHJXHhRfhpd07UdbflcOG11/b46dDmuf1xNBoKWBqdYWSdypv
9Mx58irr++WxrNzHINL77/rPfz8xMREoFVsaZs3FWyhrvheWEZkA5W3xdKwOxfOQ/0CKHwYX8YU5
UC+nBEepKqVzzFxHjydNtbvLo1nbA0jfoYURSOS5HHQ+mrpC441bzPEqqYOnkaGawyq9BRrL8uOh
aOhxGBV7u2x0bQpPjS52dy7KfEobHCGD3AKhklsAXdxqzctlKytDQ5+Rhyw1MCkQmFyE4iyv/AxK
jzwpZKseTUWnK520/rUP5qh49OXwWAZ8q7tpLUj1ENcAAYHmU8zp4lCNOk6SNLA9lPbo9h/Mc29Y
IXbQg4rQcXag7hg7+V2al3dpOsVMbbx3VhwHiNlRbgCvNC6r5a5peQBgcDmwpLeaUGQ2BNdeza3+
3ZWZhRH8w61oo71qMUaoM+i0pjVLciM4Fhkgch275ROk+sixGzdDjHkPLp45oBT4AzJHHwDqjed7
1C7EUFdZyRJWl48OSfXQLBmkQqsPp5+h7VVVhNlov9QjC5mbR1NNy/3lvbRyGOccBHoQUPuyPzXm
jSRPmawDimJ2+S2g74XgW+2Wcxz/aZT/NbFsP8ADBTRRvUeTyrhCXvWulC4ke55NVYadOzzZ9j/s
FGhnzEsIlh7I257PqkXQUZrZNk2Kpvtw+fQy8v5ZmxC+XZ66lcOOs4fvIwyfgRiL1eOTYzI1uDQx
ShuvtLuaf+HDo1u8XzaztkLIriDMBeoBGeOFWx4DdAd5GaNJ+jg4d/6WyvDaKPDGm8M/QEg+bXnZ
cIGVoJgtbSfozTh+9B5g4RveeOX0AsgA8BxeleiQXGZU0Lne6RKwuKQmzrHX+khxqAJV04aZla02
s5vMEC0AYqA3fL70gFJXDSWZjmLa9KvL7fd0CH4O3L+tay0NJfI6oYE/RZdX6LPVuUyNohGAcN5n
mFbhDYGcOqknDhiSY8WVH1NTC93MhlJElUUyRSu0Ibeyb583xmwWCXjkZAygoGeMxMl9TSYlqNYQ
PemM2H4ZjcPlUf2ZrPNze/79xQ2KhyXu7w7fBzEoCUEoDE16CNrGfCIJVAF3VW0fuBh+mEX7FS+a
D8bUvtOQpDFUE2mkT2NlOPtJ+oniWhjkJojH7Icyta5Kf3rsxgBnxezviKJjrFv8BRzPX6Ysi8ys
O7T+uDNM+lw1HYBTI9rismmXIg83AMdvcfeVgaEeb+0CtfThtWHuVSWcyNWsyBiMm2ocD7g5NzLg
S9AJ3rZoKplZvpEahKdc1lWCxvVLtxKY8C6v7lXl86Noe/OumYzxKstN4wkCoMUYorGgvQ9s/Yem
DexZZlXghi4/pO6d+iZy3pFYK/zqLkjdJnY7/wfrGHKmA5cbp+HzBvnzM2fOew+VmmVaSbN56wES
6t5JH502X7P48gYBe/snz+6iBARoInKy6KX35uv0ZAd6tJK5bHvnrvHdOqKFv3NK+bXnKrIMsYOY
SxEaNItpihpqY+3RZXh0mAUOSdpcg9HyA60OYT8NgCaz9FHz/OvJLq+ahl3jc3EL2RG9aiPQISB0
kwOYGsGM1PgVj+WEBzjzs3t9GKoj2gmhEEPsX6b0b7LWRIXbZA+8y25rEjzSlmU3U8vueN4ia1zQ
nduib6QsDqUl+e/MokC0p2UfM0hTh50HyuImFYep89+acigBJ5qSfGpEWBn9TjPIjTkHH4VFrVDk
ENHlgeqvaQHVsVrYZjj6ROwmiIvHRVXFpqf99rsymtCe4xcN2nZaCGFqNPRGkNCA06gIK1kM+xT5
YhqmOXmffPd2bIa3wgli0fjXdkfvHaO/c8oytqz8aRjy6ynVr+0huElBpV+U/RGUxW/osb7ObfcK
/UMg6+Wx6lVcCbI3XPOunvqrsqVfvJRdKye7VTnZt8hNqeG9bY1Y9M5u9LQ7aMzAL4tg54gOEqDy
qpXeF8NNn0g+om4cMD2ulHubMR1ZSCo+wGfx1loiRr40cWtzR0WABheSNJXIr2ttBPLcn3Zmjp3g
m7u8cL5D/OqoZwOPmqDMokYFWThJku9bIyvQklAkyiqRcRTlUzH1sTXY37XG8fY2VIhiYPVB2CKa
b1bmsSMtyoPLIe+GfJbbofvHknHFiX1wsvra9mo0d4BqM0KbFsDIfvpRFjk7EhYYsUd1IEg8Ef8P
aV/aI6mObfuLkMBgMF8hpsyMSCqyqrKy6guqUwODGcxkDL/+LvLd+zqCQIHydEtH3a0jxU4P2Nt7
r4EB7+2Bdhb7XSR+qBbSYXZIV/CsC58gBNAAVIYOGop1cyJhXpRG33BJT5bm/jDK8lssVz7y93bR
9TFtX4Z4r1xcfIR4yWRtozp60t1Gfw4tEkH8sCffBq0sBh8cNZxN1NwY+i5EAXvYBLImD3qS6ts6
/2vqbF9AJ1eD7rH6U1WbFpvqVHYNuqJmZT/neg3+jr0pzEFu4f49bqAZP77y1GiOHN4yK3fObTKC
wiYFQMXEWYvHxqwknISxDmiEoU62LfxGPTfwmarFZxbFK7N2e3JdB5o9oYCXpk5rjkjaxkOp/UFn
LP54peMyBGBS14djR3up4QmtTgkMFNIvotpV7YeLKdchZje0KMA5FNN08Xw7wndS+6GvpYdshrTE
pYfthZK5jgf7RFqZzRToKiIEJJie7NopgJMe6z1h3ecCmE4jNn0XlCTT7fhm1Md+5xoJ2RExtpta
136RZtgKs9uEPM63EfzHRymhJ+Pa0+X4IDX+otnFW6fqDUhq/cOosgwnbBQf0xY+14Nqq61owG7k
Y/VVwQX7wdZSvw6173olzr2mgwTev+SjedaGAhpw1jHpe35SROZwZhtebLfYys7aE1wAnbDeQp79
cPP4Wxbl1APHyvCNukbS4KqfRSp/UKM9El2cBsvYJFKcnEw8RP3o89g1PQZtm6FNfqB5g1SG0mOC
5t5uiKISDE5ybKE3zRvriz5Q3GWVb0nT1+t6Z8UShS5gx2JpPOHTPCTp+NnITOr1qXtEYfbz/Sv5
9v2KxQIQAN5pQIHeVN/jjIHGlEj7RFsZ4TKrhCe64aUjyUupa15o2ytvoNvUd4Keo0dH0aYDaX5W
8OADL3PJR+PkjgUUV+KYhY9DodrPPXfhTAp+Mb6seGhPRTOUu/uDtacfvz75cEbbYNGjwLOAqWQE
7QunC/tTDNG2Y2XW1Vcnb/OHrq1MX6K6tAenLv6KnqY2GXvY/2QAXj0C4AMR0kg3H2F/UE9WpOwV
/F16rJOWw7paZJZHnRgkH1UlwgMjL/k8FJna8oj+U9Yk+twNpeA+EU30SaW6fMELn25pFkGkAS0Y
/ZUIU//VhFBAtGSLaxjfAXSLRyAyof/3PdRpu3NLx/3KQoIDaNAKlNmq/uiMTXi0GiGfKhYnJ01L
qg1KzO1hMCBGLLuwhSaBkTx1jYLuF+HOp0aGw5cwtPuvshA4sZEH/zFIA740dqafgC8belVsaznE
/O3IT0NZQ1NUmXvoRK/VXKdzYLYYOCBQF8LZDYGfedeQp1aPVzKTJ7Np32oSbysqfVaZmwKnRE6r
3diHL8mqwvHCBoTY6/Rw1SFrcvOwZI2jsYQk/akEiKdL/pbJ17h9yGK0EUGCKOnPlT13O0o8kbHf
UFHEg3beScR7hUnWDQPujW3XBTJ/gBi6tXau32YNaAVPDBgQXHHyzkFilSMrEbFiOKXVeSiCj8MP
AXmhsKuyYImOr2dWuOhhJt5WOq6N3O1zuBhbmmd00TfdhvHNx6cLVxRoDGhqA149u6Cgypo7KjLV
yVCfGdlh0ynnqV+Doy1kDYDT/SfK7BDCrjBEP31Ljpl4cEncZ+b3dir706/3h7OQNVwFmk2cVkE4
t9QRSC//4gEB2Uxd//bfhZi2xkU2pwhTlBOE4K4fqVNj+Vq/Qn29vSSw/NMTdgK93zJQW26FRptP
09XgeIOXZPyzav0GSIPk4+kcyEkUcVCqJjfyTsJQ3diWhjxx6sjfSa6Pew7LqCBJTbKFDAvw9vdn
b2EnTGwodKDxdsJNOA39YvaysqytTtjyBMVO0Lv5wcKwCiAXQrVmQr4wiwCPAbdNUJKmBpv+lItQ
Oh2tIcdNd5KNTR7GLhn3hRDV7zx21Wez1VPfUT34ovcHuHAygDsyVesAUcIhOxugGSreVVomT9Sq
q2096PpOOoO2sm4L+5wCewkn1InSeaN2TM26g1ankCejr4dPlRo46jmRsR06cw2a8Y4bmt0b6DhO
RuIo2AFNNssvuW5EIOlweYpHmT7L3Co9A9I4QWdXzadYjOYvPrTjyXFo9FyPo/YzjXkCa2G7B9ws
L763I0seQ9zaWxHGo98QEPnyhkUvrnTxHC+NEIUk2LqYxTh6dk5J50dtnm0zOGF4KouhkaFaaJFX
ZbVTMmObvh6jIy78zhduq3u4OPtDrJpfrbAk0I4avpmurLaDKvdKV3htSgGpY7OA/CPuaW+w1baO
ofXXM54gC1GRB7yfL1Ia7SxF0bvIHPchMVucvGNMNqTS6ENXwOzGTq3sGzjFfwzV0j+uGm2/EW27
bS2jeyRGH26TuK32aVHxQC866Mp16JX8AQpeO2WsJZlnGil0Ruy66c9tGvbFSp1zaVtgS0Da2QYG
9KaeJPKIjDrYJSer1cNTX5bNDw55l6PRlsNKrW0hm0BZHSU2ANcd1HFn+3ysQ2HGkvenRuuK3WhT
FvBQhkGlwSQSSk3mNmzL7OiQLPyDZ2j8L0Y6idFCexfYCHSbrj9u3nANyNu6PzFj+FV34HnbKVym
omwNcL5wilw9eGfj7IwsNqE1pE5x6IGzy6INk+chDeSaq/XCyWgDdG5gTl10uObpGdRaKlfLTHnq
xzPadhDsfCqsb4b2+/75tJSOITmC1DiD9ADK09cTN6RaxpQTypNdOn4YWbmXD/mbo/gvHaKFkybN
6whljpVTcWlwDC0sZsORAZDU2SzGWQ8WVyrHUxsDlREFI/0RGdwf8zUt65tAAO3ikeNgY6C/gAfW
9fAAFnftqq/SwHKPsFYJ27cCEBDn+/1JXIpig2MOuCWccHA4XkcxQjDfuE2TQEp43PdQvzBgZeAA
uJWs7PPFSBbeiRgNwMjz5Uq5sNAlCZMgpeYj9uLekqXXZeVjZrPD/UHd3FyYOkbRIJlog+A9zNao
k3Tsbej9BEP+5OzEuJLU3JxN+HkXmiFINUGuuCm0DUSQMAduM6i1Ylc5/MuAiqTdjCswjPem3tV1
NcWBAzxafg4BQn22NsrVUZJQ8BhwzXxjCoj6ooT8OeGnsHsBYyxtPwuo+6At46XqBaJDKzv95rx4
Dw/M/wSEvgXGsrbkeau3SVD1zlS7/iyU9qODR0QaiscRRLX7i7Y4q3i1/V+4WTYKgRSRxRTCL5xQ
CBVx36Bv8YdpErMxzaZUt1Sf00EmQdE3nmM+us3K97QwCuw604FIPOzNsXLX31MUA7dg9RgFmL2+
mxt+br3m5cP9qVrY3wgC6WKAH51b1KzGnRjyZQx0/+x7aL+uYQUWFh64LAtdHJDGgEiffT7Yd3qF
tCUNhI5igIZe5FMRWfInRAbsTZo56YsLnbLN/TEtThxsAnQwPiZC7mxl+pxFY2/geADf2ies8gf3
IY6zjx9Cjg646AS0x8U0x53ZtNKEikasvxl7nXUu1GvaTJpxKyt0czfh8kOUCZiKfyADe70NrDyG
pTx1eNC+I/WY0netgFEwZJy+wkC68nowKH0rFXR/fxrn0gVApyIy2N6MoFI//QnXkbWqAqYTpOzA
rOKtoVl79LB3cBr4oUjzIEvxp6b0xO1xY1XFkXR/74e/XUWUEmD5ARAhdP+A7LuODkGxjMEFqgz0
c6P8rPWiD4NIAMu5iDDvRBdEzy1hIwKauvSlrarip+JErm2UxYG8F/xwxKNEPBtInUahGRtRGSi1
K36r7o/Nzven6vYjBllrup3wpIMfwhzSITs3q8a6EIGVuo2f9la90UW/RqVY2A8IM/kAQ8KSoC4y
L4sokvLaqEWgZ9lzqBMIg8Xb0n01069Fah3ZaGxiw4aCDnqAbb7yUd+METASoEnwHzzuFgAfvc3G
KjXGoGmk+9CkWrNDZ7v5aAI/izL9FRfPY22SXM7ZZDoW7pMB+AcIUOUD21b5Q5ntrbH1cHneX7yb
ZAYhUWUCjgUVadDUZtujgsUUfHMLPXCkCo8FHnxBrsJ0Q4DP3Lhmna5slsV4BKUt5DNQQpiX0Vy3
aMa0DsdA1Xni94JunSI/uiL91UFT7P7Ybrb+NLaLWLPpdMvCNEM3hoO5GANmNntZqxd7NLb/Jgyu
SFhlgCo+r9dpIkJ7HgdRkMEnxhvr1s8UK7yq7lcSi4W5g9gChNcgpAK8zpwrAYcxyJ+FgxaY5DiK
b7x+NtufTRqvTNstaBEcWx33CgThURUCkPp6G5pVyytgVLRAL8mLYypv5KBMjE8FhTdiDqFlaRSb
ulb0GGthc5BonW+ZhOnm/Xm9uXqmPwM3D8C1sJy8UY7S1FACiAHVzbEzPD3aRuVWJiHkoz4XXMJP
enc/3MJuQTikCsZ06YCFcT1qTm0NGgAYdZI9pgxC0l+7NanalRBzdqFbJRq1wk5DPvKs8Tdi75s1
HN+0p69S7fdJ+/+jMGenZAYeNqpcvRZk2a4vdpyv5B1rQyDXs8SSEt9sjVmSvPSAmIXOSOaR/vX+
WiwtPZIagCtRz0ClaTYKSy9zLddYGLTmr5hlvuF+6tsHQ3tyhxHv/TWp+6VJQ91uchF3ITs1fwoX
aUzMyCVh0I/fE+hlV/WaXvjcKxosCNjSXYSYRnxxtA+aFB1JEUKgLHq0c/OVg3nYQ/A50DKRH5pB
uR5vy7r2qDl+Im7EYcY7/DQV3UAg1A9D86VMbHjBsU6sfPBLa4paLCOEOTpyvNn3XpupsKIwDINs
fCohTqXQCnbXijbTj8w3Js776Y4BLvPGTA1m1NbQDDoLBpQaHr6ET+aaxA56mPdjuDP0gIzLxGqA
zgiIYkYwZCjBFhKaxqIHaKZhKPblSvwSqePuJDP7t9Kuym2jTOdBAjsB2Vj2Hfx5qCGn0e8GaeHG
aKA2owOJ69PKTTcyp/KxRIhHglb4odJJ9xAVUkPFUqIW2RJH7jW9KfdGji88gvZW5zG9sz0LIlsP
EGZON2i4Jt4wYZO5bRgwLxCVT6xE90Ka/HCkbWxVJwtURam9aYC6yeB2DYFEpm2sxAKD1K8MMMT0
lx5daTbI0o9qFcNM3fVzPYPkbxpp3hCVjtfWsISCGil5NhPL9jgxGk8YpoARn6qPfWrkR9I7/UEH
pXCfunZ5TFo39wEZ105akbxVhQNMa8lU/tZIhZquSrJyg4L2AN73UGv7ahTtVpop3bY8Fp/SyDAP
4F863/IoNvdoe5uboUvax74Ok8eitDPwFbX2UYOPpqfnyfDUOHoTxLEDSIEUAHxCxm4PSarXOIGT
Stg74XYgTvFojU164C6t912ui60bgwQRo7qzgSOrDdROkwXgFoV+EtLMRxaN+cztdlNouIhDLs1t
bZvFrgc5dtc6GkziGBSClYr6Y9nG1mNiAjUTdQY/KBKKLVoFaEzEcOCB/o8LmW1FYGdrxf4glNoo
kGy9WDnDUQx1hwXq+mPIeO4pq7f3+qh3X5g2FbtTJwxqJw13PepSQeM4iUeTPvEydDugkgO0hKVr
bGfR8NkM22zbhBxodeD0YDij61/vn6Y3z2BADabOB5ogQF4jf7g+ezLbrZqE1TZkCKkfh2zDw2Gv
OeFRhmhlZnyVSrRwoCAgvnFoxeIinWM+DaONVDu2dpDClCnTxi+Wpp+US//eH9dimKmAhQotOi/z
F4EuhhTvktAOiFVpnmaQt46Y7b4kVBzuR1o8vJAXmBCJmjDfs/sog7i3bEObBbBQ9Z0Y8OTeyDdA
Rb+mHfl2P9bS3QchbLx5UTG7ZfokjApkelEYuKpgHo7SJyvjJ40ogP9YCWYR3xiZu8LeXzw50d5G
rRHA/JvUUmQJzJ2yNgzIDwa3q+39Ia39+ixpqE13LLUSv26X4L0AlEm7lUrmwhbHfEFcEYQMjGC+
xYElzNyRqjAw8uwxMuN9VqWbwqWfoHVbelpir2yIpRHhLYryCzodIPbMihPM6dNRop0UuGP+B5L0
2zpN/sWQ0AUGmX9qDIAifP3VDihXddLswwC2VH5r6UenhKeC8bui7TbW1rzCF74l+NBAnxWoELwF
5z1SELDCNC8NFyrkoD2Dx85pusvGNXT1WphZGpSmvYQm5egGoxMkpPK0/gFJ08rDYWkzXI5llsm3
udkDboIgRh6U/UMuPFMdBTC3zQpQdelTvQj0DgO8SOpEl45KMgQyu33vnPvyxc6hrhWbcP3729CV
MvrK3M2Pu9FutTppBkST7ldTS/etPTyFuMzuf6yLYWA8CpUiF6ideTkHHCrkMZlyg2H0y/QTwEea
9nA/xNJxOinTQUEQkrQ3PVHoqwiLjZP8bhT6Ug894LBYmfogA9wPNK30POlElwYKHAD2waZmGuvF
AoWQfy6EA1clDXDD/m+CPAs27nW4dRPkgmBjAPD330Wchn4RkYRV2oUxIrpNtRMl9HHEWdEfMNLy
+vIQEwFSy1p/Y3EbXoxy+h4uYto9ctl6QMzKyn1e5EivXm0XKHuR75qs8ntlrbwCFxcQxTCAuVCT
A1T+OuKArrsexXEIq9fdCPediAJmHn5Pk1/3Z3MxDlDFUx8Cm2UObR5kG3E0qOCK1diQL4QMg/gR
uc0ubFe+5KXzfLo9sBvROwf25npAhiY5QIihG4gafEK2Tbo1w9jb+iVegOBZAe6H2wj9gdleRMM+
M2up7AD6O0FRWfuc2V+qXmGZ6EuTDltAezJv8gmAJmu8d1Pz9/3JXPiw0fBAHshsdONuvJo03kfU
SHI7MAbovuYyKv1hhOEkq7Rxez/UwgmMUGATAgcNCPS88cJ5o3clamKBrX0b1SHq8ZLg9iGBd8iq
9MPisHBQAT4JOiZcoa6Xrtcr3pQDsYMmbT0nNHdwgt/11Vo1aikMJOgmoCYshdEvvw4D2FQjShYD
ht01QaMT6ZkgTO6kFa/JAUIRGb81O7awUUxnki6A8Ol8q0zQcPiK9jSooat4HjSngyp1aHhJVIPB
80yl9GGso6FXEFf1trIT9LZg6exptfiT67L8BhqNqjzS1sYBahUQ3Kd5DRS4YZ0rHvVPSCrVTqvK
ZGOnOSyss16MHnLD1qcwU9rgr/ozcAM4EqOWnyNZqg04S8VDX3XiIYkz22vc2oYhSuQe4ypEUZDK
xgdcCcoliVZUz5Hmmp9IGIOzEuWDbycOR9lupPuQtHEQli2Hs30bbQl8eZELlnIb5aOElTalLzDa
sB8qgHK9WrfkRsAqwLNpWcBvtBtPUdr/U+T4C1jiRI89MN1+gysRYG0d9jWW4o+gKUNSwJh8SKLa
3YtKN0+tbGBGVMkvUa+rvSpxp0U0ZU8MCKJ9HIWlD5KGeooy3iL5jcADSaPDaO1SwAhKo3qiqM4k
OBa6YpuA7I/HKXMeBRpiByA25D4FvufJEKMeDI41nPO6d7+g40KemojqW03TCy8lXPcsZeqPua2c
P0WIAfHaHB9jAJM2GZxNHmFQ8848cb/wGu5Z4Pg0+8mcc8eA2PLhRW884H+Nnsm7yO9E0m0ysy2A
oDcjD485WMWzBhypyARRuJ2MhayWbDJ42W6ccOx8fDyFb5RpuzHAHfzbKUfbF2Fi+7qZsMccGjcn
WVHrET4s/bOtgA6KIOd1rGp4BIRWqh247I1XHustNpaplJdIZnwtsjpcOYoXbjN0HEH9ALANKPN5
x7GnTFh5Y8MPKR63RfZV6/5IJcCHgP5O/49o1prEtyoleB5fBpxd2WYM0zKNUQqOT1Dn35X5TxE+
J/GBmmeUO71GH325BtVaOk0uY86ubGRtEes0xASVJpKbGlw8e3f/DF640iDIi69u6uwAIjgLkaQd
lAlo6CD3aTcSD+RQ7O9HWBoEWJJQpYAf87Ra10cijwjIQNjOgTR/GyEcu8YcSL41xvi7cvv8NIR7
N3p+E1/yRjhTkQ6XKjBnAS+otoNLVnmoBUS2tK78R3Wd9QRzH/NbZtmpP0D33IdlWr3J6hQQOO6I
DUbQnNO8ZR9PxyF8DL4bwzbFKT27EGjPCfwPML+UeaUu/QqndBv5H59iqEIBCA6pA5PNK5pal2lp
1EgaRNVfGcGkaeNWf+6HWNonlyFm70whstZULkLQY8MyOEKt4b+mbTBfP3TGoBeKMtQt26BPww5W
yRlF47b8bvfhCENrNXhhor/SukFGnq6RbBc3JlTSCOrN6BfPe96C06xQfNoxlfMXGLjoSEw73Zoc
EuIrk7d0Wk2ejUisUH64hcmglszjcWRBxNJqE/fgc3Wy+gaHXuLrifMbDJ58EwLRv2VVb4LbkfJ9
W6STKhYUAUfXip7tjuYeuhxwuUnKZFcbo3ZMkCii5wXRRDlAKTbPuf6gsdSEvWeNIj2M5FDCdJVf
JrnxUApw5lGttJ8iu7H3bqKiLTg2xWsC6bKtrWndzoL+c95SqAehyrvpihL/Hy8ulEW5AuwViFwU
UxWKksra4lYBQFqH/JkFKiiuAYm7uIHQNquhInJ//lamby5zYStiDllosMDpKfSgwm+9rDaJTSIP
gKF9PUjfKOCdcj/o4vaA1JxpwwXnFtZZmqXdgo+MoHI4DqJ8BcTuC0wNnZU4S1/WJJj6f3GmwV+8
y9xIr1QBi7ygR1VgSBLPGtdcfRceSBB7/U+IWamDuBkY0iiCBtA9I9lTQ7HLrc8x0rH/asreWf4X
Q3HAjSqsGkOJqtfONpCdfF01f39PoecHxcVg5v3tCu4UGXJPFogSJcKk+JLZmkes5rlrkt+8sD9j
tBVUUKwDN5NTmuoeLdvNQMVKBrK8P3AvAD9gApw2/fuLwWpNAaNBu2GB1DJfA+UxB9MdIiPb+3O6
mHhMpCic7vDuQan3Og5VccEzrWeBzsNNCHElWKh60rAO1mB+r6n1u03BJx/7B3jYrVRgloaIrADZ
wQTLvJHTbfXClHBimdbT16DKir35cn90yxGA94WOFFAR8/SD1OWYl65ggV08632OOXwpmh/3Yyx9
YMg9oNWAJASUrFkCooetLpHcOgHM+WK5a6OVWbpVjURqeBlg9gVTzRU1fApRq6yeU+17zjpILxyo
c9T5Mwu3HSp9vXvoO7hJ0VMnToq3Xtf/vj/KxX1y+VfMPvIqB6tRjRimnj/DINVLYwb3wy0vIdTD
/CL+Y4TQP/p7P+rK3FqzXipXBGAr3AKBk5dBn9mvTcZWDpXlgQGwjfQN790b5FiVx/A/iFMnSBUP
qmp4YgKABasUcDYN32iS/cSz+3Nbh79SwlZm9R3PMT9tps4RNKWnCv78K48dPWyoUSI/7sxK91t4
4vjOGDYPrLO6g12JxLdZVHzNkiEMmhhvVvCyCjiDQN8CXoHwMRPar0ZGWAEu5SaJwvhgSOJAslz1
m2xw8q1wyc9hqG30kV1327l2Cn8lXX+VNgWcBbD/HR9gyR0W8Cv3egLw9f01NBc/QjRGADQEkAfi
Z9cnTMEaYJZixwkIx0HZ/bUbrTjK3iYHhwhjV6Y597sSag7VWCJ3b2u2Ezkp8dYeXOxnLT/DWEzb
53Enzz0USdDAHB1QyXlCt2nTQZJoCHPXQ6MiPERIj3CQ2PqjUmG9N1Bt8AGs1HzgGapHPNKtowvz
IXiwUvdTGHblVmiVeawoGqmZPVSvbr1yPLxfGPMlhoY8YIk22Dc3kJ6obSHonzUoxhaoR1TuP/Vg
vI0UQOa2fHFajv5keNZZG6D0cTa0GqA0E1LtY+SRbEQZxHzLdf7Qmqn0Kqs6xuxvLBMA1c21L2Hx
Y0M5FXn4JGlGZusEmY5mrJGABAkk/UzabW3zcH8rLO+E/0SY/oKLOy1prWKgBl4repdsct5stByq
AsXH24iuDdFNTDpUqG9AHjSOITjOiBMwUX0hcPkaHbISYvnQ+E+M+ZNI9Aapi446Qdlpj1lno2Zq
j38Y/Ag8xWVgGelWKe2xgJ3tGK/pii3lWxcDdGePJau13DzFRx4oKN5H5ptjn0tU1qBlfn+51uLM
ippjBZyfkWGQFSyw4T3SPpfVhqxJ+i+9zN4JILA1x7LcdE2bGPLRVcGC7rUcgX9Bb7vyTApl1pVk
YHF/T0yT/w00Dfdi9wEdDg8qIOOD0fJNrBNbOejWfn+WCMS13UAaCb//BpmBCf+y8kxZ+v1J4RWv
fLwob4xv4TEKdhMvWWDUITSLXMhVa/xfZJ2gLQEXAwQWerCzrWVYKjYjji+0aDZ6/hK9tcW/WAW8
iielt6mhbE9nxMUqaCKOYluaDirlxLNLKH5oknyYbIuUaZLugQ45Tvcb9jogMQ0uewNBZHEYTag2
rAndLy4GZKwnCWv0MuYipYTHCcm5i2dCVO7M5mcYsZXlXvoupnxygs1MT/tZwqVXOgSCytgNIv3g
kn+QR29T/mjV44FHK8fZ0rl8Eer9tLtYkxhqXhxdLnRbo5PhFF7Tea35+f5hsjhh6NIB5T3hEOet
i8rVYdhecjdw9OETWq6fhtY5/4sQDrQk0NgyUW2cbV63sYfIoJIFsY7CXO2NyVpjdXEQFxHI9ebl
6ehkdYTHksj9JvH+BfrXnSqZ6P6h3XjDuo/Hrud5iDoOCi1K/qkTODXs78/R4q6CvRBoH+AG3WBU
QmH0hp2HCFGB6M4zF/dGn+kbIy91v647sncI1D7vB13cX8zB2Tu1v4FtvZ42SduoMLOJCQwpRUmf
Svmk2MpT4eayMkGZRivYwFv5vUN2HSNTqWXGWsrPka4ZHh27FwOtDPip/7Tgx/DB8bzHQptvQkDe
PitZETudrhX8DBuSkzNYXxIr3zhm8ft+mJu1moWZPfy4YkNuNyU/UxtPy4igNwWtvkjbcl7g/N/d
j3azSLNos/PG0AtNUQuDEjZILJBsE2gCJ/ZKOnw/yq22Fuyf86zM+VmTTyza6XVQrhnEr4WYHQMw
wP3fEE59IP2++U3WxCqmib9K6a+mCvS6670m6rxu8SLl58zsjio28CavIK9Gz6YRBk7Uf24IWZm3
5e09YcMnhTUkMdch7RhGGKmr+LmGO0285+UuRgfUXjkdbs63aWBwBIexFuwzkQRcRzFNu9dYpfOz
q73xT6z8dn+LLQ4CZw8EPqZjbo4mw1O3c8tY8LMUhHsGDMjQbT2obtizulgpm6zFmq2RKlqW20PD
z46JvvUBZpA93Vbjys25+IlejGg2YVXMxJDlGJETuikUm9Smra2jHNkDDvInOYzDSlawOCw4KSM/
I/S22pRD5WrQ6yg7x7AA5udcDH7taLBSWsn9F3fCxPEBXGSByQ4j0NYmVZ6dmXowksOHCYHTRkMK
Cy0mPDVRGbjeaCDJj1UWs2k7/9S1F1P8kunrv9hs6ApCMscit3WdUIgGLR+MoM39kT6kmSfzA/Rt
70dZnCdwk4F8wlsTBdTrgZSRmcloWo82j/7gDt2WGv11P8TikoMxjmSZTR72s52shYmbcCfNznzw
S3gUQAzFAP57ZWMtnGmTYiB63QBeQJVtNpCsIKGudWF6NrrqAaMlqMS0tVf1wAUpdnIK7XVIUZS4
P7bpUpmdpFdRp7FfZJ5lmWW2E0X8DPTGcwmMPg4P36Ld56YY/xKl/dREtyvj/qPPHPi1wkcQUtN4
ToHbNRtsISggoIzzM2NPteBeEz3Z/VrLcfqRm7HZFBk81MAm5ZXrsUUKiUfOCD9X5n4cn4GWTdZk
mhZ2H9QfwJHD9kBrc15aE22XFQLuvecs8xsABD6+ua9+fvaVsqIQnIT4+RF0keixcj5+yADpi/lH
6xqIGH06XS9Wv5XxkBUWFPRbEzrBfrECXl6ancufn+VPnYBcubLx81G+zdKvyhEru3fhy7QsoAGg
swDZRpCPr//+iJGQuKmVnMHK9FgJeg+JDwOchlQ1/ptQyNfBksWZdkNZTcAZqghaMGfHir2qgEYW
+atDoUgBv3z/k1w6CMDGnejuwDrceAuFPK31Iu6Sc0fLs5nZB72FlObgNp4ltP8nv9w3K2f10qeC
LxtD06fzep7djJC3gcyUSM4kzT4plzz1Tf21h73u/aEtbQi8+3FUIxAqaLPb2iClYFaSJuexOkfj
s/nxzwUCEjD3gLMVCr1zbLQcEyKKjqgzqXfse9Ju7//1t+BNcAMvf59cb7ec9ZUDmKQ6Q3eKU7oT
1rMikH9jnpE/SvdLVL+N4DObaxaOC0kOKjZ4VUMJzsVlPZu2HBYAfcrN/pxDBJb2vzLzKdceYBEs
1npdC3sP4oZgXEI+BzWVefnJyaVZ6FHUn8fyrHVPQwq41fgDmuDV8E0v19CwC7sO0VCYxwmNbGpO
tjVzdFWkZspz7sYnLbU/NQX9mrRrOs8Luw57GkU1vE0nJsVs2VRFR6rJVuKQlvCLfnW7lSR0LcBs
fVy3JUMl0R2BrWJX7qwPg/GhOXA5gCn+xTHdQKaaWtPvs/yfSNsofetEv+/v7YWFvwoxO0nTkOWR
M/bTEL7ofbIBHghHzbOtZ1tWPIlC39yPt7Clr+LN8o42bOOe2krioQPhN1KgpTR4+At2vP1Us5Vg
0/zMEgFogaK9jpwDVIY54zpxuz4rDSHPaf2Z7g355f5Ylubu8udn792u060wd/DzA+gEHEJGGxcG
0tRv4n2Vv92PtfDJYCiQlcGdh/+aH9SRS6HQV5XybPbPkKLcVOMrpOVWztGFa5UBsu0iqYEbCExu
rvcbhPTAyK5Jd4Z8OTRWfNzBEMyDCwjr9/eHs7QyeITYSD1wvN1IGGqMpxCOjrpzDBv3xPo1rtxr
K78/X3lRaNJSUdad20+NseHl5v6fv7QaF3/+nGffw1mORy3+fJM+JOnTqB6baiVFW1gLYEOmziVI
CZAfmaVoTaP01gEb55wYj7hbMhNYkOd8DdnzLmI3+0QQBm079MLB+JlXCAee5YaRowHKLOml4COE
1VsR/hOS1z77Clbqa3yQtud8iv9ozI/tXWP4NDrcn83boeIdB41EwAMJ9H7e2fMXx5xoXHhHjXF7
tvA3ZNZDGsNn4WdZfjgrBbcfyhYouMPkCF/T9e7G31BmGvgj+FwhDFeixram8HC7664jzL4fRUTp
VlOEWACF7Qm+su0Wfx9CNEgJ4Ol8U6bWCqcq9ZQ05+QVCvyq/Hl/HW53Nf58zM37XrhNAkiV1VL8
D2lXshy3DiS/iBHclyvZm1azJcuWfWHYsk1wBzdw+fpJeGKeu9GIRkhzeH4HRbAaW6FQlZWp5wOC
wYOdRejWrNh7zz0enQbyxDrXEcezSdjVLB+WxAEdawygIoMSDaqb18dwMUXcQIAHJgo3QJOJfpIm
qa6XdpHE5T20S3C/XP/8xRQJn+db+WSrosG8WpiDz0NrzBj7MNd+pY4igaYagjBH/ZiBwTzJkzgZ
LSgWF8CGKPy8zAIg0zj0SDpe0hkHVp9qVjoGcbP8SPxtRcoPTNOpAX5znkyT2wReZQYDkB5do++6
HiVZlA3tewo+dMVsyVYEXtJDszlqT1j8c1O1pc055LWD2DYeDOiXtEYZTYsibSGbMN6Dhg0FDiiU
U86NLGAxtdOWanHmjWQ7Gqy5K2utVhwO2VCQngVizsFIDNEXs6ooxgnN30d/nI92kN55k7U3+nLz
/j3M+Z7BcwNj4Cs+H0wGVFs1ZWYSIxkYB2x6zPUpDGqV+uGFV8dRgQHHASCE84zy0Z7sAWpST4P+
axJbc4dYcoqcIXsEQBzKHrXiApEtD0BcaJcywP4Jx3huqgS7SMKKID3Wda0/l3pqvzhJ8G6YDgZ0
aoWn1E4GZK3GUk2MkOPG7t+s/u36qkjH8Nf7QhgKeALh6/bULpAq6NJjvgAgETDP3axpnWyvW5Et
SoAUHHoAISaKyOt8DBAbWYoBvNDHwPzTLz8W+p3q3+f657utIGmKjg0cSVBui8/9cnHGfPBLcvQ9
UFOjf30w0SXWbIZclZ3hK3sWvvBs4oklPqsnawIK8WLW9Zwceyjvel11ZOaSh1CY/Vk72S43veeK
mr8+MDqQ5YAR0UQ3oNjeOGW5ay4JdtsCQpYM6e3C2evLQ+ap2gsuqbj46E4sCfuagtWuNzsvPQ7g
BtxYgVtGOQhLtr2tOc+ZZk5hv0AqKzPqNcp1IKEbupKwLFtriwx8p/Lqks2D4aLGDziqhPYgyNFd
TPQ+PTaBE7X1k7bWoWV/s4I/1ydY4gfRZGmBVhBd6GCTFi5AY1hMY0bp+gglrTSy0OSwNwO0vdUU
ul/XTfFTdbF/TkwJMzyUvhswuqTHdWGxtix11KwlJAiHJCy7FXTIQbiuwHMyFV2RdOOCbQzMmnCP
eJyeb9wqp4s5ofMsLhy0B6wZ/YOsOU9novHN+aIv43c/6ez3X8sGZhWwFhQaQcIn+Ji5zSEmbdP0
CC22fQWSRr1qNwmgqtcnVbpPAiTM8KJAAkMkzqaNVdmtS9JjOS8oAS298VhAkGU7tssSFVXmK+5N
2SLywiZqCuj5AYTqfC4bw2KJC5U2uJugv63w7Ny56dI8svFBm7d5u60NihphO7PD9YHKNiquHK7j
A1ATIoNzwzVba5OURnq0QNlIlqwIW3fd2naqmFC5Hbz6/5oBlvXcDjiGJoTN8Dims0O5pht/Dqqh
yNYMgfl/JvjfTxwp16lx7SIlxxZg5DZ9672HwLkvgs/XZ0xyy2G+/pkRjvaArIM2Uw1LRTQgAcvi
Bxjro+s2pLMFcMjfFQHwSYgIS1+fLOb78Jr+sF29h251ttVIFFakIzmxYp5PWAvaw3ExsCZWA8GH
Yu3Km9q3VS5XNRZha0NdeaVsSTCWFJQOC6BorMEjeUB14PqkyYeDZkZO+mgh0j0fjs1YinQpX/85
OE46smWkf6/0GhwPKD/Qxmmi9eoivG1RSgWZ15TEPmLD0Ojrakum5ZM3m/oH1gZUc6ih87FckDC7
HoUalFfjEZiS58p2oXRmKnyObGFMkPbrIE7nsuLCwpAR/kYbmiSuuiXY9Pbya7KW9C4A+OG9iSBM
G54DaIYG6hHIEOHIFElr12iVT+Kes3lYZufsIf4YIRalkVv6KlSwbGCIJCAHA0gwLnphYN1cMmvs
4Ly7eTdUbei6B4ZqwPXdpjLCd+OJt1ltbbCWlt8QoD10H4vuoWCKm11mghNpoabBa0LiJWTNoJxY
jAw+M9m6P5Ji5/x+/xhODQihw4K3FSQ/0vQ4FrUZVQnU/ezZnUNnrFUAZ9VYhMMJtZrCSRqMRYez
9MAF7PzWVWTsUhs4l6DaBsXsBT6xmmrHbFoEJAS3NSRb+2P/gcQGj3f+MyHcMZRZTrVSV4sTcKPn
IzJMKjyt7BY7tSCcFTftDDOdMYi12M2TEWUr3dZJHVmzwl3KQo5TQ8Lir6BpNs0Wi18FUVPcUvYY
lLeg2rD9ENxCmQq1I/POIAxACMj59KD7c35eastHuVnDuKqwaQHQn1U5AZkBwPPxduY+DUIJ5wbM
ROvQddDDQPPLoG+q+q9sc8HrB6hgION0ERFOo8OAn3aQC6DaJlnNx3J4aTIVkSufdDGYhxIqJ3KF
zPYFccqIFR+yrEZMXdOKhUmpu/vUs9CmtICxe57Isi8zNnVgkvArBR+AdAI5FAGKn+CHEQEhTqGX
g+GWWmxDh3M1mtDJFVtOOod4uYMWH+QwF8FmkeOmm7pCi6nnVse50ZPbMm+sQ9UnpcJ3yo4RZzZD
pBxwAh/B37hDRmtGVy12wD876a+2iw634hvOr+IekM6aj5wNkBUBEP3CtuuHZkVPPLadRbYe2xAV
Xlj1feHc9GwlXZUOWhyk92A98tqX63eA6vuCv7GogxjA48dm2gQsDyv/23UDhnRPn8yQ4Gi6pA+G
nlvI/MioQiML8y/aG/Rb34y//zFto9lh98ei6DEPIRSfPF//BdJtB9Ze9KbhlYpkzrlngOz6YkGS
FE573ELHAqJwhkpoSWIC6U6IB8A9AG13UXZcjRkkY8SPl9EE++ASJasF6r5f1wfC10LwDmdWhIB9
qlFRW2zNi8HQ96UKql0zp3EG4qQorabfNgSePmAPcQdQluCgwP4+n7hW95Khcxs/TpxkF4zNwWFF
WCNXFaHP8MYcUFu9blCyGfEABi8lum9AeieSODqQ+KoJ6fzYy6cfS1Bt9KX9et2EbKUAEQFyD4E1
J5YRxgQ/Pvhr48Ve8mCSZ2v5xFpFEUq2TLiJeFDNOTXE+LNPpnXJ6zyIXa3Jw7o0HjXSgybNrr46
UMlCwim/uT6oS3Zu9MWcmuQTexKN9qbVJm2WgWV8nPYaiJdSp9mSyn+cALs0SLrTcn9P8uHLyPpP
+jpvJ1o+uQtEl83yxiHdzUJVr8vLPkf+m0A/AOEs6O9ckJj0M1mtIMX7wprSZ6plx6kqtjmrbocE
/MWM/jZS/Li2njYWUVHFSXwOSNs4UxwkgnFhCzsX2kJFAkxFEFtjOextNxkiSOXRPelSuh2rtrmn
JP+ZlwFT7OBLoBUfNb6MDjVYR6vd+UrkZQGpoEQLYqMe7fsVSczD3Ff6QwbFv3sQVOX7BtxU92M3
06dq7vTtAGzbjVENvxVbQroLIQOAfQjoEO7A8x8yu142ZB3qfG5mOVFX9HaYrnS6h0KycQChGfte
tWURgs9m/NT1pLuv0cC7qdvO/pz0ZrNJm7yOEjq3e/C/pXNIOq19qNu0eL3+Q6VLdfI7hQM5GtSy
piwJYuA5SEQoXUL0crovwzIlER1csp963dkEpFGtlcwVOCeWhUNjtBMyBmOWxMNibXwC+bNlo6kK
3pJAxDw1wn/EycmcyZS45QwjvF3Z3BJ/17Bo9d4L4+K7DhuLQwN4jkLYdYXnjNoE1s64s+xdwLrd
nKlSovLZ+s+EiEeZAHWpEfv68bQWXypAutFQepwmZQgss+MCWocaD7pVoAJ5PmH15GuuO5AgZulT
2iPpOdu7dPx9fdPJLhr4fwvcIQi2L9CcOSi5ytWAv6xzFACgujsHT9ctyNb91IKwudy1182kgIVm
PVD/0Lo/qzdLRRQsOzsu6EM4vyhYKETUqBfUtdOVgR/rEF7sGkA2gu/G+Gs1K9DMN5GXba8PSro2
SBWhbQmCeGA0O18bsJUnST7pQVyiTXDrlowi2OkgD4YWg+i6qb/lAzHYAQL+P1uC/6qQnaKdMQXx
bPu/HQKp9959sIPloako8DXOEdpuP9zEBC2tfkDL7mZhZjx75u7675Cuo4tkgg+eXzSD8L+fnF9G
eg2yDwt2CmRwOwghWM5b0aFJG71I1dsK7VXFXa4yyP36icE878Cy5KzYOC+rVYaN/SPTw/ZwfVR/
w5yL2YXGG2c4xd7RBSRRDRqtIs+KIO5Hb7pB38aXlZoG2DDm8oEVZbPV+2LZdK3rvLhJad2U1Yo2
xbWkEUNvQpwRaDysmc8OZK3GvU3bbtdbI4ucOpiiAJjP3VSQZNOw1rzH5dJAkCMgikHIbjgO83OR
jQeDlBgt5oMGwo/VS+LCyveWe3Ccg6NDHxndGCXbXJ8w2aqc2uIn8WRVjClr0RMQADXTePTJN8rk
MC4p+eWTZogoa1XipjIH5SHJDLkklKEAcTm3pzXMyNElnsTztDO+U1WvvvTzyMTgpQ/IARjgzz/v
aLSsmx4AHb+4c2OjiK/PlqzsawKkhj4tRC+o1AuOwu9ng9HKTmItS5dnF4Sp94vn5+ij80Cg0JEf
bE3cB21xvNj3av/noul6CkJrgx29KvcUQZl0tFDgM4FEh6KhK2z2IU1qiJ8hbW+Rje5EhabYHDI3
jGAfPWk2Z2MTM+kriOgGpyVIPGrN9zaZvtS03g7NHPZoiA67iv7JEhWwXmoTtWWIFaPidAFA95hZ
D3TAhpy0e5DQjvZX2laRxvAu/NHqRJHBlzl+jzd2IJoHWaD4vqWocqRegqNmrfFqvuVIFKA7STGN
0mU6MSJ4fL1xtax3/CTWQR/bkCpU5exlBnxAk9wAWSEOtjrf9XU+DdaYIRZbtoZ14zeKSVJ9nv/9
xEeMxkgRE+FQkdn6A37fT6ioba4fLNk6nI6A//3ERDuBjLJKYWIxPgXObTrt7VFxdlWjEC68v3SQ
oB9GseZRZ88dUXxeNQLhektHK8s9L4Vj0/XbtE++r7X+6EHy6P83UYK/JkndO0sKM1m9T6xNMkbg
HfuACXgUVGgMIP/E8kzQQ2wwZV4QL/7G1w7MRw1NEQtI1+LEhDCKGl2UQ9/DBMEryAJKRjEE2a2G
0hIuGMiDgx9bcNNV4ebzzBiciL5PUmT/d936vS0VqGWpFdDOoF8SuBtEUueb1sqroPb0FpfBGJFP
lR32z9WgChf5TxUDGqAn/zMi3GgjfCEDLjCJu7p+JDYN28J6YPP8jNh5CFsfMf7IpU7WeZOOfVRS
lVSDLBo5+QHiJTPzROrQ4QdUNZI+aXs31879VFvPZTpDmcv5QF0dpBXQi+EEsRi34Aryop8LLnsc
D1mILnhtjSxNsT2k28+Cgh0MIfsX8L+feJsiQMNGk+Jp3hFvVzroQIJ+2/VDJLvG0C2IBBGuF8CI
hB24mhnAFHihxR0YdpGRyK0X1HXNne4Nxm06FsMB2UIIl7VouL1umW+Iiw0DHgEQIkBxHXnV88FZ
UE+uiA8/V7P8FVW3o51bGzqjX6xotgGExCPNWyFnkCs8k/Q0QHUHeuVcD1aUze0Ha7W8cUVlH4wm
h1KDPGWPuHo/Q74xQrK8210fp9QeWu/A/Q9APGrJ5+M0BsRieYY0XGZ9TrM/JHgs088dfbluRbb7
oSyLKggiBHSCC8fPQ7halpPpx0C9bQ2EPhNIF5uXvEXC31BAmRW2xEwEQ/o913ILaenxZ5m+TGZI
kSkiUPBov10flewAnIxK3J1mqk8um2CJmRvDjzqF01J93jxfmmLqXG3Asz7O/R9T+/runlIkhYK/
bQS4oRAhCn5XA0OPiRZsZGyKMC1CNm0/Mju8TeF/vy+sORs0azU1fN+oXxOotmS5qvglCxb+jQDp
oPMJSg0/nSbq+7HbPFru3km2enJzfRDShO2pDcEPdLNn4R3Jcyh6etMUxsaE5h+eTS99oz35wXRn
2NWTUTB30wzmq16ryBP4LIl+6NS+sAm63kLZFTdnzKDdUPov1boPOi9k7JG2JCTTcVp+XR/yJa0k
3xjIyHOBE8B/dCEOTuANsqEu/VjT24ztKRQrkO5ds6exS+xfAZ6dn4ycITlMs4Q8DN6y7vsuyVEv
KcYwpeSVLVNxQAtA+8lFHnvLaA7VZZLMG1KSr01aOXutcTtkaqb5/bEEaqwOSHlBa4wbQ9jTILC1
3SWx8WyckPCqHrcN/vFU+DvJwUThmPdk8Jbli7yavuSWwYjhxRPEM1/98vv1BZBsa2TlUYsMMBSc
HiEGXjt3ARULqoU0pc9Olv1YHL2HTkN1uG5HMoyzdeZ/P7m/u75BD96a+7Ez3k40HBPF1SJ1xGhW
5+2WAPyLuC7WBl2bein/frtDbXI/JVAOa/Z21WxAa6UIFaSjObEmLD2e0IB4sMKPi+o2L27AY/WB
2QIfBtff4yRnfNVOZos0VmuwsvbjNrBukq5/YZb/dt2E7C7Gw/M/E/zvJyZ6c+m61sv82E5oqJdv
SGxFdnI3zJ+v25FsMDNA3gWNdi5XhRI8czrmDXHAixmjWJxHpetoe8hJzODz1UqF/5TuATQSBFwg
Af8XZi23cA2gcOTHJu0f6FjtkAy5ZSV5Wpfyhs3vZpnirsvXec7bRbun+IRPNc0qCbQ0kem96fKD
8hnBXd+FN0Z6gFM/gvhHpLJxtE53sqFDPDouxe8F5dqo8aqgDGd90vbGEJi3K8ogKwDG2IAt+lsP
dQGcSdjmxhKSnmpgVS11RcQjXU+ggdFY6uCnOcJBLrWmd5mLivJq2tAOm3cQ++20p+ubRnq+Ai5E
gm4CTmN/vjk1L837vC+D2ANL+ONAVTooku/jBucgGaSt0CYrbMrKHlirdwim9O85MD8qpgHZRQ5i
Kx/FfRQNuOjk+e+nTW32xhrgajDmT05Ofllg1nPLfONn2mdSAtjsVf3W9NhTW1v3zaqiUpAVvAHd
cjjMBM3O6EA//wEmg2YVbVzAM1w/9KwHC4oY/fBcVBz2zHbQvYxI7UW6d7y+cBKvcmZXiCBWKKtS
rfRh11t+Bs3ySg3/AH7fFUycuao7VWoMdQMDTUucT0YIydD7MDeLBwzKYA/uDckXcGWSNdnY3vQl
mHNX4V5M7tWFAwk0H8hYIcYLOLzYqpS25uiNXgVXhv7qz45D0k+lORpPXmUZf7I1AGMByBa/Dq1l
bNbGNLtQR3TzgKI4pp31RndDx8x/8DPIUOfQ3LppiT5GVOunkHb2CHUQfQ6HrvAi0nfTPXFW4zjb
XQrGr6GPvCAJoCSNpy9y0yWu6MzYXl88ydGGJq+O1DHX1btgRQisNYXaM261jG1G6F/pzbbw3n8d
wAZ6xgFdBzhJPBkNYsGk9XEd+KMXpcG8q9pPTu8r7k/JTcDVhdEZwYEXF8S5nZ6MU9si2rDWLpyI
fUhS+xEtnDtSZFpoeJoiupEeeN6hB7w/0h8Xndirn9m9mY68+ql9Z5n17Gb0bi6q47KafVhWBPdR
Euqdts1y+6kM3s0Rhcj51L4QkBR18lflDnfRMN6yIr0bHBXLley0of0QoS6wRN4Fx/+UDmsHKTh0
Ife1easFZvc8N6O/b93Cv7HIbCvmVOajEf+gJs47RS8g55nJmG0QJJUM/dEBDDRPVSVrlQVh0krK
bK3FHR9b8850t6qbUvp5LhMOABlIAsWbksxQFapJA/QA4LPaMoZ/rh9XWVkaKwFNMhAYIDUmpt0W
TeuayZ+BtKr3bno7/vFqvBC30Anvlu30M1m2tIlKb6N9u26Y346iHzS5VBc6W3DCxMDEhNzs0LR4
Jpb6Y5V8MZ3PNmvAAQG28OZ1Wn+Oqq3HF+LCINQbObMGrxEK1ykUmht9rhBz1Hm1Q8nh3tSq26aC
3IMFWaNwKBJnqwFXdX2YsvUDku0/q/zvJxFy0NWk6kFxEc+V8blaxteRonh83YZ0KsFTDj151IAu
st411ACzCp0qsQ1ZwSKZwqzKQ239Vg3H0X4a+3yzzG/XTcq8PERCQE2DBu/L3qTJy5jXEgceuL6z
i73b3ZTlBy6SExNiVqwd+gmNwrofp3n+MxiN504P1pAknqKAI3PziG5QO8YBg6Qt//vJCjlVZtMC
6O54yuib5dCbmkFr0bPc30YOOF1CbX1/ffKkOxGiCwir4JqQNj23SJHEwPZnyPd5yYy+8mHZBImf
bS2SV5E+DPo2ReC1WeykVcypbKyoriJ1yrUtHLEPLynbZDFnmxyT9aYzo5lsBmffFTdeqQjwZdse
reZInWJ8lx1SKxt06AJ25Gj60WTd2c778WEIMDg5GpovoKYiHObad/quXDJytJs7rdwEruJISe4p
EONBgAGUSzylJIS+oF+wUoZcQMzYvE+ZHs6Gs62hzKbilpUagmNHxsHykM0W9gJ/bBotm9w4oRAq
N/IbfV5vALQsVZVWyYqgSQHhEtrVgF8VZyxzWltv9MGJx9wN6RAGi6rxn/9UwcGibOjhwWICtgfe
v/Nt3QGiO6256cS2M8WtVXyetO7zUL6bMwhcDPCoKOFw+cmLtMZsF+OwguQizqc7jtqu3u+xeWAC
egyTg9NFnGnWGhVw6ZkTMwsqu/tmeH736T/7vrB187SgprPi+/q0bb5XfbHtu3zr+x1ozMfQ799/
Ej3QVwMTw5W0L5QyBtMtVrBl27GNiije9gpfdqnIheVALQ19NsDsXcbiGnSKKE0nOzbWSn+ckzX4
5tdlHw52y27TBi7Gm9zu3q/xJLCqWkfR1wj2DbKze3/0ceNDw3DfBu58H0xKajvZlkQmB805aAPi
RCHnWxKgvlZfvcGOoVPwjDDt4KRNs/G0RMWsInGsKDfzHlq4JPQ5C8e4KvWcJm5tx1bBQhgJHTSG
dngCGRlEBPLN9S0kcxrg0sVRRsENMD7BO61lsNBqqezY1GJo72ws0K369stqfmCrOqiHAK6FguKF
arjv172dktaJzeCZeFVo6g+r/lLY9412N6oCQtlaIRmEvQoC2csecUqKxm2D0omddGLQwAMPgpON
7sZtvQ80IyMf9s+UkGDwE5C8gXcfLmR+tulT4KoiMul2AI3e3yrwZUyBZB/zpw6HboJA4tb2lwyS
0vpyk3sQQ2IMenW8K0RxFKVGIa6FBytY2y46t9yqHP0ZqaQYKcdNUqbbAmG87d9Dtobkb9d3oCSE
Qb4SgTsYK3Cp2HyHngZNSI7WRe87cW3Wf2xCo9qrb1hnfLH94ccy1Z+TFkws123KNgjexSBcBAcn
rPPxn9iEavIyBRV2Iziwo7aKDfNgebXiaMmuSa4hjO2OZxGwJOdG6qSC3Hjr2OA/faSgQ3OpAlQl
HYUNplUgOxCAidi6EW1C1px6dkzNjd7sWjPMVOoVkvcA6nn/TAheLzeyzoOomh2PGlrQKi3UMm/D
+j/Me2Q1kIrpPphfr6/NX71R8fLnJ4qX4BAEiFxJUD/vxyrANQBkzvBpnRm5zUjh7m2jtTcORQHd
ddF0searHq3M7e86f+wfu2YxI1Lkv6lH57gAk7NLdg2A33ioJ96eTj34OyoTKshgjwAD+/UfLTsw
OIrIbwa4Gy7KPbbDrM6b+G+etxpegNYBirMEpUoVtlG6qZAZ+ltXMi5CFpvlNdDD8NdpC7HICpUk
23VVYEDpaLhgBco9eOyJAZ6pN6bmtaMdr/rXxYTX8YKQtT/NDih64wOkgR5akRCwQviNa8ycHxOz
RA5Tn1Y71tdPvncD9fnrSyObMQAF8EpBvxmIyoSz3pekSjUTQZJGs5eumB5LXdUtI7tET00I4Soh
YPPU+sSOi85cw4BpUBGBs0QIu01Ztbk+HlkuHR0NYNcHabmFnhZhwixLKyGLBXhw2qdu1CzlxtKG
O5LX22m0vmul9ZBV7dassy/jWr8foQMOER13Apg8gesTRkrXSjOmToftZug2XTf3W8A04EdtY9o5
5dIqLgeZi0O6FKopaHeBsxYWjzr2MJR09VCON8IxtfbTYqKTY95fn1PZHsGhCv5m7sElzf9+ch9k
TW0Zvdt7sdvGifZQHj/webTA8kQ9pLrERom5tTxSgoEwtpd9u6lV9N6yjgVAxP59X5glY+29ws7x
/bJySie0u7yK23VxP/m5AflwQBWsfavpYxM5uv3aJ3qOZ26VhJNHtKjVq3JfmhXZeQXQAgXadTe2
PrFXt+vy4zLOKM00SXHbLE1wSFvkDi1I/35rSqLCm/CfKTp+lMAMnnzCLhOrYCm0f1IY9eMxqKJi
tcKuPFKwV85+emujAe/6osgOLZctxGMG4K9L6KWZ66CuXIA0aA528GW5y8qjaR2uG5HsXxSE8BxH
cgv3mZgRAhmjYVAT5YWqfC7rKTQZlkcFm1MZEQ6lnhYjK3M8ikxS7e11vzCUMQLFSCRHBOhqbF5E
hShQiii2yq19s6coIQY6e4FswcYpiUq2RGFDzNMlKXrFuxXVurlOntNhufeL9eX6gkhWHcMAAIBj
3UGEJMyVmznpaHeYq5K8mPWXARLE9ZdM8diRjgMM0lzAApGZmJXT3G7MQfSBcbDQhE6SgmpJ9nm8
Q/FaBlAG+EzhAkhRl1t91rnxMof1smlcRVwpCfpARfTv+8KbpjWaiSJz4caMNrvaq+5YPz3NdbVh
FhpT/PUH+hu+oSVVYZZPvXj8sbXw9sVjGmwl/GedOGEz7c0gI60f99O2qjf6TfWqteHUR0miCP8l
mwCRxn+WxH0GhKRPjLL346DVjiRxnxOHHlLQEuSmClCmMiWslWclGikqirb9qgF3o7NZfRpmKxLr
y8/rO1uyK84GJayaUUPXp8nhPRdnk1EIGSviKOlI8JpGPIh39UU1dqlZi056uLIxd25bUH/q3nYc
nIc51T6yEU4s8V9yshFmdGXrM3ea/fCjro2QBW++PW/AYBZa/a9cVR2QTtyJOeH29BPSZLUNyF/p
mmHp8QeDwndKHDSkM/9NneB0HD2plmCB02mKw+LuzOlrqYoBVIMQDk+aL3mHJw4umgnq1z9tWxEh
KYYgQrNxIzCPEEwSDV5m57ue2aFXqmBsst6404kSYSJV2/ldv4BVw+pnPN7oi22vr7nf3bPGeIaY
97Ptt79pou0tJ9vaYDFsTJWsiHygvKYBTsRLhrRySiFxZ84eAIjBY956+zRIv9FJV5wmlRm+nid7
PC2IZaN9FlgR6JYUgflmGwGKvqbiKEnN2Mi7ceCBdcE7bAQzNX1t9OIs/dpk32n6p8wUWWGpXwCO
hEMNjAAFlPOR5MSrXcKAdCTagwPefddBA1z+2Sw/X/dvMkwDss7/DAmnqKDjMEEryYuTpdu0/Rz5
fhL17FOrZaG5fE2r4zB6Yd/UN8u79Tlw1yJe0JGdQs0L5bbzMbrEKEaaAZxYJw9rdZPZUa5ib5Ue
4BMTwoaAOqybNQNM9F3osD1p3x80YAhIJ3PMIza2cBFZJYi50xQxSZZ432jOvpqWin5avkKISbgV
Lp0iTJPTE2pYpenGqf4tTaGlp9F2iPoapGlu1oPOA3qr3vKparQbtg67GWwJ1/eIdC8i4Mb4eBgh
ikCUZobnhZN78diGrbNxX0sADhpF9CAJj/A4+WdEmMmE6rWn2TAyQeQEXbOM/hw0u/7aDN70pAX6
+KNe02mbL/0A3H+yKp7g0jIJ/BMnGoACwgUQpQQgy8wr6sXG7N6Sptijw2QzoI3PMLvPaGveL2R5
o2n+y5r7G1CdHPOS3foVA3s2u61GlUKw7NWG5jV0yQEXw/ttz8/GNKXryJrEjVdtTMOcDOw+bbIq
1vN+eepJYO9Tk6qSOlKjwOJwtQ94RhHLooGNV5/1AoDG8jaz7qATi0K7bR/WUnF1yxYbPo1zJgIc
dtG/DFLsusSPcGMT4RV0eymavewxzGv2tLJV3y5ms0uN8UDmDzTNISGB1jI08KM9Wyywp4Gf6d2a
4oaovw/2GyDELqDkbnBYVIG3zPWcWhIix3xNWrddNBfo8b2VgIFlc/1UyiiYMBQAW3FBoG1fjOz1
pFzXcjTc2CtpRcMKtGMbY+nAR5D19MdK2i+484vQbPV+OxG9vKUQrbifnJ4ex4mxmyEny6HNLBot
2uJu29I9Xv+Fsmvy5AeKDwKX5JprjljlxcpvhwZ5kroPqfsBF3xqRXAcpDAKDVQlKNBXqAVvLFXa
VjoKXPLw8Gh7hOjO+Ukse1tPiIXLHrpf33s7uU3c5jWBnNT1yZKdPXh44NoDyLxc6EiVQEq6mosI
KQDpf9VTEBMtj52bvBn19Gp1VNUHKd2eJ/aE7ekNgTNoMzpO0lXfJFXzmLQfgNF4GAySw9C0uCTI
xCt7MFGPcIFBivJk07e7yd0WTWh2d5bqHSVdpRNbwuuGgXBvcWr4S1r4odv8cI02MlXhuuwihAYE
jhoy6kivC1vNLnz0wmdIaGr0pklIONfdoc210GKqJgfpcIAqxNwhm3bBOl+tw7RUzgSEtTW/0QUV
5NV7RjS6v77pFGbEmx2qRvncdjBj2Evc2tkBuf6t5aqCTOleAyHYXyghiD7530/C8qwu5i4Dv3hs
JPPvtGzuzdJWtGlJj8+JCT7SExPtUKNNtOUmkBxyIr/Yatp9N0dUVXKX7AEsPiruAFPg/goEODpU
YOcJpTE3dnPozGLt+x1Kxq39cn1lJOOBGY7qd3E9XqDQMwMc1j2FzGM16TfIHtghON4ejGXcWWQ4
WCtVgOxktwnf1NDOBAcSZE7ECSSFPmp+w92o+WSbXyl5S+/dct20nkueEj0lt0NJ0G0VjCAiroy4
qopd4uZg/bNL/cdY6NUNupxUyUvJDkWNF3sGyWRMuNgRbnZjSyGYjUjBvdOSb7MGcQtUAD8w2eju
4fBdTtYhuHiSW1A9GcB5bqA3jrfT7Fe9fFlr7wtW4dZB3fG6PUn4A4nl/7N3wYVEW79ZcwrHmBYI
ITf+yHXPotyLFjDWZCzq1pvrBiUHEO8rMLujpQfIKxH5VSGJng3ejFjE21h9WD/9/z4vzN88FF6t
6/i8M77Ot7r3kc+jcAFZE4BPUPw/P9t+3bBO1/D5yrsLmseP9Pkhb/nv+/wsnviOCeHS0if4fnlj
Grs2212fHdlqo/segA9e/AVF2/nnl9bRcgS1TtyX1RD2rr/J1v4bmhy39cS2NVTpDL9wwKSjioxk
rurUsOB2gwmiZbO5AAMCwZupGCPmQJ/SfJv8ZHN9iLL9BeAKkKSA5ZkX11VRT7YLcIuDm/5Lrh8D
xTWl+Lx4TU1tVU9mi8/negHQlhvq70er4q3FE71wfHDtwhK5vTmwZZys2PY6P+qBLN07EH1SWJGt
B/wr74LmJHNivmMgKV4eVLNis9qX625qD2Z/WHLFQ1pqBbB9QLO5dLQ4FsMfJ6NkjRlTJAZmy7vx
KxPS21q/QTFL5Z55dkioLiBxjbYU3IQWv9/P93YOQPSMZnYz7hcrRWPABCkZ72s7Nt+gVG+FpRuk
YYeH8/XtJjtRqMyC+RhEwVyl9txqVdgpUKazBeQ5vWsB0/QpOgas/AcUkqdozJpXK0CmfiwDFQWP
bCcCbMeb0TxAQMRbEo1nBShJUivWx/EzqYK7Yq0UN7HsxkNCDsLfXF4c6Onzwf0PaVfWIynObH8R
Epj9Fcitts6srurumhfU2wAGgwGzmF9/D6X7zWQ6UaLqkeZhNKUh0nbYDkecOKfMxrpIvdQ8lu0e
6kpBrEVd+nZ7ApeWbYaaonTuA6elPh3BWwNYgF8B45QgqxAYA/vJfFDKkdIp/yZQztoXIPeM4gri
KbctL44OVzn8BffeVekWHHC2yXXsAaMd+7+414xfPO4UESfDmjLvoql3nBXq0WBeVm6lYnIkcbXa
OsZ59Zh5bJ8b6V1c0ZVM7aJL/GtGzeGjgD82PG1ghu3qMsz5SnCyPAz4AXpxfMDRlC1mULetRgff
n5rHWt518XfPeP2DRYGWK95paDoAWPjS5TytzNoKtdVjXzVfbGvY+1n8q+68/2bmHYJzds9OqHPF
Q+OYuMfNOqpI6m8lbnwkLVJn5TmwOGn/jug9p3pmKnX0bkpLzzxy4CzsFCmmLHCdlZN2nnn18ANa
7n/T9l53OTPSIn2d6TIBsjpzahLgBartmVtZG9l2eagzwHgGcxV5tTQ05OjwLERrNqRalPNhgnTB
DE+3jjrbaNY+TR5pvpJSWTQBKBIs4EIHJurSH3gnM2tkOuDLU/FtiOsns2AbG6JgH3c7AN//MTPf
ZGfz5xgJS+3KtI5SY/VLnllZZDOmvQ2T0a2Zmp/m6lqhnxcZHByp6E9Qnu6joTPTTBP7CClRK+gz
q9+2NGvD2rWLLsgSWj2wScptVdZV5LWxE3KujWELjUxsbAm8cy7yvYA852ZMDLsLBmjm7tpurEJS
6e2dB7G2gDpiCCa3y+6cqj5RtGZ/0mmTQxPIjvcJuo22OphDI1l10D5HO4l0DBzvjfPTybwhQfFa
6M+IRYrAH4YuHFKS/NYYAQC10v+yNV37hsci2WipbB9aOSIORv0Q7fkWeoSROzcgqqibn+04MQKa
pVlklb04NHaVbfU+XstXLRx7wO1jRlGXALBIfdNrOUnyxAUAkBsbGYHk/LZvLEQx+Dy6FkDFZeHo
U46kBnTxwN6N9rFuH/T0VFX3bbPP2FoL8eIoELhA1hfpnKtnds5rsHIlpn0szBA6RFxfeenNO0Vx
O2gFz0hixP4A3iou3tctzeuhtY+MP7nidUKHfLYSHC+aQOoHj2DAB66akmXCGRljZh9F+qMe7BBc
1pExrRhZWA6cdOgyAEgRY1HjnqrOxtYSwMv7uh+ZJji2tAbdruCeyP0/uO/OTSlTliapVftDah8T
H0Qijw0SDGsUy0sHN3KtQA6CNwFdx4pzFdSfaOHiSq168TCnjnkVJ1CJsz+VvWdtS3uNHHLBzWZp
NRTwdHD7XHGWdJZI2k6zzCMwbd9dV26B8jrd3jALbnBhQpk2P0vivi9MhI2GEUnDfvZHY9+U4+G2
maXIcaZK90DmBA3Hq9unyket7FwTNMHsizD43dRMO4dZAOKnPBIg0AuKfA2Svzh9ONuQDLX8mWLw
8qKYtITkfYZ432HPUGyxu5W5W/i+jyrbOwk8nhRqsQ3au3beOdw8SgfdkF4WNHG24tULGwivhrl+
Cy0nH7fe5RCqMe60akRAAoX6nwkR+ufOZHzDuGZtrMFwVp6aiyNCJRMgBTzOrqT2BtH2Y9ejr8o1
6SYmdlT3K8+UxQGdWZh/wdnlPWjF5A8FLHRp/Fza/r7T0vumm0K3K9dC4MXRQFUDXDF406I9/NKW
r1XdNIfGR7cPalfbxLaxve3WC7sH9/4/FtQgHrJ3yJEQPEskjb8nDuC+48C/eiNOuT8whLZsAK8R
bV/1xUKFa2iKODaPg+C/tdhIA28y04CRZs3SPCnq1YOj+h9LygJx9JpORMLjtG+Cbqwvs7KBG3Y0
AlX0JD+OiAGH0axrgHI1KqvziXvmDdCsRt/MhFDYasUXi+Ybj5VAlXsr16m75Amz0A3QFhCWv6L8
sMjUiMwZyFGMehFInQFgbDEb3Zltd8yEbUdl1emB307ms5m13YutjzIwEZCLwGnoGMSOWyOJLTTv
QaN5tqfZLEkCsaYtscX4rfBGB8S9rfdg8qY9OJ5WvYDoMg+NJOafsXj5PZtwwFrgjQ6lWad70cfg
aYklY1sSW+V9nKOIF7gcvDtuajl71ojmE1ieins/idNI5vtJdIcGDZheEnlFBDqAXQJtuhHKe1o4
JnFUOt49TWrrEVEbstCMN5EO7pvnFBKUYaXpzb3h9fbJbr3kbwSq3sb2abtt6DBtG+ll27KvWvRR
6kPIB4SnnVNnIQIg929ZuVngV5QEhHdaZFntuDFjr9gC2pw9u7mW7AtDFBvR69PKwi2dFrY74wqQ
INQda75WzvzDqidao70ILQ0Anj/XSVTSTXR7Zy2aQK+BZyDVCuaq+e9nJtq4SS2obtlHJ964EOHM
cFMw+rPn32/bWdpXoPv4x47i6i5vkhS9E/Yxpa8p36TtBoKJOR3CbIRCKxdI569l2ZZOp3OTyuwB
JGFWFWgKjv6wBUTQmbbJmvTn8ux5OrpWQUGIvNPl7NU28k6j3yOK1PEwyWokp1NzPw30TbPW6JmX
NvFM+IXaMO5zwOgubWm8kn3fUhy25I40v5OSrzzM1wwol20xMFPkHAb0IYrvHLm97QGLn0ciH1lP
dDlcder3jsVZQioTSNr6787sP3XVGhnAQoQ6i0pCyR2eDI+ePeLMmaeaGaPPDYLnarwH3TfX3X1V
vsrmpOlroMml1icYg2YCWEHn9lRluqpeQmKlYEiWELFBaPwCnp8tyN92gF3sja7/RKHObTksCYGN
erk9l+8Bo3pNAXXlOJBQRYZLZX0ZRZsDooe41azzJmwb616k3o7gYqQQW5/a3A6MnKNN0tPeyGg7
QeonO7zXx4AloH1Y+TWz6139GnT9oK8EjIwIOC7nnaRdl064IY5OftcAXxXbdcCTH74pohgiYsTI
o5Q/ZvqP23aXNrg19wXOMe6cg7s0q1XMNmpDkiPz7sl0SMRd26/c0EtOe25COR55b/DJHkYC7qpX
8VhkK+Hg2ueViZsQ9NWmj4s57b6Z7reP51hRufx3fpQD0K650aMrlxzJF3sUkZOY0e0FWPv5yvFn
Wl0hpYABNu4dvQ7w4lg5k5YOWAtvdIRJ0Fv11OZoo8p9SwMWHriBzgmGjFk7IQ3o1+gauBw98Qds
7TNgFKyyeDIZ4Aa4dKmauVNTToSgjGBH6SSxXfSwzze3521pVMBzzCodyASBhOfSCktw5XLU1Y6Z
UQaN8ex5j6z8K89f/psZZXliWU+jKWGmN4DjJc+m+zTipWkk6coBsHTugq9hFpFB0/zVNQjC5dJN
M06OFKK7sgairDOgpgXWvmrCSRDbu9sDW/I7NBvhQYheNnR/KgPLk4oZPoffjSQcMhpYOO7+k4X3
vvCzm4Q1mttJqZOj3X8exStg5H/yfZS3QRnng8RE8TPPtjIEDyZ2Timi0c6eWkpXkvlL2FxcTgTd
ZRa4ka4o0MA/2oqubo2jzBz7JR79ZONWlf5ajM0QVdzJvxi260Q6t/hLr8nkUHIiQ0q6OGIMydEm
zZrXstb9R7A7Zq+3J2DJZZDYQ1caXqaInZQJaKbeTAY6GcfUzHeZz7xIJ90jiZsxoJzdi2a16Lrk
NLgscUGha8i6qrYjJZxLYEvhNGgZ2opuf3tAi5+f1WrADwm5OrXPzmNgRtCaFHdgCeC/+yPN187C
pSkDcyp+v4P0/5USAnN9YWVuTI7aeKTVX0bihRyw7sm664Y/YNZGz+C/tsjlCSWZ23JHTzCaNIRG
y75g+cp8LcdPZyaUikwzlKMEeJ0cG29iyIpW1aNWkxhzZxOwh0l9a4uy3FdUcsA/0EVumNUfcEmD
ovyf+F2FSADETCUKA/Yx1w1IpGWboVw5g2c/VkMj7ECIn+HlDaTUvKhnBwkxsM8rc8IjBCKqVvU8
I5shrXzb997DvSsrwLujxg7+KCQaL620o1sXzANvgTGUzidRukMwggjADog2dTywh+5n0vNyP8X6
FDDpJGE20LvcfhxMC1zgQ2HFoVMz+ynxNXBykj62QqSqmjqopEFxCDLzU4sa9AaslqjxZLLd5GCZ
EEFsIHuBw8L5KXU3PUxpjztTyjzbytFxvnEd3LoJ82VoW7La9GZNnnlP+yAhvBkCt4qffJzdvONh
kuw0sStcvfudSk5PZMp+EbtJvqSlUW7sfizDiptV4BWyuMdxlwfDVA1bMk594GNb7PWYFj9uz+vS
nkab8cz0BnwfAv3LaTWLzhUVz50jFXeef4dsyO3vLzkHuifIXKFGwUP9Pu2NYSwtvO9jPFaaVgOI
1DlQyMjfNrM4jDMz89/PfLAwKlNkNnxQr8POinq+8rJbG4Zylk+kyZOS4Ps2eYAegk1O3Rrh6ezA
lw5uAPeAxg5cY+iFUzuGDG0UQ1GAaqQwE/fgd8CppEB1ygnMAYXwxvtsHLqo4YO9uT1312ODYRCB
gGBi7gVWicwLe/QMkCnboB/Bswba8Q7d4NC9beR6gS6NKAs0FQwI4gJGaLNjLEy8lQVa+76yQF7G
mRnP39f/7pvPefv59s9f6LWafz/SzMjVI5+ppkFsp6gxgdRGSb/fVboVDrUWxI2LEL0VD2wwd2S0
9AB87NB078sf2rRWm7qOqGEZTe5I3LpziUo5ZkHaoXV0cKyj3vCDiScDNOrZtinZ57gWKy5xPZto
WkPcjhQMkt8o6FxuJ6IDuTVx1zo61pbXn+O1lvfrsVx+n1x+362GMbdcMLik8gH/IL9Ykq2fRbcX
bW0UytmWWpNlinkUzAnL524NHHy9b+ZB4HJFNgAIWlcZxAhgK8CbGMQkAqQ/RPma1iu7ZtGEPbNa
IcgFpE3xakY7f6jhWEc5JXZQkLFAi5uMdDPd3Z6qxQUBMyrAZUBr4n14uSAaxzPGBnbu6IM19dks
7GzbDzH9PiVJ8lI30x+QdSEuBjIUkuzwMTUqgYjAKJhscJ7GL/ajObzdHs7iyp99XvFf0xZ67434
vGEExj1Zq0Qvfh5xCEAOc5rPU2IRa5J+ZVuVfQQE32r2dK2zaPn76N+CIq4HZlHFcYlTclSIcGnK
u0oDTjL5/QfTA8bo/31/tn92W7ZElrom8H0bXeWPfrVSY1z02rPPK84kdEGGZr7z+6+eDGx9V6wR
CC1ZALkhDiekpRG+KGchgrM2niZsPe4duLEzeb7rOF/ZE0urcG5EWWUaSzuxTRhxyvs6zMeV1NXi
GGaC6Vn4G1y7yudRB4pTz+H20fQ+keqhJaG0Nh9f5xnBAnJklLBh63Kd9ZaDD3XwbLw/Dohpqz8Z
wawVAJ13ZO1VKE4MIiSAXrlz1MtIZq9Z9TSNfxDXzRQFOGXnRnC1Og7pBFsaFsJTqED1W0t4zWYY
mmp/e56WTj8EPjNgGTSgV9gFvOEZLl4fnGUJBAM0K30EC95OT7oH4G2jP7AF7BySY8huI993uSbm
KKHuB3TdUeu9JgS3MLvLjLjZTUUPjBgxU/N02+C1GwMKDXkApEkJZP4sZa8MWQ71j0mYR9EeMm+/
dsleu/GMtJ79C0O6ZpECRX9qsbSyjqM5hFB2iGhibP1prXIz57vU6PjMjNpdlTEdpJUTR8SgFcLd
1XbMjuZglF/GtCTHJCM5UHOFyA5TxSWY8Mf09Q+mEaV5HVI8gCirAnwt01LwfAEIECOPU45h2coV
z1hcqDMLSjzRa32KjJFrHtMXme0LcvhvA1AulVj8bwB0osHIw6Jco5GePelqjc4GMA/w7FqpOCDJ
+uQAAkTSsKi3RovH9N76DoXoDx8LcDoERd7MUzdHqZeWuKzytOzxVrL9H94hNf66PVULeUV8H0kY
ZOVBN3tdyGMoSr8z2sbkpRNfwFyKvnrQbwZOwkImJfqxpiBDOZ+itNsb285Jgyf68QwtfsU7vhsU
QDMTx+UombRl3aQovU4/SwvB5fPtUS75G9qOUHcHkwjacJVJTPw6Y3FX2sdRP2r0q/FxcA6qC3PD
AoBtuOTU2ycfWpe2uDyOA/KuIApZ8ef5flS8DaQxwDvb3hwjqVyFVW1DONWFemmGzE5h/pj22l/o
rgkKC5JY/Vr+f+GYAxE1epLx8kKeRL2ItKa0C5LXPohA44jHu9Lj2yHWPu7XmCrUF+b7FKGNcjno
klsg/II4gwkCUJQVho9nA8GpAmgjjmtQq+AheelSdWqYvKs0dmL1l5+yfrntUQuTNCNBZ7wPISDN
VEIaAaihmZeyPJnoGOmj0vzL71dMLDjthYn5njg/YxijiT3AhL3VcAM0K2wfC0cYwPMzlBCei9eJ
sgCeKMGJ7nXs5GX9AYoVoWUcQVSI9H6oT9vbs7VmSznvizGD/KXes5OWbjKC4YTadxcil+bn23aW
chcXg1JOfgNEuZohBDt11U9sqaBFL6tZP2YyuXPQ/ZIUwJn1ks/wpqDt/TVK7YUlQ7c6Ns2cZERn
lHqMjRIw/qRlJ9f+xAO3W1my5eGdfV/xutGirOKiYSe93trxK/Ee7BrUSPtZK0+kB25t7OzRSlYe
OYujQo/Hew0VUYHiiHicABGGroRTOtzxjVuvfH7ROWYYLQGmDY/Meaud+blvZGZHaMlOVHvsnQkV
ihfaoQ0fcntj8mEEADot8AgHxhCEpOBwv7TVVEbNkwKETmwM9U4P7LRbOdcWDgbcosgnIfwEZF/F
VTcNoK/Z6GEjgaXIEI8NUiaa9Xbbz5eM4Fk8lwdmOSRLGUahN/0A7a3ilPYhNcI8i6a1K23NxOwU
Z6vCM7uRFKSvJzCARnR4heZDgxLE7XFcv0ag93A2DmXp81ovWc0wjriIbC8AMNNutwiub1tZcrBz
K/OvOBtK7bExj6VVQNS3C6v8Vzv6KFn8zOjO8VYWZnGHnttSTgBd+jXXMtjyphrtLvpGA1ISGi2B
7PnvtJNb4XXfSVJHiS+PWoE2lf82VuWEcMFv41vUKU6yzcIc6ZpGPPBml9R7i64c6ouLZ1me6836
DqhTXU5rkaFHkwxYvNECkNN8atxwMLa2s2Jm6fQBF/X/zKixG0PBw0CFAI6YksCndSDISm190dVt
BMGgb32vk14OJCNaytKaYM7GvwS4c6T3g6x1Vy9O1pmN+e9nPmgyX+QCKNlTmUaZG1KU1ECrtXZB
LIzE1aE6g2cbAIxXfbNmW1egBS+KUw88oQsV2nJ68dMP50IQQp8ZUU4GMLboOtpjCzQkPeXZr5Hc
VWvA+oVy8qUN5WAokdEEkAHhCBc7x33Q/QBxVmtsU8B4/XvPfWvXqI6Xdi6GBQgeZL/BsqCyYjWF
WTZ5zeFnqISCxKGK70RyX6JI2Tk/HPdN6HtNj/R0c3vDzrtEie0vzCqhES006sYJzLaAP03wcJRC
x5DIYOg2gqCxbS28X/BEPCUQuc7PV9wgyt2R235uIM+en0gR4YwA9JpOobOmsLnwZLmwojiJ8HjW
xtLJT8jfE3lwrUM7fG98HmXgCmqnH7cncdHvUdbVwacGegy1iNO7TlNXVMtPJfnb0F+N6mmoViKH
NRPKOpVDZRR2BRNVs+2yn5Rt9DW9ukVXOBuFsjLA6rSscLGx8OTYG+VfFv3iQxyD97/s8mtB78p4
JfJaG5OySKP0ejRo0uKkV+6G8+9teyj1YeVGWjQCuS2gaObSjsr4oBl9L2NvxOlq35fxrkfpsHT/
ZCBnNpSBsKJtc9FNOF2LEJ03ooqg4fRxF8NTFa8LcHtgIMptVxp55gGEkZ/G9LkowVXzefg4/hwJ
WSQn0BmFRPAV8BZ0VwS6Xl1+8jUQOBxIva/6T/G4hqSfJ0M9cYA4QjIEadK58fjyKtLypAfGpc9P
dh/W/Z7pz38wU2ffV6663OdzK9n8/fFrn75p1W9PrCBtl3zqfAhKlJURNtgDlTleqxHtnlgW/QG/
PhbjbBRKIOW0kIeo2JCfpnaT+EZg5geRrZ3FC+NAqn9WCkLS/bo2aDrSYECT1KfSA4WW1CPu3ddk
DZCwZAVlF28m7AC4XL3ZmNM5SWy39ckQd7Wxt+qDTFc24MKlggDtHVlhOshRKUdXr8UccgRtA9ft
I9Pa52ihabJfqdzd9q1FOz4qqYDpzzAsZeFTbajHqkQLgOU3gZB+4GUdZC9k0GrfbltamjSoxQEI
Af4xDyqLl7sEdVVG405vTnWZR5x+zwC7FyVZORyXAh0wvv5rRpm4eiyJl4oBAzJ4lFKK1uUKRDV9
mJibXHZ7lnrBUJuBrL/+t/EpR6ZstGGS2tSciikPB+eJWSQo1xLxi5MIojiwk+FWvhJccms7caoJ
y9X0412fDbtpfI2bj8ejeGejNjdLeILLRTmZLSG4ZzmiOVVfdB1Zl1OMzqfbk7VwZELZAXndOW2A
8EJxO+BGTH904d5DLg++XURoe1uJL9ZMKOcNoiWzy3yYMBgou5PxFwH27vYoFlYDVT8fpXBcYQCd
Kr42ZaRjHk/rk6TFvmnZE5H11vLW0kXv6Wjlgrmwo7hWURCgDfGiOhVFLu8ANP/V9C5I1ypmPuRu
ZhwAViEhUGzuRtpDHOSx6z0Ky/1t9rp9qhPd3vN06F+nBESZVCuhG1hbdDM47m+N0w4qMRAiaHTe
31sTKw6NlfymHZJ6k6W9OHVtha1Jy7AdvS9Z3+NMda3Pk07NnVa7/p77WvwyVTp59JK0+GIZZRY6
rU+CwZZocJEkC80OHDZuHceB0egZEiydH5b+VO1Tp2y2dVoOoMfyrL1k9YROQ3sMERgke+JwM0KR
oYKsQJa+VDRvDxMjepgOhvXFtwqxAceH+wIcYotHjd597euyC2PH6TZJ2vj4q69/SsFsfe8ZHATk
npF89fXEQZeiHPLAQpsVwNXzvybUKjZVtkmrO0iO5Xfop7HBMeV3n5rKKu/yoga7BuSNgtGlSHKN
RNt1ut1uzEbrQlkSEPwVNUhnOsvb3PaxhQMaO9D3ULJC6QBUipfHplGLseJ1Wp3c6q3PP7XTGNR4
Na2FymtmlNN55OBLzllSzbczY0GaP6YAu1fb24N5z6OpnoxnDGIlIBVnDenL0cg0STR4SXVi1uTu
YyuHph/K1mFZlzSwzVHbTXamRaQuAc7t6yzwyMiCMXOMO+E04kQFy/am6LIHBmWVsEv16X50RL6Z
IHnxLJhJw5GbVphJHXhHs2sikogirLx2fB2F7e/KbJgCUtdYyZp/5yL73Xcl3Q2j3200HbyJSe0l
YePbdaTbUK3jEtVgVIm8oGCkDA08mQKDDCcrFjIoy8YLWtanK2npeRbUWTo/V+Zz5yy34SQlnaD/
Xp9q+rtMNhTkLTqoZ/lwSP21iGnhXYnE6rtkJU7jK3Bi4raGXtOYnwhQJI481dpXE0VekD4cqP9g
fJzYChTgABSAUsRc4HbjvjVlKPhVJ9og0jSyJyrWGIAWDn6YACQDZGCIOK+Ab1MB0UE356ehnnq0
tlJtK0rqRSuuvLBGeLzMxBsu9qZ6g9EmqzIAwatTc6DJA6bqv31eub1kmyZ8zDR83v7+4Jc/bn99
abejrIJSJFDV86Pl0sHSzNA6vQNnd9IKSNC4FQtAdtsEVaw9IAe5MlVL7gxBP7TXgxsFkYPizhau
mEwbUlirKDIy+7xJAqEjqqChJtYqRsvGQHOHuq4LmKByJ1tZabZFU/BTWUOd/tVG8J/4aKCom6D1
VlVQ5jq3ulOBqf3HmnIza96YeJoDawP64dN4ChItEt6bV58S53PN3hK9DXr2/fbqLW1ZdN/N7495
8dTkjJEOYB4Y/OpklVD46Q9Nx4LY0kIx7rNxx5wmvG1vKcw5u4LUeFDGxJ0MGZendko2mnwYY6A0
1pqTV4yosAyRNKLTRhhJW/3eSuhh0IzHOp5Wm0HUFQMYAuqEkJHHCw6hm+L6gGzYemv5HKyiTdT7
IiyF2DVIH9+esys3nM1A7gAvXlByXMXQSAPFnpVn0Ch0eJB3nzyI1vt3jURV2H25bepqM8MUsLCo
+0MBGGeREq67DgrnMZSnj+DlSIACyw9lqgW09w9psUYIdOV6sy0TqotISiPOVO9v/PeUZ3WJYaGD
mkcD2yQM9eBtD0HQbOUWnPfOxd56twUnR7sfxOzUPJd0aN1bSV4fPfGq1yXCgz9YI9AW/2NA2bxT
CnKWKab1cWy1yOvvDfpmoa0KskXm7vYSLXnDuSXlBETkW+mxjmmzP+dDxPEYrbZxd5jGFVdYtAM4
C8Rt8YLDAXF5rtdxL1ki0/qYmA0K2IO+z4oYnc3lcbLIvT+lK/YWXc8FiwSiOTDcqveI5qSFXvUY
V2r+LPWfhl4FovthJD9vT9+V1+G9O0MsCYCISOSpN3ot0NOAdu3iOBnegwuZMVCJgLHw8xB3u7TQ
7qnprRx5gM2o3geb7sytjFIcJHxVHDWkE+TEMb4joaOxNRrHCKsWiZjKcUHJ2SfORivKJEy7uDzE
0kWMKZvqq8fi/n6gA400sAvdgV0l21osmaLeytBIkFttaPoF3eItKsJG7/FXvwdJXOlGVlt8zZMB
ZAmpo0HYzOtBuKeZAOxT8rnnbrJpp1YEXtwMm94a6rvCQZ1hFOCm70Zp7KTTO8Ek0vJBTpq2IVnW
PQnK3LdCL7QNBQ+ZFAK6y3B0nm9bo8B7SEC383M1PhhD/txU7uFruplS5+C5dVg8awetGE6ORg5Z
T4oNGNKnDZ96EAQac1ZgQCtOR2wWZjpHoQVbG8Iu+L3jmNAoG7I49ApwEo4tmicol3pASGGEKava
wNU8c0clk2E/Da+mpolIq00nYn7Lt20/dRgReuUz0dhhDbzNjtDkJS8nZ5tpkxdWogV5RRcPoW4k
v11RQHBOlsVGqwTyyMzUQgb+KJDixc1W6wFYISP+YHcajdpUVoE0GzPgHBHBCPn0faX7v6vMKYOa
SWtrjhyFMc9KDwOFhEyTxBbkP0wS1HEHTsfCkBCoLpqtbsk0SElGwtFGEU3vgfrV6swOvBLKNryb
4sC0MULqVCTMnaKISvzkb7Zrp3cdg8Z40/ndNoNE8CekR9IkiL3pq65nNIVwtzPuWl80qIg4/b0P
rSZsLccMKJ2sPZVNu0HdDSTIVUGzY1ubP+Vo62+esMWhpiCNSQfk7EfDXKOYf8f7XhzJEJs0cOyj
mQg7A+jwy/Nligse92hROqZt82CPdQC61RPv31rbeYAASUAr7cQd896lT9wFHTXbiVg8y3qn6+C5
GIoNy8yAORQeED+yxo9oiwcgqFTLFByXPAsmmUcDTYLc0QNvfOvYr8HQg8EawwnHS3nH+2TTQRgc
sUGSPyWDjQOuCKz4Jan7TVx/IilEW9tdhhcTt+xnY2z3t4+iqxN2ngHULJCCc5CY1ZV3cimLrJno
WB5b/ssUImR9uYmnH0n6pK22316FRIot5X5yBdRDDXcojwCTE2BroJqeyQ+32itGlKsp1Sw0hlYw
0tpf3eJz677dnrD5R165zNmEzVfI2VtWF0aGYw7fR/4q6LLv/tqdt2ZgXrEzA07K2pigUfSY4lCa
0Cwb3R7A1R2nTJDi87YFYnC3xwDGBkHCcwWtsualtVf8am2tlSCuKMHG3EnsrM6NQy54AO2DqNVW
3n0rVt6T52dzxctpcJiGseR12NbPff0ltlaitpXpekcFnJkwhY204gQT9d+GF+TVg9ZFZK1jc82I
sgs9N6+gYI41L+IgM7dG9qloQufDBDqXK3+V3mUlNNGGrjwix2fT0KoCEMHfdq5rtLhiQ1n32med
nVK9RG+rbm1yS0OeFacsbkzP3HhOC+EZl4CWyNWhsz1qNljbcPlWZVFsyrb9Xufsp5F635BMXzsY
ZstXGxdaQcBvEOiVG4rfl4b0C8tpsZDMfU0asIwOm9F6Q3wBouPQp2loDisp+0X39FFxAI4CGXU1
fJXdxEmb5OXMttaRLbpli98r821ejwplWmBhCLDfgBMqpwWQ0Z4go5MfXVkfPHFPku2QPCCXE5ZA
SFbltm2+2c3rQB9Yd++M3QoJ9tJhBYYvHe3Sc8OLmjWqPNA69C1hx9g9dmYW9BC/uT3CNQvKsnX5
iDREDwGBwoyaKRQfrtzAYc9HoDgs4jwQEqKxHKKBfTRNWmBUu9sjWNrcZxZUcpnRq0QhTJ0dE3KX
oo5Qp6Ba180IbforR/uSv51bUp5LrTT70UTtG41B06YizsayIUJJ1gAbywNCysFF7OAaarcB1b3a
7h2THbt2W/enxN5TtOWvEccvWkFeFUg1iDtdkcHqHRMgW3SLIwUtPam+N+Nzpf/q5PPt1Vn0LyCx
IbIGWSOIY11et9ItB5EDHn2cvmk07Mc/cV8cAHjtQTzFsmbzZ9eHFSdtOwF0eeySz7R8gjOuGFha
8/MQVjkAdGswGj8WCBf83eCBVX+jNysOvGgCnFxoBAA15VVCBtlvEpepUR6HNPSqUBuDSv8Dz4XE
Buqkc9nxKg/DLO5x10e4kMRPEztx860hK1XgpYU+N6EcJKPQpZb3c6yfRTnqW2vA2sVZgqci+wyA
41V6h1VT2ll+Uh5BtRQMMQ8sX+Aw+TA4Z75ggQnBYQvqlytqDFFbXe5qtDwCbbTh48F0ypU7/J1v
/eqmPDOhbIm2S3B7dll5RO7NidrGkQevtaygIaKLUHdNd6YsX4cS+0VMfHgEmSvb23JoI0IbcPVK
6gWTkf7l5qUfTDbSQ3WbovRUJEU4ZQakNOsx2yAf4WzcAaXT0Ytl5A7QNoXUHh6OhvvhJnJl0uZb
9GwXjujLzGC9PFYN1qb91LUfRQi/G0BWz8LDFU38yi3i9nkx5q7HjtT+LiTIcquDToqVhVn0YHR4
/78RNdrtUSFEqzeMTEZuBI6GPpzE6v/ICGSaZwUmbETlPCmbDvFElZbIiPbBJx19uLfP2/n/v3au
f7+vbEMax4LyFjERXsdJuRu9bRwN3Z3xdtvM8lz9a0ZZEN2Mh6pLMIyO/Yjpw/9R9x3dcSNptn+l
T+/RD968M90LmLTMpCclbnAoiQwAAYRBRMD9+nezumqKSnHIqd69RdUpVSoRCSDMZ64JktePr/+r
X/xvb/y/B4jPGIOM8lHOCrwrWvI9yIM59Zdi8ZqbTjp5MLUFpLt2tLSjzF2mogpRB/N58fGPeHfL
Ae7k93d1Hl9GntGmFGD/tvISRrLpXN6PwWc9oXefJFDv6C2g0QC5lZ/XTkmAAZpDxiBPgeoeChFe
8JkK97v38WaIUyjwZnn6LXWxNffsykZxa5pMWkY77HGfzLzPRjmb2VFTDVoMuBHoiGTQisng8ARV
6dXH7+Szx3U2v10yB6VbCTyuJUfgMv5l57LTvHvzrM4mdgJtb+hZc3bFpkeatCid7hJ+Rz8zv3ov
+nozzLkoCYs77OwQ6L6iKAVN3E0XAuFF99vk/QcZxNuBzmJWdBksOfq4n94r8TbqC7lY3z9+JZ+8
+ODsPKtLQFGUwL30jigGinC1r/OuiT9pcb8/zJ8J5tkh02GYzh2RYDr8sIAf3bp3Tn398a28/1r+
HOM0+96slJCO2isXya4GN0wbfbCsKCPtDHeEz3AU78/jP0c63e2bkWodEjFXuJty+drY1qNeUNP9
+GY+G+Js2ZMo6WfLYAg+L2Nq9eJG82jz8Rjvv5Q/U/Czd0/spVazg0Wv4En0o+pX+jNZjvdeiYv6
MRB+EejX52pYJZsIpy4mMHXWJZTb3fqYsILAHeHjO3l/nJNQEPTA0To6275EMpIkZDHuBF0TY7pM
hwP0+i7EX1Ypxg7jgrf8x0BnO5j0LW0CEWIHsy/6SGVsJv9BjPF2hLM9bJpRiBg5RkiCHZwH2s+M
Pd576W+uf55xl709ugzKQVc6+m67j57c98Mn8+r0EM7DmLdDnG1bbu10As0oLA++GjpUtWRyobDf
G+srssxMmh8fv/331ooLDQE0J09eY/HZWlnQuxgi9OauhuExgDayz54+HuC9uAyRJUQWYPEEKYmz
6ZUM2qq7pOOwxgFuJlgP1XM10Nwk3xjQNB+P9e7DQ08X8D8os4JS9fPeMo7wcm0CJJRutG9UHtSp
9UzW3rPrfkIDePepvRno9PmbTcyrGzE2LgaK+xTx0bQU/8GNhNCeP4EIfoVmoTsjl4SH3RXESvPS
I1krrhj7NkdjZo0bq3r4eLh3b+dkNwd/VAiTRWd7MnrW1OEsQX0H/T5yH7U/Pr7+u3PgzfXPJhnt
QnhDsFM8ic6VlSFEmpIVlZfiM0Xsdxfom4HOJptvwAqtA9wIr+eUkxvbYin/DHX42SBn+5hbx/A3
jTBIP/f38FI4wsIoc6Am/vFDO21Wv+wEoLhCKw5V3l/k4ko42znS61C7n5sVRZuV/7CXbiUjDhX+
LlMBK2ZafjLou4fBm0HP3lQVNn3vDqfKcgLdwC6fSS48lgeeyj++u3cfIngb8I+FywL+/fMK6pNk
KIfTDNfOMVBoCq5r88kiffdeQNlAjQ+Cyr8gDydfcy1sp7tiaAyUyUUvdVp3l3F89/GtvLt63oxz
Nh+SsEGkxOfuSljZIxWfPKj3rw7CSQCJLDAnz9amTebSxMTg6tK5mPz5zornT0Lld98FNBb+GOLs
pY81YGuy0sj/v7jVbaAvmvCTV/HZCGfr0h5mGSwCI1ByDbO8wVzE5SdluPeHwF0AdAVRl3Mcioma
2ufW0F0NyTe7eRiBWNeP/8mL/nOI06t6s+vD2QS4T9j1Xo3OjnbPYvik2PPeigeTxLdDmLMAr3gW
U1qV3YYxQdwKK8ptqMZ0XpI8cR7m4JWP0CY6BuY/yfreDnm2DFFCtnTjIkOuibwYNM3DBeIXsbPr
p+b+46f33gtCNAuoENbjr47AhDsaZIwFwVkNaIl89pSXouf58SDvrRYQtGxgkoC7+9VM11NwiOZ4
hDEQx7YItyRmn0UZ746Brhjwdicj6vOIJiTG0LaU7RVN3WX9KdruvcvDO+Jk7I3mxC92JLobXCRJ
VQfdrbvAXLqfLPb3Ln+quEBI3IEQ6TlGbOjiAUh+rBPVpt2Uwif8r7+Bt9c/20ysSbRNS7AbBu0q
ZingQn/t+uD/w2gTjdYE9uow3jxbJIgiHVWFoz5ApC6N4m98+IwYf35unI9wtia8BnKOjpj0gY4b
WxzD5L6/oJ95Tzjn7wGjINkC6h4vwQUw+izQn6xkTryx1gc5OpeuIKu5JHeOx9Ytfe7IbVw1V21y
qlw7O8t6CLyvgHtVqenoJyf+LwXH0w/xEf/jx6CN5J57lbRwn3amKDaHUibXnZ08a1aalNalnxra
rG033E6+v4Em1DqS9jevolUaLOFnNpDnm99vPwOtbKj94PdgC/95c41VIgHhwc9wYK+VRMl6UH6V
63m8n0QF6BJF2z8Ouir1Fni3fTynfpNJextrYTGcSOIJQK4+TL7PiaoEstZgfZr+sACrvC4H0+0i
xSChE89ZVJdrK7QeIN8bH8SsdmUTPPXe8OKT/oczmfuBANFUJ+WtHdcAmLudfSwd3a969GeLch5v
WnhJ5S009YHUW/K+trZVsKTVNK14tOy8ZDniOMsiVeatqdGnmNjahPr0Hzr152QvF85TOL28gJh6
EQxOk4Ow12QxqVeLCNY1gJYDRetJSbKyG3ubuDgqbHPbuVGVWVH7jTiGfvLIfp2+CEYQWQFCC+8q
cMZ/fl2JKRcvXtr+oB46svPIvxEO/+f79H/JC7/697NX//ov/Pk7xCL7mlT67I//enphfc3+6/Sd
//47P3/jX4f6e88Vf9Xnf+unL+HCvw+cP+vnn/5QMF3r+dq89PPNizKt/m0A/MTT3/zffvi3l9+u
cjeLl3/+/Ts3TJ+uRmrO/v77R9sf//w7kuw3s/J0/d8/PD53+N76eXn+263ua/HLl16elf7n3z3/
H5BJBOTjJIpsA1uOA3Z8+f0TuOminQ3OSAgM/UkrmfFeV/iS8w/oQUHDMYLCFTqgLj5S3Pz+kQtO
BPrTJ81P8CO8v/9x8z+9nz/f198YwkxeM61w4dO+++cSgk8vxkej1UHWakNf/xxdz5QOo1IQg8Sk
1avBWBE7QmrzZHmIDDaadlbpQSSBiGSrXJaSEf8LgmP9pudmmHKnkkhzFXW9gxpcug9kYs0rBFtD
ilriooB0nZpL5c181VeMQKJ2Ki2eC7p0OTeTZV0qW9Ft2VoTBdGwDpo1U8CIlgJO5xvtGqLTiHEn
bedF/U7X+0uz9X+cij9N30vxwvCSX1704Vn8/zBpPfujSbufe4LnpZ9/numnL/170sb2P0DBPlGo
IAvkJWCs/TFpw+QfLrZcH/wIyBBA3A87yO+T1vfwEfQNT1JCf3z0x6RN/oFee3Q6+CFHeVoGf2nS
Ijn4adqezhovBtESjhhofMMd8yycmC1GhQj9aqN6+DWnUb0sRY1ZtC4NtFA8gTQ7DVvfOk56MRvq
9eM2gvE6cOLS2kAjUezHfmh/tMK1Llui6iunpLdh5Sx9Bp1JWehGOlsNrAzUJkOjD01D+1c5LbAt
pb1T5gFr/Rd4R6suhT2KtUIB1geEe44gFaiqgWTdJOHmMHkPMp6FnXJR1lfRxFibqqBudJqUzP9C
/KT87mDJ7BooHou0Vj6VuKBVXrLOcWB8EyzQH7T7tONkYzsqXpm2PUa8mseU68B9FHXjvzh1TdZq
rNjKdju+dadk2sop6tssrOwGfoBReN1VkQenFHcperj7PFb1oLZBbcdf4nB8HRLRA/w9tGJjg9qq
c+oRCFcbY1d3QcTanc29E/dhlN9V14V5HwGY6E3V5QzjvyzxQYLOycI2oNZ/q3u3AVtYLDkmYAWS
KrhHEfcAWw6bFdK9C9ubZ/i4DEVVY5doSPiore9KnjL8CZYRQWuerDaxoNNBwjQWnc7MSJ6URYNj
vRzgrkj68GXU2s5k49zMpXgSUfNFaChSWi4CjbBT8NV2wVUztZPCmwyc2TgsFiZJyoJpSpeo/zYm
AtyGMJVJBC3Rhrdf61pF6dLH1jqu6kMgvL4IFp5R1u37kOvbiMr5wYcNLU2CgkFvqSTLJuw8PMWx
8O1504YUHfi43lUh8XeMkR/jqPOhSaCrZsog6+ST0zRFNdO1amPrQjaaZNY8irTiC8va+AXFCMA9
+2vjKr7RcfBsBBwzpB+nIJwHqd11fuZ5ZYJwct7QsfoChuhDFYR1m0oL0zCtunhT2l4RVqWTNU03
boFwRISB9WU2dgWLmTGco3Tqo2XO6NK43wW0GoHILxN43QGTXg/XlgY9g8K0o3GV2SZwnoA2gAKZ
XNc5b3uTd7PTnzi7mBB+N1frMujiO2W3NUjKbpSGPr1Z3KqDxPGABybH5ntb2WEajEJnoOJa+6R3
zcoKygihUl97+zEwN3WIM8eevbgA82dYNZYWbkq7aiiYB5+i3r+FgfH8BaXwaT2N07ZOwHiYuVqV
QSi3aEVrYKmwxBbVlQ+GeN2jDm6Cai7XUa+bNWnD5HZowbyAGEk0511c91cCnxSCjhKWIdTzU6uL
Kd7I0N8vIXzIEE3mvs1Aiu6cdqVDYXZ94zivUTmQbWOXmbEjswH1mlzalT3lXFcic3StVKppcy1s
KXauz5csHhPv2Yoallti2k+uA7R7wDZUdTcjAU8FKgPztlQyPCR2SaDTKTYtwxYSTT20OlsQIRpt
3wOJAdZbJ9VzgNZr0wZZS4F+RL4FLRuTLSY59vAm2QRDtLHKMpcJOdLZIlgljBcxFUk6tZct616V
VfHUIxJawJhVwQCaDIyP75t5AihH5thy5i1+6XQAB/Ox1rBZruPmsm3kV+Lhdrp+2KmxvnUMHiQZ
3LwBogcA7101x1tmWNG2F0tUXk9jgxLrtANBpvBI9TC3PAAHZSyPszNlIII81RNJsrGKedq14qEG
4NILWxDh2YtVSZjuVXVID8m0LJsWHIsajlRZMlD8avtrGEqyB++2gWN15g+jg+UeaStz+ibXtnUA
+da5GBLm7i1EormGbkFL+bpcjJd3wM1kWK2Y8eDeD6Q7ALZUcKvOZ9eCDB6S+LXlO/kY0yi3lxbS
8zHbdG3AshM42V6mamPbd5ZWNZxe7QW7Qb3z+gV+V5bMmaZmLbsess5z8MWuzWPI6BoMKpHD4rnD
C2ux+9lVboE/ubdYCEsuo75Sqb7OlgZuHXtL3gbk2MRAanqwmc682lebcSQ3HvS1N8bv5eUSkT2n
tKiqnmUkQXEU+mmPXUPFRRT015P9xeKnDREMMgWUQ2rH826yI3QkhwI0+YPVdBnEHXDMJOFlM4gg
oxThnR+QHLyleSVC0xz9wehdJ7GEEvrktmONNSeLXgwzHLiFfprdDhle7Lx67ew9TZYTpjYPtqEM
aGar4UvilCxraPAUd1URW6UN9hyzv4hw3/vKugQ7acYErsRN4KzHhO1C/aqSST1gdWAjrMP5OEUu
z+HSzda0UdtIBWQdKHh/2wkcy1BZ8z1YzMxNDmni8p4n3n2U0GarRDDlbkBV3gxe9Fja4/5kx5A6
NXmsRgu4Z5BafG+Esq8c8lKaYUeNGFdKSDdTvA7uux5+L572UVvtnXUMc6O0tEpV+HpeQXWLZj3V
X6RdUjfFmeevIYe8HcKwqCDacXp5B1JGNOPJOGduvYx+BvOEOuVUbeAS7WxqWsHsTMUQYmVJXtUl
hRVIA31H0lGogUfrWIjHNnHHC9a0Nyg3NGk/e/vQVXqtZv6NCvkE+5tcDjMBxlpQ+L3RZVWR/sgi
IHJc73K2vCYntIWAaFmtm0j5GQ+cV03jrcdP1C5084soHHyMBWOC0IBPWXZOXlLnWkreZcyxhlQ2
8h7S9RuHaJMyJaMDF5F7G/auu+ITASe8b03O+8G+cLDbZiHEZS1IFN0QMFovynECqEtr8NLKEPZz
ky0epCeXdVWZIhRzqsEHTMsq2rgdmoyLOxdiAABQqAairn6BzL0uQlP7uQiX5JKGJIfC1oqJZNgB
XFEktuJpYtFlw51u7VpWWLRjsALFD+gBw9N2BLQ6lM6Y0sGf14qU66lnKxiIwiCPLir3tf0oUJ3N
HVeuXQ4+x+w5qynEyeTG4uj79V1pFh8QRnGwkgGPkBiZofYXgxBnkdxGp6IYwgRb+AQf5qXUG4ZG
mY7DGHQNfV1XrZNqwThO8Tb3KeQ0YtauKr+EGotzWcaEFqZB/ADH6m2L2k3mnUiLkFoBdgsyS76y
b3truggDGoET5hxdAgCpw9BcFqREmEXtR1SB2pRN0QQrWbvdjMBiFgTxyIGEiJpMdKyhQhbXySaG
Mtw2GhEsjGaOUxENd4Dxiqwbu6cB0f5WWUOQQu3jBhIJRbQYf0+CGqwmK9IdmHDE3oqq7DPUipOc
tcp5JET22cT7B6yZDbLYHFKibu70Y/PS2IFe1VUdbQK/AUV3RhGsqt1vBh6kNwukPxRwxRn0UaJC
IcJCF7rB+XvSII3S2LpFQDpmfWlUuoBFAJOTNSPVK7eMcw0nT5xkAzvoVm4XxsCeK2vki+q3sKfN
bI0E1O5AYXSmeFiBkLCFXOtLuBhdmCrZuIt56rQb78ug7IsJ+cIKWk3V8wgRkZUZQmfFWt5DpF2E
wyZEN4+kwl6elAsT+aCaSvhoe3pfaxveXAsCNj1iWi0xc+4TGX73SletJTyWgHiFXFGwQC2o6e0J
U8Qi+tbuSwiKewmbL+XQfw1kN4EvTVvnCdD8KA3qEtpFPhWwBo6nTRMuawRgW+3I2yiaL+p6tgp/
aORtV/tDASh+8MM0Fc96HrALiyZLNhCUmSggKIUSRKayVQuguM7CUi3dF/BlAUSek17tgpDv5sF5
VbH33Vm4yaFzvVcthWW3fApqXl5x0Yoi4Cpad4nHN23w6o04NSrfu4rj+VETO87gue5vAs4fulNu
EjJ4PVDF4Epq9LBqgQ+rVLdJyLQcECSuI8TUUUNhDDzXAPXRcM8s2ykUOr+FbGUDLpA9AIZ3DEeG
7abzXqo+RNCu1Wby635rx5YPslKQgrY8JF51sEQnCh21zXVDtZ+5FeZ/MN/EtXdn8LgPAGbjH/EU
289JjaJcZH44EJ67ag1ElySdH5ZGfevj5kYR7+hIwjDXnQnkFdDxYcOKw0sAGhZGDEGHjzpgOROI
S43UnfazE4w7AAqqqyU2yyVhw1I4mlT7gCTepgG5MRMRl3kfo65ooHMsR/laJoAEOOzQLbVI40oU
hPaI1HCeE7OMud9DXRxjeIALVfwwggL8xStjK2srawAnDzPQ5nWC0mZgXmvAP+5KTpybYGDjD1hK
txl0lsajK2zXYDMIUUDsS/eiglCYKFhoymKWtUHkNYgvsE+U66Z0ve91MPT71oNhR9UgfBkEKK6t
drdLTVe8b5MVMU1qPPEaCgix+pBupgFeAXXbh8q26jWFeBV2DfHVdyBYZMHwPShhccr7iaUdZCLy
ITGBlcJnZ+uReD1X3pI6SE3yTsxgJYlmBYB0u4mNO1zQRmzNAFE7rDpzHGwiVv4IWXcip7xssHui
xO1solp91z5EfJgD7l2C65nQQAGluQeafMy05wlQMdVoH5bBOba83s50VGthdeEuIESkbkkyN1EI
TZKhIJHUedBX6iASc3DbZRWPboYa/1xIsnxli1KQbrJCeZmUNNn54VgI+KY+xmNzC7u4bgsAvoe8
b3S2Yzd/6yqswxTdwB+07G8DOa0i6eGwbqKU4KsJgZaWZVH/WDfXSAy2jdlY8F3mdBta7aFmYjtD
UfR5hOtJEVTOY9XHG68ajkhRlwyF25e+S1aTwk6poTxGDQoBbHGAko2gEO7MxehEBKJpZbjnnLg5
UlAJjbEeElRUQf7LVFkll2APX6IpUzDrgd2rHa8C4MfaWVyCYb5q8TRvRYgCSueGGxP7sF5dui0L
u70dIIoZl2DalZUVZL1ll49oiFrpME5cZZHsnIJ7AU0HDVMlyMV6MHwk8c7TQBMjcE4OjUGmSbkn
wZyer1XkjT8Ua8JcRgHPJ5E4twkLERiMpxwBLbu5Xo0u7wsiHKjjj115myQCWq1lG7UFqlfDxSRd
cddpoy/sua/6DMbS9Yp2UXXjljIs6FKNK2STfD0mlG3j1h83lC9lbgYnLtO4gTmuqsD87313bQv6
3FowUMoV8bF2wU4e0lIPtwIthT1xwn4b2BpBiteu3KriBTFBu4fh7aMXDFdayDlrzewcOmfob2Uk
LgavQtCLNZwmvYOEA3qwcWFFY7IPBrkbDBkzAR2uLZ24WMMEechQBG5W9hRLlFqd+qGckXG7nEOP
LbSHH36DmKYQbZxGk/dEPJyqssXzRhCAzNWp3Ecw8RFuyhCABtEmNrTF2NNUknWCvhCMWcDVoQYF
XEgUBSNcvpfB2JCzs/jKOKbMAPYju26akpz4rbu2li5+mOX8WE0I1No25JsRkRhwJVjcsGF9mtBd
KTrh3vFZ77VL0QHpUZiZez8N55IfXDScoO0V7tA3tXI2NQ1SfiC5kaRaq1mE9b3Cphb30sWxytqD
IT/AJMNhRMA75yZmW7uRwLJEqJI41L23jfBzzOs2JXEwpShhzlvbSQ6jwkFQeZObWcIFvRQYMz/V
TbJ2SkURvvnsgjv8C1SnhtUMPiqyDmOnEYA662UWFy6OG7dJhpQBsovdJDnyEIRUVXffptbuVgwd
iMImCKSaiO4slXhpbQwDmaU+iNH6TqDrU1rqxbR0ZVNyF4mmeuiTgOaOBC0jCLsxhdSPe21P5KqF
v81DPIQ47sd2PFXBunS23CDnU2X94I7VrOHqcx9Fk5PyLvIKbkcr0sR7rwtXy+wkOSL6OZ99uu9a
IIqSukGsQ8itM7iXHZ8OdVtVhVHODeLUKhVOYO9FGD9I+HStphppsUcuygaQZ+LXeS3iKzQhvkg1
3TTTvMXJfzQa7lQqhFQMKvWuv1EAh0JhnKNv62b+QjdRON6VbY86fRROMLNy7ZsI0p24IVTAQtZA
FAoHBZZ4hXzWQ4hGJnKRSFI9l/6E0qEWU7Oq25p8JbA4yEfIVqQorZCV8hRiMt0hsggBA2yXG0cR
67lsm+qwzCyv8B87OdpRXpXWg4P66IvgOHc0On+Bxjd6UbFMel61KumPbmJbpIFOTtSMDGxYhQ0c
gnvTPkBWaoOCDHvxK0hnjCWRGYe5wqpl/oppi93VPRlg+hJHp+CzLuoE+sqz6+njFEyAc9aes+6i
6U50qFEy1Q+PuEW+5Z7/BTVe/DpGUGeIgha4P87WJbo/K7ePqxeGviJDEQJkZxxg0WBBsH1qc4mC
QapcFBT0MtyNAoUqu0c6QE00nPokIypzKG2KGs+omtmlh/eNCtV843ohCoOVGtZgCawp63+gElMV
TjtDPzPQQ5EgtckC5qAMPNLhSWI7TLHb3AW9D6wKu2kicd3C4WazzJG8dinecjL7j908XVklajVD
bSyQvADG7yd7zM3odzemq92bejxtn6xe+2P5lQtyMJi/0NWzbkxZuftILdV1tOidBoQ1tZp5Oy5s
yE6+UMnMewjATCksJyzUvDpWVM6w6wddBFjW91BQjL6JMVAoUrWo83kotvomuQjtsb8cGaL2hfUb
YYlvUCHJGDdrh5toBfWOQ+0mu7FdIJPQ1U+oH98zb3rFFk9TZFjyyNmQg1yfjsKHvkcEMegAiAGI
wLdJCoMmCWWRSOL0EpbMatRRir5Jpg3EqfXGQi24TnqNDHMewRnn+0E1GoYzY4dMYtTbpBN8O467
jta7oAJZCrCmOTWJ3aZOtCAqwmafkhLFJlrCO9GjeQTSfWApiOc48smC6lTRBdMWIa2V+egO7HCH
wxH0KHicoFrdu+UpFRoh79suBJkKv2k1vGImEO8QocvxHprKZp/wZUeGku553JEjAkWF8jK9r0aU
EasAzlMJuPR3IPEFqUWtC0rR8VYLvA+H5GkZWwKSX7AuZXCUCbhkllz2M3Wfq0hfufP8miDKneol
KVhX7iQ6NGnFUMYIUX5+ZaVzrXpnr1HSTGxRZYEuV7IjXuqpV99ESV5aeK7I11XuKftG++4lX0Z7
NSe6XqHV2RYNRSw2QNLOVn25923ZXkaBBdsB6bEfXYwuhjvfaEIgejzOedI4iNhnLVQqgormte0f
wrG01zNxZbFobE8+ZXHBZQ/guvDXAdXY4EZoEEjFIb1TuhtC7Cwq+XJJGR47DtV6xUc707BviLi4
YHIsIRM6ZiW6/m2E2nmIOPQ2jC1xRaAGVMgSCUzXVQYKDfXe9sWp0IVMpmGnqpdbpqQzt60bHUuE
mhNHkRxxlEEPpt0YyvlalGrHoqnDeY7KHcXOZJvrKLysnJAUjrLJikVwO0M3dkp94l1B56/bJyZZ
VmGNCohkUVEjLnYtNRXu6C4730Eghq5GuLJw/Vz3auV75qASa4sc9QTlnl+Y17x4fQjNT5de47xs
t50ga8H7vG4juYkHnY3eQ1y59ivqahRpQ0wLJH/1Sww8e4kwKO2l42/7KrQh5+CgeTwgYqD1emyt
aysgYu01cqupM6dQVGrXkHfaog3cRNHGM/wCug9hHqDGrrXtpCB1I4FwarYWVUNyCKoAwNGyS+zi
BN02u9q4wVBeBCj+weSA1PY6gUQQik5fWOOSnUERB9Nw8u4FMvi08pp9yOEK1UJrt4kl+hBaywuk
F9/D1rslNRpqeKy3QxjnCNIc2KtQ0ogUQAd9UwHrlqGZVhf9LPIy7vusqiqVjwhsKj4ipDJN+dzp
OSxmMUyFBGSjcB1Xb5ykxi43Tv2DmdoWdbHRl7f2bMwdWqgXUIi8dCFf/IL08kZ2i3Mweqy7YyAh
9ZRCMgly4W6w5QidplM3c+bkgpGwvJkFDwtEmgr1oGDBJjUxL13quV+Xp1aB7FrrZiDyKlL2d7+d
22Jqug7F/mGDTgF0haV/K6CfjfLkgu3TrINEY0PlUfBs+fYRlERITF3EzM79Lra2k2yRnfQMDaCB
2gnypOmbqOalKCdATBc2r2EldoPiLPYCgxpuPaAWBu9Fx/XUSnTdVdLyjUdRKx29KIt1bBdUeJuE
3gN4n6MydoM90cqUnAcIIpM75mLtTM3UZhSmD4Ub6x91XGrkeh59CEIfCevQAJNAoQriEpyP3TXS
vqzsnQktXrh+S6u5AnPA5MIabgfqy9QzpAADcjUNfGMJJ8nsZIAwmMyR+roZbyHIuzQQ9wvI8j1G
2LYj7XeAfsgK+2AA489pRPME6LFZUWttWZ11nHUA+b/6INmUbPwRzQTf4gRaKUNg0sYM8Zb2kAUL
y+UIJaB+zScf/7/SUG4pkyRtEUSlHXa5LpDHMlaPto3CnTMHQWap+M5w9B9nPwQmrqnn61qFdA32
6JiqpA92FUyDe0CfHmxPkqLCgZZRbwD86EqYfjdw91qj45viyHELdTJ+cJYhzmYTOcj/uwMtk6OI
/x9757Uct5Kt6XeZ640TABIJc4tCGbKKnhQl3SAkcivhvUng6ecr9YkZkVKIceZ6dnR0dG9XcJm5
1r9+Y9/kI7h2MmXRSkOExVTk9CMqW0F0DAbDB2vGecJvrCqcurjfrATthmuygiQYwggZnYiHGDpZ
pAcc39TCYvfKDRAjunnHuqK7D7u4dg8uPQz7DS5ivlqsk6jEj7K3gSw0FUpRMRNxA1wB8deIAn9N
LnBRLiiBxrYnT31M9jVFohOm3mzvOj93DkGnrYsqptBh/BQv4UJRryKrLPJbJMM4GraZ/cQA9qhy
e+dqa0Om5i1H5qHHe4GPpNQnJL9LDlziocPCK53lvxjmnl6E23WqbVmZzRdbjvaDVOXnqVlnNE46
baLS8fttXneZ2gzKgqoVTDPBmY2fbf3FisMscPw7I0tvEtxraBrsIcq0Y9/Gc7N87Vz6976JzaNv
lJ9AbJuIEtXYJIaXHkWakP/qzkk0rcl97ugs0m78zTaca4viZK4+82Zxn6FGkVWyzeYJYZc6e6aN
TxlH22xnW9PDJWss5YFK87S255HAeGm4kjlQWYdxj8qeEelNExf3S6+b+3Y0ATQgjdqD3tc5IEQh
IRysYWZmX1zOJbOYbotV3wRLnuebcdDtZpnVyyi+jW7LWDnNJxUKqGvW8CKda005NUlv1y7rnd+A
DmSZuMTtbD0EVp+GSTtd+UifmvQyzb1dIvormTVHPZbbcvGGKAXhuk9r+9W32vnK0Fke/bzkfHkN
1gInwT4qOvrTte7Ykcb5No6LhK182jSE1k1G8tLM9bNyD9Uy7S0Vc/rTuZaW/SUO2iRCGHexLnVN
yWfNwQ5HN+qHuKLPs0AAg4kBBQHvG6yILoK8bveVYBtTZHNGsA6+4B5137XN1mid60Lrr6XjgGPD
pOma/DIdqu281vfZHPuXTjwGobOKS9nwPOYlFsdOMOSo0cesjBp/Qq1l44NWBvLWaSXjppEUoMqU
RuSRPx8FZsvWGpwt41J//LRUcxC5c+Dw/+Pq02ymwyaWRrJB+3dM5XClx+rgu8XLLAUxV5gjZm1l
HCty8GIj9+ns+44fm/Symd30EoHmCCLTdWGBp1HiezSvSIk2RqYODBiGrd/VNNxt7V15RAhsTRP/
eLhWKWAddvyvVZ50mD2obicgKTyuc1JCqelqeGBtLbIwgG57kXateHZsDZNicSe1V5ZNJuPPaUQh
MXDcdB42k+HoZ+WXDC7bsx5Rwqqkdq87B5LHPrVaPqTS+OQUqXe3xF51lfVAijtcXq4aLQRfbW0P
15UckpMaXeM2mOz+S5ERmNnVOniNJ6ykwlXP+QmwwdxhiMDIYmnH/Jy5U3NdbVJeMHyMt9JLxLFP
Y18wL4mdx36S9d6atMfs18u33tJA25HFypBkcfeLKfNXx13njYg9UJzW7qt9jRUnbWmQzPsxnebr
URR6b/LZ7SyRujdFU4nPyj7Pbc25ufakQ2XjdfJFI2TWwppeAG3hucXJrmA8VJrNodUIaeo2O/G0
mtNQ1eKrSbDL7ToN425AR4Zt/0RZUyhaJnJQ48lWmzTP1/2C32Uo20XeC3+0XkuMf7dWhQV1s8Q4
dFT93ndL0H6a21NcuM+BHD7BGLAZo8Y7J53bXetMzvfGqS8888oM9NXixMwzPCv7msmFKsK7lbp8
qAxieUrbDjGC9Pa6oegPnOY8YHXvY/witxl/5OEwFeaPSs3qpspabnLS8Snopvx6Mf2tV0Di3TAG
8dpdXIwU1uZT3/hqjnptIPJv02wDaavfzMbUbxaccZmSJEwdWguZeenSiRSlPmbWcsTNS22YDAW3
tUIrWHN0iXNKbD2fl1XPzBfu1qtjt8WG3h9+jA3RgIMgyphVfk1t2tlJTzN9XD9s7TwTd/4C3oDt
IVafQ3aAyjuBzpGjxdDQvQCu97dQHSxKf9+zHpO6mMKla7ho9mOmAXbaZ0zj/PTfpO2Hm6W3rOEw
NzUod9VlADf/Katl1BeJ84XwhwlWSMPsQDovU+ltvFKWB/8MtSTrROqsZ1QRwzX6YdMvLueBQZjX
gemWA2mqUNOMiylf/Oe2m8ZtJVvG1N5iXOa5R8gr1N5h45TGct1pVjjTgOqMGS/h2lMxq9VdcFik
xwnHoauW0B3t6kXlTbkdjXY6enO/7ho7LfZFJZyj1Uzp1u8X83ld5SvH0ldPBBdtOssT6APHfCsM
99uSKv/YFVXFgbZAvTYyl/lmkZ4MreTVOLX6oQaO5vUSTXZXONaTMdvkRAPOTqdpbOrXbFn6AyTZ
UtAP4ItRVt1RrSO7DY4y9VUjvDKc4nh8zYYkf5DuOH7WNqaakdPgGbMB3ASvt+c1niLVxN6jtt35
kI5degCuyiJPDfdVQWDO2eX+2LLwL7S11BcD2/Kx8ubuFKQOZCMp43wn+lJf5WZlvCY9XK0uH9V3
M/XxGbabmZmeqQXH75CS+TjH+r5K7BY/z7WctkWv45vEqexdaeSMJnJcPM2h5xiDLkKjVdxYKW9+
aK5simfMPybv02SpcxXopRdzDkBTusQUdE0Lg8WF7+J4rfVA3lNyIYdyYERFf4Oj69rcVAAnhxFG
LLywaRZ4YqtvkNXBLKwKtlw+NxeSwI9n+HftxhlICjE9+dobabeRTdtcmZbVHS1DJE9OMc5e5Csj
pRBLbiBmmefab6mZdXpquqjUMH/3xqp5tKBZXtX1MuPtfAVpjfdtmcYGOjlWWUE6fVF1V/8wm8GC
bieL8iBae7wSkHcAGsxk+pz2OMduXCPIEV0mQMrV+CORy3gdF6uJ4Wugt1kHYU7in3qPVmwKRVFC
EtFTdjcVklYSX67skI0W/b6a8/jOntmKepOlbWaVdWJ99dHqm16Yr2BeC/k8FziiiGaTqoI31muf
OwjUF2Pwlqsq8KCFgZGEndulF2bSrbt0EN1m1dW4w/x8PPpzZ1AQJkmUTJjxqqLPotbw9F2TxtMn
zHDLO/5N+ZHOzv0u3bkjOYUoV8IlutJ6giWQgTqWjrxJfPc28fpnJyOrI4FtGxVugqS29oNDMlr+
vQla1u0N085vkjWYrspsWb8O5cjIF6L0l2DKckaFIrh2c3gUnrUOUd9D8+nczNyJvCuvm7rGf7nu
1GYyXfA/b6hP2P26YS1KtU2zOoYplye3wseIwAqa5LBiew+IQJ53HBt6P6sy22VWxQRhrb1rq+jT
YyGHYDu38bDNerHRHA+bcSQKrLd8vis9yU2m/fzSKpixkUPpqJs2beavSmpQwaVtp7Drh+D7FOv4
oVR29zQrsoHrtg1eVCrlj7wopjstlvimx2x3JtzHxVpY1UET8rUHB7D/czHk+8UdSZD4dPlVU7yW
65R+MhjQbRPjzCYMuvzaSPpPGUF5GyMvvG/ZqOvNuaHZxh1xJ1Fs4QEtrLYE8l5BSGXR3Cyizjd9
2fHn0JvtZoO9PrAM+3GVU2qGWII4HeR117Jh4cK0oqdt/Kt0rbHItsUcKTENPyrHcnaLWbOb1GB0
bIFcAmbHzaGs0vQGgrwbVWnZR7FdAJBaEPcKSLc3NK9JejBAoboQaqZ3ryx2r760h102IKLZklgm
w7QGUZySumouJ3dgv3Z6BLl8NsPr4E+tCPHLt46Nw8xzAgW/WA13jAIFPU8ro9swSVhDUUl56RbN
gNFFpy6WYB1PzhRnMF9HOTGsG5ytMTfm57gJli1TM0Zv/Z3oFEA+LazB1xOpVN+1/oO1CHUj82x9
XFzZn/pkLpLNIJ0zD48w7qVw4G1OlXXMmDRshwY2HtnqK5tSYexqNfdHa5qT2wpP6CiIKewmBBPg
aVV7yIuuwRxNS3UsJdA842Qjggynomqs5+cUR8uwmQPzPNyD8ZSa1avIXP9uWbzyRTcwwTdecd5q
HYCUvjRfMznbAHalv+wpc7HJrqofyzxWbdhn1TBRTgX1iz25RiQZz0aOK+CoyKn43OP+f7vIsf1O
8w9TBjqhauwLM32pZ3dTCzhRi86zH9ZQI2AwpuVqad22D2uXUD4PauD5myJwySom9zqLb/tUzeCx
onkIVAzlkOmw+ZQxVObVDEbwyFQPbm1jlttlhkTjurE0Q87L9N9S2D21uyXXhxTG5iZfSv3aiHNI
DxlN38F+k3tGPwDDKzomNdTGczqy2RbxkkAuKSaYpj21JuKja5KPGAfYS/evOdv2kyrncafawj8t
5UhRQeTaUcIuOJg9ITlG3cHkMRnqhHPFFsIYPAVQyer8zuAOL+Fl2KHIjeHWMvz1Xhm+uxuFNs9U
r4l9oCubyDaUjBTSrG2xEEhklbHezjDWXAZvAx/upB2OFaOjB8rutBaRIcz2fkkpgqEJZdwy1Lpo
TVux6Ry44sdZ4SQ3F15zi4XWEnZDYfVRJUZQUb4QDLYJQ33AE94pw3ru5Z1vMDjru2V8MuzBfXLS
Id9Pa8N8ViYkGy3IHddwqfQBJnt/6TRd9TI6lJ7uMpT0jP24r+w151hokRGWo/tqxFTBcbvsjTqx
tgX/wkiNuj9S30HvN3pLha4BLESXkNybuTRIjgCQSbyUhxWgx69KX36Gu6RONCP1vYV7ONBndi44
dbmGhq+DO+Xnxl3dpel29qDnqaIu7s2h/er3UG2XlbLOU0axZfEHmzquNaOUIT1lq+U91M55tNlh
k7kp+oaMFKIsbHqpTO5EMWefVe9eWnPdXdGn4H/WGO6XqWmyaMrJiILgpR0YYWq4WLS3PGSdZcAk
HiybyTsI6G1WwXmCKEB8ThEXAOWizw5pOtTX9QSZJZQBwWXR7Kp0CnvgMCrm3v7ioId9SeKMJ5B6
6ruxaOC6gTYqKdJ45/uQjByWWnfp2ECaQL2z+ixaGFESv6krv/a7izRuTZacJ5KDLJToD4EBGq9p
90IM+umQ3MS9aYnajfy4yKFqLaazWRPfhNKWcvohI3maV918NcDx7r0g6Y5uDxm4zOUCmxV9FiGN
lF1at/4jIWoLSIvFuIC/ilAgCIqbLC56RucdQxQf4Jo0NkXesoMr4XQ5zmVF8i4mTFE/63KbLQ6E
vVZhZCfSAVwTwgJDlmy2iqdRqS/eSsO8WwOpv0CLBdapM9rvVTKA3VR26Ud5vViH0su7ZFO7iTzx
sQefZK/HW102FjdPrxkadUkf4g8WqLWb+TCS49HfDnbnXE6T2z/F3PoRQcwYOm0xfAZMzmF3jRCN
BRzNqGo18Ct6lQeR4hvo+5B09dhpwAIv3bdz+eDbw40tjfg4zqnYYse4Hj0Mmp+bVcabZKj5Lw+g
sM9sL5oVbSfNKpmXjFC+jVk71pth8c8zfDs7dOcUOUun2a6uYGfl4D6PhXSSzSgxRIuJW4m0Ecsb
C7uZiwrS8HFJ+VcvyWLvxhU2dtJjGL56Cb3hCom1BFYy9KOikD42lmGEZS/sJ/JuHAQUuO8pv41P
YxPUD1gXlK/1hBopLHFovyJQiVFvD4No6/iVex5BOXCeVmV+FVCUbsouXqB4cGIgk5Z3meWMG5B8
82vWz9PJcUoOwWU0b3wlEbx1RnkjAmxWWxT3zyJTw66HXEOUVZnezNQWl4zvQZ3trjBCQcfG2cFU
XflmugUg8LdVLr2bADVdlC22emwprJ6bBgR7EW58mjDb2mWt67/ii0JsC5zjf1HZTqGCgbNxV7w9
7Ngpd0GB5igsVOlei6X3vrpdsYRkdeeIYxbEpvBb6uTgZx4hb6rEzbiLwYVxSLfvF9kjbLWluAAR
jr+YQVbcKeHrfUNa0OfVzcuoQuf6XbWihtTgDMfMmL1DX53JVs6qFqDlyQxHAyDRTLlwQxrZSwld
9VH6xXiaGqu7XGrRXKbVShUgOA0NbaCx8SwnQsehocqTOk/7N/w7Jzo74viZvcxTobY67yABOVIG
GwoW1LlUVwkheMQ0qnCEk/e97ITk77AtdAEBiGHDmfbNKoL0tUvzewpAfehnOYQ4+dYvkNL7Yz5m
6AxTz+2h9rFOOWV9sw2HAGcjv62nfRKwkQW9X++A6IZLHzhpw3bKhDpGUNAjezlnKU077E3FxYxK
5SulfPJvAKvxCZE2ueXkMcpL01ccUEHLpOGsSQog9JXqUWUz8/vBMoIDokonWjx+EU8Jn8HgrPc0
6fWVthHb6G4lXcUbXYQ1rlfTDskLY8k7m9NqHbY0It6Ddc7NE0jNlJitbz0i6U+N5Q4HPVpio1yy
JK20pv3XvQSmzAFn2jqBcdaoiQc6Ovr2TPVmwU9LDt1h0gQXyLUNK75eogKXmf4hvmSjt5mj2/FN
Cvnxh+G3oCSDhajbNmaERm2b8m1beh2WDe4EyWsqK+cg6snf2VChmccE1cHKVIO5fD9TbAeuvmxZ
oFRB6OEvunOPBbCyXMqunV7iwI6fVCJJRsQptz1pz29fO2IUdzKBoWbrjodhLtb9WmiwEvuMB3e6
u/mnnpivLhgv7QdRZjezN4l5g5ZljVrQ1EdvzAqCTAgPAzt/tRNLlBuPjQx8hahNEcdJFcZmGhAN
gw3JwcbcjjuElgL/r43bSw4g+074CX9NWqnz5LZj8Zn6xd+0pt9F/zCzDrraTNRhjIPuUDZi+JGt
sG/gNbNRluRrhoz0oZpY87hF2QtRCxX2diTKdwOqYuyrRPUXPTTtqOntGmxr/bdjvI+DQQVdcy5n
xjlj5VIN+pZgrOqUxePIHLTY5kwjUAlWTIjLwWkY/DL2scOYauhkyrE4LLnhnLr53Efn+XyJwUN1
yAaR0morhi++p9Pn1WuYXfIVMrGiLLqjkrjyh3T8nga53pUEgmwXw0ge0wFS8rbxmLRrAZ0xE+1I
TCVkex8SWTRVLJB+UOlDqY3PbkElOXSFfYmXRXJZp13/pNdEo9gonTuFVOiy6pw68sxB77JsSe7+
EcNET+546aHH0HYjWiPYNdLzdwIbqjBt4Phm1hPnE9P44SxzGOIUElcnV7oNox1elIrTqCB3PQtF
U5KGqyq+MM+zu6/sDtWW1mXdoWondHUp7Sb8x5Gpj1BRBMhixmbH2WXdCSaWJ1smPkYV8fQM6795
UhBlon9SyDe6Nmd3n1H97LMkgQzS0xj/M+Bs4SeiSA4aSt5tFsM/Ntwl31pONu9TGpn9iLIo/CnZ
/f/q5f+Fvv1v6uWH6Vvx/Vv3+qvg/uc/8t+Ce/FfRK86tk84ommSG4c2+D+Ce8v8LwfKt8fCluiG
Maz/P9plBM+e9BzhuzL4KcZH1syBfRbce85/YbUjmMggyDeds0z/fyC4f+uX4QaIp6V31kEHrg1t
7iy5/tWMyDCYgOQ9pJHF6+cbq/ZB8TzDpq+vdRn4J6tli9yNsN5wQmONDyd2Jcv7wBLppzvk/5X9
/+cyfKT/DtJuhpXeO/105UqrDxboung8JPmZ3uIEF+BRxDqRZhN/pXy0W9iOTfF5bF2MuMYuSIH6
Xermw9i08Q3uZ55zESse3cZhB7t0mYNTiy7tBP3Fcyp1+8tL/m/rgl+tCt5Zr7iBsLH/tyzk3ly3
xO/j7aMjHSqwKrcmNyQ51xwCPkIae8OZq9kcJwVhGmpVct8jONoaY+ZelKafh2BI1lFRF4ddFrde
6CXwOv6zFN+4Xry5tLPry6+P83xpXJtJdptpWjzUt5c2mjw6y7DEVs5WefQwtIRFp7KtThjX98N6
l62puKhg+EUrOp5DusqOrWpsiw+u5Gxa9tuF4KyA47zA50i+s/FBzNoumII5W2eFaMXoJK7+Jbq9
uJWtMe/i1kf+E68Q5OgmPzKhOz//337bk4jzLRyobf+dFUwXp+TXxfTdvitWmMfTz3n+CESZT77m
tGlkXoQ1pW70wZfxh8ePuRBRdo7HuiJd5e3j78cOjZ/fiG2llNiWhj53Sb7tQwXICI4Z5hLxSOXP
YTePzv0MRTtcRl3eeTAk6o+Mec4/9vYxSA8fK9MnIJPISvfdZ+quPkcSLmFbuzEGc5fiXN0RBQyD
I6zN2rMjxZQvQ0vMHACaqy6+NdZK4eY2rfr2wYP5/ZW4Dj/FmhEIIWz33TKfHbda47wPtgSiI/oD
4Wh3HqYDV2rMVRnObhF/STEF2ai5Ka7JgV6eJiNtHydp7gq3oj624YZ+6RxtnHSWymgJjOTQrkP8
/Pcr/f27/bkvolaWJlZCzrs3OKSZpKKZyTRfklGESFXP0Xhw4uDmIMqIi2tndJyHhRnt4e+//DOx
6c37EpwHAlGFSbwnRijvPtu6ZXLUtX2681fT3Fk2wshNPQaw1GejMb8A39rP1lisP/Ig0Qdd+8lR
OxqNge8NH4RL4d3y7tvhCvDV4FXhU8Z/3rlLjZnKTL1gQt6mKXPGvGXeEy4129ppELChketWy6XN
Dn2zLo5vXwRT249EAWo0eYNvrXd90Yr0WEE7n56tGMFkpaSx6wl1I+++HrtpJyiiT4YUaiETptTQ
R+jz0PF6RRGAMmq0Tx884d9WhIMzFMNR0ltxRLK8d5tSVkBSTq182jlyGA7TOI8Q+TCVmZM5jSbY
BMwwcIgJKzt70dNkHHxLTx/t0W/twTg9uAhPkk/jWZxM/I+3ewRbskrdWjPbcRu9hv3QQgqazAwG
0+A9VWXh7P9+2394mRyugvrybLZE2fDuF/Gl0o21kIKI/eP8xRR1DcuscB5t2FB+1KbruGn6RuNw
DtM0aKR5uaC9v5T24N1hsvva27r4NK0umMBiZ5+gAqqtN8ljwviSOVLZ05GYhQLNlnQZG+rMOHSF
4b38/T7Oji5vN7RzkeBSGXH2YtxmvjvchCGcxc/jaTf02PdGnYMExq3H/jNikfZYW5M8xAFKlNRg
8NGADDDJqL2HmfztxemaXZCoEVjadu8djr2tTKHCtLnwb2LIbAgMoGH//Yrt85N9s6SdszONTYgj
vDR8Zd8vo4CooGXo5p3fdukPYaMaABYeb+RSLHcJ9PSDzYK5GKVd3nvG/BJUdXCya+Z7vWqh+6/Z
YmB1uZaPte+ChdVIUgZmIUao43V5XuH4AYFU+ibTwxOQbH4Bc+4KxTVt0exxxJrGNF1ra81v/35n
v3/E52V0jhnnnMX3992N2QNNOLPOCR4d+lM4iuN2ElN9QyWHhYRwsg++4d9/LzDPdRyehsK1cGh+
u2jkKISELqlpv3X1mYnFK0VH2iNZnL+jhxk+crX7w++dg+0DyTmA7bjz7ve6ZioH6PYzlCvpPPmJ
zP81Vu0xnWjT0J9b+cGG+3tN6eAxi2sImRk4ndB9v71BL88qX2HWumvQ0G5G4SmYPnX5MKd5i45p
8hgtcu60wFyY6nuI0ND9ILgKcPkly3BQj0zQ4IsP2v3gXPp91XFlElsuK6CUY2G9vTKIH4EBWUmD
8Yl8Hy+B9UmdsYqgcEdcjfwAvoBr/QsiRUK1XfXbv39pf/p5H0yUroccOfe9W2aNsDfBhmbZrWau
n0y4tF/JScYXo/SH7dCDeGtjePV72VyiG/U+uPl3uYHn3ZpvQNCbYArquFQvb+/e9wd8X3yJJ0NN
zRL6YyAfO6chtxfW4RgBsDwSD+XdDsq7SJMALrrpTTdiwRJ7k/miwHisiY3QzYoBh+JKfWCK+tvT
kXSQeB4KB3s4zK7O5cwvlrIuhn9zabZi51IKHDonQ8qg6uRU2G37GX7eiz+X7X3CqkJNjoj/7+/m
95JF0sRiPonAghwWlujbn09h4IFa9GKX4bZk3Bv1WD/Npgjm66xnVcGfrMlzVtpthm2f900GBaLu
DvAuMAPSWT/8j0t/LgjnVhwFGZVyV+8uSOGrYpY54ilbzxAgMI/HURF3hCtt5PMXzxpOo1E5F39/
DH94CQRXuxT8tuQ7kWfn2l9eQrk6sQ4EE/hc9YJGD27nj4Gxwn4pXW+PKUz54gWVdRj8jD9XG0A+
f7+AM5Lw9pyR3KsgSTvADJu5/LvPQCezayf4fuCxIZhL58MKPT0nHLpCLGa2l+CCWXmB2B1eas7f
ckLHXc+3YrAmppfQN88fb1x+lAN0hkt+uy6XOp6e6Pxa3qe14JxiM7tDExXnLeYIa9HC1Qjg8aCO
NiEebxEYMj1ceDAVKD8k6j1+YL1Eez9gG1qZsGSHyfaXQ2DVa7Cr8oXuQUwGwrtmTeRDmqIGOZOS
13jfzzauJVVi6I+yoX7fBSTGD2AfPlsL6VM/Q8x/ecNdXRZWYw3gIXmfxYczWoJ5TtYCOSRTsgiQ
TuW4GyjGA7KAwMeEqa48FD25I5GtLMMy7OdU9TeQ+JYCqa0nmgj7MQQ6f/8Sfv8UyW4n8APBaSDx
z3m3WXu1OxRpyQM3AH8iXFfkxTCazy3Csitmm8jbW2v5LlEhL66d7v7+478dmhQ4FGiuaUlQL1ec
L+6Xp4RrQBLnaertghn1XV6p6dZNAvOUWzQPZofu7e+/97N8elNe8YPsyxwN0rYdTMbe/iAAQ+9a
iYDb7VXj98YQel/Q80ZG5pinWBgEW8WOnA+cqf7GVwEyEJ3jS1ewEWFcXV7Xq5dHzD97NK2y2ZdL
2hrbqgANgaDjf04Qa8Go7qmvFkjQf7/6nxb1766eo94BIaHOkNzE26tPsMQzzDE1dxVf+LXA0v7R
qkR/xEpBfUKh3YaFxjFkE6fLcAqIb9pYahmiBuYr6JHIpl3r5qr6oGb9mTf79rIEhx5/MOxFtemc
3/Ivb7EDMqnBotddDDSP5Ihzb4F0HDdPKUqY+pnQOhOB4WKhrHOgrqC7Hjv3NKzCuxzkOZ3NMAyF
m+yYdVcBM8V4B+6/zMe5DZjTiS6d5KmxUR588DzPm9z7C0dFykZLFB0X/+7C+RLsyp3Orp++hj9E
5O8Za0dEfVt5bvylGloGRLFVVMCHYvStLUrf+Ss5PymUZhDSEdbcZCWbtK8sKBGe8pik6Jpa2zxX
3L01yrvEcwzzowv/fffmtMIANcAohdrPe3d+zM3gJcxP4P21JkMaJazhm8z9G6sQ6q6y9LArlW98
dbreuFN20j/6BNJvZlNX1xD5gg9c5P9wmAALk7KH1Y4jBI/y7QcwiImug5p/58I/36kYBuRo6/Sy
hm11FfduU0Z94l369Rxc1sagrwtrZZY76AvPXtQHtvx/2HoFO65rBgG29oF8f6Jj1pbZZa+pcNJ6
X4gYHY1ZNvO94STxGYawjwLzkh3aOvOk3G580jk65tHpp+06LmdyQLfe1o5AC9pPxQdl+x92IDog
H59RUjYCNqF3O5CNu6LXIZ/YdfFkOFc18DVT3ThtGDF3GOIU6Gy8ZwNDtb1kWmnufGMR+msaIFIM
i7LE7yDRXm1dAdeDJWMi2LgwSHxzgUG4JuXlaldEuDR4gzQRfhBJvStWBs0XKV3LR4/6D99hIL1z
NQk4wgbw7mb8Zs5Flk8YD1VM7NPERnehXB/KlTJi5lv9eiVs6oh5Uo8Gz+RWdJl7EEHc7/OCg/3v
6/mncfi79cyWfs5gI+6R23n3Hbq8vWSkM9glbrlidFhV19XA24gwElixOxPWdlgEOVCB7aAMXAYQ
pd689VHb79D+mIcBn1B87tgr6ExU4GzrRMCNzTvk8GtazkShidF49OQEt7JMsq+t3UIQzPAOrXX2
pSg999Pf7+kPez4tLCGpnFssL+t9O9FlOCHCKQh2NgsMcW0urrDA6HZBhW375OHwonJUP7aZLgw2
4uBfaHvfeRENJqZLcj+YGL39P1wSDRb+5Cx7cOt3nWfG8MnGsSneMTKEcOT2zQl7pyEEVl4je7Lg
oRTF+DngVLpmX1giTRGHr5mFlSm3crOalfPBNf0Gm4BYw2ECeTQlCNn7HWjqIV+ZjP539SLd5yUr
04hBEcSEGbepxKiNJ6f3yg9avT98b0C+fGvMxZgcUFK83fdyCJ9j6dM7JK1y9gCf9mGoCm+fwcXf
W0mJ3pmL+Jx2WXZsetP9MYv8GwJ7/BPcCgVP7g/dFdotBD+2qI7S7t1rI4Aglq+WAzMwCPp9XU7W
FrZwgWNYEz/Wk509ctCcesIsvQ+eovUTNPh1BTm81vNCJgsC82SAmnd3VHT2+Ug0t7BJu2ADCd5d
o4HE9McssBcdGRN+MuHAREJFbMJNHonRDi50OfT45C60nOHZ23MN11LMzafKrpWK7ApSOLYck/m/
KTuzZjlxbtv+IiJoBILXTLLd/d7uXwi7bNOJVoBAv/6MrPtyateJctyHivii6rOTJEFaWmvOMX0s
NYFjdq67rOO31VPrYWEcccKgO+r9UvkiT+s2+oDee/uSBR6ayritP3UrxNZ8Lojf7UP8Gs7gQa+b
E0X1ziy/7XcZrwlGHurjmdpNmOd69mr6zwXUOHCLYv2GME/3O1uXHl3NOlPXQOvcHJYOhME+aupm
H8MCsKnwCEpI2zHsKAgigcM8E655lL5CmLyFQfbCrSsDGLVjjdgBcRB29XXm5Lrk2G8Wqpzs7C/a
jCmiaK35gs5cX6gQ6hcaOePvEpMVkDy+XNqYDdsg4wGDJANZJVYgDRkSv6u7Q8nZBftuxR6/nw02
hR2goQE27gpVoOuCzbmbs2n4kmUCDTHBHvgWLciOatdlbtIid+/Y7JttTDhqRPN41uGwXLSyUBOC
GGGNzXIpDu4yBk+Jxlx69TpmbFCHVBGlBWIXNy2Gxs1OZpp67xTUWr1y81gOx/p2o7IaAAFvYz2l
XhfJn83QNkBy/rDWvD8P8kCynKPlolznyPp3jsL/qi37IRrbgiX9gM3eu1Zu3R4dCaEU+VT5ENhG
keyyqh5iXr1eRRfUF86P3h+O6//qtfEBeMJukxYg4RS77+otV4xWw0rD1V31E7jDLL+2FepBFZeP
+Wxa+GDRW4xNhW5qPt416xieN7hBJ4YiySHHdU8fqNS//vvmvD89/b+rosaJo4jZxPuo5n5g9R9s
nh3GrTG/VL1C8J7l+AycSX0JkeAe//vz/lW7sMJxUmODJVDH5VPfnT/6einaaFzkIU7WBG1oViNF
KtRXAl78fRkOvBu5aB9xQOUXbZuyhe+y3I5ZXrnuYEyHjC2qwn6KtpsZP/HBkDW9Rm0mowe3mVkj
htrKHZZlhjqu9tw/PU0ivF3iPxY4CkMv8qk1fLYK9sx/LnCJWMPen1V26L2Z1O5OyDG+QPCL1D4e
p/kGfyqKa6ZY0E6uCuzbwPOXYzHCH3E0oWce1jyG41qb1Xapt3Co3Ueq7L7ipTNy58kGe1YLVs1r
tfs9r2vq7qUt6343xGPbQfrop09jK+6QjuYNeB0TggXSGhZuWXfF+gIIG0tK589Rt7O9bL8UkTUs
fJPuSWqZS5yuee+WFSLBHFkmdA2InAuiK0vykGqn5ySDvLWv0Gxfb+frJPXd0YP7Pebdcqnt0vxA
PF32xwqEBiZeThLo2YdWnVddgXaJkpHCUYkR/EpUelZcK/w2mD3icbu3xEB3UCf4vWjajT9ZINT0
gSbM+AOab8QvOSOQOrL1ec21BXGJpHNhrJdikQsfVRz0vAgupggIQNZ8h/XZ+Eec5BWOBPp+WFOj
24AJpUubXxiL5ZDUGNuKg5rKSe/Rq6l51/suin3uf4inWpWxOXt9qdorTk2xPVRo3oO0NbY/Gddk
eNZY2je3t7d77b9mXUJBtOmA+PQlU+IvFqD4Gbnm3O+nqmxS+GBOwryxwg7nNsGZvtjwJoKpdc7A
VjhLBFUIJyKkUftk4H7COAbXS05O4ooqLWrX/xqXTvKsqxx8e+F1Nd7W2iYjy7C2H1rHjOZgMfI8
O920jBTty/KwtmYaEZryHTFrtPqs1gqKdNZJZzxksxOtB+24OPT4r5AZwoLG8G6uhFVvcmzKR+p8
WVzXOF9O0hvz9q10/KE52FXp4YMvkbQ/SwlC6DQINqbD1oHrqivOrpc8ZM88kLiAW+JmaAFhhK70
mAxt6+y7xgfCQrdcrbizBV2yqSzHu67vtw57hIgk5/kaAexN5Yr1qIwIpH4OllJ5kJ+39mNS0V26
X2NuQiqz2sXFByz41HDQJxkPf8R06itIAffLUnv8x7qeR7p6OZ6vyoGdcOxsr17hh5dLGrTlhqb0
FhWovQlDSgXSBWjq6vltytNYp76ZZf7QEjlUHTK7lq+ki8Boq2b4sfe+Dmz/5tg+MjvFu2lwgMsA
yr41m3Na8aLDPYpnyXhsxa13D1QK9xgvOAA0nHirOlm/VsXJixZgBzT0m1912BMv6Rq3ENemXyDK
0B2Nh3OyqGTde6UDLMsvBw9C2y067ODEPQRRQ0PWPvHo9RV0DbGVO1GAfM2dYcPVFo8IqXCp9efG
yQYWdU4tHPJM8s345BAAC8hWsMtyvOeH1MzZ63m9zLXjgC4Blfs2toyRn1lQIF23k7fmOLtuoxhc
h8sHZfyR3SvGaowNFszz4rFvPvReWDcweihlj54Y4WBaWJcYcHJhxC4bNHxObKBeuC/Flrw1ehYe
XpotfIMjbn6GAItZ3rBTINENYoAqvlFNcW4ywZTNofuod8Nox6/C72G/94uCF7XoG7XD8VTX7NhO
nZGiMvHMxfWreT4YM5afajPHvzBKBp/AD7egwBzcpDs3RBZwN0CDJy2qMXF4QBkK5bSeF1ThogyI
sApkU/3IEDxOCK87/Sli3DueEG8YSz/PAWm15I6IT6qT4L09lU/1c8ETgwNVtP30Igu+6BGxCxXj
6telPlRyXe+GpFZ/VR5i/cOUdGGF1CG04sXFMHYF5UvFp4T1iFTgl4keCgEn3mlqVDz+XLJOdGFB
tcJgHRTXcPMLjjqXGEJBuvICAdoDRLRM7rQPVTy9uMM8fbTApCaoJfVUPSRDpUHG0i/wPyaBFr+5
u2F713DAAqFCkfTJ2TBZ7xF82XtjtP4VBCMaT7zZsToEEmLRxXEsiEFbAqd9zcPEyVJiAY1/Wlde
/dNKRbwcKrXmH+exb8JdzNQuuER5Boi4qhQBEkAX3jR9AG8XRFOzPaylo2ceyjCqj4qkQmT++Gkw
bUhs2iz1Gt7hsLHPhPTSpv24FBCY6CFNcteM8VpAeuvCtK6dIT+Xk+sTn5PPMVAfHANbWsCyBE/v
N+3VoTrdQ9sdufctwY4nCO7C7CKIsR9q2enyLcMkHF9mZZLx2hWzBWhNbUrFNs0f+kT1d4yf85et
5h09bNC+n+uiib4swLLWU+0CPHoglGF9wx8EgxBDY2CfptpinfOsJBek1oIlthAWxBDfZa2Y55U4
kCccL9R+eOWRRA0uyozKmzKSNGRj2KNL/3Mxz9lIiBi4jDueA50dOgKLXs0iM1zFUsJFQ4WnRhb9
1ZNYToI+fmF2sHbH1euTXwU4fTjY/kCLkjyZXkNrEhY4M8ynV5wCXX/B0Lre2WUxcxrfVq/daHN2
wYmKwEfXOILFMU1J8y2Z6X1vBkldWpthy49VTW4hHFsmf2e1iAU5NVER19Fvh+7QmkJ92vpA4XCg
771dxlgq4jd8wNupYTINV0RR64AmbcNLFlnUH86soMDMrSD9iNv6WCMujPcS5x3FDyXWHf4BjmpL
hWs7tcqG7n5sIu+ui5xb5lKu1/W+72NmszgL5mNfgsCE2EGD+ZrVKxthyySEqqCk4RVoG70iOwJ9
FYXKTT40qjDuY8PYrLib8zn6gXYNS24ChwOIN3k7MGuGfAQR7w/T92ISt2S5OeDTOOXbr9JpJFT0
BfjDPu6sDlNhjZ5ILrGYU5Z12F6rLcLLoKyz/pxX6X6XHt4T3haua5i9bc/qQoMJuMZyinqApTu3
c4OXbLP+vL91uZH0MYHySDFwYT5Gee08+K1Dv1wm6wKNdgUqeK6XulmOK8ipAYKQkmkDLj/bZVsc
AyWcHedctYp743pN/rGk+4pM39Tz2QgwoQ86b5Ec+HS1mr3XdzCOqwlVy4WezHq5oXWnV5ziIJGl
HcQv2Rard6Tmc9wX64yyg12bRdmxCYrpReDS2w5LrXlSKSmojlpbUA5rnVUJJ3Wbd0B5p+TKvkr2
DjLVpkViD9z23LqtxFVbqUgfRiylxNoBBPdxbtCSO2dm+5uFEYiXYQjMiEe2ds5TaIZ5P7CQQwsw
hva66gU0s7CPxUVC6YMf4ozge5N4cs7zGNvpO41P96GLNIaqjaHlDa9K3NZz3kCNhoobFYw1vaDG
bh96hPYEfdlyrC5Q6Jeds9pTrMqJBoTWBfDAXkTNwWEsWl34glDMurmCJw0L2pKauJniScRLOCLr
86Ax1Zvv/abpFJgr7gOQAsLtncOiILEe5LQyoGx00n4SpTvJc1t6YIgxgAffa04dgOccNAQpVjs7
PhoHEu++60U+nIUGtk+0g4eFhpe9g/ECe7sh5yzYGuwERVSo77nXyI8qiVuT+tEModgXavCfk1az
pjNHg94QOav8Wlcij5/7vgW0Cg+PdSgG8LqQ5TBH+ReXUVl+Dk1bPIEh9Yc7VnD6MLLw10cTN0l9
DYzoUbcxIrQgBgdDLrQFK7VLwFyY+0rwot4HljbHE2DKUl3KJi+zg8+k4bkYBiqMoh+xsc1YYJhr
l3Fh7gtsPMXdUBYGJNWNinrq9BxRYOjSSQcwDTLFZ9288sijaCmRxKK5EopgA4mbpzt63abuPJ+D
ZrqEWyQPQvbm3vcyDhHswZ73kBt3yei+BPH3qei6kEhEF1hHpjC5VnHTX7LWw6CtKlroxKHU4esQ
DH53hg+P/5MDS+adi/YGDWK8kttdp1aS4sRkuJJVRtijtqay0DVq4BOmLECftG4y7de+4hY6UAew
vswxmUEonAZyAFrHOZSMgA/G27CE1VM+/MrFwuBrVY4JHisnCs6Zb5sfwWo4la4Y9hFKTV1V7Fun
GX6tGLOzS1equTuFRYt/asUKCc+960qIT06WY6hzlpaeodjm7hhLiRdJD0RnLHWmndemJUzsWtub
LjZsxPjh9jaY/dCE87SvTN5/Yl45vHk80SUxOj3Go55UUjzMTUy2jso5iu1IiIKPW3uiBJ+gg+k0
dSuG36lAGWhg4P42NRa2u2Eeas24MQiuk5JNdHBFD1HLqRJjjoPEQ5kCKbuNZwIieJTkaHXP+zw/
5/gE4+PUuO13D5RSeepL4VZ3rL3Ti+EoER1IAQh/Dq3xbgkWNnDfkkU0JBrk7Zk+dwt0dvA6BpCB
K78noXUfy5XKm4yecT3mXWXiDwA7+bOx7ZlXYKMU/oGOPnmP0brp9qC1l43YXvpcHcCH2w9LPvfL
hYlSdt9gTY72le+NIi2Qweqj5w2cZ8e8VPEhqma5QGqzEjxwzvMAg7Etvs+yH8J97I1jkq4+fyao
fb50I+MCmUnsi5/l7JSfZtEsERPkfn2jb1fA8ercv3gqbjE5VEhwfolWshdK+al4zPuhLdMxJARO
e4U+CxJ6AiBWDvUB3utuS4U0en3BhCfd1Pe7CZF0g51rH3qD55+wPJAwUlPAyfvCtn58L9uBy+k2
WJj4KhN6BqNkJrKPfJPf1CmUqU8gnEG5sh1UC5UHGQLpStvuVaDpWlO72Jh1osR15mBE9LPmmSqo
vm9F7Mz3hXSic0Id5z8EEP5mqucmKZ+h6Ux+2i0OLj6/9M3r4JY0DAKR6+3UsbXIj0x52vGQoEbE
mJE7gIGCfB2Cp77ewtNazX2AXhEO2Zk3JvkaoAM9ZMjJ2QQoWiyxpHVIB913kghkajHmH4t8oBwA
adFTYjbyWgDk3FJ36HKxHzftZgfKa6+7imIsZTqiIGF5YpB3xm9mY9rCdIEC5S7iUXdkpO6rEmUS
GLnAmqPA6XnnboX73UyS6IOZSueK8sg11w1+qtjTdCgxaLngpj0I5rj0Yl9Fr8lGh195OP7Ih/Fv
xknZ6+kudImrP9k+AM5FCiDxGYVn7jIZ2fEguplgr6JVt64vKkqI3AtQL7m3uYhdULuyHNkO63je
V4rWsybPYBvqS7/ViboL+8SlTZ60Mw3nMsteRp058TErTHgZjRxBAmYZHlFLf+E4MPDfUigJdngq
OjypH5JhdpLHQEni4WhVS3rt6K/ZJWPzdUxaNitqLKqGlplv2oJ+5FyTq2Xazb3MyMl2KJgvY9Vm
8Lw2oTRJci1bykDK8nBe7W3JdNTQtVQfnJcvcT2TcXDLxnM/rRxlt8ME9cM7LF7fA32qakJydF9n
36sqZhlcG45TjBwQ3qdOnFXkGqsoOjN6JkiOp8qdca/QNbtzwjJwn7jJ8kdBlhWpTFkG9mYcIHw/
AfSoVdpY6/3VgKVFvOdudnnJyEIsYFe1K2ZE/M0nSSBAdYHhdjsj6kldK9HiTMdaGmnwFt76pTSJ
uUXNrJptUOUoB0CwEY7XewUJYi3Ng3SOkb+kpRTjZwtdB1d0wFferXpgaejCnrPrjLC2OI5o5Nia
wnWeHqfZInpHVzOlxAw45cMqyRKjXCzi4SJxYeqnVrn1p7Wrq+/BUocE4QwVXk8f/AipZ9IlfW7R
JXTSQhPIx2hq2k9BtPDxSbx9sK2C2ely6Mb6WpqZAV5HDke7dkBQaFQV1zLpFyct5yLAXjwMfbaT
uUdsUe5W1QNOneyuAv/V37vNyLkdaFYvrvhpg68TA1Mgi4URPxIafvmhqbK2fxBkIiPD60tAnQUA
ZbrHFh4SfhcApsByVmFf+jpBlS5bbCqAAGz2xTSyghLbJYb12IkW+TXQY/PF2woGki2vqHgqncqG
GC+32Vy8vOse6oK8vE/j5FcIPaJivCoiOT2KwmGCSb9oWoFRlC8zvwAdnpOGAeynq+7Ur0VGEmuU
iKvfnOvBo/fEwWaP4boxgm07E/yAIOiOyNq9+LFI+GtBWCd+fPLKkeshk7gmnkeFzgsKQDGe6BwB
KpMxoXdoEIz74FnizlJ+FOrwQDrBS0uvx6M6zpNfaOFm/wC1u3LPVV8xG1wWqZ6LPtw0bQruJAdD
M1Pv2hncKczyu7GxPu0uWRTsZ1uSTUeCNgazc/hG237uanIBsgF1GPwyQyIVJMPmF0Ibe8EH7/2g
N4iMRWXAI/gtvBTiN+b2irT7L5sldY1TE8yDZ1v0/tdqXKMijdAzwkWYybzcz1kDEBctrGeptRyt
r4Wr4fb3kf5Nq9vIlyQo1/EYxsYZXwM2p+gwIg9pj6OVQCE9kwUAMDVz+Ks7W1/dSt0YcohDKNtD
0IIsTo0ac3g7xJKyf3XCkKfI/pXKLu7Rl0+W6m3lsP6mN/oZ13ga1ubaF4P7MAVd+WagGVEGxFvF
cadLtv1kHf80+kBcU1kSH5JuIfG+934PEjAVec0pklNN8Zz3ErNyr2MLTxrt0IOIk3K4Mp6ONNhQ
tzWPfTLK8RHiSwjYZt4WjjTeUE/fZ6cuGExC6Dp1BUpx1bvOtyYS9Q7BpclPVIgtKaZ135PEZrfk
kiFLragYnC08gtNSHTg+NQ68+tMibj0LkLE092x4GpBbyye3rXHhTJaoNP7UukWf6WECygOG0NBq
KZsBTvZWVbc0pdjXhwyf1XIdFBCEtyoLwORMvjeX51LVUXKR1UK4IfCH7BbFpcGolHoZ62NojCFI
lBXN3i0tJWrQhwuVNk7VgUqimYng2DofxKmTEK311A+Fe6GunOimWn98MlRN3tkQGI6A3UuowRNa
n/rboFHOPBoVGHVdw67/IupK/kAN7BP/0k6Fe4rU4H3I4Dy9LBl+jL07upojw1hX2x0mz6k96Twg
4WVkT98Nbo94awMi4O69pgVLBla++2whjd0AIEHlpzrsiHHMI8s3ZFkTdSrom31N7BB/lu16k8hn
dKDShgMhjBVPb4eaavhHVzfFDxc84zdAnno7x47J0OBETfmTFt98EWb25HF0gSjsumSwsAOSan7D
LpRjiocMWe4NvwwtX4gAaCdychTohLp6D3F1vPiVJz8PtWt/1uU4jbdkQLLf8rpxqyPvcx+d8pIO
eeotU7CeBzzy8o4YQbqfNIZN8eCt/tIdCr5VfGqX0f1Fk1VkX+RQddE3ZrdbBj3biGaXVN7sHesW
3vxrjyaJXPhVrsuvyN+SJfVLQqFSzwiEqxVPYvBsB9uM+xr27JJSzGkB8FSqB9CnzP8YD9ffu6RA
bhRuBTjIVciTInChpQ8ZjDfwF4mJ3Aw+ZvAyjvh+ONJKGMnPYSiUbXrctfw46rEgqaM7wqSNvy0r
zopnnELlLVx+qeUdpeScRuw5h1G0pXMc6LOZcBcMWRadQ4AHP3tfw1l0RN9OP7eO8MZjYZqt2lnS
McjgiV3O9VvbELFCG6BOHgoaVy9ZW0c9MzL0Hntw48tnASliIwwQU90ZOGOZskWxIxg6beJHwwP7
6caQ7w9uUKlzUonEv5bzxHg/KHM/oLUrZj+tq9FVv9fQVjWQ0KLpj2FIduZdBbmhsHv64yJDrDSC
fgQIAZUR2ftPTtMV4CTPd36zG3Oe6p1Zq7RErei+tZan59Fi8qt4iZMenpGQ0T1ZSUiW1oGGPVCx
ukv2jQIRB5Nx0h902/LCAnejj1oWfUy4wFT5SVqVmV/t54I8nN061jzCUGab+eSU3IAdcDeDKxa1
tDy4zRBcnSZP+AuISgGgwXA+DbcqIHG3cdGduqgmZVp1jL/30K+D6osZbQGgkiiF7CPzt+4JtcgE
6ncep/puXvrA3TfoucuTmurkCdtYlO1sHvnO3kz5CHRiZeupcA3/FWNlSoDerOJcE03zGbhfewvL
sLVJWaOzjGOXz6JGb9nFn4ei4zUvmDnv6AUEF4d0RRKR8yaI9rMOiJeYGhCny6YncxKMRIj0yDzw
0zrGa8cLFtOdC6K815dsWRd4OmKj0QnjHJ2LmcsZ6a/YIlg8ce9UjImQxJMxDK01tZBs5uPirUOz
H8MSJrcYm+4Ft6PXACS2i/y+epH+MLD0fSFaaS4POAjBnHvlFDwUPrl1AIFW+2krhtgDyiLgxwiz
AC7mBXKdQwDIQl/iuS+adOrr2DuHwP3+os3AveoLsoNS7u7SpCDxe3NqGhWfdMFkbu+qUcEaQcfM
caorc4K9YK9/0o3s/so0Mce7haGlvGGDs7NBXzzuWw55ObNrCU4uMLG4W4aeDNraoV+2y3FmU8hJ
IBKko7XELlKt4rMDTxz94iQ0rARKbl3IiUOZ+IoBCwlJ1lXM2+QydvSkqxwpzOrNIEQ1Alvaor4H
i5hHfo96k4WyjApEBrcD0IOLdtslwcyDPqUSKEOFyoDtrvxfXprGW9QeWHpdXEynintXlktxH5J7
8mutRTPsSDx31JXKTdG2wI5/rFmJ52PbFHF1bhb6N3TWGKPCsjWmfSqki06p43tGJ4hRBCzGihkg
M4RyvGd8SJ+w3TL/dwXckuuRag3f1Bhk5TGLJuQLgWjA05cz03RQhPSv96OzZW4acWYlgmmLacSQ
cxdwpoJacBjmlTverMBd9Nq7+UEPkfutbJc+RE5u1uVP0rWbRu+dDgJxxM39ESN2hB7xTx0E8Zuc
2bw5OXRw7U+anko6EQtwJRdvwT/Y5T9zN1uZVHtSH2l8kC3aRZy2Z7DhW0R+TmGsf52tjcgkI669
XabiY887SwEPLow8z/AgdJeA+IdC9vG/hSjvddtsNpjsuPDQD5CkRO9EHKrZVLQwLTl22D93yvfL
SyFhT27RElyUVgxRSCahb8rw7g8SEhm8v3FS3JSWofCYDvO/3302QypLzGVnj0vo66c5RKKWTcKD
pU9mmTqCIB0INCMRoa1OOotNlo5RBJS7kSYIjpgbQDiUfhPp80gaXIjSPaa1zykbiZzRNdjtgCKb
eGW55C/aNOZDJUEEP3plRdAo9aqpKeJ7BMyrl5GFsA4RoMsGiCSdUNUv4xHkaxxDzM9jBiwMaciN
ytamf8zVVnwuoV7i0R5seVmdBXn4NkzmY4k5m5w9O/0MkDPtaei2nxHBzrD1ESC4cUX+6lQsIdoT
PcnoFhBdTBDOXG41P1JUvlCi2OF7UWWEk7gTU7gdLobqu12t3207im2n/ULTGWe4FqEj90XYkXJl
W/Tp0Dnd53nJkL0wvq2WV8KAF3vyBLIrVuis+xauMY5j3RnnG8oV1OVuXhBVEfeEWtBkVQ4N7aDO
vGOzDMPXKoJp8SfF/b90Q7efHUy2fwNE3GyN/3xfBL1euu8Se6dyIJJWCYm72JEuPrf/EEyKzG1p
lx/ETX9doqH8BY9cHtvcPkRCMm5uxPJkSq75v1+Ef6mDcYYD9GUGjsPob3v4Py+roGfi0zpcj4hQ
+kc2M/dTUlTTSQBneesY3Z8GngYo9gmxBMucBZ9Ccob2ROjove8XS73zTRP8QS73XozLRfFqcI98
iRQHtMg/L2rye3IbMOkfHdXn1zHp5ttJYaguBYsiGaQlXGgUN39yIdzevH8saQAYMHGgTsMNG4v3
DuNIThROgmGW7mlql6Om8qzF+IiWHjkJfmcmaJye35xBlVcA8p/5a9onBdv5nEfSPY6OlzzDXdcH
O9bUSv/9U/1fVwfeg7U2wljvvn+APMTQNVNQ78gK+0Qqj9aEUzTDAyFG8/IHIfy/XJZUeyJC5obH
gCcDxcc/f4GCIXNBngyLtjOJH7MeRI77dtOHaXHLn/5GrTbAMzyAD4cnTWRpCk2KqAbmXIf/368N
JYtNhna/cCWYin9eyVRBgRdusR6z0kyvNUd32k1lkuzjwVY///uz/r0txD5CSM9Fpon5+P3STHNy
Rl1R2COAOQ7mEnnorl0CZoJdyBFLM+39Msec+GeKgT989r+0mCj0k9sdRxiJc1++Wx8gdGdMnXjm
51IUr8A13TT2F8DwsVZgJEPpFH94oHz//fOOl56Oto/lCteD+/418+bCxn7vZYcZThy/IIAjMowX
tztAk6OmD8p5uRC84y6I/+oBtmXrdScaWBzxORK5lzYWVCStO0P8R9I9hc+uU9d6D32ZNmVNOcBT
wyQgOGTUimkG83pJS6jsYGc1eVl/cpO8v4dhAsNEyji8IWh4aN65Aad65SkaCg7wSJ1/cN4h+7nF
tfiB5b+9G/LQfB3iAZVls7GmQXxuUYwldDPGm0GW7TfczQFxN3rI3Yd5doJvq8yr+/9+yP6vi7wV
HvgV+Qet97sHGn140zDmPs1dJ73jpsp5++gSw1Hu3Wn19BXz2zx9/+8P/dcLza3hEYXpio7bj/G1
//NTkS+5o4D4c+q7ebjQ+empzET4So2WwTDV7QPszeU8bgxPbuxjDoxGBvmZYfSf7H5/m5P/9zob
uQEgK9aXm20U+8+7Cih3/LJzGT+dMg965q5DHXjXgV9+COvcyvs+8pvyznLmqx95IzLvhAOvkpeR
sxNeYskUY5fgiodlVxJxdY/glSEGGrLRu1t6j9bNpjT/xh01yziRe+Ej8xXCjaMg1sPF+Cxnuy4v
bulqZBWRgYCAYxdZTdu4X/1yfGgQOchrLVjnrhXZqySwWRpsqTb0d3ZWGPgIJZ05nzlD4JD92aHl
paDljHWP+F5/CUHJbF9zS8rQUze2NHRXvdm7fimT6C4Qowge/QkhE4BTNyLb5aZDFHOBH4+cdw7G
yHGjjxKPN1FVSROaZ6RthBbTvsQZMWKEPf3h8Xi/FERst+7NsIGln5L4/Sq7KXCkhE65J4wHbgZj
IOlJJplWbGa5KyFaBQPev/0QuvGC8akIHASBKjb7BBChunPX2KD5Gdxx+UMp8H7XYx32YYFGyQ0F
gXz+nUEMm6cLfC3fwIRORTpNeY8xteZtzW9O1T8sIGyk75ZE4Bt4UQCMcLSh/pDv9r1uq5xGR1N+
Qrkmh5sAzOuesm6ofzeB028HIvxapFwV6rCXOdHmUzLHZXydaRDmT9uCIeVEbkbofsvjmfP2GiI2
eqH/VjwmDbK6fZ7ki7ir0SR5XzunVeuHoSgHdRgok9dD3+vRPYQxM440NC7lvoYLvjxkHf12jCx/
3/AOCNijJQJv2c/c/eogV5OrU1Ybx8/5Y4S+fiLIZd3OWgtlPxKZgKrODCJgrgfQBJQydNKTcLC0
pbfx6JfEy+JfoI3pouSeBGSX05WjsGunzTnAaWu++U3unVwvyqIrqTeocDFpZXB2a3xLGO0hmlD7
B/oJCfcYMj6ntjoxEWuKlHjbOWIelc/6MIOQzz5qhvaniL672odb0/21Bu7SHtEgkeUYFv3wIRl9
DCnD4My/e0KAiVFMjPqLXYOOT5MEc/OFMQ0pF1NReh82+MrZnnIoGD/3cKUvOcenWzB5uLwGXR+x
rWVZl10Cma0/A1ZWlvgOi/w+qAkojIOWyCzD9DBImVLrL7fNKtmBkG/J8IRdTWikKIgziWIV/PaU
79KKLaftV4uK8i1Q9Sh/1nWMHN0phgjE/pzBnMXZbW7RbdojudLjYbnfaEjW+1YbYP4yxlt6QG6j
BgRY2XwUsmmZr44rfUWGP5xikP7Mzt6PSxd6Wt3UBrdPR5ZeBO4gYBvljuNfiav8FHFgtXvXm9uv
8UofeCebxaefFfXZNzZI293KNrIiTt0qw4NfIb055yvY5U+YZ3Ec+3ZarsIjBUQujo0P6PoIeUKU
y4C/mKs+PitoR00KFFT/WquFuWPj5ZwjB2gOzg4BHHMHhGuTuRvYgIrjmkPd2jmcf7szfQnZ3hVz
n98Z2InDlR67xJBVyoLErqD4H+bObattLd3Wr1Jt3WsunQ+trbUvLNvYYEBAAiQ3akCIztLQ+fD0
+xNzVhXRjPEurvZNzUoCkj0kDY3x/71/PXpu4jwWWI17GHCKEmWZm1QKsUbsjKzJZc7mMoS5oSMl
7sZcXdO+DDxSevCBRAj2krVENGe9kTJjFK5m1tmdjNSZlI98iC5sUhGxD5QEJU+xSqEfZ4ot3L7w
x+uMX4/XBdOqfU2NHCFMMEneUFjVE7t/kxT7Uhq5A7L6WU8mQ92yjGKvY+E4d4Wugzcf9UxYNIjD
DuRRR9qimmcsn/rQVwMQs1p0biqJkmxgDCO3k7L8i2OSBJwjI/iBpqTcm4kd0RZWk0TfCrLSnX0O
ahc9S5WiucQnY4u1xD6WrDO9GO0VnULtEKmGw1u6yxECN0YtUOrgj2XxDVvhvJPK8J5ybFtdBo0Y
bmUltWBaQk8/IOkkcWBsrDI/ULiEF2lNluXfEpsaOhcxeb7GGmULN6ldTeq3XJGpqNURBsIVBTWG
O0e2iKdMCeSBbHhTHTZmMgxzGKo5VPS8/cST0jQcd9CHzQwhW0yUrRNQ6cDCg0+B8A+/YTSMKUJo
5ATMQs4s57F8vT7kIgK8DPUy0qhES/kNqv3yUadIZq2KyTBuI9JEiLe3g+Jimt3zK5klgra2ErQj
q3JI+oceOUBxbtudvs6xAjxmrElzdxylfFrngsTlfRfb6SMkPnlwqb7oAWGPWZ652LaItqlgIPNU
UBLohQpbRsmjbzD1i27nZGX0DRMjFhrfCfryTE0ncR/E6AKBtlkDMx/dRHDGKMzI6+IW+9pH5KjS
EPLjh6ICMwTvzBjSzYTyZzvFQ1ZurCwpcdipjuxv8zCOJtSWajzeNDpZghsSy3QvFwEtjlwPi9va
Nw11Xcn5LA+Z0Eq7cy8HwDdQmoj6vaq/iIR1+4Y8AkvsFb2ZHnszZBmi1dyp5IpO5kOKIB+5CZKl
eE0JH1ei2kg85F1PA78YxRi4RaKp29GnFOoqg2NsJP6icC1hIcgNZaN8AcvPGmkoIkAfiOatmz4Z
mH7ysPG/Zxm9ercFUcT0YzsIHRtiHFftGE9fJ8he2WrQK/WOdVseuyYBSvIeUtisZ3fwK7mTAeN6
COkiUr5SJRLXZF3KgVfLVnpBr2m4jwe6pczjwxDeGkGd/Kj6SblJ5aIMd2YOgZMJS2qzVTD4ivGg
0FcRKxuee0VID1mB3WgGvI7orj0ogONns6ifFhtaneZaHmn1BKkyiIdKhARFV0TIkSAYDnSbdZiE
8D1GR5+8MieVWHIQLrnTJEfRbiSL0Fkh5FbkrSS0jM0pXQD1LO2w+fXaQD5IqDehuY0LheCgEMj1
K463GkFMKhjnsEQTgdwmNW0kidYGC9P5WMFfwF3Z4gyb1GiYa9hF+WLThJUp+aogvs1xMKxdR3SL
/kXUtjagt247xRvUyTa/+kSpxC7eX15qoJyobTnEd5C1iwBjHcd+cKvGmHlwgHfDWcXqgZzsBqvW
ykHUxog0lD4tQVqhl9L3u3JqBEBrhrb9ro2J5BNMHEidtY2YJfidXnFg4M3ZHJU14A2VB1Umic4p
K3/fRVIaXYSZrnxV+tHJ9pTt8X9Rrm9eEnRaOd4LYqRvbDnTN1brgMNDjBRWSMCUOF8ponxojCjR
N2GOmG2rWCFuj9EGhIW+NZkdHkSPbwABBuSJ6sML2u84YhA13TzrazwcyHfzaDtGQ3tPkKH/YigT
qeakcA6bMMnEU8JGcdoSZ1W8WoGNyK/iycxcEaC/wrJQZGQ54C3OmZwSamF9H1kyag/eXfgwjGZy
O4yd7arvy+HCYstDN1iZOoJ0pQosT8Pml90wQK8rNQXX8xVcr0/vVhpIfmzawrxrkjgLtqYeM4+l
plbz+7KTfrWmsa95/TjToSsS+JzAgPI9rHfd58FruWoNcYNYZgzzIHxYkq5sY3ggAVLHMzlENlY/
e1CRPktEAoLmFQ2BpZj5BNDBmvjJdRcNeraukmykz246MQGngBR/EJRU2qsxEqp+Fg+JRSYY3+9c
nmQLbWdjcx84gbhTMuKnkaO19ddOjMTJBOQ9upk6V4hCnrPIDUZBOzyLmwHdGaWznESRciAB0Ql4
ggKyIy+yZBq7A+2c8gnAFc4DZZA741qiqdy7djQqVxOCOqaeSSFyMc+VKDwQm9BWKzOd/O9GFxiv
JdOJser62CguyERVPcxwNHgwPzeJeSHlWk7IhCiH+NyOQH2uk4zJ+gAXQ4gZcRqLDe+DSN+ovaL7
Vzz0k41ujnhrp2HSupTowV8qYsyNi1awmL/Ri4DARSUE5nlu51yk9byVRkYS2qTVajLKsq0aV8aB
VfJETHsi6+hw4sJ+lIIhlJmckECscsAw9i4MkhAH8BhNEssNYECw5lH35iuLdo1zFfrsI9aKqky2
S+ZLSU47ueHFytbmyBNW1c20Y4Hu1+06LFp8/6AflHWsom7YoJckRaobUhaKgYxZ5VEgITG2aVeU
Cq8tidTmWtWbS5DSUnaeUdB8muSW3CitLaMX3+Rau7hr2uZAfq8mX5SZlprXII/M7mdt+CRWJ8j4
CcmLJ31OA9YJCobVwqyPwm1oVyPaj2zD0sb5ppAMuBvCSLZXHEXH41QDvfGiOrRpQXRqLm8sihYk
yEgS7jai45rgEOmBE9/OYcHylphev9v3dhqEXyzMmLMdUmgkuyWxnF1HE3qSywxabLrFHRL0jwoJ
ImzH69EOczTQoH+sNPS7M5p4RXCbgsfGHlB2mtLS9DHrcWuamU/WVTCkNq3ZkIwpFymmwqq/RKWC
kF/qPfisBMxhxi1ugqZGxm7BuyMftad3dQh66qUPeqgXN6gf8boTI5jjSJWj7FEeA+KXT5Tu/l5D
YqWPjkWxLVNzoGj8Ws0hCd5AHhC0Z0jViisgEN8FBr5+Rc9YXotoOAXnnQtn7ys2kEPoE8ARsQF2
QNxaADvIJm7Sfhzbs3hMuvtaiyKXN0F824cktdKt8FvXyftHODPtJevdU77x352eAgBwMUpHVCoX
X7e1TSrMFV0JOeqRL7WFBOKi1vXqa6+H9b2j1MHPlBi6bVhE9UHSpJ8fl0eW5587NtRHEHMzENRn
5+rJO4YA5dOxqjBLnVGuKUjcNUmXq1iP7ZE/NRsoHuVmsgk1QY2Hpp61Zbn++AMsyxJzFYT+DIsd
haq0qi8GQLCakIG8j+DCUJMjuQ7OpUjIDw5f/WCbbffN4F18ovKuLNEJ81kpBYELM2lXssz/9WsH
WPPUyg9BzUvJPR2b6LzrCdlU0apGaznG5BDEtk0yLXCNFNn3LWiJ7ET9529DDwXPeIMngDBWNWf+
93dDb9s9ZmGuzFnIMrQ4N0ygbhdy33YkYTlaOV2UkKPy27DUqx+ZE8jXIFWaevvx8L8Vjt/f/yyq
gJqALqAPa1IkW4wEXJa8UBRk4vFojCTYND7Lb7kS/fSjMsq+u0W2olpuRTnFmD1yzU+VlXi0JRs2
aC6buFbSy1TvVclLcqeof/aNSDEBR6YVXAS6lUw7lgBjt+qcBgIMaezpxveFNTB5h+iR9NBkwpUq
wlMTErY0V2qUVL6YBhtB7VCGRb8Vumz6uxiYVfYV+4VePKITt9UrO24xXhih3wY7asAC8IUJnmqX
Wm2vu4lJFWTbFo6eYiHHcbgaJD2XewzDRvFA431UNm2rZj+wjsoNkYDIB10BOOwL5fc5nhhqSnqR
ZINvnKiS/60xaSk0lgHIGBpsHMPSFkMuI6IdraTHWQbWeT2gjNn6hT2tjVKN7mOEIAcjLYbztiD3
nSgx5RqavHGWiLl33o6RW8ii2H18Gyh/uw9ohNGAsyFfWlTZIL/9ejc2k8gDCQ7d1qltOE89TjPp
vMljRbpvxgwugO13OCPRUZYEFDlTvmktVkZXFfUynpEcVuj9QEIF6e66NcpnqHeUcqV3FD1+4K2u
721s88GOEGuCTPtcKr9ZxDyg9hwG41G0hm2ydrXKB6mu0vh8iFEAE1bql9sgkyd/p6tYC1ZtqUKC
HdQccQacDBQvmT+yNgwo+21InxPoBtuksy6wa/T5OdUPQ7/ptXgQ21SHLntnN2ZQ7ll2NsRdV8Qn
bTG699KqkWL7kMA/1Nd0Uo0HtZyqFKFvOVQUy1s//yYUi3iMsdFbdroAPKptEVM+WTlY4dgid5Se
XKVpDDQXitrE3shC1Tpn+0PDG/D0FG/Iyavaa1OtciqIeVnd6rGQeaEizxn3JiAg875V4GYFUqwh
nkKfYX4NuFD3fVdoT7VktOKiHii/bMIQXhsSWJXE8XyivYJCukaXG6oFWTgp8rLoqm+qng1yPdlf
9E4fDTcRwXRb82DlbgFExFzHrA3CbeZLVNUsI+sj9nOtg4c4xqeAmIFmGH1Cp7syutgp1mAaqJjD
h6w2XIXJX+MxJGiqNuz2SaSBTk4HyJXzgThUxI9hXG/bYYxNl1UcXyFsQxMFUw+vE4GATloXWVXS
pgYrH113MYib80LOuM0NBEWdawWi6F/gnaLeJ+htgs0MbbUBzUMjTNIOQeXM+1elljhXYKZn6Fft
0RNJLYtVJFn1I1syFsJIX1DC1YkaDtdB7ZTmrdIW6TliJgXluG2SdTo2UXuG6KlQtr6SBOEZyeiK
cYETkC8dAYmLrgAa+I9Y3WGgO4mtVyAZoFFlleK/6mGDH4o4TARjPdTG8zodrPp8lCqkTJKZ9/dZ
UrfWikqw3J54iy2XSgAOWfcac/jNHJ6iLbQEEM+FHEZTAF0LOF4wONXNVJHywnJm2ufcaP9hH3c+
H+uEGerF9VCsxQuLxWjbdirn0zJJu4Nf/DLicwldFCfPoVH1zx/PSX9r4nI+UNm2Q3AEugUYrL9O
SZbkiBRIDG44i3C+waqG6zBwthU+yG9xBlkGqFWXXrROV6ycqNcVYt/U4Yxeu/1NNYOnxJJzNsim
vu4nC8Qs7OjYdnO/j/y1g1LOZT1UHBLR5YcQWzR+00h/+Pg7LNvu81fgG6iqTetFseXFrMr+zA/b
BOpeMIB9wW2gbC18UWvTmqi5BipANJky4KHFlnD28anVue/5/s2OHodgBhP8Gi92WGyLbmxRtOgi
W9/c5hGWG+SLCYDcus9xkPmy0TpXudrhJ0JujNS1NgO0HhKp549DUxrtWm2ggLssGiE71eyxMepp
rbpjk4m3AfzW9GKmJveaOVGYwOnJJsbF3+OEW9toETMHpSJdishywOZQf+pWH3+7v937NAEYW1Qj
TEGKtly2SHnnB3nRCdzJY7wmU637GcTwXBUFoylKdCk+sU7VlkvGOf1lhtijQmPFyJr517sxgDUI
figoz/pRpurtB8TN2G0GpQ7nJS8CveqjC4tyRHamBpWprmIWVtoaBxB5uTLh8qOrFzIGE+gcDn0d
s8ru8zrVGxQIEaYB9mP4kK1Qw2Q00ay+l7J2+BqoZRTskRJRrI+K0E3ZFcs73HwZe1aSx/cJGo4X
we5w08/dY2bf+v5tqP+jRLJr8ZrfNdXra3P5JP5n/tUXItUqTDnNW2rWv/90Gb1UBabQZvlTv/xS
/X/e/jl4LdZPzdMvf6BtQJvppn2txtvXuk3/PMFfP/n/+o//eH07ypdRvP7vf70Ubd7MRwuiIn8f
L4ZGcc6F+e9/Bn/Nn+Wv37x6yvjN67qpiu4fF23+VIdR9Y///tf/jf4BD+4pZwb980z7H//7X38d
7s+8Mri5fzAxM3uZsgkoSWNj2b/WDT+mG3+w2pdJg3EQCmo6Dy4Z7nMoma4TcsZEjiATZRCiOm77
+s+8Ml37gwWjwl1POAPud2bLf35s78+nnjE9Gm3FjP3L7EDZAb8DDWaUR7SCYX4t9r0lERiqpMTV
V97ut0kDbrVUTGlD7+gZS4DY4L7CI9OWgk5W4+CBwHzZJrp5aaqC4qKM1aMpcyi7RM9DsgyolUt0
CXNtMC/R1M4Vhomd1aBuqiRnIQ5AbCeFuPezjJZ3N2jRbtI0iSKVr1+MTl9QV5q17kwh0IQKfR3U
+s2IqWrbK8mTZuXjPqtx2kPOatEyknuTmSJcF41ersliSneZJSeszKhb9QROIPZJhSuJRLiC/F+g
VeFF0aB9VBwk7KAF6eDkOGqKbkVAaHRlJ/hKLDt9RnF5Y+fZATAlGszoGZwQQiX+grzQex0SKqnQ
2RYCxrc6NWqWFuUdsMWDJNv1SiMP7Mwc6CZRKPge2mMAQ5EGETQuse0dS9pMuol9CscOToLkp2r7
53o++OdWI027yEieaSk7bh0Wd4HVXQ4CNYcVNYAuOmdYEVYMPaOOnzFDkg4TjNGZjUJ6JSo5/lIK
ZSYMROG13UyUJNFxjxe+0YxnJrVDV9YLL9diWgFqrLNatOwz+s3pCuGMchiEedUm5QjFfPBE+V1u
OFud5t/TjiRXAIw2ICdGYf6rwkxZX1R3OWxif4I0qeb8MKaNecsQ03vupBcFP//aVuTOzZXmMhxx
IVRZaG2yQIfzHppf2jz6IZloz1jrfycZWlByGgeWTlXEtR/QKo2NkqyLdiAaFW24W/tlSe1XRujO
5VGdoHoc2D7y1XFl42766evSeQLLZcWE8t1xknBNHw7uuFx4Je2MVRSHLVvWWnzHHGjsCmUmWE6a
ctDyrNhBStKvxvnWGbT6Em4yRu2iaw+D37YHywywbUlTThZ4jbXtNg1S8YzSrrwh6+dR9MaZGrU2
62NtV5TRs1BMuv1DcRea0JzFkH+v/erO12OKqHF+V/Np47J+zOXMUwjWXE39EG7rSko2sZqBm0t+
jHFbrHU9DRGUaaBIaHWd55iktwCYtBW5O5mbhdJ5WIk7qjcdsaZ83yZPfqiF8QUl7I3hj/kZnqBk
S9EITUeCfa8ek+iKJXa9LlSIvXhADLQUcX6IfYsKPYHWtNDG1FPBM1LZDtZakN9VMB3d0Ql/GqNy
0+G8oIiYcttF+U9DmNgfw1ndg8p2JUw5p5gCGsrPpAhO9JCsQYZfxlH4fTKFvJZ4Xe/SmKEdBJwT
N9QVbec0fbH2pTE4mJPRbDuIzZsGYTBKj349GFxPmYbcll5vMIvrlIMYouE6Ugkbh0pSsxr32bQb
dYCevVLdOEAh1Su24cp4vtaGVvZrknWm7TSx/MvD8rEZmBBa+mVr9An1GVXT8EdTOC8aUcfnUJJ+
+rZ+ZoiwgFbYrjOdsPGgKw3PYlrUyBvbm7y9KfNO+ZkTMACtDdRdDThj6eT6Wpame0bS3FB4ukxj
Wd8VNng39l8jvlcVbn8d/kA7cDlkyU97SLv7NManpOrZ7GxDuBdFfDS88pnbx7j12kCFAz7nHGlq
9ZjYwXOlymBdOvzbWhkhRMlxIPttslV4uFd6MlPP9EJ17REDum10zLTw8DdFZEvgPQoqqKNRnreA
5naJlotr0jannT345SNoBSLo2bQesi6vnomlavHNlwDWuvby7b4xmlDMDxs+T5tHiu2gigStGney
wk02MB/tJHtEiRNFzpmht39qmP+jZcjRxcUvC5KjP/X/4xJkXhccX4BczeuCf1wU1evTLyuN+bf+
Wmdo8h+Epcx9hBkFS0HzX+sMVf8D7RtrVkt2qDDOi4l/rjO0P+a6L5F07OOoPs9V77/WGZr1h4lQ
3HZmTT86mv9snfHrHkSino6+GR/KYu/Rd3i7+mAIbh1wczsKe8pZyE1zIrLi2NEXNWOcdLLMK0G6
ATT7DRppSFNm2r4b579WTO/DP48dm0F7X5Ull4BdnJYFt34eX1NDsDHBWsYnD76o/GnQ8MpM7fyb
PI2/IwZV9zlCjBNlgWOffP77d/VkrWNBEvl88rq3UUvZ6oWkYEv6eFjmT/jvTeW/L+ii1gAwRheN
lAa3ujSrqnupeEoB+0Dly9T9x6c49vkXe+WeM4Af5BQKbeCLAi+Plcr+CSfEsYNzw78fHFuQek1J
37+ZUmZYX9fvh0bmmfvXo/mbW+bY2Cx2hjUe52lk0ruxumIG4icyNBnqIjYdvo/P8Gs54V+j/5bl
9+7SwhKCmGXq9k2Aev8y7YXYVUatuIMRNWSA+/oqV9pncnySE0WEI8P1Fmvy7oTQaLWhSTP7BuLk
1RSkCEF8FGcff5tjB188voaj5XlO4eJGDszvUoo5ES3Rw8fHXsQb/nuoFs9vYleiteq2u6lpFrN5
3vQ0TG0f9PW9PX0tILSXwo2Ta4ohG9AmRBns0vbF9/dWs+V/WQv4sn/ii6rzSX/z1CzbTGWh1EAR
6+6mRaTSi347BRdSdtvHl9DtWJ88D0QZg8Vbdeq+sx8ten85j2xashiRD0DG1n/9p+yQAqj7jMZE
iD6FBBgkTD813znxSZVjn3S+Vu8uuGxXfjaEXXejSeFe055HJD0mI6INFxXk09keDVBeYv82lVsJ
Cggt9tnZ6SLdOk+S0v348i1qf/++fIt5JnVmNZ86ZjdyNq4a3OI9I2dnDWxZRghRikq7/NEXN34A
7Yx1q3wowOdRX4qryvV1fzUQRsoPJ8nWVzXokSdG6E3C/7trqf46QhktG3hUIrop2X2u1Mra94P8
SAIvfn+81U0qu31VIG8UiEgkWMxp3eU3vhHfdzZEWrn8GQnnEInsEbTHrTpKl60TPQ518BVMKLT8
DEf7cN7XqluF44VN9cxqMaYN+JnJIftq9tUzAoF175uAz5The9llmxBLvBPCc2SPBKxoV9kxcJPp
ip3HHeuCcxlEfdtaF1IYuOEbxn5YRYq/HsPximru2aQrN9BHMNOWl7mAKa6pM6K3Oguj9AZicYsY
1t4aabQe0/S+J2s6HZJNZcBea/pyq6bDuRGJc0vFJtuVF3baXWlKfpsCnQ+AEbtj63tjaX5yFlzM
4UqfBaXRJKWndrzgwmEAnD624VmbqtmlXOf6NRyFGjvdKdL+sYlqObGD0bbw8PMdyDvFPbGNAUd/
fKMfOfSSTx/3aqSjmxee3nNDTI25oqzy7XPHXiy+9CJLbFNopVeWuAlC07+y7ej242Mfedct9Qod
xY9YWEbpQZHHpodYL7yJ0yq+jksTQ/PHJzk2OIs5XMu10dKDsfbG3rlpdchR8qnI1WOHnr/Xu3nO
qmrFwUJVehIifCL0ituWdtT64899bHDmk747ODgom95dUHudg39EMhI4EHUCDBN67yfvm8X8OBi2
I0pTqbxGGr1JksDDoRD95LgvpjhEikbeBVPl9RbvG8cIql1fJeHn1hTLiuNgE1FpwzTzgAV8syYI
r2bw+vHAH7uqiwc1c8IxkgFneIrTTS5EWU+XIeF+5uCEuf16VZFLpk2HSs2Dfam7Dp/cBY/3qWdV
X2ZNxpqUF7rTlF4yOC9TGjmYMOQTa6HfjwqJfr9+8FSlfKPj6fCyGs5N1QsUnGV2YjI+dvC/PaNj
XSLzbzzV8beiVie399H+fm7IF08p0cRVm2g2s0xZhbMY2AC7h6vm46PPF+7vb3Ldmb/Su8c066h9
IfRpPGircHSnYtulyV2Ju4WcmZ+9Hp0Dde08Ayb2iYSzY4O1eGprKAcE7s6DJaj7UDPTcuhPH3+b
Y8dePLROYQVJj4WIyt3c8CaIEGOPvvv44EfWY7qzeOc2agT0RUjC6xorf8IHIn3Dv1KvUqzzm4lg
qW3CbeaCrUeQYzkVuAaoBC4tz1uWDOV13hn+lu5r+5UepHaVymR05CLBXoIwC+jf2B/Q/vxIzJp4
kQ5Dwcef+9igLCaEJoHuNUhy4wHzeQ2Iv8LX3Jw49u83YzBCfr19/DbzK6fJuJgWXObMIGoKcvi9
TJrW7P06tFnYbkCX1ftPfZdlKvHU9BAopLLxBhQwSiUnK6UBJfi5gy/mCFzpPhESEq/aEcwjjOsG
zA9z88dH//0LkcDpX4dK0aRyQp3beIYdRusA4+uF3jckHraK4n18iiNX2l5MFW1s1Jw3qTySzNgx
DCZqezOfTkwVx44+//27qcIvNdFEg01ESIMlNjDqH+YYnNrsLBzM/9zsUCj79ej2ADeD0JDSQyGq
7+WmUC6aPnohj3Z2pYppE8M939t2mFyOtUpjiECvTRpazie/3WLqKKyUWdasKm/K6ttCVPRBnZ+f
uyyLeaMgNLaqsqbxCgsLj6z/kOvux8eHfgtc+838bS8e7t4ftJZAj8qDptXulZIEqRi3I/tV7Ner
AIrZGkAzba7YejDDEPlHiRQtYbI6l0A9k3mWUr6f/GRj9U57h0dRusywEtGiI7S5MkbJlXwfq0TW
8Dr2k4qmlJluciE7Z2lofAEbkq2xnpZrFAHqBndhuQpJtV8xqwfkhjTZrknn7sTQa1s7Sic8Y2V5
Y4+G2IcpnYjGbCPC7EgnxZleQ+MmHTdxaMBUaHq2OFHUu2IcmkeMr+O5UhpiDesGVJ8tvxDjGLty
b8VrfOzEVfSoSlBSy2eE3zxaXTZsetXGYlN16KCG7pkQihKUdfTJt421eCDqXkpHiL2l12R0eCCz
TyuQWSdmuiMv5je+0LunzQyFrXdJJ7whiAgmimBvRnL+apkWNQc8wsEK2ny4AoBdr2joBicWpkdm
qaWuqatCvQ5kU3hM5eG+9vNiBjOW+0HtTpzhyDSyJGAQqoVpwJaF51f+QcoUmxCrSjkxyc6T6W8e
h6WxO1GxfXZwxD1K8a0bOlXvdvSaqRxI414hIfPE1Tn2JRaT+TDhKkIaW3u1KK/bChduXnz5+JE+
dgUWk/gA7cWGvVp6fZhp3+wKxH0uT8UGptypfOBjn34x141TiYQhGoUnh/KhF+MP0j0ePvfpF3Nd
JUYVTDxrpAqp+AXiiZnLa8qXBpvjE9f42AAtprxWUxNLHhsTh7DsHASyxx1CTLQNoz18qkKum/ND
+e7hw2BowftWTc+kg42jcfwKlP6E9PnI4JuLisRkYaToBMeWyC0hnKu6FPXnKvu6uVjBJGOPAJTu
l4d+uzLOcNh9fFWPfebF7W4lNlRZPTFxCjb7zOmfUD1/bs2yZLSpw2CWFRZgz4ocyaW5DUgevtkn
P/j8hd5dyMqRJtJQHMMrQ0VeO8Wgu6MSnn9uVBZLFg3/VmmkmenhuIzXVdpc+SNe248PPl+y38xk
by/8958cHDEEE2F6pdyJKyIUZagSVbRrHQLQ4HdiC7R6af3xyY48UubiqYVChYOx0wzPHmAxOjAf
Vza0nCuzI/H441Mcu4UWT62EEAUXimJ4/SxMN8t7SXVeP3XopTY2iPpRFdXIRS4lhKRyDc8KSvSJ
sTnywY3F82qbTZiQ38sHH31Ap3Z+14WngkOPHXv5vIL5K7XIrLw8RmWB75WKuf748aio88j+5g4y
Fg+taRAeEeMl8IYYQyXiWuwC6bBV8y9+6K9rQSiXsUZ0P4Dy1p5T7UHWpwvN3M9Z0fOfADlMqMj8
E/PeW7/sd59n8WLTw4FApzizPBBYK3MYcB6ma1jXs7V9L/sHGhV6ew14eJ90V3leuSAnUbrrZ/hJ
Y4wKyRb2xomn69jAz3//7unq47iYTDMtPBYH2yI1yMWo4lPUvWMHX8wLRFpFgq1k4fm2cWkV5TmO
oFMz8ZE2GrCNXz956CdmL0d25tnQOF6MMG73mQieKM5HWzFp1EBLY9wPkXjGDPlFV8Q9+Ej7dhgn
DXVQi1k3AP+aJEG06Uz6VuQagysWan/dKXpwU9T8XN3Y1q4oBGGlcrfKBvU7zYZLrSzTTw7/Yr4Z
aP4bhJ3lniSHP+ELlpCeuunEwef7+3f32WKmmbLCLGVFybxySC+LERb7yMZu5YzZkxr0n1sAvlmI
3t9AdJAI0uhTD8T3U9sGz2Z///Fze+TuWYLDJgtBOdiVzPMHZ5M5sRf74tS4vyHufjM2S4chsTBT
CRs59Vp6lvtwmJQ7oRXxpSpNzYqUymDvZLUQBGeVFbFw0nCVA628nVqtcutepOCgmmht97H5HEKh
PkDWkbdBROmwYSeIFkL5YqiDih+3f8We00CpJop0nRnsWrLocx15SIm/PgMBvnBI3R2D3yirSg3h
N36yWLZMcI6mKdfICkg8nqIz08rvjSY9MSEfu7CLOceyDXau8Ku9xM5fYTA8KuaJqfXYkRcTjtwP
GNraIvaCygg2em1WZNnXZ5+7HxcTjmFVNmjSPvKyts82Cl6GNUkbpx7WN2/x7+7IxVSg5ZIhJmXg
8BYQVwKMrZ7i2E3e7mm5ZwYakrjbyMWTNr/ao1fHUiBqO+zs93PbJCEzIkyNdRP21A/uYWBvjQw/
pUNeRU/gjnLHc+pO4ZfEpzYgHhA2sEYm1Ei9w8K3qalOcqbGfiQQY4Xq8s/TKoH1uaqSvpiLelmC
zw8DykMI/UwGjFvL0qmH+chV1xabFLrRCkHMReJVXUGvHMpxpH7umi8hpJGTIOgE9e/5ZXAo4BeL
9nPz5tLSrgV9HCbEsTNvUvKxkYfix//6qTtVW0wLKRNMOBpm5hnm3te98pPv86VHtcjSXOnNIfG0
LlXXmPWCvWgra/u5T72YFhI/yTM2nBy9KPExto/U5R4+d+jFvJAXZZZklZ55BOQYbtAm4kxKk1Og
x2P332JigMxsm4AdEg83JGEjRXKlE6qy/txHX0wLolBNySxbvKNp8KBAOXLrof3krvDN3vTu5e1P
va31ZFt6o8iTbUDYoWadghkcGRV18VQmOkCQiFWtp5C8s+l6mxWX46u7Tw3LUks6UXUKTAhqnl7q
D1mcPwO9OtUKRIP/+5WTutiO+AF8qdbMI09WpTMm4gOPvWHeM9capb0nFYCYxX097Oc5eiDeNGwe
TGqxBAuTAT2tR50tdgapu5s2WqudVXCS+vqHlnzhCCmFYS01DipHMfGBaGa7o/a70rNxj/cgCrJ1
gmI9KB7IKgTTCd+cMM6mgT02kRz0ReRYFdp9J2/nqbq2+pWQ4d21+4nbQurlPe+PUgvxen4fIK66
VXPJP6qJzgJBWxEv8Gz7P2T7qwKZR9ev2eweeBlok/2jQlZOJBGzP5i3lV0AJYwJ72r3IFRXYE3A
fHwprebOCPBd8EUicRtnpH9ghAhf/VFwfV/q1ng7D4ckKXst+UjU4kt+zJb1DZ/DILXEBnLI+L0N
Yw1NrtLOAMKvOL2oazfrrvhusf/admI7mzHM+04W50RdzfxTwO0+ppfyvJG3DgYAvuz8jhstZZV1
6XWhtBfVUD74DkpL8aAa+6QPDi3bGiWLNoFqPvAZAuorQZrtVOWxqtWVmRvfIlIR/y9n59Ejt7Eu
0F9EgDlsGTpPzrMhRtKIORWrmH79O+3Fw4VwfQ14ZcCQ5ZlusuqL56StTBowZa6eJzg7w1HemO4F
+S5rNdhBqaAiFIkyuBMw2pl6U4frRwjEJyIpUzrbTG7MTy7lRwmjR5/XcwsYqs4ZH+zjqj9ef0dT
vfsVO89w5mAMxcO/LCr8lST9x4ucox1klcgp78cyK5CQOJ8Z7vP//apdH/r/Epj8SYnO8nFCikIa
4cn52ZPmTAdKIRbs+CohfUIOXyfnH/5ff3doXP/9f/wefidcMTETgms6u0xO92Jn7j9AT//ur/7j
DhiqoWfnbKzuXZXbR79LvdBevPlf/uB/3AG9WgI0wKS6dGzem3m5qWTzDzXYPxAR/98RNP+4Agaa
1iyCWsV9y7OfL3lkiJntsF2unITn/xrxjNXDzKM35QfoUbeG/IcU7O+++j+ithqOVb2UaXnvW/Vv
el7afRqM/XPjsqdmFU5w6ytkTf/7Mfu7X/PPeWaxprbbb25x79vBcJ4Dx3lox9QKW5C7oQIidtP6
JaStcoCalKpg4500gmNvjexv8+IfC3R6/3C9/M0v/ueoMxQilGF1097rZYdozzTrWznCUyx0O+DU
ZIcPhPj4756dP+HzfqXZ7raW7b2zzF9D7b83a/b1vz/Uv7nI/prs/Y/3qZYg3QVDLPfA9NG6Bh58
1Ir1uFJaxVGvRHDQwNzHpmF2/y4F+3O62VsMWONLxc5Yi/iUARe6jfW/bDQafx4PnmM2Ds3S+2ru
Ptq2/2p08/N/f1J/czz89VT+xydl5WLUfFvV90O1vhru9Em98x8epr/7q/84G1YMdrK0zfJeevpr
OpZvg8BW+e9+7D/Ohq4chdQ7o74PJv0NTu6uHuQ/xOPm9WT8Lwe/8cfbDyW5UzVIjXvhmc1pWaFo
6LiQn8d19ZK8xHQWasBA8cZoA1rgeX3wbA9NcOA0ZZyrwth3HYheVIYNPMlhSmZQmgl+tCGmqGAc
BLufwGAyd1fxS8SzabTgStIh/Ydf4O9S6j/nacW4TrPRB/m9WtqwciqgByos6ZW3lR8u7QPxzMpA
Bf/QRyzTE/0EQq3ZfYPPk5TO/TWi2lgk4lYft3uzeu6bE8wnfqNqz78jqZZX6pvXJERrubCTa+gw
+Wl0jbYK6xOllhqn2LLpyY82oKNfunpnc+5fffV/ohxcdpt7kIn5tcdVrHvjn14y0/traum/fPN/
DvRiIBEz1dHyvjb6/GkterWjeLq92O7sgzmu3QQmgkgq4wqnm+sMPIqpMU0e+NYe4MUcMW6dEuGI
NgocbIARYxbNK8AV6hXaiFujHY0mLsZZ3M6ioOjdubAoUCfuLSQNnFPzdLt0TnWxWH1nN8ORBzYW
YWH2rjR2GDKq8yxbhLFZg1MTAh2ryWU77XJmDvmGbO3F74JHvdZjZzHucikIohcLC5bDQIZk7xPd
W4/wIu+3MkrZYgdROPVxWxTWRcNVTSS/djtdNdaLPdvbbjXbKrFqVkE1NZdf6Gfd7wnQxHfel+Pd
ZnVY8aqgSiAgTTtGuJHzKkO9pbASEt4QLxwWr6W47JtRUS76BWQxFMx+qY9WqfkxhtgH33B+lHAe
ktTQtMhxa3EoZb6cmLPzhggc34VlomxfDcNX4bPf28/ILH27+QbLkr3mW/4RdH39NjS2c7bNMd3P
tj3uHL3HMtcAsmYJf57uWr2W+1ku6rC6ygVcmzvRZhQwiUboqcxWEKnOmxahDnytC9FjWu/LWKvT
4ZWcyGspT/fulz0Y9l0pxQPXdSS13D6sCFPgkkoYprpcd9WqDP4AXem5G+eo7LsqqT0vu0uhLN0V
/WSRhEs2ZYvyc15wba4wtZK1CbbDBKEzFpoxReAExiet9HhPe/s3g0P23jez9o6/lkkPob2oKx8e
oC1TgmjH+aimYj2uW5HChCpd7QeIAjO2WtWDDSjkwTJwbWebpXZFg592zPLpkFWtcSxRV7Xxgv8S
CdSaHfUWAotrNcuHPgNKDwY7OJaQyvcSQENYr1YTTl0RJLpwnXvNV+2PvM1w+o4MBO061Zen1C2z
kPluojJvXZ/rtt5yxNs59X0rWNkch387hldcEeNjwN+VDJhAGiVZCw5MAPJBgM8zcupyuwTcodii
7OxbummXTGlt/bAzWzTkhWn3o5pUCWHaEYmhdH3fpaYfr4E23Hb+YkUkGdZb44xWFY1aKr/K2vKO
7dzjS1vrFS+5jrbPVNP4W7cdntBOr04++3ZfhcB5jCh9ZkYSSMlqaNVeDau5m9ysjAoL/C0VXBcN
Z489fGIp/7DVY38Ubae+Ukc4px4YOqTlul94I6R9mr3uOImJhFddBVdwOaX57gxWFJj5UYgZsMTi
zoeh8DZWZYLgYa3z9tQGm/Ux6oWF6VfhwjHYYT4pXkxCzzo7QhCVD/nYB0nGbbLXZ4wXSSm95hXD
oHVxNIhhXTHZdMzq1QsDxO/fTuU3eOktHWSEv45noSjXUDgtjNs8Z3n8MBkt4tJeX6rzZjnQStnl
MY6+Mts7f9CrIEFqw+yo4zSvc+uU+4aNmhc5TjZ0VGvoArbxfYiqRlPlIcv/hs5cEgtUiB3JzQYU
w09rwIuzDOD0RgdUTujX/erG0ln0FYIYTgy6zo3B8KuPNpBN8G58sNw+U8yBLxLPvQf9mSBCvaqg
oqhVifl3LzQOj1IZAOEm01IP/ja6yWSazZbUAQvpyh6uTLOhtcIlbcoIaTGrg6nqbwd29feb7K7c
XMV2le1BwN8ysz2VhbnRs+C3aXPICQJXMZZhn22fNbcuzYZ1fRghdjUdWtGw83UJzKLTIBktWQIh
Uz3oFAjjpcRDOEqm2qppDqKitVJq2IKpjMrrvkspNyj0jG8565aGMMfAag9R2llFuLWXHls35kPM
1mHLAw9toNK8QzkiCvW0bI5XN+iiq9jWZisdYlps0kv74U8Dm0yz7txbmeFuIUeFHbNbwC4doI2d
5YwVPLGpThbTEolylJ1oqFbRyl8No1NG/DrOZoQdEjoF3lER2+jK3VtjZJEeKbf8lLNUb7Pa5kvG
KO5hAJjQJxKCx9M0BOlDLgs4Skzm6iEyRz8Gfp5ruP3YygpBDi5XVjC0MW3AEx7UMjQK1/iyVkf+
WBuP4kVrDLfSH1JC9aw52cvSHq18oYKAqS8aOt6j0Rl6wNHo7tHfjUtYuR3hzUpfHlN8BgliaveV
OdmJHjTtizaI9pDbTnELz7D5XeYua3rLcuePKXFLMVqQJEcryptl/k7TdX2YGHKOZB9MP5rS9new
i7U3aAvacVa99aEao+bpUhl0DJzY7JUDRSj1T6x7P/XGu8vLxoa+blgPdWdvob1OA/uv6qqDS59m
kwugsXHb+SO8+inATeCCGeDJW1SslPO12asdmg0/ELKJGkgHPQw/17aYBc7mhjE5eTc2M6SVjbBy
miyPd3Qj5jKaJqktE6g6qxNhn+e4/Cxiu6ECsd7UjGjCbnciKIWRRtQaoutmgtf66oG0Q/yODFbT
kcyr/oF45qfeunoIatnlzwXaDZvz4tgwHRvXveMTtKIGqM1dAFx+zaGUNOL6G2Uy2wFPNfZ+NvUf
UG1BU9vSuxVaOu2CqtcfZ7c2Ehp3VVLZ+KPBwFXWvpgVdH5DVDyhrd4/46fBh9JB0iTOUlpxQPFo
5vGgJv2YbnrLIOcqdkq5c4SW3d2tlv8hJgX2SMv262qmSd1VXGPE7onVFFpcW77i4cfnXekBbwTv
aJqY5iJ3XqVyNuQ6qFNgQILd1GbfE77QKPOK2obp0E5FVDRa3bA5WYhnF4whhxXMi9wAWqX3brUf
g27dcxhRw8NjsBftyNd/3c0skGOdLGNCut3PbI32IguOWHutC7Nrj3YBg9gunAGKrJaGFgvMTDoM
39fI9pZFXRV6qTnrIPtk5oS+TSbRmZlEsyLKUNPhJxdO7+w1wPDHvoUL7mEEThoFTB2PgXdqOrML
09bVzrUWvOdb6R7bwtYuTT+/ZPqVgcO073EaDOsDKHgWl3b1W6yTd6hk9+pBXQ5tAjlKpxXzIWJz
tBdbK7UvKqB6JHqn3bWEc2/NWpQ7R+AGzpGswj78GPkBo9E22tsCN8jB74b0xVWzuGxcn/F1vzNo
1ycOEyyi2jK9DJue//SLqjquzrIdzSEbdtYVI8IbizLA8xdejjEo9lY9Bvu2GJuIJXsUadpimZcW
GORuaL0sWayJTWEcqlFgGU/bpggUA3Zj+xHdMXKZ7Nyj/Kb+2FqnktgEJpBoffwlYvm+ase9aMZU
ef3IgAaEmr2kLKuxSY7tYcZ5rwfkUPA8IjU79e0wmuPFHRai38yY1P2GkuW5E0IpIHaF9ROZgbFz
J5Gdp62/I2Y0n8tpekW+AemMsf943TI9XjWzeSyrjkiDeZGknK3gTqRCfet2NZ+yoPjtBr2OxLcw
Xza304CZpDZ4nsw0Drm79Uz2l95N3RmMNKc6lfdO5SioB1KKqK3z4XpnDyHcuzXkrEz5YLQ21lFa
aVfpaftRtXKbIreqqljHWslZWLFPja9yp4rxdh0y77ytXfFpu125Z8nZDTcMweju8/Ww+M1vavjk
N2rMzxXn7lmxYbJbpKvHadp+144nI8YwlpgPLL9dQTcS4BPx9eYkmDo11p0onS0awF6zAFGJ0EZy
ewD3xbEIYJuuLXAdql/bzxy5/Rp1qEWjVSuCAg6z5BjNoavuAqHbEnrOUmw0vDFl5P17o6f+pWwN
okOCGFZzq5/dMG27fu2GxMT1wRMFRBUIr72xWY7VLuxEYJ5nUEJgYfAMZNfd3s5bl0Qrqm9bn90H
yxJroijQ7pbWG2SoRq15Dnq7YQWiobLOz/1L9c10LLCno1Ipvd0iencPKaI5DrUHnt1BLR7oAWPu
wOM/Bojsn33h+JGFdusKwHJD3BbLgd26MdamWe2bPh0vc2Fkh3La2hu1GN1ByKmKDOzn4cRMfFS6
kAvVZNkvopP9xZFiiqCIwqORPFIZCxUgpjjedDnUJAN5nnQd102prYJTqstuKwX3yi9SP6Lr4B1d
q29fUaNc4wZXv+j8CAngWZfxcyJidxV5tLS1uDXyTJLB0jsbbMjY9tLlcStsMFIgm57KlZ+Ayrl3
ZIUGR0Dna8HbiIUE7PDUfjSjtFGFd5n/OkhPQstZDXa8HV3eiHTe7mqCjwjLpP17o66AMiUX7UIe
m47P04qRw9cX91eWVsahMxEXVK5uM0nmgevP0EcWjvveqdmPEFCA3wm03wix9B1AGGtnLqnNmRpA
MxrYmn4OMm69vM4a4MzKPa+dbsR9F5TnubbaA7/etpuz5tokku5Jbw3GWvrW/NEt5ZtoWfkSZAyk
N6VxN29joIWO3Uoc2+NvRgy+nMoBxbnOdY71K/g1w05NGiPHP2gaCmcXN7bsMX3oatRvyYQ3xuBZ
qazE4OzWihPKV+N6NylOt7VHCz2X2fpIKhU8riZQqbzMl0Sh1Y5bnS+IrQc3bmt51cZt5k6kHhsY
tt/dtNecxDFhBIul1Y+g2dzE0gpx6nyAw4GxoqP2Sek5hUjyVg0alc/T99iPXZ6kLDgw8TN5vAmu
9dRaw4TbQNH6sUTHxprZaJHPUN5OGoYNsYrHCtTegMNlYW6Dgzyc8uJ3lmEZmDCQo87DLMGWUr1D
A9fuy1ZN+25yjWQu2QxuTeCZ2bT0t5MpipEjuf+dd2nxXldFduai9F66QVZHzTGv6fpghwZYgf2W
pWlka4LscVPdMTf99RbFJ/LaerP3uPDWWyRqyx7rxHYgNhhiA0U3Dg04nr1aESx1xvxAj5YPv8u1
wwjW9deKaDnWdFpsTR9s98VK+2dqm59NXWgPbj1pSS8698XfmvTQE36fAVaRz2wkEwsY5hAvO1GH
5Rc7u2RHimVZ57mBDHyz1Xb6MIlWxJPD/kNDeEKUX+fFjYKQ+QguOd2hc0uPGdRl1gGd6YWdZrIK
Mo3jBEI6cYf5fbZd1urGlmKT8Hwald54kFxQoQaX4ZzSUkAd7nm37kyHVQ2tfzPqCiXU4sws3ASr
IsjMpsNqMHIAxGvkuWjbvSEoWbnZVLybDR9T6zkeFGHPhm2gPtPCZrevd5uPHgPErhXNo5jsO3Na
g/2y5nXsy6K8HVnHC71uNu/dfLjv/EZ3Q0db7JPe5WqMEW56NFGRnO7k4L+6mDGjzSvefdVFpl7K
WJfbNxnYOyaHj2qsm99+kxWRUF5ceIseq0WZKzTFK/zTXT71tHOOPmvg8NJhgVtm40eSe+6ZbnQW
Swo5u7Hoq6TLl4mloKm4rI7GGpLGq5y5coCUVn6tIOMQTTEgwe33nQKIpFRWz4khyWOVNRYnCl0P
FVN41EpAfRfoUnhXpYvKhagoUTkoi1rVzrMwBeTmltPKbmcMWYN6NLZF29WA8HTyUZ+Ryj2ysnvS
I+9A4g3b+YonUnX3VubZnd1MPMlinMnO3OVNjjrauZEaGO9c7z9WdJ7PZqmZj/Ao2a9EkfcqRGbf
p1Jc6dTDEk69KBO02Ey5V4Z7onBi3BYOCXKneymzR8E76pNbK7fP+LiWo48aCQCime2qzgWRmFdF
PINpeWkoN9xgZkp/ldjh4kwDXDXJNQhlPt5UXfnCZ1bEtd3/qqUxUE4KVDI3Lg3pTr7ij3kiILuH
JUDabJhfRVA/y6YtjwzzelGjze0EeR4B3ZZy1SwzVYjVuiVXkSEvy03D+ZIi+kq2eauPYuT9DD3d
K28UpoKLxk4P9YZ2uZe1v356i3UNMoQBSrtYo3QRMbqcXTEGl0CVdli1mncqp1Tx3zhruMG72xE+
6Qn2GordgcpfjSBHc+BfZG1aiZTuu+s4L1BMl1eLx/UAwFFc3AZUI6X+Yqehwdq7sjBD0aQ+X6cT
Q0bcd6Pf/FKZwtQlPGzj0tK7Uw4WeIdLQT/YneVGJANDmAGWxEPXMn4SOg0j2XNvPeCyCPXW9xOr
LcReA5By0qwR4gD5fNw1RbajgNXHeh7Yh0b0cElE4+xsHySlNzR5UhMHxa4GQb+V9hoZuBHfhjxw
T8qk36tyJ6ZOXN5u5riGnleSNOjZSe/hH4ox5x41Zvxk9XpRZaU9bOZQviCzMUK+6eDsm+2QqEAS
BWjmnecbZIqOw+vlN/DAWjJIooGfjuyobHf2iCFkvePcQofG5XkzbPZZpd3FA4R56bOB4Yp2EiG5
uHaXWuvXtFZ51PQEKY4HJLNbmnqv2dVEBABV+VqFYtrvyROgQHtZeqHnCyumr4QQbRE/DTG8a/l1
LFEvbqeFUT/aHRtVUuNhqZuzaaXwCTLrdWvgwq89ykfTuwwzy0LmqC5CiDISPCYhVtrL2NngIYNp
TKrJ+AnWm+p9H5Hv4T/QJ43cQH1OVFMsYlBjSR9sJyBp3xqYf40o3lyP+nU5tPldT0JxnNfOPAOV
cyLp+W7kYsGLpj4/eZt5ckd6uqaxHyxnb1D19IzhJYcjf4+ODMsBBtfTEMgs0kzyvEUj4zO1iWvZ
1+PKddVOd4MjlHPcVrnJaVvxNOvOPD4wYFr+NJQM7V5/4YngCtRQuEA+9ULD1A+zhJIFs4ZY7+BO
9WXTs6/RSk9D3d0OjVuGjbaci+0B0Gzs6cu+wFlKe2Jm2sMBguk7rtghTzkM5tZEEMnDbWivcd87
48FPFhbBeFo56dfmcdrSk+9r1cHLg54qhKIeUm3JYAVnyQUnpb9bmQ0Gsz0lG898mDfiruyti9Ba
8+Q16oXm6T1snbORLg/jyLff2inbAtXVP1Vv82Ga5vuMUSikEIWKV6do70F7drt52aYnP3OpiBfb
e9aa/a7QvkRffm0WdX0b2kHkOjRGhmpmb3T1ip3vCfeH02ynbp2mQ56nJYhUHpWcMA0bZ1D3r0qV
zzU9LyG9l6speRixgy9a++FVw3c21kxSc1mkbW1ctzIvBRc9JgLjRmuzR1os0dZsD6bQm6NpiiaW
Js20bVgzRoLy1wUBajlZcKyZfu2DhQRIPFIuqPalO/sxSuscn9R0Iae71LMu43YzDgtzsFFVpXnk
jUF1ky+6duvl/PjGvCHi0s8Dk8wcPU0VOW0ePG1Sz5kj4jMz6D8sKdyOTdo1+lUnAW305KgVUWGR
go0KmjgQVJLmvD8UVcZ0rNm41CBbqKG1km+DD+7YzlPoBmN+qQb94OnbO1tVejIbhEnEeOqwZGMQ
TXVK9Wldbvqe4V1j+SFseSCQ1EKTRH6ry5+uCKbTJnNFHUwc/KXd44j8KIfiQn5+dnAqRSmkzefU
sM6D98txzDeU0icLET0AfEKDuCoohrhBVZzLUjIVTGmevGbW5y1y27F4gwr6E49TQahb7fBFvM+p
9M724k8nX1LzM7PBumnM7pFarhMysv5cUWEPkQ6e4GFLJlRZg9aMGU+rN38UJqfLYMmbqqcd6sh7
e+0AwGcf1D67sAi+grajANZjM2X2PRRGc9EHUmpRGMYxF6aMZuumSkWGmI3llkmZd1dHWZQJQ1zP
pvI4KHY1gu2tCfQRYWC/XxlswQhJh4ReWuTZ/cBzZtqnbct2WfYE1ORsaPcG/pxw8T857m9S63se
6x6hLgx0qTZ5s4AUDu16+c7sQO1zINvhamu/K0s7GKY7HNlROZLytEcmvUpaLar+MaddrZ0mY/Wd
PesxJYXsLfNEzFxYTUe7dioCeQslnqpfei2A6er5VsaR6S24YydPfI7m/GvUaE3R5bQecnN6Sa+v
qhsgg1SOR/pm9Bj/cAwy2dMHFGintPiuWGDXBnW7ClL0ZiCCIN2vnqnvf2u11h80tkoH9+pPrfoH
fSH9heAbVgVrmrmuO4k1uR+Uxt3Y7I3fYx08uowPGi1wuCyvZURRc0istGv2Q/qjmBYyHvjC2iJG
yo/V22oUfmTXzU0bXJgf1yP9qkAbeWe1acxCb3UeNVpc4LS/FfGfbsI481JjIJJtmZFbMcx2ur3T
GFnXpNeHk+Oea6VHXUZytc15zYpOc574iKYV8aRenCuln72ZP8p273Qoa/3pep2ZeAaVLtq7xV0e
WZVJckvuPVu94ZjwwtaTwS9In3vd5cJLSYToif/MGsOL53n9LpG6641DQdrvqkiMLKytoNC0+t4X
2aM+kHL3VuvRlFzOpZvuJr9DyJKWh6bXUnA+bX7jFGa5D0z5Oo/YPle3vaHHWXMM0SaxJsAmKQE1
1ZkfXc0wnOJu3ehaqAy3c2GUH5S6qI25eQUZj0abUkM8albodlObuG4OgVw2T9pSPaPX4PMZby2H
AYm0/5Q8n9E4yGcfUy02SLWxbbp9Dkbwoy6qTzMYf9Bj3BLNN/sI+28bc8G4EQbHJ7WZl1L/ZdjC
o0zqlAebqeqLQl8ebpl0Iq0N7JeFYD2xxvxkQMeLW5+mRgk8+HEdHCfuZXdoCknqlBfguk3q4mlJ
20gzhvpXsQgn6mv9rZ80GWvgjKNhRWTsbAynDRYXlGe2/aNCJx5nMvXIJVfxRhb4mEKRQlhkMeLp
LRWn0mof/FQTUeFNPTByozpg9np1Om281dMixTFmMIrqtHJXLNXyVNtD9ZpPJYVhLGhPvkcpDinf
fEPnz0003KNPnpq8h75TH0Nur8QfPk5UAoQN07FMb0ht7CdA1PozN4H16GWg0wNveUhpFkD8Ef7O
NBUhipt77/o2DXuvGVs+a87yVJ+tx6Fv5+SvUDUYqsyK2fRRl54r8GIULdOE49o9W2tnJ45TPna4
qiINIG1IVtLGm6GCB7wY/tkcWk4SSFRhYRdfrLK2+4YgOUK5C8rAoI3FBIK5p7OAWGZwssM2NM/r
UKAXNqzpoUbARXTYVmGg4PXlHcXvrIa3oI03E6HB2e29AgRz5h46La3iylApW0j9ctjmbrcZPL1r
XsL0F1b2zomd0Y8dP+cN9mbYSVoqAau7MTosM9HRIp1xD9pHbTHNpFDNGgFiONeNOUZtaQa3dRaY
VAJTxdIJq3PPuWG3F9PcCvgkUCm9an0wlccUQKWzcGcZJZRGp+SiTGHm1aV1x2DC8pAP2nX6Rv9t
Sb6vqnWsZ9tq69jB2Y0HQ23x0mhvw0JvYJa1IJugST8H6ZPnXp0CEwcn4H8axTDxVbnG1Be0F6gZ
FJYWdpx5gMBTe6NTH5SphoMxUTOguug6ceH723nJ+RCn1RHHLJ15khmTyczY5oqPx9EunttqXE+d
o/VxPTvz/exdSw727AGgr1sCKa14nRVkTOydwYM5z89UF/RQ0Ea3Oc9TddimIrhdNj+7mFI2u3Sp
mSdA7LEHpb09+OZsDgRucLJ6q0hvFrmUR3cprK+hsLd4SwPzUqAfFaG06WT19vVScPJ8jzHDjSp6
bHu6vhbfWd/Y58JOC8qwUMOH2W1+paMNGmhqDAJE5khMJsQ3Pf0x468+uoFjHuUwbsfZVPYFnDTC
ktwtm58zr9Udf7i3Efbq26s7SehNGAdvVnfUH71O1p92ZVqnZW7JTvO0f7P92fpBk8xlBiZtdiWd
vIjxLu4KKqZ2XGxrfkPlE2NPlpm3rS+C8Opuo4LsUkwt2IC9mEjm93TB8qQvPNbnqnE8CoWTCtEp
ZgLHt95Eoxv3E1/K0ZStPAuim2e03NVjMJTiVzaZq8fmPKZsvdHltdnGPD7y0qiQjM4YM6qyTVP5
PQLt4bet5c3e2Ci3Rkvaobue0orCd50GbYzFqwYXM2hU8qVKyec4ZhivLne41mpgI6rzTsh6ylu4
9dsva2sl74iA5jn16kvoA/lF1waHatU5GXG07LMstb956tVlyuxmx/yi/7hNcox8iweeLlOTr9Sj
HecjM/P8RmBk3mGFJ8U3OnC7IR1amzWtTi75fvVyfoY5d8d4HQtxma0lv0eQa1y8MdPipvC6pLTl
rtRLWnYUQ/39wO/JbI7lMf82LP6Xst3mYIwUrgulrriBZjM0CtSm+em6S0+413brd1ozG0q3kGZp
1mZfk+bNR123vGdvqMsRxIw9x6Y5LvRrOHhpSFPjoxrg6hMPAAYIv/OH3yVPLnLj8bb0+DIZi7P9
L4de6wNN0fbLLNz5dxdMfoiomQIbzqR7KTwO+mHJfi+uXT0WsvFiT1m0/dJ0PgU5r14tOjo58O13
DYra24zr/lLbIxs463xGLCyOOMUZnVgqd3jbOi6foP6RZ142Xis39UEzkZnOgwDPGtjpofKqZGbK
PUmXtaOqpLE30M0+m+5+fktf7LXquTmDyuYp0dOnOij7F3Q8GWsaVDW6pBkb96edzZSWNP72bF7q
E5qXAqYwhmgT692ldaQemTPtIK9mjCel2v2lIxe+7b2JNlNViIi2r3enLBvEySA+NCkGEZZkKJyJ
+eZ82009sd5GnaUsp5xJrAIhuUGMls2ZrMKersl9x1jeTo1m/jSOPSMChcawQMCfJlnjqL8Obu/G
pdl21sSPo6msO/bsq8a575iJVg2k6l5nnVs/zb/KiiakntdvWddqV1GCrkVAwZwiHox2+PQyt3ub
+UwSz0HoUrBfDFiNEaB1YqwG31pb7Yd8/JorRLKjLT4L31v27E6P99WA7ZkQ3Dxg+Opva9u1Xr1K
jge7WBu6cBalqaUn0h+dlfxGGDu9S2XioU8nia/nqNl6ptWynH64QTA7dOsntlB3v+pzuqOL45M6
+17ilasVYyusmManX7wF87L7P+bOazdupV3TtzKY4+ECcwAGAwxDZ3WrW1knhCRbzDnz6udp/2v/
22prS1hztAHDsGxL1SSLVV+93xssU6BfPFjtVTMnOg0TekOBjwWzNCitXdG4+VH68OvI6LOcDuKP
HaVoWmbLDJeKPwJ0iUFyFRhan9mtogRLWVGZlFGuuXpj3WuRyZvA/pw+hUpdH4rRfNNbsd7JQ8Ci
0OQiO4uc3rHm90RHg3m2tyImUDcqAdIbsy6Utd8Zqa2GRrKdwMh2OdmAizbvBQeg5z3L9Awjqjbb
DUNcUd7GeHIOQ3szwM+kr64N99pIuq84iPQ3sAhHkJwA1Ch50VzNcjK5ki9zEvR59fUUGz4ZZ6qD
ptZPTH9jPZfT6HJiy1Zj1ohPCfmOmykcaCcbcJdIJhHv4lqAyZmUJ8oxckAGmQh6PxQOg9aMrmyY
hgtDjaT3PE1oM0KGjfw2sjG05FwdNFx+DKWzVufnLhhmCEG6wmtR5x5Z54XXmjXntbK09pD+40Vr
UE0LdLcdX09/hGZpLnsL0CoMxWyliD2sCL1rtjrbUEGnbZC3fTHEBIKo8imSJ3U9FqO/VAT/0fdb
eTmGibAj5Vl+8auaL6t22iVGr61DZNpLVYzCdVIX9bIsegLWR3ABorY1YR9VxK+qvdK/tVk8FVyb
emONcoXfcD/Drwmjcmn4M238un8zlQ4SMaf96yCNp5LOsinttICQ5UmjI1UpkrpRIfuUbtZ09UtS
+COPsOMckVrWW9JJ+TZtVP0an06I+Ynw2AVTumsr2pIyqSpe5QM4CUbfbkgvHpagftN+joXODbI8
d8j5mR+VIDTcMDMUR1Gn5iarrfq2GkinJLBHXWPJKbsDe8NTNOQLGG92Xxc90EnoqBEsC0HsTgDp
wOCNohLeXlcHf5QSL5J1ObBpaPOzi6J22ixkOZTkAw2gHwH9Ok/to35RhhVM4GxNI9wdzIkAkrnJ
N+WMAVI4iP1tn06VJ/RTdBvNkMaMQO7eTDAqQLe53lRTqXnG5PNlENGBoIYobG1U7/nWZqOx565w
dn4LYVFyP9t+qftR+jLji3c3qEm7YGHwd3XXh9sc+ieGE4rl6TOyh0lK2hcJXsWzoDamzpvT+G7W
i/cdV7Xk7qonPyjqG0s3q9Au6y7yqmKuXH9s3GAUKo+Ea38r9ViNya083SCUnPCQUxWXFMH8WEsl
VKikhBMvky5zCIj5XWGHRu1dS90G4sJ4mrWqcOORQLperqyrhqbUA0dlTpihqmRvwhgiufNLzkFl
bABtd3K7i8kBPXCCvjOUjIi+hr4NcW5dtQuk4Y7Yb06W1Vw5vWK+9JEmb2v8sGHBACzTeExoRcKK
RG14wkPnWYuLN9MPYqCACHwVswZgC70c3kV5pvWTZN3Eopq3LmfVnAWfMwZufeKrbPjKMiu0eK2W
Vom0jZahb8sE81ZkicpjjQ08f52mhbCatCBZmYpu7IUwfyY7Fg7ojEfdSreiYpeRcr+E2jitjbKJ
6SyXOf1X7agkenQt+QUdLiOqzwlf421kYFJX0q1DckfHPMySYZnEwnM6mrEDE0tbaSWtk+TsHbnE
NTHYpqYWujRFFWKKWBwwHe2rPfzlu0nQimWtluk6xzfT6fMZIfesPRHIlGyjrFceNRM6Cume4cIa
/Xs9HV8jzPvcJMtUIvTOYsCCKVX7in8qEnMlavthhnChR+WzoGfRvjLr/KTVOhulWbuQV6Q5EtAN
hjMe9bDeA3oXtp4KhzktyS5VldeSBdlhd3+PTX3RasugOopK0+5JN232OurEudMDzzdgJ5pBaF2J
6fTaSFLuSmUP2NsQWmmOXc5uC26XZsY5gSdTzDerwonNbg3YVOGs6t6kiM1ijCp8+cApvFaDBNpY
sPFQWj32TZE6VP+Y7oi+IbiQfvUbnSXwIDdJeF3BgHiKo2J+l6civ5VJR0Ir2kkniB0JC1GXg7cL
hi0EffygCY0Co57YQ8pjYXIh3cPSFOSV3wnlRrA4AXq5JqfHNh3hEoHZVrT9fKN6tWT0sdB1Sq+E
hLWSaMHC044wyy7UAHpwKjnwYNk+hkJdTmhTaXEJ5XUINLceLTlaTYXPdA7JBscXnJKSQAK/GbJt
SsbwSKvLp+0eBMNNB/FuCdmLHWtIfc+ClXhbiUXqUtVPK4JAA0cCa9+FkRg40CZAfHoOODr9FPuX
SS1hUL4XWIkFRKu8mi2RmZ4hCcCIySxYh2GkEB+C2FpakO1+VPRYOY7PEJ3kPvGaPsrvK10t4B/W
YCFOJ1qxq+mVvERFIJrb0Exo36WcLa6SqSEAAsFlBNtG146R0bJX4vHQcpp4b4Dx950aR7Eb6L35
buQmFLUO3o5PR3TpZ7O+F1HiUE9F+c2QyTL+9xaoZBtPrxbM1E0hICcsE+DDXkOO48d9fNdDnAKQ
6odtS1ZeaftWoS/kGoMtiXAgLgQGsDBZ9VUDcxUoPoZuEKTGyRAzKCVCT7jlCJuPSkVclnL1CPgY
LkFP+aHkZOI90f/AUyR7tcSx3XMG9+/I552XVjUXm2JORvaziENJyQStI31acSKSHUnJ6o1FNhyJ
vnJ4P0cz8Q1N37IPSZhphnqw0Yuk2fT1gBjAiOFyjLLWL80kC/a5n1svfQ+qV+uN7xnZWK/ChGqm
6IuR8Ao6HJt56OUVko2e4lU/55pxRAuJLlyOSTDHwMNm9VRr6uyNrIW2HkfjzogQKlIR6eFKo3wg
MIHuJnHxMI1Crf3ZysIYOWpTFI/A1dlpbKB9FJHgbyvsjzxDodc7S0F00+bdsBs7yJSYiqKZyTiT
KG1v0QNL9ZMhhTehWPlLMY/px2XSE0SaLnYSNkNTqf0VjNlimQ++tG5LAwaXGiixXQS6eqMEZrWb
YMwx9+vEqXiPwHY0i1edjlbo6yD5wqjbAxbCD7zk8d5XIZ9ySM7uWwvHAVse9An8xmxCz+qU4SBX
fvAc8O9ObPacimM2z6L0sfGYom4jZWbsNVgEe6UVlC7ek4GTaqAaAc5sOFqx5oLX32hQ2138M+kj
BlH12hCZwXkgHlYBxG1HEqZu20sz6vVoSNa5ZTaLaLbGd0PzeRcsdtAl20/pFGzlNFcH0jSEpkeT
0sRz4CHHYV1uohSoJpgeGhPpO/jw2yx2ndcrMCtFJZhCB992YaXq1XMoV7QtIRh5EHeIRICUMqAR
IX8DnBSJh1GNPwai5e0gof3ZGX3oxkMULivewL0Yz6iNOrF9pGWcekWCInTmsLoWJ1PfpKUZwyTw
82eSip96icg3Yn8i6M2IOvxiehKEYkYao2pwwxvBKeHznhIUDEjoU17lSTO0BPYIYTV60PE6qJX5
L63pPwpOuy0yfl1Gsn5ITVv+LM6hp83lf/rvGJqmoX38dzLTH6mtVy9vL8X/uPm/pw+Raefv+Tsy
TSJLVVQUuM+KpKiGrv87Mo1/0Yhf1Q1DFCXrV2jr35FpsvwXXDSiowlulYhUVpF2/h2Zxj9Jom6q
IlxNXaet/Y+iWX/JTy+VeITMX2ZFM/fMsrKqfmtA5PetPdY5d6NyNQTgwcO1r3ny4D90/YJFO98l
lvL02z26/tcAvweeKWdt6mfjXuhKRdxvW5miZ9tPi7nbpNKNOBT7PLiTQl6zSnYOkCxf/LQkyFl3
G2NcGcVGEL1OPVXtKuU/iKkJpv1TFGN4PblncRQq9MNAP25QzZVh0R9MnrrESfJg2yERmMbXrz+7
/Mvz+bMPfyFcNayuz2LkXdskWo/iz1ijafIsKZ6K8C/OKfsWVfmWS+/GuO/fJH0VBu48IPWebGvc
W9P1YNWgNHvhKXrlqwwOYjGvaKtI8g4Qc1NlN0ZyB0OC8ngBCtr79hA4OYGT46Z4rt5hNrk0WjF+
WDWr/Iqsz9BmzVvg97Col9PK9+ixuI3XeaM7u9Ald7MNCOEFnukC3Tuxm3j5QbBfDTuzGw+tTLiL
d/LktFho+A+apdJjgYt2Kw/7MVzF1dqXnnRwlPSO5EdQLEO5SzCmGmhEpw/WSJHcoCg6I/+am9JX
6g9iuTCDRa8Q4bN5bkD+N0lla9GhhLp6EhSa6SskUO2ZE7jQGpEQrD2sJyhSEBnp8hyT6QCTFgzO
0FdpfcuA/ZlKLrlSA7fZX8T1Rq12Q7ZX2/sqJ4V1pWhs7Su2TEldjf111R3MABvrpdivlf6HzmEK
1UbXr7KClRMBIf3O6USJZ1uxA8E8W+EfgpWf2901ylJLTuF8pV2lcH+ophE4udoJoWFQ2KV3Jqvc
E12sN73dTq5aH8DE+CVtYOdKFYyHkUbB04DkVB7s/kV9w0EbZxRkwWwmOvTFJuaQpbv8NCaMdBoN
B/jALgm/eiv8g/mqhulTvmy4sY0O7rsabqLHUW4XlSU9DHpgi8EeAebU3DYZdbaE9hhbcF8NnYTH
LlzR/JWKbZb40IlfgICkwKnpLbvcp9AbSUHQ7JgMMo7Z6Uoxtjm6vPuZ3xCegXfSKlhH0303nY1h
9rq+aa37pl8QvLTovWateOkmvbNW8kZbWAttIXqWC+tdVJfJax59k7X4yz/gjzeM9JMLc59Rl7Kw
Na1uK9yk1xBnNnDxD8oeb8RNvscrb5NfSdfZN84dnxpmGox2djf4TZsfw0agjcFo+a67r/b19XhD
kvJNsNS8eF/vs6fpJvfqK3Nf/P+OeGEARB8Bbk1odlvpIG78jX4/r6tleEiu9J150DbpXtzpK/nB
3Cu3Xy9aJCKd791n95QN6Per7NOB5r6kdVvlUFUOmBnYF6I46cHaR5txTVlxOxYgTnZ2jwH8ulrp
3rxIVrwCGzDfDX+3qF1l3WzyHdm1i35HHtAB1s82v4b8BNc4bVahf9VaNjIyIXLPpQ34KeSKhZw4
gewFCc1hJwI4IDwNVJUoMZlqEQ2nLV9ZMKNfpdwZjtHopjKIFedrqA9O7FGl2LMBMu7s9sXiaDTU
zotuWmvQDB7LnbwMRN65XdsfxdoRq0XZLjWd7sMm2FsDKNMujWBtEnBnT+9T7gpc9n0y8cUIOYaG
RWHr7zqoGxzkJRlwV3S0NGjhL9Wp2lvb22ZJtRZCIpQcmTbVVbsC3OgRTTySlDZdTzDWyMazI45d
DLlmgMOMyaxteXHlmC7yIRWJs+SoLCXoOtpVFyxMeVllm676abH6FuW79Zg0b2n51Cr3cv4eiOva
WJnxanyTr4at8JSg2I5dSXURg+qbMlh1NAB/iq/xlbLmuEZ/J3Xrt+B1fuLk2yMAgs33Ol6Lx/uo
YtHajslz3zk4P9WKI+gr/nCm3sAuSFfwhvlD2XpMiOad/s38Fu0nL1oFq+peqY6Wet5HFIeHZK2a
7YQKxR4e9JN4Eo/QsW6VR5qddrQIeSVxAV11DmEk9637A4q6i/OCGxysa+6+NLA8LqzWgaXdM1dk
t2Ttjex2jdxtkSzzlXZVeyj5nHkhH4n+GxxYmnblJfuickSn3PUL0PWD+B5ebxFS2fT1XR6UPTB8
7Bjr9LHyrEMHuMLksyU3VmywlSs2vbXhgdrb5oZLLNeWHTroOpTIZecGiXuYDtI+eG6SZWsdA4U1
+b7hPQho4p/lxSAXEDLzV/Gnta1O5VP9xCSo+JVA/0Ky5dbNCiGj6jE9EQNmNj2bd3HBsT66o1ku
CAuzX6PRa281+hThgeQIu7jTDNy2gKqX+hl2sKWTON2Y6UI5itfmwFZ6Qv+nnJARHOuXeK8dq0fp
OB3MneCxQnvKTvYqJ3EAQezYne1b3QlWxUl4NBba7nwzBSd0/M1zu7b43/ECfb8LErtIrgyntJ8k
R190t6BCy9CbVtXiaXTeRg+m4C75Qdstempfout0799gJlE7I5eEPdV1sqlo8PDTkANs5g17lhsi
HbDVF9SFeJXGxGtXrjxiX+pJr1Jro4LyUNuo+rYHAy4nFLAIxitHnSkvELmcmHcje3Dk5SrVnI2u
eZEv+i1vm/ojhvr9KFq2kW9NJIhUitBQZoghtr5obsor3YcDuYQLCGNoWex4E+dltoOhW4YoVXea
J+yDYyTcF8/Got31kT12Tpa5w/sA6GetJya+fCX0y0ZZiCN688VoLWTT0xoneVa9YKVulEVMtaSv
pQfpQVmpXrvmOGUu02YtLYgnXXf7aq9vsnthO18Px/5NPrPaVk3o1JBwNBsCcMhMrhwEZfEb3O7s
yLmXHhnG5TmnPNMN0nWEyq+zox5nhJ2ZbDvyOju3GY+asqqb7Uzaj2LPolPJtBU1ki9deb72p/04
efNyRM0xbsqH/CbZBtt21ySboryXpafSeLWSZ114MB6DOUHcbqxQUvlklYE52c1tML1Ddc1jL75L
j1gw3TZ5+mrkNEcCOrS2jAUBn2MVX6ESoUClyambHrwzxKdDaoc/hEdA9mvrAXJW5hRV9Yxv5c6w
8JuQXSGRYSdbPPjErn5mP80n4yRfi9fTIZtHu6PeS23/rX0JntpTfwweq+E6HdqlqPeePFbOWCL5
pCaUPUSaKzpvfvQcpEstl+yBMp/AS6xGozu1XofJOs1Bkwu7PuVYg7Q35s/2h4o2pcc0DBrJrtu3
B/VJv6HI6aZHVcBvG8lEg7GcBCsViRvyCHt6iaJD3y+Dfk23MA0W6qn4EfvbPl9B0y1vzHuxf02a
H5O0Fh4BLx5VMkLhqGHAURBEmG5007Fe5c5FIVxwf3jFCzJcQqfs7+du4eeLCGo+gP9I9Vn6rtGP
u5JSONCDKwvHPovuvasC0Az0eJ1KWYd3JbS/AqpZ+6C6xpU2uDPNTpZtFlkC36Olbp0yaZH7W6W9
rqRFqRw6YcnJqN5SPePnr+/UVXKobugM4HJ+r9HmrN20crLOyRHiTO65sVhS6nkT1n6xM1KI4mXb
b0W0l5k3qB560TljhkWO+MTuxqX5O9W1jv5b8AMhr1bzY0s8HbMnHR5e2C1wehAmRDMLbaLGdaky
B7wSFEeVbIUFQrGznxmHjGapSafZOmrt1oCYMJyfafyObjK5lnftcWLulauwflHgqqHYUV8tJPcc
ALV1Y24420n1XYTjC2AWLUkUtJisoxqi4wHm4WrSVom3Y/oqhbGty2zPOtwE3QmT+2xssEH/Efm3
bJsGBQysr8N0z9p4/JU85WnCVun2WrdPjqoXnZIX7VA+KsVz+ghMWTxEN8VBuaOHa0vtfQyUvG7c
8SQ9X7Mmea1T3kUuksey4qQVpk6I7r1Y4eeCDksLoKHZU+OqILpnXJBk+xxLAekBBfE2kCQb3qMj
rmk2zcvZw2GWkLNpNb0GxVG+0bClRoYYcjwZ8tvuhjxVHebEg3Ql3laEckA8hRSE6MaltcbhcjwO
bwr80NRm0hFC3Kdr6Me1g7kOR4O3wtN2MdZmD8atuSAQUXOwdfThPDgT+PJN+2z6diQuBHlplVtD
va1L2D6OhY1N5nVu0qwgLrrVq5rZ6R2+dua2u8mP6U8ShMYrZnhAvgx1GJYUr9F7vBufaPnkWEzc
wV1+8PdFbsNMHDUHnSUeTvOP6sGiJgucqTwXNjJsdwM3fAfrc2TH9UI88ZhNKA2i878igoFjMpH6
beTHAyDxhJpPAaCMj8Kj7qh3oWmzAyQ/9diF1yiJ+7i5ElDJ+Jua41LT3Mujq1HlLAb4/SHkSKFy
RXFYlvCvVeFJql4Iy/GGLrtK1QmzYqhwj0Nde2Px/qv8/kew2FX0VhdN8d5egl4fkLE9/bT8vbj8
P/8NgTGDw8t/jYstojx9yX/8joqdv+FfoJgi/UUugiFagNmSpcPG+A9QTBb/gmQOXCYiozUtU8Xs
7G9QzBD/Ei1ZtFBASArffTby+xsU06y/DF3jAAcupigyoNn//D//m9sa/Cz+BqOai69/B6c+hnQA
xsk6pgc6+ZgGnBBLvTgwKUochVauhTRooq62NTw+Nq0ehHdWobTr327KJ0DYRwO981iGDgfGQp+o
ch9+4XO/H0G1IE3QEkceYKD6igENoAmJJ8SIwTbmnENipzMTghhxNEmTbxy+Ph0cEFHjNku6opyN
5X4bXFSDlthJCQGtKnCcE7Avrq1KcdWehbXOGLo1/WyjD/Fof33Z0kf87+/rNg3ZUGVT5RNcHISV
picTt1Co2xRUZbEgRd5UT8IyLkrApwHyEku3mm+boIKYlsHyDBJDXssF3JqOfLLquw90Bh7/83T8
9weyREMSZW4Hn+zjvRAksg6lwAy9OPfRgqhFuJlj/MGYkjNa1qp4zywZ+rUpIrMscFRYyFpiHU1R
l75xOPzlNnjxUQyJt8AUZaaf/Asc+e2xzL6Elw8mvV47CXjc5rmOt01YWWvk2mfRPgTDa2FozHAh
qFXxZKXd/I7vYqDb2H9Rt2GAgaCOPB6MIyy88L+7VWeY8/LzmRYItKpL5zfuAgYdsYBoJvo4XmUO
0Qnt1uihv5kcvTY5CeXs92kz1VslhWDUVCACFYzo7xCiT56XYUkSWYWqaZ4Xi4/PyxRCDYkM/aFQ
RalSRSXCsblO9xHWAWsjrQzwrMDCYSWok10SJh11n573L4aOac7Xk/nP9cIw8DqQoZOJzJzLqArM
uzoLlBZwtYnlH3WqJjSyjHbZBrW//Hqo89Jzeet/G0q7uGoC6XySQnCTkMUKGHIyhG5TkR/4rGXT
dN2l0j8zTf/1WpzvLks1vVg0TxcQWSRZsZDCqfAUonScRqnyrarmyjer4Pltv7gsXhQaHgZNDZb2
i1FyLZPJTxWZUQPFcpsQpzzPqEnV1MAnxtRejEQ1vnlqvxxD/xzUkuEDsgRJlyblmDQI0RiMsadn
abbosmS6hvQcelkqtM+woUk6KEln4gWAsGfO51SlgJcJzrlxnWAAs5TamCoD6b92N/cj4NDXz/rP
acUCYJy3QU1SLHo+H2c461SKUU2Rntm58jKvStMd02igtan63wz157TCJlti4VPYCGTx3KP6fSMo
WOiGGnkmT1nrHaGMItvng90GVdq7s4HB3j+/NNVQVbpiBteonS/9txUuG4u50eBkYFTUhou80rWl
34lgkaReev98KE1TVK6NjZbC4eNQXVKzihZB6pnkFHpqXaauEqMTGgfg96+Hkv6cxqbI5qGYFCgK
ru8Xm1qiNganbRAiObGoeDNVgODfD2ceXooFSDyUGAOYXaDskTwjBk7U8ioQ2hBWiW+9VxnWjlGn
WtdVNA2PaSOXOKASMuuhtFG+iVT77KPqoqTpMiWIzOL18bYYgyxZok8qKbwwRJ2tjoK1C1K0mjDP
RJilUEPl70ysPx+UG4QphMijp4D7/bGT6ehLRT5B+WsKGPxKlphHjZdqVQtz/l7CP98niiK8fv1Y
PnuPdPHfo14muFamPEuiiCtWiF3gFh7tMQ1TfSXMo/nNa3Sulz6uKKxissZaYkq4aF32E0wdUwCf
3yDIxiqboKVexSrSnK+v55OF6+MwF7dx0Mqolswamy+/SjeoXMAVlCBaSWcPeVOJOzB2o+icyeyE
h1LzNdqA45jheaUm4UYMk+ooIK5xCxzXdtowGddff8DPVhNdldkToYqgtrjo8fZGZE49p1cPu7tk
pXR49pUtKqoutGB2D7K/+nq8Twomboima4rBW26av5rNvy0nhVi2+pxDJYUJabziJiX+xGsLkUY/
tpoOWGkNj3iY59f5oJlHs1W7cR1KkQq2ZSW0K0LZF1+GHjsc9BCq1nyz03x2PyBmyed3h17+ZeDU
EFhMtbDPPK1rh5tpHgQQg6IS7llsky2ekMU/3k5NylhDl1laTYQT53n62/3ohlZB8jgC2gZSnDmZ
xP4RyUbygB2QvGxjazzbE+XW8evncJ53F9NfkkQF5oLEZUqXWeUJ5nTDlLU4FzPpEPZOvleNMn63
tVkcNJSf9ixLND6VYIRPhED16+E/ec8ZnrPEr2VNvSwi5Gqq0EsUiDvNPEQGK9Yotkoi+ZRp/Gal
/2woWWXOQenQmHAX+6VWUBenLQSdxsCVEpC62cZtQ1u9HNrgm0Xlk0XzzBthO1Fk1aQJ//FhGh20
qk5PUs/ya6QvuYRDYIpYY+bk4EqRP6ITHb7LSfjkAjVOvoaqaaLKTnwxaK80OHhBOvbCugtPjW+g
VRrmaQsFvV58/djOG/DFrNEljXtpGWSn679Mtn+brImpQTmG9It0JVbWowQv0E9BVpGitXbKKcfF
mzTD5TR5/+cDa+cBqXsQW16mWjJdB5+lXHBlPRgfMehsHnP8HpYKRZDddJ3sxaaZ3J2r3++OUJ+s
CFQKoqEpHPJUVby4vamq1moR4ZYrqFZ4SKvgfcYFjN5mkNOWVAbv6yv9bDhGA9RgNaCUv1iQOWZz
RsH/mdaDFV4F0mQ8JPNc3leIKU6S78vf3NlPx7NEbPgkTvjs9R+nbKULFV6Zg+CWY9vscjYru1Gp
LoN+Dj3Eed+cBf+cQRbP0VREBjs/z/PH+W0GxYYW9CHUfG+GFXo+/babFm8jb07FDh1DTeiHeJOH
WvXNbf0VBvRx6jKwoUmGJUPRgqv1ceAoS/Kxs/Bmb6RY7l3Y1d0BUp8+Lo14tI6FMtIOHAPeanx3
hYgmciNMybY09HFtxJSATqOJ4VYWRxjzdSjWP9LCJ+ppUGLr3ogxLOwClDO2oakDrYugBQANq1yk
45RoNFcGqxkB29NcoCOiYJIK1dh0qnAyPQT/gfrNSvRJ4WFpFmQ2llhNNhTr4kbXaqfJOUl1XtWK
qYMDc+lJEDDddBzhFpmS7/TwfL1cFFO6dDE+Mrg70PhSU1hFaBeFJJu2oSChqoax+s2aLP2JCPDZ
mOOazNZzZtp9fBpyhAvFYNFWLHFExldmlk+kd4hOIkvaSpRCHY8Wmjst0QMOctpuOSElwbJft76B
1f5cPC0dPA8wCXdFS748WGaKNKlhRFCgLiEpDMYM+UwxB+usL9Vv9rzPHokun9FQLlnRwGQ+XnRj
tRhE9dLZd7sXIHVMSr3plRI7ryTS4CLIbXyHgIqOalUF/ZsghKjRhhHfEx3R+Eav2spJ50xc9JiR
LeIAg/ZvZs2f+xcAL2iqoeoq5Gnj4iXp5zINyzbAQynmsRTIf11M6+pdiczCww03hINcf1cLfDro
+a5QjRugaBeDBo3Zi+rgE6cy8m4CmZXhCsFphPJkzpPHweRlxLPouyd/XrcvFgRA3P8c9mJd13HV
HIWQPpgYD/E6hU4NJJdPi6+X888uTsE7XjMldkwOah+feaDKRVg2LDsRpldrbU5o9SRD7yGu1Jya
kCgPe8Dym8f4K5Xj8toUS5Etw+CEY16+/Eh55lQq1BB3U+SSaQ6rRwm6lDadMJ8swhsW5rm0T3JY
L0kBkwJEw/huup+f258fAnheMWgRKOLFO26VPgeX84cookw5qOoYrIwAw0w9bdsjj7Z/MHB832is
NOs2CrI10cMFNgG5sNEVWb7StCn/Ls/iz7LXYtMRVYOCG4+zy91V0jlh1rDqPQrx0mtGjHUEy8CR
ejQNGq1lu2vjLIMqMZheByzrfj0bPoHSGV8BzVVUNkGw64/TAXJX0As+4zd61Sx6DtiLzLK0nVXj
WzwL8rgtpgHLt0BK41ckasoVOiWcZmZEHQAMpfLNdvzZ8qeyKfKBcKUEUf/4eSQL/4qqrkN4BdG0
knrMuUe8SM0Ap5KvL/3TOw+v+hcyqbAvfRyJE16mTOLIi5Ak2mqqVfWpB0mDzj/hW94KMCHFblBW
Ui6Fe78f5aevx/+k8KBLZJmSbHHB8mWAlqREpR6mFB5IxOEPVf5PPH6627EeupVRhvFa1iMM8fEQ
fPl64M/WGU0W6Z0YGF5w5Pl44dkckjA2c4tTxKnLPLfSreGDgH89yvn2Xb5s9OJM1m66dGj0P46i
F7SrTAmpRkdIixeJ+eCEjVa7VmEEt0qdf8fD/Gxd085vEkC6JLGXfxxPmBsp6jPGm9HYosmsxXNI
VwXRG6q6gLsRTCmEyeQbfn2dn42rcxcV3OI04OeLuzkm8SzGoYDrXDFFy142XkNhEg/6EL3j7yat
MFF+/3rEzyYOu4RqcnrkYvWLFTwkaMEMKPm9GnGwa81VS406YZvb0w16kHTscbosta6brP72pfns
9cSCg8tVNcXULvfjyDDzxMDPyzPjHD5gViguqtsQRrClfrMSfDaBfh/qYjvMCXnL+o6ARMHMcLDX
cfjp0Tug8MV7Bx9l/ZsJ++mD5ChjWaBPtJcvHyRO/pEFE9vzU+rgejbNq9KXFZy9KtIEE5EQiCkd
ll8/y8/uJ0PRG6H0ZApdLL9q0zSDL3ORsxrQyazxDg4UU1lwRh++maifvfYsq6ypimpJpnZxPxPc
I9HJljQGgdgWckBnciqD2Pv6gi7o0OeeD80e84wNGyxu4AAf38OkTaoWx58YYRs+xpNco+Y3JRpo
QlSVqxS/mV6M6yfJMMuToRYSSQVl+95Wc7eUG/hbFIGDq/Sl4iUCGuVK9iMXIfLgGbJWfrMEf/bI
6QPSqTdkCRz7otAz5ixJ2rSKvdnEnFLAA8kta03xahGjsb4s5qWa6crNN3fo/3F2Zj1y29oW/kUC
NA+vVarq6nZ7OEkcx3kR7BxH80TN+vX3ow9w0VITJbQDJAhgwLtIkZt7WHstmcDuPCPQAJNJQ9+g
OLNPcJfZq6tcCAinzUASEw1frD5d/1wYKAMRxQk3hra4CQOCLn/tH0fXnA6axIp106oGNGADUbdo
hG6/kdb1RdxX9M/NtBoutj6DKp2ZjIWF3gZX46UP+lrPB5utSrEo0phU2AAruMZev7azmIFLBNlG
M/riIWlog4Wjl3gM5DDePRdjfl0Nu3xv9P34QTMq4Lxri4ZBSqvWOrgMinvHb3ECi6oqvmyf+Qxw
FsxM8SOE5cb61cZ3f/RG2LMsaxkP2lXywO8/twM+g0IYbUJzX9eP48IMiiWPJWUxLAsllIlfLQgz
DEb80G+o4iT/kVng05M4CKTOhxCP90+c6nNTAuTDEeLZcONuP/dsNzHiWjCG03qy31UDdB6TO6SP
RWz822qOxfjMOFzv21R4b6piLJtE3zRfQTSMmfQYLXG6NUaaP1gZWEktHUBV6ygJDAz5/nnfnuJR
DHj9dR8yD9nT31/l2Yb93QFAl4JfYLI9ra4uujDnJOz+GRp7foaH9UhaW3GIeCu4QJTFCKIDue8v
SkcB1NnZXNFK4TFezq09QaFm6enVmp38P/eX92o7SVhgzmDij600SaO2plr6bCtZfH7JNBtk/ax3
Dzoo2ltlaxp6xnp78Bi+vqwcVR4mlOyo31qY3Bo09MIs2yLX0PoYukdqEQ5880FRoUCVt7+nubE8
9kxzXxj1Nq75UNV/wM8NDwgqFAf3R7F0GtkmZIO0hWg47pxVNznw2vdUqWp9bc623jEbW1wnmlU1
k273t/nVGylXbToeqsSyFOTvbkrW4rViHVvoVIw641blAo6/aazkwP8oFwV+6achy9+Xm6BGotCj
91oIpbNPcS4C8l05EG8bI6MGi5uf7y/s9bNMhsNR5ZAGIDIoN26/J+IJ/bDQsw3tQTQPjmC+W6By
+B5kXPKj7ejgQp9gv5tRX/oKbgwUdDLbX5FYdq4xnPtXr4I6q4lTBjxav/qKrot4zmut/jGOYjg4
7K/usvytBES0w+kEQUK5/a1BDBdd1KAOBHlU9WRqVvJ9HfXhq5HHEBQ0jhBf66VqLr6ABvr+Pr26
0tK0pdN5xFuTJO2OvVO241T5NCz0vgecnLXmH50WOFcRZEfvoeKsgTYkIjMDukAUfrarnNcgdydI
3OmkLvHTUEhEsgFt3/0FqazQzfrZy4Pj1dkFmGvEQHdlZVroR2b9SLIwvBua5qg3r7BCk4kGjGkR
95n7ybvMiKyaAnMEJ6INF3BbBSdzdI4KOCorP6tWZO0Quu1rFShN+nybKQqDuPdvVatljMlU4iDv
UBwBUivy44DsnOXsdkwbtIEaVi97VujBx0nP1JrjMyrVDMaBF3hlinI4+EXZ5XBANPg7U27j+SU1
ISeMYdG6zLaVfoFUraIMV8b/3D8Hr+6US42J+6RTRbVome1MTXajd3AJYEpkxpMw7OgicichIDfc
c5d0ycclQgRj6s3wvmHFGh00HjxCXYlssXcvl0BRrM+ARYZT7qcfiyqKGV0Y/Eu2mv5BnKMw5RJg
OWT/3Czi+u2NamI99uPOYOxWnwHM9GPd0AhcvHdDkOXL5f66FBtKf4/GH9A938FrbI2NrtvGTjIF
IbzYvTi3mT9DxQOGB/6Hzvs2VF3zBdqh7Az7S1y81U0hGEPZSEfnB6TNK6xIHllVUxp5FIre/zuF
C/mpjMuFOw4+5e3LdB0qxbgqw30VO65WZk84KMCgqF4MkK3NkLUFffKbPayxfy7nBOIwpAa/xFGT
HWQMqu8JRwEgEIqBJCvyz1/EV6kzalkwukFYlCQApfA8CKR7J7QMmMTuL/OVa2FDAZMFcCIQaIC/
2ZqKAJ5C7hohdzUFBuP56/g0aG53sKBXr75sMQE7tagw2Jbj7qz4sxFPJWCPkEC/enKLBebRxao+
gNYyb0jGum8/Jh5BPyhinYQfFaXtqhwQBdAmob1apszQewlITLrl2g1RXufgnVEtDcQ9KDm6xK+R
cvmUmomuDT4zq3rw1NdZecto1hY/BRMgrp16ePHuf7Md/QSlBrYzID7gs/GE8v/b5Q0VxTEJEgy9
nnIQols1NE8IsRuXeolHBp7ciaH1YllDBIN8cYpKzYfzaYWb34IhEvIW6wJ1bPr5/u9SHFt+VgB0
iaSAZufODY2asDrWj4LyBNuY1GkZGZZi8HBBd+gALaWwBQZA7ju1ZNSbdmGdU9vRMldxQMcOyaeu
Zj6/hBLulFileb2/LIXDAyhF8EgGQprFlMTmNorEi+ISKdFQdGN5TTKDIWggOTWSXxXzRpYY//QH
5CmCsv5x37JykXxLsBbgn/C1W8tDbWaNv7DIVaqTwgza3hpAvycnH9ujM/WqOEMNTice59ORMPv7
VeaZbztm7HJFS0CWrd0Zj8IuIXmbbOMRFr4STcsxemhtqdIElec1DpB+evt6SZslBgKv5O8Brtlq
JDQ9DR8BDGBP4zrZT0VlGKFTjfZf902pPirwGep05HkuYO3t1sZTMPVLylypaXvaR6Sq0Zqj+3yN
IM1Fdgea97Uzq5Od5fmbEcrstAPSzGd8hWuyH5RBbgGgWSBZ0crmR7l600NsYZlGy3pQ7lKdH2J5
qqwAhYCOSuf/4h1p7QA1j6H3CTyQhV5dGo1jXn93J1Q272/nay8ICgA5VmIdeh+uvwsKJoB5M40y
P8xKAIR1ioK3MwkbKeXafe4XZuvu23u9MuzZHlgZcuOAmul2ZQMsYwvjaF4IR/oPEfnFbRzSj3Nr
zw9vN0RhBZQ9GA7GSnautibfc/oG2SCIq9ubHuNTEYSFO8Y7ekhUS8J90hHjsut0GrZLqpbAmqcC
ohNo8SDnTB3nFrflLOti2i8sijeLlN8jXAz2vdfMaLIFJVvIx8aCZA8QP/DGsZTE3MObX2LafCRI
nHTeY4o421UxlCXroo0bWlEGg2MH7cqsaR1gBtO9vPlTMVRANoZ+EVnMPktqtJay8wpDuQP9OOw1
Q2TcGrOqPw6LM32/b0tx3mXRjY6+XBaQtO2yBj1Cstqv3LAZvb+Azs4fx9gY4DNnWpIY3Tnwzq+j
NNChYP1Yl2xdOruzUaDd3lbG5IaBB3Nepo+wZXhF+taCE46fT/U/ZBY3a7eogBR2oQTtUn6gaQkj
q8SciO4xypCgAA5IL+P+LsoUaFMh3hncLYuRmI7vyDk08gUad1vzLxQ52pPWr/aHdLLSSxdUzcFe
yhu7NwoEwpP8YfJG7yKHdY5QYwvYSxSe3fdBMGsXxMkKOCST9FpQTD236+w9MoVkP5bVMv15f82q
k8OgJnUPQgnd3KOMSQOHNoOyEHWXFeFdIy/OSD2X15KvegPza7wVVsUeI4UN7hYcI0Mqe89cj9w8
Cz17SxfO1yzqNalkMzlP6KTVR9U9eUJe7W3AIKjLbARTXbsT1JKg5hZ0ySGM2/R0pnh+LGDmvQGj
zA7w/Kqzw53w6KG5LE/fOebKG6YyWVs3nPS0Z/rIMmXA0IUQnYnfeMCzT0Vb/8IzJ8dv5MPDu0O5
dHvte1SBOj/jhrRLl9/oFfVhgKYU/xHGeewz/e3ek+yPKgkNRcoy+yjX9vHNZsoim75srqPrtWAf
be0xQLfyIN99XfjmoFDL8jgnRJrAl7drQ0W1oC7KQXFtLZihkh4K+yykZJoNpPmD57Xa5xl55IsO
bOM2G6K/QAwKBSwZxsGyVe6Ow8PPAfzmE1Rsfwr5ah6NI1KnTbNkdGyhdai9xDqIjlQnyOFOSNwj
aQuUgJvoSEMnDLTECAmbF/shGRWky4k1opK5jFc3csawQ0jm4Ol9HXdKjCPdYVo1BJ97DIMNNTEw
f8ROLLTfoToyQahPs3tdM3o2/dJMYZyP0GsgZHngbFWOR2YS6PqBRaPOv13uUvI2itZyQsdPyo95
VsGaAe83dRu6zFC4ulQZ8wObqg9JikrTl1zN5YBtbdb2opWdBc8diKP4upg12hZFrx9MZam8zksr
O68TgcxORbpS4kM2+7JAQ3rqxwCx+3g8AveoTFGeB0hAoGHS39suaLJa3V9Tw6FMboEFg3sbmUkA
/1WDVNT9h+I1dJD9YqKZrBP/xmiKPL8vovd1LorY73UnFC7cpiHCKqZ/ip3I/ytH1TB7zCAMfigH
I4DF1KYaHKHL976Z/HgO7/8S1VekEca8vSQKIETY/pC0sobaMCihOhYjE2Pfe++T0l+/3Leiepdl
iEjzFJg0oenWCrKlEXJksRuiGW7a8Oe40TvG7Ca0VfpJgw0f5cPvc9UW1Tlbo+5pDiDtPoiApI39
+0VcIIf6GbEP9jPavItFkyNEERYBsvRVP69X1xsnEQK8ah4600j/dVxYkw+uiepqghP6H6UBeOTd
BluZU/exTzl8nuEvEjSWzkYSQA7ijdZ8bcxIO2ISUFkEmgauWOf9BAKy3eyqNufUTQfUfGrd/dTp
mn5CA0cgAzJEcJsx+nmwRNUZkrBipsgcnM/Pw/7iMGsa8n0CiaSQNBftBTuuP0yQu/99/wyprqcv
PQ2VDEbGvJ2/aYvY9haL9xJQo3Uu7NiH1gURKRTngj/um1LtIBXLANA6I0MEztsdtMy6tMYJR+7C
W33JHc1kDhemKL8BwS9mxLnu23sNWMUdvDRobg3WZmLAf84h6VuoXQy/DUJrsMuzO/hSMBN9FDuY
8qtudP77tsn/9ifhXtwgkjQ4Q/rw9l/D+0whHiQN1Uh3d1tdoYkqQEc4RGy1/TsFJSvOmmi06Zxq
Tvmjnqy1QFElzhm5ylHV5RSn5TO0FRqFiEpDAG1Z++7N6BYaPKB7iOplDGpIAuCXLrPurMHwZ2L7
hdHGy9xTC+2F+7zMtXfgnRXneWNpd4HazDYjV2DJ0Iwvjcirh3mFK/D+LiuOM0YIUWQ7mAXtXhsD
4Q3dKqCcioRT3GyBVgUj0VPYxZB2/YIp8I0ocDAPQbqw3bnVqepxGHS+J0odqL415RPMW3+s1twc
hF2Ki4ODp7XiyVSdNGFracqCmsl5KgIeuqtXNAG8qw7s7eb7lX2xUPU6sKfw6cBxaHHg52it27sv
NWSa31glnmfyGLpJO3RYFqPSb0mGtMi5qPP8s6cnIO/vb6hymUyO+ZRYGDnY124NNI28uSKcdurV
fwbesnyiPEFyma/RB1s468GNVDyftBtp3cuKDpN5uw+YtYuo7BhC+dnIJmos9XpxxAARDzeiOvvV
UD6IePHfTyli2AnsJwf2ldv8wr48yy8cfDYOfbPiEMPJttcbSjlILBQmLJICUL8FlvzsLNAl3t9k
RTRNW5epCqIT2g77mMHX47my58ILs7qDDM3zTAQuYSiM2iC5dREKyBaKied6qMyD+69aLjERcTyu
hgdA/vmL5S5ZIwoPtxIyHJ488BJFKDdCPJcutfiw5kN7G0pkqO8vV+UPCE8omNH/5GPv3BsAjpxH
mkua+RQGSRYQbS6q7BlHesRgojbFXJjFETZJ57frKxdRWKgw4g9cqMrWEfbYBf6e60gX4WArVTeF
asz/m9p5uWV0jdEpPAK/la2Eu8y4FUZknJYGLjyHQOh6fxdfT39JGACb9fM5pQq680BenGgdtTvS
yyjSfrSTaz8FuQguHjqMxNJrUiKAKjpvOGfLOL6rLY25r3xJkUfOJnHRUlt8yWPHOVtDtv5uTZr3
1/1fqHhcOFa6RS2Ygg1zitvN962lLaBf8BCRitCDL6N/prhtH+8bUXxhnhWe8J9VKGr2WyO23g6N
Nw0IhE3M90WOlkEU3Iwn5B6PhpVfUw1QKH1pa1c3QY1uDoYIdiF3EV4NS97qGaGG5uw/ZhJ0P9J2
7o2PDA3AnQfGPv/qIqwXn5u4hco3T1yQYh7tBe9Sos8BHaPmije/tJKHiGYQdWoewL0j8QJktiJQ
MaGbaf3TpIkZUcPUuCRT6x9kq68/LtkFLxIjT1R1iPm3+64Na677GQTjI+JIH6bMXR+bYO3f7Bmp
MhM1yGxfBiq78FRzeytZtYxElSDt6s9N/Ug0Rl0nL+BD7Zam+qObJitEzsd9K46I9IkMjvCL1iyt
xN31Ej1zKnTynDDqeQk6w2zgJmrn69IX+ZsdIqZoluH+ydpILrZ7GbWI22VF64ReUBXv8yTTb2uE
QDIZzJ9vvS1YIqOQI0u+NLq1JPHYM/wrfLVA6wFPI0PKtDRh7WxYB6HY66eFv5/4iJiBiOXVIIFe
18DIiwg+06jKbnGXfsWf9VdvzjIi/nyCcDY/ml547YM3Nu3dN2sXDU6PDpsI7I2h7qNwD/weQTGE
H69pjmTM/e1UXYIXa9wfz3UO+oleDvbgs7usntle48QKDm61clW80rLSTt65Z6dbhbdaVeQA7R+n
HG1RdFuKZkRfIV/nm+b68cP9VSntUathto24lgm77SGZpsIdoWWywwQ9v9+MpfOhLofHqC2pYMZO
d1Q3kC56W67gq9GWpCZDjAkae2tv6MsipU7KScn98qo7HQRUyTJ/ZMY8OZvm4J81zS0eTGFlB4+H
aqVyfJOYiw7Yq8zEFV02dVlgh07exzeRwQ3van11E7MuHo1F+3p/YxW1MGZXaZnzZONRSIa2K0XJ
0WyBmDuhmWjRI3Cb+ily+hWZ2glmKqcYLhGchyfebu27b1V/Gbl+VPpTLRnQqhyYcSX72c5v85Iu
wvBm8u8GfdrWyZAxTJEvfewgoHhctPwI5vP6gWbNBgAwj446CcJuzUMTTAkdbSccOm4+gtXJqXeb
5SKi+tv97VUuDWNUgyT90D5FaovUHdqGWgbEYs1Fh2r1NHoQfQ3uXLyrDTM+OD2KXgPWyNN9Kpum
A9/F9nNappinGhoV/LaEZsWjfkVKNaOWOpgnM0ibx0KLEaFaJvsjhGfdQxkk+tly8+DgAZGG9jeI
l4qOMbNQALSkn3oRxpuAQ3u6jYj4gn0mBY35T68b4dhKgE/LVPeN6R2tPzCrPs+yuOvLlj/w5K3d
Ih+KPDYHvq3oAwrJojN/mxyreOwpk/xjDZr2X2eBZ6FA3ewTio/DwwwZ71FRTnnCQDfI0TgYF/aT
uKhYW/MaN9Qdg3xA6yVPvkbF8HtcrMb1/glTWpLlBYBUPtMMuw/OhCrVgIhwpOx967doGQLEAbXu
caXAcbC3KlME9fKGUm6kW77d2lZ340XTMWUu9nJLoRM4e0MmrksKX/LbV0UwgDsCNi3XtjUVN4iX
TileKSMLOydMVv+15nkWRu6Y/nPflDyI+4MqASiYA/gC1e/WVIFsuFgdqJ+ZlRLfzCHlfbGTo1FQ
hSOAVge0K3BQiVHa7Z1Yjd4Y6MmjrZaIizsI76s/i/FZc83f+iFeDhal+FTQQUkkLwNpVGx35sxi
mkdDs+2wWBoGwnLXC7mG/jetHmBuub+BSlsMgQDoxeQrQigGTie7rFKOBXMgzCyb3lPv2N+tYM0/
37ekeJV5j0nfSNAlMnH3qfqK/qHnEUsVQ2PZ18Gx4v+4RpwD0RxWYcFR7KfAFgPtidne6eD0qzyL
DTxbVmX5jDRztwelc3Kz6RZigkn3suuU2ShEpr0dar7W/1HkBZQKXtZlpxi/9FRlY3NhMD3/cn8L
VJstLwWnCN4k+qvbHzHX0eKLmWi512yUzVszbZ4yRF1bUAhNd+BbVIdWcq3+r7pHnXRrjMa0OelR
SaqTB4RZGb2F0+RM/VUM45iHztpqyy8cppcm5RF48WzMyTL6/dI5YWCP/WNnlPMFEU7/Y2SkR/SY
ytPEhB/8tR7B3h6Xac01ou8t6eJcV5Cpkm61DzNzShcn9z3tRKE7/xzNnvhTcyfjIOxS2YbJwJcN
Ivlg75ZJh2NCWwF3gF6u8RwEsKXEplGeA1dYF2qb0wWV029p3BQHn1R1fjg8PE30WamuBbv9RTZ7
pD5rh5Xw9AcvTZD+Liz7AZ3Q9fL2o8pgOaNhP0eS3Z0PqmxYT1aXcrRb9/+tvNz5VLoF2gs+amb3
LanOqW1QXCdUDyCO3eVYGrVtGPBqNyxxruHYjfancRZMMS66ZNzxvt83pwqy4KWl0c+cN63bfYFn
BjqcFRIh47dR8q3A7T0mbea8m5Gc/x5QrP1jYUov1BBDDVNtcv5TLrSO8zrtDrqqivIP07e4Q1ny
l4vfuYM0GM3BFcSXPtnCSRPa8tzUwNdXgf5KszaU5t30XWsL9KAiQJ2BXuocMikA2+QwhMXI5BmO
dYRNlI5h96biIplGYAgJcN1+EC2qHWeIJp7vXINtBZCIh8xBbJ26mJhhnBlOg4LyiIJb8ZBvjO68
VVNAexhR45WzOuO59szuIQJ5fvAMqM6aRPFYBvAW8EPyV7xwUGUUROk0pW6YNuafg5c6D2sPTsDR
s2cj0qv/3D9q8jruN5J6hayEY5DyztbaopkTI3KGG+pRbZz0NDbRYnSnD6kxlrdYb+ZLnE36yUqo
/U1RmX66b17lLRyHAwBmiFmPPRjYCbLRAz8DKiuFwjLq0u40CDM+O2lSPfyKKWAQQMaJW/b5wgrT
V2dLkG5TJ/MNMvXqQsbffswM+yg4V35CpkqoOAU/5zK3m+pEeVPCOUove0J8m1kH82M7TEYIUR/0
UQ0yJ7+wtBf2dgcT+samm2CoD4NGK64r0ydnUrj1Emj+UdtGuTQ655J2iY7jPvvx/SWdOwp6YQwJ
yDvqFEjTZC2Sv6eiasf3jp2+mXoUrgOKaUzi4YYYmZFH6MV9cEsKdklPyZ/Zbg9xn9Q8tZGLjnEW
vXmUemdKLv6FqbYL0oElgXRYJ/eUGgMaVW01HlSRVVeOAhPdd6rIVEV2F7zrRkNkXKjQ0oJO0sz7
wymPjOCpMGP9wUkIAIsmiN7V6dp8M4O5Ww+Oi/IHSDCkrPPCRLp7zbooWjrI7d0QIhHEibIcwIU1
jsGPsrbRXau4766FOLWmxUVo+OkRMYDq0iPBQTOMpxROnt2bUtvwIhPgSQ83VEjFNk2JFFziW7/P
a5pF5/uXQ7laOWnEbsNmsQdHMjpaVA662KHZGfPJi6bh4wq1Zpj0kFa5aYryLBWLZ68x3PerMx/1
alSBGJ0CSt30rSgI7c4U7UCjGhzcuREkZXbSp+rroGfa74YT9Vdz4uPmY9OfRdl1Bw5PmU/Q4CRs
Qa4BAPHOLcxeN+hiBikUGMP6z2jP/ZVCfH3z6zG4tbCoPXtaLU6y1AE2lZEPqinNUTdD9WhKkQO+
NN/c3Q8GWVrHYPxCc5kaFlK3EfyYcXQsZ6LyS/Qh4XyVpBaMl26vbpHBFZLp4NEdvfvXLjrjmjRN
dpoLu79QqTiauVeu6udDAjySXs3+CFeFn0Y96MjOFtl5nek8uetyVHpRHV0ZAVBrY7CbYHC7KC3u
gnweSHxbM0aZUuvF8l4U8FxeF8jQpKipGTcXLjp8q6TIRhwOXjH/ApqR5xm8O00aKICg9Nj+DEiB
kT0xqLRFxhr/pfPSnMZpqp60GqG+OkZdbnaH5qr7qH7ZZVHfrGaIDrDwqu/78jfsnaaetWnegd5M
FzrN2pqIZ6MrzVs+GPlJBxB/u+81VB8YD+Ux0sac0qtpZXeYbdeLKRnbdT3daqc3bwEiBb/ft6Ly
hJQa4PJlzAY7uxuKMG4c0XB0wgm1jX+ivkVzzC8LVByDMRqPcC0qV+TbshbPlA2sRrs9NAavX6qV
+FWzMsGUqROYT006FcnZTyxkmHojZaygcvssPvUQSB9VbJWrJW6AnhRnAIfh9hzZYhoLrROUFpzJ
vzZlt9xWMEuMM8zTQd4iN24f1nIs5TgRvBggyram8mlxq5XeTbg6eomcXd4HZ09DE7cHy3lJYWYN
86U8mqFQWv3ZGTbpr7w6NG0FaVEpO7e5W9SPtZv/UTN19qBDyvBOm6APrGJu6tuPEEU4CsE8LtL/
bVda2ySjP4tjST0P70Wsr5+NMe1vTJweakapLoUMaCm7WwZ1uP0HNBlziz0YxwqR1dcaWp33k1HH
B1dPdUxlxgYWCnSQv1/RWAh7gFDYCZPatP51qg4hQQH5/MOSVujn6Ub61MO9BlyomA4mU1QnFFcL
yJ5/uXi7x9oeYjNxGHwL5yEZH7sEeeaI3XiKRXxEP6I2xQgDERAcW3s9sMBowe3FlIHhkisvi9d/
6+ZovECM0B8EQApL5JPIRsHdz0u8dzJimtGUysF7egMyh3DFRE/j5DvFyXYH6+HNpxHedbrfTAJT
PNy7mC42xhktEDfslzgNe9vQIGn1l/dJTnZ535TiRcAUGCeOCH22/SyuazMQZWXUSOJ60H5kqD2c
LNNM/h5E6wGqLY8AqorHmHaX9J9w3hJWyWP7IjnwjClPdReXYtR+pX2cSk3/o4mgSTsVU9dMT1na
FP519oXN1OKKNqU2T8tf99esuIA/pZGohIMOIQPb/ga/iC2CZSo/g+1mn8dgWC8dY5o/7ltRHRgK
+4x3UlihpbB778VK9goHIsGNEaGS10/pP+2Amm9EGHKQC6lMMSdE3YFcGR+229SiDjrEB2c79INE
3Cy/dT9VMZGNqx+yuylN8SL4sOfSxdpXshad6vLMgBjStM16iYMoecwHRrkHL04PghXFZ5J9igDK
eC4C6KntZ3JdMTBOiq7QaKXzNUkL7yH1qGrc/0yKC0AwhuungyVZf3ZpnD34QErka0OK3F8Mc2i+
+ONU/hNo3XffTPvv980p9k9ycuD34cJnUbtPJXyviGpKqzCbdM1HtJLg4Q2G6WIa01Ggoto/KEdk
KwvNLGMPQ+Lx6R1jpbmUCtO4+e04XNo4tw/2T23FZjI3ICYhH91+pajN+4YWrk0kUCPKPvnms8/k
3O0Xto2uHxAPRg5IA7dW8qBHba2lnxKjsnbV0nElux/196OXfXu7JQZfcPI8z5Dj79ZT6aLuYZ2h
8t7Z9ge9WszbvCTpOXfpcN43pfCFcPkwhUtfmLHDvRZhWVX0cjoiycookD6OG2TvIy25aYn3l6UV
iX1CT0W/iWGGXtjpiGfv21edRdgFGbDEF8vW9HZTibEYvKqIzpkD1h8Y4fxc2zWly8Ralz/vm1Kd
EmwgwcqgENXDXYFUj6q8LKEMCO1WdJJsfoFaog3QXb5vR7WlL+2Y2yXljTm1DMJxm5du+Oohb/m4
ogbMhGNWXFtv7R/GsnEuiVYjJj91R9Ieyh2VuQ4IZerOe2fSZ4079R0+f52q4tlEx+J3T0eQ24mM
P+4vVGUJCU0ZRjJ78oqubl5XuiapSQNuyPMbUrjBb0lHlg5prnuwp4p4nPVAE0IsKaF/8tu+eLLn
YPbroqPXB+NE8d9gsPUnp9fzbzGAhifYzcoPzmyNv3DhaUrQvw1oUDj7BlgHTKLIoNMMlyy3TklP
U2Ssoh4taHTc72+ldLm7LEe+L7KyAvEjR3S3PstoxGoxKdn2M8lMHg39Q1rXxbvE8qKr6J3mE4zx
2r+Bnh+VdVSPD68bjSFAVYwe70wL02xGLUnobeYmo4w1DZ/KW/MTb4R16fRKHASWqqUS5lHLkENo
TBdvl6qlbr+4BOeA9k3ncYTZ52TOkQgrK+5kb9E81X0lLmnSD5f7m6xyAAw30gWRPG3w724tj8wj
tCtXL8Reew7mOSlPelC1B95bZYZYVtbqKLi9YvNqSztLy0b23fPS/lajr/DQFMZyEJmobgQhg+Rk
pTvBiraLEQmDJHEEH9lqt5/qMncemq7UHrxGq0BrO805i7T64EIoV8ZzxDmFrOeVtFbfWJ1pp6yM
rmARTibT5+Ma/Pf+V1ItjMcIvjc43qnH7b9SrSUBnSRYZUydlks99SdIOrsz8Xl3SouyOQ11Ohz4
F8XK5OMn0b4M3r8i8IX4Wq/1RWP8wRmG8eRlevNOzOl8gMpWm5FwYkJ+EIW7taVJjHR0Qb3eNzrt
R7M4xWej8Y666UordI3BfeNOwCxsj0ZSWjQlcib3vcbVbm6sLdmpHQb74AQq3jl4vKVaH1U14GS7
xdjlWOvZQBvO8TL7Q2Vo3yO4fKGtt54KEFkfezH+rc/oO5ijf1SfUTw9cDrSS5K09VAR7pZoNIAi
yiiW5Gtx8K7qWhhl7dydT8KYbe/gcCiNQccr57p4g/ad1Ra2amGnss1TLsEnPeq9i+mUtIv1oann
y/3jrzTGbvL1mNQlAtx+vLGL4wWMpRfWbfMD59j+jvYoYgdrejRdpDomTLOyHgJagEI7S3anVVAj
RPQzylZc4SSZ1tOCZtdRT1PBlAeEliKTHNTFceyHLYpJp3bX8rF0AWNls5jJ89hU3SVdvPFW1Mzv
hcW0WmHrpmgszmNsfhoh6L+m1Objs5iKlmFIFxbv8P5WKw8wWGIKKUi9UFLYbrUB47+2Dkz4mDyt
f+ciGZ5IkZvh1M5DdGU//ABqGrjoTq2l5+nZzcumPYi/VZ+bEiMoG1nJZdx9+xvqrGXcPRfALUgE
3jPaPzxnwp2vYjIPY22FZwWHD28KuEzqYvtY20idaLAoaFC1TfzHuq+1h8UZxNnlyH2BLXA+m3Ha
/cJ5JkeXIDQi+VdcG3rmdp5WAirMO3f505xQrg2MYvi7JKH5hXtKPZoKnI92G1Cp7V4KQM4F7NE4
BRN27lNkRt6/uVmU1cPQCt2+3j89qusDQS8DrVJABzDC1tqIZEYWx5yeBHB2/qnwG9iq7dZbfmFM
g4QTLgYARByQvUcYoH/RyKCYEVubj54w/H9a6H3+vb8a+Wt3ASgqZ8wpwT0o68+71cS9G4gowsfp
1ILfQWVvfIoYBzwnqTkgHD6nR1mS6uDb1BVl/YFazZ7nCv3mOAA0CPlBINyrVQKjy/J+uA5VdEQ/
rjRFCYfAmgYo9YHtl6I1PRooaTDBrSE61vVWfhNjO15qPzlCM6lcCg3q/ze1u86WsL1atAGkbhbz
Cb1Ln8Kd+689apowOs/BaVqN9ZLYoj+Vmdcc9EpURxKwHlxo4AFxuLtkuu4zx3Rod4V2Zzv/yZk4
uZZT2R9EgartJBcjVKJ0ySeUbuZlLlaQQ08Z2Ip8icVtiRZk14EoPkMnPl3vn0rl08FQsRyi+5nS
7j5dFtdg5tsYVFFrRM6jKMhiz6Y+iuCkQcoJ7Wob45/nmPLxB3eNUU5BWqNuT+7iGl9B9M8PZtVO
/516W6sPfpxqt5lpBwzAXBMZ1O5bdwwxFYYl6/522XxeajAegHx/ATSDyDwlNKBOMj+0trsdJ03k
5waT84Mwootnd99qvdVusbH+ivuUI5EEjiCQKI9vLRGRz85kAo2EfxgpC7cUEBwUuoEwaU4N6YAR
QHmKKNUZBsRaZGXyz1+cInOs5sbIJe2c0yZ/B5QJb1mhm3/kUeEelKZV756kO6FyAAEB1KpbUzpz
FUlfSpQMk6QXk4w3rPyJ+rS5xKfJm+YnzU20z/ePrvxL9w5V0jyhCCLF/vY1SWOpEptBGu6i6JPn
2Wm8E661qU5t0Olh041HqDilQaIREqefEJHdhkYILPhlPcNph5g6BCBG8L31GOwZOyv5ktTWUYNI
uas/mY85GdLudlchyNGCRafDFiNg+KGweuezoZXDdVytAs6TNtXPPaR3R9Gk8ta9MLvzCA6TrT2a
TXjYSTfPIi0aGmHN0VCfejN5m4C70NTY1/1Ly9XMRBI5VCQaZJyOgX6tA8f0mdEWJM7IDeE/v39i
VDdCsmUbP3M2PMp2Q3ORdyMoH1qWie1+6JbSusST7b3PfT89iDpVmwgWlLEAAiV6sztTsY7AyEz7
KXSGNE9OpQ6O6wRXwmGepjok1LUQXSJ+ZRhoZ2ih21QZJfPt3Vij8lG7/XqNjKltLrNZIbReBP4l
GNr+r/tbqXqGPTCwhDQApshQt1s5gOmJc3KrMGGU5SHz+/7bKjKwGElqvXMszb264CbOcMoL5l7t
4MDhqFDfdJ3xbcxlUi95lYHXhTGtIHDoMLbQ2jFgU39yEqT6TqisGyIU6zg993aDKro9TAAvJ6Dx
06kZfBuaEL+tj3rUqu8ACB13JIM8ZOa2GwJTNh+3kNFWXVjP4LnjKylzHga9XmWn1WuNEFag+mAf
lFbBbvAPHhCQ6dYqU/bjNPQElZmly4pibf3I8jl7B4Hj+qFOKb8xXnlELarcfN4VSXWny8HG3cen
E4WqFJx6YQLi6wpLW3fuKpF8gv3FOydgh78GYPSeKx47dCB0l1ghSr/4HfRb90+h6pbJ8aP/4+y8
duRGsm79RATozS2ZzKwq2ZJrSTdEq9VDb4KefPrzhQ5+oJJJJFHd09BcaDA7IxixY5u11uYkALky
twGC7iT2yJQdNn1Mogu5AhJ1qnGUQe5bgXqPhjDl1C3TSZkLoLsDabw9rdmjoU/FWzuzlAPnJN3q
9jmTgjacIRrmYDquP+WcKYbRyvzAm4qOqottX7I5ny9Tpq+P/eDUfh0hfW9njXq5v4s7mluyRQ6J
itwEiN42bXUGDSXaJnexmg8fdVdRg6gol2/owU9DqMD2Hi55buiNP1ru9JbJpjkabvKDl7P10RRa
dgS73d0MOh6InKlIY24FCOtIIOvQOQ6xS7T8MmZVTwF7uUxo0RukbZ9MLUYDpzXMt0iSHmkM7T1N
5IGURqli09vfXGUmBWtGvMpZB1E5ZO+VpitOSaUrH2IzF+MPNYnNo/Xu3WOZVegqFRw5LvL64xNb
pVY3sd4pijzrnd47zrPOvEL1WZ+F/jFf+jbsLGEcpDM7KwXgj8MCdCsJuvLkvwgRcY9LBqcM5XRH
yz4UOtdXW8vyd9cqf63WWB2Y23k0mGZAOsp8DE0qA1+bW/I6FxSgOGeDYX8slpaBQhBLf9pRZSzB
MnrmGxRrtC9eJWfEr8qRvvTecinN/CEacMy3Op1L0caKXpiubMVGja+MyBb4OQXUn2s7eDKkctff
B3dLZoSba032jcSFlDezbu5WWy4IrrS9c5q7JvnWiVG/OFMef4R9Y/9O86H0F7tvaj+1lF/GYvQn
pPn1Aze5c5v4DYBxEPMF3b3tdnd2xnSFeaHi6VTrpbUbtAXgoz1Eq1P6tg31Dja6U57ztswOvNpO
yEX6Rk8f3gxJ1lYBYygtG6A0ppcyXT6JvnG/wVx1H7XVc/93sNXytN5sNdhpOhqyX7MFyJQGJY8E
cZPT6DXZe8IA71+H2atz4CU6I2ajTNNrooG8fe9MsdL4i1qp+jmN+X1+pWZdHaY0lRBU7MoEV9fq
zdGH2P+FnARKBzyc286xrQxJOeQpMryRsxSMvOnLt1SPjYf7O7FnhnKZRITwL7MKru+ZsOpSrVPO
nBYlSX1a0hq0nCjW4vN9O3v3id0G4QW6gDRzE31YQ531noEuGXCvPA60IRNf1E6P/J5kBV2X+NN9
e7vrgtqCggNjrfGX1+vSjLxaXJegOnWX6jtoA/W3Yw9HWJfdVUngE2Bj1rRVv+6aylQXBxWncl2n
92ad0fNAgvskFKd/Rq7i6Irs+H60CUzuJWUOYBMb31+79PyybHZOzTQoRaCiuVGdDSvp4yBZhzK+
1Brg9ZBh0Mlf9/dz1zJ1avJZR/6xeejsxrUWryN3cJU8+7KYUfyFt4KDqTc2736pUTGsleV03+re
K0CfR0rH0Ae8KRaOgiBcyQjam9EzBoBRa/euyfX4AwQ+WLdaZijinKZG8m/Spl4S0Hpd/kMlBllq
YAdShhd822bP7VWrEPqmZm52mqDZpFbxD6/KvcU3Z3HEqtk7UJSxgACBlGWIwuaadJ41EMQRXvVF
kp+Zt5n7kb2It1Uc/VpJ6A/2d++rou5FoZnQie7T5pV1jWnSaeq6cFyNt2tktA/VoH6wlkpcvAXQ
ejuII7znvklyXeQAyAe2xJWoUOySAiGzg5AXA980Cdjwvbug0rh6P2s7K98wIck6QCDvWZWqQEAq
2Fbu6rU70AuXsW+JSnfJoDxRKokSKlbcP8Zr5v2ymWYSMBfqUNRl72u+sLoNlm0khREzoyuhLJ36
0UMB7DyX6vJzqcxGDQh9Jt0fBp06hp3a7xV9MM8C3caT1k+rjTATKEc7UY2vbGP3Oc7q5T1DBPqP
9+/YnqdEW0tOOmIcIG/+9dYYyhJ3NU2IUzLH66X2quh9N8zN5b6Vvccd3W55mV2emm1i1C6Rmlv0
gE5MQADBXFZmoOa2eiKG68+vNwUbgwoj7TXq4vKrvIhUNZUpTV5PpKp5I8Oklcz0MypgF8Sn0oP7
s7d3QBQk0hFB05vJGaVNkFblLpDerMjPjKNSzoXujAeHd2/vJAHrD3ATBIH8FS8WNGc5A7ENWWUr
l38B5MUPerv+pBZ8BCnZM0Q6SVSlyxHD2yl7jaoNTSFAqyktjbMoN6bArNBzymOi/Vd/JIYUwUag
ZUfatG1xVWueFaOEOtaQQt+giJ+HOrjzAKpiexDS7qyKGI/whi0kc9nqGZh6bsJhBzy/pmmELv2Q
n2tK679W9OP/gykycjBxNCFoE2y+VDyiGjBB5CXKcZoLhf0kdFJUDbpMO6r47nVjyP8kD0diVxDC
uT4V5EGJlmeNcyoytb5oulCClPGS4TLGg19RYw7m3BFh546LHy0xdLpSE5dknSs/UYflsaus4gBR
s+PvaHgxxVRKgNP83Twni1sVrV6xfHVIxam3RxhYtUZ8rNtpYE3DkeTsrj00QOiR2pCjt8ErTzYD
0gTwjGRSFPCjmrWGSzsb3xYjMh6ipNUPoti9o+RRYzCZZg5LezsgY+gMZA9HoiBlaqZ/s6yOHyci
gXAqPXEA6PnT4dmkKBSRTFkU1mQmvNnMfCoiQHs8WYpWj3ZQ92zte0VrO1S46K0/My7a/l+qd+1w
UnCnkb8SWaP2gmaVgC+YzaO/WCSMJ+alQD2eOqf5RCysOWGytqXqd5a3fmwmMI5Bs+rj1wwWROWv
cQHDHb5O0voFsXwSlKZSvc8KqTiiqkOv+3HMmJDftTarls9E+8E+JwT1MYRbMVLTE6J9LtZm+Fef
20Lx+8ZGxmxZKlUEatvXS2AkIn+e1npoLkjpGWqYNZ2unOy2bD9nmW79s4ra/pSUsfepTaJ2PXXI
jR31FG4jS9nDYxIXcxXoe2/ZUOaA+IiljcATXL353omFiTmp1V+EZVUXz0GXs/GIbvss0ngO1S/3
vd/twZXWeZ0IgaTQyuaJGhh5FDW5vLtdFL9jbkPf+aSj1jvbGjszmBLd/f0fLIIsYggY6sW8wNfe
Il84N5oDadnFIb+3QYEEi23UHzUnacKu6d0DT3gbcFFnJVFBPZaVUtS4tld7VqIvI22+nvluaJgk
/dnQ3T6omQ1ABq0t5wze1MG23l5PjNIhQmEcei8wjWujXp7FpYHXO9mdXXzr11SnFjla7yOQwwdv
svTk17cTU+j/UHikmAzy89pUnA3KtETklwmXMShTJfoQZ6p1ULPfOycvrchf8eLlTxdjTiub6nmz
Ks5TIarhrZMbRZCMqpX5BvpH/+Wz0YMCzgfRhmfz2mDkaoUy4eHJYPs+rPW1CACWz5cia8F7wnJ9
zJhE+epYgL2UIEwJfpM9omujsDcNC0oPfak+6T7ZZhr5QzSWHydxSE7ZOyFIgcGxQJKUasQmmavF
0HeKxbUfzAq1EnMUAVqSto86zJGq8d4NYFKyFEZBSYmn+npVZBZS+AKAV9wzM7kaLS+gKRd9RaK9
eWevk+XbbnlEbd87MH9Y5VRN6Q5sw6p0FUa76mxlCnhwusxa2j6PhauHaAWIPhBGhR7Bfc+yu06p
IsKriCKXK//+xRlV0fPoOxdAoRCp/sgE2PEEV1G8LRdIPwYDOC7oEtSX/2KUlFwSdKmVbq6f2bsp
GkjAXrpCrSHv9z8Hj7g7UZQ+UJZ8CvJKO1rodm9hPUtiDKEdTG/c9ubsIDIDQzHP15BKbHXq8pjx
5VGVBE3ZzCe99NaD0tz2ifpjj6AVKgD+k9j1emOjvPPUZUzXcMr79ln2nC5ZPg0/82gRT2AH3UuT
xeqzJ+oo0DWBxs/9Pd5bL0vmdZSKOzfe1GkGOhn2zHqd5KeTtfNzCq3ct83psTSS6d/71vZWS5GH
eZj4b8DEm91tSE3XhOZSGEc6s44WkTxlTaVW56ZbxGdVaeDiaUv7Ixrm4m0/u/rP+/Z3V0uPGH4t
1Dgi+OvdZvSfMrbduIYUKFykJ6z8ZCZ98c4eNM1XluGIonkjIyI/L4KA6JFRyKMtL3/Qi3szMWZx
jEw4k3lfaQ/rtDq/ZVJ26YZeC82lnE5Ko+jhsAj1janlyecEzNpBVLB1h/wG7o4DIACZW2Comwdz
pqvR8ZHX0Cy85TQBowgyKyuCDI5SeH9/d01xksgPQGhRt79e7jrFpV7TNAnRRhnem0mhnvtKbb6O
c3XEc9wxxXXhkpJf0nHeohnXPrXcrmPcB7BG+5NtlKQGU569KXPlYP+2vo/9o2KCIhVvCbii7djY
Mc4U4BuxGuqFnZwUdUX/b16UXzFh/fsMqUnDr8yyO4gK9tZnk6QTmvIPz+b1VhpUQPWKcWOh06lO
EKFC40d0QR9Fdjh3cO+UgijiXoCegJO4XWHUs0RLU9Zw9CTbY3bmhcJAZj+UND5+LEZe/LO6i4MY
r6WftbVxVcRwUGQ88EU7Gy31UCUtF4zMDVeDyR+D2/aKGvb59E2JTeXJooaGKGu1nJN1pEHTw9k6
MLqzz8SvsoiEECJ8FPn3L27oWlqFrhaxFpKeaBctjpVzYs3pp5nM9+A92/F+JFP0EYAMUPvdUurK
isq7ZudaGGnCDV3+uLgaotNpqS+hMJrhrecikcggjupUD3N+kLjfrlQKa8AaZKK59AOby2ko9awq
VqWFLbNNTnMZJ99jr2hPS7yuj/f9wK2flWxnki45VYK6xcbtpWWbtcwQ0cISOFLglMXwNKj6+tQ0
XuMbbdd/vW/vdmc1lQEFYMLxB5Kjcv0RXbeFTYhQejjDA/NbdRofOqf/xxia/KOl1c0bpfO0J5Uv
7a9NVZzuW9/ZWClvSbQJF59y9+ZV06MiimtznEKU4as3Spr8r7RE/NHpcvV839LOOolOUKOiysHI
r60q1WIPi7u4uKK51eew9vT8E+L7y2NsVRS8l757U8dMtlT0rD6Z2eQdlCv+8DNeJkQ0wPC1iLNw
UsGsbjEpg6Az31XjEtq5nhgXw45y1Sfj0xEtt+PkXUcxwgsY06X/4zZaN51lSzALUrXPngtSp/JD
yzTOzE/02GuC3kqZ5yPZJsubnli9eTPYZU8NC7Gq9LHosqj1hXCpdOXOEF2Kcqqag09363JoTtAh
po3F2uhWXB8cuuNCi/ua2x+59cVs3TnUGlVuHnWTIm5SvGFU2//e/4z7VrmBupRTvBloVLYFmtYq
VtNy0C+w7KZLvwzze2+p+v+1M2l7OVbJ3/eN7pxSsMau1PxESZvCxPVS7UmpvIVpCqFVRL3PQA3j
0bGqOZw71z44prumHFppLrKDKpXLa1Pg+4zW7h01TLvGvDQgoAN8sBKgI1kefEDptLYnkuiZnAQ7
YHM2phBaLqs6ydWwtN08MNJsudiRm/qq4tofvMhTQjtt31C/b8PXbyfxHNEdODvQBZuoamKK2tKA
+wvVGTqhrfM1tcRhqJtmxQfXbud95rbxQMsniv7NdgZDg0cHPJMRgUCqeQRe92NZvfZcVvQ6cnUW
D33bt0+zASrer9pMBOAt+4P17rh0bjzZO5h48qKti02d2IZG2XJ8VGZcZ0M5PKVjlvzTAgl7WwvE
XQ4e5h2DUkVFCvkCEAIkf32IDDeOdUOIJRzMuf4S1xkV7jiuHlMmwYUKKeiBvdtLKZmNNJSIXOiV
bmdt5Db1ODrvaujaafxGqdwBOJsRIceQ2N25Lubxy9I5+pf7x+j2/BLsyGF5DnEPnUvp8V+EH+bQ
G25Ss60DgKNAFraYQK9U35Kqrd5AKvlV1RJ4ZikHDcHbK4ovoMvE5vI5ST+v7Ro5Qd3S8mLqVuc9
531OgzZPi6c0L5KDK7qzsVemNlc0ngczy2u8gedmJYA2VCqL2HI/qK0xndeoaQLNWPuDCGR3fcCM
VNjaUlBsAw1Ra+ahJg1fU6vN7DvI6/K3Y/GeTEnpHdyMW1Pkkzg5qQsHl3kbPU+NHVt9t7ThQNwX
LBSK3q168slsHOXVfhV8BMcFZDfXEGXD64+GgEZqd+0K9C9qi6BEmfNcd67pO6mifLp/Lm8jDQnF
wNdw56Wsxea1aFIkEeGtYcrRh8dmGntfcdryrM0ZxRDOo79UDMdDMwfy+/L6QatoDakmmrVUfoDB
wMa7Xuo0lGvNSOsuVNdUPPbVbH9LRsfwKRZp72u9rwKCpO6hKprhmUd0PfcQKU8jcIMiiGc6Hgfe
Ye8jg23XZFwrYd0bb+Qi7NxGKKSHZbNOCLaU6leaI3S9NPdoKNvtfXE13k1SWpwCJdPN0bWZAF0a
a1SFsWVUAUKWvye78Z6yse/CejTWT8nSH6HVb92QtElkKeNXGV9eb7daOJEoCO7CXIliOQZa921l
XN4teTGcUjkJUCyLfva65Gii7K2bRwcDmX2+NtQ2GrjXllcwjnFZ6XVYF4lF5Kppj03mzhdlYBbi
SqD0fP9g7+0u6SW+npBB4lyv7RVZFdW9ZtahVU5umKpOHiAFlobu2pkPWZv/RTXzqOW+t0aKipDL
pSQmjvfaZk7QTsin1mFUz3qQOSIBZ5RwmdQ5C+LatV/t/Lg5L+xt/MRkOZ1Xp1odzmaT+rponHf1
0lcX1W3sg9hkd2kUuZjRwMNJbnC9tFrJuybqpjo0hTn6iH5SRKga5UOOWAbqxN7rK3gsjfQHUV4C
EehC1/aWuisSchS2cs7jBzev/x3zminELdKU7WB5Bzu5dy/+oAoYBUHcvPW4nW63Ru4OVYjQmfUt
puMfeE6anmpmf506oTnvrK7NgzwzyoNXRS7kOrClSYdGP4tB4I3WwvVCTXjORQFlJ0yipPsAN315
a5djflBlugEY4GdfmAERcm0mbhpj0RarCmnrp6g59/HJMNvurRvFzxGjiZ8Sp0zCBJB00MbwspKM
3TanYXrLHLmesH42D2iKeyeK/hChH703pPU3X7h1G3Lt3kFhfl2mUGS9CNeOYeaqWKezm/RHNctd
ex4hAsRoWSrdnOBusBllCiknbHU3/12qo/O90fVJDcalK3M/Sevxn/suaN8iSQsvuCwsblyQnXU9
aTqfdhad6bfU9sIhjcRZM5cYKLp7RGffebsQGbJkWQ3ZENLc62/cLyb4X9usQq109RNDkN3AXb3q
sWlEf3Ce9ryrLJPymNAsgm91bcod6hkhEpeP5ybeO3NappOoaudz1JXTW+S/8HnLAPjt/obuWEV3
i7YUyqpSzGmzoSPFSGcejTpEJbd7rOdReShH4LI1AX8w1LYWZHSrDozKC7i5oFLHAp3CPx2qrdJj
Bjo3W71ChL3mjFQ0zOhdXpm/rdEYToxRmZ4SS4//DKp5001acXBLdpaMkBMFJ14TMvqtmmWHGtE6
GUiZaVM0BJWANzB5MYLo+ph/cexWC1JTPxr0eEP04pVGhYgikCE1bG82uqqorNlG454ACjd2SCdl
RRZYjNYvYmPzMe6NaAlLRsd9KGdww2+WrI++e3WcNqfZVpSDt2e7B/LXSO+IvBQQQAa5XR+2xaTd
Wea6K2dMLo9ZNwzh2oostPq2o5+GimlUl0e0rK1fxiixNxNRqdwACdjKh6AGq1hJXkQnJ0mqb+x2
9dfSHjLDt4frjxUASCB2KaHegPS0yKMGNpYRAjil8VZXFPNH6XndKTLi4XFux+LcGY3l92lav6lG
98BBbR2GtE5FU9aITak7IDf+RVJqDIPFaHjTO8VDs75NKuPJiNXxqZkoVt+/uXuWiIio2wBEkISY
a0tzWxsTohRgv8l6Jt+qKEn50DHFD7VaqwM4x64xsDiSPP2H5LQxJjxrWlcdeLu15l1gRnYbTHRG
s8DQ1+XL/ZXtnRNJv/0/Y5v3u/PWYVEGEOVt3zRAnt324gCTufwHKzIbpDlCWLRtKVT2YmjRKBG3
MGvOetpZD4nbO5/uW9ndOAAhdKh5Jzj/1xvnTA3zVcHNn5A5LJ+jKf4KHm44L0zkPVjPTalLHj0p
jgm2hwT0phWF0oWjZ40BgRWUKgVRo/gpzMoLeESGN02baIGIUM1Ghra7GO3ofiRQei16/c9v+IPn
ANtEzXQTEUyNKFO3A5+PXmT6NOu55quasB8Rtl5OWqysT0pvTgcv5zYowCjRF4QPAOy49C2Burcz
M1HTDGdmN8OpVNtuCrIKTxpFentRSGkPPuqeQUJo2VykcIpKw/VHhdYSpTmqT3SgI/hOAmop262f
3NVWnrTscOboziHCGjAqhEAJtbbyDGNcNNlgeogG91r94DTl+JSYi312iNoP9nLXFC8U1R9cC5M3
r5dWRWPhVZPrniJ9qk6a0ai+oBx9FiYsv1dfDeqhUrBb8syAal6b6mabLKAYWVUmpsekiX81kAGe
tY5E6L6lnScBYjNKN6hJoRa0DXL6TBk1Zr+gINAW9vMy6u1f9INTyGxW9YU01n5TRWscqPEUUfOe
4gPze3vKiGfeIyCNoLk3PiBqFwFsG6RqSWXtrHWtuExu3p3aZf51f6E7npNiGiVY6k5o2G9BIgmz
iZx5xqd5JfxmYSreDz33moPHYO/4A0XjzkHpleii6w/X2JVttUiynPp2Kj/3bZk8pnE2BmY3uA8a
rbvg/qr2Ph8oUNmlgFeNese1vYEBo85q0XgtunG4LE2s/C4Xu3hWtcrMmOCTdBd7dKt3kT2Ivyqn
i4/GrtyketLDSH1MyXflAt6UmtPJsyn0eico+Gp8nqw2CiIxFL+Alqtf26SpzpkWT92pb2xzZqBN
14cMO/Q+084tmf7jpc631IvH/3CwHFJrBgfIfOhGKCGiwddXq4fm62qc4c8svmugPCToCB5c1p2A
UYp6wayTut83YCczVt0MVQrvtAq0B/B0jfe8JIOr+VZsDe+brDPCQVhHB3p354E7gXOWrX8QHdff
Hj9ruB2k61NRJ+nXTOjJA6JVzQeRxPaFzKiefGPW5az0Ro39WLWqr2nPtHZQ/+NKeVcd6l+qVUZH
GJqd/eCiUdQEH8Trs61uFLFZDEMkvJPbarXfs28Pa4fBZKHQ2Wh9nfotU13P92/CjifBNzNhRBY4
ZRXnejesRuRxTjf/BKtyJVsw+nCyrJFBwvN6um9q59JRPAHdYTMnhvMvf8qLQHayQKtrJW/clCpt
yJhtcA9210CuzvugJ014tIvqqynKIixXtCzvW99xZBwzaJT4MRLTbQerjrs+s73EOwFYNB5aZriT
K07JgWPZ206GeCL2IdVlyAuu12iO9mpEOe8q1Pm/K6uKv8acwTeMST0iQu24TABXEiYoNXAJ1K4t
iVTEc1WyhyPItaAWKNjUqKsGztrJWd4ie7i/f3v2IMrzgJNqQkfdvK1qKspWNToPrEpfwlXPv3RM
u78ooq6CpiiOWsl/OnwvM3oOCONeZQcQmX4KT5v1dWOc85Fa7zRUSXVOk3REktnpAqHrzdPSKetD
ItzRbxkn6csxv36KaO67wuDYelNnPwyW/RuBPT2YbYrozN6bDjZk71PjPhzuDl+Avsz1B9AHsKme
V3jQKlOD4xzbz21pFj7AxSi8v/dHpjZ7UfBqdmWFqalQy8dMc0qadkb60UKK4uCS7lwTYn1CXmiD
9Hu3XiiJkyGbUP44CTOPL+Za0fJdlfrgmuwcJnIklCORH0Cta6uoEQP57RsGhKLyqvBdq9WNfSfu
tLAxJ3hLvWv/7/4ObkvH0t2Af/hTcFOBQmwSQDqva2TbaFZFTNr9qrnUo5yoeKc06fJ9ofz3HrGF
3q/WtDhY6c6nI0qjzPcHoQOtaHNKarvUvclipXKCgYvWge/RTH9vxqI8qELtrlHqLWFQDgiUm/7C
vybLQulUj6PTiOjOvxAwUFtLFLUSqEiL7Ptixfp7p1Wix1b07fn+/u4uk4HCkhoHymRLdpHDbQwH
jRCC/Ez/JhZwRotrRYXv1eMRkWjPFn5Pgi/QPgbLe73OOnOMxZ5tPINb6j6TUN2nLM+f3BV60+tX
ReFFZoL0lAnVri0xmGEm12wiZNBSoYSUe4AmDmNZD0GSj+ly8ETt5duAHuScEBR/pILTtT3VShlE
7CbRaRprypVeafU/bD0bmPjlqr6y5lB6Ivvb2ouCYSylGVRV1xwc2B0HwG+QkAso6rIQf/0bkig2
IYJVrJmZOX+h/Cy+CvKLg6XuBDtU92kPU7z7w+27tsLDqdR27VC4G0s1C90yqWHWwbARg3YyERey
zorWaa+di4oboGjCGaWkQcS5VV1U9TrPU1ONTqvWWj8sdbK/ZFP85dWn5srI5it6WVKtjYaR2egi
KCdcNr1O4nMppul/903tBbPYkhxblNsRPty4l7wro9wxhggR8qV8yuPZa/3B6Yuvup6vf2uKnT4t
ypxfxGRk32I9mwMgdk3y1LltXfq9Chh+HJf66BDJJW4ebwIFqicUgsGEb5scypQYg7lq0WlItOxC
CXc+MyRPDl6KhF+II0mVvdMkFcbIUWWnfpu1uIs2WowYwJweJ1Hut1COBp8y2To+0jFzP84j1ar3
QCi6ozhlxxkB4CNw575QubnpJlfm7MHUUE5uZAJMQvr+cyoKwdCsfDFfH3H86ZMjIS5xJ9vKn6I4
xTQZPdPaC60OulyolINTEU5amT7eP1h7H1C25P/P1MYLaJDr3bqbFKS1SuNUzN5wRp50PHvK0AcV
SdqBvb1tZOqfxJkgjgH+8NofaJ6IJmEtCnI4gk55pJm/9XT+q9QG+9v9le1eGVlKR1SXZ/8GYz46
SdxrOl9s8erl79VAH9Q31PbvQSBNPOu2/lmm7Wj6FomPcIbziOaJ6QsVdGxHJYk6pClO93/T3m5L
wCu1OAOa6nZ4uBH1SuEoqnLqHA8KF8zD8YNgOptfoe/wCG13eO1sdukIHYnpIdsk398CPZaiEYq6
1AoF8bwnkna6X+YwNiHTsN6vnlX+B5dItQMVIoq4VJM2nzcdIhoKWsaeu1X5kJUD82Rc+C+pnH99
fy/3TpIDy4c7CYr4pulJSJ7nU4ZHhDQefS2y+jsAFu+sOfF/ObNgMCFH0IUj3tr4Xs3L1jK1Z+W0
zrrzfRmT59Zsp1Oa6kfkZfn/tHWnoCsA04MKAnsq1/wislucJG8Wj/ORz3p3anKz8yNlPtq5vVNI
KRhqEhvn3ujHk2KuVHm4g6a9tBe3m6a/gAdGvlL0+TnOIUzf/1K7q6ImDAUD0LCzzcgV1RmWSUo1
DnmtnmYnE8/DkgFIv2/m9kCQyIAmANIEmeumrqKuqBVWSBqFVmLXfxUtAOKgqZb6OU/WpjuInnaM
ETVBhOIx4r+2Z2Lu9Zmxm3Ucrlq5BkbveRfVipxgdPTpINyXwef1oUCijOkLgDOk3voWLNIgNwAD
w+ROTYbzC/ZafKmaSe185kYOjwk43gdNWIPlr5bpzX5kLNPBrb79gPwCSZ6Bw/KH1XZ9LBl5oieT
8JSTNk/Fm7kvtaesQjT//ve7PZbSiqTYSm77Da/dGPuly9oiBnsTI0ClpOUPZEWLLExEo3xRtCrV
T/ct7n5E4lLkjyUmZFuoipaGsUx5H1OGar3HbE0jtCCEGSb0OF79pLO4F6bk4l/c7GGJp9oz2zhs
67w49VbVv20i0iY9tqNP91e1+7VsJOs5NDpxxKaIwIgB3c2SIQ672WXwtNZ1n9XYK//DgugsSV8v
iyJbXtMgTK+yE6Re67T1LonV/BOX8XhOHQZC31/P3leigEybVca+N6CLNjJWw5ijGL5mGj/aWqR+
qpq0rH01pYT7elsg/SUll1eTN+z6M2lumqlzrygnYavDKQFU99At3RzaIPte3S5DWUUmnXwj5AC2
cpBmaTTJovSJLIWUD2tsxA+tJhg3Zc1HoJm9E8GDDKj3T4FiOwBGtadYqwc9CaGk9mHfzZpUsxPn
1++dlDeQdX4A01saqhlXjhmlIgmnNneg/du9bzPT4NEQ8ZH33XEVEkZKiZkas2SKXn+mcfaSiQ5/
GtLuj9/2TNU5G8rkhKIsiwuoJPvj/aXtbCBEECpZNAHhYmyBugDQc80WVgLIxZw+MEYnfs8sZ+PA
Ad5mN5KbxEgLqHQSyLUpNJqKEguj9dKw1iIjGFpjDGxAwxDuM+WjnsVpmBI+H7wuO1t5ZXTjLeK8
FPGYOGlot3UNuKAaP+Zz3r5xynX65TZzf8CH3NlK9JXhXfCc0Y7ezu4YJr3T9RivXnadEfAlvUfE
HY9GHu1UWKTqnhzdgSodx35zQrJayk6gwR2u6qqEked2wey0UVjjTQI7U/THsariSw879IkPztRs
PZ/C+6dmx3FB/ib3cNBdlfNNr0+p9//H48V5uFhNcirWery4vRLRcay87683RXaNL+Z9Bs6w+YpF
R/sNfkAWRmrZPjazkvqr1qxB17ruwSl1+dWbcESO7KLWCcuUzqH8+xcvGaQ+vayTgsEZo7s8cUza
ZwaR5Jee1/SDUGXpYayLlDivRD3h/jJ3Diu2AQfxHwYfbb8q4rmOFltlHiqxYofGOtc+svJaYAge
cb2ZjkRB977gS3vyxr5Yq4ijcrFM7EEY7gI3m+rAjc32jT4YxUFivHP5qe5IGArQRsI5/dqUO5W9
WhheFuprov49lzT5Z7PInkVqOpVfUAn8SXZXXu5v6O4CSRBpC+J0bki0A3feypDeCIUFdpL/XfEA
YER78sSQHCxwzxTuU2oW0XEmjbpeoNrJZER4fLspnU5RnKXfdAU8Q4v88oGpvb0k9oF1TXEcnJb0
QS8+W92WRdvRbQwZ9FDBlBX1OVYZiZIso/lhnfL6YkNWOAi79s7mS6Ny/S+MOr1lKEwE4V44avNk
97EWNGlRP9XDkD65Y/9aERxuusTzyHwKAj3U/Wt7ZoKkTx4lRQhR711ZTrzpQ3Ih/LIvERzloPbc
ozhib195nminyyeDbO7a5Kgvqi28KQ0X0MaM0yAbY5CrFZ3gYVuJX+OCLmnrvr7XilAzHCCAFHJm
z/bW27kaK56+pGFfdUM4tgx1UDynf9sP1u/XXwdAmJIbKDWbt1OilawGlxipaQht3nrIELIO0tkY
gqZWuv9w81C3BwgGNOQWg6kPUTs6okvDok3jD1ZcFY9gyZeHZTSOWv+3Ty75I7BSYjKJYbI3n23I
XHriq5OFANKqj0Bf67dmL45G+96ef3bNoKoHmM6UeIvrw4G+xBgNkkBlMPMWMYDhbLsDtPRa/SWW
1Djd/1IyEL9+hWgYo6ROCkLpGR3va2udtlZe2oDEdqqkvIi1cM+Aez5YQy58Jxmnh87rCzT0+uhi
mPNRA+f2IoAIowiPSqAkWW6r8ckwlYM2wwzLo8hCzG9cnphFUX82vaFHVVh0ICe99vn+km8dKJqU
OiUv8MkoX20b5W6eOWblel1ICjQGed51F8YkKwHT5F47Ap5+G2QQkiDsge/fCmzNkZeMijeWIaRI
xsRmQ4yceNxVXu3rtpMdIMpvIwqs/eGCSEUA/PXmW3o4MrvN0deMDPE0ATs7rWg7BLoDaKh0q09l
ZBiPAFUe7m/onl3Az3IqACQ45nNd261auJy9DgrFyErn3agW2YfJZhZSPCmfk1LvL1WGVL2+cJTv
G/5/nH1Zc9y4muVfuVHvvMMF3Cb63gcymYt2W/L6wpBsGSABgiCxkfz1c7K6e6YsK6ypfqkKR0pC
EsTyLWd55U0CeXXmvkBkC82cFwN3IXxxMLGiofPsT5Hj2ynOrQUgrRDhW+4srz5lgcIKiJTQa38p
AWeSZcqsXkSjwZtAt8JGusr1EO65XW/55KcHWQ5rzV32FvbttcdEp+Q/nVRwUb14r2RxMcrvAW9U
GiIeHFxymNptOck5HN5YQq8OBWIGiCE4v7BFfn6VMATEKdrp84wWCTph4I6lwUxvyaTkG9vwtfkE
uAhEYMAkgTN4efJMfSn6YBQNL8CVBI1QH1TgRrCD4+ijS1R8WOPU7kAJecun/Zxt4jl+PvZw6Z8J
saiUIZZ6qVesndeUtwusC+At5JIKuUcEbzcFN7lKs2iAWFsbtqxuk2XFIYTVMO0snUayC5Y+3lF4
YS1VYrYlq6Y+mO4j9CNaaDgn01h578lpAHp+qiV4qarKweT5MQe4fxu5Evq05uAY1Xm5lEOlx3Ka
QFmFR0mlSG5gQwpHS1+v3YqbJR5Yh3E6tvgjyAxSIb40yVcn+DScFtcWfhcbm5jaKvwkBuLQmGUD
kMqVnxU/hikfdD0oGn/uINs974xh6w00JWh/sNQGX9M1LY8yo1xX0dJ1xYHiqZvYdmDMmXGxcY1q
FNMNOZ8tuxKOmzsV9BrkSD1HgAxhCk+hHulQQekEooi+hGZKpaEadq07Rn70UF2da9PDugHkO6cm
LNo4YlUxBUFfiS7cLl3HggQqO30fngJgaYD3cMj4qnVE6fLQroW4dzSCCmJHaX7gxMDvUxeq/E7i
QH8DyIqfi4FGXNje5ORSTUXHKh9nztctCdyJq2SKboo1C694Fvrkki0b/YhsIH7nts4/yqETXyBZ
PT8CSqNcFegiLNFtSfhVOaKn1bQ6BWSrTYPsMcqRVNRzXni6D2fkFzoK11tcM7M64HLu3oUaDOSa
t246EuhQQZzadJmoXeyGaecmKFVXISQRWLUNc/BtCmRvK2ZUGwPj57fTpBIxVyWkDVQd2DC+Mwmw
Rcdta4WvjbBJ3ixJLtEBgKEm7AzIAtifhnZQUUFJx3yMmG5vopWbbjcrYj73LFjO2Fee07pYnLie
kKc8xz2iwKpTYAkcHeCdT6H1jNfTuCTJdWxpD+stKiDcmRZc2l3UjcMnOGi2Y72Wm7uYNTVqB02C
8eQSmZEqCFsQddVm5QfhKIS19NQupm7NhDdBxQSnMgAnyDMqWwKYIXCJ5yqzdPmUtRNvLwYM9g08
mmSo4Q8BoBFyZUQDQN6sTx7yTpdcTtl3yGvhFuNlu6lmGKAy2HCoJvEmye14p8skyCsdlnNY0cyw
vUaZO6/6NrU/YlQ9v7Ow9Bc+bbk4hMEWP5h8gOVSMMpMY07aEJEprNT2WMRQl+kJ7dY6V6Kk0L4P
Or2nzC3zzg9D1O3X0MkRksMxH2pInI3ru63rt6wRnmYD5L7G7GoW3hYV6lDhI/WhRH8d8NqTT2KO
a1Bx/s1N8Ois1mEILlni6BOUXtb71MSoqZB+WaNaoLR/pTUgADUYvB35FuZdmd+tHOp/CjV4tyP5
ZEDlJ2qZ6q3dkl7uFj4qtl97KCPjbSDlriV1gMBYm8ErGkCZ8gtRQUTetfGSwAZEG6AEK5N7L04u
jhT0+wI9MVOBrZI+Dha2TXuVZ2L8AcgQoL0zhC7CRiG2v7VRb0NZE8FaUuNLtOMFhfAzr7rcMH9D
ebS5CqgYf5XPPCCQWB4BMfTBPPef04AAYLFEUnpspSA/QVdndpWNQq3rXLStfnALSdbDOFPLKx9s
6TP8Puk1FPkylkDcOVrvKEcIVE9eB7QqlF8owlUx8McSpLK5gp607W8NjDCKuRqnnEXveYFSQL1l
ffdB2Sgoq5x0jsPhL3JAPkBZCHpGKvAASOrFjDtGRZJUxcrW7lAmzn5KU9pmVc5pER+XLUAEhzs/
Z/th7ZZov21Q19iv0LuPr1bo+AzPbotoe5/MTOr3YzuS+w3wdBg7lMSMN2kfx921KaCV+V0EbSQv
IXBQsps8XET8GYJ2cXFdOMWjHSpswXulmBI4ECjJAOzUUNdNsiVOarLyvjvoMOPPpcjtVeq5N8cp
wnGzzxU0ZI9lPk4I6zvLJkhVTeNWy6zP8BK7QMPZIvPmkLDW9/uUKyhQDG1un1nUhcm1z4bhx9KN
6QaKTWYmHGrSxtf9sIkPKlhMe5FRcJ13KuuK97kNo6FBL22Y9yux44/M5jIDAIutHwJjnagtgsHu
ipluyfYlvk+y22wJ/zmyRopehFnrimoRU9AdRUAgt28LKPZAcknry4R0KX1cjRv73SzTbdsRIZSq
QqN5/F5PnWR3WIATrzOTiGCqhxDL7SZHJAbR+S4H1USsIi4PmeLZVPUzSQx4yzTP3wPXEIRTnWk7
tPvRdMGyc1CChQiZ5vOq9wIPM10rTYGIDTvLzVBDx8InVTfb7BLlUjccS7fl5b4LhxXHZrBYVNFa
OOyRpqBTZ753yUa/mCTtdU3lVOTNaNPkg8hDP1/1NC46QP5g4HQPiHfW7yTJYBUDGWObgL9QxMxu
C+SKSr0hOikYbtNrl6shANUAntslhRgfW8ofUSJYeCtEFLpPURtQ1vRiAyd7QbsxTfaZHLZiP+vM
izM4NZsbSLNCJEMbCnDF3g/ROn0OKQQ+g4oBisT3gQ4cJL0kgd38wfQ9VxUB3r5/RtAI7VPcz6hq
TzDUmw5oRnvzkAXhvNZaTQynIiRDo53P5QiUPNs47rxktSW2fDQm+76w+QSo3jyragQey1f5lqvw
a9kV/Vid9aoSqIsvqkSdEDTzGqeX9BUtkkXVC/wQUICG31RehzHHCWBCeHKdSyhmvQINBhI9q2vZ
rXXZsDbMtiu7jhc1Xs6BEP2umydxFZU8GI4DtL3DOvKCPrke7xAybwUXwNYDEFX33RSjTCKMLSsA
QNN1x+xQLheG4JCrtpj6rV7Eoj+vkDS5dXItgZie86WtrexsWLXgMZ0WSj2BCG9ncLi52HyyjpUW
diIZTap+MeutdCYNkHyGMa1XHKkfSz/Dnwm+OuIWquc4cgfgo9guwlHAq9SSuLvrQoPUJiJ8GCpO
TVfuQJGw6YQzzMSknkm8DXujw5HvTOBlvF9bgWSaQ0NM7JJkXW/1IuekjlBO66qRZQuB2LkRrkbN
OYuxGDdHbyioMuy7HnqziHp0LQdmHVU5WaeiQEAc9dDWrLAhin4vxiVdr1SRanLShCXxUcilW46p
jow60KA1+O6AlgwrrDPmocweJrVmE0cIZHVbAqQ+5bQifSrL64mMwlyrnhGL76ZAb63ifFtJUa0k
D6bPCFcn9Smf1NjetkNJcQaGiOM9rYKUW3XpfLyhlB0vxhyjNhtuKKAbdJdPnJkTaQtN5x3+E3TP
M6NDisq31G7nICkpmyyAA2PV9wWiMxwOA6noHKGBDlEQ3VVrOUDJb3G2GI8ozKhgB+39xL+HhTL5
EOGvbYcN2AxaLUE8z82AfaD2cbgWj2O2qbaCI/eYHydN4VGAVLLTTVK2rbv0pNQP+YYyZ0Nyn4NF
IymcD/pUm/lWGRGE1ZLlf6L1DbxochwQrOpFqnESBVDtvl4QPkOSEFeL20Vz231Ll7xYsV/69Gvs
23SqfV7SdxoxSbwDCoMcgyyEGtkqSjTekN4wA9eRqI1hc0b0FdZfGxySHizWqkSD4lYn5bgcpMZn
smCE7zgw0z/gjQIPS4Ve6fuO+OWL8UN/M4kEZeKOgzt/xZUgiD+mlqaoZ3o7HVmoKcgkI5ipccta
t8sinrAGqmRENKVy0YeUs3yuDFmBaANJXN7CqgM80kCQuaxBYIjvpgUMhwpMq9IckIJN37fNDJel
LQp1XAbhP0MlsLzu1xKGOtYBw47oIcJvZK5c9bHj+V7zJLiVRFocwSwpThZ+pN85HF3lu8Lb+BYL
M5mRONDgHniHnCHEE/wCkIf2AxmCQVcc2cT7lrc03JFuHh/wWIRd5kxSDNMV4e0SrGVUyyAy12W2
hDECXr21l9m4kE86RBSLR2lXc+zXbEx2Okkh1oHsbfsExwzs+KS0KznoGXaSp6mYRF4tA97Prhjb
+bZfpzmvuO0pVBNGh9kOcdddhj4Ov0lCOe5Z6DE+wZMr/h6MFKKQqyn768VMuNkK68KuEg7HT4Ot
QD73YjKymUCOL+rBpKmoO2Q8abV2PTh+pDBbFdEuOhVzfK4i+YJC8CwRui6X0MV1QozNG5646Grs
sEYhu522Q9VrsQ01irKtPJaeEAmtAShnN2ncBxfIJwK6z8Y5+8ZsAJzP5uahQz69CY4bRuEO2RJZ
6htEYlZWVOo02mvcAODYownxbNZxgdOggxDSgae8fTKb7ZEr2D5JG+D1s6waY0CVEuS5FEwfFp/T
qSBb7xNdRIg3IbZxqWKNvw3UWyigfSxlVvNtFYfNtn6pZDck/XvrovAbTBkzW9Mp53I/pAv2/4xU
usf+hZAZ7oUs+sbzUtDdmEYI8nmbyQgJfQo0xYi65VKbTMRi18NRm1cRyHO+Yot0pBYjcMYoHjkU
WTPvAVAPJAENZ9LZo2N2Xhpc21TjYhZTVEVlOJHD2Kcxb+Qy9a6xaQ79k240ZR1I1654wSizHFmf
jX0VzbMt6oxQNt8srVA3A/SxTAWtnLK4bpHsHp0Ykk8AZbW2Gr0eNRxVyuS+Z0A3o9rTbTsmzndD
YmP4mIbhjLA+7lEXqxeb2/cZ0TGrbMZIfyEnNBgrkL/JA1wZ9XrUqi8/gWibXPUzjb6GWkhxtXVQ
H8Oduk2q9lIk72IJv/S7XmbqsSeBkPsNUe3zsuEyrgW+4o8RhBqcJOuWX/sBHacKUaLpjms8Wsxn
EnRjBVBzbKDeMXZlpYuzVEHcEUQscsu+Krk4eiG0hI1j5gviavDsUjTLSDrk0HVaNJYpTL9xhWVa
lDdW+jVHOQflllvIt3JbgWqg38V0aLe9D5fxeeDL6uoiXUpEU0uboiYUEfZ0zkhwueHE9nuku+47
LoKog+Ch7CAxJywmJCuWbp9OCxzFUQ/YdgMdg/KSGBbfAvwc3UtVhqwO3WpP6GgyZE153r+TJF1d
pWLImFUZdKNJVaRCf4ha0j3FyUyezWJK9KZbNR4WAw2yGikbUnGC7DfFFiynC15sTldGFlDU7EYl
Wpzn0fqMs78YYTZs/ddkDAOBubcUTV/Di9vhrC0JKBUbvo3EG38gQ6mnHeYUjigZzeL37TbGUbUs
WzJUwQjd90MiEAtUmOP5UYW9tFXvMrtUgGWMD3kxmqsUhIGxklgJt/PYi08dpNieO5a2R0SygYdC
7dAj9tDZiftt+uwdiCKVmkoUCWQyDaiXwwkVndvcBAMCRh5dmE503SEZYora2owSdwVzxwUyWiXF
Mdf72XenDO7lqkZfCDia0YTIBMJhjG/MkK8w/GHWzXhwEh0xGZLCvichqsHfcPdws0MLrh+Sie/o
6kes+pLNC8IAo55QcMlDxCJ0ed8jeJewFYI6UdX7LPyeorVNK6Z6UYCxJPTTAEZYVql5Rs66zEtx
M8/zCC3ZoY/ukyCMvpaC+ahezBx/M6Ic3/VY8FudTrG7KFaq8jowiEBOmYUiMWqT6XgBj7qyqIPe
kD1bkdfC9DXMfcWjYsmaXLU+QIDmhxWHk+o+Q8FHfJrKiH/WfYjSgw5Xmu5Nq/yTdmx8X/Yj6pe6
zHS8S1WafWnZIjBpKDZtaCwn4VNHeHLlAYPzdcgC2GRtuaPfCz8iHrTInXAOxGn4JUuYQkmLOorQ
yU/6KoN8W4BEnW9XcGHeWO3KDbisuByzh0j35BRzxz/LFKJcDdNp9oxwa8VuDKbsXudQJtyxcOWf
UMLtnyKRrhZssNE9RmC5xigrbIiBMvjRMxAyLFBecDIfn9YICO3KmHL5CADnYGpos2RYpfARihuq
xgjRUzsgd1N6cYehhZcuVPtScpzyjoaV4OOKmkhhA7bj7Xw+seGlezuJaKGolaXFt4VN+tmBGaYr
WRTwfUkMiuV1DqWi9yCx5qJe9TR9CzVO3QbLKn1ecSx/BEx8/NilOkb1oUsRQbTBiANUiEnNdd7x
wDdbEsE9asx7fGs+67BAEQLdOugJli7YLWU2na/CQp2U8zgKvE262zKg0LLMcuN33EE5snakwyXk
kRA9RwZBFFidMj0NdoDvL9Ic8tH0AO7cpByJYY0L2+TYHmaAgrphYoF4KxQqT2HXLfGdJDnW0OZg
OFkz79NbtD2hRZVY1hXHGdVeZHdjRthFgiKjaAzrxYVKFuf2QxiYsoqGMF1qmzkV1QV8MdC5WEjm
qlhn+SPAFzNey9raGCUbCRm8CCXmQ9lHPqkp+hoQ0uGMXwoYpAXXSY8sf+eSMlBVYRLUbUqaEqAd
eBIhKnfFiJq47qd770Le7exIFlOZobTsFrV7+tXEUOsGg4abOzOkEaB0m8xuB6kEPQnc8u/HkTmw
FRiC/wbU9tFWGiw2DTb7gnBVRiOZa9gHRAejbS+aaXXD/WxypKp2yRHMt4g6ZiB1svJ6hAI29ESN
8Tcg9KFOVIJvvFWxzXCvpSLNJwTPycarQftJVRGqjfex9AE7lrrvvyAeQh4YtCqHoHiJogwYnoPG
gYSe9Dsqk/FLV5D2g10Xn52ryBCGN+hLFLXvkdHUm9bpRS65cvVAJzTFSihmj9WCAG04LENaLKcR
lbov8Eki72iQ866ecNuXFcXeF7vQR5GFn3Rrr2my5FC/QvElqqA5ggqbLNLgy4L04pZtqXmY3Mrv
Rq4QXMliLB6wrfCSVNHyy9G3yO7BkCri92EZBN0JXrgJ8LlGyXNekTn8TOAuNUW/ZY0EpBq0IcgJ
CZKI3iGKW1Nklbu2cEDswSVY9TX6ROmBUBfD5ElyMuKKzMZ3OD3k3SjF0uNWAIFqN7dp1CTpJBPU
sVx0jfDNYSuBUJUWV7NCjfRqRs4GTUBIeh1Tv7h3qY/Wr1Za012URuMYpFbHRz1kLK/92fqkHtu0
eA6mNLqlOGqwhRU1vBH5Un6A0E6EOmwn8y9rOwFk6EtTYIG1Nr/nepY9XCgyMPTkMKu86kro1VQF
Vzk7dD620T4sUA/A7TZRAC6lGFrU81LKq2TOrT6HscVBjCjf7ZZ+ih4sIeJDSi25gR3tCmetOUTl
d6TLegAugaAPlcheQQ00KKGsVTL2eTa21UfgYSlccUrxbe1AiqimLUdCBC5BOOyLuRVhk8kyvZXG
YnOwpUcTJ6NkQWETsWa4cxlT73K0xX6QeHI9FIgRCOFkR521KugAYILYaPokiOmfYGQ3UVgU9PZI
4eHIr0ZpkWnGuAKQumT5coHSG5S2Z5rr7p1MzgS3VM7jGyDTXwEUJaCKZ1oUgl60wV8ApNpwmidI
eqMdbQlCr5KFexXqCOaSLH3oqV4+/L4L/QpGEgMSGDgUZ5lNaI/93DTVwkB0ADYcMNKU603S6qXm
Gkcn1XDVaiOOchqSitMgtN+xwJV7O/RviSu/Im6HLwFs5BmwfhZeewFOwWI34PezAejudr7csEbu
bWn4925TuWmgq45IklGoZFduY7h/wPea6C6FAN8FFFVQof39pPyKlUGDFYAq+JihIgh+7s9zYuJo
HNgEr0/wq+UVUvjxYUqG7g3Q7a9tXLSFAJsvzhwS6Eq/nPmVaPRFtqEJKaTk0LX0OACy9JLKjR3+
7gMB+QOWPwE4B1Hwy1XF0BydBC1lUwpXVpYpf4kuR/hG//0VQMyZlQp9AoBxYL14Xtt/Ab+Ng9mS
YhnwQHrGGTDk4nncpvkhbTMwUTf42s3BtNz//tFem0U0ONIIIN+zF8H5878Minq0B26qGJqNTb4e
iyU5knJs95qN8g1E4at7BXC7MxEdyI1fSAgBDNE2IOhlQxj9qCygvIlzukYnT17BiKM9xhBM3EP0
Un8ck22uhYjHtxRFf12bWJR/+Q4v1iaNA5p4U+J5F4gHIZwS8ooFIv77AIezFzvUmgE0gIjKi3Mo
zGGJvKIW0mAslCV02D+hTgzT2c2RJzRjEA703LEvwNS8JaH82hGICT4r+MH4GUK0P79RkCI3nEe9
bKQg9qrLJ2AoVzYDVQA1PxOggfz7FfTqeJDhyYCbhrxKfMZ6/GUFdQrc/EDMUKENxdqgUu/rNODZ
3qVoxtmzLO/vx3uFk4pXCE2aszdqjqP3/Ir/MiAYmjRcUyGbdhCKnfiKkeoxTtur1Wf9zbwk5r3W
aM9JeNvAt9mja5zwYMuqmLiioeOQXgyWx59+/71eXVlQN4OsJ8TIs5cyeFamSddCZ7KBwTL/GlhQ
ygNIPVe/H+XV2YbJNtDbAM4gJ//54ZldDDLAGKiyDTWArgzGWx55dKaR5V3PiCreOMtfOZTg9IKD
FiJPKBC/BMWzbJpSh5SggSlqeYqtNXu0NVNUzYD5CluTvtvyeXR/9ynPvgdQ94NeD3SU45dSpdvE
I4KoVTZaqvY5T3v+EaSo9UZFy3ZaCQi5bzzmr2fTnyOCUw03JAADX7JG2QAxgG5lY5OnpocQb0oe
iChROiu2vO6A8a6lwPJeV4OyXZQDQjEAD/P7d/sLKur8HaCYmgE9C1zkS8i1mR3p+zXAwg7zDFJW
W3HByZnp5lBvl4LG+yJURd1Pwv5dSTmMDIYGphw6D/gCL1YV2miJaXsNbXK4bh+tmWgDIIqu1Orh
DeXIWxLhv6zi83ggbMGWHufUL1ETbtCVrtswwvsm7h8Llimxy5FGPW3QW53qeJvfctX4ZR1jxDP1
+GyRAjzXS5GFZSjRBATKGzQWBz+6PNO3jgGc0sGG5xLQhvwG+In8jSPhl8v1PChg8Dl0mYCzfenH
3VknC4jBjY1VhazKcgM3Ep1L4ATFWyHKa893vr4xyhmv8KvoehATdElk0+WhmKo0GKbhCNmwqKiS
LTQHJA78q8TkHn6/Zv/cGD+h6fCMkBQGhB4bFbJBL5bO6AAkARxINQEoY+8N0ljUxEo4goveJxBJ
g17tR9T6+mZStPgEPLJEt8m19IoBi4WWBIBdDQOe456xqC0qEaPh+T84TUCVOseIaEP8Qv5F7Jk4
lrVjU6hRHgMU0xrgjtWhKFH7Ydvqbn8/J6+tbtRTgbVHOHe+hn8+o2k5mYEgy2+Un9Y6XQXbLwEj
l9Cs49C+6t/ixf65eF++A9yGZ8IbCA34388DqmxAJ3Qwqmk9Qdk5bLc7BBd0uWxhYHWbr9lmmnll
yRcTxPlNH8rhLovd3FbDvJF3SgP0/venHEqbOL5xU5UQrjkv17/c0c6oyWnZqgYuuENT6lEdUXdh
DYS5on0OtMMb5/crOy2C/AZMKmAIBFbTi3gL1YpE0tBjyvukO9rZPKVrRpsCijn737/cX655hHPg
xSPNgrAbqAAvRtpIywiN0S3pESzrKgu75BlKeW8JHP56F5zXD1S48ErP8OYX2Q318G2B99fUcKnC
PRA+EJdOkuCi2AQkF1PgM6Y2T07IGN5Sp/o1mzzTRADOxUkCehhkP39+d3BAL8fcJ1OToBOJ9JkD
k5HnbGegZ+UaZUl2MqO3TcwQ5xBTqls2Wf0ZGdJbpru/vlWYIyYAtEdphJ30UmObe6SRIfAYEAgo
2mOw+OVHCcbOnTfpZN9Ysa+OhbgSSTwK/lB4/Pmp0XMsgH/GWMUUmkosCUR3o36rlnXlze+X0GtD
gVRZwkw8AgT5pb6atKkatyKdmnDVZIclJk5xO3zg0dS/cTr/uljPuxDUS2gJQ7Dy5UmEVkkCnGuJ
V7nwTVeoCgMSyjRV9I3Z+4VKgjUDTfkI0wc3MNwHP88e2GKTJ7aHk9S8ftQmewjAfthtrtdNmsF/
ektQfsrP2IMpmPgbW/K1+cQjovRx1uDBhfvz4HoMk5VteEofiHI/o0NzAhipO/J5U28M9es1+6cr
IJzLsf8RS7x4TrAOIgV0zNzkfWr2QoXZ3YrIqQnzVgFXgxwpRautnN+odby6J3P0zf573Bc0gDib
WMhhsQoEGc4EPzl6GoYi2sdS6b2EG+UOQofzaejLEjeMme83MhePEp7Vb53sr0w2Ej1UiBATohjy
kkGzEQrBYS5nWIDYrAYiPbzIB1Bzp7l8iyr3yurFksXyhW5zhlf7YrIHmCMw5Odzs6KpukO1yVyO
KG9//du78ay+cCaOYiDUXX5ePdAgjXA/TnMDzy55UG5lDZzr4mqR0fLGLfVrYAByMTIaZG9gkOGI
/XmoEcp5tJhi7JJJzE0h4NFJdSKfF2yqqligkPPGtnx1QFhAh3iGGITjF9cwK5YIeJB8RpcJco4e
bOqd4Ol3oAnAPki5eGN3vLY2cHhCVQzyMYA1v7gb4cbM4AEzamgk0KTuZBpWkDUM6xWT+saOeG1t
pLBxBdMQtwM0gH+eSsCl80WUcMuYMdvvIg8HsF2Z9SB1/X51vDYOomrkDVBtyaAl9vM48IdTjHMK
CV5TFE3ZmhsQQd7yTXtt3v50ycS2ykEwfDGIRUIb0NbPjWcl5GLRLNjT3G67VGKf//55XjnAYOV1
9qxAaIEHe3GQ6Cg1bl4U3OBIcrb9hdRe22lgXFy3XEN7Pqtt5/62NCSWPXhFqC+eK7D5S+cyWG0x
5Xqvm2hA5l7Ofj6CpnKnVh29ceG9MpM4B8LibKWM+OmlXEAEVqH0pdRN0cP2w3NY3PWgDde+QNPt
9zP5ysrANEIZKD9rE4BQ+PPK0GfKN+In3QiYudyhC5VXxKTujXX+yg7GtRYhMEHVtExfentmEqJf
y0awzgVfm56N7CjRe4PXAtp+KCX/D8IgEEJRDoaqLA7DlwzUuNVJJFZrmpGB8W1hEVtNEmFgP7Dl
P4sO/+vb8r/p83j3nwmK/vd/4N/fRrWiH87Mi3/++1Y9y3szPz+b60f1H+df/b8/+vMv/vu6+zaP
evxhXv7UT7+Ev/9f4+8ezeNP/2ik6cz6zj7P6/tnjcLjnwPgm55/8v/3w388//lXHlb1/K8/vo1W
mvNfQ4NB/vFfH52+/+sPGOX9ZS2d//5/fXjzOOD3rgErgXrD4y+/8vyoDX47Kv8J5e+zStS5SoIA
+I9/+OfzJ0X+T2wiLIYEhznS/DNvTo6zYf/6I43/CS2ys9cuLhYQI7Ex9GjPn5DonxApBtcuxSuF
PgHJ//jvJ//pHf2/d/YPaYe7sZNG/+sPyGG82GMYHSKaEBI6h8poe71s70B/DzigMB+uGSB2Nc2J
KUKge0ECBZSHa3+t+dCDrJyhSertxwV1EQSAHWcj+r1FHKgPPVCh4TOUj4riNlOZW4EXWP1TPEHx
/BE0nzE88n4g2SNX2kcgcSCK3aN7t20XWq7K3qEpDFwehxjUTsczOvGBEe0hnPrQswqo1oFWSoF4
A9JMooCrSLYM0HEXdA8CcJ+6Tyc/PGhtlL/LTCyHq6Ak4r0zLgtPOdtE11DJ9TszADrBJaiKF2uZ
9uMnsvXJQHfFYvUxADac9LCdRAO8AkI8T6JKej101xGd0yMElInZtwvsZqpJgKsVQnkb4M17uDXm
wMp4MxXfMxUUV3EfuaX2IoHQX+usuxQt80ODNrYA6lBKI6+1GOx4ubh0TACS9cDHHDcImWWXA4vC
rZl7NI8+D54ju6es7NgpntMR/d8IcMfvvEwUPQEpPMgqgNTHV7opwNJ5F/hbgPKBhC9GiNd82PJp
hH1Lmqo6LtT6LSNeH2yql0MEsL+stz4mDz40+bQvBhrsQlAxTjACSGHKBhxBBwDUwiVcIgFFAo4m
bWnw3IFVt0KzmshlJ7lJUVAd9AZ43+ZjKC4DNJsWWBTzVO63/8PcmSxHjmRZ9ldaeo9sDAoFsAVg
M81oxsFJ+gZCd7pjnkfF19exqOzqjKiqTKldi8QmJJzhNJhC9el7957bZ+slZm69+iUjJOsBF182
pcFy96Rsmt5WS+rnSo5RFKSKox6LSYeUq67WGnxsz296Ky3ZREcxTMUU5q2p7Z0lczcWSq4nVrK2
bvMibocX01ly0W4UULbxmTo6V7vRZZiYo8hUdXe13SauL4NdMtsNsmFq7DhMrHIUBgqUckXS1kP8
Gy70Noz8rbUEDXG3jbwhpIduunsamomn7yOBOPlriqNcHKi9FmVv3ek+h8dnYhVbA2ckBn+tJJ4I
jfIwP5VoCB5WY5rFB/b00XqbuX0nxFJ2BMVup2UsW4ldNSX0sJpy03oV86jnxxopjwy9yGGgZU9V
VB7iBVHE1TFIY2X15x06I9DSNmdgFRvLd2Eldxtis8zj8zCWer1XlTv1G0/ezS7RJDhbZn1d8BBh
EUTFsAhVbBablCZUV1Wa7qOxZ84zLRnkeRqMnWa8I5+qEDiNNXMuHAauq8Kl6Jt7D90sRHbWkest
5UZbYleVoSnxnB1Ro8+axCGW4SYL6d0tpMTEVZOtdVDkYy+sUMiFrcBP6t723rwJL9/iL3Oeql9O
Asn+B77PuWOPqO1cNzD45Bmqc51gt2GTZnVjf2tcJOMI55Tn5quPLC9yzgl5oJobFF5k1tsGEP0w
HNMRi159HDVHUoePBbKZZ7mmBLqi3eys742llm5v0YBwA0fvLYn0xWgJn0bevwbIjqbidWqcigsg
8gaYFERPDcQVDtFTpBOf4gszEuUemfiK0dcSZX3yzNyuAgKq0vzY4mL0rnGtep595jZfMfH2G50I
RG2f94mGQbLJNBH01Zq3YR0huy2J+ubtqdIM5n+K7MpXiCusd4kxkY2R+RsOHcV1/R01nFajFdNF
689Ro95lqo3prl1SvX1pa6WcMEeQP/stIqr3sp6KsF2M5SBycntOUV6OD/3SZ2dl9cj6ILRjosra
GQl1jFBuJ+vJGNBwG7qGu8dIp6c1ner3No7Xi8VBg4y59U52IaZH4l27mtc/1x9FmZL6k/RLzVUB
b1gwMqRGRNnU27VOtY941YaPu5jikKbUl35ddI61RzLtfullrjD38bO+rlAMYaSojnI2poPbVCht
jCZ6bFegAX5fTvE3VzlxmPeFIfcROr1Nuqz5bTbm8hf+8/U9MlJrxG4jVLMdNWY/h3HtFvxVLGLr
sW9Ngr5FssTChxqvo5cfO/ssqMV+5Fquv+eoWO1g7Nv4DIY3V8+mNpZnacS9rw+tag6qylrP5yXQ
1TnqRwQ1QZ5O7nBw5z6pjnkTafIcaWSlPMohHZ9rhibFAXm2zv/Ktp4UgeBbAqFIF0CqthB42pTV
TtWlSeNBK+RVX4uXHBRB5yvNedHjga5/TtAzyy+JqwVHiWnPQdJp/SsDcASlsk2z4U21c/4ttqdu
3PAZ9IAE6tQJ4lg057Yx1EdZqfYwO3mL/sllX4jxB5SxkTwteFOOBdrhh5Z5xhFyTX0i66yLnoWY
tBO+Xd5IqfFAYnpqc9Ai2j/MkWH2u17LEL7nWPlOurK0D51WwsM4Cu9KmKg8oqdxz/OcqCMsC+zs
PTyJEh3eO9Fw+AtKPBAnt9dXPkHfvyKcXnzZKe3srlqCS8E2T1IMz73ogE6kCE3JfHKNkFAYt/bx
zDIeGTudtYxhY0YE+iW1Zp9m6AtXmAC3zumzZ4C4+r5uMkxDSA7ZCTpEn7Ueue/xuBQfpmrlBvYU
a6eHZwj/Mv7Q195S/rjOF3Mp1CmapyYoYSIfRMEBMpPAe3SRovopvc7VV4znQxQCYw3AuZt9N52c
J7muowha2U6Y5xhV992ob3Fksm/kYsk+ReYKfHgoUH3oZEgh0wY6JZdr71mv1+xRXxp48IvlnuZs
bfdjpbIdgpL8NYWrEERlJLc5KJALNkCW5WganxGNVTz7ZvsMZlBHSDzl3rsZZxT8CNkvhNnlhzan
ehLoUkKvtrxL1CbuZyzVr7zAG99Eg3MbYiF2o5EScVeaxj5Bp3TrdC9/ilI7CVZCGgt/MjWMclZd
Xgok2WFTFVeIXMq/K21CBTmfoAkt8htjqo5j5Xj7KU+qE5uxFlqxSnZTLfStQhXt92DKTxn9gAqV
duuePIwV+8WZnJf+btfK9V4+LKJ0bhpRXG8mttWjx7Jku+wCHlN+FZXBjKC0V3woQrzF61DdH2gc
B/3YtvgKjZe6Xi8KbBivzWoVYV0RbQW6Ut8P47rLDCaVVis+uEb/TCKl72JpRVunyLJ9b7SISbvR
8IEt/RymIXshnQicJ8cqGOesYL9V5qYnIzCIk/ZYDKn+0AC8Hz2rvKoV5Xrv9Ni30+yCIR4zr0aa
4OpGza53ZnhDY7X6PEC4dEbbxumVNWHVWzu1vGLnRIhQrnWWdxd0nPEvYkAzRP5j/eTgldr09VDv
0fOphyxaGg0Hhb0sbHaukwWQ6MqvCsj/t1YU7Y7Gp8fD168VXEg+8dI/u2aq4WoqZDhUYivdNdnr
Ec2rvCyqEDeoE5TwT77DGJ1lWGvROAfpILJr7EYJjbRBDLeGmvCBPAb7VMObxHJMjlfWrd3GphVm
B1qSYERqiLA5YWddDxVR5v5cyVfq3uw69KnO6TUWyR6IKWVg3wp1KpvRxLsw1WeBdj71M1ZsYGmS
OjxqJ+syDEvkTwuixrh2qiCek9+aJocdDT/OnXhW9vOQ9UkT2JOmfY4M5E9R0Y+XzqqdGsFVM245
X9fAkXn9M1FjHqDHIEwGieEry5pY6cWVVKQpXANlQNkZcI8ib8R4thCS0pOWfFcZIVRf4vpc29Ru
NuUQbh4R/zIJj8Eu52VY65E+BXSwh11CnoXPfYiq0Ca3DL8g/zUZk+2M+PrUN3n6NkGapsL2sCxL
qzovvHPdYoq7ObA/aIkWbb1Y9YAs4PH4+mqT9T3METcQLhZoyqX9PZ7aaAsgaDxhcNa3KLfNDwwT
00HvSeOL8QuHselUv7EEXfJMqK3kYDkzuBvCxOnUyRQj6tG2X07G2j4OQMeeGnvM9qLInUPpre67
TPrXCkHi1o3weftJkSz+6pLxAPPioab0OsRWVWwJEql2IJ6qQGqReE5WSLv4EaZnQ7TvY45YdDWp
7Me+y7ZaObLhLFXG+9hVYZ8sls9dq3uK46zY2y36pgq3LcbcrL+0benykOZIhZ1n18G8EBltwhZG
kOhNxx4PtT9E5fI+zsP31kuKk52n8ogrVPKSVx8DvkqqwlXfeUUtCwZv8zqHCKP1cLAYKSBkdh+G
pTROKAOfhskwKh9XqjwYOYuYTJdnQq2alyolBi5uRP7O9vudfNh2F6eA8YWkttFIEWvbbsa37lrb
UfafLDC1pwu+biSx10/kTDhhXfCsOyuqtgQz5VfDK5MAUUF5FmMiQoqBLiBf85nhPOmbllBHeyin
QO/u999SiN8F6bdALFH0YqfqA11VAgNdb/gj1sgnZ9HeJ+phn7lDkflxa2cnVC7afsisda/wLG16
hTfEt8xyDnIyiC7zXCEXNcos2rqrPR4JkFyJlFphpxSK1gRm365gKhB/6s7SnN1mzg9VL5FmFl77
zC3fQOaPbY5lPZdcjSxE6om6WVkT3+La1Z6H2hI7EAveacBAxh+2sBVp7KWYw7rXXku8T2+cmxuW
M4oAMXNFRgMKUlKhUscllBO9gKW4RxH73DjgYrCGjs+iVz974cXzHcEx0Upo0frjgyhDO54rHlan
5zhO6/zGH1qeirVx9myu2WFNyuqVy+70oVylX6OotU+5aKxNpcXlY5/I7KhqihDwLLQF9LLc4SAY
L85c1ScrW94E94I3uMfJd9fE5WgshrPh1YRxzhGziXGgHVeLGXxdjy+1MdzAaODxmLLl5CHx/szl
tB45Zsa9oTfiIx2ralOkTFzjqV6+Nbwsbw3+CK4cHVVdkozjieLgW1sbEC3svjgjNk4eOu7RnzKh
IHBVFsZgEgAJiGlXMyI/0V6s95XORRuLb35EJorKqbRv5ZKJ7YKKeLuUptrGUWFve6uW79xQlvMy
GRLDfm91u4F9+NjorjoPSfeyekBcVttk74x7HfJfVgfwg06EaIuHIeriw5g3dDtqwtiiIhrDBotX
6FXGZTL6aJM462tjVUSTV8idZpN2QtoNj2zY86+1kwNXibipdmmMfddqUqiCAiCXELZxcJbhisLC
2JGhM32DblJujOZ+qEgPY1gEaC51x3YXlVX9UnvyllmDESSVGR9MRY2cdL0bWK5VbtPG9DbQoIyz
Z5DlUyPtDzVdH6+dg5kcl7idckXDFB4kRgdUYojb7uCORbFTnnXBr31/ZcmKQRj62epRvI9d0o8i
vgmslJPcZ13a7VcnJyqkhTs/4gs9cJ6PJxLoAcp4TnoDu9udWm3l7mlYHYVGYh/58NWx7BvXt62m
pfA0X+yG2EdPH4+pAS2aOej44g1VEbhzqr3gCSmfdH2BOpAnETmRrfg+5woKSFO0YVpF2kkTZu/4
KKbSPX6U+LEvomnXOc1XtxrJKdLIMzNs/Asm191fROdYKNrrHJMADcJjUXbz4KcUbQTcJQjGkKNu
mWHVJ7H2M9XmKN5Ngio/i7UFkuHSaQzp2/Q7lcn2CgEiw4+UTpNfOTkudnbLeO9gY97END5/6ESO
BsWi2RuCASXlzYBpPJ0rYFOqm446RXQwJFBBdCW9gKtrdSz0fnwrs64JLOqQa5+0xq4wqm6nO3b0
jSM52miWzD8zVPqbaAU2VSNip5avs5POpGw/IZwJtRQfR+taFWz0MUl8KmAujDZW1iTVp5OYpb6j
m4WlAJrGkZyOc6PERH9ZRo8eyfZ+Zabgk/S4WH/ZYL/SgNyOdN+viwjbMf6glxJv+xUnb2HQsfMb
xMjXdEmNDGH5aG8yRBehtOxPYk2NB3f20m27NNyha7QeGzJDpl2atdW7ygx11psx35udrgVT1g5X
e6nSs1IVb+oCYIc8umormkRQN9vTdyUShT+rdlwcOa56XJzVfMPPPG8rvE8vIuWa6CPi7c4FIuIg
KlIscMpSOw4QbGREeX3JwgJiOJDsHrb9mn9UrrY8MQn5ihxzfShx8R4AEEEUblxz3MFZcrdpoZoN
qBPbv1/vz7IjMl153rTVqnLeyFiD0rPMMy43EVXuBoOvdqNnSh/MlPPNzlT6DIqSUFettnf6INbL
kFQyDbJSXwHQWCg0+li/zd06nDSSQp/u2JQHL5dNUDiQjtBaczp7k6D8iYEADBWnoZfNTYCXt9wu
zeQFpaxxyGaZ/N7hrQ37zCGFKl/zgIhRi5PPtLrYx+Cdcz+dSLY3jXGXu8P8aqQ5p0eMMAf4tUuO
Sjcm0U1qXNWh0uP2AiJLmzO3Gfz6vaW5XzXCYHRaE5GrPg0dedCjUSQhsIYGDEg9dgEqa6w3SC02
cuHoog2/tPseJ/ES8vriLsz0YmfGXGtXsxwOOAFjLkdIA8xyTNetcqb+hyzlvX4GSPOpIZh5kSon
qpeTZn5Neq6zwqzdnVRLcWrBxhx0BCmZL7q7IK+VNH+ixdapFEoMWHGrPue4MC/jTL1pKkFFqbnL
sztieinFiklBG6YvPTUEv4ZjfI/TQbu/NdNNyMZ7mHiJDS7unbFzZWJ/wwKdBEA+rEe9dabzki24
XKVGe3wEvPALEBQ0Tvxau2xMum3cS3xmdX9zi9rZClYn91QbLJ6ssYFG5vdSRimMYIoO6GPVWz8h
cEn7EUhXu0CIadeHXOjcTyxYO0NjfeVZNu8pbX+56fgAzQ5XujH9dLvxkvKFF5hcO+OKWgXOjTRa
H6D5uk2yHJ0gfbeQrrN5zOXabSXr0acuwPOs0EFEPIx0xPC5sKEvHK7ULM1NpPWxSe8HRaHdzMah
X9ZVL5Oswors6TjWPvraonJaV/ujzNqvmFEzzQrXoALJQIig837E/T77s+CJU0a0vqCZiffRGp61
3gOs59VuEcxRbp5nYlu2Wj1w5ZU59ypZNr+Hwije1izdmzabprRoiycjTZ0JYiAEtBQqQV7hOfOV
bXyqlu2Ci7m9Y9t+XgT9CEt2WUgz7YxAgjpQ73XtsPT5LZ2wvudqcFnJ+ntXxcu3NrEGkLVS3hvm
mFM7Oh2dtqbXbk6ah9i2ozPcUrlpDfFED/21jQ1j22jaq61s+xK57dmemzXkfUpDL13cq5a5p1rq
y4W2jctK4y66jNM5d/ri54DzjlKzWdDh0FHAwcI1KBrTQwO7LjQVZmCxzNMGgk355Ga5+90wYN3M
aEQRd9T9YcmX/rs1mRAaI9Pkqm2TXWX11bOVd/K0qrw/6F07bwWXvT3Gd40WijK3jEy8q4yN4iQd
3OlGkjuPle3NIRVW/6Tbo+ZHTTY/1ThctvNKPDNiweFbROSiz1WoeJvz+yYr8jkPSmOmu2aXhhVE
aYw3K9V4iVvT7Pe6KjN/wdK9y5perUAGJnzIifjuGjRYawXOYIbY4rdGpf2429xv0tHujDoW8OjR
Rqv1pr/Golx3fayyM0i9+SU2PG036pa89JGV0kVT0tpqa/vHfp7s49bLrmCmxg1CUqbmXI9fGETV
u4aG3XGwnHSPlWX2GaDhLMbIfY7q/GGWfbxbXDrSoob8YehldCfgrUd4R/mx4mP9Wl3nN8ObO7km
cnqfSRMISCP2NgsYyKelTtjXslHik5uj11LhyM+ztuc7SIohMNZufnEwEbaB0Gzv1BdkLrOMeRMm
hT6nb8jNs2A7nCes4joHHbgZv1wzRfyToUP3mqQFYKiR1HZa55sMa84MwWi6lJV7QQxjxgDReglj
uf9wBqu+cZAgXlncQvoupwpocLpI+rTQ5u5H56pbLpsDaOEKUpAHtatqzhVYRET74wUw4HNk19HV
7iPjREPingVfD+U+z+v0Ql83CZx2TF+GRuGjKHDH0yZN843lttPGGemu+1aVvqTT8DxGRfkI4GK4
8EGoj3ojotYuFqjFsU13s1RFzamv6t2UgvyE1Fyfp6ax97lZcoNnTgVFrqyu+FLFp5lodDxpecAu
EOnqI4mAmVfN014bI+eBqUtJBThadGa95Iemxk+kp/kAySHpvtGYyuKAnIjkcZDpFNpmPx2bhqMQ
nIbNTK5W1R4/SMdG1oAd1k0r7Ey79wuav35hzNmti6Y694GEyj36p1vdGPPPtqzmCymoGt2z7h0q
pYx93W5b2u79jzVx5gPXO/SCCUUSpJUbBN5rgXb7bKJDPKy5M11Z6sUYcFlVywbk/zzfJv4imjdd
V3YEm2TzCiKrKk0N4pQVNc2NoXL5lLUx9b+XC+uFi70UD1VZyzeVOVGHLzq+Ix57jk0jaNMFa5Fp
rsPwsxxGOiqaOTODce3MmbarA5nwvWrHipms6kS7z1LA/yHhBgayxzE1fxpl7jGkHcxouorJoC5M
IvOpw4XRhWMJ+m271MbcbBd7WsrAS+1Bh65aweQzC2z98WxaTz2xBTVQy6F+rTtOeDqVdRsui6qu
TOKqLRyH+KgxBosPaVulQ5AsvVShShL3+yi00vOZrfPv1TizYCTF9P2LfhuH2D53q+Ye6Y6NN7ZM
+gv4XCH3lWa7BHpbPGuqT36Ck79NzUpqFsMhRL9gK7rKvXYsJJ88KbcIe2YdT2kpERQBzlUPRk2k
p18ZvfWimWbVQw5i2NEUHX40u4jqX3Ul5ps+2bz1Eze2+QANyL4BcxXvaTJbOmSmJrvBwSIhgyFl
XfgSYIu7WQnIvYh5StajToPJe8mF29HVSdgbPi2hEY0+43u+I2urdSSihLEC+y/XV/S8PMSRDlrC
0S3y5kKKj0ZHKivHZ6ddbbnNUGZNrwlwW+2AqzdOfg6agFVYQF/27RooQpWiTzGnWGR7KXiuq2VO
j5OK0x0YMpo3BpL3D8XhtZV5nnGLHuxiBz82w70zjynUyDSd6Jxq00sqNXvLAzNPA/C8ME/uqPfC
/BIzG/p9S7Q7b95y72v3Lg70i81V4bAM8/iDkjeHk9Tdp8x9EYoZG5LJ2cClO++2PdO9Xb3O+r5q
xXqu0wwsnClKIDOW+u1xEDyXyFNNwnAH+YqgW9xyiuqfulzFyzrP7pveYpTwtBQH0pwzyY0qkTyM
piyPZFpEP2u7GTCbVRM712jNO9UyqmX0bkOk64v2QeoeVpe4pfPru7Saz840W19TjxtlahlO5XP/
JqaRzRRMuY3DPWFE17cvwwLVEQLJ8puupx72/b28mk3zo66Xz7jp61MqDeO3huz2kOTudFVRQp8n
jal22aH1AImZh5RioCXczfKoA5XctRWv7DxR9ZasosDtpvqm1GLuE03WZzLhWcIayNWwRGQRSgPZ
gkllcE55Kw+lY7wVS2J+b5FW/shAoW5zrU5elknJi9cJb994zFJaFFrAplS0d9Ysf4E8uR6YzTxT
dgOfUIUz79Ak8BWnq3sWmscUa5yUe7JSy4XGNDrPiIz0VxkzknTrUb7VleKYTWE+hKPWkKsZT2gY
0rZ2A7Yo/YJqxgJGVU9vbtPnL3GXLGfdXKAR3FvhZHm8siNBuW2r5AhTF0qJgh63M/PWYWZowQnx
YAAzlAEhi+cfHYC069fcG486Mv9nrRhtBJvrU9TqXwuRa7E/gAv2Dbqtx0pfR65otsd4MTU2dk2M
7EqLIuDdrVCF0Ihrmbr5WChOPW3RMCcSft/rEptmYevcuK1Wblc2r2Bh0/2Wz0CWBqf+ucYmWwab
I0TXCdZQOhDaKgWtGuVYzjZepnW8lzb3ly4v0GAiBpDgCQ56bPF6Qa1w2S0tSAhdkpw7ozU3NJZ+
dFZMZibyGKi6LiCfeJgY7mIgDDGB9nteL3PPqNoOynsRX7AQH0dzdZ+UG6GjbvobcAXrllvj+C0p
ivQ3WGwD8qw1dV/etJhnbC71j6VdreeZLcDX4PK/TNUw/UansPxu8VHsSy0z7yO+J2GN7anRo+VB
M3nNABg+xaZxzYA3vaZetOFU0Cn/MAPkkfcjJgQ5cM22OaX8Dumu0rrmkVFUC2AK/QkxKTm4ndWE
RaS6KzzKnypPPifHoukG77TaA1V7wc9Zbyerb6/0Lad523QUF1FvPOBqZOgrGhmdvGUZGx/4orW9
d2Fh5jBiTTk/951ZuUEyOVCSm4VZwLLMCB8EsIvcqpNTHmfvboJrK0AiMnwjy4vOs8jtF5aG4twW
uee7Uu7zmB2jhX+9X6GlPozox2j62ZgZq1VsUL94G11f686fSgusfuvB9Da5lZ/RQ1rXtswIfOoh
1Vj6/MmqJ0GUCu05q6d8M6D0BFrKz5IDPu/tmvLDGAfxuTAz2Eurp76aFgPWDCPz5xgZ6jOjovkF
HJ15SPtIPXUDMexw/0C62ERozf6UVuZbzShhnxXeu95H8uhEnjjhcQV2ncdg6EoWyz4ptRzSX8Lr
77eA85KvWpQFoc3QUasHdxLRbsg7qCu8sw8rDwM2YLz2D6hw5BY9ocq3/Z1BXOVpFmCJaEJWGeOq
fm2fWS3RxzCQl+InQ2I9dqMcaOeh26RatBLJzacY995qErfbxqufa0JCdlyzoAGZ8yBlOqbfykEl
R32NMVa6nb3Lm7jf9Dj4ztYwdOfKmOxo1zFuIVe21SvjmDt5IlIK6jmGk5uLKaLjxPwnnExdW45r
i3Jjy4Sk2iNtXx8KMwNYaGhLN20BBFnpR6bTzU7Ys5YUbGyVGsPv0h2l9CMDdZM/q6LNbnKKzeEs
+9Z+gYxPToRI1hEm/MSlRv8mZjdyb7hrY+sBZH7CTZ3h7pRuvFLP+aDm4KnlCPfE1l5mK7XdMxTS
sTqRAwhT0sLG7266PCmHH4PCDvmIlqyIb4xycbEOrRDDTyU8kiK2aN+08n3V2ijrfMP1qruYlr68
XvlTVxF+8uk1upH/TrRZizYMfZnDFvm6t6lgj6PdriDqoWn7YgLRIrV+vVTmsga6S3BXSnP5mX7M
OgUG0sIT1nh10Xnn94nbd8lBAS8FBACWyV+8Jt4Ybelso9GGdJTCVB51ET0Pprmv5ExPER2ObeQP
GaPy3/SSuu+OVNanrdmFQ/PMlHlYZWr5RYdCfa3NDCCNWJLPybAG5zhjyyyuteKyta20KRPHpW5Z
c6q3za8Gdijkc0/fOCijGNlEA2LOKNf0XWnP6rdMuC4tQkRs16qEjkpp7dkbEih6219c0IyDy50I
MmqztzlLlk1ZdzZH4ci44WnQI/M3YLLp0Bk51x/YeSDZUxhmtCgQYtb+Kmiz3exmXYYTdDkH2iJD
CVs92mlTx+FAJoBpPiTLnJrvY2sUhLQsRr6kX4g+icwkQyXrxukF0kBdPJYgG8G4VpZyxvbarJrS
siArRIGSq3Db0bkAn3byI5laubeNG4D72dZ1h/FJmI1uZcgLdbtQATqRmJY/7GBUcRsnSYFoxkvx
5gAjdcOhgQIUOk5E7HPrgB/nClU26imxuiGQUfydQcL0UdXEBIUz6BNAPR5dJBUaDuZqWHRKlPGd
gVfkb33P5UvXRV/svUV1ZThwbaz38+QZ9BUqzSFBWC/qmDNTs6x42EC76qbHbC66/AUNkTVkftZE
k3b93//r//yHDvpPgt//UFr/VZT930qt/yTP/qfS7f8fRdkSITOPgg/xd9H3n0XZn8VXOv3q/yTK
vv/Iv4uyHetvd2sbGBjGNtbd6PZ/RdmO+TfpoZBBG4IHl3bs/xNlO3+7U3kEXgsLMjapPvzQ31XZ
mv43wmsQ9XvSFvwg5mnvf6LL/otfFI+5h1z/D3yMQzTcX2N4U7WoVPaDHlJpePKpph4LUJ8VvlGA
+nW6Lj0Z3r/wJvzFASHujkIU4LS7iTDiA/7FARF5SwLqFBgutWYeGgVDA1WZw+Yfvoa/L8h/VJz/
EQz6D+7mf/9rcMbggqDSln8NvTOiprTKOdFDiDIgoa2NFe179qYe3JEv0o86f8uLfYM0sji266b1
grQJ9JyZna/iQ/uqGYHmHGVxAdxMjsUwBIPh849OgQX/2oTrxS7LtRqwHWKYgCzEwtigEXAfjMvi
BE69mafTXbbb+dLwrYRclCD7zL+sT6/e2WugaRvdDHsk6hDIf6qf7YxGO6QbK0B6SjNM15PjPVRI
v8GpLTN1F7HkG2eiaRL+q3TH/7QO+E7YLEFY4C4VeM3+7EqZO05zY2IdtCazKD1fN8nsxacsm55y
u8gCe42XQK3y9s+/pP9qKRBO5KFMdPCb/ZUCQGCIreqYv1ZH5b/llsD93+ubf5F7av3FZvrHUrij
l9FdS3k3H/z50029qZZWMKVLnMPUha0TimqX9OcZ/3U9/YSE1pjQSrvPsvrWFxfDfizr0m/Y61n+
4IWhkPudOBhoXslEuXbeW+7MQaU/OubRcCh7H9OJkdEaHZb5Q1mvsqRNNn3E42XJf0zVv3h//suP
g2NVCh6deX+L/vxxsOQ7S+lkehi7gSEfUXsECDG2SfwwKx1OI6zWbNjZhCE40xIutefb8zWD1eyw
khEpuruxeSSFKmlPxfppp7+15DC1IgRRF3Q9d8oHMhyhEBzwjCZj6GQXD78xFlVUpAyTbnJEnMYp
9j/MjvzjayLPV2cvZBGSD/Lnz4VRI0KiLdewwLHgW+26paG/cBkEJRuNE29LK/6FT++vDtk//k6P
qRn4A8cm3ukvz9KyQbxVJokVsTDPXvpZpHl0SWyBWpnkDeCiuAbycV97bIdjYyU7wC7hP38J/uLV
uv8KwsEqiBGaGFFAQH/+2DUdRqer5BKOqLGCf6PuzJbjNpK2fStzA3BgX04b6JVsLiIpkTxBSJSE
fd9x9d8DymOz0RQRmqP/D3tkyY5hAaiqrKzMdxnlSwj066RPX7qhFheIbu+NhYiWwk6ftvuZ3odg
4MECGNsxA2BOfbOCE2cAuMqASXXikvvhO/uOU4yjD36RPPn1nL7ZkCvZiMDSgOOUcpmFBdhrkGFY
rWjIM8fl5whPhjCaWHfmwpZ/J7AwsqFaKINwyM6pg5g+FBH2mLxiiOJ5h9TgdmhRdvh45t4ZhYPd
QqpFQt4ButTp+4GDk1OVd3T8mjp5k6J/4+JCs7A+5iJD0wLRIMcjXgUh18DW+HSYKFCyVGnoW8MV
WJs0mcAN+WulkXCkoSS/AuycChFoyJ5+s1B3C0H6nbNBg5iFQobJYU28OR1+tDrqmiCKHO6oUxv5
a4FgLgCKFkh5NQwHTwscVvDCqDPG6etLwz4mDKg4VcvzzIQaGfC02BtB7mH948sSFWwsesXgK8Yv
EkVad4mZ+e6IRFX0jGj4iyL8ubfiI+goRF7X00wMMzojKn02bnQudupjghaaQKttDDHt+HgJvbMh
IdhBfZ7YcZOL3umguQvvuW77wUmka63EicLTBw1eT/ZzMJWF5fruWCB4p33PZpzLNblq5wsRquQO
LY1NNwTCOsO3CC32MYcBIC1swfdGYyRxUsaSiTazz+kiuY2KC4WCqHloB7mjB53RFRnoSY6SuvAZ
py0wS/bgFfIdZZ2/CaSnn1ERvZ5uH3cmOQDoKsNjQj0XBMufTpYswvZXIEPCjafrezpK442dBxmf
Dxi16lqLn9s2+jbglwGlOFg4mc5iJ3RrLCoRu4JGrnI6nY4VFLhUdhXYUUvl+IPag51f4/l2F4mf
h8paiaU07ivU6ivdP3z8mnNhoGmJKDp1Q9kwSJeIbKdj+wNkSZoMU4IRvIxl+lCFsDR7YJNOlQFs
EQsIEjK0ki7ZtB5VtnKsHoAALG2Osx3Jc1iihkQRjq9kprNZdXtgxVVXik431t9ldsc6F9Xt4Ebb
SAZSFwh0a/6HVycdJRFAEwjW62yKw8IcEyxbRAdJf3c1YXO6wrrVIYFQYlT9lRHIt0GDXYOlFSal
ZfVn2lpUiYZo6UmmkU6WNOcKn57bH57yOso6p5MgCibSawYIdhAmzTpI6okRJxzEsACpaWrXU4WB
KoVibiwxvqfKKqzRLj4gXnslqO2ScMLZIcCFE41RmqQQ5InHs0MACRZ6iAjbAMLKcSv0/Ska20U6
OEVX6pBT/ANyHj8/ng31bFtDylct5OUMLgfcdmcLUfb0Xo4Dc3BECfHs5GfLBcHzHrP8B3sGXRpt
BYsC32PBX1eYhI2fE/1Kja7E6jluPzfNXhaefesqgMAIC+Y2uNYOcbfzOkD3kW2kW7DtEd6GqoMs
smrujfjO9WGWrHN5n3mfw+Gp9SlG3nbRsa8WxL6k1/h3Or9kulPiB2eb5FmbrTQ8taQQ9g3HTblT
xYPA7dPQvg/mTUJ/t6yeihS4r37tDvdZfOGa3FrvzeiCrm/ic4XRrsruswQy2StuMRxbBfWj3mxr
4xFbm5RrbbaFtjtYm6LYgrtAHb51Jj+4hIPM9taFfuN1a9Tysmqj4UMR7mPlkpWdNreC912Oj618
oeRfs/SodpunPtoplLV0p9FvFcnpfUd57J9iedPUX1r/Lo6vgMJozaXFHQrrnm+a/9gHj/hj6QJt
OTRl9kq4oUiM6gDo/M5dD58mQPe4EjsgxDUoopu6vJBb+CkPmUU9nnV1372EcEyCT6m7DrwtNjVu
6MgP2Kyl4o0/XpGOwyWiK1SNOAE5IEW5ZmvKBYBwU4PtuElB2Endg+HeFY1tGpcGAv7jWjD3UyoK
wKAwLoAQmuKufYLah6lBBCqqdrzMaV+kS8219eZalDdJhHDkKofBJhzgQYXwm6Ub3402Qb0f22+J
/61P1ziBAOcQx51ablC1AfuLp4pOH0P5KurHYh8BnYT92a7d/qLAZkrDVmTfT9DphRP+PGCypnCN
Niktoa8nzy66JqdTkhokTX6Gv6ckhRekhOHaE3DjDGPZNonrC2fie1sUQSqyX0o6k5XzaZgC75yV
ZT/l+PzGTlr6HWYM3+XjSPBL23G+XcjMEGoSOZkQ+DodZ8JUFNAUB6drr4FfwafU5VvFxY1nNb5U
gG7E57y8H5pPvfpdUX9UMN7aamdCb5PFvV85kC1Sms9Q9lqnMdcQ+OpgrVnbbkJ++7ZUObr5GMKX
Tpt12z76t1On7JNwgfsCXlx4TtxyaVHlFS5j40V96R2MYwJ2Xt/4F/Wx1hyIrBk/HJ2SLQCJq+JO
NlbAC3UcrQInQcz3lpJCZsH73XpXbXyZN7sES75ktccXJcWs5KWt783gLrWU1fBz3Hg4/xaO3Dgw
cNn0lNxXQ0FbOohtUfuSjy8wszT3otJsFOXN4SqAx1PB4nksy6vc38kSyGqnb++oCJjGCgH6ut+i
DdN2+CM4Y8oWWfnFRjUPVfVE57a+dccvWfyQoK6vssta6dmEP10n3aHGE6stAppIX8Gdq/m1UlEO
A41YFjdtcsianUGzc/j+8YyfpY/cGSlkU+MgRE7/PJ3vGnteo4Cv5SDOWzha0L5oJV5pgqZejC79
4z8fTULGaVLBxN7dnK0uWU/VtgI35KQ4SoQqVbyukOOVAR7LwQ5nYbTzG90ku4g2roUMBjt2brte
RtVUnR8GaHomjXYk++DhgB4GSwpHh5WnR0YPWyqyabvegRrQFo6f6evNdhNpMrmsJpl839eyyBuh
xdDIM7+JeN9+tDjO4wBEmmxVC7v2vVHojVBfJlkmZZ5dAUqxGs3ILIClZOb3ABgZpovt0iX8nYXC
D0f3HDz+NHOzc1SOrVZRwSs6iaFt4rE0JqoT9AoJkx/DHOWFuTtPhKaxKBbBQdUobMzSsrDIrKRp
CzhimQ50SzhgtYX0Bt4GNWpjbgog2zD9fCGwz1/SlEiC+IjkhFRL+d3pbjCxoig0OHeOknZPedbB
SzWP8vgNt6IlYe75xYOhGEYm70YYFvHT2VYI2z71gIFT1pas5sjxmkcgR/TCeph6yLJ7aIPSMZRg
2Hy8Bedn19QVMHk1egMK+eVcalcSwEUBXq0g3RBpi6QJV8hk4J+bQkLH5VAcBWNhyLN9SGHFQLqZ
2w5pNlf/2QJVfBHFidagsK7ldGiF8gijyTG6AVC9EK2xelzhWihvm6bY9+IoLeyP81lFeYeBqeuQ
3XLRO53VIBaAtUcI4FlQa4xwANufkTaVA7WGerQ+ffyB5yuXl53kuxSolSK59Dw5oLyku7EQ5o7Y
X1cdFEkRMKpZ0EbPa2TPUS14rtOfH495Nqkyl1iKVwrzia2TNXtDSKn1SCKbOjBlSkA+mH0YIF2d
Ap6DXebNzyjJgoUd+loaehvcED8l9ZkklKfKnK7NNgsMNkHKGhdJNPNmDDb0bpEcvzTLB6NQrptS
WIk5GSMIpRLwkTXYOXig5JI/0BYdu2fMN0Zhh+PJKD777QNtfJrPuPV68HAvm+zIr0MWrjuLK2+L
mxh27DgG5jeN9MDPgDbCD0BIGfn+TYyPR7YRkmQluZdj9vDxxz1bPrwnsplIgSpU5mgFni4fE4K7
NuC37gx5eYcOnGAXuQq3rUdYXdMRlvx4uLPAQA2HlTO1URDnVa1prt+cGX2XD3rvY71IQuAMYMRI
ICxgn7m8juP456j4AGDF4KZN1Zv/YWSJ4UluEYNTZiOPEiC+OisCZwijH34vdWuj0zS7aP3JCpcs
qhoxjQLLay0MfP6FeWUKglTMSQ5UeRYfGjmIKqVA/hCfze0gepDiAoPLFhaZdp4snWRnzQik9abv
Oum4i4ipzevlsdaBVK7HHgJvRaOqcsoSJFRS9Xut04errOo3qdWmVzTKPEePq8yBfrewe15L46e7
x1AN+qFUm3kWmjGn06zkhtYnZd87CnCJBKkmEVu29kFqyUZlAbpNsBZBRu5EybtvBbqndFiDvepX
2zTes+DHrNm4YgRCdT1EQK8QyZKhEUJtAZrGBknvfDpTZr1BBNUq9lzsuYdCwG0kF2AJEJdw4xZf
ab7IFbF/+pVNKKFGUVLgQJFqjD9jXFBDBSPjWSk5g126/Gjku5AUWVjz702JNs0+cWTSnLdmX6MN
JSyLoMFRhr4KJl83U0vqi5iLCLwgCW9KcYVaguaUnnab1RXUH833F6bkLHBPzfJJAFFE5l9H3ex0
RkRXC2AkcRWQ2lhYYZW57k1hlbefjd7wILoO69FbMgc6X/mcxJqpya99YeLo6ZixCeyqLovGGevR
aZoG5E0IJtRTKYssyn7TxODHnSw6hVIXxWIgEgzLKXU6XJc2cCCFrnbEW+Ul+0RsET+jgaIP68i7
hQ3hDmv+KLykkEVoZ5ZO1ly2FH0qzMpsOVpV6kp8GC+8fZ86UoKZ13WhfefXpv/SWNdAdMJii+6t
INcEbFiByteJbs0SEmxZo8S6xxgQriHyqqn8KRueenUX+cMKuklGT1SwE9HmYsSvwE3hKkHfDXE+
K+wKBV0fF1YKMlQfMKy1sWgx8a9tdhMj0AKetxOCbUUpw99AkS+0rRvaECamrNuFk7FKb5Tr8aaG
dhmu4nvjC5ZaIBD8yB6EnZTu1HBrqVvV+56akA631J7HK4srXWvT/6CoJd/pmMnqO+iruJLm2qYs
N2Vo11gei3tEfmtpm4qQ8q9yxKaAV1pQe7b8SwQakFEYZdx+92jiaZPr6SZ8rsJrxTtIT3mwwmLU
v5Sv+sfuZ3KhP8tb4TL9geBaG2lrXA5RmOmGy0ypwSVvIuXBHV4QuMijlyC5TSCWqivpBpiaJx1A
pwmBgxmg9d0/jgsR+uxQmhbOpBuILO7U1ZhFaCGWQEe5IwunGlgGFkYXikFRR6nAsPSKf8BwRLUD
A0tvVKaWTHPOE8jX4cGXTE0OwDTTun5zJgZa1kNZlWpHE9N1VoYr+P5ON7RbAXors6XRy2mhAQLz
BSDQ4tL08cl4tk0ZH41jHLwUA/Xxs6SZFw710mOpCdUh8THm1ovmDuo0VZG0XxjsLA6Rl1Po0Tib
UO02tFlMMAPfqI0Kvl6olt6uGtwjFfpNDglwpQzxV69mMWA3veTqIk83uFlwYFzAQtga0Y+2ZsEh
iYKiBJxfO0kI+lRq5Qm/AaoVhUV1S9ROLgJNmTAQOKN2UX9dx7q2FtpAwn6SVCUhTcO2078YO+pA
aSP/AGtrHsjb5AT6Q+tv6kCgvhjUrl27afen0VshhWBxThm+KgKyOl0i8JrkVrC6wmmF4qLUGkhd
oD07csamiicSc/alCxeu99NMnH4xxpSR55qgFJplzk4tOJxmheJcQZpW4DKv9Vtdbw5tIV/QyBEI
q8kS3Op8IYKhoJaNgQWWGbQrTt+ydQFVqy2QKAof9SEWvsWT+2bXCFfdUNx/vOjP1+HUC3rtiqMl
aomzdRhkWYuHW5k5AmfRFt39Sw9NEuKMsAYW76SeZR1Ii9PNx8Oef1TWnihxAsumTqlzdjG2gonI
mGYQReW2gFhXrYHbiNvYlQdI+Qi6hU2y+njI8/QDozoqUvTg9Kn1OJfGTjWUlzEazRypb5UVPSDs
WltqmjrO4/tUBn9c63GHFlzSrupGLpAe6rDOlaI/DrNowE4oLe6quIPN73EwoJBAwBHFESMZZSbI
qIkVI4sYJLZbIGFcsIR73Xd6bbz9+BOcL6zTkWdfHS5eY6B1w8iGY/Smu26twIKgqRlrL1z43OeH
yelYs22TU382CGeJUxXC82By3/cbBRikh9H31VhfqnJYbFDx9RfGVc+2K+MSVgkFVMlAfJ5ungTJ
cytvfIqASK/azVDBThRSbyGXfe9LktZzxeCgmLShT0fxRg3TV19OHcjDqR2IOuSIDsU4L4CZ6C+B
Dd5ZuridTMhLbqmvmr+nw4XAxa0xg1cd9vFLoEc/ISbAEJLcY8fJkbnFOiOn9mPD2NN59OiKLJ3O
8nlWOT2CRgBUEDkG2Xj6CF5Js5LDEaWR9jn3p3J6avj07cP0Er41Sh1lG2AtC6S+VqWv6iDAw6YR
gJKYu4qA2l+iHGnaDIH0fqOhqhuSc2KYmdu+AEwbFcY/PmF5YIRmWGhcvfhspw/cKFqIr3OROn4o
XOctgqiemm/0MnJifdhQrsLoOCilhRPqbGGo9JcpCQHGpeSOj9jpqKbgwsCqwsiZeLobNAyfha63
LdX4oiSR+b8MNln+yRQYudZMe+FNxpS5JoSzyo9g65cepzeWAl0kPTU5cnX0bf8weEBuQQobFBiF
bvkMagxuSezwUg8dlBu/lUWV7nLT2kKhxaUZPcY/H2xCnJGL4gtBm+r0zdyqgRsK4dShfrmDwrTV
XLVdIX2RrPpA//nxYGeHEW82WRmSj3HeYpV0OtiAq41aw6N1EMmk6BRiW15YWHdAsJQSo90nfqcv
RClpacwpT3szdQLSYEYbUA0xXbAPaDlss1yvkYJoxMemktZULmhjF9ImkrAelfxy52FEfYhI3bHB
+zJi8OvovaBeGK6JpoViLOBWzvICvglgAeo0NIx0cQ5U6wdI6ZQjEYLITcFpYiW+lutvReaiNNtg
bh75N2bc5fuPZ2Ka1pNcC3CPOtXlGXa6w86z016HLijHSMyxkfaxMH6Dr79U/39to/47CnZgkqJP
dorUq6eFPEdTmWCPPFlG8zKK/XwjBhnAXp/ytJh0t/Cn8m8Qc2/hwEm7QUCtq7Gk71XUPA7qeOFj
CWgL3ZhPIjtfCbz5vhMnsR1JuatKWCwff4/TQ/TXk05uOjI7AWj9PJqgBFx2ruCHVCX1o2IlV3Xh
orpReeE+545rKU9+4F0G+qAuTP+r0eHJN5IpoVNRnyTrIYjOy+l+6qkN7SD2RFDvQvjtK+gNu7KI
4w3y3PJWBBVdYWqOHJUXrIfeXwfIQWZ7bMHLZ68bP3/8IWaXQ74EeaJF/WQ61sFOarMDtw+FzhBR
lnYQR9EdBXtn1XQED18Vq8Li1cuy7VhbjyBvxFWCsuXCfj3drn8PT9FIxQaMLHmOoAzcRmzbkOHb
ClQDBOZ7AVHOURBvIOXBn26FfmHE0w343xG5pWk0bXGqmm2FvEepj6bCpLYYglDTRuMmUOwxMxHM
8wdlV7SopcDZ/7Xi/nZkuPk1xTO20eyPv/d5+P+bfDTV+n5PPrr5Wn59+RH/Z1/FX9Pv1QkHafp/
/tcYQv4LEDZMIW4REuuR//LLGEKSpL/AugEunJKNyTPiH2MIyfgL5B/pDbkTGS3pyD8cJEmDuUTL
6hVePRFszD9hIM1OFUGewO/89Zo/vj1NXOiskdtWB60Mr8IosTEzO0STemimwg6HqaEIj5GRXvVk
XnKpAM+hiBMoZIqu3qw6JX9Je9cWcmX35hv+vZreMoc0vsebiP7vE82KOb1Wy1lnDNUhzMUD+gmo
92c5PHYwNRco3GyarDRXbokYvTLUl6h5mNCVK/bu2HwvQhlUHlzIXh0PUks2adDrklDKdYxK1uwg
MZKNlFLhs2pjE9dDZvcQ/209Cz/Jhpd9klSudYhvH+ImeFKV8TCO2f2YhFdsj88DOtMruS/BS8WV
t0OsUVuPZlavQ+wxKcmjGWe6ey/JnHD0bsQsu/fBBNJDvTISJP58hE9XnRY+Kh0ahIUgvQCq/Cw1
vU7NXrwbtMyDB8MvTa1fj2O1kPK90nj+Dcz/fFBxFgClOteFuujbgxVSuG4L024k3tnzTbi5nYS+
GnYfE/k3kFaBS1stD5+y1AB8h5yl2ntErmqbaZ3MJTvbJZ7+o0Q4JmmfGwOikNDf1KEmoFMYe7DC
u2TfeTlJrDyEthXK7bocqCN3Y9s4aGHH9lgMACZV/d6QUmnVGu1tURgLycCrt+B7rzqtqTerWe9r
sY0EZGIHt7tB5vqiTKEtl8qRj7yrW9oErYoEqq+5xhdXYf0ORvekBnG4bkevXml1sQPogoikdwdZ
c4sV2Etj1u52rNA2MLz4UckAyLHY01t/8G4arxgXgveszPbvLE3nyJtHjzKrHUJBLA4lopPw3CHy
HgKYaRYnJViILcziT9hFQtwH/mrFT7idfNbRTEFV1onKDuw/iqtxxPJFXzoGq4sKVWJJl5ZS2ZaR
ffL67u7jHfpqX/TeV57dj3y8QLXI8MsDHQlbChBEo0Ifoa03tA0q0733UmosHzO7j5XwbiwryuS+
J+5UjGXLLL/EiwPhv3Ip8dTeDxhzTJoestE1DYELEyOAJkDvpWFnLZ2qr4359952dqFIfZzJPLEs
DzgMXBaopFT1AAwZ2zlHa2UL4nOKbI+IplqpUuZ/7cj66FbHcnKHXwqGuqJ/7Xr1RVNVyDjF0VbR
/HBlxMGTGEd3EpJhWWj8+HhuTrOOf1fR7HJgYBfSD1lWHvoUeRnvh4WwUxSmK43WAnf8hZAyy63+
HUY+XawIalZBEjTFQcoQjURMVi8Svo+3bWWsMqTMMcr8qlFr8NmD/fGbvXZ735uH2f3YRZI27eO0
OHTWiBKEeYEyHCJWKgZCVaf/jBBFdcqhFx4ir8FjJtyFurbp8Y1xhLKmPxJAuu5bTGxiT3wMC4At
Vdl+s7KOWGYOpU3Ov4SXfHXKfe9ZZ2eYrg2C7g5mfqi7li7OIK9khH85p5pxZaqjjBJ8vNU960GW
q42vjT1k1uRLKfvSanLjgcrurQexfkwauIKed0UVxEksUPAq5u2+ftH1wUsRyJ+6IUdImVuwk0vC
ukrE48LHntbL+QuAYz2d4NGsig6Zx+IwBlWIiQGq3SmwI0W/F9Ed1WgRFmiEJmqEciPyHrm+gTa3
ajTqJVZ1HOLA5hZ1S6aLDHjzqctEEJzGC4F25yZ4DSlesWRtqfzuUWcxP0XafkhcqziEFepeQiOb
l2Odd6sRfdorqxv1tTeQofg9hOMWZtHKk6JPmZ6L15rk6fTWzRECF1KvKFitrETOsT2s/RVOPMq6
jqpqF8vug9CFnxVXekCD59mS6MN2UbxtquCrWEk+mQgJdtCLFIiN4cJMKH9DHL+f1K8/no9XFuJ7
8zE7HVz03MxMlfKDHCLPmAYXuu4eEt36gdboLkubq6h8ZLoutFHZqGV9Iab6Jo3TJVTa67XxvfFn
IT8167KRWZkHlGLQqBmHxG4Tkh5dqvybnJTCQhYRdC8cLUHsvkWK+pILRW0HjZFxXKE0DbsGuPDg
OfGgsW2b733SFyv0MZpVXSFRpyZS49l5CWLY7xHmyEd8B/JI3fWebeCQpOTlRRKj4UtJdqWmfuek
vqmtLZNmKN2kSxO18q0leDs6AV9HWUBwDGiOXSRIHoNqqxx0ah5GM96je42ifUlnEpGkT9xIu03r
l8+aGyqrQkP9b4CxpGTCFVpAD1FsfPGV6KkliK/UOLtMPGWXI5jcd3q5KXz16eMJnhVL/xtRyexP
NxyeRJ2ptzI6Tj0JbeUV91WrFk7e0l1uFBF5LV+uNwr2BtiA1coq7lJ5jW8mgouGH22oTBR2Half
KXqQnudqgv6Y569dvJHKrsfxpycR/vhZ1fczdBg6p8/aZohmt0rTHlzVvypbVMKulDy9UZX4Yqpj
r9RGO2idITu9Ia1L8gJTgv5plS3cg8auvHjbJwoGQOPPMC2vo/4JoZujISD5lbd2bha7HOJ+F+Cj
Yqi7EjXZWPV4V/fgWiUpju6AiFhH2bNrWqC3ZckejPJTpBsX6LFu9TaxB1daC/JtrF8Se1eCcJm0
33sZJSodRXI//nXx/SU18c5N5bdzNjts3ZE453dtedBwoNvWTYCRTxoZILPKYC+ZYGBdMzCxn0Fd
JtNxrHIJ1MJI6VPSxq+BQPtWxe9lFeDPsK5Q1KU6geG6JLfJSlF9leZuPy497HQ0v7eDZ0e2gJWO
6HlJfQgTdDPtzEJeIdBDTI1S3yVXNq+9uOicbNqAotIYNopKte1ZWJdMCoEYVYHB9zU/uDGDsLnr
ElOwR4yKj0ChoDSkWW2no4gqTY56nl4t5DP676L77NQfcN8I0A7NDpUm1s6oAvyP6ghhqiqQNq2F
Urvi5/WaAlrn4LzQOchmmqjbaRFuR8VlOAafjMK9zpthp2FaZucaOXMeh/6aMolqoxqurQLgYLaS
hDUIOiPe6IYsrmQ5RI/ASMRVAQjcrqTgqbG8mxoPY1v2ZHUH1xdCjlzImGK3MjQY/kMhQUYIRAS0
8rpOVuUQftJckr4pa3SrOMP0odq1Q/xklv5NAOchR+TmyC7aF653ZQrpGs1RZJyNhtKlp4ipDUGw
2rtDFLGPpqxeTPstqqhf6qgmqTYyD2kZpkmO4wmNhxnFx1v8N0mvPkdUQMLVGy6v+cEVkNzIcy4T
iN7knHuJ29ttDePR8wDGG1nzo1dlNDQFoC1SX+VrC63KdaZU2hongy9SpR2iUbltQ+VSGf2C24mi
Xfdye6mmKYojMJk+fuTf3EpA9Z9GpazLU9UI8/gQReYXv62fUQNPVprYgcyR8dOz9C9UCL8ksn+N
tV29jbOSSKkLKRgN0LeFHNxUCULKYfDpf3yiWWaiEHKRwEqpZBRScC0NIRX4AOm+O3wxJhXD7rMm
A1qSaXaufUlFYT9Mu11cCIdSzXxjS4DRILNQMzp67hhsy8kbaOHZ3r8ogKQ//VpyOyBSVIv5wfMn
qREFDKmmAEpSXlEbjdyDR1JWhqBf1x7XZpwhRCBXGgS0RGpxaunVa7/JxI3QNTL1BDEjcIf1wgnz
m/sFmPDTp5NGpEnzRmoPqRrt5VHadqhKwcU8Gma219nqZjNuNA03N8lf6HT/dv1op2MmciJKMnbA
B8QRkX/DkTTRgKPh3eO72F2o4rayLKfA7zHqWxwh3IeqcrdyMBRUUDzdQaD9xvTrXz67vz1cXtsl
78Rrc3bIMulaVyB8fUBD7UEJYzSQa9w4s6i/ccOeW11FHQUj1R+JYFxM/kEAf+9Ubv0QZ0ZtrdQC
IqaS95IFKh4sZfhVN4UFbrk8PcN7z3Z+8Ik5UnHNofF15N+M1nt2yZl/SoNkHdDprHayV0grpBWx
NmwvIqphcVU9i1p2WQZUA1A4AxxmtvmGikFwILvs8CLTA8Cu8SetVdajHj4ZBhe6VBwgYNULwJzf
ndhzCRqA95AtahPrm6J90GrLXFchjpS1YK7yMnmSovq58zggVNoiqlp/NYjPuAAhh6o1/lWiC8cq
QMBRbQxl442sdz6CbPtF8MNLyWoX9uYUsd77vLMzT8+FEe06DHpkXA5XlhgepQKAZSCm3xVcKEhO
vWuyMh/rnuLSVDM0eznuMNbmyRIejwh7P5ocWIWL+BnJWdM5Qi7X29fn+6OC/32W8Pfc1fmk2v9b
QbL/B2XGJu2Q3xf6Nz++/yi/1j++/+eu5h/Vf7Kf/3l9u/QHN723df/p5/xd9teVv2izaxP2AR0G
QBj/lP0V4y+alvT76R2DD3sjPSaJfwFDgY0y0b35zdRX/lt6TOK/wFXGAl6d4Ei6KP9J2f80+tOQ
gtUO6ABgHMwFU3+to74pOgYK3sNWnkZHEeNSyazXXkSFGCHFmETGs+7ffK13EuXTcPH3aDQZwHAD
aUZq4zTCjsEg0RVto2MmtLuyUdaquCDKdDbC1IpXJ4wJRxH9+FkO0LdFkTdpoh4Vl7PWT7pJlzte
kuk6+2qg5yaoEGiGV+G22bmemIbQamZcH3MNDmzUaOq6wOR32zU5ZOgxy/ETltSFYPvaifk3GvD1
0Keb8EK0VBkZnbDTr1djs5pnJtWVymiES8lNf+bGEDsUjs19mUIiLCVUxDVfpec74ui+yn2zt9OW
KvfH0/iqMnD2JCw/8CNI5Z/JF1my0glWrZRHhELNTTZmePYppfQoRIa3c7saO6FYVuGaYw41WoKB
bbThbzuu404httK+78lnh1iJLvD2MVBtlTF2GIp8h1LwI/LiaCfjn+ogzg54N9Fa3BV0tb3QpRI3
Xnra3MR9rhuFa+qXopstyaHNu/y/vjR+xTr4QjbGOeo+HAQvHZHOxUB3o2jdlwwoImQeIK/opOF9
2OfKbZMN5ipxDR99b9OwRZz5rqkhaI5ETrA25OEeC9rssSzU4cZNEPrWgebZRdbW+4/nY9o2p9MB
Y9aixI1GBXJd8wY3Rq/QgIgwRwko07YzGmPTSxayzkpnrbVSKRbm/3yToSOl0KcEX4AckjFbiFps
pTBk1eAo0sYiU1t5gOw/fqVZ1jMt9tMxZltMqXVKm5oSHKt1cjVCpNpUdux4a5guDjZitrKWL8tD
5mA8s/B251/TAGFJXKVhz99zmadcFHSvH7XgGNQbLB4ug9RYaeaA32K5MNIrXfR04hgKTW/COfg4
VP9Od7Rc4wEYDXJwrDf6NvgU3lvX6aUOs3MlPYaXOEBu08v+Wt4am3yD+e8PVJVvr/KrbC9fQyKA
Y6b97MhEr5eoe6d5x6+P//a5ZlE0wg04KKIxOCrdxSCh4p/qa2roWySrN2FAIzMxMQFaKDWfrSqU
C+BC0/0mrmj0s08/hoqer4wJTH8EePdTxdRdQw5t4Yufze3rGFM7HU67YimzxEpqqlxMlbg/6hQ5
KNDYWkP4UW/6aOlaNf2kk6mdjSSfvk0Y+qGrl4ykrNDOOmi70HnR7NKurnP7461yNlmMNCkyaDon
OQiXWS7uDYkYwyjtjyFEGMXtNl0x2NLwtR2/kGqv46mqaSzkz9PCnL/dJJvCPoFSirbU6dupMX4c
bZr3Rwub5xDij2uYCO4eTeuuAv6vFQvH+tJ488RBqBWrlRjPd91JWPfYjunGk37qNe12Kz/K0cKA
7y1GErNXRCYgqtc74pu8SJRboy/0rD9Knd/vO5w14DXQJ/jDqZuElViKkLwhG6I6ePoZvThr4k6r
CihQyBbDiigC07EExcbTd+VRDTczf9+3S3oAZ1/zdVgyP3K+ibMzW5tjnCpqHxbFFQbZt6IQbWpc
uEajWhdy9mxhdInpxp+/qSrCmyOkInoIHvn0TQtDkFR3etMildZZ4u41Rd0AHt+MYmm7cnLbaOmh
sv70YETIDYY13HK0f2UGPx01CUqr7nIom4FKb1od1pjwGKFkh3n68vFMzooG8ERfmaIyxWYOWf6a
TaWJvb3qY6F8VI/CtXrorqKDrtnyPZg7CVmTbb5O1yoGq6KtaAsBYPrRbzfjr6GnQSXg1ejqn75l
nykDmhGachx7KHHkgRqoryHANxDlEIzI/5fhOPwnIUmVS8jsTa22C5TeE5SjZ4rY9N6AR9vG3XAR
KGvkwLgl/XO/uvn1Fm9BQPN9+PpubwabzaAeoEcW5K+DXZjCs+R++tOf/yptYrBMQI4CwDr9dvAM
sFAUudYXndusm2xEQ2ugGPDxKFM4PJ0hPExJ2Pkf0NizyqQqlVIgJ5l3lRbwZdOies5iRI9xR1yq
155/L+QYYf9whirElbksBq7oYjL6Y3BFSy04+mpqOq2PCeLH7zM/Ron6KFOgjc2NhETpFUv2Jjp6
0jAGmjCk1z6WnNvYN5X7sc2lb4HfWxCB4gX4+DxeMRy8X2uCqk8Q63lGppZt6I+xVV6HPQ4Rvn/d
0T0SMX4ZKvmugwratAvb+Z0X5Jr6Ol3cy8nQTpdFXvhjERZtda1gPISGSbfXvBGEmWdcAJ5cWINn
q4PXI88Emvp/zH1Jc9s81+Vf6eo9vwIJjoveUKRk2Ynk2U42LCdxOIHzAIK/vg/9vP1EgmSxwnfT
myySCq8A3AG4wznoLUYTuaTjDeYvwiGom30Ld6xTsGYlunWdOcZMJvFENxBsqEoNE9d2Gx3aUhAN
0jJnMW2afcfAxwOuYeJsLuvFnATJmkSbJukABqd9ZdmrkeztfA6O78xeAcQGjgdahxZjoK4fNUmV
RW+Bwqlt9qDFQKH5WgPcUlx6l5chFdnhzKed+iOFSldR8OONgZNCiv5U7i0kv1/SYgU+D+cu/pmk
LnvngVckM0Y1bc6Rk5CESndTa2CiyDC7vo9RTAGzkeoH1MN4IhAWLi/vjDnBdoEkC6gX/CFHxcZR
qsae9K0YSrxJi1s9UDhIQyKX5zWYT0Gcyftfl2XKl9RpRy0LERgjg8DS/+gZP/AYEUgXg8YZ670t
VhoAXXc0uWqoO3VNAsKwW1+WdvKAn8TZ6LhW0fwNx6FL1w0T0FQpgFZqHKBxVd4C485Z05vxJv0a
bsZNuqXXzvX4XfnFkfZ9L14uSz9nBYfCJeeh1xmIB3sIJ5m2osVtatUzCnruBG3AAkxeGDFfHtPP
goL3oKKp94gnXmTkfprpHgUAMDzHuAtE/r3I4xknfMYo0Eiv4bqPY0R7v/x2QkLP1tALzPcDqKDZ
2N+i7egLxi89FXAPvcaROtTXdfp9IKlvAiaNAxYyyGdudKf2D7QswC8g7iCOnkBzKHWOulUdj3sV
s3NWHaDZcGs4M8p6bqmIOBj+msDdMaYnqU9Vg68XWy/2KoiBmeuoK5262k/7ddih8e9H/1w/5crM
HeE05Ew4YH9kSlrTqCnIiHiIlWHiEPgcGdBqshyJD+P2snp+zCQdOxoDQDVIr+CmCuWRId2qMcbc
RqmOe7QGtqA4AOOm7Wm/rO89poEwdPmFPo2Wf1noqU0cy5zO9cD+AzTShiC5GfcR6r1keCkxQXtZ
gtQ3OzntYxFSeKNq3EdMJ+OeIlVEb6qvgwukkhXeizfKVvHiLaiFN2jcBJNfvK032e9o4zwCI+Ly
z5hbqBQCm6YM8UgYxr0TxdfacGWZ5czTVOop/M9CpxSJhTsDRgakQDFqVtrRoRn34hqEyuameI5+
9fU2Kly7dvmGPdgPO7S/3JGfAQp/d8pdsgPG+2PlOT7onG66mWvFSV76Y+Mx8EUw6I7RaLmGAHpI
06qMjOzTZ2QdkJorfRVMtg8U3ATf5p50Z20TY33/SpOOGSPWWmuRSdrv/pdBt0a1cRq3QeUrRAxz
DcUVV0W8DmYeIh9gyydWcyBXOlga2TrAmCE3+x3fG+torXvp1ry1bqKH+AtADSqXvAwzpnrq56HS
Dsa90XCChJic2CXImguAhpI9+a1bX9L+KgNA7AOCNZ0RJE1//KNTDlw7ttWyDGA8HNtnVxkFopYJ
WvnXdh2/WY/jT+emuAcwSnxDnkTtNdmqhrIBw/W1u/p7k0E9CPwwqGtgbFA6UUMJHCcWgdiDM94d
gAQD6vbLEs7cB/AoOhAhHR6quBgqH+HQyTWQQLxhLX6XX/Iv2qa5zrfJVt+kV5Xu012egP3RnUOz
PucTDqVPx3zg/ASP0FtQR+OejZi/KAdlXXUo519e41khwM2crq3IepyggjDbVvO6G/eKDnMAQ3VT
zdxrzsVe50CCtAwlAwVoyeB3GrAKx+kNE9ZVlZEZbTgTB5EpcjSALeGVAhDQ482K425sxeTGO2fn
iHXHX+rcV/+OZOBD38FtAkQHVEQwofjRS3xwJKNdJUUignEXhvpOhOsuecqj9k6MXxxFn4l9p3ff
6bYEhDjUCs1pPPV4RTborNXEyY2dljgrtY+eBmdL4hsnQE9yBkYbDMaP/VzK4YyfBFy5jbsLTgzT
tnJtAUjobY0m925XdepVOY5b4YCozlZ+d8oWrT/gCTd9BnCOvv6Bnn0PpMZ46cwxj5weJkpoIHRx
UMRGQ4KMYG9GtLTrFCzwcYAKiiasNXL/1SqumsfGBhrRZRM4vdlYAK5EIeUDvhLxUdKdEt11GJnX
QqB1434xtLpfKOG2ZfnWZsEmQr5KBMl3okVbO7zvwaGJvp2Za8iJkaCiA4wcoB0iHAIpRLo6Bn2C
cmioT2jnNmxQL1E5MSqQSaVhPFMQPivKocCywd0Hz2HJHmlegV4Pl/VdYKDfh7EEbVxNYLsJCDD/
VoXx0kZGyQJiGPITKP4dqzDDWFXchUTs+Qi4cFSChug9Hp4AZfGFZP2qVvfRXIvOidVMIqd3Po5z
qpBJLluvqFajkUDsmwqzG0Z+NTjoj9PpLTIoK6G1W9EAUod3Mzo0bdpRmJ+y/rqhqlNmCy2B0vkV
cWmxweH1vkdnJ8C/+v7GYcHoD1GkuUlCdvFgqtveFMX6r5UXkpF2AFIH3ldAszjeY1S8qhBwbw0k
Y6I/tq6M3EAWAM/y0Ih+oLADoBUCngcPirfpAxsIaP0ctsCZ1WNPET6AQoGXJZHPucHwUGRV6MnG
fHKPJhA99RnArUDe6DS/QPADsM62VG97tZ7LSkhjPdBhUAEDpARQQmhEmV6Zx+sHABTpUtbV+9pQ
YkyZmgrbFFbq7A0LAPhqpwnwsEXjjcA84arsAPLF21H1sA4kLSxnWHERvYA5knpjLQBSF/T6iqom
2KsKTBeMdYeOxtocXKvMqs3lszuJvdNPn1wcnXIb0Nrjnx6M+RjVLAD/GHc6n2fAZhgU05kpuknN
kP/sEBJ3ePaiyAAp0g7pFeg2cwcZoiRxcE1q1dI3je4VbOXqTW/z2NPH8S7MWb3iCbX9xK6rv6zR
TmcE6CFgWqGX6RQhZ8SIVZQFpNmbfdltx5rl64HbbGY7T00fCdHJCCboQyQq5XU6aFmwA9rsm8bU
fQIqkDce5EAbEoI/pCwFxljUxVd2z/iuqHR2f/k0zxkB7BCIT3A7U1Hg+DRrnVdtl5nNnie6vjHz
ioKKqKcbYHVv1RLUo2avID+nK3OTbdOHJd8Ddw54NQ2iYQ+SGgG3YgClATd3aYsKTufQaqM1vEOb
txOtlITQqzp1fl5e7IlMANfa2GQMfgOlDPZ3vFhwgKlqZIWgKTZ+KMrXmAcrgNN4KtA9wWpxWdZJ
wJJkSesbeJ4pXRloewd4Vamt3zhjc1NYc0X+80uaKo3g+sSUmeRIizG01S7VtT0Gjsz3ENlG4apf
u5cli/kjZfoVBzdI0+nbliS4NfXVcFUUFhq7r6NwnHlcn+gitsyBR0R/CEUBU65P4W2UBmRMtT2v
1+Z4Jeg18JtB0qkWt+2wuryik8sakpYE9QGk+HBNRfQ7XpHSCkbAPYgVvWYmeJv84TmkM/m7E9Oe
ZIBUDAVZdDCiJfJYhppy4OFh4/aRDlbpoEmf0hYTkegpAaPwCiQWxG2Ets3RmX95cad3w2PJcnsJ
kkMAIXQqgvcROmi7AhThRbNSxp812E0KYm0ajIhppgL4nO8OiIdEQmeAUc7oJV4cIBekgK4DXLS0
v4judhoOpbp3MGNiKaEfOS+CJ36Xofd5jg/k9P4/rXfy0mgVnMC/JWk1LqdgQK7UPRtUj1vmpkww
YxRpHm+TZ314DZj2ioZxg5ceV1J37OqtKNjMpeacSuECN4HmAc8K3azHx41pwCJNQBq3N0bFQwM4
BaOz1fwijTKju+f0Cn0auEHBYRl4rBwLGlPHTuoa91D6kPTrrv5eAVHsFwvuK32PFp/LunRuVWiV
xUAGQiEgM6RVxUQVTZqqdJ/39r01Ekzjpl/bOnut0zkggzMuEz0af0RJpzgk8RA7g0ZRq9HuMb0G
rp/hBiRTM9ZxTjWnRwualHGTwR4eb1+V1Z2eqCM8c4KJ3jBxXgP05but3j3TlF9VZjzX+nKaksHb
FLc8MiHDA71Efp+WWY5JfRWd/STO7FcmALjb19l4TbVIrMIsq7dwh++MpJZvpTpIfCdCmKj/YpQg
JQ0IQlUQZx647CpMG4/R1zJtfhYqizex0fQvlw/8NPlnT48sClQpHDdaH6UTN1KuqUHLWkTJfoIP
yr9VTlv6Rdsbq7CGS9ZxFb3pNdCxRqQlPrPK3hfV2AGyO49WYGgDamQHOpOCOdr68o87PTsbfYoI
E6C8w63BlIqVNcIDLzOG21JvO77WJl+SOtK93sDoIDWVG9C2zsFgfTTAHt1UUDU0UMtDtykaGPFM
OtYXJ9JaHk/9rjwQ1vfQ7qJfPG3ZgwDSKOBW4p5/x4SnU2BAMMu+FV1MTbdNlBRpYdRvHobKjjHt
pgM4q0A3ae2KKEgwapso38uKqCB8Bee65SrCib/TWAUvIoeSOG4YaNpdErUErZGRNl7zpDXu9FID
omEdgv0d0DQsSlbESYNHW08VfHjQQLIDXMRmlysl0pmqGqffkD0XGGq3Feu7nmj8LlUxYAcg8Y7/
EA2gYDDanGSPBGlt9Osys39G80j2g/Ou7t28ysL9wFHO+EuvgpIsGioQgIHXpWFeQLodkTJs0Dli
Vnu4bi8cfAHEERq1K5VvLiuM7FNkQZKxc8xnA00fgjob5N9Kv7LZ3gmGmeVMP/dQRWQpkorkyPMU
fQ4pBkEPbRX5BXDyLy9k+sShCCQIkLtDjDPRGo/rspTu0W1FbXM1AREV8HnCKNv2MbjPnDoxVxj6
nmv6lxeEUis6HWFlIJ1x0J4sbVuSo4WtZH2/jyNkdgQpm1Vjo9//8ppOAhkSuEiw4H1lob/6g6j+
8FrZm+bQq0qMJo0IyDkNx3RVa923FV8XFhip+hHlSBtzk3H6l1qBdxYEm9O9BKXVk6e/zYGdU1QZ
Hpfg4S7q3LXANdXPMaPJuvchBdV5pDewnQifx44D7zk0sdEcSQ6l97Rub6uxW6CD5/Imnh4V1nIg
RT6qOGiFahZ4piYs94Gb8YLaA5/xuzLOHUq1kDI9ESEJTyg5h9wZIyeRneCd2AYeS6x9VYxu276j
jrtKx9JPTP2qdDh81xghYgmX0mHAv/CrEmRil1d8qja4+6B6jPIbfhfKRcf7KjLWFYMeRLcDILRz
xwRMQ+mNKVqktHYVGPq6au8aYNVclnoSehydAmRuQkREyzwkH0vVhaMLlI7iW2DfGA5owq+NEdwE
2+zlspzT80RoQ+ph6gqfErzSeepZ3aharsS3TG0V8NMDZTMzQMRwWcpJfgUvLDx/gOqIq+pHz+Hx
ckKTWSDL1RBJqQP6tVRT0eXDxbpXQWvALbJC3NKR3mneGoEXS1yUc4118kLxCz4KH7jxEWTAZKzA
nMdVl+dqu+/Rer0qRAYUkxbQiJcXOidFcs2qkqK/uSDtfnDCPVCIU9/CRM6MbpwTAiKwjz1Fzlim
ORp4xtiAHC6IDEyEzZTk5ZMyqmTGCuUYMO0YgiVw8Ajw93FJOz4zC5ceu4g/jNDK1xUHKVYWKbWn
DXa8rpqqmvHPJ8vCFUtDpwZaqOGoUNU5lkdLPTEws17tQ7OHa/5dGU+XD2fS5cOghrgJAehWhiLA
H8uWjLu5WZDeqPYMeNdOjHsMSkTR838nRIqcQ51DAwBpvo9zDk6OFz4+VFb9txogrUQ6mjw16pDE
uAGoxXeONsp4FDN+XvZ68l7R48PIqsgsh4hW+6JaDVvAU+gwVKCyd27Q+nyumDV3MpNqHGR8imCw
GZqsqn1GH9V0ohe9QQJjZtNklyovafoRB0LUkoo8mY6//In1jNtKdwcLL/QZMefV+I+WSS7Azvqu
xUhStRf9D4qGw3juiTC3WdM6D9ZBY8yvKoNe7UFXAXKqW8t4VO3f/50WS7bImJLFCYOMUKAf2H6j
2bPRzWS859YxqeDBOuLCHK2xh4olQALpVLRmsRc2W46eOQ654ZSPTdKUDlbS2/FKx2B3BZ7ey5t1
4iiPrVFu32MNFlFWWrW31OSqsjjGEvZcK31a/rgs6KwGYzxAs6eBD2QSj3eMtEGE5keYPZ4Wvo1a
jcG/W4L6lnMfzPFnnj2dA1mStdgxxi/zYnrK1M6qs76o/ZMJOMTLC5oTItlKrZCYcW3yY33pMnpF
AHyjLnn+YTbgz7ZJBtPy1KmbDymgwS1BZt8omgvRqy7/e5VGAyXKG0hEolj+ARN6oNKmotVOA6DJ
fWyWK73sXLyX3XyYkXLGNyOZhG4iPGh1PJekG2nVNUlQ1k21p4AgRqNh6U5cYioAY1FVXdlzz80z
hwRxuJGjJw5JiZMSXEUD1OM51Lv6Nk4YQWBvxRzsZU04Sap+PGoPpMj6NhiMIRlU7SugNOHlsitv
07tEuKR0m96tfo5foztt7uF5dmkgT5hup6hoyNPIaRtrihZ1OC+HeUHA382u93SWz6Snz4o5yD9I
4dqykSFHJQIXj+RtQK8XU3Zp9+vyBp5xQkc5DilgazoANgwFMpKArYl+V6tPTRtvQA41czM4f1IH
q5HMiTYJ79sG7o4D2EBDOc8d7eFrzbXXgoUeLWxU8boNCtL3hjVxdiXXvUWBXvl3bB+o3khZHSlG
WUWKtCqfPFQCyERb82iL6XWibewyn/HwJw9SWZYUq1Q7LVSMqFT7JlqBmy0P3Paxubeu0qeAAd7K
Qx2syFbFOpjjxzkTvg6PVQaLSlWFpXwSrCbMa1ng9uLusuKcvs2O91Gmah46cLMgb1HtAXbgvAJF
U/2RVkACw8yZ54RrENpfFjijqTKpZ6iqhXDQCrGng+Gl4isoKNFemq/bWbT2GbuTWy9jI4X3BJ3l
PtYqX4+vq7Rfq+nz5eXMCZGCcpZ1Yd18nFA+XBndDY2aLUlm3OOZyH+kBtOPOAgsgdJoekFxRmBD
2Kg9mFvN0Nc67irprlbDzeUlnQ0wfyxczkGrZQ1cuGnfehW3f4A8NsWmHEHiqz9ZLWwek8KdMfem
mVMLya304/8Tij52uJV9xJ/s4WWcI0yRy77/WDJqZhjsniasp59xsJMOBvfyrsX1vM2LdQpeAqSi
XRNNzpZTrpGn23Xjy+XdPC/Rwo1turWh//JYYoE6XZWBsG5vlY4XJMmXMherPB/RbWTfp46zqtq5
ZqOTxvF/VvlHphQN2jB2uBnhLZ3ryorT16G2PJv2qxHEokUB4AVtqzo+ba7p7BDryTli2hOdiSao
Kkxw9slE3lFhgbdVU4xdW36jYH1uMZVbgBAZvfX+X26sJElapOMkts6Bmb6ryS3wRoE+igUmeKq2
8VNbWmAUmnunSph9iDmSSMnYqTC5Cdp1c6dvPO26edbGFWpmA1BUAOC4Qlf+VehnK1Rkno1rYd7b
GBu6AaPJjAc9qfB9/Aw08GCEBnQHYFQ6VqlKyUcGVHVzFz83b/x37dXb5r5+CO+s+9Jnb922eyiA
JemihObNlr/PHvCBcCnDIQY+BqYG4eZX8EoB224NdkRQfjar/qbxstthw56K3B3e5+BDTrV62v2p
9xaNNbhyym2ZKc0oWP8iczfUIJ10ncgTrQfS3LgFGKtreNrXOcajE78rSZTiPmFC0LSAxEo4d1r+
qI6xP4S9VwfPYzR3rCeR5FiYXG4kTh5VUTPpM6bA7Nq3wbQ6OGTGuc9JkY4P9D15UAPoGmTL6zCp
EUFAjaD+XGCaf05K7vXk6EymmTkpaJRttLbAU8u5ovXg19lE4Fm7NgYWL4s8q5boOIdiAPQFtdNj
m7CrsUZdLDB2zA6APD2sjNRT2HU0N+R1fv/+yJFcQMyY1o+jbeziEGNPdFeSjVbNPBjm1jL9hoMg
xQs2qk3hwIcC5z/rPGopro0Bq9xYX96004vth879Wc30Sw4kjQGhRYN6GUCuXXLn/GwfgEgZf9G2
7AeQ/l8BnmFn7izr49weSrGeG8NAatTBd3njRzV307FfacrT5bXNCZHeB7RSw6Q0EIh0xfHtOF4n
2XuTaP5lKZ84pT87KLkIhaANx9Ggd03u9/peKVfOm/0LLx/zRSEg/lib5YwFX9YOjUjev2jQwY2n
gLGrig11bpj12GDgIJ3rI5kTIzmKUZTA/w9xSEZYrsDggi7g13zwNKee2cKT6+aRDp7UugjGsBIq
cFBl7AHAHv5oGgzfALMEmMdRsbp8YHPLkvxESxRSpDZ2r9V/BqZ+XVY/8Ppf8Zp6lwWdPpTRxWTj
vucYJuaGTiazMz0HQG0zGLsB83tJv8ruB2CUufEvp/dM94Ft5ibpJtdzVOCYBE7z+5gHQaFbHvfS
BdrIa9SGdw71RakgcTv3HD1jU5Aw1QkRgQG5KCk74Pk1qiiQQKIKNByUNSAeAyiflRpzoXdGlHzH
UTKz1yMMGQEaNFnllZ9o9YrGvy+f0ZwQScdtm5G4Qg/LjmgFYF9rz2zKVQb+sv9OjPQE0BL0NdEe
a7EsvtJReCDxW9HPDcicVzg0uqCkOw0ayuks0xmzvK2IsVMfsl3wXA1AisBrXvcMgTKEW1cu2OEB
lbNkcX+kSn62GAUp6ACpxdSa9Ngar+YcDN+5ezf07o8MSe+mAajRKkZjh061L+Dm1f38wdpFXv3A
1rbXeP3v5M3Y0FW21n4QUKN8K34UV//VMuUuVz1Ae4VaCWMn1A7vU8fD05QVT5eFnLfgf9dpSPpY
qFWQ5gHWyZVnEb2N7be/+74B07XxBkXLs4o+GHOyh4Nwn1YkaOOw6m6bZGQehgXflYHMzRmezJtM
zmHqOwQWHNoQT1pRbDQMqqxR+9tUycng2UOgfLftun9Nxdh907W8Sjzd7OqXhGVIh3aRHuPhEGS9
l3bh8Az0drSWC6bx76pZGsMKLRghc0tMs77QMq6S1YBktXAzAGzlbqY0rYJp+6qducPKd/9pFej0
1SyYExo/ZDAPp6NlG+qsvY00Nj72OWjfk7rKkMm0olWuZtsJxnPGluRcwYdMAIcgXjjA7JNDO2Vd
VlQObW/hy/t3lSd8hQ7Y2M05QCeNko7fUtI/DdTYXtaLM2u1prKFiv64qd9EutQmjtqi2k/4LQCB
7ngU5+soS9Dc3KGmAAizaKNlf0ejBCxNMFhiZ6GFQGfEi05SdcHQU8lHg98GNlBHo6B/V2BUOiWP
LR2/Bh3r/zLwywIlJ5wYAOKtqMVvUT+JfM6URyczOehrMY4FuPG/fI5A2pQuADYousTBPShdM1S7
nKitBn7rBJG2SkWd3JsBfy6YFfwCOdIcbol8q5nEAeMIHdqQhy4KyQkjwGgmC3N+a1hABqKia70Q
QHCrDAyEnlJU9swd9OTaizE6tNKhUxVdbSgPye1moWE0ZaTY9JZZv0FZeG8AwzMt9auU4O4WgJ/E
sG80nn0Ff98XPZlLyJ/YCbroUPgCigh6VID9LPkxp7YNJcGk3S0VyfdBb8KtIGG74nn77JS0coEW
bLlJOYfCdDLqgFUfyZ2O4cB/8sDkTAwUq07Ul0HoIJiiN1zRMJNaumPRug3acesm2CZcRRvsQDGM
k8/4CDlGGBNuCqbQ0ZE2YajKfTI1s4kSj5Z5a6TE9gpq5C5vxFxp7KwUKA1Sljqurx87cbBSFadb
T2Nqt0wJqk2eUYZLHmY4LvudE3C/CVgXVT9MgwJ32yDyFA44B2hXdEp8Nwxm96Rltp2sAh6QvTMG
OeDWs9x8y5MGww0sLsDxyFhrq6vSysvHECiZd6SOh00i2m3YFOl6DEHyNyZK8k8o+Cs49k+x1o8Q
2ffle/7Q1u/v7de3UsZu//8QlR20uQcn5r21b//rPW/jVuzesvf/879v39K4ad/yQwD2j//yDwK7
Zf0PUrxA+FPx7MCU5uTE/yFeNcn/oHceXZwIZJhOwW3jX+JVYLPjnM1pzhFnTwE89y8Cu0b/x0Kb
7AR9jMZ72LX+Nwjsxyr8H74nDItPwe5QdROk5swRwLoFOilQgIwCcGTOzd989nHJA5gm61ARwcdV
JXvGpOWTptczvvWzT0tOrS2oniZOZvi6AXazIQkU10lGc+HXJ6kHu5IGasyLrjB92xz2pe7c0Bg8
XQfKcfvPU/NzTMk/Oy4FOyHQPxj1oel3vfI9G5B2JuBfXvZtKWxHPGnSoAMdbKHpD2xI3zC3uV72
aekKEupKpY9DZvogBiKrlAeGxw2wUiz7upSmoT0QE3DXNf2gbNkqtIptJojpLfq4PO1HS8MSPbKd
vlWDHIl3xu+KdnP4x58oogyb6DiYx0jB5+GHDcpHY6YMXpcryzZdfqRaWt2BRjjQfacrlLu+JfZW
zzqAbi/bGMk+mzAye3voDN/Ium9Bz12zpE/LPi3ZZ8HHuslKfNrKMONitNWXTK9mLuKfbblknQzz
3mzUQOxUliFuEsgnunXdvi/74ZJ5BkkHEMygwHmq+a8EhFlxVt0u+7RkndASALRMPisUlR8w2+NN
MDOoO23rn6zWv05FnkEZAfDRaCQx/ASEO25LgfITxmF9A/c701D12aZLFhrRSElUERs+kAe2FlFu
Qv5r0bbIeTJwtznTCIPhq9y8xmTbWxn+hyLmU/aiT360fNPv+6gyQhaCnjEjfJvZQXrTqdrM6+Wz
j0uh0xRJFTASDH5P9S/mmF1lVesv2xLJMEeAFpJisnu9T/1I065TwmdSNJ/9askwVWDbE7BSghVN
Me3r0FKa3xitS56W/fBJ6kHg1A2tJ2WCr2uBeNG7eoepy4V7IhmmZmadCAgoLRSi/Ro5IHMMRf2r
lM+/5nNSh09FbgxdKHxuD2Jt9Gg+0Kj+d4QVf74uhc4cz9sq7JvBZ4Z5GzjGZoyrx2X7LVmlkrdj
RcWg+3GpPXFD/wWEo8Rb9G0Z5JbpKQ27uBt8ZH1vdGbs+rSfqd19ooQfzC4HapKNZqewmAsfXJUU
XfLJjnHn17KfLZmloJmDqRKOrGccRq7d9xuDdm/Lvi3ZJaBXIgwhDwP8CXACKsv5rWBWeNm3JcNs
al6UmOQVfk34e6k0QD34vuzL0ykc7rY+AHIAE0R+rWY7vCB3JMR47LJvS1apJlQvHZB9+2AGzm7y
2OweO62Ya7L6TE+kiGnWQtHSshx8Tu2fzNAfMubMRMzPPi0ZZV0YwCbjnfA1U6D6E6nXAJWxV8t2
RTLLflRjqvbF4AcdWtAaDbSlg7fo0x/tLgeHmWL8A7m/UvgUzLLUjlwziJZp9wcZzsGnUSUdqzqs
ENAscFTHBgAlu2gOAeOT/f6Afjz4eBLWgWmUtfDLOH3NTXajZvGyyCC3qYW2EzJ70pIUHNyeAxw5
8MAaczQ5n/1wyS4DuwwacKgI3w57Dfl3NgKAq19mmvKUAs2RxUkrKEoPPLw4p68h2F+XKYpkmaGS
9rqiQsFTnWCGNx+iFWXpsqusnPFKUiOvFNoipJXtKylMA5QSf0ei9m+4/MimHmgKq4BipVtwKUUN
zu3cApJWnC4Mah8Nvgcfrwq0clYlgpopyvs2jF67dK4Y+4miEGRxDt1sooJiOsI++xSX2XuliXvU
bOpl7opIOeuK0lS320z4UZA/GoN5P0ZsmbOSAXeGpLAaK8ymOJ9mmO2233VjBiz4sy2R4qWeD2bb
NGzwLU5BJaC7KqOPi9SbSGYZAbaTdFo6+M0EUDeU2WOUjgu/PS3nQEnC1CgVNcaOFHY8+qxVV4wV
2XrZD5fsEjdB3TacFHef2vqdDK3qsrbPF35cCpi87a00pDF0EPwErhnmb1U+1wT/2WFKETPSqohX
BDseqe1Xmqq+0cTL7t9yKQ9ARxT0HQlUcFTeB+78BPLqEsNBdlWyyqgwGivSG+EnVk+8ALOIIMqe
o1Y+uyX4uGSVvSrK1ohwlnYu0J6MDIqVpjP4mp99W7rH1qC+LGMVoUHXtWo9GCbfatlfTmD+x8ni
l0uWaRHAstoBVLyNiOOHvGOeUPJ4SXjA1yXjtNJEoWVSjT4fB/IN4/LOGyaG+HaBBeHrknkm5qBm
dmMM/lgYT8RM7q12ifngy5JttlTtkgHlOl9XgD8NhiG3psqibBs+LtlmU7OKgCl39LVSv8tF7GX1
3PDUdGon6R98WjJNRUt6MyaV8EkX+2VPfNLyHzzLPDWeQ7f9TB2lK60es7QRYCbyhypaq0a4BozH
kgAETlbJRE0jcLpQwa8PtTJ3lbJ74sioLNIVW7LQEDC8FsYxQITZlYqvp+Pg9obyvuzjkommpBZm
WtQjaObb56Tm36u59sVPdlsmHg8sFmm9RuHHOfvFWusdb9lkyZNtosA9jm4R0GzqZBgHn2TFt0IL
bkn0Y9l+SIYpxmQgqEUitCUtumbyl2icG2T7bEMky2SoXVb5CH/VhJhcGEA05ol6UU4MOyJZJvjS
mEg4LBPUwA8olT6Qdg5x5rPfLVmmFVV2b5UK2MPL7ErPzQdgMS9zVhPX8+EtRc9K04ZH0fwK02C+
hXI7YLcW/m5Lssm+VZTA6GGTVaVdk4A8OmLRFVwFBOPx747GVnVqA4Tqxti/4NJ8bbb6Mk8iV8gL
RmzukBIHmVkPSWi+jYW10EtZUsQ0Y+TZrNhEWz7I1l00JQGuINKfFlmOjOoEDnc9TUmp+UYJYD2b
3I3OHITAJxoow7mKuC5jApRYP6PlIziXUj/sgBe37HdLZpkUYaWXgyZ8UcRfASh1pYTt/bJPS0Zp
tnZcgLpI+Gquvcb68GDrwD5Y9m3JKuPIAayOAdMZNGDAmsg/WvYcMutn+y2ZZU/Q1qILgcdDLH6y
cvxmK5jsWvS7TckqcY2LmyFFntoR6b4Is94VePgs+7ZklgzT7LkWFBoiJVvnQX9V0mjGU03x8Mz1
xJTipGmn+ViaI64nCaM/4j5Y5bV6ZYUYJITpA0dzoRnJmLtaLZjSFMh0WpR944BmYm3wa9n2SFEz
aLWUjCPUkeDhbQ7602jar8s+PWnSwXPTIs0gLB3bE0btfTrkK6VwFn5ass8QM/rAUES2MCQdsIIc
j+XVwk9L9pnosWgagOkgoQcAqsJIkF8qlqTF0Hwr2WfdWk0Tpcnox0k5eAnayLZ5oYglmXZ8XbJQ
1oS9zawaHlER7bdkqJuvWRA3M8o+ndoZZZfZcgZhg2MmxIMzN9WfYZuErt6bb4s0RR7q0zPg5LbT
TbnMwFU7ZACfr52XZd+WjHTQHWswAcA45Tkjl6Vo4SVol1v2cSl4ous4IQUcom/11let7FchpUsK
08BLkwyTMi0woxx7wlnwRfQmevebdJlPNCTL5MwceedEuNCyh9yu3rLW+bZsQyTDRLxvAouGo9/y
3N5kXZ7cBGY7zuzJtPZzOijZpqbznKD7W/htHAHvMozYsGfG2N43kRNF3qIlyHX7hFui6UFI6ht2
dVMK+0Ut5zpnP7EhuW4flbSGI4+wO0J9U2pllwhtWVpFnhoQZZFbrY1ibFCpuduT4mcn4mUuUR57
AJRVxiqOrLhG2k2i2muNziX2PjlRuYcpj8BPAkYXZJqapNgaRrzq0eFpmUqwzCnKfUxdUZssFgkS
zEX6EGHAcBT2r0WKctLFZKWDqkc5SlZ5Z2x12ocrBQOhm2Vfl1xLRwI9LBky4yxq3p0YWAtszBeV
7jEqJjkXnbMGkxR4XpGorFwwbDyFJJkx0k+UXJ/+/iDsN4lNBROTJsbOHWf1Jhj+L2df1mMnrrX9
i5AwZjC3DLv2rl1jhkrSN6iTk4CxAYNtwPz699lH+j6doodI3CRS1O2iPCwvr/UM8aGmFb57F15W
r+4HFyMopp7XQWMr/rHE3e+0vP7pw/fRpQ0k7Dnw4V3jmrxe21MHpvmxm2KPZDLWDqR2KLtXLY0y
ANXvxpuB+LG9srv5Gy81cyOwV3qzzLnuOkQA6h3aiAD6v19Pn+N6njs/LFUQfxkmI3JCqmOPfSid
vh+c2kmGaV3RcoWpWrYlYVDI1Cb5kXn5iw6Fj04hd64Jy6j1n0O1BefYjeHl2OC7ZA7v8bVKDT59
dNNlVtE9r8j52NC79VzXPoQechuWRnpD1ulueeV1K39TO2R/e4vCCOr9nMPRl6Wq1axcPTSZSs4I
++wLmAFBcROocLiUan88Jb10cCayHZsOXVHgLrz/ub4eVqADxwSoT1hEZRKc7IeK9NovDs3a3gHC
nzuL1o1Hy7iFlFyvCKRxfiv18/fBIdnbzG0w1vCTSiZQ9OuCT3No22c+T+3vbKr/afhdQKbcr4XH
sZmSGI7NNdsyrQg7FB6SPbMrUCZY6hoTI5elLVxD71XdzAcH353gOPZSyRwGJ2k7nkDk/tNsrjo4
ePB+y1gaedPsYfCtYdWd7N80Hfpjce2/DMb/uadAFhwVDEDDskr16yC67pkInxy6BP+iGK0XikZ5
LQFc9WeXLTH7A+Jn5b/v87/PmeCI935S1oE4KcCHKqNmtN/Rem5h6zIYGCkZJd3Hf/8h/7Ah96AZ
LWD353uYHeGtb6INTUZ68uHY2Lsnma/9WLoZYdmPJ5F3HE5bvYwO7vY9bCb2u3RYNYInHI0ha4Kc
4TQFXfubyf+nedkd1JV2PDYALZSyWr4HlXhAXaw4Ni27qB9UuLNZAtDjvJIc7+0nOB0eyoJBmnu/
ZRIiJzJQzMm2+Ry6x3Vw2iqdHPvwPYjDhHpIBglYr9zoApGS6YG4Q/jsm6HJ+y8fNh9uxG0alp6B
q2XAnocE9mCHJnzvCdiBHzSNtgtLNgjvrm1ZySv7u3rJTl7l/7WiwYF+/+UbN6blcxjBPn5i3RkG
jwtMN9LGC+/gJyJfer/qIBmYIoLmrOHJZy/sgrmA/04kQXoTjS1svKBpKzr0zE8LrL1+xxglZCcj
9f+/bo/QqlO2+fUMKlAwLKx6gDuGNhlnbeBl1tga+utTF3/gtRVNDrH/aDj3YPgP6i6YjZ23TLkN
75+smmC/in9bgzVrQ9JcuE3cL8f7JM3SNRZFXaf2Mg8mcOBJesIUyvUKBg8gNVkU1ix79aLF63N4
l/Ekq2LVvQ1bG7MyXfjaFe02VwJU+776Hs1O9QUXYvm8+jAbeXSGJNCiZmMz5s7N9sMCA4fkVyC6
qjl1shXTfQ/f5WdoE8ThU9sIFj/URmz1wxahDH8FM72pAVzepv4NFJpkucIvahi6bCGRqeCbNU0K
8gkdJN0ektV0PTAzxLD1BDLFJjJqBuKj+yArcwYwV/C7YYnr8Qsctlx6Bz6UDPJJT1X9Gci98aUb
miV9hmiQlJBPjXt+n/ohHC/7diI0T1XNuwdvaDrQd6exXymsbgRQ/tBlGlI7ZhL43C6XQtL5AXK8
K/9jgQW9utROxBa6rwil/NWj6Ks+wLvFpjIj1k+GVws/LvXYgfUNnjzUAmfyOlm/1xdk9DXLunVg
Gj1e6bYT8MSgWRTRVEldhk09RH+Y3lvGJJtaG0hXaD/RjKHGJfSCGrft4Je3qLEiv1Bbn8ZPNDG9
eVAyWnr4gCVeep0WL+3ghLLNWAA2g8SVAac/91EuqtjBbYPYJOy6/Gam1XyaWxsNz3UbsTaERAZA
FirrDBnMA6rHMXsT8CyFjJQWW9WcWx+znNYhr0+s2apBZbHo0g81VFaXZ9N1qn1M+mZu86Vbev2f
dFgqWNKasUc1l06jvoaBZgbGQToCCT/DY3j+2FctE9mIi5t8klVDg0INNSsmrfy28DZo+WcU9GDg
svpwaHJ/W9qtmJvOPI1JMD7VMw+HrK+79FsVMlXfxyyZwjbTVT1t+IW8VuZVNYZDHrPuNjnqbsAs
wGWTLJMujIj4F38bBg1Jn86778QEYbN4ajq/dJMKX8jYkYthkJrO+25og4y4Diq8A60FzHlCEAgy
NkqgIvHgr4ZsnqWZMomC/rcOSvQuYzWrCcQSJpYL7U93DG2RUwX9hm96cD5EhKdtyGHUzGURVssE
Xz/WqbtJQTzw5l4eZTpSSkD8jLOlALq9tncK7s//4Wb2gH1t44/JlA4DeADtVhVREtbDeRhVh0+Z
tjqD7n76ibpIF7DQWNYTZM6i5mmtU+/koZbfX0gz6m8jNJvuuW2aPwMYB/mZEB7EZeQSL/Ri0ooP
H5QH0EbeEAuxiE12Y5oR1aXT6+iYeJVDDXj8tFTkZa0EawrdwtqgiCVrgdWB2cOQbuq1gpAEOTsY
AM6F6fUHqcf47BJgKooV8gDTyet6p05mIm4pkT1HAkI6m/051XDeefQb6MFlIXRW2mvdWciqDBaI
6EvfiiGfKk/2ZwrqsoaPIHX6sSXjpWfL9JNsNWanq9tCe3NdI86M9AJVWfPWN3BrKkXiRpO385K8
NokeWBb4LnpZ5zER9+i4R/6V1a2OTjRc2UcxEmGvoVZtnDXwyhAnazfuPQyytfqMDuN67SUA8hlT
RCf5XNNgeQloq8ecjqDCdpODX8qY+G77rHq23iVhXz/wsGn7glAv/QE2f0wf0i2WsOaAIy8rxSD0
g4T8Yf9rWmSfnOrIJmuWCjZBTHvo+fo6pg2fn2q6dfgzjFfoEGNzEnCgokoUruuBNRZryrcPQwTb
rkL0zkaFb6ftA1x7IXEWzqkS32xqUBwBBmqmBe+b5bFqTBPmKTOrLBcXUJczzrBDhY2FvYMgG9DM
WURnmdGekyuhDT3BZmp6Sx3Qa4ub2HQehRrd/eScm16WrldVk1FPjfGrGlxrH3EXVdGjNqn77FJF
+MnbvEDdtcwDGC4XIwUQBm3J+FedxNplLUzDqixkXKT30laCX/rK+DC6auuRqsKaaogfDTyTOIAA
xG+v2FHjYwMRsk/CQbKyhJ0ds7Axa8jy2t9wMc80ageaW6HIH2GyYBvzvqtRVDQ2ij8zBb8seaU1
S6LCizu/grajMDfXZuaXZqh/tcozb4LYrWirEBu9SdMx9xKtQjwPwuRVaku/QOZ0/pFuch0z0tok
zau0ii6KU4Wq67I+htq3Hzi0JOJ8mPzgpERLr3qe5z4Ll6G7omJT56bZ4pwo6V9C3afXddiMXyws
BnaN4T9qvyndqD/CKSIvcMpp1jYLKxUPRThg338YdKDD80Q3HwqRifabUytF2ubtIueoGAMbfyNV
Gpus9cy65TjVIazdAjuSNxwqWxVrKrzxoYYv3ZegbTdouOqKh3cTZa3KsPX0VYYaNTB/I+2loYCM
5x6z4D2ZLk7OQ9NuBlbl4dScmUiTR+CGRpsN3JPrXdS0PLynfCbK5rCec2bJJt9p+qxEk4RQl0CL
ukiFrF/lCP5TobTPP9XBBB61Xy3U5LqVJustACDZFMdiebqJVNic61Rchl523XVNkk3emUR4+kMQ
kM3mNk7muKQ1UpCaOU5PjMHE6MzbNkHlx4YdtBLFfzoyw1F+iqJWF2lUk3uxDi2/Y+hYjuWw+Bxq
p0znNJyRTmkRDV9m4NnnzGjcAZkj8hsUJdMr57feHfBRrRgBXea0DRDpIWsjimYlTJ8CZBzZisNY
ZdQRXNKzz9qnVTZdxn2x+GB/zGcj8IZIFpJkdCA0w08aiimtnlfLvzoFoDiUnel55XBOBvQtrnMo
2uAegxFiSkpvjX3v1fi2i+4r20R1Pq9K20ezTdWcx7pGC12NjRefqBq3IKtZHwQ2QxJTLxfi98mY
S9O1MKEPtlWcFIvN+EShsG5zYzpan4dNeAqarNCYvjcJ8pFsHNVsf7lARmkWbhJgrhlJ+FLoCg7L
xTjWgZ9zgtyhzwiECb+wBoLLxUhYZYuhBjQTH7TqT6iTKZ5vzUYfkNRH85lG1fyfxTJwo4cQPL58
EdhNVygKp/DgwzVw50VIru7koCP3KZ0mGWEvB4uf97Vx3cvYzPSrilSAM+K8ARlKWnljDueupSub
MBh4oXWwJnfUWxNyohVksC5A/8m0oMyv6w/1NCKL7NJoSzKkA/W564kXYAa6wDxBr6HqimZZqjRX
MiVfbOKtArU3Hov+7FngKrOeI2/N04h39AnKNGGTQw+ixZKuWsAt3SQqa0I4zWTxFqTuHKWNkNex
YeSTiiFoliNu9neQvmPP7ep8U7Sx4vrDRqblA77b/05Z5Tr8zn3PL/6G7lfGjGPzj212LCjB30Cd
bu3M4oo24Tp5g5R2PJ1jrL5I8gnlj/q77QywsBtXKPrXMOn+FLFhbSGO2sR+6QEGzeF6YPz+VPc+
E4WdjHVXD1IHsI6s+2AspG3RzEfS7z/wul9nZL9a9tdu4+sX2sKpDzZpNubZqMw6A1Kt1j/ToF8J
3OH5svRnPSNAn7WEYHSpJ8GGDN86p2AUtVFTth2u3tLS0ZPPiONi/TjY1fXXzTV4qwarE91lXaM0
KKYEXfqiAnGNFcRA2zff4AkQnvkSMMSbOWj0NTXGmTPZYjwDlxZ49zesOQVVEW+U6afqcYXeQW1w
G/8U0PtJcxqTen1xUePIK50925TWtBUr+tbvTjdHuK9DQMxTQ3H3FwEZbYTXQmeauw4mSVEBh5dq
K9J+sPas9AqDdwatHu8CyYwxeUUiSm0OaCWfPrNuU+pRwH8EGdfcryh9NGY6+Rj5CYJlSDC7rqHy
cxuAd//Q9lGSfvXAbhu+zkHnx89kNQs7O8Lopxk+yQr7TKrnYZ4ifp7Q0Y0KpNVE5KNt075cbdoH
uRlHCJRR6k8WqolkW8oEpmjeg5fElbkPleYs3+QoFU6MgkHc2EbpBhfccJTJPXZ9ivn3I8975n5V
eS9AAiAdgKoGThAWu21iWfYp1ulEne+WnIU18g4SG+tnbRNOn0IjY2y6uNnW4ZsabLv8SAcEhR8G
YhobVByxc/UviGkFg39D58kJT1RIFlW5lYFvM5cMKy31eAMFcZ4uVwuFwbaQK26vTEw1Hrc1N/zP
sIvjrysgG7eqvKr9GAShBCcAhh5LfYIimA5cQT38XUHnWNhlvVZwUh/cCwGmEZ6u6UzFrArEgqbH
olpoNuUtHk0Q3W41Xi+mcRBP5FZDCLVvAZcrKBcOFs3gavlZDSYv3Ff4SmG7hcf22yzS2kMReg6r
LgFpuPXNAJn0qoKbIJzhXfiVBC1NkGkMxMshEsprKMUvtP6JMDv2xZJiL51gq5GwCwPxmPawsFun
9FvaTIH+YCEvlnzoh0TJXEdxX+OVAVJu0UmK4JcgjlYlrNMhYZ5V7qYFhmWN+XVDp+sj5DR4CwF8
Oo/PnqYkKGZEmPZ+GMblIyCvwOiqHnpyr2DkzchOUSvwf1oIYZESwjNRdx4XMW85XFz7+aN2GtJf
EXxU5b3TSzXfNZpQtLm24FdgpsXPlqFe//S9hHxktrYq457SU9bUlvaFHGyorsmy8J997yoNn5Kg
62ak8IPALiQAtYnTIv2kxW/JsrnW6qlTbDjjENqvjS8rltHZsnMQb+xX6yd4rsZwCY9yh2aJLqng
iXw0WBUFJanRokqdOTjWyWxrF4qVsFv0Ar6DghXrBiczH8sL9QUTwv0xGoOXODVBf6Vo11HkPrje
slreGISzJ22QNXDE8XNgHVN6Ckbf1mWqAip+rKSGG/AWrDoEoK0hKc4WEuxcqQl9FeP5G/K2SEbP
QQpA00sEjMQADh6FwteGR7Is+GZ0c91WeAUjvsmGZnSKel5yvD/NhTrjPTpr6zYDjmBhDzp0E95Q
3gA1mgw44vhLBLfZ/9DV8803n0A+9blJvDk6oahrdRYMUYVfYe0jYD9EvTQ5VELZK4YYo4eZecwg
DhEINOrI62fYLHdjK85+vHSgyFg2xDRXXUTeiI/KU7bWLvoIjwhUZaYI2zuXazywC+4b01zCqKEX
VNaHGFAWQVPUc+Kqy31vnPjj4hDmSjHNK54BsfLDYqwGOIrarh6r60Sgz144OO1C+Q0R48PSjGkC
M6AF/qKKaf41Hrm5mKGagrwGXfJzZVkbISilzaexHuMvwkJRNSe+4H+qymwfWdL3+MgFFzpePmGa
zQ1NX+K54n8kvpWk8BbRX/BDHBTRqFcisIpXAeJlgGQJhoG5rZi+i+rV+JeudV1ThgxbI1ciGm9b
Fq3v04Y0oD6tFMUL3HMWeAPInaXzvTctQ/Oxnr1k+EMJhTQnQCcm/OWNrG4+gjTeoEUDR78I9Ro4
U+e8QqHtSaRGPmgX+WUL4+I555iOsZymVrAPIVgjS554AaJuhVurt0XDg6gqJovkfsQG8whKaZ6c
smhFFSnf1qbTuUR1JItABBPp8ASjP/d5CYQ9gyjru6uph376oVe/wmXRGVPfe053IFv6jNMU0o1g
db+sPoWOWSrGboQOKpRsX+jomkdoizA/r+EZcIGVjVddQG1OwgLSeTX/3NXAS0GkkIcBclQyr7nl
df0KtyT03FNtuye4YlMHeFk1uMcVj+oLHZfx6qogtDneTqPMowoXqcGTTLz0Yci+Ezg4whYgQWYC
m2aefgTzT9yjFa5UFtp5QpY58/UNNZoeGbQ3uQ1Pm3YwV29K4Cy1Tov74g8gH1XetNFMplX7pOah
+yVheDL2qEMQRIsK7t3dtYOx7XqdJwYDX7sRu+ZOrHjnR72EDZaNsGZ3rJWzbjKwDnn1MYHeM7t6
rcfvpRJyyadQrN59UFkIDPksMT8BG4NIc2QNRPbIFrrxLrQd/WbZus458rgKhitL8BBW6au1TYrX
5goRigJhc3vUlKvgQaLJ/VPqOHmFBF36zTE8Lu77hsjqPBHpR3d+GDt7t9F2MhksevkHKBLT1xAO
aGM2VYn75ss1+Rr0S38vDO1Lv59PrkGtJep/LBRHIgu1Xr6ifxBmFUxHyxndekTOwX+q8b6EdeY8
AC2hAREoZ6RPbw3Z1suIu/OVOaO9SxevKJFKaDa+wjB0u591EvHMVam8r9XdD7UtmXHAtqyhvxTJ
nUlLDgztrRLckLb+GEjwcAnD5uKM9yZfw8jeAS3YinziKOjlphNYihYQ/CdXy+Aprjf3Z4Ui3+cu
qvSzU6kh57Qnbynsbd0y/Yrq+dMmJUFh2dT1fRttQqHkFzXXaGyaCxbGy5SOY5x4uXSuMFBfgHR7
k0afK29bITmN5HnKbyIVIrvV2H7RbR4SnAaKGjSwe+mHFI9mWGFZ9uzRFh6JYnS1zgi2Lc6pdvK1
9Zd1Pm0KQmVlwx3qrrMfjt+oH/sBbm5KUZ3vvFeSeuYCR3U4k03V0v8Io839ZG5WPgqQLhpxJXTs
V9/3w3/CaG7xv8bjLPIKcbdC3QOleVQim+BjUKNAXcLo134bg74LsqWnAaqaUEaqiiFN4F4Q1BH8
tTlx64NdV97mEerzcPZM6XpaZ6+HobjVyx8oEar+NMcj+4mDFZzjeINrOe2e0paIR7pNs7gJRdnn
MU7rR4Tr5LvoQD/5DerinxqHuz55NOJSVBGH9k0yB5eAcpdTiDseQ7rsievSR2kjED0QI9ji3ox0
Swbet0Ntsj1xvebQ253bW/MQ3obtjHBEArh+HBp8ryE6ziEfNGDiJewAsAkUuCJ8s94hlizSu/c9
OEIH11S4RkubVoSdeexv94FGJ/QQKDrZ++MaO7YoeMewLV7iD371EKTtIcxl4u/QRc61KLU0G1BX
IYxK6/jFi4NjO3HPSkZziXPeY6/UdfVdLd03MrH+UCsYIo7vJ9z2iaxog7Gjuvqi2Za3SXNoLeM9
KZlrLqN2Rbe28fo/4Kv8OtXzIVx+nO6azBTxlVoviMq495BeLDFFE/TnkQ0OE7X3M0LN2KR4FUYl
7YKfGxos6UjWQ4cHwK33Y6N1RNCfIyEqFt73ThNTkFqGh0BokFd/PzheNmtHIxeW3UTbosUD+g0t
tN/ZnPx9OIQI6PvRaehQQNS3TWhJ9UBQqoCy9dHBg/eDN4jiSyeGsBysfoKgWR4ofUQdjcR7SrJd
NxTeY4UwbtY3lBbBmWm+HNspO/wHM+iVeWQEIGly9IWLJoRmaW0PBZR4z0a+mU+mWwM5OuahlbOM
3iVpm0OiLDBn2kH7ogUy8rGvolJS1GbRuwB0Ae/qQ/PCdqdzrtcq2Xqo3VGVvs0jelIo0B0ce3c6
u5UnMyrdgJdMwVkmtpQ9ORav9nzkOd7GKmH4bNRyT0vf/pGK4RBfJma7ozmpoY2jGGuZULvlCxXu
zLXejsVwtjuazAFYUFfQc2xtqkERmQoybvFvbszbov2VwhHvOckR6jiAbY/YKYtF7ljDWLa6n/wV
sAuq0BdGWasV6tzFZD0k0QRTqN3+0YiLwxyDvrD47lz3HQLa/HJka8Lx932gWfx2dF0CPHrgq3xM
7f0s2rdjQ+9ieyzngPMZXLHNMzAcjRGDt+DYXQqbkPffbQRdVgrNrXKqxHNi9BNqH4egZhB3fj90
LZtI9j1me4zb7wRMK+JHr8emZBfWIQXKeDriq1VT3a1YTMm8y7Ghd+kWQR96GJJlLYmDnLOzV0i0
HZyQXViP43lN2p4AnB9uJ1jaP6G8/ZvD9PeXaLpHcg+V5pY54JISlHEzvCOvcyKPffYere1NA1Rd
eeQgjAHborX6qJvh46HJ3gO1K2QqoU9Ag0LDnJ2TamsuzC75scF3R3JwXmJUmoLFEXl3yqXn0fsd
8Pafpnt3JEc1rOnUgMOxhKt6mhcOi7RxPRZK9iBtdBRbEkKlt7TOazLdoZqEx/GhuygNdocSDEhv
bBIGnuJIHv2pv1bD7/yN/mlSdodybSBXNU4UDC66GpS441+oUx66ndM9RJu1NG7NiD2oFnh1cfTG
oMj279skuB2/v15E6X///X/g39RnTWwUdA+iWNRbllqJDkdPeHrvh6H+OIfSf0y2FfhE4vLYyeWR
oNz+BS3Z5TraWo9ZJFFpOc0rDe3dOvfqcQkW/YxCCFrPk/GrC9Q9mle3+N5wKPlM92KDgzF6hRko
5jqhX9DCv0aqP5Ttp3vUNMDH8YQiL5qfRL4Fk7lUwhx746NL//5KcI3qlaTdXG7p9xvexmwHiax7
FOtCIFBlgA8rXUdK7pYiYO3BCdkdGYkCqxVkVSXMVB7USCFhER+72vfFGm/mfVytkK5YgOMpgpHz
TCTLseC6r9Y0CdztBr2pskoA9QorBpAlXw45CJB0rzPImwWFfYNZGf2uA4a8LtBwD+7+/UzeQvTf
HMk9Sj2QwCICoqfKFRLUH9Jh/gKkQC6CBGjeKT1U/Uj3YHWdVOMglFLlthjul0tl0icoIExR+e+/
xD/Ewz07I00WobYGglLxUj3IaL6vAXj596Fv5+Vv5mfPyYBMnRqNj3DIPN2+TR5SlkyPaM5lQY9Z
+/cf8g/fvwfcVy7lvQ5GVSplXDEvXZylkTuYi+8h90Pa6lBEkyo1EHOZTMzdIPmnY19+m7b/iehu
cxEJBL7ct96dAHYNfe5DBSIAs98Pvc0L4euosWkArEZR4d4b1SFWHECD74fuvJqTERp7ZSs1EB9A
0IZNhg7cj2OTsrueqymC8xMggFBKRTsLoEIDqH1AjyWg+yolkNIxCs8QpaZuARZvRU8ZnkfHvnyX
N29i66UG97TcfBBKmollmx8eWk+Ynr2fdFeriPUMdWElbFvODUdncY0ODr4rhoTA7Ttzq/g1ESBF
hm+PUzQceqewfaWyTsJ1TgA8K5dp+6Hn/pJwdujiYPtC5RjSUQi2wcbBQxFULhq4WQ3k1pHVZPtS
ZQKexMQ1RueBKD3ANThdfnNt/H3EgnHe+8UceLUlrXUotMTsSxPHDwyw42NfvTucAE6DjwUgb9mk
QB40dfqzSpBpHBt8dzRb2HEQdPIjxKv6kpjkcabHziXbVynR+9WCCvjO0CnwyrHt8ibpWHHsu3cH
E517A+i9iksND+yzz4OPS+jksUnZlykFYCfQlWsxuFJvdiZftn4+lNGxfZFyHgOAABUIVdvCP40x
yQF8OUT3ZPsSJefx7FOOfRL3HS/cHJ5A4jrG7gd84v3+DuHzFnQa5hMwQdpyqsXnYIh/RwX7h8Oz
r1JGWy3quEqwCWv/ifX+afP8g0u5O5cLLocIbc+4XFHGupjJoCukm+BYlN1XKbGYoPfX+PC1mt8g
8vFFTfHnQxt8X6MEwNHBcRDtoHVJ5iwZgJubkkP3MWO7QhPchhU8A2Vc8kFdfTdeJQjxxz57dy4X
x9pWtwscuBJSlzf0j5EBORa/98KJtVilnQfMidi8K4rmOlOhf+hZy/6inOhH0NK2+HBwbEThQ3zD
DfBQPzQre+3EhAPRCZhvVLrV5nHSP0Xd8HJs6N3BvNEyuprPUQmo8UO1eSDwHFNgBqXj/ZlvPPDj
NvBOyhGn8+4WUGrijolgwj/y/eCmllI3IaYkWqa3yvp3wdQdKtGiDPF+6FhZ50K6RCX8BXpgBfN1
VsPBLbi7LxPrB2KZMScMtvSvXeu/gXqnvh5by925rBbNGplgLadVriDWSD+blDm4wXcnkxEAEVdh
sVFG9ti59NNyzEqNsL10og8HkQGQ07js7AAKM3/hjB1LfuJdHuvxxPcgE33zOoPZZnZrIMIvZ2ju
D834Xj0RND3g1G9b3IXmFK2+LL2aHHJYwbTsjubqERDoHL499N4C0zfgd9pjIkRgNb3f4wQK4NxI
FAzAIfpzFSgvz116TAScxbuzGTHjL+ltq1hv2T5xHsV3vl+r4tic749ngHmOoPpSErI+0VA+bsca
KCzeHU6g+wCxWXSMRqq939xyrow6lrftVRP16A8aJI24DGXweJPRgLDmwfnYHUzoUMyc3Wo/SRgP
54BqfprW8di7ZK+YOKyBCfTWxKUM6mtlW/D+5LEp2QsmdjVIjonhyO8j75kKATqiqPWxG/Mv3qk3
55aqR4qS8I3fpTdj5Wk6phXBot3BBNpwBasSM96DHApr6pV/dxxs00P7ey+a2AwgUDShd7NQbJI8
orp7Qe+tOrigu7OpBrI2NZhQJWlddKpQrny2Yoi+H/v23dkEqS5cLHrj8DwDd0MzQDtDp4/VDaLd
8azc2qzaYnAxVD9AJLNZt2wH98vu6lRgdg2Qp/qvlMQKbpHo4YsCaty/T8stqv616Mn24oNr6CVo
oyAgdiFtHkEtr4FY7iiIKms8q2OZ3F6GcFThiN8Bljmiap6accqMrw+13thegDBuRYfL4hYFQIfN
O4DW8gWk/2M5/16DMADtaNsUtqRskB6KCkBzQJTCYxlAuDusqsfghsRI+ifIm5n409on3/59WW9n
5m+Wda9AKLo6cVOEaaEzxDmauFNvBoDHj8dG351UsJWWVApsScqib3O/3aleH6rXsr0EYetJJC09
fI4NKGm55BA+iYDHyY59+O6cJqtKauzzuPw/zr5rSW7k2vZXFPMOnTRAmhtHegCq2lQ1m54zwxcE
ySHhkfDu6+9Ca849rKxi122EGCFRzUYCaXZus/ZawOFPwdrpBfKoZeOcWwe1MfnQTRC12oOtwNtV
bEIfsFribdbRte5SpymZTBykV+LUe4Afcye8bZSS0Lw/9bjyMXFGnuPFvTWrQuOsRWUfrFGb5txm
ZR0ndJxqtATthUA7tIt+Y4ilbGMwg1L66au7+RJmJXqM9qAqQecno19ys62OqGz0UTqhLVFMiMnD
eThSiEuH8zXllV8cT275uLGDzo7/bBVdAETPf5BheLdtuq2zmU/oLAzRebrP0Et1A+KXb6UCh8W2
h1uXaB3xavByjp3SLfc6AZcsdc2P55/9i5vIVlP1nLkowMkMEdgpjj9VSxk+4HZKbswwbIPxo/3q
dLdMDOE+et2R6nOh/sUy2R100zVXrtJfLap1QhUImYD7Jpj5PnzMoFs9CbXNv7CRSHGdMe4seLQi
EsId6mtaDNtyqzYQiUrA4BKJOfFa8mpAok+GIJB6fkl/MSM2Eom4VVb2ElUJp52zwzgt6gY8SZsE
HCm6mE5XM4aUYAxYLLCOjvo0lUiEaCI3KZTi4dYJBR628KA9gIJKPuf3hoEGF7FMu22r2GgkDQYR
MMhg0nXCv0TZ2ECDhdUbH24d0tGNlUk6PDxW3S7p+FFl16BlvzijzLo/q6SPInSTAVaecS790mXt
t6l00LDPu45uNOo2LmmewjpkLUYZozR9aEpnCNwp3wamBkXD6bYxBlwcKcOmnPg8B/0gxl3EvCue
7i8myIYnGCkzAkA/CojOUL6b428yFTt04blXnv+LE2VjFHJZIS0fri8f9e9FVd8Tuo1bXtnoJ9cN
nSIa1txihQ4wU7P7VOl228Vh45+aiKLRnEbevqvKV9osdzFXbzcZGRv+lKLnvJoE3jspQavRgnfU
Rx5wW2rRRkDVBlDHuUQuNwRgbV+U5FA6yzZQmKLWQQVxVdeNBovZG/Oqo+Vr8E1s06qBhs7pLifM
HRzjAnlf6uRRuNGd3KSUTZWNgFrydiEdWY26ct/1XvFKleA23raW1tkEMF61ros08RRX0k/7+vdp
7jc6/zb+aXIadPmmmJJhnN+D8OpeG3T2b3pxG/bkuWC6mtFEv2+nBayNxXvHZNv2t40YotSFtuAI
ayhLtmJjlxtH9M62G9oGDHE3LKNBosNOKTRygzZo31ftsnFSrDsUfHOTCkvslCaM34I++nUV04/b
5tvychE5u8ZrcC4BRng3E9LuU6gF7J5/+C+MuI0ZykB02KNktiaJ2e8hA+eABp1Ls2y7n+2uRqCz
46FpPDDoxt0M0biye1fxMdvmKtqYITC6DOAzwIp2+eTuhkgDsBWzYlu6xW5udAQpM/SFI12U1e/Q
L34vyLaChbRBQ07ZjnUW4ghlWRWCHsZ7Ew16I2ux3d2oIzjQycr2OtT5IS3zT0u8DbwmbcyQMwGz
nGksZ19o8JcsI9gD5LDp8EsbNVS6A6iFG/hy1ejs6s4c55JvWkppQ4aEYxDNSbgq3IBxhLfom0+9
+fvzR+iynyJt0FCehmBJ5nhvprNXUf1H6fL3255sXZoZGt+WdI3hVNLtpPEWwBzBKrbt4cy6NRUH
Ew3yFPuKOq+K8tPkVh+2PdkKPWFjiZBQf0CvvfiaNvL7uMiv2x5tXZoDzd2xAffGHjoV2udZN+yH
bRrLVNqAoVzxnkfGXX1x+Q5VqJs2aeJts20jhvphEDGYl2AIh5IA25OBvLJaNgFYpI0ZivUwTKLH
rEQeCUAm+rrsxSYDLm3EUMeSJmIz+oIXARqirGvetlO3qWwLQRRrB8ZxwxXHfCddOvsVmIVmbopN
t720Gxtd1Wdll6w3T1Y3b9OM5x9AxQHKnU0b0cYMOUNGOzBYoV+64EGSMfAib0vESxsz1AxRX1Bg
H2BPZkN9B2RtRzUCNrhxK1rHs9UOtKxdqLDMy/gIvp2djtU2O2sLrtLGXTIFhqZ92UNtxCzxt5jP
nzbNuA0bWjyNeirHjBcsfhzAEXJU1IhtW9HGDQ01JZpMeHHwZz52jno/6m2tXtJGDXl5yEA5B2Dz
0GUDqJGjur9P5QSCpm3zYqWGPDFHngDB3l62w6ecgYwJPNgb94oNHloEoNNFDDTiFKp9zaPHcNym
Oy1t6FAzRU4Jbj2xr+qBHUQfkoC6xXzlfF72a3HbnNqWDoR33Vg1wAmyle03rfj3iCUGigVdHO+3
zTw7HSPuGyjSRi1oJEB879dyBBsaWMW3Pdw6pSSeF8SaQEGQvHZfGQckf2iY2dbuKaV1jxo1Qyix
x/QgfXacM/5V10W57c1tHFFLRZokLSqgtQd6cJKp+yY1w5V45RfOlo0kIqh/FjqHczu3AnzpYRq4
mdhGDyBtHBEIyxoVk7XDIaOgkUtbsJv4fTRus442kqho26GoGVgZ3D4BmXXxflm2tSJJG0hUDWDv
gBwoSokhaOchAGDA17VsfO91LX7qhoFoRERhdAHI0XMXqHxpd61Ktq6odVLFRCbQlEPyQ0hQ+zb6
NRHbCubANp++OK2RHs4yinSZyCMfG/OvsdtmdW0kUQHmRxAGAh5SpGAkWyARsc8jZ1sBFP7y6YvP
INHUE9CWoO0FDSAnyRHM3dsU+6QNJipzkMNHlIh9GYflI6ja+30jombb6bfxRJSBGtybKJ4O0kuf
gMLd1M27TTbRhhMt5ZRWeQeE4lDM00EunfKTKWm2+QA2ngjcZzwFsw42YvONpfqPXNFN1XJpY4lq
SE5Edb2ikufwSy7iFqmz+Jo6zC8soq3AitizqBeTI2cWLQDKSvDBPThi0h+3zbl1PDWIkrMG9SG0
NwLMQjrvDrKm2zhTpI0lqkSqizIEhcfo8Nt0AvPx1Q7QX02LdX+GlSpzVM0QhPZe+Gopuq+Kh9m2
qMhGEnVwLsCOD1+U97WzJ6b/AdWsZRP6QZ4hiIY26sIGulB9r5N9KuoU6A29TZpS2iCirJ6yRoMH
fw9tvh3UuCApZja2Z8szDFEXmxn/QeppoSDdp/xPHg+b0DJAUZ7aRGP6TIseAV3VkWNWsy8qyjbO
uBWIUtBJam/NI9IwfLM+WnjjzabjY0uY6kiXpKthybtJ7xSUZCK32pT9lDZ8KOelAO2sQmgeDqCE
hCukc1JvM+OudXWatujrpUafTZmlb8KyBkftlTjuF565LV8aRa0WSwo6Oi/hZB+LwfsKrmFkcxao
Gn3YNuv2/WlC4jgIsfaAPNyDsBMUlciDbnq2jSByyFhUWQHJuS7Ourd5ttBbwKGusd4p7OZzMJu0
EURlUXs8LBGc5+GUPpRVE37wmgEASzRaOLmvcyYfcunSHxMo8zcmp2xkUVeEQ1oPEULrtnhY1hxM
CJnmK56S/sUXWecWyi8DumJxraJ5mHwoGq9g+1SrBj2hE4Sl9/UIgl6/bJbWQNJIQuRohOLhto1g
g4/MXGjwuq+qj0AJgpNdf6o772+Vvf/6Nv2f6Lt5859laf/93/j7N1OBQRqtzdZf//3BFPjz3+vv
/L9/c/ob/779bh6/FN9b+x+d/A6e+/e4uy/dl5O/QHIXmqlvIQ00v/vegkTk6fl4w/Vf/v/+8B/f
n57yYa6+/+u3b6Yvu/VpUWLK3/7+0f1f//qNraWU//r5+X//cP2Af/32Jk7ypKqS8nt79lvfv7Td
v36jTPzT02gwROKbS07Wm2D8/vQTKv4JYQnteR6SywS9b7/9o4TWb4xR6T/BB0apgi6dB8WAFUPT
GvD+/us395+CCso02pdA6g+eJ++3/3m7k/X53/X6R9kXbwzIcFv89slWRGIX2XhOqIsCBpQtqF1m
zDzWzg3ysA9NnDk3TA49Mqe6eZFdXkdxXQZIK/Xgg3laWyaUpkW1Eh8uD3rw+H5O6jpoIcr2ojvr
P6O4EgNxXLfcszNX89CpXA96fijB7xwsnbMEqgXg86f1/XsGf56xp0r3/9qjp2HwbAHfVa5TZ6N4
lAbwRUDM4oGPBjK7sZZtBG2EWHx0qG5eQwZv/EFar/6Q1xQlchFGytt5IqfpLnEyds2YnK+g6ymu
mPY4UE/Cjnd7t428icX4ajK0OwI+i8MccrN/+VcLl2mmmELNgth1OlEXkxNH1fiQdE6W75YsQRRG
F9B0BzxeKvT9jpyFK4N8PgSkVcWnZel7sUP/u4l3xmHjm+ff6PTSXJfBQy2JuJDJwGIQ2/EEVXYT
gr1oeEgW81WWbnZDG/PX4Cz1FX9ltcqn6+1RQgUnEodFMBuCC97LrkpYPTzMUWy+RdGQQJJTFGgi
5NOjUeZaIurCBvNw8l18lPBWq2DFGVHetyAGxZcNcqgCE+NGTbNx+tMDTfvvThnmqe8Ug/wBsb/2
L0qr+AeUZ2SAlAQi5Ocn+WxzubA1lEDXgkElVNulA+glQLEN8Okj5Jb4roC4TtDhCF45Uuej4MwS
5qHFmysNlCpW4KesCk0rDWJO7R0dl7DbqBI/qCEvK9tgv7hYPHyBdkEXq8GceTqI4iXFtqyqh9pD
73Enaf0xkYb+/vyEwS6fbhaXSYaBiBScKde2QU3fVwaNPvkDh87GchMXoEtB63AzqP1Sp+OfEClo
E38JPXWtkf0J23OyTzE0tqdUxNMovdpFehLGFV2G1jxIUFlWgROlWblrasWP3TDFI/Q4JBSE8gqc
nB5oy1JfAD7V+w0XHFI12Ry/hcqD07178YSg385jwlUMkYodZOVD0bChlM1DCqk/KFrU1cz9qiHl
jzxNa3XDisX9UacdNFqeH/js2LqcUWARcMNSF7g2a71jCNfXY57kDzqM3dtEeuWugBgd9DZJ91Bn
bnTz/Hjnm3gdTygO5UO0RtoZtkK0TQQy9fyhiEYWjBMb91qaazLGp87wuos5plHie3BasEksd97V
6O6EgkT+YKAmxR4zIpfYlwt4c2/yEKzux0HX0wfhuun3FsKhL8PFPg0PfwR3uOB6/bN6tj+dVEit
TXlTGPNgGo3bNXOQ6EfTwBV78ATeO93KHDcZ9RjHgafYy6fDoGZeRKZW5QNbnALSsU6eCQiMlc7n
OM2r6p7l/fRtECRx/Kg19cdBy+J3LeqsD6JZtp8KUSH3K1rHTD7QJc0YZCmkYq+95oUlV7gayLq3
cdztyDDjpkJPMysfHBqzj2M3x2j6XoqdHOPkVupy+FRF4/KRgT7/VrSVDHi6ZPfaI1Ak7coQepbV
KhIF9PXzW/GJMOxk/iQDIx73PFcDXyhsPOo8Dumoy3Q+5qA5feyzgfmEs7LyVwnGQ6HEcoygKnY3
Ql70zl2QjovnJPvr+bc4m52nlwBbObaLB8/B2it1E0FMF8nbYxTL/oP0wuJA0vzqXll9R/tbPXzk
6pBxjck73SsTFEYy2q7STSs3hp9D7xuET5yXUTC6CKPTOM//hDgvf19lsxvuqiWRTcBIqm6gJ5RC
O3eakBJ//tvPnBMJ4+9KAOg1OkiIXd/omszMbJqmowPBviBudXs/e2y8gZoZubILLwwFzlBCsdjA
qECZ6fT7WcGrse/q/ph6PN5NQCgck3mBMIlKxI/nv+rCioLoF7e0C++Ln6FLAUcsq8gp+qPuF37g
XuPuEFNe45Q4M9wIkjwgVQF4QEgCn/P0g8gCiTWIsXZQ9er6u3xYfejKmW9QOK7eghTzGqfuxfE4
54JRwjAmt8Yrh5wtoNk8EuZ0u2mCGC/UlNLACV1v19PlWmrtzEWQHnikUYeF3woTavtU3QjpkzqS
9TGayAK9weot1GM+dVy9n5wRCSYmXrxDBCXYIsIDCwhlNlyANlmJOqFpjlCKnSs4H20IYZjO3AEX
Qt4+v0WeVuf0OGqcezjnuKIIOALWPfTTDRE1cxSGXrlAUQduh+8m1EjfLUxGd2NTkzkw4ypRPWia
JvdymiCZJWqqwG8OYlIoGo5L94FBINQJYlD6Qm/KwNgHMJdlfBOXrRMFmRdSNNrl0A0MiFcK+tCQ
qGyCCnLD0NHuUC3202GCPmnqqGUGcdDKg+15cw2pzZ6BfMsp6RgFCuXNP5//+vMDgo8XuLQ0wnPC
7GLVqJephRYcOaasBd12BEXS1rQv9jTWYB06PTjv+G9kDk6nGJW8sSwjlx61qafvxdK7Qexx7+Pz
33JuVzAKhTgnDgaR3Paf3NmUTuUu9Ng2xfgqD/WqMwS60RC6V1c26KVp44hiYZU9DapV64MgxJGb
sJjJUaCjOuBJ0kB/MbnWV3LhVsQXIY5bEyqIl21LWSBeAxemQ44Jh/YwepNbkKkIb3ah8xaDrWCc
8z/xKj1QL5BK76rQ7GTbly9K2sOFwuq51IUwpcIhQV7kdPVoIzJ4AYYeZTZCZHcxo58ZdY2o+Twa
WIdxGVGIIAVWf13en84hi5eF5Aa8+1x11T3S+j3kyFQ7vw5FA3mfumMEsj+hW35UGgyPgQuKKuq7
aZ1DSB3yi+ItRP/6a/fipZVGRksxRARUKW2tNKtwj49dSI9VvJSBHrXwSx3OV27fS6PA5LkuR97J
c20Q4Ow1HMVRRqHs3bR+p2X4elz4yxC0TwsJa4rcCyJLXBw25DrsddRDM7w7Ssi+/u4gT3AYq/La
2Ti7nRTsiKDwLuHvE6S2TtcROpmqRSZ2Promi78QQGA/g+5fBxk22rsOdP+3zx/7s9tJ4apwGZxG
qCQDP2ndhmkyjAOyLeMRclYOvNNQNh+SJS//SHrePEB6PQy6JqmvHIrz7YqOEok0FvfW/J1nK5cQ
OSs5RB09FoBSH8uqrMlONy152+Rzf0NaCvpnyPkmb5mOpkNDef+JsqGDCGJUVHdk4cX98/Nwbi3g
OcP5QCSHfbq696cTP7Bcg24u50c9QojQLwe33RVF7b6VbSMPNRHFK5HW0asOnvT9UjeFBkuDI2+e
f42zeG99CxdOAtxbTI7tDLVFmuIgGX50ihh6ugCHQLSvGqqbMArjfU3Z4jsx974S54UVXezvdWjw
SlPXRSckluV0ArguMx1GAz/KUmSfw2mKvxbOy6i4ngZxcU7hlFCJE2tjJCatkrkUHTsuRQlVwigk
JDD8hfQfT8MglQYCHdyWmiODefotBvHBgkQZOw5hCsVuyJLf4zJy9s8v1pndWcNyif2CixO+jw3K
gOx6G4OGmh0F9Mo/oeGwuCGIrl5G1fX0McDBwJVDuh7JNntnMierUNCv2DENs5V9lieB6pN89/KP
ERRbD5k55hHPWv5ElRAJLVN2rNUqH05Ysndy8zJ6k7+/hblrkOhCEcp2FzNZG4hh1xglddUBkWK3
axZFrhzmc6MG44K7cL134ZXZTY6inLqiKHp+7NOwegfZ2/lzAQXjHUmRwGBDEb3KYze54gqfW27Y
D/B3YQYBIYYhOd1zjZyWhDl5caRxUh/7PhOfYKycu65s59tIOuwaE/wFI8qR2QRYDzlbAd/bst08
8+IImtrlUYKxEBKItXmVu9Ho53Rgd1pVmYK0YuIdusV1j1rV7euicYY7KPXV90Wki2uIsKd5PQkG
EPxqZEKRANAMYY81BVNegkClrItjLYYi99VYmXeiKcWD6cnwXbFRvFZ9kZd7YF6jfMdBfKx8QIPb
Lw30mqOdA37oZN8qHle3me6rIlhdt/cjFLWBBnfL8loH4gWrjzsIugWQW6KwE08//8ltakJgBdtQ
FMcczNS3CWQ7Hxhg6O9RufGOUZUM2b5tp/GHorNGaXhw6K4fu/ian7TGuNbEIcJ+SlNTEGPbvQZg
ZxcCusTV0RvDJPZJoeRNp6vyPhRDqvxU8LwMjCbNKxMuSe3H/RL3V6zZWQAAM+mh0sMIMpoCiYzT
/dsDGNfXqNcdaiH7+zAZ9U7DNfD7GSoML7U1qz3DaYGxQQuYbdGmWee4bCp2cPKwvWdhTn0Dl2jD
KChfaSRlBHyNs1pnWzhxW8X8gP0ub+t4qO/DNLrWBnFp2tYbgAPDhVjDzgOPMUlMOhN+AL3pI/q0
vzmDC72esJ6uuAYXBoKW/ZolEZJSZk8a43AIaVOEhxW3eBjLzvM75RSHZIh+vHh5OG421E0ICijI
JZzuBJ1Dbc91c31QTtLc0n4qgyRW0UujQBgsCj+AI9xE0tfGe8xwLpgX4RaIoZpx57U6gso0qifP
f8uFWYNX47E1WQarZPvTxqtrMJlwdUhayvy6Tqq7pNROAPl5deWDLg+F4uRqAXGTWtOGykYDOQGt
Dgb6w9+Suv0qMcVIQrjTNeK3S0PBY8f9KbFO8NpOV6gzKKA4caoOPSr439zalTdcuOkDzXJ+Jbg6
90ifsArQO+Zr2ttuDSsoqaSbz+GhQGM1FJKz8n2KRCu8NqcqdiiydcfOyASK6WlUX/NJ1gvj1C5i
cIlYCNe4Xj/19DuhZp4pLzbhYayTLApghE0WTAvTX9D/Nib3tEjcL7ozxWewmbpoMYHu9XdjdHWf
pIogp4dN8Z4IQDkht5rkbQBEDgSO0zarv4qGJVPgthOACaSIos6nc9k8dJINQHumzEmRLeAL/u+I
jX81qUsHH85dmPutwsHwVaH1x24pFm83Lwp1adMrFeCKiG8zyI5Df8CDM7irat2+qxlYUoIhlNEj
/n3cB66ClQDHS0XeQQiEQZwHCuJf6rblv6dxW2dHEzkLBOnrKtRXFvTcOUImiWOTKuSrEdpZe6eu
mqhYqlAduNEf88p80MDN+n3pvCnS8I0Td1cizHMvGeNpKNIhFbPuImsN+YRaL8kXdRAVHMthVuOh
CJvkRdDl1bEEXIHCNsLESnh+61v8dJF7hMwyX885lKOzXRkqL0ibQl7RO7lw7hArI58DjwHFB7tz
h01eGXUDviXUnrx3QNL7xi2x71x29dxdWibYe2SNnqbO5qSomqYS4zCqQ9Et3U64U/mIJAfpfSra
5A5JUe/GtNWmaYTrjB7kFSAkrc2h0qgJnRw2LMyUuc2SuPWbZBquLNa5u7NiS9aLGeE/pnGd5p8W
CxjImC89UQcl6zjIWt3fzHPV31cjRAWjxVCcGj4eWKTYXden1zqjLnh9qIgixtfEA8hY21EIZCVG
00DF+9ANZbsbkFu+bcKIBXRYQ59lrg5Gu0BhjAUw1G3yWvNQvaz5+D8b1vWQtEL2HPwadnNc14MH
XJJMH+D3odeRtc34OfPG+ObF95+LcjjybChWowJhnT7ocYETc3YxzFJriFpXxQKdpIQ/QK9TX+mS
ubSsHvSM1lhEeZjc02X1chaWycL1gRkn/DOn3fh2QN34ez9l0x3nXfiq6vuvcZWz1060iG/Pf+kF
O4MSKLK9iD3WGqhlAaq0hGzv6DiHaWhz5puqY/sISNhr5ZWL4yi4YTBoiP7tjBmPGICqmXQOTdXM
j6Qncgcnynv38q9BMZysVc4V0LDO9U9HJEELSdVoHR6gt1AdRZf3u6n3Xobif9qEOIm4W1cMHUVF
7HSUKS5Bujyo8NBTKFv0bGl2INm+puK07jHrFn9CFAGMQzzoxFiRBVSKSeGhvfRQJvDGF1nS70mj
9Ju6bOMPLa+ulhQvmGlULJECwLetRFXWRixJIfso6+BaTmtJBqmtw9hX6S4SzrV69IXdAJAGDhh7
ypvZVE0DDeM4ZbU6DLxz71BWUfeIZ69laS98kCZrTW8tMZ+frBiN6KyYPXUovUXd13UlHusu1sfE
mOzj8xvvwr0D/SRgijzkMuDvWcdoHvqo7yXmDio2oOasFdmlaTO/ySpH3g1DQj/wsL9GYvaERra2
CFTEALFEtzG+0a7V5APK9Eh5yoOe3fIwlcx5tYKYfoA4gD5kCh2m90Mns/eyp9IJvKwdNHzPcDoS
lHW430xM/IHyPtCWzgxgkt+24/Ln1JkMxWT0CNOg63PyibuSVL6q+i7a5VnY4V5FXqDzQaA+NT5a
wUAUjuBAPeiZdplfDX0ifMiaij85mOfeqLicPjlcZH8wmFHXJ0NU3HquqWfgICMy755fiQueN65I
1FZRekcwZlNexSBFCqEJqQ6d0xe3kGIx973LivsybpxbkJHQQ5Z2gEAUJvFeRBP4ZBcwNHw1jf/t
kTPweDHldQ1hnQN0UQn6ezN1mPKxe/ndBJgItpmHSgdSnNZWyySuVcg8wRMFuVfAepODNDSJADkc
r0Uxlw7QauJQhdMaqUfb0NWmBEthBRMEZt+7iGb9nlYJD7xGeld8xAsWAcEswKMCbCtM201MfWGI
KsNeHlQeytcQzPH8qZbVy71qfAbmbEVMwOe1gk3XMWWaIcg5RP3U3DVNqsHo3n5+fgdemjWgzrEB
Vqw4YtrT6wGOWSLHNJIHI9H1EdLUu/dqVtxmE6Nvnx/qHAULxDzQ7xr7HLWBM8w4zDNcwmmCBeji
OQBNEAdooH5IRFQFoN1mfjSbyG/c8q5g/W5Z5uNUmU8bXkKsMuuSAi+IcOL0g6siap1qhNMNlDyi
iDpN967pwx0RYb5D5kzvei0+11NfvMLCOvdeiE6sUA3tNUK3SzMPKDCqCkiV4/xZ1SjlIsR2lgQB
Ppoybr1hyO+gZeAFgotrCuUXbmd4wMjAoOAIMO7ZN9NQA88NZ5xjvwYosEbv47HQdwTeAKQqRPLy
tJxezTy6GeCqYdDTOS67oQCDKnbuIr3uRsu02mkKVOPzS3npFErqor4I+CJcjvWrf/KfPNLILo08
eUDwKe/AZ0sPrGDNFQt2aZTVRMLRwFlH4fZ0lMTjQwzaHPfQOgMJUJ5JEEN41+pMl65kreDUojS8
hiyW/+SkbI4S4rgHqWp6y1joBq2r0iBaEBo13rigo7Fsr3Ahnu9A4HkQS+Mkoh6EK+j004AVpomZ
Y3GQLe2DQTbxThZZ6+PoXDPOT07S6e2PsWDJKIp26I6R1m53ulE6imXeIa4GE/pMRZpBF7WRg89y
5A/8yujsQ5MNIvOp7AFuLnjYPnhgzpA+i3Lk5hmJi9vIHQlHB0Zd1XuVla7xh7bsFmgegrQP935N
r0Q852dHwldCyn4t1kKHyjKQDldODOi+e/BYhJppMUO/2C2WuzETnp9BNvJaoeB8w2FAJDNQPlvT
szZ7RZ70FTBdtXuYVwhgB9ame/AGXhOruRAgSxRnBdKmiBkBNLTsYDouI6QdJT90KgJ8PAKfhY8W
VLYTc4O4mGUxaI8dvfdUIQ85qG1/6KR5mV7g6oTgJQQQ3QKISnRHWZOrQ4hOaDBeHXihyO1Ue9/m
drzmZF2a0LWxCj4nOqy0bY0GQmrdI0o8DLlUgfHUsuvcJd49b40u7RP4Urir4Xyi8m3ZvBCwH2eI
qDhEYwT/phXeDSxkFRRwwW8QTl4rGV86vIqgWQl5RRxfu/QR0462YH30DovuQr+dsvowFo56DejD
y9RTnlYJhWmkaJHaw4rZJtCtRT9FFXwEVJf6we/qsT52aP96mWba/4yzxvYwMIjprC0ZsqaO5yEU
hwJ1mFetC1hI6mRXou5zS4uHo4kAtUDkpTybJruc8xIbvxMHXrVyb8oehYmQiIcuD/muA6HOYV4a
94ord542wYZAzIXzjPN2xqIHpUY9EtBeHAC5WNAANJD+09LUyJRMg059hh+/dqAiGu/cJtaf85mx
5s3z+/PCKYDwFGIMdCFyhaKZZexVmDS6XfRhhEra+zqm+rXXX73HLuzK1ajAJYZvjKrrOvs/3ckI
I42mvUYuanTfKwjovib1FO1JN5sr5+3C97i4RhS+BncKWjROR0IpxmsLtwwPNdzKAI2adBeV0rmy
cJdHwbStfWK4wawtWTHTFXUah4cU4egb0ConPqpML1OBe9r4QH24QGUS5GOpHU/kEFNAJIHtIbQJ
H/msC7/NU3MlajkPNoHyBsBUwgcHxsSG1VM3xZ9BqEMu6/rOhRDSLaxtdhQ6Re5uqKeHsYEaNBsq
98X+IEZGgyVDtxYa4GzmhHFRC3KGGTJdlaKPPa+axG9GkO9d8QgvnO31PkG71tpPg6j/dE8kqDgX
eb5UR5Uk5sjj0GW+BuVB5hMAhHcZBDH2ddiLl6l0P60fdiLhgCOhmnqmPOplogzdKDTHvKRsHzsE
wEy0rd49f4KfCEgtH0oiEgQY5Gmn2LQ8wu3ATAwqhGO+zItz25SJg52PFH/sg86luu2KkRO/jDj7
0ayczmTi6eD347gcoeNsRDAPZZ7sYgiiKx/1LcYDQeoq8eGTddldlC9xtpvTefnsuFkXBUldEX4z
9Pk4BVkm1AfgJMBqQNFZEgaT6glUm3nY0ZtOFRW4qnCHxPuxj9mnJVwm4oexMNzvYQ5/OICq5DsG
mkTHLxKZEKxInI1voDEf812aRya7n9KwSX042GEfZIlQ73NDusqvm7yPfk+WWI5BUeuwAKUfJZ8z
qJiTHarjpL8jTpWZ+24eTRL0uKSAwRfx0O2B7C7kvurQfBDwqe7nvZzasPTZkiSfI6+n+c6oru78
JIymz3NXyQEf6g40kNNo3oPD1nQ7BQbU117lQXsjn1p+l2QL4OiJaGGyOzJoPypp+jvYNMc8SJGf
Rlq8YPmwx90sxteuLL0/UlkM7qsojOLcRwssSR7cHMLDgVMW1Y+YqrdghD6qkqObLtMOnXGdJ3l+
Z0QOFoSOgmk06BCq6RtFBnpbRY1GoTQCqtP3wjz/wYvCOS6NF047YEeKEN1jSfj785vvyRWzNt+K
6AL6Qa2wDjt9p8ao6ONU9MdhaMp3wAeF4AsHGWzat6TwV5HCezBfjHfScYYbMTntDe8d8ci7Rjm+
l0Mohlepfk9Jfo2+7+KreRLXKyoT6I+yw1vamw6zX07HtvCyN/PSsyOph8UJHIPWTSCg+7D90QAn
MN+TDH/x2yLrzOsw7zPsZpmXX40r6F9hQU3jcz20LyPlXu3D2jqx3vwI7wDvWG+Zn25FPuIWM2gk
PWZFSJqgR5b/0YMa0rWI+Pz2xTgu/Btg/NAZa2eqSV9Fekx5f+zrUt63pUPf0oqxG6SRrmnpPCH4
T/cDxhJIswH87SFlYPm7lYpbQ1LIf8mYZnxHRTL8X87OozduJEzDv4gAc7iS7G7JtCzbkuOFcGQs
ZrJY/PX7UIsFRq2GG9rLHGYGqq5ihS+84TFYsnoM0Wvq6kOggqHAMn5CIsA06YfLcXHeWuzdT6bf
5gqBZWLWuPaH5t3azK0bjs2c9uFKHtzEylew7RcnWNHC8/M3W1Y2MgS8XdxbRmfYtOZFABPQEI0d
rXyzKqqaav0uZxd5ALpt2fDGH7clQFpkGa6pUb58Z/wdi0cDeG+iwr95/j3dbZ1LbPnmRHIhxKao
mr9dMRUnuanmKCGtRF4j18O/T+Clj8tO2mE7O0/+nKhpmUNREj7MKBo25hvPEcVbcD3rsSwy7UrO
+zLqoU4EzY/UkBbYC/Nluym4LY18TNjSQzRuZnrbLeby6qiAUUBV+TsWlUD87FRskPQguBsDpBej
jWVndHFql9fotReWDbIyD8se+0B9OYt7Z9toi9IohqRyFjOqlT9H89TKQ1vk1xLNi0NBpGU6pu+x
Q55vi9rLanfqmyHRWjcL9UrXw1WHmdg32jUBugu1VHLZXTKEgIoa23lvGQ2LHt0/Qh3og1a41qV/
cNbMijptyT+unTN9oKkxvoWxWZQhqJRlCzuQ54esa7rjvzfmy+SGVqm5F0cAV5KPnq0wz602oRM4
ALDU+jdO6fjvNJipORWcGqZYpvrh2AmV3dTcFwd9nrQrb9OlHwARfS/mcue9KG+amGUij2/0ySAN
eWxGz13jsTJVE6eimX9omsfkjTE4NpyrYw7s/wrY4eV52ctD3PMIdnC7n/eLtc5dtxZuWOJ3dh02
YsbeQbPElXW+MMre6UTZxYIrBjLs+fYq11IbBxP4thnMBsANZ7hpXH169anccb20IOk2cbGfAycC
P1hMRQKatPqsIeg96pEeXL1BL8wFtBptACDc9DzP+8XwL6q8VK6VlPaEH1sh5wPviHYlYr44CjcZ
/VSwqCRxz1eMLiSF77yykxwn4tutMORHxIlfL6mxd6Ipr9Oi4eh758XbegomZwhSVBmaarwfljy7
29bSu1KtvTQZmvjscD6+RSRxNpm286o506xE1Rr9Jqdu7mdtNR7+fZif3q7n73qw5+2ASfb2+gtI
bd0HPblgYSed3pTzwdal9sF08iAuvEkHbTcG79Uq5tiXYj2Maul+25oM2lD0RYubVC2OMwrfB6vs
FjKKWcVFVXqHoWmaA+GlFtmLbA+1bedHOaTdgUqcvDNlL8NuBwUZeo9DxySyWICCjv49t5f3Mx1v
cniLrp0NJOmsZLB4+BYPXmUmdBMUDFYviNDPGpHk+j/VrGeiWf+VFLowFOoqiCNRXAfedU5PmNti
4Roy4D3JwP8elG4adVzjn8ys0OJ/z+plMMJUqE1Tv6cc+IIWuK2U7FdyH3Zf3hwIeY37DtbaI2KI
OZVzJ/vbBOKa7fal+YGIIK3nuoOBsV/J/4lo01p6qi18Bu0wa96W3rlzILKJUC2GfqVu8dS5fbYl
6X4CWNtpPk/aQGc73+pMTdSDKxORd+7vBq2D7XaucBaL5Dw26cHRqgykdNOMfZS6kruk8jXvUPSb
XcTIy20JCDHruzkh3pyMAYIewbAZVQgoHaE2yxzzLQJOkv5F9K43YmK/PgmqStPDzmnH/iD1muSv
a0xoYaUiowtnczaDqJh6a4rFMGVF1MhxCCLNWSzzuAxSXalavjj8ZDfUhUAJsKmoNJxt3UmnVO5V
2ppYXlq8BxKya+ZdLce/+KoQE+Afw6h1IZm+CGBSTS/HBiJC4vS2cUTjK7vrYS0cW9e+Ssbbm0tn
H5WyHQVRcDVc0ef1u9zTpyDQ7CKxGx0lEN0cY6M2ilPR22YRuXMn3+uDXG5LUVoHbDabMEcEJ2qR
Tbjyer8k2fB6gx2nHbxLjL3oS+fFhicrih5Jr3vjBzJ70wg9oL+J8IyqDHPNz5pT24zOr8E31k9+
i2ZLqG+d/mNVG4UPMdF8vVLKuvApKISDnCBwpTtynmJM+Qym1veqZDBUdkAX2DzWa1NiSYk3wL8v
kAt7CygQ3wG6Fq2Lc9+bYlGz19Q+Qy3bgleXKqLStoor19SFUYAywKRnpfdUeP/v/7kxILh5BGNO
hUZC7YXGXFfR6IlrthIv42LqYyhO8YaBu9RJhJ8PA6iFhLVXZcKbXBYHc7Hmu2mcMJSbfT5xmAb1
9qSVmH0L5OaUUZX52i9Vqe4B4oB6nSP0vpl2jQYSXBIcTtW5fnElJC+6plWJ6oFvdHISp3Xqr7UX
Lq3t/uF2LBFR8LnqqC7EqPm4fSbp1i8H0mt528t2vnIP70t3dmLJNiw6+z5IAm6J50tLZSq1VzPt
E0D1RRyQyh8A7o+3yLM0UeO05pUdc+EIwFYG6A2kjvD+vGqsUFAdNhdVDewCjNsU7YnDsG6Iemtm
99pAEY7dnlvTStiZ7OcFGrlpsy83HU6f6bXhkAbtmxrZiiuX+KXNCRtmR3zaDpSVc86qKVeyH1T2
Eq2bccQqR1t8yipX1bGnguy3GbT1yUaq4LdnKK8Pp4FaVDgHazdEtkS1/8od8yJyoKDHxqT5CyaE
V+3sEW/bya37ehXJBPrmsMDJ8yNVtdOpNwKBNwBjgnqw7GvJ66VxeWF2uQTwtRDSnm8k358ARQda
nehj5936VlbFuLboUTdvMEAKY+vfGhppyJX99CRee7aBIfZzM+wKYntD7vm46VaNvTnXTZKZg87z
7y2gsuvUMB7Y1bkIS3+c3i8UNLXPWZ/Xv5CL6OpQ5rb7SxN9Ux/wvG0So3E3GD8DEMPIqvL6O7Oo
vm/1PH+o5q074TO3etFExxkMAwKWHmJXhfENdH/xYxhNxCHo7tWx1uqVuEGEEfrQ1LWbOLTmilMQ
qHS5xcRX1a9R+JTTet+qzXjpNefT0jSpzs+EKBP6Svn34IvSW72TxnIlVL5wo5DM0m0Aj0qCdl5s
qo1MmYOUDRoFThp51FQPrWdf24D7gj//IEiD8OyA6KZjaJ9vhHpZacybTZkUFRynAi7QJ2AixcPY
Crs/Tqte51iAVtvvSthuCCmz//zvp28vTZz/AHbEzkAirdbPw1jkCAYD19sSdZeMl950+ywPg0I2
v32nnt4IJAzf5OOksnBztWuXzstjwG1DPGfAfgJ+d84tN6wWmhPmCrumRR2ueXljm6Nx3GBjhvmi
2D3oz736u7LtGYvKICIwQF+fH4Ha6Hl0HZ7Hqprc91bZwnISeZp/+fe6PsmRnS0sKSRjgJijIHMO
7Ghdd+vmKh+SfiqCg18OQYN84TL/Tm0v7eNh9cc9btfTLvKX/Tzpo7JElDdS+9m32MxTu1cpgQ86
glm4oEf6y8+DfD7yUDQz5FgXaYGFB+LHYgOPunJTvHx50P2DcA1YBIgAUh3PVynFRCowO3odBfvi
mAbjb+ydPxITmcd/r9PFgQgRfE4aHcvz4qQ1rRQ9goGaLkT8OWx0r4uRtUwT0fmvc759imuRbANN
SjZKsfVcLdPpOjsXCGwk+eLriaxz/dYo9ElceVReRglw/4np6f7T9gBk/nzt5FCkgTUGIslLbYan
DkUuTJErP3QCgGVRatY1fP6FRdybPgBbIGEA0zt7ToaynrthdURSlcibLIGz0HxYzcPm6OuVyb28
Fpncf4Y6Q8zJbXE61cIl151+iDcb0qGaX687Cdjwv6OYz5dQ5VNjWLknEkESGumbP8eedlXr8OKy
cfG5CCmw/86rIbZeStdXLJsop08YvK1RX+G8KtL0dV4PTzuPcssO/SfLoAl89oFA0BLj2Yxk6lZ/
62liOMCV9K8c2pd3Oav2n1HOvo2t5nqmZi4Sb/b0Yxm07rHt+izuqSp8qMygjIGTjLeQiF4N3yCK
2nENQMIdypnnovlFCdNLLEGbeMGIib1Ru7Gp8m+vvir4UrsgLEkz0dPZ9HIxVBYlJaa3BHqk6qG8
GVUl4lY3y8O/h7qwy5EoIjpDQRIZpHOPPuEM2toB0kikmY0/awL9RPrUHl4/iscXp5jNnoCK8HyX
S675dMgYReGnh/siZinEVq33+PphuIg4tLswHyC258N4AgJgnmYgKXXfCKXjyRiBw/r236NcOEyA
uClmo6UN8fZcwE04ud/5Nh3Bepjzz8aCX6IIlHpATPr1iTQSRgTPOwedktB5um71jjY6GklEm/rm
aZ784ZAi9HHlNF24xhG+Y0bkp4BEz+sPHeFQDqu+S2TbOF9mf+6OqsCeYa3q8sET83SFh3Bhz5FT
EpHY8KfAqJ3decvgd7oK3C7BINJ+6wpTRZ5oyysp7MVR2G//299ABuf5ZsgbrZxqU3WJZpndMR9B
Zfq6nK+s3cvAjsYce27f3Q60z32z/KfUUbs+OgErwY8/iuJDJTf62fmsorL2pvuRZT0t2lURugvJ
5c6zBUXGVboT6c9GVU62tu4WAH5i77xxTVn2YSq6LDZmZ7nP3Cy7NYCw3xmL3p8ymj93nuzHx7JP
r8EdLu2dXWoKZD7Mfq6R5/P3VIok35h2yZga8LlaOz/15Vx8F7M9HAFZ+NdijgsVPL4l0BTGROmM
YvHzEeG57VHv2iZ63SWeNmFX7KkiVqvbHSoNjEGIrJt2n89+gOG1tYaW7MqT7q/mHK3imhnmU3z4
n+iX0hPiGT6BFr+KPvp51cc1es1ch8xJevRyw9Wz0zE0W4BOo2Znb/utniJ8T4OHMlvtB1daIq56
xPzywl8fwZm5Yb4F2uvaR0+/ieeXzvS+L6mMPV+i0nQkn39xEkMnx6kKqF6jOWuvC2ifRkFYDX1g
wMJAcs5G6YRZugPOy0lNWXHXavCPNdKIcTpZxpUr94niebbKdEK5B0GA0v44B8qLUjemTaV2AqM9
v5dzY5KmEfgOUd7bxWMxjSTLSDP6PxdrBO/d24NVIrSz9Fm0zltxlP6UFxFeOr4MB0/0v9pGb/Jw
EShxh+sk/Ue1mMiQNjhU5TGVm/GN5gz1H2Vq+mM2GE4dqSkHr16pxsHez6Bqcxy9VujRxKsno74z
g1vfW9F5k5a5VhDg/HQLoQILGRGAUWfuZkG3rBkto4rotrTfxeYP+FCk6/ZG1lsj4woTnsRZ8uGD
ac9YZk6TRbesAA1yLTk85wRQBue6p7Jns0os7LkqjBA+llkCGTK7WVtAk6IO7obazMqQ3EEeFq/J
bt1O9dGqOF27EFR73OrgGrbo4u8AWUQHmpbW3vl5vlcpcGa74ISRNIMJuKyzC3wopNF22hERZs4s
aEIcg3WoYijvbxuigVtuo02LjbhxRcfw7Ml4WhNwDdQFedUBGZztaPQJ8rYA9pDkStrvKyvv38/I
NlzpQVwehZQJ9BYMgvN+OMiMaSo1na776ndHz4T+ueptefp3lHJ+Tz5Nhs/K5uMf2LacvREN4NEF
F0Az0aRai1NQSsM5LdIaf4ElGb74/mh8UmySAYPNIf8BzXEAUalk8YX7s3kgL+7L8N+/iS4LX/Ps
HO+62rumB30Yms7Pv3aOJqEPxnRLxmUZv2t8hN+QlssHCeAhoNqVjogOB+l6cBGKFGHd+pkIheY0
zSlthFhC3c2K7JDmXoeNrDZay7HSaGJTU8jBn9YZ5cbIrBZMm/V+02nwaXa6hq7db1wVlrd6J2Oo
ZRnrzlrdOsrbPm+zQKx2Maf6xqtW+cGdc+CEQ4VedeTA87jvhN5XUWHqENsr9uocecUqqwgn6yI/
DLJM3wGtwjdlsMbxPh/y7buLKbBxXOyyAK8z4kj1AIlJg/O/bXMZqznr0a5te+1BbfzZsKptel7S
6v0/qUPN5jAMGWiacTT8X20gkYYSqTA/DEwbpz4UPNoQQAU+aVYfdDIe9s5bzJcsv2DX4HwVa8ZF
pbdugyLz2kkFh8ouv/p+P+8oPW/SyNL98U7oIPsOUsN4me5nMD9qdFWxc7fG6SjAWXRRkGuNdSjm
Aa2dIhXiwZJeLmNhDCxwP9nDHFncikMIF2Bp4xYRHg5sMVHLcnRsNII6MN6N5pr+MNr2jxxN81Oe
FzRYZZvn73RLjsdN6f1RrLQZsDbTlwe79Jp3fTUsjyk97i+9O/nWCVlT43aexcDucNPiZnDH+S/+
PVZ7dJ1tssMgqGnsVsE03GfZjG9DU1qoUte+T+5ka9VovPHXsr2tZ8csTzhBU22UslfrKXfM5Zev
7GGI1n7rv+jLFtzk3jj8drNtNcMBLjt41qkZfji+6tiN6dw81MOCH5tpjb/zoaymyA1qH4iis+m/
ms3Q7oYuq82oXQd1N9FD/DYZZX+iN8oNR+m9deIdM55Hud63P+miU1vQit5LqCfL6QT6V39fWxoS
h8IJpm9625c/+0xt9+XcbT8kygEfFUYmWziWNojmjQUOHZU3KHCKYjkUhdvcdnZlPPbFOLXIhKTu
J59zsIXTqOOR6Kamk5hKST+ScqnvROa2D8Fk2VWUi34pw952ui6a1q27l1Wpl+E4295DDb1pPmha
kWqE0m1m30y1k38OjEY+9kJPf6DQ5j8ICbHmuARetcWlb2pfpmnWVYgDXCsjU1usNmIjm/KDorfz
EUNO3HLbtKi6aGNK1ckfrXm9y3LAinHTyvkO2077y9aawHvXsbEJaMCs/FndDCRKB9tqvMmqwRAP
tS2M6U6arfkTM4Hl0QGXVsSG6pER8IxMz0JD5Pnwfpls/QFt52kHtmjB15H2mRPRrvONyFzWAWeH
Qm55pLw2aN5VYjQ6nnFZN6FTrqq/U7k9vc9Lwe+bF8EttVaTx43StNqdqvUGvXNUBwg2ZCHccHI6
GCU8r0MENUgedKcMNuQQ6w23XbkNnxDIoSY4VM6DcjX3F1LClc6Tb3mP1ZK1v6veZh8U64xbhlF3
M+1qSaH1zdQWxe9qSWX2MRs741Fffbs4OBl8qrAyEHt4Y4yrSww+9eIOZaKeSHMo9SVUk1/lES3G
qYgkwi0/TTDLKuTqM3+AZdyyD4VjiOqQLi1ehkqzR/BahajfrgZ4wve7hrB+MsQIcn8YR68IuzKr
/gLICNIwF86aH6q29P/w2MueXbmom3EmuYx0t9nSKOMi+2sscl6P3jJrgIegSrW/1tRBnthJ5bfK
0Moinkunb8OAiZHYmGn3Y4JkDjwV3l8MIz/4U40VjRBhYRAdpd0qZZhOzuiEQZ/DZpjQ6Rahp8bA
jbWuyZewW1veAavQkASyUA+4sb0eW182JftRzLp1YzlDN4Feb/yv+TaukQnLY4iknmlvar9ZvkLb
9T6Nutw+g0bR/HfKDLRvul5X5XFdzSk/WuCepkgr+2ALG3OYNxA5PRd9tlbpl22zA9BHs+BmntIK
DLOCj/sppczwveyn7a7ONt6UUZY8EDkigKSQ65R2j65Sor7pc2k0d00BDCU2y2p9Nw8rVJC51cqv
cFzSzwV49MTOnBHWS4Y+fgiq2PhmFiJ40w0az5A2bMVHHF+07FAA3EkM2esW8PRptWMU9xBujpa+
6YpkzvNO3mhwk4c7zjfWNIuRr87bapxVEELfLfFfQlwjCAut8b9t9eKvUWtvPWHzlvo3TeFnH6bG
GjBTQ7u/PbgVOBZI/1228EWFm0eTlrlm2EHa4QRnQ+PHIAkadnYl3ODkz+Xu5FDwPB20sRmLd76R
A4LBgXQuDxNzMvmQXbVGviq3j5kDUYKYfrTLKC91EwH0YlJv69wSAMWBzZbxru9ThqI0yr+zSTwb
llpTwCHrN4PA3Z/cgLOZdl82rxr6k5Kp1hzBmPLSiwGvhwg7ku0mSGnpvmugdNVh62MJ+2CnjdYT
bdR9cRt0vX4jqEofe9/N85h/myLdOtGqP42r1+ugjsbld2v0OKdOc1qFTgZvJZoJiSfy1Iz9ulSy
GiOjdRCvw8bPkZE22OaXwV77gNpft93ZgGwbHqNgc0+Im7bvxLgM7cd8pByFlLCJML6RDhp5DZ9p
DNNtARVFM6C6zwOJTYq3WBqJzlJ87/OsvIcJbLmRjkYMvgwid+toye3hAarHoMc0W/KAX2lsGoXi
xcCi2jWXG8S97T6ipW39hamKr+rsYddwWlvV+WHm2e3N6LQscUeE8rYx5uZLQOkcB4fGRgEPZql7
F1R2yV/uyIvjwe/zn5bm2n9tT6Pbw42m6R8XPtXKehSaOlhEYgRbG1ZcUaeqNAtTLqYgbJd9Fdu0
DawI8s7ypynE8jd17GEMu701HwINlHR6XX+NC30YP6x+Cfmc8nf9vbO1bD2IovQgdrfBqm4Ernuf
FbniCtIsdfLvqTs28s5TNHTDNag5bQjldNRQSAbDzK/sxy0tUsQkpKfnIQLY3XCwA3wSY1pY+QdZ
BdVPBewHHkS+vG0BV/6oMphbCIoOQzhtRfkx3Zwuj5pCWvRN0nXG637pnK+5XQGwSJ1JM0Otnoy3
czFnQ6iNqKrF41Ts0v+Vmm+pjgwLsmZFax23fJc87AlZxtBulgpEgW5kTuxiGfa5HoNqulVNo34R
G1XlYcHV701TZgY58o7IwFloKu/RV5incO1qbGZh50oDAlOr/mzIFRShRlu3jYtZ1QRqdBqmsBnd
7AFvyLxEUijTTrO7Wv6BUqKTOM3Ik4r01NpFazmtt7U+YB6iuxW+HnOfD4cF86Imgmg0tLGepvJd
lQWqOvDX5GcJjbT/EJSCwK6dkH6KZKmxne1JIC3rt2tK8FYvOw5Qc1oA6H76LbcDswhhqKHwmBaZ
/WGcg+VttnbFGMLRoyjDkzraYd4aFU34RZR/oOOLIS4H03iTzwCW4rS2Uo6LmggYNK1DIBK28PId
3Mpkk87rzXvTXvj7EpErZHSaioPWFKYsHixBSzPCWkNqIZCQAXmTbJXipqv9HI+2oPC/u1bheCFq
6Qp9B6mKH4artSNAgD7AAMTGBSm0BxTpI89axJg4wl7eV6siH694SqivZEPwUPfbNhxr0r7hgI5f
87tZaXjHliyC9ha5o+GLMsq2i+scY6Gfatpa+2SNOY9o1vt1Fw050mNhsPpCho3mYimFDgUt6GYl
PQ95ch2T63ds/girmT+ghaTSQ513+aND/NOdRL1o68NkVMGPZgqyP7iiVt8MR3Di1KpQuc8y71Ne
yvSXOyzBqQxgCx3y3CdbFysf5G5dKoVbVY4ydDz2Lp7ddV5wz4F0SvVorcYNSlHDIsebtUjnkMHP
Ao1Ata8/dAhBZPFSK7e7n01KmRH54HJH1XNXiJxd9cnGBau7TVELl283uSz3i/R2iE9vcYRdXrr3
jj96MlyVZmSADYY8/WP7FTMv9W19l2lVP5HVIYgXWiUyJFgWOPknbnB61pwGPHAWo7am0F0N9/ec
GuJE1J/KOFNK++xJyy/fIs2CxULdj/O9mUquQY2y1UczH73gNIImz286uzU/4QNnv7OGwBn/eGC5
zLjSRoTnmrJoPjXayO7KoQVaB5mnZUqIlHZ/tKaltCmHFhJUCwqZnwRY1z1oSB4Nt8gduG2MyFxu
va894X6Dt6+WqCMaTkPSH/+Lqln2MKOY+dlrR+/RKbNSD4PGV1/yzN+MKK9oLMhgrSi2aBsxv9an
g0CgQ+9/gKHR33a+PhXxpgz9hzc2/a9OVgPSyKZy3jmDC8E0MNVOzyaeS6Pec5ufPqnDOzA+BInQ
dpYsdJs+zW42CBs342T6Y9Sa2/R33R3PMI4RaXmrTamVHSwsK/TYQYpjgjDaTNbh34WIs/7hXhsB
+QWFEHDijsnYq9r/qdprOBmk89BZycb/96bplm6vnyvKMVJs1XoI7Lp3iNZwq2fjFOqahN5ee3lW
BqGBSHEXtUhK2QYdhOfjU4BBQa8FrOy6QxeVCAxHItOn33Lr6leKR+xzpQYEXvAJUYwoxvOxslE0
WMS1eqIPjvURlQQHdRXHveFMXVOnPGsG7EMhds6sAPni2/gCNbhXZWrAzcnUWe8Hc23eUrsoDoA3
je9z0Fypcl8cDQrk3qN3qBOeVQ5toNdjlzlGknbmfb3uJlSKOmlH7eU0dOoazOXlcCgCAYfUqULT
+Dt3/pn6ye3XqVgTrHTNKnZmkWnHtV+qI3xpvYy1KctoQ2tjTTDhufMQady5X/Latr4ahLEynFO3
1u8GP89A4fWb/Gq4ODSFeZOl14gCLzcY/Pt9j+12v4BFz9ZG+GrFimzZ+Oiw4xVJW7SmKyXoRTNf
12fjoyOUTpmfch7AAvoNZ/sLU/J8b0glCPoZh1Vb29jxZ+v9v0/sWZ/taRS8H1x2MVPCOeP5KHnq
la3SBpW4ME7fKIBy94vdtqGjmcMjBkxGPI3ymrbyy0otuuxYt0BJAN4E3uD5oFAIjFF0nUpGpRtR
aixzFFD2iP89tUujAIujKOrQzYOL9XwUP238jVKzShbPbwkhA/tG5NvrIAVP62fpaPzstx4QjLOp
zLtSm12MKuEx0BMUGvLDAmniCwYT8/Hf87mw92jNYRi+K4OgdHg2VK/0sRRkWQlKofmN027y0Xfx
15ktuoNXKsqXxtpFhdiD9PuRNXu+dtvcewWiQlsykXHGOABS4uq25sBQ5ZVpXTj/sHa44OAUwYE+
d+pOW8+YMxePo54ygTlN1HsxeU41I6U6ZBtXNsWl/Q4GBAA2J4sPdzaxgae38RoUrngxFdZEK8KN
YHTTd51eUh3fxhrJhXW5sksubcX/jnr2Vuh+6ZFqC9zN0Ih6bMz+MRiz/ufr9we9FTbhbhb3ov1P
zyudCOENPEyUvDGdXpzSUUu/q3Wb//57qIvz2UWaUCMFV35usqDGwmqoqBiJqRkLYbLjRGm6bFdu
wEs7Yzc/2PXOwBuffyvw3FWjPJw7h0UXh21ystuSyncR7YYZS9ibCpX5V06MrjM9V0Au8Dfpip59
KLNKiU0yfGCMQoyneqJcGQy9ceXSfbF8+yjwfYHmg9aA8Pv8dI32mgOiDui61iI/GmLpIwL46nU4
1ac+8v6JOMcED/C/no+Cv07TVvsoMsdaJze6IRRDOf9/RrF9gAO8jAA+9wP3n5DPz/zJ61rHTkZj
7Q913elYv7jt7au/CwrPgN9g1AOHOJdtcYjjK2szvKQA1R27VSWipQ7qK3M5x3/sSwacGPQR4E4d
2MHZm2sLfw1oGnnJ0jjmR2sQOGp2W0Bwbrcnx0dHPt9gazTSNg9BXfinHmuckyqBpb9yvly84PpB
0NJJpm969kOkKIdpRG8yMVxMy/tp+Wx6Y3rlLnyxDfdB9lCZx/+JvPD801WpaPsMf8OkR7A/ohyq
hbmHO/q/p3LpKQH9RKxM4GRzmp+Popq2pg1iGInW62TQNBZios7s4BZOe+UpuXS5Y/bOxYS3MM/x
2VCmTfkUuAo3oGFS+wRdfaunlnpTwYS7Z6Y+lV2h1uXKpbG/Gc+zDlZvhyk9mdsQxD6fodly9Y8S
c1e/MlyU0AZ5ojoakGINdTqHjizqz425NWbUGKRIV0a/MGkguwQ6gYWa+wtHdywB8yKFzpkYWTl+
zxB6to/mOmdHHRRFEQ2D0Ouos93+yrhP8cbZtHEH4MhwyZhQs872aDcYeC8Y45Lgqlk/FkOOhl7R
pUVxWA2r10/NPPbfBJIlK5lYXkFDCOb2g+00qChpame7lm4GJS8PGnGDwKBD596yOwR5nEB9RW8F
Ca/FN6Y8Hm17fKiBo34vC9P9iVACvTTVqLYMh3LJ0ru+zRGoynzai7E96zXyPb1Sn02tr9/MJWWO
eIPDqiJLpPZPPZOOvAMb0WWhhcGaCq1FH75QwtWKuNYX+Q0YPQkq9WHTjodMURbbshyNubQClxrp
g5reinZVK7hiL/+GthGlIcfPEUpuFgstPLunlFiTn64xPa3sm2fUU31MMb5BHxKH+k/50s5UuJmu
Gy5SItlo2eP3cbHzG1/shBkE0hqUvtbUizea4Hc1G0dLEN4wq7t+0YJfq5Zadx0iMV40ptryCaGK
wT0WG1E0NDane0NAjBuYQg23wE+gs78GfUEtyJwr44tlCjHdmjTp0kg2RvdBVL4oQx0XlZ/VaHni
ZLQ2RSxfx5Ik7DpDfuKl8j9iiTKVd75qOoNyupD3UlWdcZg1aO4HOuSWFU60CK8ZUVy4p4hpHDJS
iJw4Bp0FvsVU0ya1IEqXbIljMcrhUaqRLfDvi+rSQWItg91PgEvkHHflZxqyZtwPSbculOcgAZwQ
iarfi3YZ7vTGA8yA4vqVGMe4EOSwnz1YZAC+QF+fXR5WbdBdzZc1qeHn3ioZ1MeuHPpfljS7wziP
VQS5Rj/4g6Xu6Hb6R1QQs5vAapwPzSgkglodKgG+bnQoW29tbLuL9vvfC/Oku3l20rldwGZDtqET
eK6J5OlZV9tVvyags7pvuqbMd0pl2U/NnIZoW4pfpbVqUUrTI2HrZYdV2vO7QKTB7Yz9EG0e36XH
pjdRlrXm6d8/7tL6cdMH/CxwrwD7nl++Y+HxaBf/w9l57batbGH4iQiwl1uq2KLckjixkxsiyU7Y
exvy6c83vooowYIPsJF9ESAjkjNrVvkLBSzgEe0xm2r9c6TqUgpB7V9jw6tfP7yehDLh00PCg17J
KupNAuSaUuuk8nWO6aheega4jSm8Y4I+VuDPougKyPvCBUozjcQesSgpKLFakYhidRTL2tEM+/+y
zC2Br+XNtnDK9MOdH52NCEJeUrkkZ/r0Xap60fGZNfOoD5oLTSijBKuECIql6n0HlMyV9c5BniTZ
NH5kd4uKFrDa6YLWEFHUMj44Wjowhxq9l591rdL5Vej6+GanaPtai0yHMVDq3GFLlwdqbZS/4ka0
L4DmKiYTylVavaQmrbY7eEgIbejd0vFdk2YnFciINTrmkaYOLzvus52NHdRfL+3Ed8OptW8CtCQT
6bJ4xPmqR5i/s4CLVEZ5cCejfWjCJc0+nkbx9YEWSttIoAmrV1WNTYtJW2wds5GStS1poztaInxG
yNcI4Bc2nNT5RX4JJhhe5zIe/5PS8+TGwB1nHpvQ+K1auX07eNaL2YnuSlZ/4eyiMynbXDwaNser
Z/JE5KYZCqTHJVn017Sey3tdz3YJ6NrdkmvhlaN74bne8PiydScLsNVz1Sh1GyMMuqMr6NvFBdM3
ZFIWJplqd6WSuLQUu4cdJOGXaPScvsIoNAsIpuV0HGZm7kUnLGZWY7zrtPBa/0T+6tPdapDtUioY
dIkl9v90qWSQ7y3C4wOJR+vYMo7YJs3QXgmz55cjX0mlkqTNBdV0bR4uRitFiSqZj8AzvCeVPslz
BMv2G0Ra83usqvZz7Y6MW98PthdXhTtoyx1CZi9P6j87UVvK2IhUZzrmCPpjNLeo3bcBzeEfVlsW
P1KnLm+XOYWB/P6yF14pGq+QuTltb7YOp8tiHx5b3TQOtKQ7d6f1NSI3RXsNr3q++4HncudLuQEI
Xq6+WsWd8NwKe9T/IIzvGgbgjFQZFT8TTczPUxheUwo/35QGqq7EEPpsfM21BnU0ajMXiRiPDgiq
m6oX3i1MkW7viaL6/uE3iM4WnC7kdLhO1tHKswbLVFq9P3ZLod5YWNBsJmGbt++vcuEN0kRhGWC4
b27cp29QVCAl2zJbjkvcaZ8tU3j7XB+Tm9TEgHZZaqDqH19QKh9JRgZtgjXbf65gpKSVOx8xRo5b
n9aHehOabbhV5tw+1DGIiPcXvLATsUmmT06bTf63OgDoRWlKgtjssS6m6FlLxzkYk9q9EocvgMWl
oBOrwLTguK15ZKKyBgbAxsyAaYInT1X0SR3gknlxqW0isZg3ehLre2mIG0Q6zK9ODT9oQSqjigSH
0/JgloZV+OoyGNGCtHNFLMeRcHCYHUfdzgVi1DHQ9Y+/VeoFD1M7rC8AjK+is+FFmjOBSj2GfaV8
LsfxC4lpe+W2eXMFWwVmGCxSCYwgAplolU15UxJRqtnzMerG6mZW6+RLDngi6Fw3e7JaQHuLQB3A
cYUC2jm0tqKq9Y1kwN0Kps+jH6PVGdQga9HENbxXvc6m28lQ209hzSR/TnOUV6R7dV7p0RUq2YXM
DHENCIXkugglQ289PVpFnSxo+WYTVBfB9B4X+qnaABpO/4NBDsscDhFojCoN1elxbMGg3UAL0/5q
bRS5B1o+YXespxToiO5O9vjl/VNx4dxbWOdpZMUUNsjFnf640cb/I13MGTKsjTqVnTQ3xgjoKXGQ
SUxDR7+SgV8ogOTARYr5sTlZcrUgqsJwE418PhYN+DQEh1BRAsnO5N2pRf1JTzsA123mNU+zmzgR
VKSpujHCbKruujjUfikgTf4wgQdOOYvJe+2diVbAx18K2RRMeAIi+qarUAGUyuTO8mZ0exPP18co
8TUxP89D1u70WKs2H15OTjRcjIjoPiFhdvoNsBpS7Rjk01FfzAapesS0myhM7g0vVT9rpT5dWe/C
5UUXES0EVNCllJn8+39SgWhqB+BR6XzUhCg2uiPmbRkl1QaU4jXrnQtLSdohFEpGDyS7q0dzUsUU
XTybR8wRaxJRpwEw3Y4HpZziK091Ib4z0iewQ2yC87qmOU5qqNdtqJtHt8l+dgtSCUxePf3X+9/q
4ipvvGc63ChUrbYvHC47jE3KLK3Wh1uDVsZ937bG8/urnL82/mlXDpIlBtZ8O0T/fCEoAUUKDNY4
4gKUAVeJ4GBJrLIR5u6Vrsn5A+EWBNYEssubEOHqgdS6twYs0PRjWSWwGBjCokfeNldoSx5b6jSA
M46UB18KWUgy3umWs2d1NAfharD76xc3ju9h1D7gVdPRG0TgK5+d2u/1ayT1C89GZkFzkNte5p+r
y8kqF0Xk6DMfyzystq3o5u002ur2/Y8lf/vq2WwUsym+JVGNW/D02UzQWEmpMbIOhZnSS6iDxDYm
1LX0nI6Otktd96OzNeZcxE6AJVyJBO41YGZKSRr0LPMOdeJN93R9h22BnOCVE7X+aHIVj/4FoBJw
E3y40weLgKinmo79YyGyBbylnbY/dYiJj6Wud/SWlcV+rPS0PJjAL2la9tc4lWdXJ7+A7e/I/gFS
Dfr6A2LBbZalkocHp7LTAWyWAS81mgvzgAA7yNcuEjcuvKn7fpjKZw3vzYwWqmZ/A+s7QRwZnMcW
vs+VD05evPrkb7+L7E6quNp0XFb5SGUrCYqTWngI60H5YsH36v2Rmi/0U20ZjI2DkkobOIWJAFOO
Zx68ji7DMt0dhgbKWKlB8cy7CFNIoL9mvO17M0HnSgx1xi3fW/0mUvTC3pbol/zMvNj7oqST8G4W
lHgDLbeYcg7gw2s/jZkMwE3ylPtYol82FnDLxofdocLNGOyfuaXZOfLkiWtDUzSH8JZ8Qj1ATDG9
vRo5qQ4nFeDCbWg4yr3oohB4rUP6BJp2rr7iIuDp/pAuISBgNYbkMqJKtVWFosWAG9Ml32Sh62w1
I+2qraF4Frw0da61Q5Fa+W3SGPHnthm0T7VZDw96bsMNEmbmbrqqzv7UGh0ruvYLRgtJjvjPLqyV
3NzmXldZ9KxaC4JFMnjgCuok+1KbIdDGpekrzy/0hOgIc2aQPd5+ChwUiDMcRDQE9SGBOOqzXaTJ
eOcuiZFs9M6cvsZJY2WbojZ15N6jOvmudMmQ+E6uaz9dqyvvjQimCxB/HWu10S1ajVq1sQXE+Xn5
Y0W5cV/GWY1sDG4ofxuIA2DGK2u8b/RFyzeVXZfHLlfKDJgt9imbPu0x5sJlzN145Zy+Ap2svy7W
HP6owyGGuhcp+V6HcBHu85p6ZBN2Rhnj8BC5hp+5EN9qM9IGJKuBImzRcp6/O4th/Ydb1Ey4DEdh
bux8Ap2cOLrYe2MZjj4EC7gCDFPyT3kM+DHrDe+py/BD3wlLV35VauiNPjwXAyLIGOdfux6yt28M
/dxtRBVpne8Cicu2GuSnx7av0/8EcIhX0xvg6hnh1FrbSqjYdPeeMoT7fjERUHSHvhk32qAuP5C/
QTwTfHf7S4MaiRRvnYivBUAwNM7kBGwbCmf5MSNLl/pe3uUFGRapM25pHp3KJh71aU/BaeQ0KZTo
iVxxYc6pYUC5a6sijzeDkVX3g5tVz8IUFlzHcF4gSYRKMm6UuOx+RoOA/NdlY/7UzO0Ca7PV4v+s
atCsHehwI9wY7dT+lyOfom2dyTT+gDOvxI2mKeUxxv2u3CVe1/7JiiL620WZdADANLjytVTRXlIz
rH5YtVd8Kbmd401X5vqDKMrpFaZY/9yPDH9gL6aZpOuBQSIyZGlNgm8JiG8tZ4KTI4rWT6pp+tKb
rn6XAqBofWvu4LPWs6MsO4cvMW7cIkqNvdY1yuIbogJ4qcAS+GYmSf53ykwx7IB2qw+NV8zlpnPN
6jUKm7LxaZC57QE7afeX2zjug2nm4RemgJBuaHsZ8D6FGLqtYTTZsIlqMaW4VzdZxMgDmNcdZomY
TkQgkR9UdRLKVq09/RGHFsJcErfOdydU5nFXKFr2OLRauOyq0RgzPKziWmz5mlDsFa+070NmRN+X
0fg9gSCveWWlv2SWVLFjX/2k5yTSzayXUed3KPw/JWoRfaU8H4GYq5Wu+DgbVNFeAT5f3llNlDzB
OIhgHAxh0fiAlelaN8iwvra5qv8ZRy9td21YRV/mRHJ9eqMYIrhNc/QCOYF6Zq5ioFCxqSimPwwe
26XQ3PRRiRXEDBO7j75adWLV0EsTE+Bv3kYvkRl3T1rGptmWiYcFYuEN+esQJt6hJwD3u7EgqPma
De2ysoUDEUVJ6srPrbz5+n6esS7VOANk0fQVZK1A43V16bTQvAoseqGJusvd7OX2t86Oq31s6MOh
1GLnSkdonda8LYetuVRIldoJq9tfDJNuRCGsVA3E7yO+z+Fd3prhc0aFvkX21YTenhjXWhfrlO1t
VbjAnmT9A7VZ1SapNk9U5IYWOIvWBw0Ur/0A0fdKgXdpFbRxyJ1kj4ZR6GlmI5qq6lQl1wKlDqEX
pyX7QcvyK6n1OouXzwL8yZYFNnK+b/T3f7L4NDddFBwEHwx48zH29GVDPAU/2YN5+eje4DCjmgsy
hLIaA5TTB4pjBBml+sfBbq35ZlLi4UefFOXvhob8Qxtn6d/31zvfHIwImRWSCMH2ZJp2ut5UmAPU
Zg05CTilvwqn726gIFT3FpQZw5/7FnHGCUTxlTLi/LsBNZSoYdlywsBTP13W06cFaczeO1gp0cFQ
UvEjzubkSo13/t1YBfQksZlKha94ukoRwq4SaoqUJS5TEC8cz49HuJJqml4r/S8+0D9Lrd4j49+i
yGheH+xqmbe5xPFoRn7N2/cMjCXzVeRopKABTQ1GrqdPFNWZViR4TR3sHPiKr4L8uhe8uMEn9knN
xVq1kk0106Dyc7PlmnAzqEIbhOnNR9DidXGltLjw3A6gb84GHVlAWauaiTterVwv8g4JDO6DO7va
p7wqlSvH/G0b/lua8dyMlRkJSMdUYLGraELTUMNEvncO3tKDZwnxkkj2+ZzgCZU0WrIVlj19avsS
YopV2Girk0Uaj4YKmJW+SBb9qkCbhhvVtHCIxpvaQCelQY0AIBJsmIOWm+LjO1z67lJ0vbU73yqP
f2IGJGMjxrXIPShNYW61aXa2cw8D8P3je/76GUlT1qEjQsXKNj/dDwntUC7f2josVTJt8KlLNkmt
h1c+8lkvXAZALg4EJaFaAAFcXSHIEISW22Z6kEPafjBUJTk2ANu+ZrVDaZxEURB5FsQrcu9bPRqb
7Yjm7ZXB+PlhpukKAom6HGN7gv3po2Z4obSy/RkMJQya1JvD/7qkiDaTpRSv77/VC+UqSAauSopl
OWpYaxhmaoos6zyrgZWpnCHcZOcHzJJNf3JC0FP9GN4qdZLudc0pggzt7zth6+UGnZPy0Wuy6sEx
KvfP+z9KHu3TI0DfhVuBdwBN4KxULfEXUWKnVQO9GcRBbXJARk7rbb2wphetw099f70L7xuaJT0/
YifHz1qdbBv1wUGByY1QbYGGvleYfj8v6Y5Ad61Newb4YWfBy2GYSavM4qJdRU/8VAYTG1ERaEqb
Hb2mQUQt1L0bXbDTQNImm3lOix0AjfneHkF5hXitIzvRTc8RRhHbdrGoqacofa6GztxATPSuHQG5
xVevn+gDP4PmJ23DtaRvn8ZKDh+kD6g34aoKczfW+Rdl0P4q6IW4GLRYrfhaxXAelV67VzAH3L3/
Qc7POu4JzH0RfseqEZD06QEoY2CCfWxNQZ1D7HccGH8iBFH5/ioXttlbrxJNV5qiZ2QAsK4iXYxG
BIsZDk+msdSfyI61TSuqZJ/Ni7iSW116KtkZwg7MlNfI6tMDrIvAORoiqNJMedZhHsK0zT6qUiZD
F9ERCDNjENpPcrP/E40XLa1rS5h0F+xlOPRWM+7buhu+vP/uLjwL+qqMkSl+Qa6tv9CAgpAuUDwN
LK+0tnArnU0F9/jj+4BVJLoBHLtsHJ4+i2rg2ZiGfKGisoeNnfX1vtOqj2JrEOimU8cc0JFnEjjr
6SpVZykpjkND0KCus0WDR71xErPcDPRMrkSa89cGtEjyhORUjT9WG7vIq1TKRuhBOERlMMM+9YvB
iq9stPN4BoALZC5jDPrk5hoyhnrMlGTOYAQ1+ej9qDXRjTCb4abBZuvmo/uApTAFp+tK9x+a6+m7
w7a185AnMQJ9jO3tqFflBgnwa4iM85PKKrpOI17CFxDHO13FMEXojjOr5K1mC8SDRPKYOFq5wcCt
8Ye2Su7ff6wL1yIrOohvI/cnx4yrnWfqzdyFMx/KoQv32Exdfizjaj5EFfCruUL1D40XBV+MLHls
0Bv/MxYzHUNI/z/UaciO1pSnn6/8Jnntn8ZlXjNCGNBGkHw/uxbTmYg4z50edGVsPZVM9u5ite1v
rEi2x5zatXdt04jtpLf2Jzx76o1Z6mm8zQ0DbSi116aHWmnr12iM9YekNLIvhiEcH8ndbtuq+TU2
7sWfC6zPklNw3uQqi3GUzBMCycYgs6JoO/RG+53bzn2CX2nf6KllbzpFYtOV6hpk8tJ2AYvA6B2o
Eo2A1absTGuqevRJA/Jjx/XJ9tIgzfXWR5HDvM+bsfr0/qe5vKC0BGcaypB4tVtqdwF0nrh6MEWT
esgVRfFVLvqXjM7Z3kAy7uv7610KIwyIaHGQH+EwsHrAZsamfjBGPZhRUHwcQ0/bm15y7RBcCCNE
KfJP0m3u4nVNiTQgckl2YQRpzFVV9G28BwtFK3nyPnybyFAF1ED+D3zHKum2sbMoEOrVAzSI8iBX
aJwX6XgNb3rhrUk6GctApIYhstqQVl3UfaiiS2E1drGPkyoNPJSmbt//Nhf2Ak0EsAKMkAkgjvz7
f+7f0qvisGSGFtBuMo+UsDmaI7V9W6I+h3Ja01/RPbzwlU7WW91eU1MukdXTYquKvt+lkTlvNAUd
g2HAIuP9R7v0AiUVD18LSmDEmk8fDW3zFIu6WAtoMIpN7OrjBjLANVOHSw9EeoyPFphuwFarzyRo
mpJSFlogiiIBRz6O5Gb9eFOm9UeHrdz8eJlA5KauJ8dYJ+Mp0hxzAnEpmPq+3aoIl/hphdLY+6/t
DZywCtycIUniZkNA6TJO31sLxz1zO1UNVKyx7a2KFP1PGn1dtyHQN3u7x6B70yJt8r1o6syir2cr
KG/h+qlvaG6rD3T8LKlUM0Wzr2v5jLgkjACxQYLPPQxR3jTbPnGL3+ZSKL8lNwq5kbCWEOHJ4B/C
UFTZUtAwDcBXexk+ntTIrIksCuYcddsqGk31EEORttwgMwd3289jzPhnuia4cOFccWLktpOVCY2h
05domrWxqJnhBYoyo+rIHIrw7jWbGafWfVGH6ZUU4MI2hAlIAU5EYJSxRonZlWLWgL+dQBBU9mqn
jDeTHaubqbONKyHj0lISK0beDmiYbPr00RLm+5NlJm4Qt52xnxhn+CZTvn1oFX/f34oXVuI7wdgF
3g2cZo2BhjMgxqn3jAAdLqhDA6K83MnK3aK5w+HjS6HcLcfgND8pr04fyonSufaY/QXqVPY/yk71
/BBi1I+0SpyPb8A3IQ5oBFLLYE3KiBTHVpU4d4Khy1Pmqbq36ymTr8DALkQ/l6yLqR3oAhgnq1M8
9hgHtlGjBmVXOnsb7UqEJlG/+/Brk4MSR2a5jOnX8ht9N9mLqXZqkAHpCkxNyXZ5Ups3Ub30u/eX
unCi8DinvyqbHi4IzNMv5OXw4aApq0GfF9mtx0xx5yGRsCu1EVH3zP75/nLyIjqNgi5VnHSwIERw
qlZJfK8XulI5XUVboRz3YA6yw6Sr0a5SVIa/BGmBLBedkPdXPd/xEGeA0QCzAlMDb+f0ITNp+pAy
XwxK0652oWo238rCKF4cpMquLHW+QaTrCGUXT8kEdF3fe5PeMRasi6CnaCXhrRmGdgjtvv9AZ6uQ
wKDMIEWduR3ZiacPZOmL1Q2zvQR1uAzQwfL+aHXttZbY+SqkfEya0M7gmdz16cVXvmS82YRB6EB0
hOZfooI2m1d2oIwBJ1tCqtkAGCO5xLmAhzp9FkNP8alNWy9oKiiEiTe3ie+mtrWF+J/vWjQ+c99Q
y+LeTgz7SpF8tvtZG9gddTIYMqqUVc4eSsVCqyrCYE7Qaysir/VtrX3RdetZ9Nrn9z/a2S58Wwji
joPYBQ+6+miz6JphNoQbOKhIPaoIiz2htp7uUVBsr9xbF74cCnUkGeh20NHV9dN3itMr7p9w14IQ
5LTfJkq/MaHEXflylx6IRJABIcN3qRFyugrCz4Ti0PKCLAvFoSXS3yGp2W4nqxyvJLhvN/tql8Bu
McECyQ92NtWdltSeRkToA22OxW0TIQQ6zFp+1+t29BfBdfsWpYYcNQXdvkOaTMq8et5nJx7Sjatn
xWPYe9ahtLI4YLy4WD6CW+gQInAdA3Ao2/2HPzWzTJo8spfMtHG1r8AMlZg0O06guMp8a2lNHRj8
nle3nZb/YymmtBY72Jajl9UVK7oWtb624SNA499GxeTcAtrB79CNrzERYAGcnVXpfSW7D/StDXe9
r3AWicFImESEyRlxSW4rtQfpvExoSaoSe1AKK9SocECD77lHYRRPdds6KPdV+m+RtdOLLcbc8Gt7
LtObNAzjctNjWOj5i5JYn8O0K5hgQeWefAXc0EuMTNwdvHqjJKecwzDQYiUDUR7GYb9FettaNlbP
dY24bOx8FVDiPtkCUy5JWqweiWszAt+iKb7ovUvzvKzixBcA6B+UONIAMam1DWRKL1rSVWQ//gLE
q1/Duk3aLc0fC5CXiPQHLR7LR3NR+juz8LLv/aBpma8heYJsctlY0VZJovGbPdECQNewn16YH9Wf
bMUpf9RuaxZEtcj5m0RFk+4m5jr6c+1pVbmFW6xWmzyd+1tm/d2f0nN7D0yzp+DzBbAlP4hyNvtA
zkEep8rqnG2OlkPkF1hh1JuuqQcWNMdS9eEMxNGtABcDRwp3hb9OYihQB/JUAI6tEjpkM6QHv5pG
d9zb6tzemnbW6cgjd4axSRKhfFp08Pq+birWFlxrMu2NZrBeDDUfnmPGVOBEI+PFQFEtAeHU9sXe
ThOt2UathVKzm+r9DHXdU+8LgC8MhUuv130P44PO9/pqcbdRaiE3apdR9hnp17DbmQMHEjE8o0O2
XO3wfx4aTF82eMuEy53TGNl3u1/AASrZUj3bqZl8TSnn/kwmXCwQY6X+n4PMV7ONFbwBoUHbzt4x
mv6hwhFQ4hUb2w16o24AAY6G1+yi0q69HahdQ/2kWLlUu5hi9bfQFTacZ4XIjWfkCMZNUyKKvXFK
E1KnlRuQMoxYK8cPB1AaKwgsUVpIjMy66WwhUQptTiuP6FYjVWuz7XM/q13M8nQD44/3g9L5NB3M
A1k/BDAY9CR8qzRIACOkl1+0x6Wv9Wd1XjSBGEcYOr5CQv2fDlbsj75wCW7dhRcOoqucYWFmrQtc
qSrQYrj2g87jiSQuIk0Di5o7cX0lAhkAlD4jpNy6mWVvByaR83YIXftX5dlZtXGFqhyVIYf+M2e2
Eh7o+jrqnRmhn4jsuWaMvl6MpdgxHqQ4drocFROVSzbdG26i/0wEHsbIRJTxzxa7mPZGj93hG3DS
4VeWTwaE9bnK4p2etPmvZuxTlBmjLnpCThQ5LYTzM/dzWaGC3i2IWXOPLloRjIBKXxoKzvCYR6Ga
UkFZzZ/C9BrwqgAvlJtErYx0h3yomu3GyQWbkLUFGhONklVuYKRZ+uTgTjj6NBPtm2LsunSbh5H3
W6XfFfnD4lSvja0VA3ziRhu2meU0T4lWNj/yeIb9aMD/v0GNd643OZYnCJ87Ru7tFgOVWX/O8y7z
jVJVwhvbzXhPU+q14hbPAhOudINmqK+5hXvXVSFmDW4/GzcIz4Jti6swRdIzo97YkFf26QHx3vJb
PQhMpknDkHgd4hy96xKLZwekbzdUG8T20Zim86s8tVphR9vanSqxrebKjTd0iszfIx3ECHl5gRYF
v18pbyPB/eJ3Vt56fhOmTXVPJYo9d9EqQE7t1BPZjYeIyJOQVlYbobklHGyjUb4KgWXl1usV96Xn
S/7A3CCON5GdLB2fPW2fo9khdFMrDQGd06G5j6J2ZHgdRQ32DIb6K/PGaQ68JIz6m9It60ESq/ry
MGrKAgo2oy99pbA/K3nontKpIMdEgQ7t+1V+2yco6E9WVR27PjIBzEbdNxI287YFz7sROBzsC/4o
r5yt8wyQVXEFdnGyYmKyns2JvqvHzLMqLEqScV+yPz6jJ1xfCWDn+bNcRdZxZAMOqIzTDJDxgxGW
VldBk5cyIfQS1EeROMMeZMx4N2j9NUTQhYCBNSWpFQW4oVprX/K8HERjq3FzRExtPoIFLo6RsXiP
XTaoV77bxaWk4hS1scRGrHJoQxVIR6A9fpxGy6EFh0nAkqpMonssRt8PhBeXYlKLzTlNLctaLdUW
NbIu9tIcofJhi2RVm0WtcNCdQQK8v9KFbQHcAO4UIy3GWobcrP80phcD7nsukvrYWNZ4KOzFwR7J
Vj7a9uGikUMJWee/mfKeroKQr3Agy7EtUiRvW7qXvoYbyzaDrnvl1V16IDkKQ6TAsMH7r9JfTVfb
cAzd+jgPmhKIxHTvK9V+ff+tvbV1TqsPqJASsUEaxjBprT3WVznDP7OLj2WodIVfVoXMCwxt+WLH
2CQA86eZ44vFSo9N1oVI9xpt/JwZvVYzqCsn9VZ4XokyS2WO6g4jNXgUOt444LamOg8abLER/cYu
yiD9stPfeWhPP6xIjYK4oD/JsFHHMuf9h7pwdi0QdXJAwZjzTDWlRd6i06c5PuJU0/821NjwnSUv
Phvgmg9zAqjs/fUufCmkzKQFFDK1dMFXm1wsXrfYoxWj9JD2fj8N2qtXeN6VBtOlVdD59GiPUM5T
EZ1uPRfPMskLSY5lqsS7ecqx1lLRqH7/WS7EdBR74FgS/bATW/ehtb5XxyzuWQXzkGDRSAt0OzNR
2J7Heq8zlv7GSOGajNqFZ5OsKTCRjJSISKvmI5ariSLoCB41p3SxTTIW2BUJbb0rO+NN5OV0uzOH
82hfyb4Ie34VJQZzNsPW7aMjfgaN6WtjHy23ZtgM0ybSrDjaWlmSml8mW49ew6mLDN9F2gz176Ud
vlVWPr5EGEFhtjFMyz1y8q27SaZImH6JqNR862k5uVLZuPVzn8+hh8kHczl/GG0cpBBQ9we1kLD0
RYjfCE4M8cadFvc7kt7Ga0p9NW702Jy+MOJL721ogH8qjWrUH9BCesYoFFtujUGs8PtM6YE8enjY
+lpWT/VdFHdLvy37KP2xRKPdbS3qvZFURHjFQ1RbybStmgHfE7N07Whjh/QNN8KJ+nybVtn4qxqK
xd7ikaA/tHrjfpnjpnO36jzMz0LN4AIKkhok/4UWFRsTljcWLmGGB5YBW6bfNcCgy21B/927H5wm
T0j+PO1TFSnJy2QV2pM6jZ69xz0gvVUxZbvL6qj2bj08Uhy/7xMr8Ud1yI1d6ZVLvzG8iqcZTC3/
rXaY2kMlca32mMxYvPmkdOWEA94QPVJrVr+GuVJgQXiJrvmYJWCVPpu5TbwpkyX27aodBoktnJ9s
kUcPlujNB35Sh8FV7UH0L8vUJEbFvH7sUzIkU94/UWfRiJ4asYhmo40kKxOk03PbMD7ASFmkgWJ6
6U0SG7U/lbqJFcAc3oz5Naj0OcRTKk7LKTAgN12i8U7Xi6umUjuU6gI3XZyjWXvtC9iK8XfYQDgq
jFzfGW2VYVkQKkrm8wWinzSuiyttrfMTzWhEAhSkHIeBvNbpr1jixV3SOkqPCBUP+3RsljsKt2sM
4/P0gmYgopkSuYzs7bpbnFhxx8Fr9MCrvWjXhVgX9aE5kdM79kc/IxAdE8kgrkk4pedyPmkUoULX
GUEXR+bvwpnVh97ihME3LnBnt6dv72+bN5TDKlSxWdAko4gECLEeR6cVNhcKStWBQSZ6S4+flgyU
2oNas1utwqv2eqc1Nw3mHA9KYs+fPasMtwUWKo9aaFIpZUX1nA7VVYyn3LCnP0xOeQErk2mBXVtn
qiFdA0lpTI8iNbRvSxjaGtcRKbifG6aRb4YJycFdsqRYZab2YO4cZ6TOFpoyPF15R/LOW/0UOgwA
20iPOF/OapcVzBEWpymjo5EnNk8ch/M3ZuLuX6sXxe+iMPUX8OLlPWaF5ghXbMItyVGx4vAddTB+
UWESBjyYC7fh6Cy/8xThvy1ckHnYjsWA902par2LOtgyOr/f/+3nBwSQhkpfU2KeUDZe3UQ4FS50
4JYwyMqUXaTazRb+i3HlwruwCq/HlHx/OENnxRLS+gU6I2UYuGGB7F8R/lYj+4N2vnStwWQy1gPS
QNrlrU+hC3o/wXbFDdwY+7/aCB+HDhbnkngveVldmVOeWVTSc5Y8fJah/czIYZUXZ/wcFUmK8DAX
VU49HrbppmqL4jGNhvQvWra5z5Az3FU0LA49ZPptN1jqo+7NVeTn+N5k+w9+SYaMRDnyYIj0vOJV
wIWDHQpvHqxDnAsIkSZRt53K8Er8OfuSPC9jUxJAyZtA3uU0oA5KHNreAGi9gA+3a0f0tpNRuSYS
fGkVsOJS8VSqbawbaVNTR0vP2wyM0J3RpAujTThpw5Xh1FmSSeyQEF56g5hmnMkq10YfqYNbRzxL
r99MuatLS5mIO7hotkk057ukNLsrk6O3bXgSLOSqFDuyKUcMV1dvUMT0Qi29jYIEVLrei6+x8Dbm
VD/B5Q16Dxmgerqr0ukmF/V/I9r9TpRhKdM9xMPy0FrmZjGyQz9Ye4TqDm0XTbsqw4Kxdq6UE3ID
r34nARbQDj+Rn7qmyHgF3ixWO6YBem5JTMNrtH7Uws5/CaQT9gaEgR89mRGGVbh6XnlJZxeqfEcO
4G00whm/rrEGIADkYefg0KXw9vWSZDtTobXdVnr46f1jcyEv4iTD6WKepNPxWAXAzoIDtQxhFIwx
wqcOplqwMNICQK+ZfEtMrAWvvNdLuw7RMYQnqKepAFaXRRjqDPJC5mQD4opAjEzPV2d1D1878/FW
CYom/KirwRuU4p8lV1vOrhBKnlAHDpKkeG0LTd/NGaSezI2upSfnBxdRV2RMKW+oQYHhn4aH2RvY
GKXgbS7acsjD8MfY1cMV5s45bljqoJMIkWdwq3Djnq4yNO2kulaTBelEjPUbM2bKM8VuQ3jVhj+h
5uXTjmlw/D/OzqO5baRbw78IVchhC5CUSEqWJcfxBmV7ZtDIsZF+/X3guxmCLKL0bTyLcbmJRuP0
CW+wfb2Lk8GH8mhS5CtZq/uxFiJKTCpsP6sZgKfd/fN04+hiDLBAwgkqpAKrve40dTGi5rOhmIj2
YFC8Z0o65mqdnf1zf6kbm00RvlzaBsMG/rzchsmEN5UZc3IqihwtNuj2+65OtjqCN1exIQqBuSD9
Wzc6GUcafPFOcrLadNqZw1i8RHanvZfehkQlmjV0mEyaZtTfl88yVLYW5laRnKjI8Al22p6B+mBt
5CE3PnZm3PBduSFJRtRVEUScl6JR7PQkTLt+DoVqP6ljpDyOOla+vlDNYeOKubXgUhG48CtYd830
ZdgK01dN8xNAN9Sge9UiUqOECfJcgllO+sO7jwSTJ8bipCRwmNfznhadVy8udXEqOfdBPCOWNyWp
+f5tBK6yEFJoQC7jpcuXVZVtnU/xcnEOWnxQWv2YmrrYh2X92ifMje8/0x/k5uomshbsChQIm7Cy
JqiIXultA3Hsk6j0TDxGzVC/4PkXfo3E3J9muYgjgHHSfluNkkmfgevwN67zCGl4RVQiIutlhX5Y
eg35uZgnhFawfW21R1ZqXxcnObQAWluNAwbtNRb2fV0HYVpJZqbWQtcrMfABWz9144NURzU7Qy5T
rYCZ9WjvoDbVOwPbS3vfTpojfZGE+Y8eUd43S8+yaeP2uD5QS9cINAj4d/Ss118jI+u4S5xQOw2p
dALFacGfFmBBqQlRUEebfeNAXVPpqP4YWpJVL7rdcAwu3/Uciw7XTG8+xaVSmUHX2/mPuA7rMqgi
Yxh93Rkqy2+Vstd2sWFWJmbCqW4cZCe9COitcJYpo15/1KvECA+pisOqoydMvFNBD+r+UbmOVfzY
pZgByEJD2V41J+NUVhSn/NgGT60n6SbPbRGO7+0pLDvCDU4HdIHZrUsmXe869GCU+ZTSjt7ZBs7u
mnTGjW/s+h5ZQL4Lk42WDQFrFapCvUSxprb0U5pIc4fDafWIlm//skBx3usVtdApCIYkwjQXyLpX
OVCslUiLTNI8DTgS+bFl5zsdvaCNJ7pxbUOeJzVAwgEoGIHj8ii5wCF65pbtiXQ7yBWZPiSN2PVp
cYJV41epOCzTVNlaz3SDnuaoPcbLxzV7+RZY/MY5oS9FuYhq8AJqXW1upWjAf2OvBmZDgo2KOqIh
ufFecxi2FWrlErMoy5bR0+XzkrOn2iT1BqEM2/3WkAkFY5S8m6bCKoQCwjFQBxBp+uUqKLNPdpPa
zQn2sneIlKbbQ2aN3n/oma6iA0tabqMvtgoDYCtEYyhhfbJd4RwKVyuOZU1P4v73e6NriO4rsyYg
ucDq+IYvH8bTRWflStGcusgKj9gflM/YU9s43WfZByVv4wdtlHbio7ITHWbK4WdlGMPH+7/ixqfn
0DMEPkCSQJK5Oh1O30w1RhX1CWsIK7B1kR8V2w6fNL1PNgZ515ARvrblc0CgmASdNO7ygWtDL3V2
tD5F1oR6VpHvQLOYgREmH7BhVaCKJ2A0FY1BRG1m0KbHCn21ofty/5GvPwhqvQX/tzRnHN705c8g
V67zcjIacCJG9JA1st4pcKc3IsD15fVHtG0B4jDl45u4XMWp8cV2bC5yq4kU2v62ezCEriLNo4vn
aG7jjcvr1lMxXKaARWCS8e8q4BjxoKhRPwApEXG8K5A72Y296ezevXeEZzTjF20aaB+rM8tgnK6T
ouQnmWdh4M4VSmcdaKn7q1wfSohbELb50BfBu3X/XusVJ9cyvThZElGAeI71fWJj7inwWt2or66X
AtXAJUftTYQkcl2+pjhzJdJFKhFlHA0FGFhsBW43hHv6AJuKhddtBmLkYnyxEOCoMlaLzYbbWyb4
6pMah/1H8CIa1mNYPdhlzTnpO+NzFdbgAL3GtT/e39Lr48Egc2ltLDKGy9ZePmdYOEhMiVpyPHoD
Q+0yf80L23q4v8qt3Vz0hEB6cxNwmV+uMpBBxWVmy5PXed1zNZrzznQn2DWOWW/VN39455epssWI
xyRZY+oMm3sVTmg6ZabV5z1g1UrfZbjGnGUKHgL9YtV5XgwCjnSRXcS2eil8dPqQboMToHyJEIr6
p0hH/KqtlADb0cosDibC7xsx4MZ2/MEXY5lGqOHLvNyOaVyEK9O+PzXdCMDETPOH3gb9jnVU9nZ/
52+8X0h0dPjAvJMMrjstZinLUR9VeUKssthXs1v5DgDh/f1VroPanzE4tgAGAZSG1OUDSdzKZj0i
dCKm+hpi8JwUbejPjXHIchTd7i9265FobzPT4rrgelwtZlaudNH2ak64pZkvnRK6D5XIt+L0zVWw
i4DLsSQXaxWYrI7RsNS15uTO0/Q22yX+g6bsNqLzrZNAQkElg9QkjZlVBz0257kD28QqtTcGqTN+
Q00x2TXO9On+pl0vZBPLDFq80G/Ip1cLwX/EBB2ZtxM49eyYTHP/gLizesCpfYskdX0YONKktshY
w6JH+/XyMCjMIRdceHOKxqg4oOM4+raRApjT5mzvSbGFQrv1aP9db5X8oZjXoBzPHmIj23w1Eb7w
ZZ2En3vbzjcmHsaS9lzGFiwiEBJbHIQtABKrtCihRTLpY9LClyrV5kcKAuCDbWS1d0TpzytAWONC
DhK5JUVJRTb/XcBENhEznMP0IaWoFrikJxiBS1NRZ/ogoeiYqGtp8uSUKFrvOfiGGxhq7pgH0ZnT
14ieymJfLr1XDV0lMOy5NX3X60KcMpiemT/b9vBXGBcqt7usim84O+vj4gomtHd/eFy/LlX7YkdE
XDUuX2wt2mxmrpefeO3uQ5GJYScIW7v7J/W6NwwOmFYHfTamK1eEoHrQo6wQVXHKtcn4NNF2+7hY
eEd+2Nvqg3TV7HcFuvvr/VVvHFqoxhg+wlqkFb7WbMNtoTXmWClOjJaxVe8RgJyBaPfkpn5bbjH8
bqS8IBCYIdESQ+CMS+ByK6NMr7y6tAsq2yh7olrEmRjUzUfLU7IHmUGLixtUP5UEqlzXCXlK8Wmn
N15mxcZLvfngFDQIXTtUHGuiJrdD0VHMF4wlazXyUzM23qhRi73MROmA11XUjdRqSSlW35CxRFUG
aAtEcB2/lR4rDSs0UropbG6cFn+hpvbaFBaAYPlXi8yHr3vmYTDm9/fsFsQW6eMyqV4aGJe7Hqpd
rFuzyE621YuHYsaWLlW0YidR5tsjAhtt5KvXeR1lL5kFec8CHVg7r1CaMdnAPwFtD61IgoZpB/KD
k/0jpI9cBlqRChSGMSZ6G7Up2zjR1xcYi3NBUsVRZhCMLx92HJMQ1qORnQxkWb5FIN2ftDx7t1ga
eaNFF4GamyIfcaPLVQrFmYXZJPlJ6fV41zRl9dyYw7TRQr71LMQdEyMNuEFX4JLKLTN3gNNzagGs
77tQM55iYdaP748BEAQgxJILgx5c7Vhk9+7YtwmdcazAHlRzzI9aI7RDQp/50etSbyPS3bi4OBgL
cJq+k47QweXedUY7C3zWgCP9EZex+6zycwes1xRG9uf3PxtkDGaJi1gTq12uNZQhlxmUn1NdKzgu
VqBEDlEeFiPRzZqOCLYh1Hp/yRsvbaEhUrDRhCSZWG2nR/eimyHjnkDPejvXaL2dQAP3/auQcNKV
YUK6HMVVgykGnlYn4PFPaazXPuS74WNvCGuj9XPjUvqToAHjWhRE1wigyJnVIWnIOVWjzV+EoSlH
qXbT84w/1Ae9VuMnFamP4/0NvHE+OBwLXs3khFGHXr4zLIi5BvuyPgGz6B/J3a0dnLdmV4Tm+8td
MmkDS2oAzryytRBg68SW3qlWeeoNNQxas/iNFZ8BwU2U7z/0S4lAp44eF73B1alI9DFDuD2qTgiQ
5/senYCHDF7ZQ550W8ynWy+N46eSrzFPw+Lgcv/GQojJG01okaIbdnHn9C8OylSQbtIyjfxZq/pD
LsVWY/XWsnBIsYpiP7lqVstqXqRDnevK0/LN75Qmi4LYaT52Q8KQzVOng6qV72aEo/LGTcOTsjJq
pqtdLUeEnNV0Kk+lnr5mKLgGQk7uxqu7kSpwmQHsp9e62DmsYog1dYjkpeynMjT5sYknpkCuoj5h
85X9k8ad2JiH3uiEMtdeLI3oTiPPujaDg8lNGV021ckeimzyCdzaqxH36gvknijbKdWkxI9pM0AJ
JaDpx96Nx9LHi3wLPHAjlP1BU0FCBgdyhcWBD2aN8WBXJ1kb2hNq784TMvPvpsIvasiL6+IilrBQ
Gi7Pq14mk9JjycH33nqPtSGLR7vpyv39qHLreP53leVZ/8POmMrKiL1Kr07OFNmTD4i43dtqQg+k
yMyjmCAzDxCet+rpW8GMnAuSP9zeJaBdLtsz+g91cJSnaCktEHkCO130jLgrcxRbM7BbJ9Whqbz4
w9BXW2clKrK9aqwydYgTKPejARc7FUPlixrTz5rEfiOJvnE++ByYh4HUIYKuK6MGriAOk+VwKkbP
5Nmmeucq8dYQ+MZT0aujSmEX0bM2VveBbjROI/qqP5EoNY+JANRp1zLcJaqSB+W8CSa88coW30DK
eJrywNCWk/Sfk2J1gLGTqukZcZOo9zgGPLZmnB/czrYO9w/l1QYuFx2ugdxCyIRQ0l4u5bp90hm5
Yh4zdP4yvnTDOggVKvV7s4XVOqvDn4GxbqfG5ZzXdXq2c2ABYdKFG5/YVd7PKgtXjSoZ5NiVMmZh
FNiokkQeVafIracqtdXXzh5bnK61on3qzc4ANxw1zZfJapONs3hr8UUleZH3QRxg3f6Er5H3c5+a
RzdSi++WHDFirBs703Yy6T3vsU907XHsR08+5k0uq0/vf5OcGLSuFiUFKoPLN6kiGN2jnmQchRRo
XKqT4ltG9L+8R2hS5CzUHXSVV0ezdmGsE0aNI/WeCMw4tfYolBobp+UqVPKdwQJcEGrwhoGurJ/F
Ch2vcsKjVaniYYoS58VwR3jeefPHrkYEfZbIt/sbePXVLYsuTXkMrmAgrjGHeqQbIY3g8OhZYvyk
lHzbiDWKIwTlrbb8NbCdcEyiQpMF7Di58+oB28bIGmMsnGNvV8ZPnAT7B5A66RetsJRnJYryD2GT
imdU7suHrGqUh0TY9kPm5dUh9VTla99rsXwYYrvd+IKu4wE/jBPE76NdhYzU5c6HcoqdnoztWGEy
f8hEUn2cJ3tL6PLGVoOnWQb+C5iXBunlKoNuttLtY+co6Aj9JWate5K0//+ZU6lv5DJ/gvNF1+PP
zYe6F/rVC4dgdWKN3nHnrtJZS+AfbmcJYa4DONIFQ4Wrrj8ohd75KgiTH2WkNi8W5uZjgFxWaAU0
03WHv5FEz/i91P0Oh2rxlWXyF6ZYFRzoyYt/4ynS1gH/Jrpys9KgweYV+og7X03HsIU1ZKSJz9E1
w6DgtrBgAerhN7o8UKtEnsvGxwCEPlACqcDvgHNsNYav8zn2YEHrwYYhLwd2sNpvy+OkpIZ9nBWJ
prNDb+SL7KYq8aVldAfXS/NHbjXzWRPD+GvW9HpGY1SPdve/sFuHi4IAbO0CxCfTuvwZiSEhueUY
hAlMgBYtjQSG2yA2VrmGevC0y9wVWSgdnab19TlmsRwi+NrHWeP7oBtlSL/M6wZflbg4iKwdP4ew
zoETVd4LAtHphG99g8H7rOu+TqF3AuUj/n7/sy8KSAgDL8Fz3XjMskTVhgxnVz0Gsa6Xjb5vhve3
5Hl0l9BFLYmuPMCpyx3us0zEnjXh0AkQNjDmGh292u2CRHpbSfPNQ8VVh1YMEz+Gd6um3mTNcGwK
3ECbrHdaPy9hSE7DZJ26XsXLq42sQOunAnaO6/kyddFIcKTTPt7f1xuhZBHKJ+eEEEGrb/UrFBCV
VR0WzAGc2vyOf0D/5kweUgegweJv99e6ygMXss+i7MyKWBSs15qyEFcwRj0kS02Hvpmr7ZFHNlNf
dIYVmHPWv1srjhUXoxYYUOi3AbG5fJ+GPkSthygkICVkbyKrlo9dGn7Hp+jdCoWsBOEVyBAilmBP
VishIBG5eJgpx2Hs8NtGCkKBo94bCg5Ds/Y/vLSl8w1wgTKdb/TysciGnGnOdOWImpvx0oXFsC+M
3nxN0WrZuNBunY/lhuFiB/KOd/nlUmZuC6U2veg0YvZ4dhQzfhgoYvchxtwbgefGUiR/xFe6D1zt
61Zft0y88zyLTski7zIqSDTpqILumlLWGwnSraUouvEzAHFIh2r5//+pEIxhgIvszeKkTlr1OLmz
+eSK2Xt2AZBupLXLBq3uT9p7S0oEN5moujoYsWtVemJH8Un2eDe7jXAeUBmpdb9SleFTp5blT+Cg
og/CUfZfhPC2WizXeTVtYdg+1p+JDWHt8lnlYpkwh3Z8muYuPDgLgVeYCIQhwrWbFJYjwwhIaOz9
u792Z2kmoUeOjA3gmst1rYI0XipleKyyNvmZRI35pCRa9iHLZvejgWLBRqZy4506gNCZ82GKwKx2
/ZxaL5Wwk8oRCtwPPa5jbEk7QQ6aKA/3n2y57tevlAphoVXyFaJBdPlkVEERLDW47Vrrzt7ONDqv
fpw9L0cFJzP0z6XXzLD/uBn/ur/wn0TjamXAdct+LgO/VSIims4JB3LX02in+m4AMb2fNYkEYNmH
uyzRf2cyfCV+Iw81vaDAsHdcZY9kJLgcTRSH2YoL/Daj/hDp6C97hRdvvIRbp53mqLZwszhqfy69
/3xYlI+laQwGAddrtFMWCfNnMRjZN1v26kPUe7XvonhzhqkVvlYxIj73N+jGDQPkifEU+JRlELJK
jHM+A0OtOXNtq1YBX0X2htte+4RyTfqttHLx9d3rOcw/+L5p9HHoVtExdzHMotgLj7mKv1OBDPge
pn/6krhDsXHolpi+evX/XWoNbGzxg03RjgiPQ4bRkVtNyIeh5/f+GMwqlOFUVvTU17gOrxwJwAmr
OFoXvY656u5mRSk/TiOet/f37hqdTk8W/w1IQLwzEpDVYS5o3hedXoTHZFaqoz6G5T9Q6LBV7eq6
A/+UoAs+JfMDLf6SAqOpH8vcnR+wou+wM5WOOMaprp/DKjX9BPTxVydqvNf7P/JG8AQ2gRgkXaTl
/lsdKFXYQ6MqY3jk5xzMEkTDUJavzjicVFyNmPeGL2UnNoY2tyIZvD34OuQuoMFWp0qyV1GNlu5x
EjiQSqOw32JgEU9O0pj/y1L0W0A5U1DwOi5DWUubzIPKohyZuX6xrRSiFVC+Q6eHW9fQrXyXkLWg
rFD4pOe/SlrmQe07zMhC4rM+7+Mhn5+1Akhi4eSQA82oe1HdsnsMRT0e3CGZHtsBPt/913nrI1pk
VhYSEfYia27q6EVVVaP7dawd1Oy4lsMd5PstI+cbUQhKF6SoheMGOmN1E6llBv0ydb1j5kwAX5h2
V48tQ859afAd7RAALTde463nQlocLMSSEnL9Xb5GGfYJWPIaziUA6B3+hLhACWWLc3vruZCCXQph
tDhgKF2uAm2nmGYg3schhAHN1Dl9Up0+PY55HX9K7F55f5rLNQ6zDL9oNnMt6YKK5ZhUAMOO6BgO
36OULk9Jkfk6IBS0EV1vfXJwlek6oJulsY+XjxbXZeMqtqMca3Mqn+wqLb47WInscI7YWurWu+K2
gGDIzUGJuTodLWqlaH+mEaz92D5JEbcnKyu20Eg3V+EaJruF5kU1e/lAeA5VRoEAxGnAuCcopSF+
wqZJP9//npYQvbqU4BayhErmjmzRKrlVC9T4MIiwj2bhzE+t4nl7p5ECRf3SHF67DBE38oF86wO7
eltUq9xPkEiXta+IVGHdidTMR9Rckt7ZjXVkPCZK5e4LO583DsbVPi6FMeeCjxTmBLHrch8pU5Kw
FEpzdrPReTY8BGzqatiiGl4Hx8X3gHEFtTE4RyDvl8vYAyrEaR815zDTNJx0EeCpgknodYx1VJ6N
TDEq4wNGuUlPA77XAd+bbbQrTFf5952vlF9C7rYwsYjVV73jjta8h3Eyv8S2BrkjCx5xrtJS5yWZ
GjE+GInjAcWPbbQF7698lTsyvl8YyED1HLKCNZrcKytygFltz8Di0X+ME1VH5NEZtL076fpj67bh
wVJz+18zbRXn0OauuQGTvH7ZDC89GBTEbHLXdfunimUTNmZZnLWi8n6D0Dc/pTA5NsLaNdCb7trS
xKJ3i94DMiiXLzvmcq+ieizORtk1H70yNPaNOtTfgNwYvp2LxCPJmXrSC3r4PyfbpTj0NNyjJul0
B1uWEAlSpXkCB55Ds8qcjW24cRopMUjiyWsJU0hlXP5AY8i0VrWi8izgQiJigGn8DlJ4+qkS/AoL
/MFfPWPMDyO+Ak+TLoYHgFzvTngdSscFAbGIy3GLLrfRf0qJ1MVA3hVVee7abn6xUumeZBNb70Vo
/Vnlj7vdH0Lg+k5DR72cuq48J4pT75pWyZ8bYSS7+0f7Gje5LMMskkbKH++CVclIR1VqgxjKc2pp
05srEhFMfaycqnLgU57L/iHr2+jF8hBYqk1z+JxHcnjsqTLfHc8WuSOqVq5w2GD2KtB0labnU2+l
Z5r3NvrIiDj+0Kyq+3b/gW98SfD8AXWARwPkdM0Fo8JA0yQ7O1lHV9+uPaRpNr1Ir+8Bsqw/eEyw
kQyPV9dPErpp5cZFdk4L3FV9SJfaSzZOFrTfIht/3H+kW4uheMmLXDwXCRCX5zFL1c6aZsRoikl3
voBrVZ7JxrzHoZr7jQ/w1u4RGRiEkEFCnF59fyFY7aEavPLsIbhtTF0dKC7UwPvPc5XNLQIdDBLg
CizdhDXIs3eL1CntvDq3dId/m5GtHbqxGP9N5jnaqSZH8v56f5ioF8kCC4KLpidECk4H37ncwCly
HexiRHYOcR9TwPJ72oiEGVlKkE5GWvgo1SGGacaF81SFuod7ezZjAZQPQ4twlRCtg5sSojWRiaag
P0/MAOE2IfkdNENq/T0lvQQq0dXe95qO+6luBuuxb4Yu3mla3SDVF4VO6pv1GJ4YpdSIBrRD8iJd
yWg0EyZt26mcjZ9J2cM2wdwrpDWYqfUHPWO4iEZD6iEGreRxtGvQjEz8tLcScxd1sjzWQ93VIL3j
CrJfN8tpVw71+MluDT16MIa+/WEs4nC+AFvW+Koc3BSXZKEORzl4gFszlFsrRLabQfpur1aaP9Yi
hvoTDnVE7M2LX/nQh/lrK51KHDfeDBu/ejEQE7G2ReuArVuLT5oNMu4iRia04tJCER7avOOkOWO1
TSW7Gx8RjfKFAb/I+IIZujwDCsWFGGCdn1WZOHuvgnRgdSpkUXOLP3gtS+oQfRiwIJ9Ntn0FDWR4
qA5zy1IWZemuhf/62I+ZvQ8bqZ5Q83ZPtTJHv10ptDfLC5u9XprmW4TG3Y/KbbUgL3u9RYUgiR5R
hU1fUPHKgyLJHV+WXUZyO4snyAvyNKN8uzed1PgboQPz4/13c+MrZYDPLApfZ3bNXkLFf25BG3Nb
r1gkXCPFMkgLtHQ3VR2yyGFoBlWSfb+/3K33A7yfV8NQ3eE8XC7XZIoGJVklyOnonI1G1vtl7aoH
JSy3iOvXzUwHTBpKalAViUBwui/XMqhaZ6tp2rNZcf/7buRM6a7tCu8tmmet3btl1ZVHlzgo/cob
3QfVE9PgU52qO70G4YnleZg6QefI8M1Dg+d3C0OdTtKsNXtpJbXcuMVvvAvkgWHaLwIkXOerG6AM
c6evuqY5J6U7/svQzkCjpke4j8ilzs9R4WzlDdcpsQkmhS+ShgWTkTVxdOZ8tVNdqOdobLQ96kM4
Agz91P+jjUy/dzlo6KcM9bBjPDnDSbPDtj7cPxBLUF7FhoUyxKXHa2KEsHrmEO7lImOnnq3O2RlG
qx5c0X5MzPRfq8jSAwiALYgMDtbXa3IdwemABMkkaF27or7YFIXNmkJkeE/UXQyeiqCvz09RJox6
V9kY0j6knIQHpxAhBzVyrRBJaAOTurzuSGxmMNx8ve04WH4Pps2Dg2LFfyM+lx7zop5G37RF+EGx
kzF5UAt7+jZjv5T54UiPrbZxzKCNgo6CP6l58UpIn9+iNJdvaKhLeFotUgCGFVfMUTCP4xgMjtJz
U7ntZ9PKJ1Bn4/LTM33oX+3e6/+ujGjG+wNO8ydL0HH067kcvmd6lvxwklDMb4OtJCm3Tph+KsCl
f58GU3yAU+V+rlu9+2VHZpUEVTokz4UWJcq+kaH3a04rOw6MPorQFy/G/p8mctrBz9FMeZvSHBiO
bYaf4P636P9bs/krgkrLFatqyllN4vCnUGUh/V5MwFS1MMoR7E+GPvfHjF6Vz+jb+lJ5cZXvqibq
PxtCopUPQiPzZSzYHFgJgCCaGMYTcA22Cl3aBmOLWXNa/JByj26uyyhdD+KmmV+63JH/UOc6AN6b
ontxVCUK97ZVDvIhHULRHmQxujJo0rzltZWtN/g9jLVu54hQe+BeRXUkHx10LJPEYFJet8McJPyg
Ab2cAS+BsO2Hv5W8Z5rFNZY3z1aUp+MLlgNl8xBK5P8DqSYZl29ounNAba3q3OnSKx5ED6QUYGId
capQzs4DOHPZD3dAf9w3Us35kKUDujJgz3h+bbRblPlnN94nVqr9ID3JJ+rxxO4CbvGuDGRdxVWg
uVWq7fPeTerdaPRWHnRDkT+1mWGXuxBHBpR49U75l8Keh23jULEh15d6HIhwNH/DDMxzXwl1NXwS
86C4Qc9/pF+0dvtrIQIJv5KJLvcgnzLdD+OksH16csqzM6ZTfEA0rA8PiaJFvwDK293CzJrUgJeH
krBqhPzjiMJ0eMK5Ux1jGmj2XxPkuYZAku1yYLUe04i4RC/fD6spTI7AYLo39KOzH6nrpH/382D1
PomVzDby0xtJMJ0AcgVkGuF+rOeW9QJyUjWpnhsYbkHtieQpLDcj7I0LDwqGiSIdRHYi3BLz/3O/
oqs5eFNvzmeaP+WeunfeZahd7ipHazdC6c2lwMHS5KH6AeZ4uVRpGPPUzrl6drm7nvMSsSUvbafH
yMP/4P1Re1HKohUMAuBKyg29UtGSwc9nXc/rU8YIYRe6ar8Pi6z/5aQuHK7Jqn/eX/TG84GdoVXL
HMxegFKXz1eV9Pdngts5UdXqtVCA/Pq0sMpv0dRsAaWvQUoODTnaVEuDgGtizcx3uCO6vFWnMwY/
Yeub3BiEOFw3HH+e82YK4EQpL7NmxQhku3M0+zFsrH/xctEmv+dS/dQRAv41s7ZQNt7z9cEFCbnA
hwAmLoT4VQ6Vd1HUzuSWXNp1+d1CP/uEFqHd+/e3e9nOy5sZPs/y8JyoBQa56iJNrpNFUeTKc4sB
fGCaTKLLMi/8ive7qwRB/P56Nx6L9cijUZJa5oOrTEBNEcZoaMmd1ZArphaG2Cf4I+7vr0Jj/9Zz
oYFGfwxJCdKO1TFCXnFiptqcK+bIU6Drg3KiFY9/lqYkWbmfuNSZeA9e0j6nuohOnTMmqCLYoSV3
VhPGeQBIOKt2ntWN48EaNf1sWmOfHACmOp8LM9e/tOiTOjs1q9rZt5IkZHDfdnq7i0CH4p3Tls4X
x2wq5MirmAnOmGqjuovUOqyC2DPL33ZUV6rfD9JN93WpiF9h2NOlaw23+qw7U6gHilp506F2HEXz
q06OVWBj8NkG6ai4477DDPuHTCNVkErkeu4nsQ2OcSx6/BI6zWrenEwb3gpKXMrMSRrGoWjGNuEp
U+NDzlU74oQDMHunKzL76UZx+yPTRZvu5YxRkt8nposfkOml2a5jUDMFHVlK4Vuja7/V2FmlQZfH
Q3eOJoUGX5jFbur3/LIYWieepC+pNzf6JzYdooOS2t3fo/B05aEVov495V38M6oaWfp2EzWM9Me8
IwcLa0f1QSgg4uwsdTvaKtGAAZpRlgHKLcXrUIHwCRiJyCxIsUZBcEVWyllo5vRFAQnza9Cs4dGs
pijyuY3kXyP5kn4QEkdAWXRKdvBii1cgmhmtNGVQVYmUtYdOsDZ3nroXHCjnIR76DuWfSNHm85im
S/HQIc28G8Aw/g4zPW5Rbp4RlrTzrH1UDSmbHeDN8u/CauLez+yOYkTGZvbGvSqbvYru1ecqto2f
nKpa3yHToegB/OK0CGxjpljW0M7mz7T3kFlRejKi+9/EEjDWXzoDD6byoLkXjYLLL0Kao9ZpnhjO
jYjHnaBtcqSaSmo/6qNyJ7Jw/jiETYzf5f/QhAWoB9hUgwHDi1mLbTVONmh4EA3noag1H8hrFKh1
twX9vxHKYPeT6y+h7Lrf1aOY76W6250LI4yfoCY0r8bSA0nyKduBc+42rscboYwOHqADbnxw8uu+
oTq7gybSWEKkSKwP8zAouR+7YfXu3jKtBVADAClAh/Bol+9NSaO+r4xEnucpzM6zscAWTPSd75+O
P5p1q+OxzN+Yhi33PSDly2Vq12nathTyjIL9aAQedIkPyAGajY/Cr9P4MI7Hs6vI5odaFg1Z56iT
APAF5JGvOJn9V5s54XfwWqb0TaVuYAdMwvyq5aS0wWwhLOPPVCRFYKqlE8Osn5PfetiI9mhirfij
0Osk3uO6MWe7oVOohttwoh4pBjmEfoJPQrILW9DdtMdkI/eZM+Ae0SU1YulKH71EZu6+DGra/ZbZ
HP5ryjo9cBDr1oddHE8H0eMC40dx7GU7V0Uv1tfljAEQV5z0cJCgHRCQQkoMNGChbdF0r2vRBQcD
XuEPd4msZrW5mG61mVC7s6i9FisPqbQY1cTJsRW6vkdRKv+3MBv30/13ep1KsSoob/KbBUS1lils
6iKr+8bggzDT8LOYnPYJH3nrGSbluJGt3HzAhYDMMJWJwHrqhr9Ranvz2J0pM+3koFPav5qI/L2i
Ie3R4vTKparZ6s7dekD4dGCO2VdAe6sOd5IaQxqGSneuaNOMfqhW4fOsG9kXJbL0h/ubeSujoGCj
BQj/mfrWXH+HUZMxxuW2c43KGoPRDU2/p88fSDtXgjoqpspXDNn6iRrVB64P9WM3jemzJIMO9ET1
DmHd14+pjNUftLMUehFZ/oIRwPjopLr3y8xk9Fxjz/fq2CJ/4tvQTnVl5htv6sae0QNaxDEhIiMm
sErADLuPXTl3/dnEOeZMXZo+UpKNp6aMxOP9LbtxKBYU7gIuJsGmH3h56tUGR8hBl/1Z16r2K02I
LNtRDtIdUOnX2Wmo7HJTQ9v8/rI37gHaPYjSIlUIiGUN8hee3U1JN/RnqYJbtBpaAW7Y5me7VPsv
6VC6G495TW7hDHve/4dncGjrjl7H9CF2M7M/R2Wr/tITaybWKaWdBFo5mE8NuP+fsdm1b1k1z//H
3Hks141la/pVKnKOuvDmxq0aAMeRh54SjSYIiqLggY2NDfv0/UFZVS2SarGzRx0ZkRESxYMDYLu1
fheNpLIOc+E/rw0HmhwN/lEhsZ/1Y2EHw+c+zrpkiyqiv5PuIC6Idid1uoX7e1elcS+2U+y2p+Ni
NJcq07RPUnXxhTJSdYd9ZfmcuZ40Q0Nqd25Gp4CK16ia3Vyjp4x+/5jfb3+siStwtvoXUqa8WdN8
b0pLeynGY6MFHvGrdQq+bH4UyPT+Za5sbgg8K2scXs36858q68TtlW5VfnEsq2EHti8QNozdXaIc
86QBhvjgpt4PWXyoAJggdUMZwrzhzeXqUjjw7fNjH6cT28u0y/VYwIwtyzCPjc8QBz6iofyiCOUY
gf/82qdEdPQWOEkKUq0a1yuPAnPoMnL7dMrXTRcBIUqOpdiZ1MRPbTJWLy1FYRvamA8/oKfC8tys
RzRUxF1q/RawpP/L2W/ohODQo/wGiV/jfF4/D7+AcEcDXZFxONDTQJS1thw/mrHvn/rrq7zBtY2S
kCV9ZmllE/f3faXNOTVYUhxN6gWYfv2wG4O+2v9+AP+CQcFOBZYOM4CXzlrx+uZIps4G6Wbq2PcY
6uac2a8N6S6bQWuqEx+w/cy10xrmaD6eWMozDq2fzfd6b7jRMOhq3+m9cyyDIriKRVZ+8O3er9Pr
l6MuhxD1QxLy+ssF3O/keak6FvCUINybDh7Der8NSvmXLft5ybxhDs9rG4CQn9eX8rSpWmZPqGPD
wYicMTXR5u0/9JFel/vXJ0wuA0T8gwK7TrDXl6lry+ySmvO5TeG5oRsZ39cgnZfZMDV4ROR448aB
2oKKmCBrQ77VunH6LDu32MN1a/8fni9Bf7x7uj80Ctbn/9PC0iWaopY1KF7TRTuiSRuuCFSUuwl/
6g+23PcrJQg55F9UDKSZcEZ6fSkpqf7JEmESdZYK+Vdd5DVTvv39cH6/UqIkgDAKULme996iPKaf
yyo22Njpd2cHyvw+tOhnbSSsxG3bLd0H9eRH13szaRvslNKe2uQ4O6W6Q2jTb+y5xz5WaOeTOX9k
MvAL8gtDB1I+/Sp2BOD/109xIEW4E17QH5HjYJ1CRl4TeqlZHUQn0ru47iZaH+nk7bvRrc/6yauP
uJDLSFd9/5Hs7heTE0o1iNrqiPze0bNL4szwGoeuGdBPmGjlcoadKg6TvfwoCOe9SpkjFPRtJ0Cs
6aDUWkfXTwNVyWBolB+rY6y13qcCOX0WdZ0kot2TygXYyrP51q8IJI+0fq7uNM8f7rAnwXmysGgr
RZNgPdvO1DzE8NHs/yiHa10m38xrHNQw00LzD8D8VtxVV95k9QstRDdxvDOznHMnbNEAnlZWO0RG
acg9UUoycgZjuf39mP/FzCJ/CZkGMXPEXP9Y4X96Njau1wY74nDUKirLJK6svdmqj4qbX14FCAFR
J3gtksPXb8Btqrkwung4prgnbEo5NHtniosP5u8vxhRsaGDalRuJwuTNeyaFr6zjdT45JUabVpI/
2rP0Ng7QzweHnF/cD1eihME3CqHcW7vi2EuM0QZAO44LEVH1KIaNIrX6g6u839R92hZUn/yPkJO3
C+zMF9f9mlWP5Y9VaLKNDdIBEqOseYkAUtQ+W7SPPJJ/dVFE7TxEajT6Mm/OK4oWfS5y6lAN9tOu
6+cUqmkjNtk0j6fWWLk3stD0D3jz798cqh38LuCIsC6xp7weH5Ds2hwpE4nJ2nSrBEZtrdk8kA2R
fXChd0A+ix8XQQXH3eGf/2YJbMQ8z2VlOkQ/yOExVsLCParCT8YsO+1TRtB8sRNV6V3kWKWcpZ3W
bn4/397dKeLetZEABRHiwju0oNVooCIgb49dW/ihLKxlI83OinIO1B8Mn3eDlEuZK03CglPENd/c
a6xrQa95SXtUwVhGyeQZ0TKS1P6Xbwg+AqY8GEghKP4R1fXTAjICWI6BVmdHT1fuDmnZjUe6+lal
yaffX+g9TwVokHdG92BFIzG9fD1IhopMoNjOk6NZwBoiXjX1BGlWE7YHzTQ3dUSuaEn7fJmLZDdb
/nwZzO18h3dXdplZw1ASz94QHGe3lVeRttEn35xmmFcJZuPZaNkxyDj8/ju/m0zrsAaxhFjDHEa+
9PorF0Q9Znbia6czjIQnPKg6jRRTNzumthovSbTL3Ejo7fBXo79Y0uEor7IXLg1m+/qybjBiS9Ik
2bG0nBqXJNlHIqvbLXnd5Ue8qHddnZURg5iItg5r70r0en2xKU6mdLQXi3NLXj5lSC2ul3qiIjcT
hyz3oDTK/DAvc3IaoysaIvi1S/XQDUt7Y3TS1K4tPHXsqz5LspMi0yoR6ubs1hvHrpwRBxyttWiV
BloQ5fh9KmxVdU+FcaF3Lzhfxpejk8MG0CuEeWGuzTMUxQpDMagCXe6A/3gJwb5FleubRQzCPVNB
Y6y8BUkl5sW2KE6VkxTXifS8OiqGJiZrxc0tuetw1cXBv1mGzZSMrXMM5m6+CzhNGxutdePv3WDO
NwRuE79rKMqcTs3kqwWxMWF5RHjgl1oMmn6SVtifMCFyW0ZeljhlOBh91kep6ZZORCh8cxhjPSY6
J2k3zBvra2Xn1errUciz2CwTM0rKSsQRkiBnwnqRcKzdgIKJxJolg8NRTYN/SlJn8hUoJnB2iTuK
jJIWfVdUdrMTH4pFg6uR0Sq6qL0MsI3zRtttWmdxL524XdQhsBe1RI4No2DrZn1+7zeF6A7wsF19
NxulIA2y61V9Y/e56LaQ4JI7Te9hJ0ryCLilQu/1jW6BhfHMZZdBXUmdr3EwxkwwBMC4JpR2boR+
1zQtm7OZPpcoCUgdIjcFPy9tIdYzrtT4WFZVR6RJ0JHGM0+Odm9Vhb8zl854aLEWGXczkcCXutQq
bVdmVXlLTFq3mzPH3xVzpaebESPaK560/cXIOvO07VvvxAzGYDv0hrwOxrH+TJVs74Iur65rNUGq
97zP8yJqvh6uMXezaw5dhPEeQwdZDc7us/2C2RELjb6oRw/bsS/Cg4IsCe8rdqSm04xszLp/rE03
XXaaP5KdLtIsva9SlT/TOJ+C0MxZ4Da18CQi5V7Qp8BFG5JQ6ltTNJsytckvrWBot9hUNBuz7vyK
AEPL7cJiNOVLu7ao0NOq74IJTq2wFM3j4qfpPRBswy8XiI22VhPHWagRan/VBXIgwm1pH8FUzSeb
xLxHHlhSAM0vzq2VZ369LcxmhA9bVla1gaOTu1HaGvZxWPIkiLLYNPfGnBgNNidyqnlZ4xyHdhcA
a+PKr/JrQYOFI3Rh6yoUPnqttpvFwfWEXm4rrOmfqkCsr71pigkFg+z90M21lnfdQMGPSt+v55MY
lRycn16XT5rblvdyCVSzoeCjQpk1Gp57C4niVamyUobtDIMmamXcAekueTVFuTGtz3tSfX5Sw8gz
I7/2k+esyAy1XQgwTiLOO8Nng8WkIqA1Hi4Sza4fnb6V9Q5dVHKbZUvtRwlsxeBCwA6+CJJ2PpqV
ZYxhCl/JJLwxmNywDohUD30nn6etQ+79kVISu4wuTorzkZPRghp4BBcf7AZOT2sPxV064U9JVk+m
ilOq2C7LOdw7WCs4s2VvBZOwj5RR9ieF2bk5CqrJvJE+DuSRKk31TB6g0+NolmLhk0jORLuOWwr2
gabaaUvNVKqNIbz0lonY64cFqPqic7OKNTHB0CAkDry/sud4HjcVNxWEXTd3dtTOsR9OeToOO0F1
lIZOm/vtdsodsksEopOwKUYxbT1lLW2oxinHzDn2EzP0IWq725nVETtt1fk21kCpMUB9ygXToGf1
Df1AQgRErJx8GkVemGHeQ4+JlokFNtKXym+2SWXBOk5zzNSqtDDsKNBc52ti5/5tyy4Qnw9DPjyP
DKFre9EWTJAdMNAotnJ5UYiZ8BxbZtOFLr2Gd6os97YQg2o3GIAU9KtdrZz3poQ1u/FmL+7PRYnp
zLnKZ0jlWmyw80KCFxdBbdQPoyGITM8zIR6VZkJDpw+AdYCEOdeFiiwI1DWIoxFQxB0p67ExV5FV
5UKB50vvaBdWnG4V6/MmMZckjXozgBPvkbf2MPgGDF5tcuiFiRVBcyu03fuqzPQbl2X1aBFHVm8U
3dIL+PV2hc89vZbTZjb1gvXGbh/ceGlOMmY7ADs5DWWopc1MvESJy1YEaYz53ptJfGn7BMGEuvL0
vT5z7IjScTaYaN1oXTd1w2tJS5GqDcGppRvCtVM3rSisfsc52+wItJfOC9u3uKKHu9gHg7VHhjya
8Rt0o1zu+phW6aXdB8IO3SBXySYoY+az9L2l2Ui9674Dvrv8UJt8seatQgnI+qUc2W4hxp75vQda
7jhk3m8g4zf+Ps890k+9edK+e/HMX5s5/+2wCjXaTb2Q9w5sWmbpVZrjn7kbY/KD9nNtLPkaZtK/
YIen57u2DxonwvdQOQe0Y2xHydDq3pbEu1puJWf7L9LRi5ust8fvhgatZLfAzJgjK9NgJHgKZX2b
TOKpN8vmGeFFTtx1jd4eCbxZ7CqT7Y5nl1ju1nDSud6aVZNnm9wQ1HxBa2tWqOO+BfNVTNOlrSfZ
vKUPERsHi5xfKtCylXsCGmaWSLCKNhywrrBD0Qg8tY2luNRcqwfZsSrvuVvy4CHHa+tLMy6tuzGA
oeqdQpbwibQtSFOVwEYi1dsRKSTm79uA9IKdsAbaGYWWwBYt85kY1H6pYi0iIMBSG6Db6gp5Zm5G
SwbP1uza2Y6IcbS6aIQxmEausDDUKh1pOZgfCe/BMmv7Ao5Onl9L+DHFpuUUiLOnrS3TpnLaGEKA
mwvYuej+L5CEsLUR9cRSKITRwvVIgXKjJW6R6mct67oz+kON0qMNrnQMRB+UCrTPTtk5bSi0zphg
BdlmHmqGK773uCHd651fWlBi3fEscwwe7tQp7aLtdWzWy2DWnozC1C8NqzLGjTX1cxzhNLMcXbkU
t+ZsYnHR9RZ82ECJxdwASSbfi0Ean5ZeL75qeuYHW0sS2xcqXzbfXVqqVthQEJah9Ap9DqH3kkKU
loP1kkHSKVnNsjkL67hvk4jUV3GEYzpXW/JDfGtTO1Qm0dhbDHCrMdZDXslSvOmqLJ6Q1Zd00IbZ
LB7qwWhutVn2SeSVq1dl0hja1yopIeOUQ+weutjrvla56z3ObDKM/64HJ7VpAbRRLx0jZkbMUoR4
VrkIFOl80RGl1/6SDrKpDiMQ2ndEJCWDN1aDeZBZQFKEMwcKIgIU11utGuctCQh8xqJntYi8KoEJ
EIx1g761svBhN0Rjc9gpZXYZIDkAPhuTAs5XPg3LKfIX7EtokVZnQ2oZD742m7ghL4Nzos+t8iK6
mdqnWod1F3ZqLJ+reCRdudGDqtlLKqEbR3W6FYmyZhOMlQdNaMzJfTqUbddf273ZW1HfFemDo5pR
hYQtCBkW2AeegpTmz3W/pN4mw9rjMU/94SidvKA3ttDWCz3EqM5VPYzkHEyxcIowwcj1i99Z1fUE
kVcLpwkgMerMpNWizuN4ns+zRmIYwYDGAfNaLcodc7I3tt/l5t4lTuxr4+Hyse3RSXwpSJIPIrbf
+FgNjVtct7HNGpB2i+oiHZ3gl4n+w6c5rXr/S+lm3femrlUWGTGmjJBZIdhEc4nTWOgxOjPMhzLn
Tg6B92gqr2wPaTxSisKfd5atXRbdRZf7s4+/LjsnXKql+4okAp8GTwUpci3YZVfe7GtQvQbhNOFI
IsAnM8lyDZZwnt+UPUmmoT3kYuBd68YnmuzWtx4jELFrTS9xtl46IwunIR58ZGHyru26FobYvxir
wxg451sf60KjRa+zv5xm6Zju9ThRd3RBjXNbyvJqrIgrCUfbawkUypJlzR6ZDnGpxJNn50Pke7Fz
LUFNQQ1rZ/6AePSjK/Fzx/XP74ZqnA0TjPJtVG5TDcOSuYN1SishiZLB6Qk0ndjhY1VwlneMxNnJ
2CcwvLDbfasgyZfCSHbFMgeRPuXGNTCFH3WpsLZOZyyc6NR4mtuZ3Cc6jqK+TsEbLq2cdi39gT8b
nf/1PP138tJc/flFu3/+D39+piUlsyRVb/74z0vxUt8q+fKizp/E/6y/+p9/+voX/3mePcuma76r
t//q1S/x+f+6/uZJPb36w5YRqubr/kXONy9dX6ofF+Cbrv/y//aHf3v58SmfZvHyjz+eG9pc66cl
WVP/8a8fnXz7xx/4gfzUYVk//18/vHiq+L3brE6eRCNf3v3Oy1On/vEHXa6/g3CvHDbcbBh9dD7G
lz9/Yv2dJipZFmtOOe0PWjF1I1XKL/0dVTQCKFI24IitXcg//tY1/Z8/wgydJijhAPAgkJuaf/z7
3l+9pf/91v5W99VVg2FO948/7DeADx1OoEhg6tXEgM/T37SDpiyz51lqeAnWcfGcsjNXciCMPoPu
kNOxvDPduXpSCMPyMA8s9A5TPBgqrGhWhk7XKYLivZi4sdifkxNnlOm2gyEK7Of1k4zK2aNebQfD
26EDuJxM4SAKSfQchm3OqJZCS4aI8V1fylIuV0LEeR2yRpTIGTPtswkgdZvRv88QjhT+HOrBcqnD
j8dkG0/4MorjZW/olPph7mbufdnbPn0a2I9WyBFMi4rRK4pQVYh5QkyNRFQW7XJCFrD+AaPvR+Ps
p/nLkwQzgjJIHxVWwzs5FBulpyCANvtpcQ5ujFBOSic78TtyvMifi9nH5monad+zk+jDaYleJ86n
R7uikoMO+zQpLTlgkFNfSNs6urEq0XWUL03iBNsusK6tJaYYaQbJ6imW8wVGw8bLs34ObeCLjmIb
Ul1sLx/0p9cR8O6+aHEiN16ja9+OENDfppv0sdnXo/Y1gAoFMdA6R55SR0aqfcprzlpx0X7UxPvV
VddxbuCsSnNhbWP+1MN10jQvcxiRe80aaKyi6dllcIvCoBrsECsIY//TpP3XxPh5Irxpi/54e97q
8gKWjaPHW2BDVoM1aZrT7GfbnK8gH+pnptO2G2NMUqqrRaKaMT+KHH7TeX930Td9ygZbOFdOfrMP
0PuGUIBYvovY2JKX5u1+f39vLbX+vNZKglmbv6uX9usHWuuDSHwZCF7jvOwg0VOEWKcdfmxLkBsb
iNXJZsbNcbcE5UWhVBKl9ZA/e6IrNlWqmWFfVc15vSAFcjnx/jXc+ce3g0kJDLwif9CtXn87iUqt
TzwOY71/79KqOyq5LHTI8vFAAM9fQyH+vBiV9SpHgRvxVmksEnB69LHN3o+X9IQRmOzGsvzISPJX
IwrDEHTTPtnL71JK5Rx3tuy7Bl5YbJ/IPFHU6mLel1UxRM4EF34x8unPbfjVLvzzMH4DsPx5ax76
Hh+NLt39dcT9NG1cN2sKZXFr45jn0VRj2N/o+UfZEc4bzIrLgNdDS4BazH9Ac68vo8amgIvvNvvU
O0n6G1+exFKnWRFsm8Y4llJsx+pmrA+adt+388YWSHFFvgm077q2M2SwI/M3UvFn9AJh3Vg7UvQm
4xsdxdUdCNJOEWUUg3O+00dBcuA+ttyDtLZl0h1b/Zvd29sZxDvpnqp4OUEE4pfe3ra/qHabBidx
eS4cJ3RoN5W1sW/iayvB/XmYzxAWIqkbo6pyomIRVBB0sdS4dZpslyj0/5iIfDCwf1iTvl4+10w0
2MGI2sEk3vKRZNAF2pIV7T6H2LejrEmpWB3nus4J6MqFN0et1S67xmLxp21vhLU/YkXr0ytwnEqe
6GOZXWR0kfaxNut7goGgZiftU0toa1iToLajrQJ/7PfLxS+/Nlk2JAKitONY8GZpIm90mDNDyv3s
I3QPbQy52Zefvc/W94oQ11BsESPeU9p3dN+S0N27N9fun46Rf+lM+X88Kb46Xf725Pn/45lylS79
17/Pbe/OlJ/Sp6x8qr+9OlKuv/LvI6Xz9xW8Y0+G4IUwgpfz55Ey8P6+niMJT8KgaXVT/s+J0tQ5
UrK0roUPDhuAcP85UfJhrISc/9gWSMKBzfRXTpRv9zSolrjlAJljE8mx8i325nRli+Fc3h2GSlPn
BDNUZlis1uy5lVYf0RHWUfjz5OJi2Crz9QkWgC3+VoKe1VpmmobVHhAkqJV91h60bEo2AEfJgcYQ
zb6f3sMvjgm/uiAeVOvhG3CRMKTXC19u9I3ly0wezAAYDtpXpl0Q6YMgQS/rq8kdP8preHv64g45
c8FlWw39mYjrgv/Tgt4YTUqeFGU40uKc8q1wvaOe+vVVN6CAa+I02dGcEN8Sh13l9/f6di9x8ZdZ
j7IoKjjXoi56fekg1eLa0FseaQ6ciCOiuStRbn5wlXfjhatwYzxNmLno+t480YpIRA7MXKWdBnUK
dujcVYlm7iSp4h+FF66f9Wq4rNeCHciWhUKURsDrO4rxO64XNbaHcWwIg5zWRnp325PKHqZFzIYV
f5AL+aubw4UOJhSHDaq5N9WVNUoNy5yqPXiB1odxmqYHfRq1/ew5z79/Wbikr+/j1d3RqnB8ZGC8
MeJK3zKAgIsU7TfMeQp/HM7NotQecVKplwh4aLluq5wWD0WKtW3syccwIE02Kqc+BOKztW8Y9Glf
6nmQ32S+sAkHZQFGpcnA03Yg6BlFTLr0485BNB+HGvzLdBXLDrep2WXw0YwypT9ktMZt0nbThbmY
ehP2qHQeMKdBk6g3VqkgxlvGddGuPEaI7tatrjLbCeFJWzjcJ/R/sGcywNtpbtbthtiHatgUAX47
Z0VqdMmhzC32v0F1C8eEEcNHIwW2BfH1XLQO4EOl4nsRBGCTP5ENlZ+eLiChmRcGfNc6quD0PJht
3IwHTW+9ace+rYp7MzULlB64N3EsQ1OeDuUG1l+j6ijvFpletp4WALCkwJnjfT+6LQeMxSri8Thw
6kEBr2I/rTaDjWxsoxVBkG0smBaPvpdl4H1ABJTIVotUHb41HbvHOsdMl67OIFqA4lr2E0VO5Xln
o2532qWez/pw1lgBxgcAOR4e4aapfWpLcvJCV1T9ggeCQaAu6sT+yuRZZhucARO19X2Qs62TC5Ge
OiKXX9pYd8DcEqzEmppnAgS/y/BfnAFMuro6auZcjTtLz5cMLgCim93sCKM70iGtxgh3PzWEcqIY
2+iYYQjgBrN1wbwqHTBWT6R+q9eWl6OSwyw9dIiKs8KcvJz+wZyM7HMTdF5/l2DOKXZeamHEkIgZ
BZfEPAPyHV48/nlfIbPaF2lbE/grNbWWeWOthzjMJ3LnJYk+f7XToi1JDa41/Mr5YPtq0JI021R6
ZWKpVGWgeHigTMs1SHXsfJ4TCQWuTrNyAFDGoONoOBCit34P+wM7hWD0gi84DpmaCltpDcFZOoIC
bPwkhdewOHbb74fWS4NTPQ7wMUinIE4uusryQRJiCyo1fwWOCggTy3qTp8YEbJSatZlHtSUyLIqD
xOdEq7cohSNTgwQUcj7vgusibfz+DNeMUb+rHaPX+DdmcEF+yMzY1eZF3pSQaLorsALPhIPh1J+l
gIwSVW1liV2fjSMZuqXo760C/d3GqM2ByKC6kOm9n9oFcfRdm4eijL36YLfo7W8GL9GXzcT0ACbE
ZMo+sSvLOl/jQgDoK4k7TIbWAB3dhLbuE6M9+JwoQKBQ4G72ucnoIW61dMHDugkIckGYVScd2tYc
gpRHfo6efmvxDesjvWBBvOjgrmDnZXtYeMHjGBecR1qnvnaBdcYQjXRnbNRkIMOA02cD1xuWMKaD
NVSjx316BQAWQqtuYw6VXe5sOt3mZkjs+UJ1RS42uYnfSUQy01iFmGxo+SEG1DQ3+eIU9MurCvl5
7WAqAijajf2FVc66jaAbvcWs8KoEQNWQjUMQ+lrrbbJEduLJGH+OKqa56mn9FbYmotllXaaea8uN
v+rIMfwN1fpcRrpZ0WCCnZPlm87zFQtbPuG/BFzeXwst7wjoiA3txWniUexxWF3uRZpX/SnuNEuP
1VeCpiYxZpz3ixHQA4bPiBpzyWGNgET61341pWYUsygVUWnX/VWnKZwSCnAvb2vpy4gaOU2EH+K6
W4xQamLrBP1UFocjEHYdTRidpFFmxSg01zgi69yrW3K5FZ44n/VeTbdCprG5x8BUlrt+SGvtos4K
DfHnEMjLNFBYWLtZQLaJ00/BGAlIOvdW3yRuhAOJ8ez2iXwaFjkmO72ZPbmj2m1v+zU+BgFduqIv
uMzUmxUREudJp9LtZFZFHFoa9gCRNwD4h61vi5PMKfV+ny4d3qEkxZPf55Fmd+Jh4FRHiGR6VOTK
s59a3U8LhkNtppHVkV0a5rioYAMqaA9GNbTDc2mONWwuE+Z2vbi1h2BLmz5nWl69LHlTfkVqlO9q
W02PgTuJPXtf9eA03fJgdAFaoC4gYBhOEFAV72xk06rga00nVkM5FCmrHz2mp8Hbxgsk3Q2YAwyH
Vo3a9wlk8JKzd9KheZiyRwc78sfSkvKTMpDYh0XT5jJqtCzW4WUQJbY3s1k9j5UWp1FSuYmIQOXy
awJs4pxH2VhQqBDPvphGDcwo/KTnyTWduMvixMEQK/Wd29XB7MusJ1srg5nSC+VvlyFOcOuBKva1
zKziDO4iqVYIqoq4wZlhrIT/WdRt8Umjf3esxgkmd/0oumlnqjLbxBUGAbkyrccqa7V7XQbuvVqc
M6wA+3NN5J0X2mPRnanOwRzGz6dNbxadjGS9YBWELV16pjQxbqXWVzctzJNjZS/nptn0m6ozm3Ms
VQIHlNxcrrLWVQcHPBLCGzw62r4ecKtm3ZuVsR2t9Eb4wruq/Dnwt1Y5Od+h2OTkmRhk7zbG5ERV
QGwLKL/a9EtQbWC2NlGlF58ZFAb1KPKyT1Zp4OQwO9dVMPbE2w+2HXVajUeXe+QWklMLRj0r7uI9
agsS2oZWbEqvuLZPNfwIRZgjncbur+xhOk2++axphf1i9qZBWMY8+Oxn0302et+xBRxO7WCxrrq6
1A94gdUbolnaF2dOSWccOwwNI3eSSRWZnqRcRlIAu6V2cfRTsxGEg6aMexEL/SIX2Es50lGnmr/0
SZiNC5EqvTK0Qxl43XaxYDCGmaPPnyw1LOk+ZSa+ZGXfFHu/CNxrj+dy0ZCEcaNP6TMcQ4eFBQv1
I1bBybkAYVuupJDBmY0+a2eWPo3+rMVsPyzL2boAHloc9iNSSQK9IMwlI0DrAHfMMmioV4sP885s
4lBiwtMQfqTQsCP+xkqhtzG+2BMJW3L8EI5gBvvAkGPam9txqZdrgVzfjkrs3Y1dCRBpUKbNc0qG
+OwOWFuYiYyKRhVGSLvHcXHA8S7xXSiqiCOW8yBMwo5mEOHhzK6n/kEUeec/cgiSEAObsb4tqsL4
WimwmkNXTOO4g6s0iYvUSKBPgrMP14nbYpNULUuZE5vryWW/4NyYnWj20A+PhsQP4Butzs46mYU1
PciCjuRDA9vpdGoJMI3qSTMAdAsdgznoYMsUiSHB4gtfErUTualu8TWEEqXlmQwHgiW8/Qo5khSl
V9mDb4hhAutw4FY7lhZMm1hxUxGBZtVjLCy5hCOHk00FXqKitjHb7xjGDOd5almnnHXEjQU/wrjR
nIDNPbPs8jsAMSZVvpVa9TZgkfSIQcurK72bgwezCGjpWqIW93FcNduudVNA7MLuP0uHWjwy7ZbC
B+sRlM7FMOFeCLQtYQPFQYA3F4MLXT/CNKZ6nGfP6DL767arh0NQrJvL3KgM9XNVHZHww22lxovq
OC6Y/lU73BV2Pj93o+9hE1h65Zmu9fHlIkyQmo42s4ywv4qnY+XHHAkhn8b5E5HbQm0yR7oFhm1G
funnufbJlXOCatPH3S2cZvjLl2VcFWqvDVbywIzltAsNsr8HPvFxvDCLpzaGY457ioyvmhjkCbIB
zmrYkWNH1ltnbTAYCLq1NrhBloaHS+HF4vPs9y02FvVQ74rY7o/KlUFk2Ep0kV2M42FujHGfWemE
R1xQXS9U7UxpNzmtlDPhYAtpIcvcGAV0fo8RFgWUmc93qxgRekxfnIFmQV/QzBT4a63ERji4nzXM
ssLZ5XThwVfiENRzwJ5SKBiDObp3sgquMSzD3GQ0uy0szfb7VEuX50D9c+gNjrz1JNqwh4YJrVOk
n62l3NdB3Z4ssnnUjfhoEXx96VfmCZQsDG+8inW8LkItUGeC4nDjusUxiQ37Oya2JzDQOM/iFIL+
fofD6hBqfr53EuMSBweWnYAt1auTezx1MY5XpgEFQsldGus7eO2hkzbehaa6Xfy/2DuP5biVbU2/
S89xAwmPaTlU0YielDRBSJQE7xIJ+/T3g/p2t6rIYAXPuCP2OZMdm1mZSLPMb0Y4XysLwueC4php
BQaOUTwTqVvwMAX9aDPeRd7UriMv3Ompfjt3XEB2ZFUEQUP6A4JzthJucWln1iO2ffFT3MN1E3VE
+wmAaxD5RP8EXc0hMbzbSee+RsWvQuvH08qVsEr/uesne1VGRNfhXN/EMrvknWhXTdKO+8ZA8QZA
lntdUkTbGrTzV91gqnXO4tB7H4f7TAk4uE28l6FrHzRpD4HWZQ8NYdeqKOML7Jr4Ll3arfthMPZW
O4AaMptnszR2Xsp/G+aITw0uaE4F1nY1ZeZDG3Ow044oDwE8MX/z3eaLsBByH/IheuXPT1sowqBM
YyA/iAz9Fnp6ObZhd4tojq9AjGZX0vV3hanEGjoKAIy89S8ynzGxrAOPVMU/nbk3Dq7d2KtER+at
zIfQ4KMmW6S67Y1et3d6OTxEiQYt0nWvJ0+oa4V24oPKx7Fdaz4CvFZthNtOZvpjTlXD3KQ5WCL2
Mcz3rdaZB72LOjTHpQbwFO0DolFQgXUQJ2p4SYq5iRmwBWksp5wbBtDyKvTNL9mg8kezdHvEQESf
8Pfmn57IfutWISg1tG10KCF10shssZ9SzsoLw13bWySLrdd873w7ux5Jqzdz0qMHaGbbtFmsNJWf
petMo8/gP8Nt/sodhVxJMvpbKzFqQJATSRzkjXUhm5u5LLRVh/nXtZtrxRXoPWMjqTBsG23Qfps8
DqsBsPqX2S3+cNSu4Indp6ixr4npcCUhjBXNQTnugeLgA9n3Y6Pn7pVfFU8Z6iqrzsSBPVOISkad
LUhBqArW2otq4y2+qt1z0elVug2zpD7k2kAaXZsvaYdOJbfZn2gxe6g8f0eOQcNt9Pwb+IHVgxiM
/CIr/GpVTJyTqAOFRncOow28TGEVyHunMfgGYgj7lSiG6tcCRrh1u55ILtJeeisOL3N6CI9uZuu7
Lor2SdZyMTayp4UeWeUdlBULNI9nrGw3esja6qGJM/NZ8+Mn30m8DRgx88Jtxku747HGvRYgAGjw
OzcGtEzFqHwF53OIQll/yRtaKZpg11Uh8qRadA9C6Xs1IziViwqxQBXy5Lqd+C7Cwv9aGSlkJ80c
8++McZBlhqpx2+mvLQYDu4Ggd1hJUU97dmwbZAATSJFEtuNFRvCl18PhKUPK8FCKrvyZ6XZhXjuo
askt2zX0qQ+EnrvJYxBdpjOLXUYBC/Fko8FhUF/AoORPCPhm7Z0FMyDb1I4EcuN5xXc75U+NXWPv
s0hmdx1GKtfE/d5aqfyhA4PMR0CA8qdIdOeL8JXDoqblY175nbMeapkHmN5SJJ4I+G/qoaX5JKmN
x2QVBnMaQZduqcmLXeQP7V455viKsUhPUI3sH943zkVpSLkHz1MFSa7PiIilqr2Y8l6fNhinDS99
I41xRZxm3za2wpay6+LiFkDQQ0QRbjVMTnHVZQQSa7Ttopkupwb4FgJFEkwdfW1wo36y5ngijDZN
vuFudVnJTVMWMcrziX6nqpHimhOlxRN1NvtbIVT3JSpmvVlD3Jn+iGmYN+08dQ+UWAaktZwSM1Dh
2x3CknlTbnmdUOpAKAB7xUgZOgoldYPuAdnAt0JXU7nuESm4M61RCfbvDI5MZexvqAthqm1mv8Xb
qIo6uUYPWiFHOjX6fY8kVLi2qObOF/ZSdkWtBUzdFsf3/KFFrGhYda7Zujxuo1+tNdquIADn1jK4
sD04HRDTfApoBK/grksAqyCZS2ulZjxpd3ZNVR+AfQsnhUSMjhyNgPRqDtGd3c5WrPzNlCFFfIlb
S76ciaI4DG1r9Tu8JuGHWHUi/4zKR3huTIbWCUq7J61oo8Eghx2Fv9acStzUYwnOdKr6oVxDxWi/
Gq2MvzeRIJ4U6VTmKyMsRoqzJF+Irk9GcZ9UfVWSAQ8Z2qdmhES68ihUAWQHcblq9EYDrFqHyOE5
0PKNja23/reqSCUi4sYwvmih0+V7SyXzHezq2uTB9cFktnavUK42bE0e+tJO/VWsYYq8y7zcprsw
EPXvzKTLnI3T6zm6TzInSmm7uLo1rWJ+FbVT9+upjr38kAy1pe90O86C3B2Br45ell5PCPqIrWpi
+7sdp4O2htk05wfKuGApk1gaiL42CC+s2E96vra91O23nt6bJv/WrX9OrV1fW3DBq3XESgPaBzPO
xVeHWbXK21r9zJKQWpSX2cnTPNUAfy2nI7oZ9b5cVsO2uHZmqjiopnNXrMYalfYNgL/ZIPEIJzyG
m6a/s4vCG4i8G2o0/Ih0XrtD7t5UgjrptmwwXl0x6wUCgwSO9kQpUd4NZic0dgQVa7ZuUk87d06T
IKSIXlMDpgABWtTsXhpUKUY2tD6qJfyoaPkq1NXXSdGUPeK2WpvsPXoDT85UAr73syydV1VbzF+r
hr2yIos3F+5ZZr/OGHbn21wq46amHvCbQweKFHU5MAxzZcQXWSfltHEhLsxrr7CUt1FoYj5qoWVd
VEYvrgq39Xi5NTPOQcnW3ksj4QzAeQMk7LfVcKidovruU/9bh3X7MkwJHeascUO5HqiLuKvQqKdv
zmDX+8hR9ISA2MdiI8MKFP/El6s3BNzUm9I+6b7MlgFMGhU0Wu7jsJSkyi5y7C1RGyVaO68Sa6X3
iWNs0GKdf9JNj6+ph4W/EAEw4LeA1+hWRhP5YpXDauOuGifK+0afT99sz+x/whwbQAiPJeQhRBEa
Puq89BWyeUz09Yhov1xBdpvBO+uaBxKLp1Xf9cMoxLb2c/eVCBEBXF25xR3Q3gz0WtvU1Sor/eEe
yXMbSpTV9A5XrdPvetPtqz1w7pZNCZUkB3oN3WklIkt3bp3lzgrCLM3zdZxkpMpNXECcMccBlk3v
jwVFCFEJHlqcGr1tq2vpSydTo7hwqBF+zSnr3jcOks4bq7GNGxzTPQgTEby9daQjuExZd5ZEqqEf
+7sk7nRA9p27gMEn1b5i2YZmfpgu4+as78r1Oo5hOLnQM4xaS6o9Gkal2PpmP1frFvfPK550osgO
dTWLBJv3ZaUhu/e7tV0F4cQQOflh4lT1fuhTgfVza/xBWMSCeiWGrvuNxrpjH2Q82uNF6CfuXssG
f96w621S+XTs/si8bbpdX9bQWEbEb4ZVburNrZSN/pVKcPeTkw2ew5uwaoA7Qqusc2WXkhlNSXRD
WpVcp6MHxt3nAeLaykT56JVa9TXmHhErlIyRiYhqvfhFOTuc1jaCCoIgr80uswJw4zrqMgIlai9g
QtBiZ4Pgj1PdVLln5htDqyluhB2ObBCx6vGn4442+p5J3c8rRae9XkeWmO8R/aa5Y+QjkuPNbLoN
NV4dOJQgKf2Tmal6jsNIPmHHXCTcxjHEyMKInccqCXkUE475i0wTUa2rwUmSVWRoeGCpnlLeyq3r
6FtuuLxzppZSQmjG2jICBV/1xk4jdl4tU3Qz0aXsdISgZu8bcgPWK0TUEliNWc7DuiopR614xWFF
yXlCuSP3+9YMkM53ip1thQNJmhX9gIthy10JhO4KD1MZBoi0eAcmhGR9bZv9bzx+mocoG9hwA/3t
38R0vb42Jnh6q2ryvB/U9v0rh1IMirJl5UMm6cdJB/Fv6+WeQCSiqF9HYLi9xm92uTeIwB08wp9B
aMibo13V0HOpdO1lhgEiNjQ+QMXbS/8nMHKbbKIUlUMnoe+mxXjDy5KNQ0Xf3Giq4+BCEGgXhk6+
UJ4QcAfUY+Lq8jQPlvzaW5H9yu4qp/UklHwpyWXuy7DhpRmSaubwefVwOerJiLanS09xC/twdC7s
Bq4G3glRcSOVx4WT2UrM1CQ9Ck5jpNhh/oCX523ijUtdpVfRa63i5ms/QN+F8GoM884RDUmzjCto
GrY5qhcrdXXqFoKk7zaiGzz8yOomeqYsyEIgCjVNW6h4/muUkxY8tFbrpbysFSXjQRr6sO197NQ3
aSuksavg7rZBlLoW0kGohJu7pg+bZI2iOrG2tHoe1qo0I3Pnydb6Rno4YjGdTb1zHTeJKPuVn4xJ
u5W0N+tdkblgy0uRT0QaDhVKgu6UScq8GfLLCccUdNt7sqMbvxHtz17Eub3zYZh+pZ3QVDup4Lds
IzpnDaUn3rIDj8Tkss+xHr0gLy5tqjEMS7LAG0K3w5yLrWJ3fG9io543CloHOUsb0aJsjJbwKWmM
4dqNbUxmCIkjsZpjiq2Ey7h83k5OxwySQYQKnt6YPw6NcL8WCsnI3VCgH7n0g+lOsJpNuQcGrF78
AmG4q8xAi3dbGgvFeqqrEk6pDWdxRUmztzdzykV6IBM1Qmxc0Mze4GUm2BSDN1Y3IYyOXwqi/nBf
ONrs71qItskOurz2zTFib9xZhkWoRs0VhX4KN5O2c9haP+O8sl4ED6FGDCmd6J4GAOe8TSvXf4SU
5xHljwZxQqLH802hTzCnPS90oa2yM7pVoUIbaVybkvTGUvB71o4urQPYzuQCvXo4Vwa7+yKM/fln
ZBjK3NAcsZ8kHM16V9bFJGE4S0pDJIc6kvwKs5JVYw85FC9CaJ6jyI4vZR236Q3La4u1qSgMDxVd
0dXgCfG9aGIvW0Obpx5RjdL8QfCp0x4t1LLUkVZBLkE5+bYZbCqEYeSTOEN5iuhpe9ZUr9PcCLlQ
6LMeiAHaeY1NmQehLGvDcmVGTm6siYiMyzTXtXHDjOqrMtcaj82YZg8Rb4iLyOtAYYZusfBWDYVy
sZO+CANSA99ZxVPi3Js+qFZIvbl86tGvDzfN3BqvUUzxhWx/LncfoyzewH+AVZAGAUvGhw9eyglY
xRaa7eCaTbbWDfY3R++ml6xR44v0yCeKRIdv9fGAp0BLSp5Yy+JGioKcCyHgBP5T0LCSrqapvRWK
DksGpWJ61ygY1xtNgoq6Qlt6TFhbUp8gKU2qNGWXw0L/+Ge8wbHwMxYJUAPdPjBdp6Kj5sKdoNne
7fVa9I/scm1Td1BzqeOVZ4Qi3qCO/qqa+gwFkB4U6/JT/gE8FdJ0FtkytXet0mlXkQrTO2p/+f7j
Gb39kviIwwOiPk5aBvL7eBinqQptELra99Dydg3KBLDe/JiULayDPkniM+7Xb1eQ8dB6Aqy3yP2e
ahByzSoaqYna6wr5LlqvxlOboEvvwNZ6/nhqYvntR0AgltAguMK2AKSTcTq3zG5cNzEmtc/8zEaQ
B9joMLbtrgHQxYgDWtRU0MpLd7InyvD2vDFE315Io3YfPv4p762yYeE0avJ7iH5PPmZeAxWgC9zt
iyI96Hb1O66Gb0iKR7ta/w/2jen4yHeZgLsQZjv+oPRN5whdDbWHdpzuF6LdXitscYbl8d7uBDsJ
ncexhW6f6jZLi4hMpVJRjAI+xUnrLt1SyDNzeW/ZMKwHx2VDfsAY+XgucZoS+HSx2k8jJL1AZr7W
3sKWzMdL1LgQ9tbsgW7vx9/qdIeC2gTRvSjDOKZts1ePB3VqnRy0HvWAnEb9cW0HpDI1pTjb1pMW
fvt4sFN9TAoSCwYPnCoCmXgHneqLeR1kT89rx4CuX/GjbFv01QGgpFuQz/rB1+GDjsDcn4y2tV/r
aCCaKxxzH5ZZui3Nsb4yiB/vz/yo04Pz90cRpnLZIo0D6+R4CTwdvCP1mDGIJs9Zt7mUD5CYKfMb
87Qmk6i3cIj7G6sCCIIKv71TZRPuuik5d4Tf+RYmkupctdy4dB1P3xno3q6NKAqSZG0UiCSs/kB7
Hu7QM3JuP5706Y5mzotRBshfKGiCqR/PeZzccgDjNgceLY511XbGIYekeIZE9N6E+NCIDnEB6q53
srkGRYvGmv0xSBydcmSPXjGxV+FPEQBzFNfPwHTfG24ZbGEPWcAvT4bLjBk8ouinYA5B9MN7BMhm
ztf4iJ1TnHxn+WD1edxvwGVBPi9H+Z/nChGgUnNndEMNrwfQYurUAURxTqzunfkgfcyh5K3yAX6f
XG6FIPYnHVWBpfLhj3RSb+9H+vjLqegffno/OGjzgqXmFnDdU+KVOQx0ySz6q7qlzzjdzV/Nojor
TM+q/PtCselQx4V6CCUCmPgpEBczmJIQxm+DZq5/p0npbydLfdLPdLlisGTjj7PhYDGcSk7ZCnIE
0pFtMGtUOUvLii/K3JdnAol3NgB4NtclUgGizXk93gAeJSKYjbiOA45LNzNyMxeC4sju46/yzgbw
wDfgQmQiB0ov/XgU9FvaWpPxFLRTZdwlopDoRRqOdpUCHvikfcyycJ6JWwCS6AZ46b/sn3/2tFkq
HSK4HAOi+Z46EiBEbPXwNh0vom7qHzIkaoYzT947y7gQ0yAnLGbabPXjCbK7Mwn2ZER+w5m+iLgY
gnSyvE861fydGpwsgQrvwnk9tS+ek6qg8ksvt198BO5qOlDOrm/1Uv8k8ntZQ/5nwCjkeYOkcTyf
qvCpXvjhELjO2H8fdFv9EqSHr0nvzmeY42/3hoA4h+sgFTW8sE6VCqlwUwmkIhoUHj6QpomJV1+q
OqhqSlQfb8O3X4lMZGF/wWVCjNY+eSwaPxx7OmIo/QxOmq90ILQ5rP/fH4/ydkKGTmy1qMXpFtHy
yZFKfFAmjTsJXNn0NCiqcrw0GsdBW6BoX/6TobgkuPLQJjxV8VVjh09eaIvA0upu4ycFTeIh6zeu
mdln1m45osd3HrNCls6Dl4Nism4e7wiqF12sIzcWVGjWrbpedOPGd3Pjh4wBom/Rg30sZ8ALIc2K
M7fH289GEsBpRt1xSQxORZoB0DspyswikNiQPvhzOFG/0o1P34RgLHkI/SVvo1i25LL/XBu0PXUc
lSI3KKgE7cvZDa8MJMTOLOM7c1ku9IUX8zc/PBnFGh2gE3nMKHbYb4wsU1sdJsGnoyKeP6Jvi0CQ
CFU/Ob7gS/lco+6yYkkI3ndwEAbr43T6LP3FtU0sDcCzETrwJJ5K4QPqzVvasnoQt366kaj1bazR
RNcqy8pPfx8eDgoXBpIDy7N4esUOVe+W1mQvvV98ijFT3ukdqjIfn6i338da5HR52U2SF+P0RNF+
r5F5lnZgLa3JaIJIDOLX+PQugA61uA8tVgU8GSffR+gFcDtf2UEn0gFN8fpXGCOn+PFU3t5DVFwW
uVvEGxaC2cmjq2WLi5pf2gGoVXWDmYN3ZeI4SyaS41/38VjvLBtU2oW4x7XHET35OMhd1XRkXCvA
7qQGWUbkkmykafaf3tiIHEFL5q2lNMArf3xIkx7BrBTJ/wCv92k1uzZALoCmZz7P8leO7zoCOzAm
iF+4tOuck3fCjIqOckjNbCbPvmwtLaJWHetrGnrlvtLHT+rK8tIudvLIVTtLOEnmdjwrU0oLoopu
BRqvJCwdb97TxQ/PfKO3s0Kq24akhu8VMc9pEsO1xvvnp4A6ZVklhwEZinINAifU18Dtp34L9BRB
vY83xvLTj5eSchvisuwx7ghmejy1wuh6jw68HRgjUpH3WTt3FPK7zi32FhYR1LEjCck8D004bR5F
deu2mKv+nDD88sVOfwYBmoH+g73QEU++aJc7HpCd2g4K6PkX4LXEja1V4W7KxvHOEv1405i4M308
97eHgkIErBMOOabTVLSO544cMX3VLLeDFBri2gaPvhZ4R20/HuVULpY19RC05lxwMkiFreVn/PNw
zWWrpU2it0EiB4Cb0rVrFA2zcaH4lF74BX3QzFtriRVamyShiRQAcsheJ+lp4uC4PRgap8TFZG3H
di8h3Fdw3mvljtZhKkb1rFQyjus5s5xoa5sLacaPhtJYS9Q7aEajeNofBAXY7sx+ffvNYATyePEP
9VQy4eN5Zapt7LS3FITAVm7gFlxGBRH16E76gdTbW3fRlJwJRt+eEcbEepJIfiGsWsbxmFOyuNXD
5Az8Ip3vieW1dalP/g9ReP0vT3bmmbzhnfEIEvls1EmoyL0ZD8ex2Ji0NujI+Tcd9LAdernadtJt
+8IDQ/nw8WZ5+ybwEDBDJkdljgbp8fyS0SqyPLfaoJVpcQAxjrgd+GRwleG5gtzbqUEz5v1ZNGUE
VNyT3U9ID01Uy9mWjVR/8jLSEYMroy8h8dEmiRzr0/EBdWOiKh464VjUM46n1rk9TeBQl0FS6c4F
nBdI/XYUnavNvD3UPurfJmE9Su40NU6mlVPLn5NkkIGtxvxlhFSzzrwoPXNtvhnFMUgfEN6niuYR
KZzsQ0Qlx8wAuB3obRVdErJQMZHCOXxyNzAKIS9lBoScLDokx0sGI2dp/rZ9QBc130OSi/e+l4Ck
yXsn+Hio9yZEu4J7gOTVgf9wPFQ+R9IRMVKTY2gbT1nh6geUY6vN50fBRwx4Nr5MxPKne6AFJgvL
sw9CHYyX1/XW89gU8pMORFwRSA3YBsVNQabA3XQ8GRAtnVtrXhcAA7K2Y4TaRz6G5SeL9X9HIfWm
UrWIBIiTPYC5SDeWfd4HTlRRq8WpbeMpUA6fXzKXJMFiHAPN8dMPAzw8dSy/AzRfRQ/A9SOkaaf0
5+dHYRvj/cc9vrTijldssibQkuDHKQbHDaAt2Ro3UTLmu08Ps7zw9hLhLDHVsgv/eQrDGaMRa0wQ
NEV8tLooy8IZr6LELerPD7SU57CQYEdTijk5OZUKZwEysQtm04uuNQA8u3R0xzPR7hKhH0UtVPFp
u1GdA2K6GHAcT8fUIQp5RdUFqKWKdBeZsUi3cVHW5fUYVcZtHum9ez20ve6sjcyuo88f2iXbp84E
HcS2nJPlLHvYSAM08qCTdfUFYeSeCvtZm8+/5ezTaQI9cwQv0t9393iacKjH0ZmYZpWb6YURWclz
Vmqi282xjO9iA/HnyPbirxXqEVspQ39rZ4l/Zq2XtTz5EdTuHYpDlJmI7k/OdN9jeVY4yRDYaAMj
v9pWO4Bz4cEYISIBbmiGWxfSy3Am1XjzINMppiRFTEr9hkfy5GAw75CT6fdBWfbRVQbJaqPbvXat
oC79B0Oha0J6y0cFC3KSZdgFmqat1PsgtulfgXQZ2tcJHutVi1bqudj3veVcvML4nuwcTPKOv2k5
ZTUtJtEHje+l+5mH+KqUEyIFhhL1rk4aPnSr578+ff7ZRpTCljKR4P08HtUD14mARt9TtizEXRp2
w7bEVPvzF/OSVPuCxFqnMnWykG4WjSZWcEOgsgHcUa23lzEk6TOfa/nypxuS48ATQ4S4XJvHc+Es
dEkmJdf/2Ex7IgUP1UFQE6iP1qDENyUWIX8+v3ygd7CyosePN9jJxEZzauASzX2AH3iGuhWQVpgG
ztf/ZBSibAYgtz4VoVG0G9A74JGe4Bof/NlqNlGeR2fSomV5TpePZtP/HeWk+pEUEstlQWOjDjFB
rwhz1t1g+JvPzsXUETKyl6uLpsPpVhiBJIHBTLqAbmu1nWsEaDPRGWdGeXtJ0ERlKxBsIGhFofx4
K+SLU6FszD6QCNyB2/U2U4mSQRZln67j0Aa06NuiY2fQ7zxFPNRZoRo9G/k2Ks6g1HbqoIOLOBOq
v33XEGPk9BhLH42zenI55HKyWzfMkHoZZ8cC4impXkOIRbkWimP51Qv127DoQwgaeTV8OuAxCUH/
atSSlvDoHC+mV+DvGsbECG4LezrSUGroEOg+s/3eoFhQAzoa5uRiTyeD5iBKngHyyRaNyHSCVEZ1
pytwx4ii1N4WmY8YvFTFKsZ+AAYNwOIZ9Yxvn96iYsE/cWFhuEx0dDzfREZs3iTsggwB4xW8c+vO
xwj26eNR3t73JF/QzsiLCCZpfhyP4tWjL/Vs6gLqOUP2xag0FA6mxhu+8bqMl+mk9d5W2oCXz7zb
b885BUfqBFgB0X1jTx0P3MqyUJ7ZqaAfoubGURj4mmbmntmxyyId3ybgh+nvMTswSdzHx6MMcRoW
etUukRCinmkMLycfizIA3yrP7Jz3hqKjAUaPyhkNpJOhVD5bQ59x76NgBV9BUwiit2D/ZS+8z1Y7
qBvRrwRtxBKCzzs5h6Ev+46aWx/gkXOdZADttVH8rgg1kR4zzszrnQ9F8R6sAaHO4ui+/Pt/YvMB
yCSlG6MLxqyqd3lYw4dqurh9/ngjvnO30K8kklryDMrEJ+cOMhcS/ha52TQbKAGkcbsFQetsrF6z
XuIpIi2s3f4C17DkTM/0nQnaDprGVIwprtCmPZ4glXan9KEUBIh11Nu+KKdvZpoi6/TxBN/ZH+SE
gDdZRlptp6lUns/g4FByC+D4T8nB0EBUbw2Y182mgtfz/ePRluU62fj0+sClcXX8PdvHk0LC0e9z
KDJBG5nFupWzbNau20zo1/9FyiPhH7pnZvh2TIrgSx+OO4t+8CkWrjTaVPNpaAa9BC5KsUciHun9
qsZ2uLDG7Jy/8tvvRjwMAAIdNwGA7FR0FAcPTzYNdcbYrqlWzW6FVcjkbj5eyHeyHJs8mlYZxrDM
S1++6z/7HwX5UeouWY7vZQFqZz/0UaZrRA5+R5GztYbkJ1bb0BFJ+RYq+qdTuWV0KqnLzgGDczK6
rWnRQIzC/QwH8o/0jfYKFabp5eNJvreUNKMNtBpZTbw3j+eImBOUi54jkNKwXTt4VW9bC8T750fB
X5Mri0oc5fyTt6ZsVdVi8cdcNDO6RFTC3+eDOHM3vj1mHGbiIGT2qGDSNjmeyiD9JFVlIQMQA/G6
SSv7V5vm4y5MrfTu4/m8s98ZiqyF+JHPc1pOSpSe227ayQB7lqRd19lYPOL7q5t72+jd+6KR9Y+P
R3x3chjLLYqFJpXnk92QtPpY0RJGWr920wc/Qa0DckE3YUqJlZE6s/XfGY3rg76WRxWf6uzJaAIK
71zobRtIy5bbUcew1EkrjCpaM/30O03XlqiO9i3/EPAcf7UawQoP8TkZpKqzQOuJ9AlM6HhQIU5w
H6/h24gHMBsvNErFy7k67eF22GWV2kjpvqeFgm1igT7/LQ4qXbKDcdSkN+Vo6L8GPcznM2Dsd64S
yoI0QXXifvbNqdp304i0iTA2DoRby1tdb7qrAXdy7Tnps2gNCcrZoNVUr5u238BDjj6d/zI8KuPL
0EtguTzB/9xkRiwMmc+oXiEnGm+nNtSDJE7PPDxvN80yiONBJuGGJ7s6HkTRm49bp0N6I6ZLiOEm
MkKpD6e6OdcXfXtpMRJ1EZRf+X+0ZI9HEt4ARd2ZEfFCLmsXtdTaGywkzjxq782HwJEcjrNOyfDN
1YhhSlYT/kyGWIiUC00xbf21n/bpmavrnQmBAKYXQtkYQfjTyoE0tdZoXN5PgFXZ9yTp7EM/5MX2
7/7///LG/+uvq+gH8sY/UnzuWvXj2Gdj2Tf/W+DYtf8LU1UeDipQpAsUcf+PwLGDwDHhIbWaJQLA
P5tP9z+eGZb4L0AnOiBJioC80B5/7n88M0znv8g9KARzGsit+IufUThetvP/i+gIp5aOD0BMevK0
mAh9jre7ZSceZmSmH1jeiIpf2NdPqm2Hl5DK4bXbacaVShtxB1LkXNEcZMvxKWBwKryE/ki7GwSU
b5IbFI51+OWjCAyMLfaYSdZPzNntLpGTCMUu1OdyGwIkmDZO6Kh+l9fhJdalKDHMU/7aStiEVaeb
d503D4E3+u6zjxfhg+57LayzcjDpeduxB68tie7iyjf2g2H2d0iLFeWqs20pNrGyYoRH57G/FahF
/gxD7s40B5+Mo294VXtzsepQS8DaqcU+M5Y/HeQd9iOSiTviR+/HSE1sXmlqgNDVY6y3kiiRo+M2
FkN64aNJpY1IP8Lmh/beL1JzcWslD70KzcvR8pI/RC+5OqioEMiTD5GsNq3RFXeWqqAvon92VQ9h
dC00CepX9Sj9oPhR35jpCMc77+rm1R/m+iGrqEttOtHErxVE769NGpVbF57OxmuFH60thVksdXOr
i7YYg/diU3OhP2lD33618gElwSyfF3UobqFiFYU6Tmajm2aLcVTxjIMOuniQxCEBu0O2dafCu/aq
sTy4OIxuey7UfYRu0wbHXLWu5aTtsypLbycvq8A9Rsmu0PX0D1xVbVt2MSCEMJXmyoqMDr62a1zD
+dM2lCHHa+GH9WPuJtpumHW5z8Isg8iHnF/WImbVVPiErIZh/KZsVEQQ1eyLX2M25l/nMBKXk95Z
2BpG/W5KzebZ6hBnM+0+eoJ3BckrmSMCG6Cuq1GkMG+pimerDGLhLyJV+ya0JFZuMxYu+LjUeLTE
VbTJNeqTq1SXFxoomi/14oEw5eG48TpD7ZI6aX8oz9+ggffF1+UWH995XSJas4fX0R6I8Zo7VRvm
TSkafN0i3uO8xhfZ9LWL3K2ydTPjehSXurostcLaIWShHdIyF8+klu3KrkwVVInoYSDqxffMUu5d
607TnyIxkWiwsil5qJE2m9dtMnUQ2y21qcXUX82oVHcXZaVP39xMzSsd4T13lSAuhAKIreataYbF
riij+oDiyQFRg1eYoSE6rnW14WD8bLhEsFKc0rVpIjhi9dCxhTbd2o7m/TY9dR2jAamEX23tHg8m
G5SC3VJyiXooNjNLFjawhCFfZhsHcZDLZhRbETkyiOPwQkXivm4tRMaKGdi/dejGELxR3V2lflvs
yqJcz3Av/cxAnXJq+pfBELDxjVeJz87G1KPfmnhoag1dI/iSyFytoJzejXnyXKnpUTryIkzMR1Tm
HhDTuTfiZp92SDXiwOqlQ+B0ybWJKlsYjmjcpmACCsVhykrESCP5WJaYpKbDs3TRckMOABArgu9Z
JIAlPU2+Deuz/xmb1mOcGd+neFLXDhooN4hLh+vEVuZta6S/pjhKaJ2O45daaVfZ5Fz0mIiJVuyt
Iabh+RtoU7rKLe2ipnCIcne0kD3l2snbR91H/44lMMOSTdihP2XV3hXWrChVp/LRmvKryrdWpj5u
4wFSIQ49eoOsUIJda2vFyVrGytyiEPKaO06KRaGjrmlIxIe8KrI9shKPVhbaF3JE8AIhiebVjDVo
2TDHd6OwN1k2ISFUfUU2xfut+aa2d6R9kQ7D42An1hbwNxpOdo/OWB69GCPqfW3vr5FoQaMhvuiL
eWWlL0OlVOCIblshgrHOuD+RZEPp5Lvdl2jhmniCZenv0mju0SWq18rntlfOl/9m70yW40ayRPsr
bbVHG+ZhUZtAIObgTIriBkaJEmY4HHCMX/8Osp71K7HSJOv9W2QtMq2IwOS4fodz5rFsGedLwOBW
z3Q6PaX+DZbfp9yCYlMV9UcMywE2J4wVoF5XigcbWxkgcvvxwasgpLkVQ8h9aEjbD30nO5WAdulU
fluEfjtN+pUIGaTHcAHepV0HdxyiOWvuubnbqfUP6QCQWJ+8lNGo7gEk4jbXPWg3gqyRm0YCHNwG
3zKIxewqWwfVhhHyASUHEkzpppfLjclKNebi3lwgK2sCcp9JCtJzs9ckc1/NBshGwL3KWkBZDL1l
QX0P5ei2aI17o6dnVvfzU+uiikQuf8m1bjWlDhAaGrCryZSRwcpuc0u75aV+pFGUKTP+WuK6oFqD
o1HAgoacAGN2qsNuMRlRH5zbwQfBh3r1dhyGS6P1X5uxvol9B2dJ8q6sLASCMoVMX3v7Wc/Oi49E
XTLOwm77asweOODWfUj6/kyW7qZe6LTKtRfHqi/GqG3y1F42aTXcF3wsXEOUW92boy5VOiOo1nFM
ACCoJYChABAFcWjJ/r+epoNynuGoQAvSPHASU08Vt5VYupIgPiijvUyVc50aN9/bzQ/erxRFeGaF
izV551j1degkeRGlLPAXIyllmM+6wVTH9JQ2o70t9A4VqDD1+q4WanpafFc71a79UDKOD47b1mEj
crQlt+ZtgJ6Yh37k6dGqgOdb5zPo8bAmyj/kiw5jSrhxOBFonDK9nkkBpMam6+dIWe8NowPb2Waw
xEGvGwYB0ACZxcU587Wrl8waDw6WWZzE9W4oZPKoZawx7Oqn5X3w+odYVC+Gcm8Xq7JeJq+c/Ave
4Gef+hTEIqgu3oZWa3q/uFKlgzkr31GHCzZVPl1966Lki98gJh1sblOnZXeVvr7TdOSL+cZOyu1Y
Gy+e5j3bUIGWgca/wM6/mhWJtDhOC/j3FAG8qa5uVQmxcbS6N89t75YpTjc1c+9z656ShS/SYhw8
Q734MoYwmeTvfbuwapn+TtGtjDi73nhesRINarlpnYGFs7E/htp7Bv7GlL4DGqdrym9eVYaAeOBi
VrkMOzUdF61NeKAk4VYCiCwxj43mHmqZ3XVF85jm6XOJQCnWkDZ6KWYDCHSeU97U7WOvd4dyyrdT
BZ4Ogk6Z1k8zLvKNQXmPJyXYg2s9FU4q+Y7JU06qBYabQ3jbfA1gpQ2xOJqtvgPkl3Jt9FcA6Nsi
E1Cs1c88bq6BkqfWrvZBG3yd8uyh0TROy4+M3HGgoakHS5QNTFhph2mTvQEE6DbCZnDO1bxT4s1n
A95uV60oRcWTjwUz3gtdP8g0dsN2McIGl/oyTWjBsy3MPQfNXH3pprjdelq8hA0P6sYej9mUykjm
8pL7PawsVjBXom10QURspNbeAW341uqKu2XXGTmctt/SAgquYJ4Aq0+PSUt7pjmSAWh0d+f3zbnQ
9DDrXfOFAdxVHZ095IMaVuVnc8Ajya8WAA3gnW7McTgMOt5YPZP2zmZ8BfGtrkLcAMme0sDz5IAw
dEvkxT2oY6ePDOr4e6D1gG5NA7iUnyDv7QzzkFUI60xi76ia01fq/vu0LE9aWd/bKSHZyIqy6ZX3
FrQVVr0p3boz4MikoSFVI7xAh5vJHQVeLnKWfKN8hWqhZKWkVSoKpNRDKucv2BXv42W5Mko3boUn
2VHHLtdexj+mxtlq1XwvaNeDQONp+1IDoD2bXOCJNZGUCWsTFLnXqsuy02gRgPNsQdqfu5eK0O2Q
JP4xzoAwDW270xvE3KkQIbbUn0aQg76u25diZa175gtpkkMS01ANG3aCKx2q9aF0AffLFMh7Hni3
U+mHQqTFETqk3FAcvcJj8LGlN2/0uOCZNnES6C25dUG7JB4pyBSisvswEUCXQQzdLyp7yRUWDhZq
RJCh48oQlS6LrvcFUYJkaRusPR0zxbYU+qGbimemO7PQQjsO9dYmtlIvbjlfbcrH0l0OpTd8QYK6
KqXuzD44ZHJ6HrEC2Lm2F8r5mN1zknQ5M2YzYPRxOS/DdM4s/Yfs/GG7CgyIzc5mrL5aHWFOsFRn
0EJjSCMegmM5HKzO6d6bPo68lt8wSJMKaDu/1RKE4Jgv7/zWd3+EhNvpNzihoAPBDNmYlgbrrB6+
+VV5b83ppe2g1GosmdvcdRpYJQ4+MqO1uDaemZ20xdhiUj8q27hkur6pc7nvqumCyxoIsEyeandO
942TTZsCk3PatnIz2vMVNhFAqsCIEgzDBNM9iCIW18TedtYDlcxT66EncLNlBxEmtSO3YNnRW5eF
Pn+yIPqF9LBvF8f6SZcIZKCBgcY0cs35SdPdOUJhurdE9tJaKBEKSVzPkturYtt3ctjYmtqNa629
B9T9VFqJXm+70sFhSYlVHMaA93pTpD0bxsp/DbyqOxppD5nOV+NOAH44guZz7yVhd9ROXgsKE7T4
UZ/j+qinXrUzsyzZ4xqxfjTKMcFMpzPllNFbDrVIDl6K3AGTM2LuaTI2xqTHtzmjs5IohowzkF5d
O6V2EH93Std6pSsJUhFhBrwYNJfZHTsqsKf1JNnF0tmXhGUN+SJcp/ieXOxJu3Eo2VkGk2H9KNhp
sGZkRrkhamh/jm6/7ifSEQYlpvujsDUZjU2DtNqRrXY7Afb8EGMszoPItIOGFTAqhnw8jmrpD3KB
x+b1LgivqS46lJ5T+UCyw0LSORE2Clm7r4B18dQVLpxdfNZi66a6v6MZyNvNni8/HNb6i9Ax4QIT
NuNnt5XDd5PRspOviuaVri0XrC2kxo1eztMJTMVQhKnnidAbjfpgZnX8mCvh77JAsw69nqQf5gQQ
HIB+i5rZ0sbKP2Rws1nQAsSI9LpOP1WRarfQXkxYXvFpmuYxEkFdAexwFj6gAch+f0CJhpdbJz7r
7emOyKIPwlak9k2yitg2bGGc01SgZUld4mRVuFYoDWj0ygzsl1FqxruwuA8M1v5Y6sB7hF2uIrMr
6IKVU3KjLOtYpsWLn+kNVJpM38PWgPckfWFGlkjFVQvGad/K3mezhY4HcNeaZ9CCw0g7N8+vcLVH
BccpCGOJvMFgnzmDJQucU9z0JvA4z2qfs8BPf4zLMLzl7gQW1amGXVvNRM+21K5LX2lXPQY02saj
OqWBIcCILtkmYL+/n4Y0fS9Z3CUbsZnQbRlK7zD4XnEH9jU/GsLpzkGfTLt5TEG3UYncDAay4xHi
LrxeR3yRSTW+u5360k28AmI8J2yr9nVrraTkxM2+6YjsAdkze1qwcephg9mIUsK5aDE4TAPtSJPd
59/tVORnW9jjuNKReffppUbe4QH3sfL4ztX7JSQH0ZyGbpBXabvFlmL7LT97esrd2t23hpI7wB5t
2LnOjbTY1olOR2VgTjeq7l3ecG30Dl0yqLNwR7FbAHd+02yt3NLsQM/jYEx7PjblvRyS+GtOg9DR
TQj2+cd86BAKXCWoaLbOOZjpgJXk0DLok2+UK3M9nN0Uv+rceWzDPOdmKsZq3lixXe2o4AFyAVAf
CuQuGwFy5UeVOflXdhP+R59AgpzjMb6IxpYbmaSggpCSP8WjB+O3cLxbW41+lPqASxtLdZE9FHO4
UBjQWCQMWrrYXZ4w62a3QB9ZwCen27XtlH+xA1XfIZqvbrFl04Zo5zpICm+8L7pxuKTesrwVBh89
N+2d+9Tw571ZGPPZHoL+NhDz8sanwiZI9mt3Wwi7j8YUnimf0zK7NgM1qI27iPqj7xqiScLXSwNR
684JGiwbnWU+S4OoLjVVc6YANj/pXscHh00ffLqAsf5wWACLUcU1d0sWd6HQu+HMxoVONa9xbwM3
bYDoacu2crAK+otuPjV1WuIZF/lO6k4XQW3NDz1A9u2Qy16ESjead433estXVY86pvG3icefBjsW
r4b6GDe3Xn2Z8XmeYSVYkeFo8dkzFdjd6tGVXrYPYtj7nk98YWYkdNq+sh8XrxtC00nJlTJ8xSZZ
JBwiWdQr/UT9JmCw59yKWq0VMPtkxGDENCf32UL6xGJkLWfjKdb0QBJIT8bBGP3+TmMm+iWZWucC
S5bhV8p0xmERnb8daCNxwxoCGJ0iDikUxvSmrzUUZbkbkuSrVWUVsb9RaRdUx0hm6hr32z7j/X3E
I1RF+gjmS41VbR5ozKMFo+gTDB46VsunqhXFM5OqSFXmIChvpTPXKHqydVsIUGkzTpLMgNHIe3AZ
PpkF/jtI8tXjHqTt2RsdB6zu1LyVZABfTBDXJvzaJdecDQOw3YHvJDqmsrg6AW4LgD+46LJ6LLed
m7q3ttP1MOpBsvqaGENltnZ3qKSrRaVn7Nw+ZkcYCCyhJTCgqy2nkSwBMYtjZpSJhrQctMPgascq
tdbwX4/vDCRMu2JYanrb/JynXelPg9X+KFyovEI12ffU1Oh3BhMgcAyRFy2+ta1mRdDPazJnGtmJ
hacs6lEGqFPjZ9oJP7TSQ1ZJoKe+FqwoJPK6WOfLbHrxAgxS2zhh+SZX0vI6jAZiKrtnL0qjL+jO
2UWQ5peJeO/ytPwWG6RBoxzy2GEIEoqxc6Zi9ohjkB3SogyeoHAtOzV5XXZX6xNoKdtL6AdtPcna
OMw9O74S49zRhrdB6Jp0SFOdLOkj9s4Wd3wa96M2O3dpbvpwu/nzkBj6/lLTWbQbPQJOhoQDkK+k
wfNDOyTBiysLDy+UZewW8uzgSns5sbo0zXBanLoiGLZTKdmIi9iMGIwwz9hF2sOECg9Tdz3uUV/Y
b6tv/qutDT2qWqM+2UvumGGDA4IMJTLwj8Tou+NUG/Et8FP7RSOwuXU6JgI3GX+fTr3MP3Yi54tg
NI31zBBaBkJHLtnTquzejynVciQcuRuW6/NV5rDsIZrtjdqwj6Bs+TbMjdOC2kfdRYFIh2kGKPG2
XRrtmtXu9J0+fpN81yIes6kR/haziXnTN/V4l8yVua1Hr4PiXxUCSXjZmuFKaQnAOBfpk6Qxho7M
sn8GkKUdZ2a8u41PGvbVz/uPZJhhOfaCppJwzqNm3LoXTTNDI2d0ZKjv4iRpDhomrSiAZ36cDfpd
VrL1RFcNgbdWkLqP9ZvCbbyzPaGEJDuTtRfZGuY5xvrNHaX0u+GZEKEuJ5RqOZkjlruPpG9IZQvD
ulrO1D51jWyeRaKTckq1cTktijRe6GmZFhkFWTBGQj1sFb293I5ejDWODiNzV4/MJrbmSBhgE5fV
tAtC5y7S7UBS+ZnNYHwe3EGc2Zi2OxNGxOOIxvKEXhKVw8D0+D1pN3GyGoth98Kezm2A/blU9roP
TCFqGl3FU2GR00wb6T0mImYoDQln/9QIy/2SY6Ldo58Sz22gpeneIlP8jmNZ0+D5OrgnnLTylnCs
wdy2c42sVwLhLClgbWw7C9YgxJeboe0KJ6KP1dxbJMinF8i07i07EqO+ziaNT9uYLs+CZuF42lVj
K+StnbXi1teb3gN4WAMYZh1qv3bCyb9L6aN2cus0PWdNp17MHL0WQHpSyQwjf1/ypv5ZmV2zI1zp
nzEk8SqUgf0VBD1IKq8QIMVTVxwmq/KO0EpJ3Bp5oV1rMylvu7Lvb2IbY0LnYIIoMzu9FZBEL7KH
BM6oAO7TUm9uSUrxQKnAfM/83Kz3pZoJBJkxUFGRDMMzWbQOh2CWdFFSF1boz2JtSQuqXaL16TFj
MToXxEXPPBYfXe0SPJCMAjIdqAdNBepp6dDNbCYoFvcVK0y6NRaLJ6Cs0vreD6hS6CQ68cQRXw+i
HSJqBvUHRQe5H2tmVCmxGDNmB41XppN9oG/sdqwuZU2SH7rNfduTLDPo1X5SaaNH6DXME0XFbt7Q
OlpGXsctT6EQ71jj2j2zZXKb2TMaB1rckm/O6JtlZGYCnTq00N4lyQQCtv3OfbXYwTXqh4fhYKuU
pt+5wbTcKN0zd0y7mVsP7ue1HnX2WrbXKbIqpUM8JwUB19je4ZvR7nJ9eQqy4KnN4+mh8poqcjRX
TRt+qpOwDWvkjgGw5blc+/PYg4xjD/afxrwwHm2/BSTta8dloZ6qdUa8NYTfPLR+S66h9dpt6Sf1
W5X53Rtry3ix3Xm56qi/zinboEtW28tzYvLdUp7bvBXAzPmsMU4E53r4VubCeKrj7qMKEpK6Io13
DRmYi2lTctvo0iqB+lfUonp8dGfDjqvbIZ+sdwgNBwajppPZ8lvLQjCKnAydPJLAnu7c2rcBQHck
DEPSfqALU4ZRLzEbssWdyrscDu8mt6vmXOleM1JLqBXfea35rjHaB3eQlsqcHe2enRgRmLmcZ8MX
W33VZKe19VEwzehvBuDFFFMKq63ClkbJg8UnaOcuGaTTWpTiRWPo/ofrkXc0BYW9KS7nHbvh8Yq6
fYjy1dCtqq4+Ta15Lr285TFxv1h2CyDaGqzdXBjxXTZKIKWS0eq9tOBchjB1qpue9osNHdA3JZqw
74mrvxd+mr4EgjRZG69qb4BbTkXWj22Ze2mKwLvywn1h4K9bB+JnG9caMpONy80mVT6TPloI0/zG
YnJW+i8JprdtUixeOKk89Ib+aOkC+9RYX0cMTJQLtIeha63zUJC+Y7c8btJ43e73gPu7Zv5S55Rf
UIIl8LU5bY8a6xY1EZeaLjSvHd3HyUyODVPnG+r5CxvXJRQp9GivekaS8SzLxT/mDPUdiS1OszW9
adDw+e2l0u6T3L8t8+ZmzOuIFO/FEvpbXNdnX+qbySyPOAQe8qm+z8f2ijKw4lJY5cEP4vukb70X
SGegx+shxq4DfV5r3WNOrOpu9HHSvwQV2dBes8kOqYfRZWJgcDR912rTExsSsgDI492RqJuhier7
Qnb6tOSzBT3bbYcRs6dnf8smhGDEXIEXalMm9p3tQHsWOYTvHamz+TRpFgPnY9d8GVn69guNoeGS
+daXICtUmKRLHFKyWzNTzfiwdu9VYdE7FE1psyb33RVWsunmHNKoH8Bez+P8MrkjEPxprI5K0ARH
M2r1Rk2cfXfZtTtpOdSM6OHd8C2+0dl/7rFpNoeAvV2/wYbwM28mTkIXNNuKhdARTyKrZJeW9wWf
uhu2reSG22Cu94YbLzcDa+EeXdKJD9bwJe8FMggq99ulUGT+2b0z15bGL7p0CXDHgEKjsm02FoVO
lmZjIkqEh+2PO9QBfKS0oWvuEwi644GR6GQD6qrgIglqcdjQ9rmfL+AOg6Cnr4+lOTSSEf1No6v2
mXbpJcT0Vpxnq5sv7ChtgIwkUWu20+VGS8f+NaDc+FGIlHQac5vqDeedeIAIMVFiMjBgLtV8JnNc
61vHEc6xWsrM4bWA3aprmoH8wOkufKrH51Lr2guTe/27q/UYOtmssqd3DNV9yEZNpyl30y+ZqLsz
3EBBfXjOnGNAbXpf6zbA6I5OjiQcssYi8tKTjIWiFxWGJAa8N0vGOEyoE2yQhJlH45FU3fAMFwnR
QZBDd6TVNagv82RoIkrUZMYnmViaROBht9WOsj8M45za7WPpD/nJXzz76vkoW9goa0dtxj1qexN+
NDuTpBzqBXRUFp9T19RckpVJdYr1rCnDIdD8K3Imn5LKbGYRc4v+C7oCdkTUMAVvDFqfl3JxC1AC
LMSDlPW9MRmGsxlXT565BMaVONE+kufWUmDGgkb5QOjEZSm9mfiZytGNSPYKupJteg7KwKRjU/ne
SW+8p7L0yWc5aZLftOxdz5kjEalpBmUrdsB4IW0+sLq+d+PC+2m2RXa3AEWnJNw21q3V8wKGgwUj
v/PccqWPMjGVKHmbN6yA1OiGHaQHbesWmRnyxeb8qEPSLcDpZaM93A9xTeE5TaQW+d44P9VOL57d
OE4OeIDFxg98tVtcJ75BH9Yc4nV+VLxZdfbFkQgsBOrJTeDowyMCK3HAhGe82kgn7hCvqS2x1/DW
odBjsi/XLk3d4RcqdOGGDZ6Fu0Wl2ePc9c39gOfBzEjyRWQHGxJUeImQQDCuxAhFllMcA/1cECIt
eXGu68K9k3bhbT1sGV6Y0KD9fcQbesxnMVAvtw2KEiximtS1nwY3MdSdPH1hdnnesR5Yx6TF1lYk
lZViHlhSyqmGe0V0kdKyEAynpq/YsjSt8a3RYm9LBdi56NQYTngd65u5kv6R0mKyS7z6Wxo3j2Ws
i2rTsE8kG8sxZOHkZPgEF6C3HNYvxId261dRawQ/u2JZnnITnWvvZz+sRnZnzSvLiG36fPWxfiI4
SPwnSu36Q+r3/f1MFeialQXp0nhR1EKopG1SvQgeLc2T9qb38uC9XCq2TVBL2OWpyr2fzJrE1LK0
bWiaORtKz5/rQzpimHBg8Pzg+adDpFH2S5fUyaFfrJR8lBbs2IcegjxbDr0DGm/jC9fbDRp6Uyuo
KcaVIPIwWFA+chTGWBwNVXpTByreklh37/GrUPNkQ7fsvSqD/o4HAbuDdJiPZYyPDGFpJM6RTJdx
V9W+uOvztL/BMSGu+ZhaIy8jTQEAQ41jVlZUJEb6b7NSdj8rPUu/9JozZxuuYE5pZNT8SJTVM/oT
4wspO/JrUtgXdERsEJdGRmKknahMKuDjcvAuGcLxW2wzw65pUXr4yum/x9Jutm2GUWMxi/qCAiM+
lkhwTrPZsswGnnronaW+seY820rALaFe1cawKTq+n5ZeUdgwieTGRRqr3eDeSu15mwWl9SCaYl7d
el44Nr588cZI0suAPkXduTG65J7uBr0B7dTQCxWJnqmisHSHgLxbwCUjPonP9WJ7237WsQ8oy8vO
pT2UZ3dQ8xYeY07rw7pVTiBqxQiTTi2YvC8kIGmpSXIqd4I3hWTOLT3NGdMmsnheFkvdzg6iZPwM
1VeD3d0+EYt8jbvU/wLE3v2wq3YNKBC+09E2hf7kGEizjRLhtHgeu4o0ilXf+nMnT3o1eDe9vpDV
SaR9NW01oaLu5XnuhLanhA+qvxzEHTUCztWwJqPferQFHEk+xy9erk/7otCbdEsYpvF5ls1tv7A8
toZF+tUZ6/62k17wniapdzAsqZKNRe4Iz3KRP1ot9wvluudeqX+Mh0AZVc9D3o4XMzHx6AjWDkyn
QWZ9ME/dbykOXAPc0WRcUDvTPLHSe8214q4Vs3PqB+JM1Y3UaUan6TdQjZwnA8dnY2t1NGht/K2o
0IzzQc+mD0G7z13PBt7fGqWO0w6zuoxqpBc0VP5QFWFIusxPA2KuqTWGE8exzgXpuChOwZBuClfI
t462F+ZwkoU8qW2moJxUGLBtjtC2NdepJj+4bSvGJJwspQPAIbS7ATCT3wz0i0VMz8rIku1RlriT
NgnxD7V126ZHskhs6vyab4whL4z2J/STuTa0/tLwymyPDQctsCEu++ZnxKlAGe/Ncgn2JMM72jRp
FJpjr3wt58F+9txurA6xr5n3rYzlKXbYLERWrkOmtTpRHTQ9C9KI/QaLekeFNmTyNj4ZqcE4lKDq
k5hqOgwqoSpGIPWEfmbZ6nTQZrvfjxt8bvpnmAYugQ3YmXENWtWdTwMpqtKnjPU1O/RxmjAXCMTr
mOUmK6aiFrijNaeNbBosIsHu8+L7PabHvqUf8X/XXf75d3xGg2b4iSehj+4etY8VFmmqoszq8v3/
7y5X8/Hjn/9gGPff7vz2Xb3/149aZWq+ea9+/PMfd+/1e8U4z7/+3f/8H/7VWa553n+vyBkGXAgS
GNFfp0PHH5365z8036KBnDEUxwECxrzNv/WWB//t2kDY4EgwmeUzGsDwwf/tLefvrbh5+sp5QRxA
M/b/prfcXOdr/t+75jgrwd5bxwXp84Yp7XxqLq8ZmSEKnuxIqjTdBY5tPPLyjYdlceXW9CfzBtSc
Og7LbFohkVzwEDSue3VYlC6WpiNI7zs7zJU+8FW1nT1bFdlhp1Halg4egsqUvwN1x2cIkWbkf7vQ
d//6mf9V99WdyGrV/fMf1q+t8X/9ep+JynVM1WJ+01oHtf5tsAVTFFRuVJ9Rqbn+XZXG2TkIKjMP
K0hjW1U7X8Uam2CX0VaPMhrVOadwazUQbklOZ5De/JS2Lz3b0eQOGcjuC2qsVXHq6rXfwe2JLsWD
Y7ryldFfetJgR7/FpadvkZ7n49ac8iCUtI+TTkiHcxqwIhNEqS0JNjdSBPY3+lBlByG0bpd7xAZF
75s7OVGlbKtqOvz+gvzn9WBOF/ga9TRQDf7n6+G0OvCZsrAiv62mp5LWZ3z1vUzOyLvoqkTR/ir1
BYdj3w7ffn/oT/Pz671YydfMTjClxjzEZ3plXdZVAq/EiPqR/1nyIHhmNHomgs+mHQ0Iu5KOB/bM
FR3/w/CiTUVxIqH9/fc/49chr/VX8DgztMC0E1cAtuWvT4RIG4Vb2lfROCDZQqMrSEOUP8EMvdhm
tRy5Dtnm94f8dUTir0MCnoObYrpQ4QAI/nrIoUnjXtE5EvnjivVx/VcGAB86n9bg3x/oP+8uoGom
X33GEwwr+MyDQceUAPtwVWTnq0VpoSCxj4WjdrVEdExDScGG2DdPDCg5f/iGfPqY/esk4dPyjlFI
dSGO/HqSMXc2aZqe/HGsxL4iLxz5bk3xvEu8qNRbaqqU8qey23bG8lLH0Jr/9ycfcP7MCK7jWJ+v
cqcl9PIMrYqEE7/qsXgH/PeaW3RhyVGFo2JLVrtPvz/mr3NZf500PBzWbCYzvJWw/etJZ9o46pS/
FIWZzjmybcKIVvjN8++P8p/Pjw/pgYXYZL6I+en1v//bIkZ803W1F5CvLLJ0O1NKYcGijbku7Cz8
/aH+5jZyrJUcBz4u8Fkrfj2W545jITvyWTjHz730KK47Pyi15CFdWA0F2DaS+lweFgNPneq+/OHw
//l2Es5hGeFz6PEt/IyV7+wFSD8oHvpyzY+2EBdGqt88Xb1ZSX+Ajb4TTRJvssnd5qn3SIP125gH
+PUWkyL45OxxMmZsa4ssLLw/UDf+5i788tM+PeCqq9IhxtQVeU5wMuvgLrDVN27NH1bov1kmuQQw
RvUVJAyLxvz1Drha5U+5ubRRbk+PnupoxLReSqtFR9hTi6XfMdXTqz+SOjCLZK2k+/4fXqX/fKz5
CSzQf027MVv2aeaWMWmVix5jceFLEXl2E2xHmmX+cKa/DkmvL896FMIKnfZOWASfvs345cpq1AeO
knvPyew9qVK91Hxt26mLfv9c/d1jxQvEXC3LowMB+NdrmpPw0kkBtJG1NO0BL89rJpArmnQA7gdH
YSb32RT9/ph/d3rWGtkxOUjC5zN3Grij4U55Rwjf9E9JQN+Zy+SZsr3TkFofvz/W3722AAyZKYTn
rpvsYX89Qam5+OLmlmzDnJfbSpNU0HwSncksJjqbmZhpFNXDUfmvAveILps/wdb/9rll+JyzXeFg
vvXp/ehHOk+kkm3UuvY14BNPVXfIoRwu22nuf8zclothkMVYE/TErQ/Z0Gp/uOZ/+yNWzKvrgLjg
I/TpRgN2E9JM6zZyJvFqWfrDbJjX2VBPjdG8ENrd8e2i49r5aafU3ydB2P4/Y6N/E2/+pVv6NVr2
YVwgJDBXdA5P9a/3Yajyqk8wCEZ0j81RPmiXgGwjoJ48jZRT7xAqRkORIUqXwVpnB26zSS0n3Wqm
FilFdaamo65YO0hiqRWHFf+wpeXnTyTx/3w4Awh1qx2E2p+ODevX36n7uDkXjEh8uOznrLf8Ux74
e1J0AIsGNPC/vyz/uXTyKWFseUXT8Ix+Rsd1o0l3aF7ieHW64aMoskfHEtbPQftTePvXZPev15+X
nIPpLjRP4B+f1hQgFUYxFbYeGdI8amXzulgFYwd1dzclxJVZPJKpoNK/kxV1wAR6GHy98dBU5bbX
iwrJucWkIIZbPJXem3L94aDIVKIVrUxSNgQTRpretwP3xy4rsB4m1s6GfNhg9Xbo6bSCqPoP5NjP
9woiHewUzoVXm6fq82o89nWKiFcuUc8GKnKcyr+HFels/AW94Dqt8Yd1+fPq/6/j+QC1dEYHQNX9
+myklcoHvWmXCCTAfBa57tx3Sexuf/9MfF6S16NAlQKUCBZmjVl/PUpp44yhm3aJzHgpt/izv+FG
fqOzA3ihHgVqqf5wwPUP/vujwQGZkDZxThgrQv8zpG5qRsS29LFFJlq210YWJrNH8t1sje9GWbSb
CsneJhd2/Yfj/sUn+nxgYmJmADk+jpdPZ0qDnmJOzJ8i/PNMLfAVMoX1FCuPwdWxs07mQNuWkz/7
y8/U9R9rPbt1/foSEwH9H9rOazeOLduyXxSF8Aa4uA/h0ieTSSfqJUBRUnjv4+t7hOp2naM8ktjd
QKPqRdARMxlm77XXmnPMpcw/yRLWjYFQkw/WytuXkuuxAkpkHhr6j0AWf74BUxEy3+VdwHjB5CmY
QnVXkZrpWNVc7f58r3+QoG4uwUppXw9AMBYx2f78WfT1e8x68cQaGNJfJWyJmUnlgu5ZcL4VSGcM
En30RXrTRhDuEEvIykXCjE7X5/FAHzjGX/78nX7xOJiEi61fx6TOug3O62s14rPSyUtavfMBwRDd
WyN504zlTVbmTwmWZyeMs8j/8+f+Y6vGAs0myUlQYwleDw0/Xwt6NqznEyERc5t+z/QlZTBr5Gnu
WlMRezKT1yOd5/KgZwqNB3rLhC/ndff1z1/jB+n151tCoYDKXlrRgBCEbm5Jn0EfDHth8LCOK1+1
KnhNh/huFOFZBEb3LR17/RGVFnqV1Xx+bZJq3kKqcnPZiu4FpJMpeu5jjx5hOzVMkBHaoNYgA7s5
1CrwXFVYynuDiKi7ahG0Xaou0s4iFppmZla8anmtbUtlET/jV5A3KJasTR/15Gw3BemXOCOcdkLg
OVe5m7VDfi7HYsPYU3Hkuc4dRu/yblKTL2SdGXuJVthb20nTtctLvmSvulYilz5jxed6VKbrnC1r
vG46bAkWRrONDMuOh6y8y9tu2URWbngRBBaXYjQL3BBv+glzh3ruzISuCEG35mEaEaylRplom8ro
lOWDl/EXTwV3gvKJMw8tv38sEsJcz4nWWyNyK+VRC9UnLuqX0qg+922K4HPEdL6029pQPAyJ7x88
C/9YGdmVASwTksMbSsjjz0/kQhKwmmaIsMa8176aWR08yVJQbPNFfNYaa/qgGF9hGTcrMZ9HsowE
k5dEltsTTh4vhRnpaCkrIwyee6liThMbmgtCPCCPStZjBJS14CCXna76GIwvmaAkj1HWGIfQKPXv
Q0JLHvukcEDPg3NcyGJ8Q01dxgtlE6tZKs7TFcq/jACcQOrO4Ach5BY3cGGks4qSbvPnS/jP1UTl
xSWMAuLMCj6+eakzbZ6tZsSKrDaMNXEoxxdwU+adWU08O3oU7IjFDb1OJl/po0eHW/TPC0rTg92L
bwDq8/ZdjoigDoOANgSZM0XsE8KB+FMz851cml1kV5VevZZx2ur2EE7GrqkQm2GoFPK7QEN2N5lx
/BKu0rpxiuNdgTPrsgRaQAcp7dVDUpXzJ1OPlJ1cDd+zfpLO2MrbAyL+7ExWIienOijI1iE53iKI
OJ8GX4jn8jLV2mshSWfRyKStLJfqoTJL9JUjI1Mrf1OKIuS968qd0rbyS2Pkxue5BLxUlWV2KiZl
2mUB4qxKk+tLx8jHoWKxrsOsokRS5dbErdLnuVflDNQFC91zhJbxkWFJWboD0uuF/XaLmqB6xcqM
qCXQceBOqySzqHBrrWCsT1Fejk/0bSwvVVO58YK5jJ0K9AYgNwI9LawQ8J7sHD37MW6z9m4SZv4c
IJ05BLg3UWS2w/ImpL3wRp0tPbajor1pEyZWR7BSdm2pxcOdoM9/nTLc4Us9riqYPvNNBRu6iA/h
LgvM+V7CzOoMzPttYD8GffIkAW2CMQVHXS+NNho1ceVWa4vmVUVXKm5bF/W5wR7Q+Ui9AieacRRr
lQD9IRLD2k8q8s6dAL2wvpmDjmuhj+1j3nUN/I1QrF5x4VR+i5EptiVFsM5SLFWnFmkGRI24+MyA
LzpojIP8rAwN10ItjpspwHarGx0OtTJNE7uirftKLaMh4WhiZGnQ57fZEhleYaIdn5Wyxo2bJBis
6vSrGA79ZV7DTGcALvYijdE5y6dkP8N32RA/MjJDWBIH5JfitGLOozYrENIr6RQFIhoToUQ93A2W
XtpKawp7kre0b1M3V0AUdDxb9sKJNyR3hjbXJkZpoDq63NSbjmR6ZUdCSkkPSR+YVciSmlK7K6vy
NoIGvhWtyfISDF1OmAzxJtUDZWfmdbwB8dKfxVmP95AmzG3WtMtVFOQI0/tgDZgLx2zeL8Yc3qO4
FJxFq6xjqrSEGifxA9pc6VhrVbHpqkZ8biylOMR6pSEOmAO/bUQJI0Vc9KgS09rF52Y9p4k1+FNj
Gp8x+NbbpVCn2lGRTTtI2fIXeLoL22sxnwIBD4ksC51pizkK2FELcI8uhietXpVl0gVeMglnsDxV
exw51vM8DJaHYnG6NgL1hb2UZn1qEABgP8ycagCSiPdHwsgUYjanH3ZCYe9NNZzGMpWMc1miQp1C
Uul1q2OoH+d9ZzOZR9uPWlvYd/NYnzU9aR54TV57o1Fc3awyV+BMseka2UCclVp7EfvDdtG6GKel
YDyiwTMIXQisT1gQp+sUyct7lXEzh3A0fYbk2TWlv3zqxapziyw1kcBkWDaNYDg1/WJ8QS5dvFuF
wK0L8uRTpaXy5sc9HZFjetnUqucgxk1jc1QrD1JlRdPW6NLUbXPyztw5HrpToI5Mq2IS6x4lJgTX
uTC7LRFPloNduD6YVTjfCWnuWUo7XXrcXtdyUrC1T0mJxx9XNg5AJMuyiRxhtHRnEjXzUHMa3qd5
8jbiIUJEseoDRaFTtpmu3et5y2ZUNRZSZD25xBxRL0WYBi2WkwiHirwIyx3RpMpp7Az8LYVUUiwm
qYYlQJfAotga8TV6rBGupGfjU4HlUi+X5SEeE+lsIAne8RENfVM8sYTYi4rbNI2CFG7dBTtyv2F9
9EPAgSSWy9EL2GtfEcZK56I1q1e5b5JDq0T61xGPqNPVY3nAhxgT6zhiAC9yxAhxk4qMrrkQn0qy
BENMpwiUtLLfNl0w7JFC7qrIDO8Gy2z8otLqvUo78YxE2LwXkqJ3i7mvr71pLp9JkIhfMAfO94hG
HnAOCN90FHWsPWgD6aFJaGDEHIvGUICKWPoLhiuMpgLuj/lUFRhi+qpNJAykSWXcVUnS4HMaCvNK
M6XaLyCXfB1sCLszw7GnwSCm3ptEa8Se0YfDtIUZE97HmTpZvtGtwkcJngRHRFwgLl3aBFyQUgn2
WM86Bl89NPwonUKmgYx3Jyeth2VXLZDwg6oo7qtUH2rHrPXSaZLmKZvE0YmaRr9bLbDfEkmYXrII
9l3Rt8Po4wgMXhQBL4wdCWXkj+1QfkrojhuOPgCm8aJJm/3WahCgjVFnHTpD/Lr0peH1Q+d3KVYx
BVFg6sCEObUJljxLLLINHNcEaAtgT4ddZrzQHB8+G6mQvqXYWB/LagrBByla6iBjRTAtT3KLsKsR
lldBHYraJXXXrBx+fL7VwoX1Rsx2o6Ugk62k8vtSKKkDibrA92H14xOu0PlSQYW2tdUGVqgamjQ5
qRS0FcmqeC963B7MZNJqs8Cg8iaOJ2+jJXcISpTpKQisagFfI0TnoFSVb6IYfwHsa9yFaGW+ClVG
ndhng/Y0jawpTGfn6VJJE1VNWpkG2iIU+2hAxXNVJenOSoC2TzPkEM5Bht1WaXZgS81eYR9Y5D03
EfwQlK28dJhxwwcxHQ6cd1pHwavlWG14yJrkXod1g++uto7CxMs6hKKyo+to4usKOOBspE5gzA2M
xRa0qbjOYiZvRGmEQcUE8vOULHn8bLTL64wRQ/TZpBGg9c1aXKCk2sRtydsZRdZ+nuQ93kl1S+5I
zZGDM8+mWbRLNgpFYBvQnlDCyzW7nNIqLMGq0rC1GwVzBK6JOV3GMYgqjM9UQfhoo80QVdqO1LUU
FyEaxa00xXuT73iiXGkvLKSZbXTGc66tdUyTWQddgbEgJsP9KMH6YutODlO3HMQ+D12cp+ZjQjWN
zr3dGD0ltZANsNJwSfZjl7OACqXNMa+1e9l4KYIcCyezqV7AE4Qw4HvAM7XVtGJBQpxrK6/Zy4Ve
96soj208kCg4y/GTnvTCNmsnvjKStccEveUzVyj9ktdIddJCNPzUNMJzbdVU16a1S1cdkolZ5q7D
Xbbr16ZRU0fTi67n8b7NQlagJpifsVfhxTV4Vcq89JCggnEaxRLTPmIltC+GY0xmuhMVBfNUMjiQ
D0pYVtu4mmZXBQzAy4xsNFzOaVXAXxGr1Gtn5dLpIyrOWlLvzUCa6CVOYrnDmdD7XRwVd+lYzRd5
qcBhNU0VnWdc6wesENhXEnDAiy6J52VO7tjb+mm9MlSwM/VG3lCOjrrVejGSd8diobvXpp5ZapZr
x6SN6+uohNbRlPL3AL3jIctoYLl6r5uYK/kLsekSeHEiVnWpDCUvElQ4F3FrevAjmi2rP0q1oZ72
0Thp9MPC/omfcxh4u/YD07a1ay91b2H+Nhux5oukYrglT+2+T2cqMgWnT61mKnUyOni513RWrIp7
GAa1Fwf5edIK6SyoPJsJNYaA7HIbtHijotaCxIWrnX8+vis6wrYJt+s5CpTF1SgGd+KYKk9CUNZY
fcL5OsRSvFO6VLyEfVBvBlnkkFP2qQDDAfMALDDNmlg+pflogEra1I06P+lj1UHnKJOrmujIOupc
bbFUyCVenbLQTrhKUigFuaFiERB46hcObnj1jfrAjCRuEJHPigGLS+Xl6RcpwWZWiKlvRUMEVqIN
IeqRWuYmgrJ80xMdU16uW5heFtCL1Ol1p1/mIAJLhJen/JwYWfgwCGm168Ay4IoPEJ+7tCyG+7bi
nOvgFhrPNV7N81DKk1/LAjiMcA5YpspmyR97XInHDHgr2/1CVh8WHhAIFj1M9DUujruKiF5uvZir
07WtEu0Not538DGa6tPJQsU+iRhTYtFAAWeOVYsqZa6yzQg770grSgAPpCS+lBbJNc7wr0u1ZL1G
uV685IPQ2cyE40257vkwgihfspiLujQzC29nYHYcZCpBlV1wNQOFd6JedJTYS7yFQAMFrdMqb8qE
+gyIxSkGzbLnTpxsGjHmButb7JB1dJ27ZYYpU1e+hBg+ACuUBt4YK0ACohCv0JxV7zOPlyuGhuYj
7jN8jaqR2X43J1Dng1m4aHnYbjgjVMcfYppObSQvxWkw2FJQim/lVOqu3phQ6BJAO+EcmcB08J5w
wDH9dikqOyH2K0HO6LajRlGnALDBWDW+iWnY+JnMzSlHfV9b85nRnvSM/fOrUSTh8zAq8ZehE0V/
6cP8vRdy5B0i+ESYjcV1zPpw32pldCQygbUdZqgbVaD5NXXErzOCmH+wVLKznGrRQAytX6nFfBAO
2dHsGqmyNaUpnB7XnNMIQ30cTBm3CDVd11UCZNsU5ads9HuR7vVm0izEjIuSbUKhq3DYBaIbmhiz
qDMFWw6L8dCzWNlThc4wFlrrRIN+kZGLNuhEaLputc6a8IYJscE8hEhR9lc0vo/yvOiRrZcS5IQ0
B2eUjhneTlU8WSIdWkAMe0kfO/KzGsrbUOm5igqehHGNrQwV5MplrAwvqpyOu6oSatkJ2oznF1Oo
R4etOOA5ZL9rZHeIHonqjfaCKJUYjCIKxiAzGd9U7Kf2YDZUd4XCQSB5DMc42AWSSHgOLQk6EPND
2Mb6fh5C/D6mFc5rD7nfBYo0+AWOdicXCjRWIksSKuu8tUVxAa1BSb2hM1A6FrW7lyQjGaq2aQQw
29DiMxfA439s0u7cTxwX2XbQiSvDe8ikHqtc8Ap9fTrPmU4zCsHeJVTx9dMZUe01tdDBVHG0DARn
eteO/oJL0lOEEocfYl/AEJ+mJtnhW/9WSLC1RnU9xI2l7HbJooNJ1Vvcs4O1abpqhyU0wslXL49D
wT9WogSR+CSJu1CKvURkeMVZxWkHEsNL0jNog8wLb6yFdTgyBL8UF5/+fsjMcd0Rkrja1BAkjiAV
Q0dWS80JsDC5WTA/zo1SuIAeUk8UdOMkrfnjWlwdlSLFwRHzKIB5mT1zFhmdxNOpSJBHL2F2DVKz
s7UYotdUddS700bWxSduwhsmpWcu1POspduRCIB50g9jn0PZYEdWvQFwJTbNwGwDFHOKRYmywGrE
XjAXjqkK00XJkhZwC0XQgsTeYKWEeaRqgmkjrZ8v5tJM93htJghAQyFcVQ30TR0m8hm3z/AtJhzH
EaXiZWFGSeZS2kI1CmmeWK0weTN4VSdYU1WSyVLfeZ8sO1mX/ZmH5aADrersimYR0EOZaC+rQ7en
X4JMB5YmDcrLICmPJi53Z8zz6owfJbdReb3EuRy7cGBS9F7SciiaOvMq7uY2LmUJ4B8+TeKtWioh
vAdYEzjPx4r1WW5xh7YhR0lO7SuZhEbLnHylOQFu1Iqf5EkAcKBFg2Nk3dc+SHxWOx45lcM17U35
Amde9uLEEk+RoZr3ign8JY6k0pWqPtmijcuhz0i7lFPyee16w4obe3zJJgDOYJ5Ltu9UO3eIxU/A
TrOzWDfoJevQF0flkxnCCVIKaoeARKCTPuGGKpRR3+paon4yJNiAUt8CGFt/OKUB6r5u+oJforqW
CXi8XufoQt7eAsOiYH6gK3TLtMmoQDPU7ZZkmPws1AlwyCizvhglbnWElSUuYC4A3bQMQUHjhHUh
sFNEoh4/dTR5dNo4UyC/awu2dGweehWuB2TlPIgqBTHR2W4l9tGbQU/kUPNO3Bvcg0M41sWhEJXZ
dHFwtd8swFJ8XJQwlpi7blskc3hnYFs9a+zJX6ckER6qRkm/B1U+H6csrF7bXEmvXScOkm2IdLSM
moH9PGrSpsOszMC/ld2UZo2nhBEPTxlqrtLUJq+i3HwK5XZ+lIq42UxWOjy1gFfvubuQIbo+jrZB
QOETJmJyNJow8xjVV4eiBPPgcd6B5yoB9AqMOOR83qlOr01j4yhRubgyH33qyPFmgtb0uwRzHn3H
BOlWq5o+VEDAafXQnS14Q3h55+jSB0L+kDdDs21ijarGJI4K5FUih4wgOB9N11gqpsCvLYlGeyo1
2lu4xDQqUFRaxKNM3KaekiGBrsLyIptG9sVq2KcWAzADhC/Neqz1SHNqAGnOkuXqcwFG9EWgtDHK
2fLMdI0toDknuGZdlxVsYLaJfBEsp+oM5TluFdpoxhQ+sMZf6eg5osqRmJE/pQmcWFhYhaj5tV5v
JqVJVhvPLozZwExM1YZE3rck8Zj0Vva5y2k+4K0zGEII35UUVZkYVXS4cwXTUq96tLW3EcMGsEtF
4YLAo+lr8s7VafeMb2LHq9u/Nz3NmiYbW7eMdKyESIGrsqYjGAg0BqJY26f86rYx499qcBFuIgPa
7jJlnZsNabeL6GK7GpvsNzFgi+60XPbVRdO+4TnE5thPittT6OlDRGEyWsMhLsrquApAd/TrBUcI
Zc1tlqFsbXXIcyfCw+pE/Lu9UiOx4NLR6aMF20JahJdC+2o4VSELhSwG0iM+PFiZPYaPedCKiCoX
bKDUmnhH9VYUbESrOg/TZN7XtLWOPw7cc1SMT2FUSEdFCQdXbZPOFmcYRWaSaWy7o3mIW30P7QOe
gCL7M/Ct0K7Rtm8wZfcPkipBx1LnFe9MVQhIo0w2ypBZQHX7yZOVrnpNmtJ4K0C2f4K11D7TV4N5
MsarqQjbWnnIh6n9GjAlOBQM1XaTQJt4puI51oteXSyotJtiDiFXF4mrFHP0/OdZz4/0jp9Hp6uE
bAWWGOT2oDP6eV42MoxKI1GuPUlNVEdoa/Y7yXoqUnrSWXVXBFL1oPGtnpi5fGN7omiRMb4j1VMy
7U1fy+kxNPWNUXPUx73zJIGb3bclXNM0LiL6a5r1wXf+xQReY51HSKKQo8rg9+Y7q3SYglFJUW+W
ifo0x5PlYPaIOARUqYOtK/HbdcXBJ/w1UniRWoYGhyRv1VNlFi3mNESfFEfNB8qAf87NNPKjuEum
xXFQkm5Gj+Sh1uFihLUn0/JuUZowj7oPOGDaRR2prhqkmP1aIftIkLROt29uIQKXNQSVKeQaqvDz
LTS0hSe6i2tvKaVsb5VBDU5nGhI3iIzHKlHekKc/zeiJHbNJBo4IFOoaAwO7q83iAmY9Q7WovdF6
SE8MIs3zGKvlzqhnxV0Epm35IpfIZ8V1SNVIDBMmaXIZdpDTQ6A7HW2DSq1iGRBD+T1o6nOAy8GW
KskrotHa5AuyPY3x/NFaivxdmHENGFkK48LK4VD2S8mxW9cfacdEO3FYhtcmlRa3CaChQH9XXPRE
wAPj/NXEehDaQyLp7wvvDlAVGuDqEs7f/vxS/EN5B8kZRSfzR7QNkMZulbsWDvB+GpGLVlgk3bGZ
NxZRPGc68fANccTGTq0b0WNvCjHLTfo1lnTRURINeOOfv4l6e2sRVsiyJSPyYYRDptbPt3bgb6q4
F0uvmxX9Xg9Ck1mFMl5+fMr/h6yMzbdy9QG1/7X+7PeSnBFSt7v//q+f/vRY5vz/9j/56V+0//3j
r8Nv5eow+ukP3g+30X3/rZmv38Cj/vun/89/+X/6l//jT3qcKzxL72VPuA0/Deboz6EYCkKu/0gi
/+F1enyLx5sUjfUf/NvrJMnyvxAdoSqTVnsSS/3/tjphVf+XxVybrgcyVoUG/H9SNGT9X7RT0XLC
KJF/GKT+43SSxX/x0CGJY/Ytmfh7/q+cTjdPsLA+LPwP+9zNAxNKpiBOonSsjtLddMQmtJUBfNn6
oXsSPlD/8Hv8bd35z2cYN+ucGjbiFIEoP+r3/Tl6tkdfeP3bdb78e+36u9XpRkHy14++ed4NK40F
YeFHK0fjGhyHl/JY+uKX8Lv6YUjRukn8tWr+9RHrb/U3A8IIKqlb5FY8NtGQXjpjBv4a4gRIehTH
Hd3pEjtTM+3pVm9nuW13/RwH27EVJ7omPdV0UqubvJ8MmwxJ5K3ZilghMNQllDYGmaKYYG5zbTvX
jQ6HoJZgW1WZ3yWm6a2TfndhjIBtSKLotxKRlSUaXRIkDU+vApOGeltDiIfvRHVnvphSpvlyZ4bv
ktiV30cKXBQZmgqRus9dVGgAIcQcvdVMWTEnbDSceqpmo8ODQn5OkRhekcZtOwthnkYqDMENfQR0
PzXtdBDq3Zrk5IVTnl3ETHzvTBIe0Iz2yQMjbs03e8uE16ygLO9VRn64T76KZY/zFgLOJk/ozOLq
K4n3MJVDS2OYwqgrCMA20zMdEQHjdA7BJJXf0mnEltyZsQuKRToNkQ4du5lVTwjj8ZBZTXVMoana
QhAq9LNoGtPZmmDc5Oa7kfbIANRMdPKhHp0xEsJdKhrg+xStPshRMDpyMM4EKgShkyehZJcKhuQs
oKBKlPqV4d5wSmQc7jQl6s0Hz+rP2+9fD9K6dv/tQUqEddo41dLRkI6CeoqNQ7NsVwLcRB0sGAdd
vx/jHZ39ELj3nz/z50rjr4+8KXwslClRyaz7mCsjh3eoZE6HHsFpeo6HulxzyuunwRMi6SPTwe8+
Uf/5lyRrxOj7mReSX3Cru+JoKxvOf+IHv9BNGfrXb7TKq/52EY2ZemleX/gGugo6nlPSe9Ml59cR
+r01uMk1Kg6qHdvEXiBzCV2JhmK8LwSk3dc/X1T5dyvCeoP/9h3QktXA8q3laNaxZ4Xt42jk3tJa
blQnJ9BpXpFb56JU4AgmqZsaxivGUXQczVLum0V1YATFGsBw6QXxkl3DjwfkDcLdKF/pEhxYUT64
WusC+6ul60blanSdnqlFuxxBOLhEHEA0tFXXyCPkPwfta/+RDeLGL/vXXbnZRXQY6TpV4nJE6NA0
jwwCkAnJUDs/GVTTuq+QsQD7oowOxn7M6Lw65H7XT4Zw6RiW5w9V+u8KhbKBjf0XG8JvHr8fYrG/
3Zq2A36wzMJ8VGnau/3oFspRr74A5PWscffn+/8jJfcXl/W2fqamtiRU0/NRsWGMHO5QfB1nB/z6
OT0NO81vbTqtu94tHYAqHupQW/Qn5wzOfGPd1/4DneXd7D00jnneQ2Kz+8NHO+2PDMJffbWbzcoU
+6JPWr6aZG5ElORQvPVTTtzEekr/Tod0AXo67sHt2aSt1F/+fEV+V0XoN2/9NJfFsGiId5ENU8rj
cW6RE5W0E7T2XD5h2VsOupl8kFD7Iwz5V7/lzSLQMmPo4NbwAm7CLUd3Gw66Y7HOKPvQ/+ha/m6p
+SEi/tuzNIRahqaPT9E3waZ/LnbAmBwgltvggfPudtijznECLzoFHgETHxzSboTz/3mVboM6STqT
cIt1y5FwakysbxBpEsVrTH+kJojOI/gQQ3uMCKxhWIdtw+0xQ0Bflz94uq2fhap/fYGb1U03KIqJ
bFmOuGQ4bWXPiFnPoBx8E+Ew0jQnMXaDBYr3cxtabllnqxXTJ/JzU0dQxokr9mLui8Y8M+neskYx
7U5j5J0e0uLVgkRmWjMZNcuxmj8vTMAofV2ccn7UDL4ydF7d7sx+h7KgLa9E/cjGQC7PoV4Upy/3
QvXcitc+4RVS7mPtJZl78oOeQc3Yonkv8w0Z0dChF71ADq/SfKeMsDjAWM/xu8EhvmVgsnzqzQ3n
yYOUlRcCjfdzlxwiIfBHXMoKarmFZigGQyVilNHtiOl148LwGcaGLT1FfTtpA0P6K+UOWumR1lcV
iDutXINtVOyY+gPzsRdUIZ+ngZ28HQmr6rSzMkbvkdSf6mr5wGTxu2VXu3ntLDPOOA6z7Jqb+IAG
UTxlB2mbHvrYKS7StvOWN/NdPE5P+kt3Gh/k44d+zd88JNrNGxj389DnEZ8cCgz5nW60C0j1zY7O
rP5cyiGzBW/J9+uVmuuTqHye5Ps/rzU/ztS/ePm1mzJKQp9EyHez0H3uT6SkOIuoehZsTbuPxk1j
DhcQuTsLeJY6PMMpcC0BopmJfsPcqJgR2/pTa12XiXFE+zlKZwaf4N6MR2Bsdp8EvighHqVtt4iz
TShvLXpZjnau4YGE+j+pwwb7DKkP4A6QPJthxFw0ObHm7pOaWHNo2xKYLyM9L+FRCvZh09hB+tpM
R1G/C3oktQ8RPiy0+rOKYi3qj71MwSrbFX3mP1+i3y3Ht45PyLIwBEDnHy3USY8YabfDC4IyNoNT
KrDrfPAx62P2iztx66NjHFOM+BukY/hcvo3XZTd+n47GVn8Q38tHYdP6y3P/kH3786cpP7c4/rMu
KTfFTNTHaEYqPk3eCNy800K63HvWH7rIW0BoSYkzXoTzsJsScjvcRrOX7XAdHDXHvG3Lz4x7sleF
4ITUFS/MN1sc8QiB0XBfUHGW3UfX/jcVyG0IfQ5xWFDUQDqO+5losVJmuq67Yfhp7D3wQZw03vvh
EmvFrtQPGeHYtXLpd1UOQ98vP+IS/OZayWtB+LetC6nN1MYy1yoaNqLlqtM9I18N42Fm9xrV2F18
nOqDAb2d2Un6URXwm0Xh1lQlwrc0h46tq29Lp5ZIPkDDTX7eWHC585OEVDrd8oLalr43GeAaGmlf
ZGgI+QeJvr/7AjdlaDDmcdNmbC0tw858Aj19VKSPbLY/bJS/eNy1m4uaUvZVrVXLx7ipReRt0bJt
SPLxugGVWkKwvG8MgeaXEgk1TYKmzYgUaZ9JTCUBYyl2iooZWwdrpbmksS8FOkEJQT/YlWo1ThXC
lq0rgVT6oUx9sseJAuik9ipDnmXlIrb+PR1Ggq/+/D795uW9bVkuOUyYLuRaUSfPw9akVosWw06n
9z///N8VMtpNKTqZWV+oDev0vB/Plk+6j8fMxmnYliTvu/A19qN98VHV9JsH/pYmNceVpBIIPx+j
cNNLwWdT1T0xv+fIHwCUGq/EedhD5wJ4UxtcnXeN8v94GeWf37Q4GqUqA91/rIsNIhrSNpFV3TXT
R0e4H4vpr566m2XPGocyCwtzPuZe/Vn0zNf3dje6O8nWn/18bxwSH1SXjRJwW9gXCGiO7L5LTrcB
Xfcl/UKx+PXP9/PH2vGrL3LzculD1VliYMzHVDohYJtLXyq3xLzEn/Pn9n6IfWY6B/IMbOQwG2FP
QEr8mJwEcdPQ/hLdNT3ye/46hNsWs8S+/2Cpk39z52/9W0hdQmFQk/lIfA/g0s+p+YyEL1+GzfI9
TRtnRFVgERF5rseNhhS6d+NoI8/EtVv0jnbt5GrtHgjlbJxirFjaR2eU9bL84nLdGl9rxLJJn3Df
Fp/1QHjr/cHLXflF57DwwR353a9+84bhwl+WfNB56I+t1x3Ha3uCIA5+8ZC4KHxO+qf6kmwLr3J6
W97kzwze7dCXPjhqy+vH/Oo3vKk+6Vujs55ZQebsxYo2HeCkEiuxpgKzpbm0WdDLAUpBQw8ZENHX
e7ZNgmcyKQHlqjuTaJsawcqrhfmNuXT7xawdfpd+++er87t64TZVXtOXKJ9MDUhvIIIgP3V3ndYh
OT2QXjgMT6i2iCZRGsOJBr8b9uFGB5wwgynfiPFZITot8k2yi4pnRBqasm8JoSf5E2zvLhtOhBaN
DKPi7tIW56gh5g692wdffF06fnVd19v9t827MAoymNYv3viTa3qJw9LlIhJwDXtxWcNcDA+OYAdu
Z8O42IHT3+nuJt3FDpF7e46kNjjyzZ+/zG9vsvLzlxmkVpszqaDajqNDo08bw2S+txOM+1jcziiA
e+XclBYCGlRWhGDM5Cugo086+X9x9h27jSvRtl9EgDlMmUlRWZbDhLDdbeac+fV3UXi4V+YRxYee
nEHjwCVW2LVr7xVgw4Kebl/rXvgxNrhdoIDKwW0Lkq3Q1sVDtlVH5tgRgkJC4HElHN8Ejx5N3iwe
R4QwKdFPxw65h4KXJqBvhKeOX8UOorCQu2JUVLJT0PJegGUrJJXqVxQLlnoRt3LR3brVhAsf6gZJ
FwyTXnK1+aTM4R2QjnQXas9Xg1lIcNhZDAYhsKOlCENA4MrbBVdGL065WtmpMZhQUrVGPfmMD9QG
4NQrseUPmRG8AK13lWxX9ndI9dRO97Z4qVvZWVzbrwtxYK594sPjgQDbinKy3gT4BBLlmatQko5W
RQ55CDnD60obiB/6QOqgWxDwafTUBlw+4Ga1chu2utT+kPQB2tE8C1nVo9gDtmznuc7AI4VCkg5A
kunBrQ2cuffnM3nrsT/YJzftvLvFYhKUxiG1TjmNwulw6DEoHXUDrXnxtFfcokZvsDqpU3a1WXvA
LNWTptbg/bkWIOrulS2GDC2Ar3sn28QG8NsWuIzbAArwei2jrAPnTWs4UIB5KcnX84+dEtRH3zoL
1DBuBgV8Gpi3OQeFOBW8f3PcCitZ99LGv+3Wu7mExkpGZtNzEza9BKD4inTKr/CqprRwG6jPv2GG
5fi/598sKtapNEhjjEGkM+gWQBA0O15B1Q+Y4jdSzSzvEO3X7o5bAeXBjN2UVu6+KI8DXwxLj3ZI
aQfNwyYENFQt8MKEmRpgO3DxSbZ5BscXncam3UvllsgOHS8XSCuudHf2ABcH6AqstWsDEf5jTynI
OCCKLBR6RxBqFelBorPhO5wzvAo4a5nhDsA/g0LcV2Y/mVnK8HIhw7+NSysC9mV35Rg1aQ5ejd7Z
3jtlhSYyEJNYiZszDZn/nd5b/L/7YpFiCT4B+cdp1UhLbEmntcyI9VyHv5QxqgCPy/5psOoNqxZO
rfjb2iA33GEwPgDpfHm+xrf6xKNpn21UMFP71k8w7Vyh5pACfhsIC+jKwWh+6FxhKA11N5Am5OIM
M0Tp/ROlFXFfvuCqgaYlsHNXyNrvgJwl8ZwKcMJYQQEGxYsuz3/fUnWdnsLy3SQFaMgLkElHwSOA
s6acCIB6XGERu+0h4a3RFpzQ6g1ehUC58Cshf3FhZvs+GRuQiimM2TeGrw9DoyTQV4JapspNyT+A
cwUh8+dRfIkMjMv1ryiH50r312sU2uysDPY31THj9wQ86HZQjng+F0vvkltz7G4uppahEJH4XXA2
sjLZN66UjjKM1qqA0+Ng+jp6YvJfCi2PSoUcogy0tVarL72WG5RSWb58XvklCxWXm2Dy3S9J8riA
byF+SZaojUkjICijTScqvEIkXxWtDH1fGe4y1+o12rFmaOAVCBeKBOdr72nMAKkHPXwDFrbW+vOg
8efkmPy4O5445OErA7XOtZtyJpT1f4ds9pbzwISMpClQ+u5XLupjtUXlIFAqiAkqSDEZX43tmjj7
BgSn4Vvhb4nRkP4xgN6upbtpIpkcpnvTjZfJnZbsIjtTLO6o0WqsnYWVXTETqf7fL5xD2kZQsSJ2
2q0lNkPrNFpjjGauRQaJTpirSttyFxzYt1KJt77BG6Kyqiu9kBrNJW0SBm5VoMZQqIUDhqbCEFaH
XLjC2NgP+0hNbV/jVqZyqQE8V9tkAXIAfRdjBbvaYm1OjS+5I9oJyhuEklxg7WCwMi7yQ2R5l1wh
NpIqrIy9cJffqi13q0h3ZAOk0PSZR0q99DK7h7Pw+g5deLXeIt/9n/dKvi1hi+YwemSS2l/BgDuV
QVhrU7eUn9+u97sBOpps4mraILUOByDcLJXBq+IFshMyVIMVH88cQv/jr0XPhSrXHPnpufCsKVkM
RyuiwduX06jAZVc+sfjPqFL6PlL4vafAJ1xN1Eq7eircK1cGX8iLb93Lu08FZVQcpRJjRzKrQbZH
hgbuSun9Jln84Ka8Vf7v/nY9VKHIT+tU6yUaHcaoiyj8gBGmlVaiJSdYQSqeXmlAFJmMDodNDYB3
9cDL5SetZjrw3ntu22/Ql8ajXV0T2Lul/I9+1ux9wjLBCJ4fflarklqq905zbeXWBg/Wya3AhPGT
xhoNXJO16gqPO7n/yRx33+iJA3Usw0T9xYLJmAHkNDZ1Z/qWp6+FpqXgO9fozYsA7p/T5U3tITKl
8QZYYftCgTWlTFuVCiK/JRyLQ74Nt88vpqUK6FwgNyIAg3anEXNvlElhHxL2KB8Y1/ArwJFUr/qk
kF7CkEeJNJEFYmklRix+6vyl0Xrwpu5Fyhm/ibfxgsYWnuPlH2QLnzA6Y/fQlfJHebCYc2exX8Xr
yvcuXMRzTVMK1OC6nL63VJPT8DOqOUK/P+06GGWoDU5YiEqUp5ZrE7wQ88np3+9OQZjUKL3ALsEZ
0XX66zLnpjiCEoENduRAcFBz1H3lulRZX5UuKx+5NCb7e0y6jSGXxmBuh6O0R56aVLr/p4UxDNjf
qHbIzEeJVD8STgO/DYKVauLSoLMqDED35WSUDVRV/0FxVymAW2m4ptm61C6ci7WCxR8JUHVEKkfJ
CS/TW++U69GWPZNvJQ7I9fnMLe2OWfLTg5sz8QGRfwwgmbL9jSRCvuU1CQcO0TOy3MUTqQ9Xhltq
18zVSF0BHqtkiPFg/wKHwR2sIa/FFoRz3DtqcynNyhntwIIu5k9l0mZu0zp6B2r94uNl8/yTFyIA
1PZ/bxbYxIxwN8Nm6X441d3i2c+8hYcQ0jNGD0bnD2Pnp3LnH/nTPw44Tf7diZB6mNvDqxwvlJ30
LbmXppMxEDhOnSRzf+lX+hw0qh8q/B/PBT/2/fmwCwkRJ80Cjp8KMQzlsIP27Tk71dMcVy/xHtxw
a/yRbO+cGi021iYDJ1nmUa4q9jBUNZ+P/vhwABL9+5vB1mcbN2aBqyRBD21PfnFtKm7tYfw4I+Ju
MJm7GS06qahBnkbxxKDt2go0eHLKUwV2RPXV//z8JM1RG7XpuspX4vetnPffa3SCdv9aRRh9ekPb
44swl44fOixwoq6coODnbehD8lGwMjJLpduTr+6rYNeikubXwOJOXWdCsgOIG0hz4QXMK8G2/4GA
diXntvgF39jula+xDv4xWdniS5M/i0xZOHown8NPBQBFiy7Byl3yOM0Fp+H3DBAgZ0mwzsCsc29u
DnOEj74+ee+kC16eQg3G852z0NOCPOfvYeAglhDdLfJ9Byd6R1mMTnNyaMHiy9XSC0PL/IXbintW
9l54NZZxpaBItyumOkS9zXQCja5wrX48HZZHqz5LnkaY9LJFhZ02aIDOYn/5CqnEOmeAkab+hSLY
3tcCfU3wdgE8xM39EogBkhh9juEEOdACPM9G3ddhzafz6gHkagWmobKk8jZ8uLV0663s7YW2DDdn
qMRDxRLCgJVt7KmCRss0aQZQrN/5EKXbQOFu0xjUhn6nL7CXPhAqeyy/q43/AStdi8abmNc5iHK8
1XayLfe95m5Yb+WoL8y/OP373Ulnq5av06DGNVi/xdD0qgH7oQG3C0kSLQp/ZRR+aZhZuGpgsQZG
K0U5MQ+InB+1yigS2wrMoEj4diHQLYTiluwtDsj1GqJWIZDMUHTTx+y9bM81pLJpQCzhEMtHjUkG
2KwAENfRl5DksA6ZSMwwbqt3QQ0K/Qs4tpB3r44EwExMJCqj/8WSegJbyBR1TbcHD7QYOB1mwmYI
Si773kZal4qWS9Kf0HWUoVPJMSZUHiQB2g34bdylHz7K8FJCSYInr2lHGX7Ew0YFTFeIsMFF1gjj
16jYR3B1go2r7vKlCkEllP25Vb+GKbg8OCniFIzuVirnfZKafFQc6htU2zxXiS8vkctzbUPANfkm
XWWE1Orr8yCx8GTlYCn0a7SkiSkSgq5Ia4kvCF5Dl1MD3gBaFeAvVlqfHvjerLYxLxNo+BRWA6ER
FCZjNLxDWn/+G6a98eiDZ1GWrEuBy8AZd5rJPz3CnaALNGzUinRlgIV+CCfOAm7fZUkMScipcNOq
gxaZITLA2my/CI21vsPTVLCLDXpDXIBfef5RC+VUTpxFXzbp/DL1GmS1xqBVu35DbcKzZ/sqZfN6
bYArMmxS4/lgi+FuFl1jP+7GXAD7oqOHC8jsFuP1l2EM9G7goJg7VdbDHWiXBgXVrxHCMT20Hinm
zyBCXwyadXnXKAHAY3X5wQIcGvDooYG+svLrFq7ROUUqSdmCbQYGtQIkF1vmXTCZc7sPUdtVmeSD
zxwBRV/F9Z0M0HpOa86A5FJwslXGF5CwA0CqYMy7suGnff1gs83FyYu0DqPGxbKIw2cpXhqYijz/
yoVLfS5CHogZBBDcHBn5oLiUXaIiTaXXlrMq6YULMi0ptecDPX5qcMIsxCYhypB1jy+ogJH2fRLc
Y0ILhQ183o3Y31b9z/NxbmWkR1M1C0SwouZD6DXdmlL77LOwQQ8/wvHnU3wbr+1HtLIiC2VVkJl/
hyAgsCFUymHmWKPalU5s+UqsiuqoQMxN4wEIwJOileEpvclfYhMIx9e1+3rpkAqz0AObAj6hfAxd
HhhY3QJkjMKO9yGcUrO36W/mE4InLruOf19au1kgosqgD7npUzuF2ENHQIODhunrMco0MDQ3AvVd
UDyl19Yai0vjzYIQbNiGzh0wHoM+hiRfarlw1thKC51Rbu5MwopEA9sE/PEaJelhB/9VOTRB9Edi
9XwHCo/P6pzv4mctBSoXNmAcfzDdH+5YWB0EltqVusNS1JxTXcDrrjsopKGgp2d2b5b7xC5sKBHo
QNpu2g30yNRuL5ogN9ksIKybsFi5HG542QdH65Y+3d3xkPXs6pBBRMSqvMV6S8JuQh5dI+Kg7myO
uQmhwqlrbhJwK0WhJ9Yq2I2/e508Ce9uIPwFQdkauIghhpKPIqjBnjk8n/SlZ/2c7iJ0YZG7HWa9
ANhb5xXkS3+CSCZOoH1tpCNEnLatATW+emWVl1KQuQlWUealWFAkHoTX0Yk+GLWGxosubEfDPaPf
KVnoFvG72gjek7WEYOHdO2e/DEjUI0iY4xs19xiZ02oH6KaA8PCPQW3OdIEHRR+5NEaILVTsumNt
JTbzilaqGjlg1pq5OailwtnxZ4rHNWkIl9Va8NLHzYKMEAhdV0z5FMdoUnbJjMkcHVbRG4gx+xt/
5UW3cJH+Bw8dDS4hFaiKRD2tDHBhj7uVksdShYCfZTMhFBxqCLZhQ8Rq+O7BjvzEUEq5d5n3ZDDK
Bjp5atNCZkjhalRAzx57kqgjUnyIv3YX2oS7cbxr9qAnNowSHikol7Ga91P99QMkQ9Ch0tFDtkPU
OkyuRz/9vHJyFiZ+jqFmPdcbhinaFhpKRLJnhDptAbFoiKd/HGGK83dxIwmZPC8kSLQI5LebqCyT
w7y8gJab2g4yWGPA2FzXOb0L8XcOco6LDoLMWYd1AAFUa9+EPd5Ap9pK9cgaj/7VPdc7wOHyz2zl
XC5cV3PKz8C10cCT4VQkKGwqlTmNA5bo72oBcbr2HoTdObGHJdqRgo37xNXHlnr10SrKt6SKoCb/
WVmhpTmbjsvdCoVuwKYsgcjeUmqOox5qFfTCYt5I8eDMUWKTHPosFnh727iddfZQDhGAM2a5ciyX
xp9lNGQLi6SC8tAT5OTuJz63thsr7VpPYsoxH03gLLRQHjn4eUGQzrjv9+5na3WZEh/4l+7k2R00
mow+kkF+hXQd//V8QhfSam6Wwbi815NihBHbBrL9EPZFxy2z6kCBv/u/Vfnmti0hVAV8AtpJwBn3
X/HGZ+XnP31hsubgbXHgysQt8XfdbpTrFhqGxA460FK0dnEuDTCLBjkp5RJcKCDeEKB+ml7EI0Sr
oUd4bBXXoWzCSLVkT1zclb7sAkqNY6c9d7e3q8ajA4j7k07MZWrVHwumUDtY3fLQn4PmgDoC4EWB
LLnLLj53gRju83lc2NLs9Pl3w1L02AbcNI9o27/gwGyL1YfzQneIm+OoCRgJJb2LKfR2wzU8ZFcG
fT1mUMbPaL/2/l1KcNhZTIhLiQoBDgYyxoLZ8ouwEd56K7JpCAQWqLuycCnYFHvcnyL0fPKV3bcQ
S9lZIICKx9iQJGatttCwyF4oA4rOX8Lan19alFkkGNw2hPI58htBQm2KhLwk2CdfjbDy65cen3O8
cUW0Vc9DkxidyKGUqUZpO2WEIMZGgojbCUp1sd5QalOvxIDFvT3LOTJuhMo6JEwcgdhSX9y2A3M9
lD3LP7oJ6HQoHzqAYK6MtlAQmYOKhzoVWrLCPTQ9/8AlNP/poMxhvyLZV5CicxGd+UquhysBaT7u
ynGKJK2gYW98xAcXwBzmmyVtKXWRgOvFzoGB48DSCez6kh6EDVDGNndM1XwP7XWYeOQKCbw+rweq
D5AIMLlXcVNpkKe21jAoC11QmHH+jgxoz0C7OJzK7cCCpDpp00aEip57yTeNg16GMmi+Xtv+jjc7
szEJFfmfygKYxa30Bhci8BwcHLicWFMdXpDlcIDoFajJHcwhCZyJ5yu6cIhvfYa70Jd3kyQ4kaEE
IzMOsYOAikwc3NPzP76gNMDNmbRN1ta4QPDXx/gjcPx607uG8NEWV5dWfZTHgetofHmtH7VUbJkz
ageCJyBU3ONJBKbCqInHMMyhsGqNvoLmXYD0MhJVEiwQJb76ay3OpUBy28l3U0jUPBlVU7ux6L4+
mVLvaL3l9cIKc5WGsoDZlK/uB573z+f0dhAeHZBZHOFpWEnmEC90QtEaJYujf+hUCVKNjeBerZDZ
CJINMjMYlsDYBxK3Nj2aZAQrDRnFzzK2CaCYEjUqnQDgbw5q5gRlZ52vMPC/CgUlotUCLLymwM4m
HBCMwvodFmkJSszg4xb52/PPWCCecXOObU0ILpMJWKvQGQHD6iU5Owk6ZIjUctPpkLS/oCmKAh1/
6H+89/4z2FcQ3rlWh+fjL1Xs5xj1HmZWoQdZKKfXyWtzbXaezezQqlThruOENgrH3zywtumJVON/
TG7nKHG+kiRemMpBE9aX22Q2TAmO+SZAi7JWiHdyUx9rw12p4i6hCm4x7W5f0kIhiXmLO4DSr62O
J8m2vhQGdNq33FfvuFbm+GZmAUeP3o/hKeHu/wOqu/BQnUO9Jch3j2yAhASwUpNqsZ+sMbUEqDJn
sJrS4AtBFcO/PUhuO+zuOyEDTEOxEEmjz0BwVWvPbvzeS1f69flOWchDbtN79+fzonGFqsJGcTsV
bbJBgqrHCeQnKGE/H2DpkvkvAtuDQlrJYaFU9mW06BcykhPDPTCvU5KNQhgQpAPQnQBf41zY4bRY
xkeKF1Cz8hOmPPFBTLnVL+++keB42C3XGevQbAjvoNTbZlW7cqMvFVvmyOnEhbAzx+HzxMyXw9xK
LySt42nHWoyk1pLeii9uceCLa5dCAFMhcq04iYOSFq9ZcRUhgJomb2Jo9YINHwe0JjlYZ8npaLco
2+BRyDktPLhZqzc6SfYIk0YPUUg2eanD+EMq2pVdtnBR3uLI3RRlfBrgGYd0EbZK3gtTnwZokwQ6
A32UcGUVlt4KcxA2DMA6hgoCyiGv/oUxa9Tyerzu5XiL9EZ5vtuW3gq3f7//kIpvhKqp8VZohGPD
sN+U/0KjXc+Z8Fjohx9WghdQ52voy7zDo+vUwCEoIg4VDX4pl+1zaS07uFV5Huy6W3347pc0qchB
IxwZPhltuAHUNlJvs0vRnIphz7u0TPi9Iryyewgry0EIETKjHEY92/G5wQDAALM1eqwg5T8J1dQ4
meBPkGa4T9i/eRjrkOoLQ/xNMIF6XRK1JCPhjeCMxOukzs4aAQWoY61K+KxY8ViNp/+SIDVQMINi
420ooPzXBTLD2mmwLYtebSABPgI9ANaDWDsk+/F8PRbKD7dc5m4S4mqUuDxH55hUyjNv/23t1G6N
0Hj+1xcO9hwvDkcsiG25JeIw903W7663cqgX0tJbLnT3q6Ek6BWJh6Ubkz36CdBwlrJB9lYlqhbu
jzn4e+RDmkuhSex0ocW5avLS2rCC0vDw6JGfPp+bpcTtdgzvPqLpYY4itKh1tjrEJ+RIzi3KTKxQ
h7ceKC+HVeXgx9H11t66G4eHfwFVsrDyg6E4Ntu7AP+otrGef8VSc3MOzJYyryKxi7CB8IrdU1CN
hEod0qjELC2gkjboAmjY8XBwvAK3bNfX0oguq6irhbA4B2nTYln7bOajgivDBRlZHHTZN6ID1WJr
6q/AAM8YNV8DrFh6F1beREsNJHK6qu8mNItCH7EDuzq2Wt01KqN1wkuwSTQIohuiDk0U8RuuPv+4
T+bA7GEgURxKcUQ7u9+LdrQFpIg9ECc4JCnkq3QYTs+XcuGwzvHYfpm1YQLTc4eNPZiy4bLkLs//
8lLQn/uy93VVM6KHoE81zRb+kigI+8C/uHuBgZoY12tMJSiZ+9KTvAYldJl0GZUjQJmEmTKf1U7O
Mhrb/qz8mqlC9CDwk7PKkQvNVW6EFRH6up1WnZptsv1bYzJpVTTbrb+Sbi9tTfr3Lon8Is8qGstW
UpFD0i1coTOtLcZN0kdqySYwq+1XDuHSQ5ecFZE7CJRPKIOJPsXa4O/ZwP3IDmFkYItwK4PckudH
0zYFy7ttDw18ShImhF1q0VplTIN4WrSl31kViEMDNNhyAxal4Z1jI3wRDoTlwzAJTwpp5RcsNOTZ
OSAbCCDgNabPBPQEFBl4zQA3AfKwshaTpYc7g5Wmtbz7xEEMW7KkUCSLSr1IcHWbFYw2dQoMyNpu
/JVbcaEWB9Ps38PAHQ9mcD1mkjAr2b0tGXgkNpg1EIEY1Gi/hpta+p5Z/QgmnLHE0AjOdaUBfgI7
C5RY4O98XEMbTb/4v3uCneOrOddNvEjAALxdyciOj/12DRi+9KenMHW3FnUbNVyY4U8zwgvDXltX
ZyLIMexzf6Xs/viAwn369wAFIzQw18YAA2U0JxfiFhKqFAWo2QrvrqW7SyswiwL9mIYE3leY/ESD
sF6TffqxIqLUa8NeLoIbFx4YFXRfPBkW9Ah+P7SkQg05kKDPoz+Pdwu1Dsjc//5QGoWxsaPwGyI0
lGHVkeyF2AHsEUZxoHF05FVUM+KaBZ0a9kZTv4mDyUPhIdmKegvUAN4++ZZwoAL05/kPWghXrDSL
JIMbeEne4QeN51YlNtkOfj9HgzI4TgafYqUAsVBiYecQ6dKHgx7Z4clUD69cZpXDhswgMQ09wZH/
KMRBZhszgK9ACmYT2rA+bWeiORAbob+Qn2knB9EaVnJBPALeQb9XgEgFwaPhvu5wHX1o4MgWvAfp
AHtE3mw5PWC6bchsA+Y4hPDPtNrwCpm1hILDNp4S24SEtMDGhcvJ8+lfOFhzpHSTZ77kFvgxBMyp
mhp0Jxoy5wII1ZDi9FewR48zdPiN/P5ivFaTVvAR4nLBHEd07bhT4aPWs3IVPG4wsHMMcTNGkPvO
8Q1pAzYSVcBiHCx2bq0ROIWAB2FtDhqGuRBRS9NFAw6mkTuj3G7gxaSAcKkBrYPyx/OVWAgO4iwC
ERKqqYmIYVq9+YSytDzRE0hnrS+3kJuzc1gw6qktS02PO/jcQw71PCjxPrJ5VXhLPttX+k2AAgN0
drwtpcSSAs2LSIVX0GqPa2kPzOIOHNnjtGmnzwO6JeotyLJLfqLm4UqXaSGAz90P4pAhOliD4vNA
Di52SAcUER30lWOykLSyc1RvNXoEXxNI88UIwUHurqkuniGKromdDItyu1aEy4ASJneMzef7YYH6
CQeQ36emGf0xy6b3Mg0LKwQGkzIzAj478CKWe7SaaLMMVd5DwTQ6EFOwHFZGXoAKgnb5e2Q6rUnY
umHk/ht8u7hU4ZDNo+mteQa7j3VCCa/QDcGXStvoEoGbj9RLW0tTFpg87BzyKwUebObALEfXzfvI
sJpwiVdcBMizZ7rq8B4Zw7bZAiOrgryTnojjWMpQwd6GG17PzAbOl7L/d2UNpt354OwLU8i5yzs8
X2J9mkHk6pRUTfV2Mx4rHcbjRmWvSfosrvMstylhxyP6HCCIyU56S1vMptI6OIpXVy0UyCU7rs5p
rO4CNgkQ18pxWYiZcywwnY4VGfYj44gB/UPUwB6KA6SGYT//fOYWjrswS3UGVPz9jMfESXsfZMzK
WUNsLiUwwiyQRB0EOUMWD7bUoWHtK+NkvNbfjI56We60h2IbvGCLarB6PcBdqDThLx3b3DvtDCtT
t5SxzKHAQgGV4BuuuYR4zyfUgmFbAfZBRchwlVH6v6Lse2sF+YX6AjuHBQ/VWPglh85JCyywDFPn
HOSBP+RBgJmVPaLO9Q2l7Oq1szubX63LTlvvwbafY4V7gSDdYdqS9VtyLUDjQDr6zauM6lq1Rm4i
fZVWO2V5j0aahZo2Z6ix6AHcaE4wQRRlwehxs6bbAmFu5e299DGz7KMRh5YagxotZTFpTJHuRqWK
inLl2l56h84BvWLBQ0KEwn70PqEARmgtXFhlT3mh1sAnS+F4jt+F28vgNzDhcoSzd0IXObx0P+wV
iCTYFATwhZ64hNRhsNNtp8L6clDT7apnznReH63PLCuJ2PD/wbpGPALsUh+FfWJIWgohgkgXQq1U
i5VjtRAx+FnEqKg+jEe2Ad4KxfCRrGBkthMbSibSNUHnhQxrDuIVQjhPDvSEAHB1iHaXhDr4EBpN
gEgiUqWETlB4fB79FjfF/FEDM6GxFhD+hO7cB6pbfjYCqwgQwG+8d+KN6N+CNZHJhcTnPzhcV+Ji
1gMONw1UBkxT+HMnfxpJ7wW9r2L1+QctLM5cYphNKJEj3YJxXMqnPvkwT5S4DyFLUnZ+I+eJ1MrP
B1qKd3MYbuvTrgdv19Hx4RQJWHEUwuHkLXbVBpDIRIUGs8pA2Skr5Cy12FFt2/e09FVm7bQtXcdz
WC6M2KpYCNvRaV0bPvfNQMopJK9SjQRREOqrbgmKpFHYQW8lrjV8I+w33t8kdvKEXNk+N9zXg1M3
h+66tZBI0OWHbmh5AU8Qhnqh2o3vpKD5jBP22uhCME8cd02+i+qPoXCRNLAKlb0lcEktMqWNi5eu
TxWWBHOzSJV8EE5wTGUgkSv1nlY2hZYwhZK4JiodUNGEJyhn8FB9pZINnedaEn526ESlNCQbSY0O
LpXwZ2j0f1ziWcITkAy8jSPMMLFxbfonvQBdYQvKoMe70qSO2SWN5HP4sjLawqmf60kHUpdSaQvv
j0bxTBIKTp2Gvq/uTTo+EBv0P1HrhdYy5IXllcOyIKjGcrNQllGuSMGACnq1YH/Tl6pCJSlN9zTM
WeP4peJBNfEOsE+X4X+dhpzh82Cnp5EWB6nDC+O+KC6QJYFRAY4AlGF5XvPg5oqONSwaFei/NYOa
s/BApFI4IvSy4GtssxtqfuUM3kLHo+03S7FEIapHgengAeTWkJtAO2Vk9ZEzo1BAJeIigsFTVTiX
KNE09GDQ/p+I2OVZ+QcqzbIXf4/RZ5NRxuD9FePXlEJBy+pYQi5Zsw5fiXDfQKYZ4r3S2Y2MCFX9
AEoWXNhtEpxyHiLLFQBgbqwW1CuPRg7JpXs2M+C1LhPkkfH/QuVEyX1IrfmEnKRvfRlvW8KIJa2C
UcaAPwdFHIlJt4IkKkKp8aDwdtlKi3ShUYdF+v0igJs8nHM5qNKSqAVQKnGizFRFwfZaWD5wd8RK
U3Mhqs/h1CE/wEKaYwdHBKCehSKw7MEGw8tAzR4uUvv+/HAsALjYubR1gA0VdxwEilu128I3RdKj
HxiaA4xl0gbuXrgC4zKmRAV24o7w1lIaHK04QaaVrMtl2olQvNRPxGR9VJmtr8Ate7Sho9HuaiiG
iCsbculSmGOxG4piIdKPA4WAHKVf0MTesPtRIycpouhNUGB+nnDgyigUnHIPK3OzkJrOkdicy9ek
14ckSsI58P7VEXajCjSOPX4fvOai6uX7kbp0+XdT6eSxcJVBlHvxDRa1clVnr7BQh3mW9924o8qg
a0UGettth0HxYzVB0Y/bhj6/8mJfepLMkd0hDT40wSBFpCobTrS6FGJOIJQGmQVKq7x3Cax9AL7L
d7JYK4ks7dBZFB/zOu8jEkNCGuwU657Fm9Vh7Xm69MqbA7rDIa2idKIptCBYGHh90zsuxwxb7Rd7
QZkcauTQVNwMG+4iHdOf9lTGynigoAFtZJu1LtdS1ZidBfKBZ6QsrqbDfuTt8B1eQ0a4pSxKjex2
E++TLSofBGQxkz8sfsrzfcfRtx32IP7+Bw4usoB11DTU4JPwwpLSkRzeciL6StvmmDF8LQAV4lMy
FQFVNEKjgGreGOoUcJ5dBpVaVuk2KzyVRhRMj4N7EAM9K49tdg45WAWmkVKg7QDrRJmB65PX94fJ
sztIhj++29i1N+xKLjHFDN35MIf7TwjrERqGM1GFBKjEY1NylaSADWVQbka3RhWm07zY0zpoXsa+
xrig+pL1iaCkQYZNMORHMl2iKbXoWRVC7rJIW2nixE2x7aRzAbInQ1rAtGl1KsIumdtTrlb3okLQ
n7jy1Nrt9EbMPpvAIrlWofC5nPgehiwgORD/J2W3+Uoy2HHE8fsg5Uoq/HiVZIp9pUQjXai4bqJa
z/tXMtGJGjX1DE7ISuxBFiFqA5keDj4bJzJD5Tsv8aHrN3TAOQVdro91pNWwIEeyJJYW7LJsluM/
XC/ewLfztQ1jVYrSF87vjZxl330pVvoq+fL7bl/3vkVJRpNDCbROSbOuJRmEB7oKnTwoIaTE4hQO
dJhCQYkN0kauMg6BCwbm6QhhfUhc0e9RZCS0HXp/sqpRWSgAkSIr+6GI6JvKQguqLtuCkdLkZH0s
Ov6jEpmdVEqhUQoNn2hCwoffbUIXX01WJJBlKSDVn0o9ZhBqWjB1IvpU9WAgaREerBWSohJkzOIg
t6WA/7OlYabOtjLHIHiB6K+lEvxtiPLN50vvjcvS1zD5qOO6dbiIM6ieU7M2Es2YHT6oaojNjOGq
N9+HRrjEpj9jVhhjV0E4WQvrs+vvu+al5Pe+XykEPA1yfaihk9yaEHVHRi+k/sEvlciVNMYzIkoJ
XXtIE2j1J7BYFKUGHRqr9GHYeoyKAVSzPy4r08GBAZ3Y34SelYRmndt9+T8kncdu6+gShJ+IAHPY
MorKlpw3hH1sM+fMp7+f5q4GOOMk8g/dVdVVl55SOMkjRxkbN8LuabHxzEtmWxxc3FpZugnnsO6W
QrBg8j6kR3U8iqszqk9E6xTqjkYUAzhTuE3LMemRtOiB1jkA2IZHkq/iRPmruJ0IOyhJfy470e0k
OxLWQyG2pwjTkBIeBSu0q7klN4vAxpWBlLo5z/m9Yd0a76tIxFhLvuVdM8dj3f2W7e/CnlM70h3k
r2ZhkSjTrR+SwMzVN+g6JsQMWhJhcVM1Q+4nJvhXjw5dupOwx6XmuVKvW/RczzIx3pV4wWzkUnTS
qZOJTCflK1yH+G2UTD/WwRO3Wy6dSwbblvlzy+sDH2Od4SYFjHv616jdnMkaDqsYo7+29rMSWeFQ
yXdlVW9k2irPZjT3u5IoXCFxBWUpDloGKMHmbcqK5JwKIyuWhgqB1eH1lNlNLTpq8aa0ibus2TPu
2/PKO0+Ipm0Nv27P07a1jmmIoaF45VR6S07iReeXy/Y2tQyoE/U2WQK1qL3E5/GjWHUeanmZZjJ0
BfykkgmoPEVeTkaHEENkDZ7AUtGK1Kc9Y2iURJP5eZEyvzM2t9YUpzZ6XpLYhlLrVrInPma9cH2p
j5VQxRhznwTDnUBVREy1PeJ73MfPIQW8XI6Vhkm0bAVZqlk+Gen1TklQtFvkpreNem3kNTqW8X2e
L2P7O2SdTfLwsAZ5+2zy1vUUtGhwmTtgd5R67Rij6PTKQRd2qVlFbjWeN7zJzbQ9CkkRloD9sZiX
TpdazxHhwu7EbagI+l0eeiy0hXzPA56DtjiBPFmxNw52dzQ42S4i0LVxnQbsnZlcSooncbKF4hNl
vmndib4Qp2/dijRbQK7xWViBuO6IgGDaONOdoXCkb76z3cJscBqSIUxbmh0JKSOEgGJPZFLp6Xkm
SKY+ipsdl7dauqZ4XlXeQAMTt74pHYboSdj+kpIRveqfVGLfQXiDgQt7PsYvU5fshKwI9aR4GbIW
p/W8loO+3CcQHW1fBuaUGL7CFJ5mkQC86EHPfTUqMuEDudOP3eLk2NBiy6lxpWmcgg8rx0OsPHOS
pyu5NiuWRZ8aVEKsHSz6K7WasaAwGkfTdom4DU5VN/yGeBhObWWk39K9S/1F86KCWT/dkR/0LHrL
MlAMI2AYDIPbxXAkPbVZPF7cq45Qo0BJmUOKr7Mmu5sx2IJJlKJx6kmKMWMO0S0s/4oNbxfGPm4N
2W055t7hoOfOUJNRl1Xzh9qPl2XALR1DcqCP1auKI1FyuYxdGUl2kzdK+0bxhMRrFThjXG0Gfq9p
OcmcDoxY8NS+0vzc49Sd0xbNzGCeqi1UcnpJ9VcRcRpQ3bU+Z+JLuQl2DRIw7A3dk3oolu4F66hA
64+x6sYJc4Ht+KTV52byeiy7VIAAglFL8omG+/Y0IfDJhhujmFXUkZxXebh0m4Y3pqQ9qC/rynlU
Lb7O6Hkvj86wLgRWu6P4aWY/Bkl2A22Mn/6OJocEk7Q15xSCF0SzGMRLYW0pjiz7kuRZ3XMXv2j1
XnkcFbY+nerqABsVl2d99Tp8f0GoVbs2nKbhnPsQlnu5Pdc0LeroTlEoM9M2BtWws0j+BON73+ID
/KPK5tiSL2KQfFO2jpbenqjyyO2dQfINafDGtuQcytZbs2phzBttYvGi0oUWTTocM3Jnqq6DjoKe
c9R286xt2WeYj3ix2HPFrPmFfHa7khIv0/Uv8zPpvLTaWLSZo+jyLu6LA1ZU++nx8EF0zTn3RxJC
2w2n99qfOOgb3gXIzbAse3w7HKkd3Wo9F7D0U2tcu8Gxhn2RDK68tME6TpXTdu1RAwfQSdJWlfbS
DkdZuEdKcejlL6KVqzViOn+YrkoqXBk5cVoMQnGZfB4NMCVhrwvEn7ZYTC6zZKuLk5nZaV5aheOp
0snorLvDKBu1Y20rlZW0k+P30QAyGlWDokrsKfYoyhLZ8NdyKb+3iQs/MxQ3K33Ey/jEW3Wgxrq/
qiMuTL07boo9gv4DWoono2H/5iGXgKEyRF5ve3U1fbmirZT1IGnnyzK/wxfbrdo7It6BXTm7MhmM
a606iXa0Cg1ddrUerK0lnhhLES62VL83c+8zWEl+JGmyYAGWUBKfLCbvVWQEQvQlAhmAttmbtbeM
J1JOAyuWCT59LGYGgaJKtc2nrgu0Mto3lvm3KrHiTplwLaswasQvKSNIKOVVa1MbyM3MEwOZfxmg
nbbAvCMk1zTTtowDgu+WKmTrPtd1CawOm6fptbQ+ZfF12F7VlbLOa4qnjTgAafBXglSwmo7CBM9K
SgFH1rPbLCu/E/NdjkgUIL5vI6q08tKmzameLNlWKiHUG1as0O2MyZfrQCyzf6rReok1YKH7oBXr
jfB4wlm7SvfmQs9spucXAn/iQ1uV83HWe1LdqiEJk3XZTySr2Azz3qZaOunDmuwUcfqoucN3zF5a
Qd19SVvmVZn1uyxkrNaZM+mvmU75jmQfnD29Eu1OKKdUfucZjclUkt424/gytW5fIN9axz3VbNhG
wqGSsl3SRAExo6/Y9x1UVQjWmRJnqtI/xSJ6JiYsTSPU3jA/xdWgSGPZ6eSTc1qikqirM5fzQUFd
3HfHLftMrQ9R46g4G7mV2DkbvpoI9cS0P/caQKZe6z2h5SiZFmx2oLsP/bYQ78wolp1aY3JcBnPX
RcqlMbqjBukWN+VhWyxG2GgGusgv4sytpYrH14g7daghyrf1uMSln26po61voqp/NgttmlQdSokN
BeKaab9Z/5FQIQ1lQ2I8kwBeq2neNvYXOR0cUfET+buH6zWV6i5ItwbzlG5+IRP1WKrFdRliJg1M
fhLBoOeR3yD3KzEmxUrRprz1Xf2xKtau7vPXKplfZfCZRb6243Gpkl+SQQhvJLqLkKdpjbgX4W9K
gWE6O2qeY6IdJVbgfSBgiL2Qe3lz5oSta0/uDzkktOSvVlAWd4t2gFrjsXfVZj9Y8k6qCN/i9m9n
VgkJ4s/G2IZtyrHbau4qoAyVvmbxWV/dMWNySJV+5WJ81+YfFqFLP8b54URl6XVJ5kb54kbtP90g
blz5rSdvM9rjSiHXz+lRUkRbGH51U7AlUqmrF8V8KlO3NHDhBuqusaFYwFKV6kPRsqsVSUR6CHm4
Mk7S6itnHBTqXLuy/r4lxX4165c2RT3QlztZdEoRQ2uGaArNNay9QZ2o/Mtil7N1yD9Vg4fkpIxh
ZDy5cdeknpo+R0zXVu+J4poYeIjC0RR35TcEY6c5MbGl1cesvGtmSJWwLUHeg2RI+3Qm26NP9obl
ay03NW3KQVvG6zabpxjDDOaNxL5yBejeYaCkxTB10p0JN6shxzOVmmj4WTYyYIm7UN6jNcjwje8Y
F0/L2JOzs9p+6YwvmVNGsh+t3eSL+ikHucUEk8CsIfdbY6/XZ07Pjhtmyo4Ks5rik4yx5ML+aQbX
FAkiIWxPNV3L/Iyx1OlIxpZDDQ4y+lpfEoQJ7cN/uJR9Y3tdGOnrC2cAdCIFQAobNlR7jhRfi06m
RWCUQ6fTUPENgjsa50EpOYsOxYDb7WadTapgNW89CT8oAOGxy10pH0mS4simyu7LOIzpuBQr92K6
BTlnW4tware1AvQd3GaNTxjdBf1AR7EMe2FIfEvCMzN9AAkpMamtFw+/EbGYabH67VRzxtV22gVT
HHRagRPkS6fisROUkmcUER+iO2RF7NaZQm2curq4XObaCLUYvl1VfsQYM6qy23G1X4VZ9YXCj3BY
XN4j5je6qghX0VP0fV3+GRw9S0Xb4UnApVEWyigrbZOxbZiccGw/DTWcENfX61ffXFWmPiobfmkg
/osToLCpvvPJK1a7+iXCyG5r/bXsQzk5D8I76d6BMBNSYWISgJkcT98cXIJITeskFVRG0cHiqp1q
htSypgYnq7X052ENSbdsGONTUs/zh9aKy4catT1QpTmqe0GofWVegqwaPPCJ1kmS3NdJh44GOl+Z
ke+s/jPZa3HVYcg+q/uiW/ZznAayRSaSvl03SWZiKveHdQorqfvZdD09UQI/W2Jc7ZCaODg2PQ9K
c2vL+S+OadxU7BSiKDGCIalujcn8VGRaN3G1dHvRE7qXNSKGVXiq5dXpiaPmc7niOn6bxZQEcST9
Cabk1WP0s863vD1vvdN8Ku0/OMKR0Q96ntFVCqf4p2Mwlk2dt46PAs4YDvWbIJNTgRsdFnVm8CBb
TDoy9dSkDPh5hkB6mSvN9lp50uIP9Ved8tfbqvSs9nbROIn6GE8I2bFq7aXF3pR8rY+dqPPJFAJi
WMt3/CkpBCskv+4gHiQQu6YlDD4k89iyrmXNuPSf/i1d1FflQ1h9wr2lQBpdSXeb3i/S+5idRq13
YI6168BlrcUuYAWTrPhiJ0mQ1+eOfy34eAtom90XpzELK6w3J6fKghbHS+uiZIFOeDai4srwWmKG
6ILjvUChU7/omEpFt6mVvbG0p/xfqvsRqnMpVE8KSsR6w23x28hyu4igPF9bptb6XaYcyrIJMz0g
BJ5R13n4TkZXTsMo+xWSr2h7jod/U76FjeR3uFE1Lq1fBUwYd5gE20Sq9q1nNZfa2DhOkbPFYGD5
nkJua2o/M7+sKTsXGp7COl/G9tAIOmgIfFUrZ8lYGnmY35UmpgO9tZnHXbJmrlxhgZUlJ9TEQdsn
R9U86hetOTJFbmKkg2ymca1/wtTSZXux8VqCTFSXfgqljUT4HKoe27BWpw8/dNmeMkFgbF8k54Ch
SuultMJGe08kBhCL+aar/wwMejMAJkLqZw6z6l3tCCcUdE9tj2XlJuJPL2P3W31b6OfKv2a6arD/
CrPltYfRp6QBcJzk8gOcaUguURO22r3KT512rJmeRwJeMj2PuEkUPC69tQslOaQg2OqfKvIKcsuL
0jUA7QYPO1RbBqvKluExhogjfDLpbvLHlRSREbeoL1Wvcsz6owDQQojueKIcaZgy+0eN57bNTsKS
7a2sbfObS6V/rX+11o/b50IPVWbyybkn4WNgsgNL40GxpktU1k9EcNpKw8MkqF68WVFAAmNivvBZ
jPqpuqvJa7xc8BoWtpdOobJJUidLq3Mz0MfTVOtJiZRpDHSRD7edordK2BiZJrxFC1W84vIG5OZQ
WEVgVBk7HotAy5WSq7BX8ZCucA4/lm39qnNLFhRhckIzW7xq9TVe7bp8igaW/EmnnalU3gCSQFHF
/pngyNWJzeua361to+w7waxP3QW5mm0Yx7W+VspLG501CtoaFqzwlcid5F1ZHFLmrEcF8DD3wa2y
KuxvNecg5sy9zJKlr7k3lW/on+O2LwUw3qD97PPdzOCv8aWQ/SZyaTI2uHzyuYwkmEVizqR/lboD
3LSLeq+lPiYsxKBbhj/+sssEyxvUHQzoTAWyXVPjpal+x+JLb/sn8HZUCEp/bAZHzXl37/ytVfax
KJ3ddlCGxg2xqMXr6y1xl4BFNPXTUn6s6XnDISR+76vYLpWnLAoq+vHYNqwXdXGB3axz1oGDKYFS
haizHIOTaqIRAwQqyGA33qT2oCM7ypPDRCnLOaI7Xc96P2bc+6NOOy9xpmyCCzRESdFVIRUQzXLK
fiRVj7UQLUxU2zizg3pZDLJZfsRdF3+p9b+5eO87R2WmCBMa61LVlYNFrw5WIh36GhxFvyBimCrS
+gIju9I7VTLXpl7YhvJqUlZETr05IorY/qnFS7Lk8vjLtatSX8vC0eMgVn40q3A1/TmPnSILky4Y
1R0kB9fwZDgzcQ7NC77BWYFtmXBaq3tPGHRzHrNr0r9pFQDuoRdmb2JmICs+FytUxD8qulaIHZ0q
RaaOSQ75xghb7goLGhynbUnFsCvWPNWLSD1iJ50ZzpF6H+oY/oTPh1EL+Waa3f/M9Y6d0iRu1gVm
tus6ipfnnmC4Pv6N9IMe7TdEsIlrFMH002aUajg4MaavecnrQpDs4sr9hblhasGeBk9+tkDcjwo5
viYtCuCSyF5OuQIDHZREyMI2Ltyie8114rxLCI9DNlI0GqHQf22m4ejpvsTvkBh40dhVSJxJ2pC5
TgPjnC+eKr9uv0r6JpMJLtD8vkWMyXMu65Ujlrx9ghHduHINTqzyhJRE0H564NbnVTXBtu0S0/iO
c7Qg2XXwBQYmieuEEVh+FtUbDriRrxISIODFZ24gI8LBTt7J+r98ee+uNRdLskvxbaFMi3714m1G
CQyUVXDUqo4yRC4anUmnPAd2BP+w5z5cUUtqxkesnHoVx5zcnxMe0vIizwdWQtGCEToK43ita/Vn
cUDaCdjryupbCvhgXKfFxf1JoY+UXgX4bhUkWWh1d1qAxBBjGLbR/tbRecZW2grVDx08J6Fs3q3m
pSYwcrR1E9+B11moXXSP9rb+PPDAD2S/hngUl6cFSRGtf1MHa+81mS/OTi24Ue/1Q4httZh+mlOY
Z5W7zDBh4vikTJG9GWYQx/jM90/Vwg6j/dRINkCld8maWzx5XbNr53330hLKisP8H71nhBRSfYtR
K5pedB8RlH8Yf2PuJpJTizjU72TLZsrHnHfTfoA/GD2ZO/pXyfbSb6ni3I+ZYByp3hh/msP7Ij2p
zwo2BPL01L8ra1DzFynetm5AlbcqlnbUIERxOnTxUfq5KaKjINnCPEGrjJArGVyGboHnEOQPyI6j
9xJrX1LKSekN5QGw3pJ/k9gt+u+0CEBaiXg2lxdJOPSdmy+7SAxo+PQ/NTec7iNTf5rxC5CXzGM7
+5Qpqe95ZbLImoemQamDEuS9OEdLG3b6CR7bJnBe5dYVRlBYv1HAB5e7pnyNOACYT+JfXd9oJQp9
p8a13S4HreaaXuhbQyP/10o/inZ74P8YQXGyyeX1P2DpseRUOzumyQ7rGMvR6h38ACouEWAo2b71
LBSJNBRfCl75zDdvDEjnd/BmG67ViO7iHd6kJ+RQX4J2edGKe8aaShrMxLGqnW9qODTnRgmM1Y0W
H7QEQRhhAJhwl6gb6WXYXfgbBZ0YtpLPejOWz5FrIT4OmmdEzhgHUVO5RPTW831LsDw4WO0dqHj+
N8atU7+r6p3XLvZugVO5HkydD1Q9M/LwvemHLCLWQAdLGJ2WokZoeWvrqwY9k772wu9GgD0Lx1jh
PQ6PIAL1oWNzrLh0lMazpNodyx/cHozYy65b96ao4CsSNyHW++94xQn5jiq6Wb0JvZTA9U/8PBIA
gvq6b+KELe1QaEGW7wrJsahdicgxcRcbAtPkjPYLWl9OIXK/hXKXjwFbUy99EG6BFEPgpMIXrdfk
ax3o1Eu4KdmZkp1mnCVkfvJpaHeW/G/mH7dwMsImtyvhLWpemq9KjvZR9gJz8mh6rBGRfofNV//e
n1Qg/W5RHKV46vSDNHGZS4wtv1jR25IgCqkdXgK1mkShvWluBiXGSdxTOesw5JMtTg8DpNTNa7Td
/NfaqKiaZ3UpD4tO06b6M2srZwzVFp51hh3KX1WRPmqJ2dsCLG+ByGC6qpMVbo7DWrmD3pyM/1/v
JDbUJECt8+wkpDTV9ZdK/gGTK/qT0crvAgCELWjjg8OuS6fvYO25hkyQZ63MQYlIq4n7505p9/2a
hHJVO/rY7Lom+hOz5tOazG9BToMWatnO9dRR+52e5345q55herI+cbHYVeyrdLNXhEwISG1Tcuvk
R06+ZdQI8iEyA1pwUnQ7JZSawwOGS1xR/4OyL3+IUd+lCqbbzOzVl/Y+trE3rn/jpLgoUHouLjDn
ncpPFhVP2pQxWIY2cbBv8yfN6yR/M/0KqkUb079F38tQJ4s5flSqRzPe9o5qzqe8xYN5mA7rwCYu
wcRkxmsAqeX0XN+s/iPWRD+bsXVrcz828icgAD8fH/Fd8m2aHo09QO1ConHTPepkEXt/rqClW7y4
5XhtthOYWrRNH5J5T5XsqY7CjK/WNOGmCne8RbucawKj+2uSnLg359XfLGqso/YXz78zSusYBMCm
wMeCwnAl9TAjXVRwy4px1HI4ah9FL8zw8EAfVoDv4TrHu2raryCxkFVQCUr8ZFXwF/A8oSYdNh3I
XfaanFNw29crMFG4bbBxJ27hdHRM3VeXe4XfdmdHulczoBmRYhJMYh/W67n+MdBc5cZ0BVwGpZim
qzDuhds2HImzYIZyMj40M+bpuoUclMbOamK0Db86Vin1Rb4vSljmePeFhNzZOfncnHrT6NNwq92z
at1Qu2AnjZxAkO8yS586mXc0q+4SHzKqDJECAb8WEys1CKMYI6nKnie+EPC6/y6Mj3HeGXK44lRE
XNfyM6EJLCHwLhNnuTpSrZVeDk0cLfiNK8muny5l9mrpp3U+57CsAL3aXh3Q2wHutm4H69z6xZiC
9r9jjQN7cqfIo0SR8Gd8mdZLK92HP+unSHV7TD09+tcsAFhpel/08UPiZlj55jF5q5uvAiWYNR+m
/3J/59SHFFUGV2C8a5gc89hOEqXER071SBlZ+OB3ymJbO4ukquhS5EFR3a3p2E2eUFxEuOUxPxBc
bCrm2/regnr+ivTa4J5B81NHv5rp5BZNP1rlXHR47qJ23hZX43kvDs65urOqFK5O9ZrOpCVJpZek
H017Er9NvmbMvaX8ierXEUdXNb/SAkJCwh6p6mmrM3dQuT+ZGOylfVz3B7WDA8SRCIqxFMNtopMA
OQbq89nLA7XTSS9e8w06HTnLiDig6H2Vx1u8YX2zqOuhpY6Tddcajpt0KVpnmTF9DjDa8NVDZDyy
u1VvbT8WEZ7fUZXf9SGnQFFjeXQfCrKVlmLj0d/kMoUFKpLCqUH8KBlQ+lgM+mYf/bNEa9I4g7Jb
Nk+5Wdepe23fMsthPQCCAlZIMeSW8FdUn7iSNaVvfVQUmtJ7B8wSZzuxsty1smMUsqWrGHaTiK58
TSvocPdRu32sqx9FOyaBRPO7JUj8AnrOiDVM0cXiOqglHvocqMO+GeloLLI/5EM7fjOSezTw/FY3
X4DG3L6jCbVE9Tx/CA8nmOEooNLoGgI1Bz/l0BDDhVap3jD6O8UKqtjHPQOrIDdeNJ62+JyvH236
HieeJX6KUHSp+qbnVqAdF9FbdLjHQwECb0H/ENwhpvqLJYnfYykc4pabJsLo8dUE2xeadz3jmHWT
8UvCBH36wjI/yV16jQqVoXlcNSyudF4OQn31d4n2ZSYEIvx1EoXizAPK7uPU+laZB60BhwNxt10a
tHQxBChC7OnYRJwTsauztZv6X5acU5DpOHY6RCRxtzO70llJZ6NhSLpvTXhWyhlx0Iwmn3FPdkhs
ULwjfawSP9sqaghwbZ1bqtU9I5+9VUOPU8QAD0p+GYrZbiTjNMLo4+8sOIr8NMZ3IibhumMLgZRN
vT0ZHe19fksaHAGmQuvQQIGYyM0u1wm3MenCy8JP6BVhnkFMhjez+TKlgHVJMw6kKMynrv4qLNZE
CuBCdWom9VkyZacyn4TefTzq6UkdLiW/MC6++GlGhozRfCrUn6jBLfstE5HnSzTg8rNAfnyi+cs2
YHNEs0udHKEK56god9KfDGhvJT7ISLtuyCEjWXUr/U0gb906NByF21dtffdx/PiWA+s/QxWjx7QJ
J9Wg7k4dWb3NS4Lyq/zgyjYl4ERDtyck2qWRf/Y6EGqx4GnzBg7CmA4CMoiBd7E/VslfDw+/0u1O
f5vau/8JVS6bdh6h1mN6tJYzUTTN95qSKO3epyLfKyaarCTby/zhsWkciMU8lIt0H/EkmPeV+hzl
VxUtYxy9iv3cu5slXcZhirxOflSb9UdSZEF5EJYPSwK/RujmjHyU8TW1brI8+Uux7zd4quipikGU
lKch3tcyzOFNEnaa6W1W5OrTb1d7CeyKboRq6VDtalWYCi+pPFFp/9PrbxWIKR1CTYVusbOOxMkK
5D3HEba8DfNwzkr5Vqhg1cSXJeVew0ax/Kd2yCWGVYR1Js6+2r7mnos0se7YWLPnlu5bX9IXwYJr
bzbNr6QJ/gnlo9LVYTuyw4dR41wz/o0DSAk3sDQL5m7Mza8oWffk9D3H436RXwxkxTUjBGn7pgnx
Uw+o3dFgpIYwnVLYfeA0U3SqFGI3p2jxNUVM/EbWboYep3dFRSDUxtT01VaHqhXfa4PwHhXhaP1P
jnNP1pRQaFEzltvbJj4gII6cWCR1XT4XCUwuQig1eigD6RtVq3srLaL0BHPaq/PELAC+arZaybvR
SiKnzYzcGcV2CpJB/Y47I/ZhQlEtrMnJjBCQqMpEdqhEdV9dIsEfip0qWcy3ucwdzMr8KnC/R9p1
nZ5pP7vsYJnMTrSpW6FIqr41XXUNghA2W+top3LM9E0mYZwu/kuFm0JIEU0oozKWMj8R0QQJJyFs
yCVmzJZBISawrW+FKRxaSZgdU1A8DV8OmY1queZwH7XUlardqnxpJvyXHBQDq0H+6hZa/BI1RVPB
lcBZmg+CDhfiWnEMjIy2pj13SfOm69I95t6MB9lDzK7uM0m7TBhvAhOsVLEmEBaZ7pTBu1SHK1A+
1ASPyiSZwq4vj9M8qrBaEWwXBsOJGbStyMtkYM4xzDJyIqFX7a5VJS+Jed6GBU0yytnqQvCc+qq7
lrLlmJwiwtKclf7Tygg5x2ikncaaBCfNXSx0qJrS/GjC0ajLMI1HZuPGFHy/DMTook1+RgqKxViW
QiT1KlwUE0NbnAKqc6ZQODtUkYa0I4RC4bZY4hNzSilV51q+rPpe6HzZ2tdaEC/3yTyopJkyHsBu
G5rhiWUd+wOBHdBZ6gZWnwngkQoaMAlpluRliwLuLxkvjKpzzVeYNKXbZ790e/AVutF6cMruuSE1
I6a7uUBvC8ZBTW665vVYTfSulYIzQfSm3CwjnUWx7egALAakGGk1TW9kokHxkD/4NQa242q4SszH
bcK4NcNxTfwRBcIo01i2r8nsteO4awslbNVBhXujZMrQHCJ65vx9bW81cOpo/jM4tyl+h+mrGCwM
a5SPpvsBOIu66jzE6Vmqd4U8HzfrVzUBu0s6lE7er1rvrzrPoRFCM/lWVEJbBJfxM9yi9oXUN45V
iV+iFRD56HYN8heri766qiVAJ4sQkaDGWyTVFWr9KzWkjcqHYMB+fBskcSdnyX2NcidqTdLuVEeL
UpQQtYAOd+rXoO8M7D6XerR+pq4RvVFcTVeQ4tSTtOhXqtGjsqmVsSdQshmQDWcieQulptT8D+iD
pOEm30oRSWdPIpgRWwck2IoLA8ju6MfSz7NsN7bWIVkWmDzCb1AxzRDy9RKDjTXa4iR97QO11bWK
5GwCvjGnKjtkSwsulVxbhtpa4JExr04CZJwySbsNJeIy1h+zZPmpmV+Q557zNHuKHgOKCrjTSHm/
MbdSorrRdV30xLEafb15KMTOi3YQ1cy8bUg761m3/Ooh2kXn7swJNvlREuqTvZnlzkLqr/2Ps/Na
ilzJ1vATKUJeqduSylOOwjTcKIAGee/19OdTn5seBpqIuZqJHXujksnMtX63KKh0upMIb1KOSkG7
Niz5EnrJSytKtkZemt1LNz3r5Ual79SQk1UobQLKEzx6kuubt7V6HCybWqdwmWztqcZCbfiJH3VB
9J9n3sQoECoK5cyiSjdfYqmkg5FMd0gfsyK+V8RonkZobrCEhNZ8Vm8rseYm3ckqzmbwIFWg1Ds5
y+cFl4XkTqbma2HyoWm/0LSs2hg7moyCONDKjwIpf+x04lfo+2sthKwoQeFiWbedsRFbxgYxeemj
JhOmHqhx7CsSjqo7ddnv2HsNOuBOlrAY3xEZ9FTYaYQfvwGlGGVlWZmrqV3VuCPkc6evLe/iKUfN
a4JzjHNTQ4V4NYbpd1h0/S6qH0SybhLz3UhDxqx0awO5GLP8Vijlc+1k9swN6BKIFbcpnLi5C03V
McmHtXonQY0ba82mmZV35F2jDRlsNL9iGTYJEMM5Lw9jgOAJ9apQU1j+1DWDamMGKLGXxNtZI5Mc
+LoWPeFSc1GbwU/IMHvSxk4kzJO/OHyRnSDhqlCByHTdxXNIsl+qsL3qyyrrj1O/Db29Kk61ETk+
W0zcPXTVLaQT1HKfQqSu7AzkDdGpjS3XkRRj1ckcazA0QRc/d1JwiqnG9Wo/SM9tb6/YtC+hXq6k
/l7XdKJXe7wJmpvFknExqPXSBDlDV7PTJhffFMamqSYyQCj/l7nXwpsqF/5+pwYOIiYKZBZtHjc3
IZ1Ymk4HXyGpG5xCAwRqughadTyJxJxVTMo6lTdJ/jKNJH4MulNNqqMoT42X7+wh4T5wwcYvloV2
iv+wnuFAeEjlI20RwKr1wgKTb/Bq5FoSuoDh02hiOQXpSKadzfxqdXLTIoAgIcg7FX6ProC2N5Le
U2GiIEXdiNA+jNaBvyrIh8kBsONw0xWjoL/blqI7D/KIu6Wrw4JQVQjtLIG41hvaz5JAFLMewRy0
Vdd9BKUlblEGlIsuyNpzG4Dos+0P8Fp+oIyuLOPzsAGqohu5jUqnK/QHCxkKBo/cNM5Fpq1DfC67
ClcyxhUp24iUcY4ShXc7ChbshIhyUL3AnROdfhUFub/j9BhPnYR4Y6M0csYBCDpShc1a9Q8Dk5wK
SxeLUo1OmbRMEIi0OQFzmka7aEkwC7LA9ZhUG7WTkLQOYIAUYpdW8q9+l7jjoImbZhhfBgncUDPk
yhUq6uHcsm9LhdFp9nAL4hpXj9XcKdeq/5HbpMyHylmjENWLPnZy2zqrNaxyclK9O1TqyTKOnksG
jgyPbcWhWZRXT1w0AqzRE7YykwTEwxC/eTRfVfkY9E8Km1sg7hrzcTBAdZV7GdAwmhVBj5EOWaxx
HZfP5mj3eAe8oCxvrBGSyTMSZWOFgfri4VZNIU79CU4u9zzXpriSu5U2N3ctxLk3lTZIqrXtq1h/
aaZy2aslhmbvbgi7jeZZbhoPyp0sfnut5HAsGGUYPiCRYi6DiSCj0goLRXAvvVayjwMleqnr9N2f
AlCyx2Kqt2XkPUjAC3J7Fw5AsoGJ4KY2kngTWIPK8kHVm8tuyue3YB8ShqVgBPBvdHOTyG9jwJBB
oaEr1t7SUBwAL9pJyNDJ1CbYcpC+sY8bORumtc6yDy0zIRgbIokGpd3LQ6AQFvyW949mi08ITF7X
bc67eF2P6cYExfPbl5yU9Da4w4mF3B0VYsfjZnvo79seaaguZ3QrkWuAqKgT7JClh5uGMhoEHWyq
n+8mqlZZeYGWTejkbfFUW/Ktn9nPaZFSQINfmmMqoS2Ywx0QPa7TtHpoTMo7ALfI7A4EEkfSCt24
3wxrC0MUCmYdQkS4VUW3U0WzTJ0RGYtAgt6A0E41VC+Gify7iAzvF8AvG1j5bqrFa8ebRcehBEhH
CduLzwQZA5NIt1J7FIylcWr6C3csH8l1RM2i+U7ag3KSltxi61Ja9kmauTQ3Lin/q8TTsumabSsj
ApnEnimnC2zFg4KopRJO0oTr0BuZYww8Iz2OPm+sVA6FdQMEeag6gG9hnhU/3yCfTv2++jUwRzZr
c/xDqNVIeLYa/n8G+0GzPE5r4pm2dcXCMog2LD56DyAvH+xfbVxBPQd03RIO59TUwWX0YoU5YSDj
9IisvdzWiS02k10Cvwb6TRaB9lELya6f2+VBa1GaCaVCbCzvPJViOKrdKDLo6ny+wlruqEtxotQG
2vTAhi3UvYvZmwBIlnGULHG14tJRvGM+VjcmFb0mglUtAIuFwza2j23qFQgwv34sY8Qp/bDJde3E
UECou3t4yBGPxbrv39XS2qeRvdQFbxj+i+vdge5Wab/xu3Ib8rOUGg1/d58r/cqIntn4N2Oe7kPb
2nj1muY4aA/GvYdmpyiY7Y1qpc4VxwPbnazOQYa9C7wnr2J35ENBXBOE003hG6sGdlsfBqBYcV8Q
EZf3TKUxzyZSb+zWUM+yU07vOkqtxmu3ZfZsM4uJ+Ie5curRxmW/7fZR0q+t9RsdWBC++DJECjq2
1g2ll56cbt20uVUQjYrREfHo9kWHiSxCPQ7nBsQf62ctevL6M+Vp3oBhFaxiRBeStZIb6arm1cYO
tFVFfLwzzlyMNvhbuvS1JlDAj/mmkx77Ml6bJNna4V4dHgrMSGrHXDdddkRYzzSHqSSVk3QSYOS8
6Hs29ojAlvbNNvpgo6veNjas54D5tl2ZrAdLZ6w4hrcM402KIE+NTVRmCBNMZR9SB+mYN73aP9Td
te/DdTFi/TOLnYaFAFPgkkDF2Qff6jwpqYPsRHZl6Qt65A77fA5aRpvkG8MuRu1hgNKlwbUyX6Xw
Kpsu/iLka0+j+qoWbxa8vFKS6to+5dmEBzTq38Yhx1tfZE9KHp2LkBDbWmvOymDdB5NMfkE6OYU9
7qVkX9hEzNVMtxNbBVQsoqucn4Mf8DMtLIgV7wlDi+wHvxElcR7vwY5ZW+yeuRWv/Rz5eQyVeWiL
c+BdaWaCHFJ4n/qzbXJVttGyMaI3A+C0v47SPfV+WHrnzoC6GggAkP0esbXX0G8AydP/75oYHbjR
9xcZSeqE0tYeu01DcyJEmCxUkR3VcnQnI92NgaHeMi8LTazW4JkMm2EpWhS4iuKzdyfKujDGN1VY
r5n6YiXnSbROUkkIXNQaSVZq+0dhDC8o2PPYXnYeInJvkEGV87k6yr30XqlA82mBXT9qWr6LbGbC
53QHKpuhGOl1id3QMqiskZ648K2NLFZKxZDFEHVpdmRezqpRK8diNZONrwttH6eQy43wdkOsXfUo
WMWG5vr2gBFjXURrRUJZirS91V21WmfRURLeLWaIJnzre+vij78M/zdWX6h8ulDTkFw1uFWMSyRp
5xqcvbKKozTIjqmLVW7K5q01xCihAktb0cQR4JT2K6yIz2GP66onoS0Vkf5ieTFps13JMNCk//9y
XUoQlSox7YkoJYizEitw2/KejGE1BWiOMEwO2aMQLyj/Ju2tgCzQkDx07iBRw7ChFA/CnO7ombYm
p06mwI3YvnzsMEFJzeswxUcr2Y8lTIefu2GWYK2wEA2Nm3gY14HwjxJag3KIDkZU7FTfwCMzGKu2
UFUX/88yMUpQJ3lXeqAGYRE8VLG8JL+XR4DvJEQxnNerJu2Pfu05PvRKPo3o8qfI1YTlJnmPhq4u
lZdiss0AaIWIV+mxtiqntdlRN0xwALjeqojbeqYBmLjV3MQHpD1p/RMbb6s8inGre7w0B5slxf7t
FBDfgmr9lgK78K98H7p9Qc8t6q1Ny+yJuyIzYWOuk7ka8puGSkIpAQ30Zt0L78r6ymTi9KT3HJG8
NsROpbeskqRAmGgXSKWiQnIVTTRO6Nc8YCVLd0ndk0UHyBtFbkXn7oduCV9T9v3OKsxbhm8Vbm3k
l7q+jsFa01w91PYFCLGi3TdlTgnt0wgs88TTFmWJJS1fybCumhicZE5folvRslM0tBjHH7G0bW05
W/tKrK4nZXobzNue2qyYzrb0Ox0eocNp0WdHKENxCOY1xOR4ebSCrk1GA92m2JUoH0S9kQPltasL
RMbpbgCIUbOd6H772oT8PHyz1AQsXOLss8kFe2jy8DAQAs5AOvEaTDRrnjbtdRj8iVqiHU74XUBR
xuXIQT6eJBZ2JxtYEZRF2A6/sAw19u9Q+1DMzVTX59Q4wWRCE4/4jaXyGFSZq+HIj4zqkEznSk/W
zHxdVnBHWnqpsicrehgrzkG85mKf9GjZK+Ti2rEimyquBCDlzFescgvrVOgmswoRftagaEWFVk/W
oZI+NCJzE3zDZoUNZhYptWGBN18scRAF5NLVzYY5Q04aBkso3pGJiSqO2xXiZ9UUjt91bj4ddTPj
X4aR8yBEQs5WqQRaRIiKJTFLNmNxk6o3KvWNvG6mHZmxAPuLiRwka8DQOj3MxJe/zIstDt0QVNLY
Ahjp+rrpTmXrpMBc/lX3l2VGkY06W38v59lYACMivpdQd6CTQKkU3CAmX8Taq6B/hk1AXyV1EK8V
Dl3p2AZIURh/GyPGs2nKVY13BDsQnmA0JYPjFWVF6aVOWGerfuxvihpy4xC2+3p8GnU3Mg1HjfdN
dKmHg4lgVA1PhSzxaQbxU5HqW0sInt6bXZwrKduZFixvZaPKxBopvVJ2bGnLgfswaoMjLeskcKdG
7HLbZiwgxi1a3LyB1x6MB1n/MNIMXZe5C/3pPipfbKVN8a1gdSh7xcWd6o5qg/whXksRAlmx9+c7
al9p03nz6KVAp7H+tbq3zJriXu7amxA6prUIjq72UudjE5OWQeXf+dH8VYQXww53JU9a9ZQVrIuj
Ve220Q5CHg0SUSlhI79m2l+8kZv6iNmY4u5O+PkvjBoIACAEVoxhW0bq1osJSu4MRCXjlLlj92oY
GnBRCzzgF2tyscBTKzr/viWp3HJUe9wq8ji6Za8TyZnd5FFCMktAFZZ1DeiK2fnDyhMNs9ZK2t5y
aNcTE8K0uMLdCfLUDvV9WOWs9tqXmXBnkLGiN6p69iXFvJ9z+2TXpL93/c5ot7YCcODbYAm6jW5T
DMhEsUBhSZHGx3I6Ie2MlV9xlTtTTVIBevgS7vnJ4mgf/GsJCWRgnLCrlRdVL3pzrkzMEiN+sH5I
37Mas/NYe9SoLcp+pXywGDlcpS3lV9+8BZp6U5XKTsxZEEV6LsguMnMRbvLuUgEcw6lNSrzwAcEE
xLGlcCximRkMY1WavxluRM5RNGy9/t3HomwHNHCBd7E7yqRMjMUpqxCp4a/v6DyZP2vg7euVkzd3
jwVUiCY/JYrxi+gjKW+3aRI9aT5+3Cwdby1mCVxBTTeUno0O5tWd+wThk4KrYVmz1qr2VhDXg2w/
DN7GZquG0lJWl8Jqt7Ar64KgpyJJrwF5WdRNE1I1sgUp0ZnMgLpv1J/9+JSmro88G1VoOKJuGM8h
qeYL6mzyA5D+BpJ1TqfJ0XrPieplUNdvalOsWUtuVwf7ls5JiyXHgH20Eqjr0lurIEPBcNVHCjPz
KkBd3dobJ8dKE0ps0rGktPtI5w8uXDG2bK2ZNwh2Su/a6wxlFOW6mMsLULeyeMby2/YrEeJmYz6V
CUbOvWI9KNUVIiKRw1KTZ5RbJxkNX0R/ocSEOZv4j71qGCglsLzhXwzCxJ2yjHN8qo9WL82eyAvo
Th7dleUK4y1e/HMIGTrSvd2jFyU/QOauB1/FNwbIsPLTO9EuvfFWIZNF2rIssbQW9qqSnvsGYU20
ag1nqJ7RffvM95Vva28X9Hejsu28TexL7hCevegmQXtqu4N6TcrV2P/O0qWdvYSw8uZzaEBOPTSw
qOFTwF7RP8jJ0mIIVX9QATiljHiajH52qunv0/OQgpgLZRZ5hje+RWFzitk07O5iGm42HNXuIdOv
ojNPkm88F5ydiThSA7tyd4SarOX2vgx2rf2oUSwX4OBJ5+XL2ja9k2h7R615aSEej1bFBEazwsg/
vW+tk10Sdlijss8TS99rs6m2LAWRn9DiTkXGearUVKL10TaQ9kwRW9SUgjGm2qmpUGNp+bhpJQET
ldc7z8rZFtpRXXcIsJwS25WSPpbyWxKN6xIvyVgwpbeaJgJwupB/ydiPmrdVompbFeUmkXBLJdJa
wQQgSIRJb4J5HsywDKbfgXCEF53kvLGBmM1doch0HgrqaVDNrQ3pXwPrFf1TEDPIPlMpYEy4DWWt
2da1y6nikQPvK4OCaMSOV6bP5M7dBDJNdI4nOAounZWx/Y5rQUbOkK4b86SpJ1XbCiAhGEjZuklo
1evxIAxlYZRltdOtwHOjwPgFN0HgCDR3FRAhBbEY8MY7RX/zVbGJ8HjFE4x2jAIfliPoNJa4tjBV
PFkEZMnRaypQvQZQM6Oqr4FvC52iVky7SosPqVZfQx3Jr5TcS36499BmGJJ/NOpQW4gCE1oTbWwR
bNQJQwQJa0M+ukRtdBCA2YXsn4VWPRQRfoZ+mUs3Xktk9JgaTjHbj2JY4kvLp9qxuWqzU9mM2ejK
0kTdbWoa99ncgm5DzecLj24xUAfMAmGdLtpS/iWV3pMUQQvDTJkmaQeB8dvksK6SpYIw3663Q7gy
Q8qVYPzwo2if2SjYMSpQQRk5IN04KzuzdWu3SwsZW6BkS8+8BH54aNDmGDIoxVyfJzhwM9PeKRWh
TneqRYychRYoBtiFWWtKN8ITzwxzA3dhLT34auXaMANNEiDYuPj8ImTdkVG60wS3m42/SxsZiAQl
Q+hLN2KIEumNBWpYITBtQyRFqAIXGnxgmmTLWi9vvTw7mUlwZvzzdkjFuWgPUU+oUtu+I6SJpI2Q
Tn5suERu/FK8YO+lpuzEAeYEqnxoSHsBhnWIPTRO0YCg+N9xVMqc9PpVGNWnwLvYz6bUsnvsNgvZ
eZ0eMTwv5sjES7/AM/hDZOI3cdSfZwQXcdQZsmqg4NNXgXRXNLeN9/DDDcyphV/cwOdBwaUeyGOi
qcpelvtiFoiq1WFUgwgpogE7pIxF+dTGPdZYozKo6AM41/fWF9BK+hSgPvjhd3yToap9ijqOGzWr
Oht1zjQc5/jcBD87FOBqctF34VNSl2XiMC8dztOTDhF4g/zDpa3vHsH8k/6KMa8azZxMi5Nh0AnW
JbvL9D0ZQ96wBMtDLX2NGc8Jd4O9Nm2Tfadte2Vrti9DQ9BBzQcmlevGxquIGyRsfpWJuowk+zen
WB1sWL8AcxlP01yUYA96fVGN0VFHKjWbmypvg/ExYxuuX7RS2YToP2Qbk3nkmy9Bf88ZivkJS6Yj
cJh5xcDoiXYTGdIu0Wvk9SS/Ty0VLcZ5PmwNL366MP07JpJYFQlnJSv7Re6wVWabsq02StzsskBC
i6QzpJWq8HdCf6CWO5V/NiQ47zRY3H+/0j+v7qtP61M8fFfESZ5m8sQgxuDm5KY775yvw8Wr+1Bv
4mYhr5GWyItHycFah1Z2sesX19YVC8Bpx19/+M4bHqSDjBZ6+e9fpHz9poEf//NNZ2bvGa2upIfx
wn6MhdB8T4uVyu4004UOkA4V8b+v9fWaJZD0Py9leUHRZhKXyqNA2YqswupJOsYwQ+T/vsLX0a2a
+WnraaQq860w5Al96EvpaKKELg6oLn+I7p6TCv/77WnGfNm/VoWOvMRXwIUOI/KQZHpN6p+2nK/3
TO1zXLJn17mZ1HlyMNRFfuRkp8DC6ttyXn6MdzonuuF6j/4P41W+eUzGp41FyonvCkfuI6Z2eKju
pFsg2DmYMP/hAqr53d41P8K/HlUgJLWWLF+78dVuQ/KZjHJIKn8xuOBXZamLwtYAvf0lgPBMraKV
RoscRj2+N41uj1BQOLGkoebftZCgHQ3NpmSMwmtUP4Z0fCk5uca5DM62kmws/AOtT5b/CHfZE4sr
G+oR8fS5f5OL+8TYDx/GOF/AIgZu2qTZbaQ9SGRvFks0Uv5JDshCm0UnR7UX2OYeO1SfmbnDRa23
S0S0F+aYL60rXMcU3I/GSiZ0JSaE9iBRJreuRWOBroGNauc/NQo+A0RmWF6Xk46Tf5X1EClrYi9v
Z5Mu6P9Hb6GgwtDqMC9IPmhvBBsW57590TjtqYjYctJ4n0AjTsUJJn8oSI+Qdsh8KzEseqLxuoVH
wlgGqgZW2T9Yj4gCDO1GoziiC2m7DYQYNsq635qkUbXxcc5+S7W7gYhmxInq77pgawVZ8RCpMM1u
QoXTvxo6KvegXYXpdMT4St0SBOpClk22T/+cVD5OM/0hUfVzGB38HKWVfUoRtRJzEQE81stm3Naq
jjr4KtRj670zIqkZTtpQLo3ydcr2GNXQPzxUOPtMxsUUbPvEc+G1UsBH1WvMRq2U10oPW/LcxVUt
unPVZq9qbLk2nbRCIZlmIAekH5I4Mu5jw3boT8NqOZA/AYRBX7AQ0avqZcR6FKsA5p4J6oW/Sb2X
Wj5mtGeAQYUuSEQmUE0lIwex3CZOOMu0I5XRBOejIejO+FVxv0azjNhzikjHKWg9NEbvaY8jFhN8
gFF9X427Ntur6FYqFPQoM8uIMIEw4lQ22g9BFKAnY6LVe4dB5+YExsT4RZwx1nBu9UOaXsgWUvyt
bRK8FC5pQHprX9a4G2P8lv5TrYa/RBA8xNkmkx27uI+bS5GprtL5txLdRNp1GOkZMJcJJ2jxK9Va
sB7yeIGkvkBY26b59d/76p/xJf+982ES+s/lzCfSCXssEAqT8YP5iTxQqXsJa7onNLAd8mgTHjmg
DZgS5SLpp1QhS4A8UtQVfVAtkE4NGn7WGCQt8Q59aX1IOqr5tJktPi8FwKkMWEF32BHiH1yQsxO7
sQ+QyePYiVtksWbloA4uLWpklke8VeoaEvDQS7smOUhi16U721QQ7dwl8LgJkqukvhTjZozqcwfM
mNgQQEXbrBPogIURBBcjtN9yz3By8bv29h4iMhnTSNpcYRqWRTNc4qF/1bxuow+jo5HKMCSEUKv+
UZ+eh2yrNQdrmv63k8v4VHANouoznSiQA6KoCQnh0XxS75DqTy/GD9HN39TlmvGp9ohLSRFaxCX8
l+Ete4s/9I/6It3SaDXKWrw1B+WnK821w39/LZrxafPn3VuqhgD+0H8wNI7dH4YTWfWtqpNY7lS7
4L39Icf4uxN5Pk//OmYiSTZl4cnxQcrYrK2lrUk/vBDluz8939xffzroPXVMrCk+BBJSvNwnMq42
WnyEdUIqYi1DIoeEZGTpZCx7QHxXaiwmPZp1e2zqXF/nSZPvlGzyfqjUvq6edO3Trbbk6ibM5FJv
vJjVEkqcomzcaLNy4hr/vczF1/es/8mn/+ueM9lGv59Iww1EHX4xohgrIvoQJxMYbPjRQtQ6PvFk
hd7okKGiKeIbKXzzyKeXvAlB3+Cm3XFCKy69xyVMRBhv/Rr6r5JWItsFMdusAj9Q4EKowX3TzjVS
29WQT4ez36PM1h4kMJ04SYtxLW6D5E1RrkHUuSCnDodqpRxqAuO0Grg8Dp/a7Jgj4idRxU44M5Tn
ikmp7bCypYcieFNi+VJNkL9R6nYBKk2FPG47grSRWqYZPpT6pWPmepMekdwMBaMwhuciJLyeqRgt
BNpo7yQbtRc9z02fvQ3TvVpB3AXpsRqwMYEFwJVH0JZhUljOv1/BN/W4rn0qYeUGSMYwa0imZh1I
RBziyv4l6f697mNl2nkpicPEIXQ/dCRfl4K6Ov/zv994lvUj4hp53/iFebWquD7BVGIoSfPcJoc/
ywiRSSwX+V1MgJ6wjPMPN/pNhajOMeF/XVmWJpk9YtT2Ul3B8k5etopH8yq11C0ZqsHMGnyslCdD
bsBI39NSXnZSjd63B1ZpQcFzwFVbDsUPH7/63Q/6VBX3QVp3flBq+6CvJVy6SeNpTBvIpKcwl0n7
CmGFf/cqSn69s6AATVVGB2OwGehNQviLpQ9vVZzMwqqk2Jok8pOfmtXZvumxTJaxWl0Gi8pFzb36
rrfNCHV0r6CvmBcdMREhYs1kIvunFbX3wy7257P5761Y/3Ozfz3lVlGjSCaZ9mC2JmmNFohcvsoJ
3cRG57SeBT0LiScXzxLaZ0PktDZkPI0nXwtntg5VTx2+Z216LZJxrSNYT5FGBswiFUyU9FEdV1W7
6SvIPHzKfVVA3RDtaYXL1Dd3//5SxPzpf3UPnw6uQbc9WY3tnGiwHhITxZUjv3gv5JFHkESE5AgN
b6jYGBqwoototkDJ/25ci0vYvfT3Ej0EbO9rf2RZEee0nvYSYjZuH+cBN8RQGmKUXs2KUJaNFb2A
ZhM/rC7sx+YjTm6wH/Advif50QR2o0t6rBjyQnv5Rs0poccZaZkRnEn1Mt7VREzgfWda4RqPQZMR
obcon7G8V/IiPZNiKvRlXF+IsZkCHwXpHrIl+2HSxJ8JX189p3lX/+tdq6NS5hOxXzfE+a+0TbyD
wLpBc7sImDMuLe4EQ+J0x9wxbdcJVjZy2YXElLpiZTKwywRliF1vQUW6AYGd/ys3dbDHugTpODoY
3ou2xP64Thx8qCcML8dkTZF8Qy42Muo1tPE2Wbebdh8sxQrT3f/6BX8690zhe5WZc1fM23YIZ1ir
a/mCaZlkcObC9y4BW0tzy2NeDAvdJdXWeX+69914RW+7Jw+g/KHUUOZ94KvH+6kgCKc2Htj1VUb7
wU+7+Iyc+RGZC4AShwiIRbgK7v/9ySvz3/zqWp/q7YrtIY7na3kH6ZptGWBxHt+IYney5f+IoKqf
Dhq7QTJUqaN149nYCcr4KFR0m9kQqz+8uW/20z8zEv76HBu5K8UQ99aNIs0m2ZaZSGWUk6Qvreyk
/HE40De7w5+xTH9dJtPsimD+CUgNXrzoW1cf7+kPEKhYq95kvkW9F0A19k9F0jcn5p/P46/rtXnf
lV6CPaJrGTZAhqlU7lIgeuIHidnp3UJlNk32w4fwTdH3Z77JXxfT4OD1JIFb5eBYT/KLRiKA+dOj
+6baUz7tq75uFmOsa4xV8q1LV2LeJEbz3x/wd0Dnn6r6rx9uWanIzaAFu65ysq3iCu1FHNhm4+C0
IRB9MCmbZQtjdYEO66QMaAJCgzgyxjwEy9QIqDmZ/Escuka6RFs2IB657S+GSW5RkqvEx4zIZplq
RIi+LIV7s1blbSICed+SLeIODUanDs8/sWSZeNJV0jyZyewhRwwn27oRqUISrOcRlpbI9u+WOGIn
KQZMHomek3BBaOG/n8R3q+DT9gVPXk0oUZkIUhOWRAo7e4hD3sRCNX7Y979p7PQ/m8hfzzqsDBML
FpcItDhcV2gpyW0PjGVnIU00FEte9oNVH9Su8E5hULW7JMWDSARvhPmtmNyIje2Hs/q77/XTvhWM
KcIEyxx4byWdd7gTSN7GsPyhOv7uYX7asyRTMyN58McbqTww70IdVsIm2+enQSpfb7ryp1q47jw9
HzRGN4RJBadAWm996FR5+T99CPLnercJ06REtXxjCjJ+dNl+rgmwVev+NemiHz6278YIyp9qWMzA
waROMhcZgTLaCE1/mne7KNWp6IK9sKfTpI3Wgkx6V9WRC/373r7ZSeT5ff31BZZk/5Slpw54E+/b
9CmPfsCR52fzxTEof9qhhAU3XpX8XV/ZxdkccohmXsEDGyzN6Ye6/7vfPv/zv367GTZtmeXzb5dQ
DohVGGc/HIDf/eVPS78iKcSqUv7ynGLXxNde/mHW1zfLQP5UibRMd009SeEPJy4B0KPiovsm0/Df
L/ObNSx/WsNV3fu+pPLXDStYMIzEU4ntX//7b3/3Qj8tYCRTgx/Nv9zGgSvj45ozA7JboTtIWv99
ia8fjmZ/WsVB6vlTlyA00lVs+BqkvkkQxhvY4b///tfnv2Z/Wsdh1k8+gcT5wUS478uTt1AsS93q
HWGHTCoUfKjsvXaC1iFXSWX991W/Lj7Rh/znVxokyOAmPcsPbdi+5rFmgIhr6TpOCLvI4xYHCgnH
/77UN5uIZn9azWbb5vigpuiAKyo+yvdTilHckS7Dvbb4iUr77i19WtlFGIqCmbDRodFyivSsDEn0
LcVrZKHMLcgy+Gke8tdfnGZ/Wt7JENqK5tWE4mIxwPWUhA/WsJdGLIL1ry4ofsBRvl7rmv1prZep
lOg66ttDJ4vwvuTF7z079zb/fiVfL0nN/rTgAz/ybb+oooPur7rwLupOcvHDivzuT39a7fD6jeTp
SXSQSExNrYH04mVZ/XCifrdWPi333qKiUzqeSvpAZn2Gv43cOYWAR2ciNvenffabq4hPK97Qog6x
7Pzsobe6dfUb7iNidoa3GIg8ef/3K/huVYhP634UStONCVeJSByr3KhjQAVZFgt8ia208zBylD/s
YN/dz6e1HodNzJBoroTMGp8CgCVeZlEvSeCvGJjxww198+LFp1VuMwPYi3NSNkf7sUuekuT/qDuX
7rhxZFv/lV49Zx0QIAnyrtM9UGbqaUmWlXLJnnBZKpvv95u//n6Uq087aUt5qkf31nINZDkTIIgI
BCJ27N1ARvL89mK99t3L3/9wpraZ7fljlGUQSbzv6T2GpTxsoyPL84pFvySvf/hy2uEaJQH5X1vX
UOZ3tPuRaX4vqp1VHPGArxizuzJmq+36vs8ZoWs/wgpHt+SRqb+2Lit7mPLSLcPBoIFkHuE5fm7o
n22PeKBXdo1eWUFu1EMM+ii5juUWPhABQwfUekvbxraCb/CY3PEra6NXZmCl5ZS7S1mkgL/OkLcq
vXh7z7xyIujVrgdmZ9VO1CX0XGZsF1J12iL7DpjWzuXHt8d45aqk9GrTK5OchxtHyfUQxNCqO3k/
3ZpG3oGDxh2ZIfm8OVgorb0i3oFKHHbenKtzIpanpHWNczPohyO+8bWFXNmIZ/thlztlet2Mt4b1
Dr2nI5vslRKC0suIPxhIE06pW6VZel1CqeFRCqVLAiKBk+7Zf2zoJ0ak7Rh86LWHWFlKOZtd6GZV
eh0DwK/0x7Y54kFe2w3y8Bk6Cmdz6HjJtTsbZxZ0OTVp/wjBA33sTF321c93C/UCffthlbrUqo0y
Z4TOQD2hhYfmvW98a2uYZ1W8fXu/vfYUa3sPIjL8NnikmFb0zrpPfKACoByK+ZhE/Ssv4CUX/MNT
JE4xOeYYUgGX2ce0aUFTG5/envwrC+SsLD2MleHVc5Jez8/93nwqv/mPtAa//d2vTXtl7K1q+5R+
9/S6nRwbPjz5e20ZR3IQr817ZeMtdDnfQWAdIDDkMT86p+Hd29N+7atXNjsKIJlVHGBZyHtQHwT8
KS1Ye+bYQf4OJmg/9f7DFVpW7ocXq8vM6YKWFaITCfGyDvKMt5/hlePTWZlsXqFLByMgO6YFSHOV
n4r3Xn5Vfjl2Dr32/SvL9brGzt2APY++qbmn7r8Ijtd0X5+A4Hj7EV6rzTuroLUviygUC86vs0+y
m+ZL+d74wIGhPqtN8Mk93/g74NJvj/XK49iroSynKVpVmsl1hY4s8KjH4MFesEsn9Bm8PcJrkaW9
8hKNGOhcR8zwOn+m1xuwW+qepL/LZ33nPxInvz3KKxa31gf3qkILJBXSax2SeyQZWtT1kQd47avX
jqIUA5h35i/I1WYaSdPYPzLrVwIma+UnRKammv4fNtMMuiM36OxXfTnCFDlU27cX5rUhVu6iEBp6
iLlPrnvYvOiTh9LDITF87HLy2tevXEbW5RN6uhzGWUaV5WqKzobwSCbiFW9krVxEJlSLpCRfPdxB
2Y2gTr0dv2T3by/La1GEpQ4d0FhFtuEOAD3QbBz3/XsQF4sa9G37ubntPzdPR4ZZNvkvjmFLHg6T
VhH0FwkPgb4b2jHToh1xAo2ZeRZRU0G0WR3Zpa8YsrUy5DHyPT8CNnkNtgAOLruFbPBs8E+i5/LY
qfaaJVsrS17Eqy3Y7jgyQ+RtEVyh4wf/t9P1KSV9OP7dY1WoV2xu3f9QdVmD7DLLVrUwTBnnHZ7w
7TfyyoZddz/EwhxnvyIL3htQuSGrbHwqIMp6+8tfm/bKntVgdLNHB/S7FuY3wbHgmx9evvm/nsf/
E3wt3n/fMs0//5ufnwto1aIgbFc//nNfZPz57+Uz//NvDj/xz+vouS6a4lu7/lcHH+KL/xx4+6X9
cvAD3bNRO911X+vpw9emS9uXAZji8i//t7/829eXb9lP5dd//P256HLa0z58DaIi//ufv7r44x9/
N5cI/r9+/P4/f3nzJeNzH7/k3Ze2++kTX7807fJh8ZtUWrqeBTrHFEsCbPj68hvH+c22SE66EF1a
tlrqRnlRt+E//m6Y6jehpaaZyTNtW2rFp5qie/md5AttU1oeHflg+yyyUf+a28Hr+ffr+hsAkfdF
lLcN8zm8r7qu5ZqeY8FwIBzXBdq0urfGg9QAf936vrdH53fXt6ZNZQjrzJjC/Lx1EWAII6XeNU0i
L2gfpl8uTyDPyOBzG6NFRcBoKggZoEEILK+Eh1HNdGqaGr5DOnFx7e3TD6v75xP8OOPDYP77hD2W
S7jgqZWzNvJgFlFph0lz70/+DNZjnnf08oltIRsPqlsUCd8eTy6e9t+u8c8BWRrgq0ST9jqFGQM7
dOdUNPd95ImPVuXdOhnCciNh3K4b3d8TSpbIxqe03Gkk9pJuoOWKfDQICU3RHWLXpA1IiaX01zra
62j3DJpd3UKUDV9jA69LrE8pp+qz2LK9CxXK6fztRzj0ucsTSHaStkxPKsuW60ozt0THSiaQtbGd
cRXNOhTSYuiDPdWkO1CW9xCSNwjIdH/t8HoZWFq2KRyT7a1Nb+WQjTHusxmNv/vCRzt0WiQHZFBG
V1nXdpdAIGoo/IzuAsbg4bycDGObzW6zdV1oSt9egdUx+jITxpea3gN0pVHOXJ1zJohYH9jDPYAx
9NDSQr1zw7l/F1HbPqfK37zvXBga20bUKNDF7anVADu1CmhvjszkFy/DtRxha4/+e+m+zPSHm0Vp
jYkp8nK+Tyb4dSBzW3jlu+GhYgchDJKO+3ps9Ek0ChfIfV7eYE3JLosgbvOBPsCg1bt3QzIQolqW
vE6brv9Ii3h6IwIoWI9M9mdjU7gndo2ks9P+6QUqwsk0bRPgXdUQEbtW5XNYZohMwFB8HSqUM9VY
O2edj+5SXDoQvPY5WwwCAsgMEFw5pbwwn/Lr6Cx3XfvWiAxxZEEPD8rlzVIEwi7xiEJox8GN/nhT
Myh+WkEew50TNeosLoH9zzJSm9g7CqV5wXscugIKWhoTglJCWMJaRZOpF4eeGC1531eWh1gcpFN0
bBXhEG3bLI0k7GtGtu/zFq4RMxDig7Sp/Z9G3RTD9FfWNeA9M4LLz4JXYjzVQWU7VwYlkt97Vak/
3n55P3v2ZYY2p4s0tU3oc7gwDd2Rcxua6j7NZnAJPRDh0OrLM9EutDd9DHs9CrhwZxMVQQptHnkv
L6nIg8XyGF5I03Rs0O4cL4fjd+Qqu9TS3r0ye/tTOjlQzPdZ0BBo5pZAtjaYUDsD8ZSccOwgzgNF
rwcldJxCvROLxv6ceehnb9vS9C7ocqHjfzRG/0FZqX72RAiP2wgDeZKZNP/CVgZfH5yAMAu6ItTP
0QtBRBcGcL43mduhLecD+5i8IW5QN3N8wlugKlAGzYmJ9MDYD9AudhJKgKbIM5jF/dHa9wjiojUR
LD2Tddolf1SF6f2hJRRC1GYz9OxdN2n22g4xBQ8Owq+JAg1yEgy0ckMLNblw8VltIs5g4Zqh1CxL
tLO8tqTRsh2y8izoKWxs3H6GcDeVGUKrc6r0uDP7dEYPoqojBCs6SPhgXoRBW8BsQOTm1zArZcLk
XhzDngJFkW7ojon8CJHEvCn3sVPD8+919ENbZq1QAq6lRAekrWPy0ckcGxelPcQXg2gh9KpkFt6W
TQ6R0CAHRJvzBrKsI+foKirHUD1TwvDNZvBenMrqBhDkVoNAdKfvnWz0EGsMwGR2TnQKb6b1ubAX
ESYYUU/mwrbvJTopf5BXs45syp/8GdVGoU1L2dK18BwrmzCLIszCotX3RkZTmJxLKJYMTdtXkBfn
mZbDkYf+yTkxHkGfVMLzHMfVK+eky3ieWhm694YRDedpmNKBVQQa3Mx8LKb/xaNZtqtw1NS7HW2v
hsLHxoY9zN49IBQ4R0I7OE0MRAPGRgansImnp2+7l188GscYgSNxEWGjWubzwzmWl2MHOxq6Ssls
B5u5shyMNvmai1T+9ZdGtKu0Yikt2r1XjoSGcNPyMwF7SGkWSFN4NCqXhn/ecyBsh9ofj5QEfrVT
bWFpUwoCPocY/fDRsjIBGgf9772VyuI8aWq166M0uTcpmm9yhxMN1IqGESdHLg1U0bmXxOWRnbPC
nr6Yi225goMNWRah9Sp28j2zbwDv2fdTBEkS7ZtaqIukqmCQTSPf9bf2mFm4Mt+aG7inUg9xLzYh
gIRcq4e5tbnA6zL17WMTW+z00K+bruDMtZdY0pbrLhWlMkStK9+7t6POgbPPvyh9L78wKxjzVZ7o
q6KPNKz9YJyEgTxBXyDP0zuhc2QD/hyYE895DssD8w8k4WvoKd6vcgoYxPdpmxnPftBEj3bhWbdV
qNo/OhZj2ppTC7FMFafjF1ng5jaiiwJzq11yx49e4yUfwzZtaVO3g4+xEQEUmrThm9cQ6okHJXlA
eHc0xLxc1Xx9IhDoGTZlasF2GpWU4k7etqmfbZg9riCvEbbFpXEN/ehq2t7KpvPvjRB6pNKBD6Ob
HZOufQjQkQo9ZsO/Go91Y58Lx3NNtYpnOpU6Ipsd/96TNQzSDQqMSfJhjrLbuqWz9u2H+8X7UmAn
8IbsG4dmt9WOlubQyLBxQVS7VnpfqDaCzxgy+GHpYMq7CSHBClUVV5BJC+t22KqRe4Hq5HODZ74O
WvR1IqBzZ6m003MvdpBuCL0m2YA5ooc9nBr3QtfNvEshMrmanKh6VDOG8vZj/GrN2G7sewv5AkLO
lXMgdBCdEQWEeQEkCo7/uY/nP5pePqXWMbDizz6WFVMWJwcxHDGUOhwrVrmshsY27tUQwOuVqc/h
gHSYttWRItPP9yMcrGdzQAno10hVrE6PoUOTbbK9YF+EVfu5mor5i7In6GkLa0TlAVbGmGaF2IdR
tpB9P58EZut8BgbgzdCqG8gavr3Kv/DBTMjhqflfstQrp2/lrRllkBEialzrc03T/HsgWDQs1xot
p5hSW1uJ9F1n5XT9eb6L4DQ96G9PwvrJ0yl6bT04IpfYhdva4fIjNRq70MWFey9Ih4sy1cPOjqb4
yPH2i1Fsx/a4VJAhcqDgPBwlb+rGSaox2s9JG8KmA8sIdfj/YNva3Fy4yHGTw2muthJyB9qTMor3
bTNX8AQ29/akLtqi6rdmN319e+FeuhcOzwjunhyhZL1MT8t1C+qUOxICqDLec2Jv80Dkwbth7NB3
dKKpNs/qsLVvrLSXeuunfhbfzWgKxZu6NKf3QzXU0OF67fSQ0vb9Hn2A4knmpXUBf2SlqzOV0UhE
sJwb6Ka2uj5/e+6L/a6mbptLOg4GeNdx173Wjtkb3mwO8b4RDXxkUMxWunkoUutK2OmzNGE1eXvA
n42cFInteewzyyHqWO10Ow4T+FNVvB9cCACq0QiQV+7ErvR774jv+tVQ5BzVcnuVy7X+cKvRORtk
qjOT/VDCV4iYj7MdTGTyJjMtj+zqXw3lmI7HFkCjA89yOFQtoW20Gw5n4t8Y7dwiQMA4MS5CafZH
FvAFK7B+ZYxBRtDEH/+EzoScPU6U1Rb7xKq6O9ep5WOAFvKTkwvzU2dO6g/Vd1D05CH81naW6Mew
NgAz0KcCxxUak8ZDX7DsSVyDuR3qoHhOktlKNoERg30oNQrb226yK+LAeWjfofNVz1u2pJp3QxM1
7+GHLCzsyIpLaDfb+pNjlM5TXfsU+gY19vmmr9s5QEPIRc/YEOZwa7SVvohB7KfvAod0v2iCNDmZ
A4eWtGyqHQWH8oyC5hiHwwZ6PumgqDrK6UoELjLPHJ7uHaAMAZoEvoX2tEYsHUJhB3IkI7NKBHL8
MPwsylE1CM0U0G+hHFn0J8j2DN/MIVAcW3QBxQYZU0hePQcNwq4Ez5pNU3EDNqNJtqZTe4T2cI3W
UKWjbIJ4nNe8U1ULxejUjuNNYlYPABj9eJfqabpK21Icaat4aaxevVzNniX36prEDeu2AKlSq0rM
utxnQRYiXMdeRWM57uMRxk5b+1uTXgH0BCfXoW9wdJMn36knc1OldX1X9DWEHUpV+veZmL1FC6wV
p9KtaF3s/bG5cImKLvIpKD9C+IH8nJVHN/B4FuXG6VR701dDl+5aqB3vIif2npthJJUrs2HoT0ZL
J18rm0I4AvapdBGgaU2KTUMbP0ZjC0fy235C/sIzcZ1kLRyud665huPHnhe3lsqR2kyk92znLcdw
3XRouJh9CSdwAVcsWyjsApj7RVmKM4jXaHpUJPk9pK+zAgk0F+h36mW1if5s4T+jUKcQ0gHl74DW
Fp/aMVXxxq2snIqgW8LLVhLDQ/AXUX1MjIQcdpsGJirbmY0sEi/gpGoix7l4+1l/flTb5HVb2pGO
K6315bLsilj7cBzvxSiNU9PLoVo0++fWQIkYDl19pZPs2AX6Z49FahwFDkloyujrC5e0vbqF07PY
m2Stt1VZ+6cyo+wt6mG6f/vxfj7yudUtWUQ4kmiWWkNm694UqjDjag9xMr0UZtOhAwIw7O1RloPj
0HIYZUlXmssiMs6hCyaBbLc2Wh770Uog6BTuLTQlyNP7qMCE7fQhr7hk2D2y8G+P+4urK3UpIF28
uCXPvUbLT6ZVRpnWzb4h7Pgi9CyudSHC60mj9VnMhvm+TNp0h5hFuk2cxL0hV+p9jcNQn0d1dgxh
9svpYDKK++rLmq/WAdkJosfUafdjaY5nVpTtZV1nKNN1w9NUhuxx4U53bmHmp7Wt1dk4T/1d5ifi
UpZRfiSw/cWrtykkSYp6KPlJaxXtOTE0I9YoaEGvejhkIE/eirw/Blv6ha+wiSQ9sq+udskJre5a
qEmY3RD1wz6KYvNaBP303CYFQTPA43YXF0h+oDMQVDtRWM1lxlynnak8RCor0aGhkYp0IaIVSUE+
Ffkc96IKghaOGRTInru0aeiydAw1bJygglUT6aHmChagKdu6Pj9AQg/Z2jmSJfazH7XwD7ZGhqQs
Ol3HUMIv8dGP25wkBFuNxVRIXbjuGlHVmW5vgfQb9x4VtjPZN5yaSaOqiyqcT1vyOGe5app3vJGH
Oe/jhyyX5VkhoekNqYqdZkE8kbKoisvRz/vTIkQVdwj8YpsMNHIdsYz121/mSiLLJF0mTCGdVQDm
TSBGWmTT9oHQ08e0GnsUUjvIpKIk9XZ1ExvbxBXnc5wiNs5e+WDMo3HRuGVxWSHPditDr/0U2117
+vbE1r5vmddiG5isVI677o4raaYFd5NP+yqnLb2sov6qkwjAuIuY3l8fiv3oeqbzEoeqQ68E86Zy
cqgL912EYlAp7GozKB90jgqPAdTWp8jyVNQ9lNRYnMMePhxKtMLw7cyZQCtEkK/qsNlPgw95elz1
12hQuciWENS8/XyLAa+3o6soNMLM5XreOltpelUXORoG0aKyUiTGRyhErRGREIDNW1HRovz2eD+5
N56SXa+5tUvKvGp9S6UhNW2brhX7rPEmlGwyoLp2EIXvyr5GNCLxqzOxFBPm0SYf0psPfV10D6XK
vOsBodUjW/wXa86rJcNPWollX6Ofu9IzsC1L7ElXolQH2OQD9B2oiA2ZeVrVctzZ4zAdW4P1Ubes
gWfxqgEE8N/artzaUoks3Xlv+4ZxNXtLu7MFhx0SF+1ZI20Hel2j2JdQPJ0KKF72DaW3Lbmk8qob
2muDcseVXVviriuN9sKgLfcdkT4sWA5cFW+/r1+YGoUxqhDgLWzyLSvAxZxQB0l0Me/rMMo+xkUn
l+gKmmnUD46Y2i9WhSiD2FmxNUCSrPIXhTnigK3U3Fu6myFEVtNFOgXy1E5rhAemXnDHKMbd6Cft
kfht8WOHRoC5SWHagjI3JFCrhwRKIsg9e/Pe6Sdx2UJ0ADW28eXtlfz58Wg4xm+5xDhUqV9SSD9U
ICYAWFxxU7FHZxGKIX78PRcgTz2rSOAoAqdIM3Z/kwVtfyTCecF3rZ7v5a6+RIvKVusWFXQiECyI
lNxDwD5taU2wPmS2v4gxeJ0sTzIrSmqYhaEMyJuAyLktunFAdEKbHSpPmd5RwxRiU7q9gt96DMsH
2YT2+Ujpv94UiKxBxR17N0oXtYDWfJq/jdLO+k1puPO9S5/G/VAYn2x7Tt+7NciFU7ZBgKKvq9U3
a7aLKw8syXzZRnrh8G+S6HMXGNFFHYFtgCU3VR/byUbUPOKCeJt6GlI3dNiPtlC9JEsO1sl1KcKA
PyHhQJlojfpz036pxDnJQ9yI6irJpejg0ixG5OWiNNiFMFFI5DmcgB5EbcHIp/NYbFDaSU30LBqk
yccZCbETq1KBgWa8kbeb3qq+GFkHH3A2IvE6z2mEguRCLhjn/QjjezhkxZXRtsAmJvpdoVXNqv7D
rD0EjD3Z2peT50OAb9pGG23I9zTnVFLc/sYCXP7p7S364u0PF4DymCJTrDTpN29NLFcY2VAMqq0e
tArDq7LMunPTjuF1h003h7HCX/p4srBDdMSd4vNgSFsESjv6CjZWZRgVOo2WGW5q9OuSEzWnPaIg
aBOl/SLJ4NoYPXoKHgTkiLxFJ9pLinLrGkP4ZFGXgquqTmJED8mdbPxc17fJYJJjzJzZak9NYVpH
LuuLWa+eliQmUTZjcuFY9y5Tvyj7JHCLh76v6tOA0wURGRWEl37kWWfsEsSq7UXsJQitFh2SpDri
d37KY9ue8ECX8eBQrrvg2g6PfKtLuqZzo/7Bs5PhPCmyalfoNjlvBWJ1M5pBF4Dvm7PClRzGKUK4
Q+HEd6HOjnXWrnqc8O2eJv5eClRAMBb41eFMejFGKs8hkp+yof2kzQEN+bEN7WSTJC4clQFaVDla
lKV8nMXMxQi57+A214sSejql7V2m0MkQyZR+f0l/CaL5Kv7yALN5W37N79v669f2+kv5/wFSk+LF
D+a5IEEPkJrvQYu2xd8+RM/Fj2jNl099R2sajv2bXDy6SXIUoALVh3/BNQ1H/0Yh1gFIw6FN8LLE
YX/iNU33N/4p1VpAlFTuONj/B65p6t8o5YKcsqkVEYM6+q+gNeXhucpGYk9riww+OQrSfGt/mkc9
oqIQayMZ6xi7cu6GLbTINKdIjWxfl4cpyuRCX05S37uiu48UvA2lisPLdOE2SywnQs9zgSG1rrvo
druQGIRPUwEtSRgSjzd5dYXiBCeD0Xu3gTTR00qn9sj5eRgk2janNekIwgKXYiDucWWlQ2mZkU99
Z5cWfr0xpq7ZZn703s4EEoJVj5JAbB5DhR/GXcuYgCPInXFV5JZDavrQHgPbMNp8QpnRR5pgq7z0
m9RIE4rsWEC+fkfrgVaG33njHLk+p5tlpZ/rOMg2bubtf9i477+71B9BsL8ag6dZoIzsLiLew4dp
OxXltPQGO4OI4KQemgH+y7o88ppW3vRlzQDroNkp2LskHVeP4oSlKOYS7a7a7bxtkKZXReb97kf2
mdfVj33dPdSNiWJFa57Gs3mXueP7t5/z8DL15wSA3HK9MTlCxSqN4RS96ZVxZGw52N4h0ZZcz61E
aqpvEXcdhqMw0eX7/n2A/Tnekv5bWgXICKweOLJn1cw58racyNOmqKKnMAsKSKndGQYkfZt7FJpr
27qzu/hb71RH8oLfK7qrCQDSILuLiZsCHMLhi1X5aFizhSxL5JWXpV3dpMYsd5YTfwu6cr5LHPsu
Sob8LOtL7pU6fbJU/E1F6bsShTI6yMtmm0yQORRiDk9VOFtQHbs3NJMQWmXvXMO5mePkm2ismxzk
xLZAaeFkGugRKzoYQ83E9i8zr0Hy2zTLE1Oaf/QpZbaF4gmoqrqbVYJExxzd22b1mXbKPSjvu6K2
71zByJYOHmI1QFtvx0+61EgXzHWzXUYbFsWBZRruUmkIcr0fCtAN5QiTVBc8+dxhgKuJTwRBHuUI
fmUn0r4X/tjuHAkhUBq6sEM1o9yEMUOlTV5urEkmW2MS851VozITNXx12WfvoljexQ0q7y9PJmPr
euoriE2JkU76yEjoZBrGS6Hp1o6goUhyGD1OdDzO12hnQImNgp5RtKi52s5NpYYM5mNITFDF/L31
Bn87tVAPFCYrZ2SQONlJz20qRyZXIm0Hl0b25KT6ZuzdG4DEC36omK/TpPNOJ9vdOz5SsPjw+dot
rX6DFC1kqyqITvMohxRI6BvTztWJnMCXjoYe0WJVd9xvnpJJfZQRWocImz36WZjuMs0UIMSfHpb3
6uv83QviPB3T8Lbz/F0aa3PTlW6zsQvka/sS5TErJCSzGohrx2WRX5ZxRHnhJCaC3IZtMD1AGy9J
C7IIkyq809zMvbMpFB66qPrGC1PvzK4ntHsmB3R7GD1RMonh5m7LUyFZYPSF5a4xyL1BFDCfFwgA
F6kDaZDLVhhJQlwNLEMIhv60ThgJEt3p2gdKBsQJDKOdVHLjZ/zo5xxxqEx+c4fyUYb64mXuaaDz
M5HrC5h/EeUc5y9DD7u3b+wRKINzPMZcxcxD9lX4zZmC+TQJBrkJGnTUSVf0X7uoJy6Op+o86dO7
zImKMxd9xV2kmHfiRbA3+s3jHOdia8cOoErTG0/SdICZsWGdSJEGp/A4T2fgLNk1efs422wAw46+
GYGVn6Hr+9iOOtlRXYW/0aCyqjNeZl4judx4CIWmSL17Zik35GflxogrPu3n7xajQRhjOhtQAoSl
l79ezL0LkQmYelL1vWHBuR36fHXnuYtO+Te7x8jSOXsC7noTDua19IfbSnj7rFtoGcaGxknFhp/x
2wgsS5TkFrU3KsubqhldoPYOtOxwjuQpmK02926olt6lMYYkneBJUXFEdNdkDL9+tGXxzjLKR8Ng
pSYd/a4bo9uKgRdmzjym9JCCiSNnug51OJ1YiU+Bvl9MVNPDrJCYGl13j+gWRJeZsReS3b38jQpo
FGrSpzzAZLWl901oGrvF+batTrZVUz/GmbyrI270QmIc+bLxhR8WJ2a96OwZ46ZdYBNVYeTcY3EZ
s67HyxL918sxQ5YuI1VNbRX+VBJW4Y1qu9nfWAGvUze8GrthksKAGELMzGlI4fnvy/SJnmKeICOV
DWtdgDA2moh1X2TP2RxeJJZLB0WJxSPbjapC+NSr7pGEy2NaLGtvFXKjnRqnrNknbsi8Czf8lkbV
fPpip0ap91kq5jN4wkAJT523qYu6OCcpgFUENuvWs0nc3tiPU8LmMrxLD678U7eYkg+9Facfe9RW
EviXkdJKPf+rAMu8JeFo7AyLT0HbepcmmUIopoKAP7ZH2u6wUN9bXGM1mu/ILxjRSZLZaGI1Q7Uj
nzrcmi3vcg668b2LkNYuHrhH18CHLqw8QPO8Zmv7Vdug+pVJ5Aij2t0iovuFq3b4XrkZIHj893lH
VRr17eLRiXL4U4BamO8snxSXGczygzlH/rKhp/qq1xOeFoW57KQNDQSvknDJ3pmdcZ5ZTNl0EHQI
xMQkph5Pn6m7GskpsiaoRrVJmdAuitj17zVAndvEyNMdwPcvYLEX6DMM/4OHurYMlXgcacO6asaq
PPUrUX4yDXc8c3N/uoY8yEU1LQ6fmsBIPkTC+GJWSRdtonh5f7FAoskvZ2MH74nc9UNl/VGWSXEe
marfJAHG0i8UwnkQpLuRSggkOwOCl1UvHoc4fRpHjufFOZUFOxh6g2/uyPeSnn18ORaJW++mAVln
ZAzLTSOWczHx66tsCTYy175RM/uQ6/tjXOIwyOHyQJldX1kmjI1NM9zafRt9LnI8+IuPSCLnRjRl
fm/k8VOQlv5lGYQmSSgJR2obLGdKuk/7Ij2JHY3sAf54nDu5SYroG3K670vVXYMXeqap+FOuk6tk
Ank3z0QJzRgSW+SZdxr3Qm7qCINDhaw8BVY5EXSkDl3aqNgpVI2vxkok76ZRc1HxUYOj1ZeOmqC5
kEl/Hzd9dipT0kHtaI/v5cAZ0gzNeElnDKdi0j66+fKYkDwzKPaYJtX8uYs8mvnCpyhg/ZI6+lZC
NrYxq8VolwDjJVzIzfpxcpKnKmY10fJWO9vtj4noHOYel0DRA2RNupki24IDXFUxwCBRxRjncJe6
+CpHG/uBkXCa8bchqiUCKjraSETijtR0X3rrDwJEB1gV7S5CuILQfB0gjlPedI2J2qDW/W0Y6W3b
hpfk7u78JIXD3cypOeRgXkWdbolHrp3W+Gjq6jG2wjOd5Dm5Sc7z2VKEbIg5i7ra5V11GtfzfTAg
lR1wcUOvrrnwW/GM8AqJQR8Z5KK7hwvwqgICfVqN9mVoBA+Urf+IZQori4YZkG3dp/43aLLaTZhF
lxQGCdPSHvEso00uQRfSFufjuKGFuRiW2H2IMJplz9mxdaNyvE6sJmMHT+N82rTJ7eSWTnpSR5yb
wGWJGhf9wWho5s3gTojQlMm4McpZ7TpD/iXyCl6vQ2KXpPlyx7ZR2lpnzktdOk3kGlvwCZRu0owg
zXQuZh18i0u8Jwfrt7dvOqt2me9DatOhlAlkbimfH0b+slN5C7Otsc2XleLlWBeeRWirQo8Olmb+
1Ln6AmJUisapddb7SD1it3LGoWcepeS25QJgzpy5S8wkBkKg5S3XBAOTSp5GGOS3GT6kz92LKeq3
Tazri0Km30A6PKqSSKebudfE6m508fPgaks0dmisXI59CXXBrm+tO2kROi7hpjETOWQE4eAKyBZI
DokmxQeEvWiJ2ri0vMR0fV1S9pXu3m0wEYPzKUlqiHwG3naT2zclyKYdF6nHMTabfUGNIjqhTQSR
94AzeUbi8/L7ycidK4Dt/WSY4IyFPBXpUa+hT1AOJY414yxOJacCuVBjCezQF+ahO2dItku4pcAC
J87c7gie/csgtuf/IKlGGZE/6zzZQUbtf5d3O/taLL3Fzfqr/h9sjpYLJ8TrzdEP89PXJGraLwcd
1S8f+p5x0+o3aQLzWczsX6mz7/3Rtv0bAExAzxZVJOWJpbHvz3ybZf9GnpdeWZOWGrqcFvP8sz1a
6d8W4BDhBEkyBRrQ/Sv5tsXm/u1sgcRri5EZimQgM1yDZtuGhrJQpSECRhFaE2D2zkajGs4CTTiS
N1LuAdJ1R3Ieh0n0ZVDS8eBAGdA1aQxf5Tzg5vF0bGkktjoS9dsKDUJUKluHnuPCTHzULVHduubq
FDgnoPcaByHsdDzWrnV4wH2fBVCABQlr8b7WaCjFLbgqUhGfV2F2ERGS+FLQCTdL2kyc7HMm5z01
gOcfNscv0lrgQxfPerjkiNMsDUycbyatw0sa74eiXlRPxmTYTXFm2O3w0NnNu8md1PSht60K8TBf
jXdO2/1f9t5kN3IlStN8l143E5yHLUmfNUsRitCGUEw0zjQjjaTx6etTIhvorAIKqH0t7ioUceXu
dLNz/rFob6j8gj/VME4+Re/DkEGtGZE29WZ+q3lb/Q+OHve9rKNxPVf17oXfNtHXRIN6gR6RNga9
OouA++s1aELt3jnb0p5mSXW2N3b9w5IoXZ1wJLJPWjp8Qs7zIKcGbUnhIEpDBR8M662omvkLv/Te
sTRyR4yGGiWnTVTOZydrltTEa7MaRGFNdbn7FDQMNcrTwZ6h68LWbb6Fiej/MsZ2FMpYPosq10wY
B5der+XfJLQL6qC99gxtEeQEaoMy7M3TmOinZBXvjZlxTLaz9Ww2D0tjVMyvatvkxTju+AjTTacs
Kth/rdVRqLL0rxQdha+l31rnAsSICcXR+VLwP6mj2iXurW9OkTTtcdr2x1DuLFXC0j8dqX7Jovhh
tR5tO3j/T8no2ex1pQKpaKjznq1/7Yqoi/nBoi12cTv6sEJaZwI8Jr9mE1/LjlpkKXiJ4e70f8c4
DH7H6BbpDN8W+2Up/fcOoe0hsbzbFoy6Pq5WmISHSkJ4pT1VlmeNM5RUQN0Pj0BNMjPdIk+OtMzf
XY7zdCG239+oUFuY/U0ylu2T3iz8ITZdno+UzAb/hjaAewtb2dQ3fnh9hJsLnKwQZuZDMaH/g5sl
9lIR6zq6JpFeo0cRdNwzc9NsFFgNveX/VJuDaXUudCdf3Gpf1SvhAfZ2bpul/KUTa1ruJaJxkwZ9
4l7DxjdUOCS0qh9mvmhxtvUGWfG+rTTLka4X3VvbQKsGfqpN30qdzG+El+oX0dSIHB1rpwnPKrS4
OHhmIE1dO1EQRxVGaxHXbn+KRAVHSn9P9OI2IvTOEZXI/WVbasL+GyWd38kW6W8tRLJNzbVFXQbN
8rFDXv8CM+gsul3Lw1BLp6ekxAkffQas2meVrhI6MzqxwzKilVp+8RyvZBk6CuFi2tvLdCzcZlbU
8AQrUQLoZl+a2R+DnEG4/4g4Wun0rMfWOhTWWDuI74R50SFE7qUdemd8W2bKXqlLM+HCXNOoCCBy
7pHBLyWK2kiB1WbLZNFsVsci7I/bXA/lgUCDabi6vNi3NbH6JJ1JkWMw6jhU8tYPSwKB6woKYfCS
Rr5WBLiijBmVdxzqUA6oH9uvOuyujfWVVuHOvthkCvO6aEd4jIZyofF6mToaADsvLg6xXbvzYXHj
uclUHPrmZ61FON2t6Ka/bWHjta/bniQt8mgmHdkX6/d5CL1XpBGbfKh7vbW5F8qG91hUgZuvPbbe
n3yh5/pQAnOW79i/F3Ws2LOAE5SIk3PXeD2KdaAI5EquaTnk6yl8RZ8iw9+Naxv7YHcsV1duR0+h
J3B1d0N4Ml1wVWw+bGK/dojWd7cljxIz4VuhXPOb8XkUN0XcW4v4sMW+HiWeW6TSzGolgTEBnGjX
9eZNvXjBYbgGVL/FIzSTlSAFYwfof+9tQ4t6bxee4p2s6IefldHfTB2o+NDVrn6d+iamu6YYW/vS
z15DhDEBsf2NL61X3LEggWEF4K0vYDXAxRYq6h70aUuGB3frvroBE3e9SkeQAu+7Rv2FpglULpVw
HgsZBMvJ8ttgzw0H0G97gfU9LVU4vhnFyv9nRO/zACorbUTgs5rIiPXW6ACytHy6W63iq6oRT6d0
m+D/Lj17vDVRV5tzs9JvmDusmkBVJup+R9gqnwcnmiakkInACtBLG5d5tH22LWa91GAPOlhExsp0
IdElJe3Feguc3X2yevTVKAxh/Zu460Q2eDUMHKaqSAKEVyHapBUmfJkS9CIlpMB1mZpAnVRZb/oZ
RGUb7p2xWfd7VRSDSn12+Oo8yWqkup3l5DEya9+eLIlGJOuN9dXZHnp1gzC/9n1E7KPmIwCofGqC
dsRvABdOdfBIYmhA/D0Xgx02a+puPDg5nUu81Si3KB0n4hoF2Rxscj1w8xaPACDqDtxLlViwqmI/
DL5PoAC/yAfnZvnotu1XGGnVtlcYPOGnap5++MN+kVtHrOaA56RlW5/7H2PcbCSCJ7O8hYuiHDNY
quGtLr3RcFvU9nHQkwvkkMhPqZGg5nPrSAc0b9rVqdRO/DLrccIUwdHeejaaTkc9dLYal/ekdrH+
u2q0xHGOEbg1fWk9jZut4UnKOXzSa9E4POEitk+r34kecdf0FXSzGiJbXcuYNvPMf2oxA6MfuE+/
Bp8ldKNbg5qrOEppLP+wYmZKTsQVgGbT6LB/ZbS3f4KWm4Jtd+/6U8AJg1fOJ4XvolCBqpsd95O4
bhD+/OFMa2TcuHljtxbMjGO2ly/JoLoRe9KI47qQznj0G7/drwOeFvBkXwrSYxyl7od2IJ9A9Sou
biBc7XSBEMHhywc+/NGbvdzFtWW2s6bBZsl3Rwb33NhrcpCTjj4RXYsxN9M+WTzkzm4/ABsVf6mi
srubrgbw4Ek6wXQMlbYlbpikXDkenPVvjeCpvmttquPPC4YsnbuaATY1gnhNLp6yHVJfYR5pwvVv
v8guXYgl+T1HwaMYHes26FgdSGCJP5LJpWnaecfIAL1izVd7JIaqcnWbT+jvjw2RrBmRCNcViuPs
zJNTUz0PHx1G7WZnkxdyJdpWT+1UK8b6bm+n+DPWX/Feiaf/oY8trs0q+gsRkf55iXfapeeRLgm5
jikMsAPQ0Mx/w6ij8p44lW9W0jY/SydcypT7z7uNFClEWWQvzR3wl/NnFp28WoQ6XMdEclNXXnl0
k7r6iMbA/lYH48uqUELiJdqsI7SFTlcHsVEyPTCQ9kc5tneF530MvsIjg4lmTa1RXZZmnnKtE/dc
G6pca3+aM1nNJdZWc5XTYp91WUa5AQxK22U2Z2HP1S2anfpghVaXRYlVH8An2oc27h4Zg4Z8BoY+
omR/UXPDBDCtzikk4yd2k3uZECxexM01cPpTI8rxaDB05nHbn3UXnRdgUV9vAAD++oPMhOJhqNY5
7YcCim3mePe7qT4Q9JLcd6vRR2eJljPHwz+dDM0piNTHVCb5XNbF2Y6S77bskjQ09WFzluGxKVAr
EJF65WeKq5nU+JvN/sdQcjqTWeWeGkMxRuCeFRkXU9I9MyDTbWvZzwUdYX5iBeeym6hGIuakID2l
vu4mIUJxBn4sR6DGwFDswi+RJehur8VAMXnV1U+jg5VLzIN1zyeIcTB06hcBJgAL6Qb4iKyVbifq
A869t6qMrxJYkuP7x145xwpM4YnBfavTeYH+c9xZM/tZwefsiPXmyj5889w1/Kz3XjwsjfwI9iV4
8kQ73+nYLg7jELVXy7eeXE9v+RQUb4jNOCmWUKVsd+Q+RT8iYd8rFXfowZz5c3T8/oJW+SQ6yM4h
GIKrZ0Uir1bak5ZmP0nyTtB8/XR16ORrXeShck/WDE/SFuOPuSdOssKMdw9LPJ5GmLXMdef7fasv
jtiq934RL7HlYfUatwvWhvHk+YTvJvaf2AVxQQiTdpY4j45GJBty0fFvXSe6NzNkeQ9huNjpFDvv
TC7GSlsytA99t4U/ZhV9r9fYOWytTbhJMZ5QtW0H3dPnPn8p9FB2aDPfiAGi5dn9Qv/aznvxOxR6
JHQ8mz16IapCnzoMbg/h2se/ghWOcw0NIRmxvPGM6jeMg3cocu7GHppMVNiR1/q+9/zukDQjEXnk
VKZlE1B/PDfhBcuLd/Ao6W2t5ahJjc/Vvh5JWuu4jxt6benAWq9+ok6+j8DeNaemWvrzBA99sz0Z
/TamEz/idSnfSo9yYW9M2h8GYdaDIPNvPNDY6D8IoQsiABSGqy50nlt8VAer2OBbC2+HN6gUp9jU
n6wd92HhVdX3rmKWsssqvtP9UuRWYjfHgvboloisw5iM4xU153Wwa55Qr9DPo9LRdRX7m51Y8dke
ZPRzc0jGCUl8SMdoII9zieZj0ZkrBjkXeYJVXclm884j5XaHyJ7abFiLEgu3Ed3nPtqvRq7+m/a4
7tYY8KDg9M9rEb6pyClflpo0xq5pGXoRE+WFPZON4lVDbprie+2C/eJ0O5qujgIYgDWg+88HFjBm
Dn+Wbljc7xzgNwggli/KZ1OvSqr7TqvqaGnvtPLRZPY6IDSAijlEoc4Hx8i8EZbiUqZGavd659Hx
IVvDASTTHaziVCXNzvZNshON3aT3OARLXR2ECE5KMeTyGSXl/FyXo/eIJLbGqz7DMFAgffNNLY9Y
HW8snFUemA02DEoXCaXug19RtD0n1Zx8+gHvFculLuP6YRVjLLOKwXfJtdQX9EvXgS8PAzmtkhs6
1wy0PHiP+JjvqaCsM5SFPf20o6apLyLJbfPK7ugYS58kmtdMBuX81tct7aWU8G5N+1WH3fj5vjAN
7HvRvCgs0dewC/NwkPG7GoEt0gXk4NHzlvDc2XDWyHTpDocfvglRvc9ym/9NmvHBpZX5IPZiJxR3
Xu+8wXPTRpLK1VXhbx1yVi6DfYlmn/Jq77SP9XFrWQq/WKfkUCT7eK2Cwb22PY/rtA1mx4Ykuw0w
wZvxwC5dk7yKYNmmMd3G2NuekLTHHilxRSFq1k/bm8KXasbVUB1GiBCf1vWQ0+GrUluBmduK3Bna
eokXlFZayWDSbMxJIMts7Qz1CilQNePzYW1duKl4NaP8hZFfL2FqrDbwy3xDLhkefJDmMT7aHgAi
l/k0rMKDQC3twfx2VqdMnvxJfpvXfloOlVsFW4Wenp+K71fb1m58sAOESs8J3q8dHh9xi2FPqoYl
+lFutdupz0bXfdCfNwQr4fxVZasA/p1K9VV3HEOoh+2074GzkJ8UEn4SoM/1oCKPrpwIWr5uocG9
rcmuW2z6zdgSYWCPokhUTPD4KsMjWpHho5xGMqOk7yLLsfWQxq2Kj/tA16tcacGeYMaysVCnpHN/
c+nOWdLW6lXJeqmICPScg19Z5kjL6ZpuSdcxRQ//hnEZj/AlZTZF8ptDFMIeB0O6hsOjohWjlmDl
Nd3AaIkRAy97TdvpMOwcMKiiCz7Dn1vsqIPceDRlRQQsbhx9VkSodvReLM5XSef6tY3ZP7pg6q58
FZH1iiZ6rrzOuqd3mZ1Rk3w4rATQ0zkaQzLaNqXjAb6aZA5vaver+bxLm++TQVyztdwkczg/V3ry
eDnTNr7Hez3sWTGrkjywzQ9R6El2p82x6sekNw1MbVFncxE2R+lHgzwoaYUehZNV1efwODyv5STq
NrdALKnOJHDrKzoLGXi+BxGsJYAjswRKMveyikScgsotl3w0kfcuKqeoc8h2cXX5aPMad2sKs5+w
QK/tNxsfaloJtd3JaQ3phzUP2+Q3l1mrv7Ij8Qi2NwvUcvQ7f0ZQHB/EZuTFI0CLnuBaZMU+wFnv
a3EeJoW8t1DzN0vYmaVaZo12F1io2TpSxtV/jmXKBvbDne7UvDh3lkU9eOV5Jwt5aT5xDB3XVtyv
cWcdlePlihzBK5lS7SlZGG2JlKYpuNIBUBaGx+jFDtYgtVHVZKU9mVfpbeGnhecvNWHrXaYlpAdt
LZ0TOht9nSr3ffSS8YJvsEmBYb+h0Lk3wRTSxry76mTX8tlbJ655vXt39r78m3vdQzuVw2WOfEmh
TzxdfN+c697Znoe1jCHrOgNJKcNL1STuaaTxcD5YwxBuZ7hV616TdaPzFSDjqVijWZACM3nvQDTF
Aau/PFtd32UCGWRu1VGceX5UvDEr1peQcJcyc63hCRflS+jby6F1mu4ZAili4Cm2a0tDl0X8YBXk
QdiNuVWG3bHyqjKLvuKUUGDPPM/WUpYgnCK6R+s4Vszae4Hr049PrZ+s5uAnYURKsa7uymaCmoQ5
eh3ddteZPdW8vkUpeP9hnXOhlp+YYcfve8NfCeqEtrTIAbo7BKgWB4vm5k4zD6tkka8kdRJ9aSjm
TLBsH4E1HBRuIHJ5Z4/1ySe8C0jNccjtkocxlEeVzPMvbfvECQDWnms9sBxY3U4IVLFmDivin5oV
41brss+1HYjTTJn4g09eQqrnoj2SacHh3xj9zsYeNDFSwTIIa4JdOM9zh6Jk+0waQqiwrgt4bMDk
QxGN04Nhxb5L+P3fwDYwb7Hhf8whoCQes+170De0QjZ6ZkeSLW2P28ZdiJL4YM1iOzsg0cvqqGsR
9FuR4fOwvhu733l3CYaaWktm0b77J0QZ8uoU3ZDNvq+/IQbar5QpOn/cXf0rJ4Zk0OI+yDGGLK9j
GbwYu1QZXd0mN/Rn3xfD7l3WGS1LHTJK9GsBrGfKY+V7xLDW/g8IB4QluwxTZRjyHWAB5jhu4Lgq
opMcFveum+b9TKAZogPsifm898NFtfZ27KJAP26lF1JP1zongLrkuymr6iFSwV+NafTJq/z2hBmO
MYRZ+/e4zEj4PUs9LO225UQZ7oeoH7/UN3Z5dmFDntdihvFUJxe+VydMdUFcXn0sIKmtlzUvegX0
oPqXgLb7C+HSlnNwAgYYpL5GHVl7Chafka83mX3yBQGUTUdY1B+2Sorz1HT08O7zz85V2yXpYnEH
RopKZxTexQTN+GTroiGyLQn2VMioOWKnSRMTrU1GkCGrdBONhDJq5f3C3WCdSAsoRYpecGiQ9w3T
H6ConYiMILzGCaBK3HEtOMaF0hVY2YswtB7rwVouVmvRYAZ81XHBz+INGKA/ujAN2S7G4KKUvuuc
rruBMw7p3Pnnau7jh0qs9yp04JlXcY6EZS4zYrWnuqjEuTdF+R4zb9QHJJ+tyOhAIfpgQ738bAqJ
yMq0HKeDWarTJqdLxzkqN/cV2LrPilp9Iy40Ooqed2d1twejbX1utDypvoeD8IPnzSZfLhXBLr0M
CGq6F0RP/pJuL3bkeA7FqIQyTc0xjJL6yF+3P0AQpuXDrNHenhhCxjMYP0y9XVhI2xOUA4Zp3bnZ
IMLXcKj78hJEpeP+aBLabqJgAP4cyz8MFuZTBwl3lv3FMmHs6w7FHB5avb0vdccmvt0BgkwZtGNY
pn093g1e0B7iAFVgNwUMwug1gSS3trUfxcAYfIwSkcvAiVhxXOlk9KpTluHav9yy6o8UD0d/jddN
3MXDlgNq9g/SLt03ghf8a6QLtqfaI0ZylVbwXEzxnjV9RdMzSFu6LQvKt51ZIGu7RV2amC9mMAqR
om8yr/2Ix7pTaMKHADneFFlcwNVAo3u3eASuGX+uX3xri9u8rFa21rmeoe331UmTFUprc0BJW9sf
njarHd7J5LFSFzR5SztJGV6lhXf46os/zI6vMyBm8Qb+oo8tM1y2Wl5xqwwr2ETY43tBHOg9hFJy
NUgEXkxvBy9fiNEz+E5wdetJXk1APEDa9qHGHeElpxaz6fPCrfZGWXws0o6O4zPj6pgnI/RHu9bb
i5u4H1PYNz+xOhAjuU4LbZ940XlbOvJHPvbQ8cGKq55rhd+IZWUOzMe8qP3daeLwK7PDwfawq+43
UWVwb0sc83ywnsa7hrapJ+/Mjh2DUA+Vf9UY4O6csZWEyPjLXVN7xXuxtZoyW5SqNuIqFieamN9I
JhxOST3VWQGEeeZZTLKyW7F1E99RAA9HuzHTAQGTKT+DaqBJKs4slHjboceRzZ7RhGBMxKlZCS99
8PxxBu8c9H6qLN2s79iqtxqyxi6LTLEq/9PbzHKTMU2DveEtn0kCiP3l2HljY5CAu5ZzozBzSWst
7ZtJVAL5AJ8W9jcexK4/aOJdXjGB7Oc20QVIUOAfsY5F9TEESHkwq+w/vNFFDMT9y8m0ebgGZWP/
gnqLljyMB++YbMp9iFzN+E9EEBB71CjvJ1IY8X21FMQA3IubTlbtkJ9oR8u1ZKaZi8GyD/O4zX/j
PhH2SwPimINf4s5tXMZYgnOy3g2TfPXtUzLI18WueFBC+zAZ8VDTlTAuycuooS2LOsnF3r9VKvpI
1OeeeOP9vMpzLArKAQqecKRu/o2zMQPZbq6zKNIA///Y7yDA8LynGDwUZK++rlERonYq7kjpHtKw
DNh59Y0XnAZE3+WhL56VK82xts1wDEkkyvQwZciNYXMGP03q/imwejiMwgaGEQ/lOBz1tnNM6s07
L9p92Tb4L6lC6hH0jtxLhWk41T+7hJ7uJuSqqAIU+GSUOmAVZyIdDoTv3NCj6uOatPw5/6F9tTKo
5Iv7JSm3aIwQCbuHJVnOq2I9eI2IXiO2wEMttkfbop4nTvoM596SL82S++v4UNn6YSminctm+pf0
/dPOJpHhha2fLZhiteiLG9T37RKgRqfHeI1FJseNZAljR0/lGt+cVi954SLntNtfeKYeA+OCUKKH
bzuZx2X0z6sRLuCC8F+aqiufO2Pfj932uy0VUY6cpIAkYTp60akbNXmeePrzGHcNNc1Od9hByVCi
s/HORDfcSOF2Mjb3ktldRDmUsLgvEyERr3tQGP1KAn4h22MH7Ffu+g60ukIwUXoUoAK9N9Z909c4
+0BfCIP+KixiXasY6LOytMkcHhRkUDe98/6cCTS+kd37TioHmX++L6Ob4gg5MfEV3CmwT/W2Vffx
qtZ3vghItpyetLJp4Qnd/Q1+Yw5XFFEy+Gogcza+im1c8lU23iP7K90StW9gfYBpEzcdCSwp84hs
8gefwQbM10nSsRtq1BR9z4Ogi09r7BBrgU+kUNwf2tfev6/zK9N21/wuYGDUtRmthH2KRqbhSdRC
zfcFxNgGsLiG60X5K4sdgvHQf4xaMzC+qUq8+o1NNsJQ6LD78rByeF2nfqjKOziiqsvKYLH/feVg
pv/v3GGrjKmkOYuRQeqn6xLZUZDOPP743ytR3P/uPEL/EmPZA1QA+YR7+1/sm3UjE0VmTXn25kQ8
t347v6yOZHmyWSe2fIt7O0odh1zYtNIaDFqiAKBVd06Kn70e3Ee0Cr6VFSSzR6eNZJr1pYcZn2hS
A8dI57Ky24Oi7ro+LN0aOezzfYU5XGzyDmkp/4jxwZW0t6AOKQvlHEY+fTf9z5f5f72g/w8uv//f
J/6/eEG/V3/n/rP7bz7Qr7/xX60ddvIffhChsCV40v3KMPz/bKCEtvwH8dHIfwmaIb3fRZ/0X6o0
1/sP4k1Z3dCf2djHvsxj/6VKwx+KoZSUWjxsxCwmtGz8H3R2uEjc/ptKKmLbIT2PnA20cQEk5/+c
rxjpTkxFHY/nsRXlNiKBbtz924DTc7yfFhOsj3pD4PR9HafNe+ik6VsfzqQRNugRyDDxX+FcRsj+
OVuSGwi8+jPG/t49L7sACykgt81HVFSj9ZDEq4xyUaga+WXilnNPg4WXOA415u3wyyYTTh+kobAg
N5INJ+8De0RTM6qtOxBKV5TXOO7Hp7hYukf0l9Z6AvxRTj4jW0OlHTWvQWg4JvdqsdZ/ukLVd4iS
pQNEJGm9e5yJ0wePKUO/AL/lpf5whjFavo0ercso+Ktumg4NAoj4CnKdANi0XB70hjqmm95sUt7H
i8JjyAIWdvK79AH1zoNX7SED1lKMd+EUTc1FiHDoThA+4hUCty8ui13z70crOWjXIHblDno1w7zW
xQI9yxnIEXQqoM63XxoN9JLandzNGb2yjLLdavHp+0HjW8dtiMBPF3eNwXS8eDlFs7KHgy3ISMxM
v9ltVpTN4AAJ2Lv/srjh6BwmsUbvfu+K/ebT1KwBDH0DLu+QsoShix6uvBNKlJkW8xdaTbCUQE0U
JxUy62lgDS/WhDd5GTk1xlUJcTfXXQTGYpW6zAa72JndB0MQe1arxRquXdhq1FlDtOrDEEcr53+F
YSuF8w/YP1rSxDOsrLv/pU4mjqBM5mF+t3CI/rUDgOjLVlNeDprujmW6j3BvJwTdzoSZycNJOEyO
XR9JbU6K3I0Cs3NVDX59BDdYt8vOzxQH0FvTZczciBzI1/VdxI6lJADRqcUnOYTmaz9w989NdBTV
7GMTiO/DpiqUF/smvldGRthhi7lVRzss9u4mTKDu5OI3wc+pXs0vh/O5uXABTz5MRFeLD9L5G57W
Opqp+XOmukrjvdDDUW3h8ComoWlJTMat/0PNhDP9rfuhGy4sOjjLHAtC/oon1PavMa05QSaigBlR
UFGeusq361MlfQvVMYfD76DdByZe6WxRwC2w1M2DpWx//e6vfhHfgm6CzydHfv8svGXfjqMrhXNi
lC68G77QGV2DWRCsVK1fOXf7Xq7mEfzJJrNasRQ9EeIlHPtIYspkrBxlxTI8L+2MxFAkFFXkbuVP
U143trOfPbcB8Un9QEV7kIbIFjCUDVFZ+3Bkgwjbh2EHzL/zQCNBVULKI77AMUEgBYm43fCG+IQS
wHTiV2rTtopnB/tO42/dtVdsWo0cpvit8MkhwnNV7ZwEDcmJGr0CIXy511rYHntpgGG/1EDDDalZ
/NrUGheKaaQFc7iPA7KmTTnuK3C7/9nvLZIL0mvBR7zZ1sErmj+7/24QvN27EdbdS7db43pZqn2k
iqeQbJA7AONJ21bLHl2U24oBb6liD7BQB+oPZEFNyNlmbJkW4YpqE7qDdhNfafzFxPF2xR0ROuV+
qPyw6XDCxxaIQyuk/xUZ3kVZOw/okrzWK+1jMZCvyV601PWJtHKDbgUJkAB8bVVyqvfBCt+0/Ape
2/Uyd3AYm9fmMT1ybzty/h253dD5V9fr2jUv49GEx8Be/QonY63EDxUb+fVJuHZ7jlwxNGcYNu+v
BB5kqduH+VbY9mjhyqIhKa+qYp5OiWdD9kfdCvkcWh27AcEf9KB1DmDXcWlNIm5hS4VBSjJGR5mT
s3ufIpR8RL5KTItRFpViNrjJ+OGZScwp4F3/majekPtItkz9bFDMUuZuqIVOMeLM3wjfLvqv6os3
Jyrug8TMSHtcW6T2SstrXPtV1rjJt44OTAi7Mjnoih4QNVUP7by8aDFeCFsurw1sZrhKCAVFvn2j
hgN9UPVRyf6wV/K7QwY3duYCqL0zPJnhHwfA79ENepx+oi3uY+Q1PyQ+TKDjCt9rAA8ommY8BwH1
4aSukPfeJXlN1M5+KPqeQNAQVOxfTcEoLVbhh+n3H148n3HFQ1ZVaCRfa6iOVHirgdsf2gNwaRoF
4XPV9z8hYZCE0RdqIQXAxWp5f5raD/+VdnRvWCzLNtR3vp6TuwHVXsbDuaSW6u4pGUGLsFU/mDfh
TFEKZhbo76mPgtdIrjHC1+jkL4QSNnGRNsn0LsPloYz0AaQ8zCOCXq2g2M5Qe+5BDKWb6bjMucib
a22L08RwcN7LCma39+zU+pJWKPwrYbk+uVXUplBkd0gZWA33uf+nh54f8NXJqaPwIIjr+RhwCP7t
JOuixWORYY4ng939Xa7ObSEW92nRcnLyyaLcRHVggV5hLlY3BuluB4d93nbEmmWRJ/EEJlZwa0gx
ZW3Q3ZyB0IIA+oBN1+szzcR/2SHpb2VsWyMQ6DZCLk3IL1zj33DFwSn76wTtI4mM83o+bNvV2SL9
XLnlFfRQXoJwJx2++B/snUev3Miapv/KRe9ZTRN0i5kFmUx/vFHqbIhjdOht0P/6eair6ZKEW1PT
DfSuUUABBZXSMMmI+F5bHBE9bVrOPhsWqJ0xSeVqspd0P8zZRg68G6rLU4X+/lD0ynLfpKBcQxtK
kPQqmNJebnvoAk9KcZqNZXomAgFNlqEuqE1Ym8oo7A5OyBiQcuKCqBowvpht9hmabRI4LPjYFsav
YrSrM2mb5lPoSloSNKQFQ2YBUGR2+c0aCgLSYFjrC+rX8gM7GdlMruUMdKPoD3TJdLtBZQgWqBO+
cIGTN1kvxQaVAGRoqd+bI2x+XowcFWzMggqqKx50NmS6iH29h4aawIoJQMuOZdSd5iY3vWiIsoNa
x/1mAhl9DcdqsfkMGV+2aVTjG3A+IbgkYaLcaPLTIlDVmhXFM1AMgVVhJU9MJ95W+AZ89CnJFogP
IfAivyHCsDzUetaWZQibKKQo8tUQfVKPoAF6FzASX1M0J1cqwEzS25GPOo9MnFDD2t2woqGK16e7
BkMCtyMJuh6Y62FGsIIGahFlgD5L8Jsw/cpweaXfwX7JkZIpE3kmi7PGFdpTDTiIBgT249kZBM1i
eKo56G9ob2AgbqcbGavVsW/dwxR3mgceUm3GTNwmZnzTVmW9iZq2coFG3CeVx3KP3E8Gk9pQsWPg
inKkhcvNitaCleZuiqwIjqC5caHlA4cqrsAQ85lHGfADyMRpv5bkcHoq8JNf8OqBydmAQqBp8qky
+qwd88haeGR3jtCEVv1GCjSRtnlcmuhhWIxwH1UayRNVugvD9hiJ4dpMrPZlXBTxAUD3OqrzspsQ
Wji5sXetZNkgAQ4qsqpf6tXZbNhoYC1rfs30SWiewKG1VezQ9PRBIwkWHaLvIExjvQgPy9y32y7j
N+ZoPJBImSExJmDWaw3jqsxCw89IAQElhUQu1NeuUR6VKlIORt+89kXkXHQS3U8iXW4z8uXOZmTe
ydniIMbp1HZLaz/aLLJ6asudaugmEiOXzNGIfIIrUSzmue/tm4mCAS/TiXr2VKsnOQBUGt9CItiD
SH2w7abgkU68hi7ax6hCruOXJGdvmOBv6mUiYxwoYs8ukG0w0+01vGEMz6bfocP5UhhoAmql94ts
aB8jUJkPlaT1TQYEd5KNO6B152t+DTsTIkJ+HXN5oqy55tonOM9FaARhOEzBkkfqt0IfnMx34Uv2
CiQQQjuhR18ojXtiP71PWqi6bsmR43KamjjiESeCELpktSYZzq1lXvkGKq8Nm+ShksWF9ck5znXR
46WfPitT3Ws90tUQkerDHCnGI/ymdrAIL+CAmuhrq5rqbNJJNk8VZgOIr9S5MdLJvXJwDL7Szkx8
Dwz5nSIshcySjqC2YABHv52EqlwPUAEb11VvUSm1rGpEHyJEvIi0wE6oD4GFemurO5z3dFiD/Rzq
iFda58QR740AJPL3EeXr+yg1ENYuN40SPmaueHbb/CFK3PALYO047tyxnd5ZvtDoKs3WIu78NIci
bTG6L/YVpxgqvSBqqknRnrMk4nzD0fmRiJDwk7UAd8aYq9/mengYwmQ7zjrEKqZ9HsMeO8V2ABBt
Uu2jHIy9ZXQvdmEbX501djITPQHoZj+c61jljipJQb4phKpx4iDoNksmkM+m7l+aBbkp7KYLaerE
hwjr43s301GHbjra98tIrYwoTk24IlMGZ8aXHn3PRhXdQ7wq0kuMIrAi5f1s1XcpAjomKXQuI8ip
KaEkASUJBBmvG1s+lk13NqLhJkWVyDmslk8JkY03mWYrmyoyHgpkWF4vB1/H5enz5dQdcRSPrqVx
6qg1B6pfTQOZlqRDVJltWTtS6BOyPeU27cFuF8XhqK03O6tBXxY166M+dW9dlpDCGOFi7aBBdM7D
JAbH39rBguaXJe7MFYLDMD0j9k3C6X2aTTuIs1lnvg8FN8CY5G+Z1OoLeRJMZYWq4bQY36I+NU8p
tRnoC6jiwJIKlZpbM7tPOOD28aAJbvquYy8ZwpGmlK666gQMRCe7rxNHoV1iG5dxKenHswYUujZt
TqUWU0JsbXNde3GLrCbOCvysQfHAaO9x9v1KNzRv7xDfnt5liX2blLiCAR8vZk7TpqH6pkkSYFs8
Wh1uGvhSDOsTwy3JgiwbA2RPx8KfzxlRHWo2HRNtoumRSfphbAaj47jutKDiUR1tLcxfBJeMzGsZ
tRRe7S4nFaU4BCme5CovbyJTPeSWdjDzxuw2JYHysw75HVrO21DK4gFChY+dkWzIgnLSFEIh7ewL
bFKAlvMZJ8+nZL71IJHRXUTq0aKggeWJYpki1Up/kugf6LUEQOSTpSM8VGAn9hB6Fc8zJpVKzldQ
P4dVjvW1kBO6QiBoM+xuaV8kYERke4Hq716RJqxbtXDmRoqe7JTYGTwHw5DfdPHyGRpS2/LzHd02
tfyMxC8k2bPlIxlh5ICuOEtzLC6i6HZFN7Kk6sbNbBHQYCF4yiVNalzELZE1AO3rJNhoQxzT9aFO
V/BK8XXTAjWYpbaP2tKvxPBVJkt7NPKUEOa8Ho5N0lab2rVqe6NNVghVnxbvRhYd+zh+J47hahoi
9iV7auMCQ5tjn8IaLX/EfpLYWugvGrZobG9IcOxs3GRyNm+yjrJKV8kQLHXJ+EoSozwJB5uR4LcO
PTuCzvaB14ptaQ3UfKqW2Z8KAsI8dvrrOZYNmnYnRzfQutkOeCs9FJMcD6WIJfQ+LiQxz2gOSTD2
0Rplp6bXq3ddVOfUmhntMXZu6kQ/peRmb0JgK4JImZqSCQw4LY35LYSpBfPqrUvCURVdij0eqdQd
zngCrtq0zV/ICioQMpXXEdopiBdFfe+5b/esQc9DlMtvupjDQCnU3ncV4ptaaU2X3Jh3VT7ZB+RM
8hkzAmP+PKpe2qKi7FyFyxOru2ZGAmzFqn2nJxycLCjBjeZkxRnssIBx41+5jipMteHt8Mi98KBf
8jr6rNPqa8jWRys5csHHsqXbMFPFFuLv3k7q+choy4oYvVFlqt9OJb7wTi0OuM+ZTIuA3STxizb8
TAroAK2rZ7+M8uWGyM4Kj4kdnVFtzuTTZdGCIgA1K44t8QiS524GGZ4FOQZbWLzeV0w0I41oEfVZ
9VOLl2dH+KO70YwwemjbBXi+MbIphvrRTY+SDGVD/zU0rxpX0t6UsNGKV5h6dBo7ffHzuqq+GO2g
31agHARsLmcNgGhtiZVHE+I0QHvaBrmbV9t0Ctvryez061kQQGNDHcJoY5ZY06SmdraPkW1/69U8
3fYNE5o+ZFDKtJBH4XyXOzgwKUN3qK5DUdaidVi6iJ84tUgC7lyBXxRg2qWil5aNxKa50ZeDrGuv
jiJxmJB638c0w9/rsR0KKD0Dtiaba7xthpJu67nGYbLk1tTtob8nfvxkL+q0M9nXQR/ZO/XqUJKL
cTVlcSn9qK2UrYiIvBLKnG7TKHRI9qqafWRjsphQvaPXy1TfdtIvszW+d4tC4q4gRZNQnMn96DGX
mYFVZOm1qS8vcabcl9ksLkVWYY2qoieaMJUALjG5jbqQaUl3dqGF56hbBuFn9UsXtbXft2vkUGY1
nuEmu8HuD2JsOXTzaHhKZ46BzuEzRDiPnA0XsrWWd34aHCBulCzrrznTiluljNtHpy6+JYgOgcbs
yfTaMiwODTWt19VIsJZP1AsTzWIdHKn391U31v6IbBHIx505kZqfXZXvU4msu5zKN2sQ926V5tdd
l11XbTwdGNKiwMlMFrmpMr9FYlz235tbRlc9JcpaqGAZ25yOAw655YGiM7+pCB1Myi597O20bD28
WrHYDLZNaXRmOv7iTsmtbUGzeQaCzb0h59L0zEb0H7YlQ91n+CFJqgI2sHRuyYPdp9nd4EzqNzBD
arnyhIgqKlGUdPSWuSpulXA1Iyd9qX8meJO/slnkBka6BiLQKYaDWUoTqmlAf2pXpIbMWoKhuzED
0+gQaFMTtUFyRGfEjEycx8rIo2rfVhpLSRPyLBCvzyji6yYjhFGTOVni7Zz8AmO1w9Y51ncTgWyn
uARBpXQASFwVoL3kCilBOyVsTFSOczINU526Qg3xuqjaATcSwjUvs+fCDLSmtx4LPaXIN7Zm7C1V
kgyjN2Qm+tcIMfm0zYkAvh06+Vw7eXNKDOXdKSYT44HIFH9oFW5pTlTKLRybEH5ME85DVETqc2Mk
/TeKE5KBjhzZ8oTEA6r3SprtRa9VIlLMvDf9UGC05vSucZey6KWPWUVZb8YAsfpMlztLc5IFdjXm
iBQ13Ex2qIcXS52vFZ1wW5jLGiMaVil4FfYkWr4dCGi3JLaXNTYoQdwIFhxlThSHHquHpqIOmuJJ
eV0iAipDtb4MujMnkNsqCBhxyVm5AbvPSf6a0vss7MGyhmbYlnF6Eii9Xhg33H3VqMW1GcbXDrtH
4A61fmor7kQ1IyC+ca66PDkpKM+4Ewk1Upp7NJUy4AnHCVMK8bTM5MktlIXvCZ8jsRnJMBolua1B
kyOrVz5StfqSmtINkBg8z5yf39ejEuoCmIVaPTUTThRbl3CZRAFra1Qj5dXWgltnnkQcxIw+e0py
M0rI1HqvT+ghdFAauior59wYiDvXaAOBBMviKrkugb0K5wonctwviet+bafo2NRts19dnTwRVr6J
c73btD2IYE9WwE7pSxAIizEbkRsU7bZAlbO1tex6KWSQZsmRELFhg2c79mWHEVR0nD9TYuisEP4j
rB8kvt8VtSy3eF/bPWaCh3hSL0KCkQ4ah/sCLosnSiR3SGseGyp478nhT77GdgKMYS2E82UVJZjk
OHGVyzC6VVRiG1D3Ud8TdouNZGtxcYU22JoRkaSLci8GczyP+RgfjHbsiDTMJuaB3Bq4vyhHZ8PL
MKMgTLCLJTsgNyQRy4RKxtI7O56NXWTfOLUMdzQkgSbP1Th+ZKqF1wl9LQZLpJkDEAA6vxKgptQz
D+WcYVO1NskBWZDpvOhzKL8oaSeLHUVtzpUYupVIIuHqrKDHsb1RNSns7RvexG7dLUwXcd2kFagZ
8zrbAKHv+saMl5GRXi9PochLsD9L5zuYQLwlUnOWZd/qymjYmhlsmrck5a527A4rpKO99HhadW+C
HnuOSei81GWXXOkDWyn5XH2+l10PrNGVGOHQcydPMkI456dyUl9NOb73Spp6vduywQGrkSfoF7Lo
3lDEsfNYoyEWeshhK3yDQ92Nkzo2ig8s/MFckyCDFizm0G2kMvOGsdVu80yG8UHvFsKpEk7miVMd
uHKSVJ1x+pKS4xNxrpUJvrBaJ0Op5szY4Gs5WTqVRZ6hmOUbGq3+lk9J/+8SsdR7pa0aROJk2SNZ
hiiINLEYPjDgptet8TRLQE4UZrGBaN91EU6kOq2AyYKH1mjTZW/xWhkBuUsSTE38xhx37K1sDUeQ
aAkzJoU+KEC/kXBU9po+QDC6opOrhk5e3+MyqG5GU2ALy0GS/HgacSUP86BcQi3MruaOlIQpte0r
N5uaLUdC/VvPdnzi9vAzI9bOtdMTOcQR7LprezSR6tg/2gpSNxohCAjRMtDBZEbPPwn5BKBc5Oyr
unpiAfYXFWUqqXrhl75foDSXzu6oRm7Cj0glvmrTtbmyPs5jW3l2p/J6PemQyknpNZxonCOdNxVR
Zni0DBIfiyDlsFMHZL4N0kdjkS3HYRqHW1L0oatckuo8lerXgMTU6k6AZryRpXiInIKrDPblmfFg
3kdhaV7FVnLQ6sS+kzYFr/mIKoN2WB4XXWo51szK5LNMiirwSJtBTDCF387m/FG62mxuO3S+5xT2
fdctBXVtMWkVT3lZZG+dgPvZCHSZ6EPMpxyoiOtUPai4kI99t+xC215FgBReoRrUFMirwZD3jkkE
ggohfQ1iTiKALl9rJf2CDVLdzgK7rqfWbX6V8owH8Qz76RIx6dscDgIG6AtaYxezmjEcsrWaPlaL
JNAoS0A/OCwQ102bSzxczlNWj/dZOesoult6z0r1nKYEPpGWEljSPDgaGoBhus0UmQCxRs4tlWlf
HDtVrzJ4aQKcxIcKRecVcra/jZX+lfr1jg2pfXXn8bFQm8sadh/EJHb4mqxAfJVCQ1guhMuG1ogd
HhTVq3ueFZWtKsgZf4M6N4nLGFMFMMQ0PYVScX9i5X/AhawEy9pe7rVZl52hwr9qgpmKUIjnqgD2
X7pFv0YxE2/aRorWcxntORBoXYOPEegbxeoslDpol4rsP4XUKIC+tLkh7OVrShzVAYHHgMwVJyMY
cN3bVJQ37EE+2C/oXzVpAIVdSkp1bFnGk7KUp8qQJwob1Gtiawh2Ae+V9wyG0J5j2RtPfYuXHgjq
s2QTNa7Q8QFWK6qq8MpGmr5QSgx/OyBZTp0IS8ciOG6nYWgdu2aG/+cR22tKVJa+HWrQ6hX9L4y2
JoLhUVtsVGQVKWg2Qwq7Lk8bp0tOGG07PqSa6kB7dUgG4jh80NuCCTHuudFCOro92MvuWXMUSgMH
WRp8h7o6KEqPbi7Lr/Sx7dlYONqwmRiXTrgMszOgB5UmM0cj5dJqmvscRwprlwrmZWHmJWLGSJXR
n2cAzNYygyzCu8ZSFsEiyaLxlwqPEw4gbxnq9BbQI+O8pAcRfvSBNd630sHccnhHYtuz90LS39Bi
HW7Ij2optx/0TWtMvW8nyQsV1NNW7yMTA6TDOoDZypOmCL+wy5g3RbE0vrDC6Ksx6e3FsMDObYVs
QpRtPmOVekV2iH4/RnTgRBD34JF2eS91s9tyHbTD0prhBT/9dKwGzYYzCB+KUP/UJ/suVMS+twdA
pVAvPiHzpOONvRzPCY6PO4t5F3JKkEek5cs1EoxzWxMnnbhOfkAg7nEXRPedmvUzF6Lvtwu5TjeT
M6TJpsFIzKOkhtWT0AkOHJXMuhn6/jnXRfagEi2EMXgaCv6EgZKktViE4q7p6/aM7ZxZzUGgNiAM
jxxja5rdYG9kZSFWSLQmt4OZ4SqHMGz6yQfWiJkrSFAc/TZauoce8ETDpTdl16a6NKFXjhjTPVlV
A/TaINkAUJibze1MRaR+DkvRiUdGvToCkJpsHSIr7csJvkFX2ARKo3hswllDnJJ3HQugNcztbsIT
sas6i2TEQXWclA9cjyMw+QQmEOI3c3xCSZc3w+wQJ1oL1WRQS8h3QA7kaPqaomX5Cd5zCen7wFxW
JxrC+CXXEZvSetIgAubxC8jCzQXxOrZyXSNCyjcCsTNuc0NGmDKjrHiapzohkqVyjOvBRJxJhjRg
4ui4+GmpoXpOnRKAmJSIbDOFPTLOqEUiUI2z8bW26rI4u1GoHqQ9hWJTtQlwnYuu4gu0vqTmIqRP
NzJG46YJI9KfsiLhbFGLfmluBzTthxozIcLbWcVMnFrOVJ9VrWuTvZGiGWZ+Upq3EgHahJdM8DBX
iYK2yKlRhSB+wbBJZiI2yKBVNTa4lsP8W2IjW/KKrkCtY2AhOtSADyR8RP2A8gAiDLEOVJhLIKsW
N+huJlRSTm27F23EYgKyCPe9gTitLrLN+nPnkDvCBkTOLZZgPBdbRa/60cNx3HwloJlnbc7GDz5F
Az7JGrMyaW7Z+NF315XT14AhU1eJZqOJkEO3hjE0CTo7dlViV5ghV0xU+9AQbDTH1lkq6i8qfmqv
RhKNRSQarWI3Z84UnbirGbYJC2bairXGua6LuEn3rWbrLCSOo1hHHIfjFDSFxkkpSvFvBHWpz+Zd
mrccrk1ggs9FcSld6w33snC6RnVdjU1zNesEIO7rZkzue8Monf3iqJJptNXbmbaVqXtnhevOkZ6i
BbBJHEbfGdk19HiBk0KsJZLegKX1szFUXbyqeGMSFuPJGrfNyHBGJmHV1Ac0cHg98j52NGzaVe73
6USiqzsxwE7M5heaaXQSVhGCWt5oI633EHVPNRepN7Bf4u7AG6q2KVOShkfkekRod0ZTV7l7rj3i
oYVEGbmDX0EHrkcRuaQVUpr8FawrzmBBS627n0fRuQGD+gCBWhVx/BBqEz6QZWgL873MWHbv5ZiA
iKLkiev2tXH1RAeADJUYlkAs5R1GF1Zo/LqOtu00KtsDs+3n1g/NEcbNVMSa4qp3anLzkzbzX+TC
/ZrDZ3MZDYxG5PEbFtXF+CZ+DYUTsSgqfIbzwTwlRxb/cPP99f9HBvtvMEhrQ/1fJzTeyK6thn8c
cKz29T/+/R9BR8Z01//jIPPX8uNnfeyPl/qhkBXOH5R32EhPkbyT1Id++p+5jZqw/mB1EpaFNNWm
ko1kwR8K2TW3kUZYm3nQEBrVOMhqfyhkhfhDoPq2yZF26cJGcP2fUchazm8CWdcgsJEPQGMEO4nQ
9d96FOq5KME1c+upNVeCMFeIO2oRX1O2fVUtrh6sSb0xUV04l+zrRSONPgTt7dbw5UQbrvp4Fh+c
f1jak8XNae7RMe3pzZ2UOUj+7EwH2IjuHgir3OEyNG/UtDBvcvzwHmz6WQ5Z7BFZQw5pP0cB+U7z
idDx91w17uw6pYOpbC5FzLSk49Hf2Gr0AQoXIQsIHcKy64dijg5YTL9qA/H/tUj2ZD6RPVEO8ENQ
xZzfjLsoT9/6Kn/5Hpc/Ozx86ug8cpZBiqWRzAzng7BtLX6hDiLH4Ze+EKjwrDfRkx4XLxXjKLCL
c9AL5TVeVRh9/tkD/XqpKq7XxHNdMdoDw0vrGbr8Mrc1/H1ba5eiyd4SzXmUs9gj+FdYnnnzSTKv
COWo9kQ+GyWp5zRun+JeVmDLurMJG8rMtNQx/URbCPFHmrrtYz5dqsHyT5P6HEZ8zLwIH3uLJGlN
SSyvpLxm05T5Jx4PddO56rOKvWo3D3JV62hdgJeuC0aRftgK4qBc5XurhGTdhORj+qE9ggKa5a1c
sEjOHQdftajiD0K/VDQmZb8XsAovY815j6jIGFJ96G/zIY/ZqmuxiSplU2t1wcELUZ7bw91g4xZH
t1vag9ugZZNNVgeahWwmTXh/e1HrN8ustEtfcwfQv4b5nnD87fcmDEtNPkCg71xbOWojX5rkvsJX
qvizVOJPooU+k3rUfRRKZ+BeB2UClyiyMfglbR8e1Ilw22RQqOxTUBx0bqTSGFbff891lrVm7ucF
L07fstNzjIbqnPj6PAugqsOwQn+cGkH5CK9cQSUdFsmJyRKuYI4x+7eHtJuzI86GbFvKxPiS4273
opgbLArlblHHZ+wMs2/LId7gKryTAiUJ8gqDfHYSgeVgXie1aN5LpWQnR1gCcCXumP5qlNzaXVal
HzjnntOGz53VtGLUNI88oTQiZwdmyovWvcTAQ0XejB70BJrsOflDfifVbdka0L3NRMrGyK8IHyo3
roC6Qoz1GDbpm7LUD2XPr1+lXIMM+Yv//ZqXNegWC9idgpcJJRLZImkTn8YMG+w4XA1WftYSraKt
jzDjMA35UaqV8C252VFJ4rmazJ0AePfSilvXRIm8oQEhOmOsPbilys1dlbeNYSd3uF6u8aQzf820
JEw6o/aA6tyokJt3DP0g//tpqV4auTwTIbu2dOvPIZstRSVlT5uI021wwJ7zthTbJCJ/lP5hbjuR
YlCSBN1riSMfJfKxVWAWPtYd60vagFWSXx/kSotOle/eqv1V5OTnBX2Rb8/uo9Tr22rgfsLmct3Q
SogWk3ePY8ypclSZMKNu3Ng6xFFlpp8Emlw1eSU34LAFR3J98FPcrF7Xrtwd5vyX7+sfI53liXId
LaLEWjtiHGoilmcFCYCvYq1b6QTpWw1SX03jN25yBkih8qhYefImdXGnKkjC6AesboiSFhgfyalS
E2wGaHRR/ysqE2VDUnSh8ItUrUYgUzRkOmhwyCWpNP48qrr8sHRoGlGmowBr2ssaAA/bqzIQs+TP
LrH4xKY/2MBzngEqdZ+tP2Rhrvpa+i2UpKAhwl6eM4u7p1x1ywO7gMqHod6jvfQxO0Udvgor/izM
kdDsXFIcgcs7+P7aJWLqjbqYh6G3H8NsiQLi08i5XrI3xNEqQxgtBDLiiDvmdA/EI2f6bjR2ZTw/
01zwCVaOXSBUtaM7jFcNonIoKR7ZvAQHqeL83MzZuSn4++ye164cr4wwRIXUsi05In1Br3lp+0I/
dg5BKqqyPNeS0yWAPas1vc6+MfYkyJWW5bbbkuAw0t5tpZx9mS7tldtn3GvESXrjoCf+RGuNURt3
wJ+ph3j4wS3Kl0ZJn9Im7FkLuBeQt2EU6/lpRUhHiTayFJkLuTZZbtHkHeV7gka7ByOr7YBSInpB
FH5Lne1g6uUlb8bsOGrpR70W6DR9p/tjj6NhxEBzzFGt7yNdTAH+LO2RIz7pnyMRoB3R5KORUT2T
K+7BdtwgQl/hj5Jyj4kaIpKKIeSQEnjfC1dkx4l/KB+W1UBsZi8TH8ufI/7n1EzeIjL0/UinLqeZ
n5XOukZV3+xSfaB+3AGdAHdGPha1l2LJXbKcuBIQOd++J5ID2R5KN3/hPriUEze1LexHt3DfOSR/
qI49Bbq+sHonMO7GvIT34VQCI8/P1DBcQjkzeeD7vzJKJnUUQmzKlvKNnQaJM0H4iorOtEGqyyZY
vBB7giLMyn0QlA8lWi99hWEElzWewVJXvHGCbh5r1MlrH4LGZR7mEMLEnp8nXI2YcYcK0KrATElL
hVdq0clSY3LY57VNQ7R8BDP7yKfok/KOLVLcj6xnlamruN8rdV7t5xrtnBHz6RyE6P6Iw9Mj2JAS
dZXY9sa0aQdo+GHZsNB3R6PYFHR0bXIl/aTopmE45bfTRvbABHspHsLkbTCUY4HE0XepgOlNlnJi
8ByP6Z1Pg+oMZJt7Hyw2W13LXrRmvpcziLNqgZyN7XoF46HaDF3EiA6ujUNXmJR4tIMmnjUyAT3S
HrH6jHU8b0SVvJnG6htQ8tuayLCNinqphednYl/1kcqE8Iy5k9qhwWNqZDnKwkciR+66hPYNd6FU
zTF5MJaGZvg2X+rrqKMP53vbSO6WE6YAZq5eTs9J6YSvwPF8mVxe1vOdBBJDjkpdF+1oWUDqAuZu
sGHMliw5OuKgLXyRugETQjOlUmChcBAMyNM8y0J7peaFQJqheimqpN9ybt51SBUCfDEfq9CgnFiu
srXfRSWIOWgg7lFfl9XeRHV5pVa2sZ0bWkVi4codtqPSSwf+pdfcmraYKP+ghDZQBpjXESsFg6x6
p6Y2sJuunRObp6bjYmJFnH0o3dth5POBWZCqZ5EDgVmLzQAIhHgcLrdqJG8tZUqkAbDxTp2pQFjz
N52O5SzSIPdzO34YFL3fzi03KjpCCOR1f7GM6KOqs5dohIEf1iN2TE7iVWcgc2PJyjbxd4EXERF4
0OgRiA2O01ZJPtCiHZAOtOiXd8tb2AIHYDdS3iKVzUzUpJ1KhQc9D8V0+L4YJgRsBFGoH4sYnr8c
xoDMlNnn0PNMkme3HycdywSIe5AMMLaumbtb0jhNXxdQOlHJ/rYuLEjfKTabkHxDpT0SNYV+awFV
aRJLbBJ9ojW6ZSdK04nLmBH6AJDf7f67Bta/bBxYh+P3qsZgG8Wd/N/fuwaib9XqlPzlP+hPSrr5
ju7M+f6bBK/7v87F9f/8//3DHz2clLN8+1//9l71Zbe+WpRUv/QCUAG1Oh3/elh9AHXo8vnHcCp/
nk5//N0f06lm/UHlrkMFO02w/xw0f0ynmvYHehTdUpGRuwID5X9Mp/yJwIjCX1I1xyB5Hmvnj+nU
+sOgzJzXMTieAL46xn9mOtV+bRlU1sID/jGM1XP8U7Z9G4/GgKvXhuA9SrN8D3VrU+jhU6lpO6Wt
fFFXRxfrJmmaP12lf4Gf/Gpm/vMNfwvTR3I+5LrUcdepBvgy2fE9OKazJDjl6rf/93toa+XNn8n9
f77Jb12UaqSNMWEQ8yHr78dFbETZUSlkbaIoCobpLSREYkAH1xoLiwapPehcRGj9zTfUfu0N+PPd
10/10zXNrUKbExQfBzUddxWALcFPHBUXrCMFaPetigKHL7xCWr4yFeey2P/N9/4VavjznddP9NM7
G66CmqNRiMRzAH2rHRDuwYQyjCJGfXW4xTV7sjNr05JyFHJy/Zu3/aubaP04P71tBibRmE5THWZO
STf9dX7TfUFsWT5XKNf+5k1+LYH486v9hrcpWqxjtKvCA9JqrFyI6txxN7c3AAabviLngtPe33yd
v7h7fgdqEqSJbjNO02G0nB3Rrhz9OYGFuod18DY30auFy+5cDKe+fDQNuNKiDf7mrf/iB/ze3f3T
lbQotIoXbewOglinQb3tRvTlbbRP1pAzREm15IqKE1mOm9jS/ubS/try8R+XVl+hzp/e1HEnBcHu
0h0yHeZzdDeGChM5iB1lkxsxhbtw0Vfm7Z8bBms4a/a/WAF+c4z/+X6/rTls6rPT0Pp2qC/1Q/IN
9xKEJOAKTNkV2hS41P/i1fxtraGwLHWMzGgOrmJDUz4WmIiM2f1++yB82ESG35DQo6XGk/q3C5z2
fe38F6uP/tvqY46hMo9hSwbd1rL95Fm7lFdVfBUjvXa28W150I8jZoBs8UkdeYdXZbC6Lq/W0vcT
trj3EG9THHAoIFPn2ux9+ZwSnvI6nBVP8VgrI+Oqea3+D3nnsRy5lnXnV/lDc9yANwNpkBZIxySZ
tBMEWQb2wPuRXkOvpyfRB15Xxb4sRvdICkV0xK2qrmJmIoFz9tl7rW+d8psUc88K3fbWMI7SmijH
TcUfX8ex1xDlqTykJV3CB0rwxRcbxjDWjJVdu422q/Wlo3KkfWpuupvaPoLyWuYHNCjWtvbi9ega
nrTHNTdshpW+1PzNuK12OarZjb4avcwFmeXXX8JjdardSOwatzo5N2iTUE4TRHURN9KmvSrPeECy
6Fr3X+MH7RBscZkj4dznLgIdnKiYp76m1zh25WrVveo6C8ZJ2iEOGLbVlgSJeN+69X+4Mqrv1mSl
F06QYg/xGBuj45jpOXRyGp9RRhefrdxeKb62Ep26sPk1h8/P7sH5Xvunm0H9+eGSNIY6CaYyD0Lq
opBxhSsO7T9Yl+pzCDItn0cf1XOkMIdhWema4iwidTvSxoJp98m7sD5aV96v0Ehv60ntfNSfAIWJ
I0Wb0Y7ofUH71BBbcfIjYUwf0l7e+wJYcW4Euyk0lhL+bGbYCD4KBcJQhhCKsd6ACz6sOS7MLcux
l7Zt0DloWssbhsZVAJ+m5Wy4g8IcbYQerRHTr9gT21Wpoo6VkGb1EqdjtVEOgkk1JyPgoXWHiALh
VBo8WCOTOXm8iwPFA65CyIMGrrZrxycoOFck/lEhA8VMA/08KMYRceoKemK50Yh4sUtCGDhYWJY4
hR1Co1isBHaSPKzdQKmNRasIoOBJuSFPBCNcZJwy2ChOBhSneA3sZ6X5ZFT0URmivtuzYp1Ib70s
fM+P3Lh8dJzg1Zbk1RC1Z6vgCk6IHIsbRG02QUoV3zjr8Ceb2Adr+kwL+XFNb8NA7oyEWYLil6+h
pqwyW1tFGiWAD5AzsPaYmeieaZ+t6R/smcq8bf+wh+iVPUSmjGWvRDrHTjnzi7jJ510TSt9N2IEi
im7CcmR5D8DRWZ98zo8KWOXd5jWhphBDgOsa9PM5S9pFhuA3RVsc0lpx4mKvT/vOAOF+88mm8tEn
fbd76Zroas2o4h1Af8fZpXV1B1jSnb/UOQcGnlJXpWdDYac21f0U7Bzv16/8QQWkvNvNRilrk7ow
411nO3ugvbQlu33tSFQC477g93MZ9OuX+vCqvtvCcrlPbXrzqpeP8jn05Z1tXOaWbxvUd0C9qIzI
WGimBWr3z0qfeUH8h4Xy7SH64Q4akAtlTOIUr/ObvcRk3e9vbBhMIsSuoSj7iNXQH60rn9KWFGT8
BdZni7Rqf/Ti85//8OI6rlAtjSj5hg49teP6c6Ytm0OcN2KhDA7CyVy+x0xKxmfSHLIw2QvcjAJQ
eFmdwKXtp7T30tJ/KrQc9zrUyWSLbQC/R7yUGiZlG7veJNqurDd5vh8nliK8chuJb0/ZSI2/JCJq
gXsRbzftnok8w5mKM7DKuiHfrE9cADIjJCDzxr0MJ/pON9q074tXnS4SRWK47botHmIUA4wyBsud
KtcaNvKwzl1WRSnamhR0QBdGfz8mj5p66gVi2EdDv2nVizM8FPr3Rr8X2a3SbRMNv8P3DtJA7XUQ
QKDEK1tcrLLYKsP8putwUw1bpXOlzg0DLzA8I6Q/t4kZzsdiUfgKg4ZCPXT2yEGki9GDZZIba9pV
UrUXqFzQwWM+1kR3Ntk7RemBHHVR1a8DdcDs222S1vE6QLhdeRrGxJti7RY/wrYdPVmeTrr9oJl3
XZ5to3F0U7B/c9u1KfR9nBqbEL9GaA/wF2iG2uOtAx5jUWv2dylTbsbavtObk5IzRkzNC6TTI9qg
LyC19lY03ChgBeQ69HD8rcO0WgUC3TdIScWR1spYf+kle+NQ5Yi6WhVx9jLJDh7dKLyObEaA08ia
o9+JNN5OZUajlotB+BitF1s+yGFyiUvLw6JlpN9gEJN6jt6+fK7xHgVuBSvSWaUdOaKV1h/DFhEZ
4TtybkzrNOvR+phuiaWoYWQxkAkHMnfXa6oXoB4k++48El9hM1jqip62+Jzrgokt3duFfa2ElZs1
6FFabeWU0NFD0pTZblDfdnV+mw7ZVdyhN8fMbimyR9QXxkuUkOV8aa44U16a5EFLkF9NjN3ptDOd
6BD8i/5LgY4yyOSNMxWepbdeWtRH7HnrMQZbo1vwTCP7m64OxEQdQTYA+eGhyRNAdxYttW50VTna
9QEkvEE/tqN52wfWq41oCNYJgTSqG6YpKfXGAX6sOZ7LBHx4aVx3cn9Q0ctm+GZ6ud0a9Cs0obiS
n3sGfhrfsl0zPEPWgw9s7G3ifeI2IajsSSp8nt/hOgz0YEG57cdM7PQkeqEnCUicjgBYeKKZWVkX
iWUts+ismNFn++RHC827QkxBFajnatt65ehN9eDaZUdvmilZaAOF5rj5XcT+svEpqcxpB+L21wu6
/lE98K4UsRi561aN/NbW6OsG/jFoeMBFt8lj+YSLmPs5Xep1s2iLE6LtRS5uYfqtAgo+2bzFmrfE
orskLGtVpOZSLggeaNoVUfPrDhVlPvOfqSCVAQnptErteJkgBNOzS509yTLVzteIgHbHNza9orNH
JjyX0hYI77KjRGMIs24RnfbOddDRE79JLOC/JB9YF9FPy19fgncYvb+Oncg5flrjp7CbGDkDm9BQ
YM1OgHSXqpdMfmKHASyJ9m9oaaxL0NphIYznmqmgQ80qQx6V6UYOnowSv48XmYnxrYlWIJQOVG6w
zMz1Ne7ATzZf54MWmfy+llL0EM0tsnAxal7IJmxJuEiDfsvkr9FvZOdUwcnC2Qi15rqiM25nwkuy
5qD6zUb01rKKMr7Hc6Qe4TX23GTqPpVxJhZc5rBCZLlsWyKx0ket4XZ7xRBIKpm/raHkJ3DVBgy3
tYNyDneP6WegiXPsfiHkelQbECIzaV2TsWQajK1ZMcr8InCTOdNSaDVd9y+p+D4fAQhHWEZNuK7x
vCTgKRTycRsd7HIlg9NitNG8SP2zEvSIRw+FQU9bGq8bbSRHQkbTcZ00XorTIb7SmVqbGJ+UmrtQ
GpYwJQ/5w1CgjFXtjc3oL4rLZUl88xjXm4wfX2GvHPwUQqi5dJqnrEHabF10dm9YARaLbjtVn9xW
xlxo/kPdMkubfiwdJCsLNKzonJtJulK2eTbJ21Q1zyNBWRDaF2DcDNSs8X0AULocnsrw2hDdcp5M
jWa7nlp7mTb1RW+DjZ1izV3VSYQo6O2QBXZ1vDVK2I5MS4OKIR2mzzaRFpbWMkX2t7h8rpyEsSGh
KCx9C2GqnjB8BtjdCnT3Co7/cqYF90SdZIT9ld3kEs2yhPLGSEjsEsdyE7VcxYJ91YBjVObrOCLN
MAtgumITpRz59eNnfVA3y+/rZr9S4Gr4Fcb0J7/Gb1eaRzbvvdxNRLA3LrGCpzJyrtWWKHspurTy
NrRQRfPFJUF60iq47WZ5rVSezm0ej9LVZBIXXyV3dag/qKL2zKBZM7xF2ZMvmdIsjWw+RHcBZ5In
s64OfTDsbSmHNKYv5PQF1w56R2SEAZLaUdraMekl3I1jJl1JEFSK3vQCYgZDSCtl27o4D3QUCOBF
F92Qr/HyHwtMoWNUoNj3t0IwUua/pWyugYRuZYg28X3Zx2tzPjHnt35cQPSZp8cL9MaQuJItXsvV
gEzc9z9bPJSPFo93pwRwSwwNECjtiDhY2U5FnV5fk6dG07Lbj83VIPHHqb0FWb8qa6BXPuZVZoyp
0pzL0SEx5bOmg/ZB60N+d4iYxs4ntRMHiR0z7kMts5fHq3rMFdqZaD2SqX0l1uOQWv2F8tvTptvG
CxJ7j1SJ9VfCyNhcYyEAyDOpuoyG/2FM7ybmsVhjWOfEq2gnj7b+TnUWM7bWIxv+ZsrzeKcxBVcd
tzc8TLK/vn8/OszL8339wxHBKqBzkgxpgozS6Y2FjxodrcJcNQog3FUXm/usCe5VWdvnw97UJPKR
GeL+hy8+lxM/vHgylehs8KJ7pEZiplORn9n7vHBehN7uw1JlHt3toWdDkWvOTpzuK75WCePGJ6//
QYdffle2pJliSmqF0ABc4xX2gb1GWJvfJmc/phWMq/qtd9UbwJLj+1+/5gcVi/yuYqkS4qggBBtE
zDoke2or2z7P5/q5c5JSmvShvEiN/+zbBSH08wXGxdTYKEA1LzbLO5O12SChojC+kt63J9NeRMUq
N6wVoIazZIx73C17g3PQrz/qP5/sVefdht+VmUK0m2p4Jtq4nsS1ibBHk0E7HxN8z1bFlvTrV1Lm
Z+9fdyvVebdbYSUaw6nhnFiOV0qvrWJb3Ml8xvnKIvPfVt/rEm+TErNV1hpIAoKgdErTWPvsVvrn
ViTg2Z+vdMYcttG0yfYSdkuh6isyApZKQq+c64l+YwULhRAKe8lwf5Pwtj755B+97ruFMU07per1
0fbmdNPEepyf3dK/r9W37IW9wqU3M2k1FMm5zD+93h99te/WQCciwG/ONvUGbE5L+oB1dm+PNAZi
+m+SYS1MxYWlg0Z3FbfBLrN1EF6PZHE8E4p2DuhHaxWaT0wdv74M//xUqe/j49PZaW4gb/Fwxb7A
xFnXJC1GsrFN/JGiX95X0rhXfOOz++2fFw4CCH7+tktNMEXuCsfr1fjVZvQoMD7BrZnXK1sL16Rj
QT58iDgM//oDfjBdUp13S1VtBIEh2dzhUAG2kS6vVDDnWv/oB/YqVOtzP9IsLh5Lawv//T9aq1Tn
3VolwhYGAKJjKvZuH0wwiJiWtTzB87JoZ9ZeZliJBfo/vKr2u9WqNdDjVGB8vYDW37xg5Dynw6Sx
e497tZIXvo4AEwiiYfi/v+a/5Uu45IL/vckz/pJrvEkw/v7d/0saD2jqlqVxDT9WefxhSbgNI+AQ
LxmmhL9++a+uhL9+3p++BPM33MQYUFRLR94xV75/+xIM2+D5tywF2v+PvgTtN3DvumwrimJYxKfw
j/70JWi/UfPIyA11U9f419a/o/x43/OkGDR0XefnqboxB9Zp77YEcvkgB2XRdEdMwoM+qjscStdx
pXCOSwXqRG2v2HNui7ZHh2atwcR9w01669v5fasZR0UgwY1ren3SMZrCG3/qwBvBMMl6pJHRfZJP
UJuQGG5MPwYPEQ/rLm8ZVuYBTb/xdqySa6fP7plpe1Y5PtvwrZCtXcaIbCFhgrZyJrgGzix9y/Nv
EBwY7sQFvsXGuWixcgtmch1Bfpp5TJxPK4XAN/M76zmkL+0wkL5lK9Ylt6SLbDtXvmBEgMm2xLnf
2pILEfxJcAjOco4DoBfhbqmoR2ElfKsQTuMENlu0sUyK9AxFoxGRAiMzm+3hGC+7fHzOM5pI4ZA8
SRSziyoWABtHFJ3KcAuPHcGhYnRLdJWrvuP8GWj5vd2Dni1a+2reYevZeJeoDTwsGqRKvemFdV8r
Q7AMEfOvadFtdN13CXmhhVnVGhbA/jZI6I+D5Nw5o/9d7ZkEK1wVqUv9heNwbQeaiPQE23Jp5zIn
ZIP3XFE4J0nNQbmRui3xPdfYPAgOxC5HPtw9/5ZOt225owlzayS+JLXRRxoNf2zr1inMO8J/Is5L
dlyWS2GX3wiADhdQntJlR0TswtLR+g6za4zYsJo2WnkfB9NDr/nrUZauaAru05gzajaVN1IvfzFy
tHz2oJcLRVWIjaqrGwXCiuzAzmHa0I/f6OmeoyB6wsFKUlCdfQsIT6ExtIkdY1z4tvg2iSpYyTaI
aI5UpKCkMRK+FIBeUQMeAdv04MQamSXDs9EG5zyyTqklOfjvpO9tWG/Jrr4NQJnjHayLFfzAaG2M
jquDWl8UoJWpAuEExeUNEmhX6eSHLi3vE4WThpXfp3Jz7U8tjr3sRsnxU/a5uPen8VZ10gA9/nQb
zaguoF6rKWrSZTrGoCWgPCzNkGZrpxqPnV1BkPMJKaataYT6wcHDvvBroJ8Alr8lCt9wpe6lMLnu
HH9NM31pEaCDHmPXltU3mFduQtKtHYujEs1fgW/DuQHgYHfV2qoBcdmdAWaroZ0/Q/iUA8GcJCi2
/pXGmWzJM/YEW2PL21sMxvhdVeptp0ouiAJXLoC1EcDiF/Jz3yI5pUvT9uk16eDIf3uU0lLrXMpe
/+IUCu1zwysa8fbWegrmTJa+JyGZTanlFRIXR++Vg+6Er6NsXKA778dOBKup13epnLiYTG/qZLiV
S8k1YuGONncFvPxXkkxvILA+k535veNc3pdoF1UIZuP0HOemR8Luc5+JbwNMmd7g1PfDIn/+vR7+
r6wVfPNZU//3//ZOwvXH2ohpDL8WO4T1frqI9i4yMHJOd5mdyLiFisdYQfxvZ/FKFMGXfqD1Ypmb
iRDgoKkfYwE0sDc3n7yLn1smv78LHGiGg4OFRrb1rogSqJHKsqpk3oUo1hqO1gWYebeEPRCo6QH+
121ciGeBmLoY/V1eadekGKEnFb8P5/6tzf/Dnf1H8eb/+PBvza/1V5nwf4fG05JtVJRssB/v/8eX
9GV8+a892cDp//6f/6tO5t9tq/Hl6wu1gPvymouX6J80oH/97L9rATZ1Q2XffgtzoTr9sxYwfrNN
ojpMht9YFC3OJ396FLXfTEPGuej84Wvk+/+7FtBMmZ9oEZpO+oat/zu1wM+HgrcUEMoQqiEQRY5K
EOPPxfroJFWqZnJ1Z/poigjGErq5wrmxyuV2xUluk4hiG+fjZ/qIdz2V31/YcRST50x3NPtfZG+O
opZNozV3COTXFSnpDdgnkpbX0uxrkQk9knqcbOPUHZEaAgImsQ06Vg+bAC00tcF2NvvWer3TBxMz
sHiOp3Ed0pnL1O4mruR1ShpugAsdWfm5z18VYWzxYy7NwLgWaXLJi9eQAa1ZioOeT2tsRBfQHkfH
ZEkhkpCkgNwzM5o907DVYvOJZAawarpzkRugfjDSKsbV8WuoF1u5Tk8OJvVRj140iFpeV9mXQNCM
roon2kN3uk4bBy5kGkVfQzaaJATSUA03ndkyz+KsRPaFfepTi9yu8Wb+kfhlva7nrRBU4iWVfdU7
8DYz1Q83OFhp/JJO13CxEiDhHDqGOWeXg3WDu3VN4/yQyf6XkZRlL+szN5Pir0SFx5sk4ZBi9cWj
4xMPr03Pw0g9QMB6yNQYuOnUrVWIIm+JdzruOUurJMIwzVNb0sKEsohkKlmxbM6UBoaCab0rOFNn
ujgA8QDNTUBHNK6hzH92dv25ofh2u2AhRkhtUHnALXrXiivrUrQD5NI72a5X8mAQFlNvnHJEZ2QQ
uUjstmb2V5DaLp0Z7EMnXetAPqH5nCI23iYsbovG2pTjMKOe6scgHe5THK9NXmxDyXAZowDh99eh
ApEr0l1LqNdTU2wjjCwjJ9qFyNHrmeU594d7UVP9hXztsXlAFvKokB6rEVjZ0mwuYaRIPUTQ+dvB
0LumNwm6YvbuKi1ZuPMNTvJDFNgkWYTdMk05h4doLvE3AsRdJKkxh/x2y04Sz/1ss21xwitWu2rH
4ik1qh1gfxLmDBc+6LVjirNQrQN4oatAG66KsrwFCkEwmkRQm34XRrS+HfWuq4KNQj0y+uJs8ZgM
oX5K1GqDAePYBV+Qia9MIc5BwXuFPZXidygV7hCl2Wip8Oys3XGDHgj63v2wpP7TbvvWQ/27K/X7
F6toZBIBQNA103j3xXZJVYmsN+u7SnYuhelcYhKp6FaTaomhTMYN2SvDVTQY66KJibJjDlflN363
zXWiNI3hCk7ntirjQ4QdS86DDZQ83CXqsSBft8+KM4imiz62qyi1DsWE6oDAAjlltiQpw74qS+/N
WWl1RzFk5JJ2y8bq13XRPPishLVP8q+mbzOet9ga91GC8QcYoZ+SJjvEK1hYrz7muH6OMSZJhyZt
f1/Z8apoNd4RSoxIADGC7t00G0rsLZkOG5VKH88lBLOOyhzn7TBferwtXeaORnssnG45FCbPcLK2
WIXyhoBjZuyB1l0JjREDkzRhDZz6Jw4LcJeV/igcdYtXdFoCvl3ityHqL6bLAoCpvId7cuX3hZsn
Xx3bwuTEuWGwFrL9pVL5CKq040vYtXXhMgY+x5T983HKKzRWfl86//obfyeR/eMLR7ynsN1QXs3R
VT/2tamdhAlPp77jWpO4yZISGNtgnLPHM7ekR+n0Bll/wXVq+chcnLUUF9sGgqE0cBm5OZAfPEEI
Xzt6VBCykbvFRDmmVZtK113f1DGTJidbEC6Qtw+1jfZW0+5KP/oyPyUqzy2Hxk0FgtcfHY80gVMF
5vTXH5JC4odW6++fUeOEj/cDn4bJFv3TZ9RTtbTMZGruwtgCxMNr9mpLylxPaiRB379+sTcV2PtH
SNMNQ+MhYiKhvX+EgOKROMNWqufNzhBABhfWSuM8bgX7piT3wQLo1hkHKE3LAbKw3IpuoXR+yOEh
+71c/FDhbf5D4Tp/YFvB3yLT3njXp9IM5r5a3/V3PQehKS49yaF5P2+qZWYiDjKXBXxGkerbytLd
rijcvoHCbxgbwfMkJ+3KzM1T3GinBpMX6/UubK1DHpaPA8GM5NbuS1ZUtcu83Glh8uVnQ3XOkVE9
6FOw70oD9YZ6J6Tuxmz4mBlZ06KNT7PFrkq1Q0U0RBAHX4Uotx3zMHtsj1DqVuQ8f6vZtVVzuKpj
XoQSSNjZbTJi0gNiTpS7VZJu6Y/3Cn8HAmnxFAA/IMcQTnfKOq9KeKLNw6CF+4I8jE++5PmO+fE7
pk2j6rYma3SV6A69zf5+mAYViq9HYchlNSXNpam91VL/96/u//dKn8EOl+2HR+pfUvgukcgr6fCt
br796OWy/vyXf9TxqvUbvBDOYrZh27Y5H8n+qONV/TeZDDzzzcolmz+k8Uk2ni2WOXKSVUs2ZGtG
hPxRyEuk+/F3NRkbARQ07d+s5Pl5P90jBPwyVngj1CisBLZhvmuDg08qDB3yw16WdYzVkBWczQgz
ajVIJFDEBV2iqMADWcR2Qqy6XnkTNOEHItg0doW2djZZbst4ef0Q6AgCBSdR/e+dNCZoxEyyrpUi
S8GEhmCpl1TD4bmJK38XEZBU0mxS8aQ72XQkd7IF2OTU4Tm3LMQHmWV+MWOfYDOJYC2h68mas3cK
OK1aksfdLlJdr64NLYVRN0Rfqr6FT2i0WIQzR8tfjJ534eewgJZ94WDkLLVc4E4xA/6EgbNfrVHN
AO8eJ/NrxMH+29t7qX0LRnBFHJm9RttaLAkumK5Hg18NxD1c51YpXUj0lj2qs4SfareavvaDFj0j
aVs5YrtoOloN6TmTZQ3QG6oOc3Wr8OHIR+aDIJh/1AoT2z27CFM7CbylRKU6zf2uY9zFtbTU44SE
3KFcShMpgosMge3NlFTmAXqwuDSCyNjIyP0nZVAGbLl40OFTmlNmnFW/mI62joHaiRXm4Xqgk+ls
ZO0aSxscPNCRdIciELNFPuziqEVk12VZ+aCouY+IX/UvzWAJXHBMOt2RSS5dt45DgC+XyY3R9Ym2
UEWn3wORDc99oqb4cCqtLejqwVcsALc/x4VsuTUxc+dw6OqLovjSQ0furGtNteMlXZCtfcfWyIsT
/s6qB5XEHxMghDk9G0xUv0ZjbBClFmn11WCiKFV150nGanQa+nCiwtP7KyvDVW20E/lupS3OugwX
xU7mGbDcq0+EZSTnYWj9p75NtBZCPE79gHPHChwQblj/TQbYbfAthKchiu0jOWD5I3FD8mMZhuMd
vFTzLJMDgM+Av6InenLfTXQhW1+W4FfMrTH6pGu43BLFlFCROtn2Vk/HyivjqVuOkpmsiXXu7th/
rqKY/JeRQm0d5QMhZbOVOQ39BnMhQDi3rnkeMoi+yH4SuVkqviieAB5woMWJcjQKJTiLpA2eJ8S+
2zcbudrwbKK5QfE8VcmRqj45amkVXacK1fYYwYBQpiba6iGip8bQqMzN1tgHEDq2tcDIkzohYrWY
+O0+xZbeETF/S3hBsRnVFiF3a1XnUDUk8MdQIGZKg8MscglOaDxq6ii+z/bxk9mM4dGnovnqg03d
mgm+6BoKpxslUXKcYyqCxajp9+kYWdFiksx006dNEC+DtOqowoKqLVdCrnKkwTWinhkfoZBSExJZ
ge4MMmqgwSpMkIPZqn+sg9o6gXxgw1fQvUZ0R3fSQLhIY7fJLXkf+V41jHFuxQ/JRQ7V/JHUgvA2
bEP1uhF9va9MRMQj+Vs73JbFXV75MYpbv29IVZpaD4gqIceaXB+NKGrnmALlQDoSU8i60icwJGp5
bqe0PRTWlN2UScdIFuiAG7DOeAIKxmYokHQbcmm+GLD3dmYY+HfaSKJoYOgJqHHRuz/sOf9wFHrz
iP29xb8t32xVjiKTHKE79vvCGMhBrWSwmPa6EqT3hNKBB6ERYaYLu4UM0Sj+HpSeuexMDZJLpnSP
BbqCrTU27aMRR+SZSk239ZnyPmDPPBU99PVKMtVbEVvxo1zHyV6jft7EWTF5g1Eih7QKzjeOyJ1P
ppS6OU+Q/v4wtklDiYqUziUtL51C8H0FrBIb3GlFsW8ZTDzYmc6qGREu9n2YpvY5nK9hVZcDORpv
V3e+zoQH8PTN1z6cv4Wiqk03QtsJyEPKbtS0I7puQIyRDLF8HtiWjp0WcdIeS4VU9MCI8MPPX7s6
ItGSJqPZ6QSdpcRHc4NM861SzzdNO98+0XwjhfMthck0fyzn24z+HXccnZV83863YTByQ7KAtbta
afojEn2y0+cbt4hC6TjKPoVfw3Q/auYM8CEuVjiA9a9OqbIwqwULIsos0lgUWLYmVPVSgPaeGnnt
w2RaIbDsiWOD94qDL/AMwgd4ooM48lrZIsoL6Ms+Y91n3LPKzHQfys9JtI+nF5IQDMIhUZaV8U2s
PVboqpriO5QWaXgO2E3NRlvCZV6KowhvsuolG+5KLVsPwlPzq3h4heu10FDXMUEpQFuOjwpe6JaQ
VuLZogen4/THMYVNlVCV4pDFc5bc8EKTrQrgfUJvaayL2VfrJrpCHYoDiL2z7YAaryN/CdnES8Rm
pvGre6jCN8FrAdCE4zYGhJ6cyU03PUnpA6hZXT4nRAyQthKJje98sVV3fLW4ZfroqnU29niE+oqe
XizSGRdbRhtyhVep5qyZj9jhA5Q0NFjBsk77pYGgxM7m/Ds59SK9oECX1bss606iGxZxb+y6Utuz
dq1nfXeQJUsYqbgubgxCWMJ62KGBwzBQWY6Oq0hqoC8mqrRq+l52CztssB74xZqxApfOVg7SzD+N
Ye1uKU4UyoGMk52h9gsVFsk46SdRTYSYOSiJxxEPSzY8OkZ3aNNpVVNrNUEAmIIb3Y70o4MbJCb/
xYjmVtuTqXGgiFTt+9T3j3KmfklHeUXV81WdnGhFApcYinVbZXfQxdyhrPc9s3/R5Lu+aA0bG8aj
0rpDlp9SvWK1i+QrTUb1znJzW+otmZ2ZO4hbqGpQg3X9dWqxZY79DsQaftwYTMqwbPFF4lRzaHAS
I3Iwpj7Do6mGGBnVsVpPIjJYy2lgGSWGE1tEiA9ibd0QSXMiJ/ZctQ2TuvEk58OW3JlDPDkkN41g
45gbttCneiVtl7j1gO5m1m3a4n3BMCp2g/VSkz+s6svRftWsCy5RlfazrR3yftPFX3KCGyVmthZQ
LKI+11kMQXcB5oeDLIFNBqhYEVxlUO2ZmiVWhU0bbZWC9mObSg9TQWFWjqumzZZ9fF3kG+4yuYg8
tXpi0u2D08n0B/iyG8mfQypPtfwUkDVB+qdwxN7ybw0NqyutxkRdiXoXIelpIBCxI3cduIRqUSJZ
LBC6B2jKArIgnsLxTOiq+hCq9jJAypcGBNFFXiBTf8zS6JanhCclpvHRPEzOejA1JNHksitXNvDv
tjSXVvXVCvCGH7W7UTkndrCoXiqwNEb8FVfU9I1uGLnbSzidy6w71OpKVc+pCtSsPPEEGnXj5g68
vb0aXXXgSrT+tiIKkXLTVeMbWyQHTU5XLfGqsYYxFlnhDFciDgb25noyVhQiOjJ9g3AfLao2Wo+R
b01mkKcRH9ZZIzpNEpeUTUX1OZX12tIeivSkG2Irt9+bKef/xMCcPwd07ycGtznRzD1OEOAWvN96
bTfXFv3sjtskwLEdzQnT5c4m+shIUQqlr2FwMaqzA80gVh6rKoS5FsAo+16k0zJMqXtjj4SgddO1
sNOSe62aILGso2JYKWl4Tf7kOkIG/zUgcicI97S2pFpxM+dE4GmeXjLsFqJwq2AuV5RFaBcPMi1U
BANNRMuWkhy3U2+SimsdrOEJmsMiNiRvlG2X/ge5gW4f9Qu9/64nCh7jTSF7TVau1fCljJ/lBsyl
8UmD5b3H/G1r5ZynW6ptW6BnoID81FxCPFAEmpKn+yH3uZHiqoctbNvcSJFTMlUHdzIWjAqa7KrS
R4G/35K7Z/y4DvXMwMlDE8eG+O4dhgaKi9xP4SCB8U7uIe86W+mtKBjn+gD63OQBZCPqszbjvSxG
njsC3hjsK/lVQyyO22S1vgt7mTRkcmWormJ84x3U9NwhhrFIqnGVBPE1a/R9ISLukbkqDlG7980m
sjA1tox+wnE3yjdFuo/qyLMjnyMIhH4t+Wblr3mxzrV10hEwmEwrANnWqmWT2CG2mD15Ms+V7/qy
gMhXd64mxk2nhm5ahAzDJ4LCTDIeFmo79Sc5qcRmKi6WMy4C+uXyURLt0UTWjQJFe4yra6knijWs
FjqIcwbWRFEdG3ETjGLP4fabSstRA4MdMLqnx2wU7TrhlOigOw4vLcOicp/01gnNLNhJ4jzqbtXC
rDQnTXKldPJMh+FNl901fDtWQ5xzM+5snzFD/XWK2I6lM/nSImy83PCvM+uOEw/pZcpanTBhdiZq
88oVMhmBZbOfbOtWQRmSTmCvwnrxf9g7s964sWxL/6LIJhkcX/qBMxmTZtl+IWTJ4hycx1/fH+V0
lZ1VmReJ27ioBhqJrFJKEUHyxDl7rz2tpWYPFQLM4xp9Sar6sGeorXlX1ydt6azcgAgPtmvYv4X/
Is/5h2I5e5E+GrIae9ht6HL6l/LhKiht0SrNeMi0CeiwontXFyQahy9gofWUw0Purdc5daYurvH4
FBqkqhXcuAYAfuDnv5W++u90qf1cpP7f3rfq/FJ+6/7Y8PYfWMo2NJrFtpGLPy9l36OY+5L/YNPt
/pedwto19JSvb4fr20v1c9brHx/3I+sl/0bqUSTx+I9+tR9Zr/1vH9lmVZbQrv1I5P9evZYUut8M
QTMEuG91lXTUP5Je/Am2A3aaRL4Lwlz1b1WvKRX/EmeA/qlN6fRkbBn4n/KhYBJZS8dsf8qC9NCE
3ZkBDn9v1gxomvpJCrf/lM/6WXU0RjBcVPv8JRTv4aUUL9Fteh7dyLmeGC/wI2d20fC4ED+FktXa
XZgd85ci2JylYeL76oDGzkPmxPbsqhYKhVZuS7bqqCHKFs7oy9bAz7MtebWd30UhlHTefEisxWr8
5tA5sgUdx4Hp9GDn4y9tZiH8Nlic3hU8OWy83Mvsxdm5la+G9X0c7m3Rzs+dl87mcBLtOqjd2iU9
fo6hCDRFd2/3Pgogp222CBXWY35CcucshdpF9ZrzckpsNZDtNSzOaTD6tVv6dD259JX5Q6iH1W10
szsX93lonKtT6TcblYeTWiLPycCRszspnmbBGsE4qGaWp+SC1FPE/Aqw5zG6IWVjzl/h/wiY6XMy
Pnbvdua3wOnsyH1ITcMSPdVOHcmJ3lWLdXVrX/24DdkRfT7Bbjyao3zZrILOdYQbtO1DtFc96qIW
BHn+4F3txIW5PFgdqO4Ogy16ra9+bg/M4bh7S7X3YX7UnMnVvDwQvenm6o+8a7orbxN39YzbITW7
ANaVW8hErdwrQxIQuUdDnnX1Fnu0YPk3szAJs1B39+9imN/kb9Kr8QWkxH10dmsOD1ZsTTaw0hod
JeyOk6teqkB2IxORea/2Bbe0E384arfRZTkudmMLrmCDaMzGVi/ZnXAs39YnwBR4I94Y5swGUHUW
7NZRzrBnnrogv68fESIK5nfB7S0l0OySD0lvksPoSX7mKZCy9I7o5G52kk+KXXgRk4HoeMlmeq/d
aEHL1Ujoeggiu2t+cw1Tm/EBL7WFZ+iQQ5qjnmlOtpmt42Z1p39N+XmxBV++Kw/7YPBxXIto6Wf5
TrxhJ3qRk7qF03BOBH73NhyKR/EmJSKDpNDMbhli9gix1VD2dm56ye+zU3aUwuKonqqDfpedNE5A
e8yCJLyGSKUffrJY/yY9go7Tnxx15dejPlVIBapVI56g53SYSZzd3kaZ3er8wdTMmnto7fd3Otpc
jVNZBHWw2rLDOLLV27sHhozMzilfSHFahQWut3sXHT9LsHLzKbVTdzAni7wlXJ9m6ot2G3DC3NwX
oYoxs9fU0Rx2kQX7syXae1dzCe75vvfs8v4gx2Hp5RazoxYKWBYj0t7sV7fKgalkB+4xL/ZSL0W4
Ht7BEPb87tv6tXwc/f7AINgj2hOzn3rLpfapckKraY2Hu52lWbsn5C74Xe9HnxNXDYqDHORWZFeP
+uf4JAXiOU6POnvppF7YkEEcSA/rnXJHp647htqp1Pw4GMP4iHb6OXI7V74o3r660Xl1ZMYWHJin
2YMTk+09b+fBHS1Ue/n9O8l46+VzYb7C+OOgXm+C/e3OEcLe3ptv7xnvn2zOJK+NLJhbrMVEDB5u
ny5QwumIuL2XYVj1M8poMAkp7sh4uCnak0PEZ6XuFSEc32A/7g7xMzvOrq0X1RQCqC0t6KC4uTds
+FH2+FJOu8P1uLrAKIchcmc4GDeFpfBfSKi5vas7+p2smYUHuxNbT/IUm1SCDfeaUzhXi/bSYHdZ
wu26xWn5Gl/UGE0QM+aSmVO5icMRCBq/cmQPSOfMdm7CEmu3595K7cJSndaeLNkSD3BmWvCxu7k7
mZPZwow04Go6B+FOczDfYzzCaGP1zdm+BooNyRQ9skHGqxpfuGv8jKFm7XNst2y/9FPLp1NvDHZ4
oB3bOOPRGLO2ozstYArdlLydX/MhSVg/xvZg/fUxApX9Wkr8p8v8Q0pu0pA83FOxPjWOelpxZYz4
evAp241f0hHAd4IusNvausUTsJRI3BwTvgm6Ilicid/u7HtGct3BUfgRKWzzCcpSd3FK8+1qXa3B
rMzEiryRldRsYu5w8YfDwDHs3dHdjixhlT3bX3RP9UYX1wy5VeYykIJX7JzWLSZz2zabk+QPduxw
hzjXkXerHjFmoIcRhqp1dUx55CBqYgpfhrAItg/sfJU9JljleXYbfkowmo3T8c/gtEyBejBnmWi7
fPwif9n2c+czicJ/Mz0c5Hf0pQYN1BmoFzoSl8mCyZp52O3DG0cMMjZLb39/kAygQKcQxiCxdbuw
V3YlgagnnxhistB8fRp4Oonto/IwbK0zi4YT37tYL56cs+FWL9kDn8+6SibiFY7qCF7vUhZxRLt0
Uv5RLVBFyOex3Oyp3U3xSEew03BLyztfi1XbHMCvMDLF91FsJo/doWHvkBawGee2CntnqUHJ9wwt
A7Zzdq98nQbb1HDheRLh+ZIs3aNCBFZho9tIs9sLB2exNtqx7W/bmjGXz5cZu3Rd+7S04RgVNvJk
wujEaeTQBTRaudtWrhyD94l2xUWuPEMJxdMRlWs7sqNge5wNKvXucECL0+VNXCjyWCBesTO3rVf5
2+Jdg/WTfprCheXouGud7x484UVefUyCLmy2jWqr3u6yfdOavfhXbIDGBo7d1iuc1rqHaIpngDLW
vFrvJI1MRGfMBKuQc2a3taBFmpumq/ljkZFGBtQh7IofEEA0zBuubFhux5cOvaf6qt/jlVHBdAx/
d8AGHXY3k9/5C/t4u5YMytvOSGxnTvKxMUVcxcSNZlbttaq1CyCA5GqSo3Hyti1xPWKb/GLbyVgX
tJCdBOMROa3Xs8TgDouSpdU566f1UxJsUaqdQKZWIfSKDdJw9Rr7W/Z6GsnYeQJeufnKCFTQurQC
8ZvEm/wdp3jbqelZ9yCXcxl+cP3Img5GAMuMtx2HnpdAL2OiBog7gHzHToC6mGhr5ydB/ypjho3j
ZqsKb2BJJbb09qgoc9lXVpTxBC6hsask1pIsn8NZdIRb/XG6lc/YNL7r0hZPpb2td83NkJvzgb82
n2bmNopBWL3IAiO5KAGaV6/Y1sNKeQ3s4BxITL038b1MZ5F3b4Z/z3vqYOAkRNiiPXc14ig4F8Bo
wdNPyqvK8RVuF0/HxVAltusXRJ8waxXvGZzqiR0A6keuG8ND7ovvRuAQblc2TM2FDRwgAX61gG0+
CXi7dg2ek3l9DIHuGHZlA+asgkXuXRbWFsL9h20TPnb47IpYrM3zbKd1QXXuw8qgNoGD24M/ax6d
MjOC5mySHVaTeRlrNCOb7KeDqk3CMgJ3Nq/HrYzHBGyBDLKJkuld8ladt6VuQkRwrIJlwHry99ox
gOS6lz1EQOz6UnoNQCWx99gnovDDqp6ul/J2+Tb7G1BAs8JJgSutj+XgqEeeyMuMs1Ga44GoxCk4
x/kpDin5Zy5VGLsKry78ASE1N69YjpA4Jhc6Hk/dqfuWgJYX1/AgabIAQaSkHykReqnPvbhkgyza
41w2mJnYk9dY8DVDXzia8G6DkiqvdlMfmWleBRqxM0KK1CytFlS0wa4d8UljJds/LsrZbzsrJmYw
rNrZcAtKfvbVXU7DeT6qVuZCCgTToOH1ALWZ7L3Z8fEStImpEwX7yDLOtb/3UNwEsueWENQH5Rw9
kDzu+UG41x4b9ZE0t3oEiDkJbUlm6emEEopHdpYowExZFojGHPVhxJgE/SEKqkfWl41CeuOCnJp3
PUg30w5xKzN9lAMJBLf/Ir/pD/JN6rE8vDa7j7kd9XP6DW6Pg3pTekxyu2WOercJtXRsxbcUpB1S
Ph4uEpi54VBxNRUn9nZOw3OieWXF/DoiXiqtwqSSbUMl2fsUN0zF4xdmY3XmDdj05Upi3ewXJz+m
xxhVSwsmb29yKWnw/aPBIzc+mtBpYHxRFDPhbZ+k+4i6FfuEH6oHXgzm275euHhcyGwVaLDYyTpr
WAVbHGZ8fG8GH0hD4os8H3ZfgKdswF13jPzO1s34gcytFKS0nXiJW1lXO/tMytV+RQnOjF4ne3Jn
54UMI0ahNXVT5yRyj5qlObKpmiq7q7Nr9m7Pfy32BkNp1jTlD9RIRyWXoP+xhCGImIvwkrKJJ7mQ
BPHbZUuqv3eY1b6xqPJNKbcjvZZBGrROcl4Vd35f3NaJuNyGbmFpnAm/Gq5Q8PkSx1bnStyFadA/
6O9uJVd14RPkNtB9oSXTjN+Ku+K8xJ7sVji3DdYBgjBrEXu69glET5rDbsesx27mlDZNi1xLcEVe
Q/Lew+fwxbF3rZfe2uNouXlrOzRI2fHv9gXAse9uYHvb3Gu4Wo/vmbfh2W25thCkNwmhuciCi64t
4XmHjVLNMYRMxWxx2dtNYVBMxEx4psXMMEigcwIBRN/5f+jG8T453sWwmQ0GSW+obnfILJwawSiy
mlCK4lNzkBTPwaIThnqk37lZEvDcCOolGPkNDkJsBdTNHN1tHiqMvxEUHjyfHzygTJ3zStyvNV8U
HkD2jZB99NAErBdOiQ7cp9WFUxKjrON7M2f0dL8m2sCRelv+pfeSzQw72yoTAmCUgQXHkaz+ewdi
3LnIfTiZM+FbAC4mb+CGAVJuEghhes6CDWPTDZu6kkkEItszD0P1w6m/EWrjYbZwcQeq+Gv8Tfvn
n4Sx2+9/ylhRQ03LparFEyAVpFmu1pXEEn7deQOnONC8LfiQKwUgPLnGhRWc7EguiMwRNg3NQOCT
gauDzhKgstqxX9xseGsOxM0veAkGjvwUuSSQqbleosfoFJ3ao3FpA/j6A8aRyXAYINbOIscEqJ5C
hZxR91Q8LE7s90EE3kPMGovN9MSWqPHLsDsV7niAS4x/6fjfnMapP6Bcj0UcXP1+3MI27nB8np9n
80bDCZVe90ip7dKdsvvu2+YGxIfNv8GyD3Wt4otmhQvobrXDbL6OHG7GET9MlWFS28b1Y+fxdjLb
ObEVn8GKlT8zAoIJLnhxZif0Q4MzN7+CsNJhhzWkyhcyAgrwJX9k1z1GO3OvLB6JJZJ0m0tZCSwn
ICrXt8icWItL5Zw4o9tAq7s5JRrQ3MnGTPCaDaNFt7O7oRuFRAOo2ZSeVnvDBlv6TnJqt8OQbQuB
L/V2nuqi3/PxOJB8AwobzBTfSIcbkfHOVbCG1/1tp3LczYpU1ohFR6AVJI0ln63s6g0kiBhJuefR
MQOMKjjj0+525aDtndnZh5QOAwWvPfo4Zm/BXlJ29TLirNRF8w7nP4N/WnfDkTBogBA3jE20wDNQ
LLCU/mLc1CfhObul6pUKQL3sNHG8NyMCOUFsWSUgrLZgk0rZgq297cmJn1tCrQMNV+4jkxbWELQm
swrYiOJ2Vq0kbDcD4m+hLcE1Z3biewSYmxzAywYRB/DPBvH2TgOhMKOwYeHA5WFtwHBm4YYA14ot
qbEaG6SrgWVkcgB19f64BSWIfmNSN8uFHTuiYHaObyZ7xiZtKQdmlrFUBXj2r0+rqPzZaaXZ8+fT
SsuIkheJrp2ib+IFpS2KneBk8N6jcLfeq7kJ0Za72huQ1TGNG7QU3esN44pkmfvPSpDeKzfVgaza
7fpaHPn9O2Mb7t7Hxzt6CBmPm1yQfXM29BDdQANxT7nsIHr7cH2vyG9Cr2WtjkSWc3HTQAUY9kcC
aGAMoXEwAokJ4tzWXy4FWEO9aQ/a4xqS37O7AKfp5GHFFkmPiMARYp4+4xwx/bZwRuuNfeWgTxZI
N9LnPiyPeCEArYQvi9yBJGdDakL1u8C41WN7eoXItQkaFw7yg3EpAuw7Vpz0OZm3/UU6dwctIPR2
tgA/84zvbVH/Y2Wd/8SKDY27f16s8ZAoeSn6l/aXqgxv+V6Q2Sm/7enz1w2NahljFMwY/OhD3v6E
4DPzhIq617ZxKXbz7yWZvfqbqChbA7m+3wu/9CFvf0KeUEVwQqGit4lR/BDX+D0vy8zmnw4AiLzr
Fw+nqNssI5/IHarwLqKd/OvZiVYEl5W6ehdBd8Ea1A/lnfiJdgGjt/SZEg0eLw/LEELKo+gPDd5g
8nJfOxiH5ZtyHN/6oL7pzteHgvxd8Za9wWnhFw+oiWqv01PP9nzZUjZb/qMhHJesOoh92TEOazC+
JZQtiCQJEHBgt02okviV31O/OilH6cVIbDgARArCT+1Df+zCHQkG48JgHq4iIZbKn6TbzUlEt1mw
d6u7LTFc3DBldkvnQTXY0AI5KfL1Fr3Sl+qWKYfZ4i/d7XrE9h6Hpz5g0v2yf5VCmWBl8vqj6sHo
7jZeRHGDTGII94ylvmc3VchdnvcHzY+eYE83TDqg3mEf2DhL4IrzB0BJYeJDaHbVwyaMuGhvwv3m
Kr7wSAG7CWvj5utwSsOSj43Pyc0SGpfliSU88gzvkgNle0BUFcLe6MCwcGEuxKzd4j56gOXX4wbx
TQ+EEQ5y50ci2CNuFw+YnBEfI9bLyb8xIocnnb5dI7cdnOQTnYeh6BrujuT0cIpuWyrh8MZ/gVPO
k+/Xwp4RzjF7xYzclFYLqyaZitcXgI7+kCDoZsZfC/GwpwXnoAQDce/VnQ/0RNXzcZmACPrn/n7B
b5OkIYr5tB5LP72tt4CU1gsycAoenh7mgMl/loVqQ6BR4YJ37yCFcE9+2Z3Lk37DFZ4NV0TQnawK
zO46y56TiwfB3O39pjOzt9iwds/5YaTwp78j3IT00LNxF5vz8/7Q37cXHaG7xFvBIYJvcKNwp/rC
OXVFh+ZrYnvyoC/0B4YMZ9mG6pQH8bK7Z39SYEpoFC59zQVonHi/neL5Ylc90GEtuBrfiFfY9Wfk
Mc3mdryBByeh2+HMom3jqcSsNPFtGpUPcwQRo7sr6Rmy6iN4zRqYRPzKuCfgjIgbv326KS0SWtVd
5pJGczW/eHP7hzg21SfpigzxadJZpi+o4CWmjguGGxDksrNGkK/XfClP6+Hq9peK1HgJPZvJeWMb
CRa0yBrSwhe1gSDyeqTGQdYJ3QT1Ew3FnOT3naSZi/FeRAeFJk4FHg1/3p968+a1I4aaZ4eiBXEm
zAZ2T/r8cbxd7pXHkuosEwTlgd8hv4yMIzrE3etgMzD5yNyfaPlt5axgcdJM7MXiWDb2dRwYpzTp
FexQVoN/WyCU9YXXWUbXir1LR6UnU6l4acL1+YqQpxFCe7iFS1kYvVYPw81M8u8KKR+PETbBlSbA
lyKkffGheU8l1V+0++i8FY/IPYdbjpSxR+Gb8kgjD5p5l+GegIbgm0rnZTwt5oju1El5kgnPUJqy
mQaiDeXqVgCArWbUMs9A3E+JVs7hpDf3SRAT6VDky+n/fJBpeBy9/UMbcoRN9VGQLHEwx+qWOVUE
tCG0MAlLslN1Q8JAMlUSoB1yyhD7uskcaMWpeEnvd4HqGZJL2p5a8/sOgCQ0zjN67wateGZO6oBD
HdD1rnROv39hfWG3pZtOflZtI7JK2saeN/krm2omjWgwnFKSVR1Jp/fcuX4ldZGqvmZYBUQn7YE2
3e4zRS6zdKY7CEbsGJydHPaib6yOkJrsiJ7lG81cfF5KVCurL/CrioSJ6E1Hr1FakPje3w+rz6TB
DJIZKZLnT6Ao8bN80KQT3YxlUD4Pz+lKQyjdin49WQJIzxNOLSNjXzTVo++8e8oph6lPPcGk8Ewe
lAQtWhK9JaROV9jC1V4/DYatrF6lWnmwGC+s9YIGIB843U/32hN7yrqyu8/9nUCHOzrnBMZhf5vb
91ogKgS769WqGD6d3hL9GBu38c6enrtnNMkU2ggE9EB3LkJ83rCz/D3te4+7G/2u898MJj/NUrAL
s6tPO/lFOwm7wRo+NZchh2vEVaLpJMZ3V3dPp6A1U5z6og2P9CIzSK15yABb1biz5lfy+R6dB6Wp
BVsRCiXOOzKBjoqImXZivJSN/MDnfCqs5DbR6MOcXA4HoRAY3Bnqk2Sc1K/lB2QnZjaQ1wQrImDX
QyT+vE9Tc+816uiIFDoA77QPnKZSRlLWokapjfbuCVGW8rNBqqNnOuSU0oL6Sby0/RcxDrTeGuJj
977vCdfqV6V9NC4KDdVhaRxlwSMbTU74opCWma3H0XGmVzTX1UwgsUClE+rr53h9G09i0Zt1LZEJ
SYm2TyNJaGqobPt5KxrRWxnfDm6fkZ8YkQFMU+EGj3U11dcOTTv9+iSnsqvmJcmNZGLYyGZgAMJ1
qtSjc/XgUM/CIZiIQ5qv+p1+pikttfsTBKgdFMBf+Z/+RGHqGF0Q37Sbr0Qq5ByY0SEfQfX4SPqo
o7HbrwMV7yJ/SYLhaw31+gHmSlL+8kGR0ag0ZxKdN+inkGL9BAeiSGwMX4LLs9LbSO5/9vghIenp
EzlFCRuNpFDis1drOrEoXE++ojta7m3C7GkYUUAi0a08o7sbvw1B1MLtZWk751qGkWTnVIs0j54F
Nhm7eTzBqQsVL6l1+0X3E/LClavq7qSGUX8jVCEd0XNvvwlUHH+ntfu/jcf/n2qg2kYV/pILzGY0
uoL14+El/9YhhvzyCzb/GHXg/b93TO3F33Q64gzExyXdYBzwBz6nZfCD70MSaFnaxv2owP6A59pv
TL9ryMQpkH58lyv/fUxwz5/2XALFeYFpQT7wb8HzDXz/czBDo1dKkbdJQV3QYCRBZ+5XcA4p2Frt
lKK6jcv3TH6csbJt3tkwlFgzfbRVG6P2SqasIMKn5nhlyuGnaObfNHKIv4bU/3oHfxhTZFoq3xst
d4BMCg2Ms9nBPFwxMz+dlkBpc1tvbtPhS6n21iaHY+zePm7gb+3gP+Wq+aUL8L/TTvgfGHcSqgkw
AbPr/jz6PLzQtZvmP+/vf77t+wbX9N80XaPtU/pObScR/31vCeQvMnRyMpOuuigossqh+LHBJTY4
UakBEY5kyIbEvvyxwbfzgjQ55HaawMaEC/UP8eZfxp/7X4fvv/c3aMTGf+gTijR6UKtuiby4mE4d
kzamgBi4lYzF13wsPFiSvVHeOrEGK01xryiDDWoZVvl9s6MyEYu3UwwFcTaq1AGE6CWWoC3WCoky
p57n8KKJVw9NVVOaSukwF0yA8oOz766fclVyDeO2H1FkBTZoYuvlDJeu8vAo5it06cXN2jdYaT1L
LC2/TLsrVDUTVTcZXWT9TlKStxnadVPRBn7XPebZ9RVB7SA2xMyekwxHo0hnVeyOTNwyBaq3G393
BiRPGjfeawgd7JBPgJLQzmKVqTpOlWgsOh3yhWP0G41M3H3btfWdUUxe1FNcqXM4/Ov0ME398xiT
LV6QmkjeNGYDd1dwDjmE+00lqs8+Rcn70JX08eqfpkSRLG1On1Px0uyV2pGHkQG5nkJF9djK0puS
ERFD9XErCquzMFhkVF32kJe6dGqVXAihHLswkwydfFyAVq+1bOoL6CId6QHqK9FZpOmprJXzCotA
qKpK/UlbmIlFPnj0+rJtv4xZao3STF9537bko9MKGEdGBDaQWGVEdtYlJ4vaxJO0RiYzvnb6zTqJ
zXlQG14odg9lPsEalCE4DcnWYYA++tsSpTWkAVL6qFZr5ouVcCyg47GrcRmh9o7c/1kT9J9rXGja
+3Pjcv9yjf+NZeE9v1sWJuJpGaZliTQWlFmbqfqHZYEGDTZmGoexI8if/tOyIJi6Ja9QWaVLWWEM
/2fLAk0W3Jy4YeYoaDz+W5Zl89w/+c4fnVP7PzJFT1Es441SKuTS/GlMB9oQ4p6JzDYSvTxmbixj
zsJR1JQmzJUJnVqYr2Z1BewNcYqciyEPVh1vvOdow9nNklEVLauSYs/1C9wEojmiZB02el2+tHE0
BukuKl1RWXtnxtgyucwk5IxagIUUy0yfQcfoXpYr7NX0tSk0GqdiqT4X+YCsSW7Q921MDPcKsDHB
n5G6dQPfP0GaOn1dpl4Ih2smWIiVCuG1MSqrHUZMGVY7rNVRdvSmbhExNCSiplJGJE6oMkQhFEFE
s1FXb40cIe5Zq9SnJpWIGypGF/dwaZvLtFb2dZhgBhcjUvlGScEHnSQsrSKZ41g/7zKjR5RNZuRO
QvQ8NWa0wdJk+Qaj1OAarUZBUUeU7SogOCJ1G+1SntGZWV0VSy3q950g9lBecozpPed21EETzUqD
2lImd7AIiFwoIOGEadiHuFj0jRxxoCSmpYPFWMZdISuJk+yvp2kdDB6iEUt/iKfCh+h8Jru2UsPt
YdUrsli705Gc9tRqItSXFiKjvmXgJO0mN9eqnavrYxcySO1fVemTPueJI3YJtTl52HJeAtFIJCNi
I8s0Tawq/UR5m2vuMK80M03zQ9Jknj4z6VdWOc1Lcnv6GLlG95MsZDTu0Dea0cmbdW+vkYhh4P9h
hU1InbIoWLSY4vug0Pai96UZ14jFN6O2g+N0jv0G5qpS3Q9mmU7tkZnSHKax/kPVj5JsXxhfun1P
sQWCojCeQWDyWsHDEgn10wgz2P04QmiYxIMGgZSuUjTak3EVVyb3immm0D2n7dMwdIOnrRO97Tu1
9I1SKp7/v4H8jr7I1v+5gTy+1H3yUvwbG8nbvttIXfhNAkKhKA1xCKMfG6HI7zbS+M3YYwp/8JNg
7f6BvgSohWEiNqB/U2Bw28a1f6Av4TdF01TmtPmDKO0F5e/ZyA29/zO++Af6+kD9P5W3O0bbGdJq
dp4kMo6472pmiPU8vOZpcK2pcdZz8vnKtpEX8fNMfGKS+2Akvw6UEf8d5UgKDfvqswihZVfOn9Uq
/rRQ2x/yUEc1c+noxxxupRYSi1Es36NyfdhJy6dknR56Mbtao7Haq0B0L/e1asVdSrP1PjlXURzM
O4bc2ixxjd44DwwimQZxN7KlNCNpcAjWCwy8u+VFTpCZuFbUTKHnWOvWvIpDba3Fu5EpULqmx2hc
vhS96NeI9aCK9SB1qkGwH9Fvowu+yiHrs5GJ6/EuFttPSae+zgz0LkL6bUBpDDqGhsFe6TlDkGUg
vzv0+teiAbftN5bYaIadfNAumV7YXTNyQJP7GVNsdiSiuxENWCmb7CphtKcQSfBOFPqV9lu3n+6K
KqI5vnKuKKwzH3srzWRF9JWkZFVWp8WgSylNegTCrlRRpUR1l2Y8C4wRYuDpKErT+K1Gj5xE92on
skhKIoXpdbeSD15p62yoZZOy2fMZMBvfKRgNSylIvI1qf6uvFa2V6tnY5WKgIiK3E7TkMUcZyEiN
zwhcUkuRaAHVkMxLBd2Ba9+wVyhlnGVZmLhQez9ecvCd0D+gRzy50NWNJEmg0PUaWEa8dEjnY6Iw
aN90uSeM8HotxjBe1rhV3mad9HS2f03mRvexv5CjzkzbwW5It9dIB0ct3BgdHIa11KfMkcd0kyzN
1cm0gvpoJDW+nOvQTPW5+p7klTNmi/FdXuJ/LNr8D4R6f50rsZa6HbqfTdj2+u/Ga88wma6TxMDQ
wDz+gdW+G6898eEHAakuUjM0VB2D9yN0VH5TiRgBGBCVKxBL/ATwPobTZAHOdEJScYOFfyN0lH61
XZAmQr2hy5RIZVEiEfJHHYHKkEexi1KayMa1JY1vTI0ItUoOecOoF8N9q4zj7S5vxaNRI3E8JeVW
FZTF9iv6WTD0am0nQR0p14+ZOE8MZe/0/qVS1PoTZETMFDeDqNFUlvV1a2kjZSL3CquE/D24+NMK
LCv1kwXengKueChVWS9FlzR1y7/8ZInbmjBYaHeipYgLPZRpS9NelylwQsgNA7S025cUjrLh80+e
6t/kdf7dZaksU/0VhL0Ms9+vlzXmWrnuC0O0FmgYJjlC0wtdS6G8rPMa1uN4mlq1+y9ySb9Wmr8/
6s/X3AD7T486o8Cwr/vtmgJdUFFN2XGi/tE00pe/frgtPfEvi8pqypIE+xf79g9pM6GFO2JXZ/Bj
i3tlBPVCnYSJyTfwfx13D/1iyIcSRhHa5oaGKfYdiHheBxpJ5zRWD7tdBauhIpA6HnMJKbU62dNU
MqUDzZOVJL4ISgmzx7xfh8GMCqO6qfcdImi1CIWJ/dcPA1/cvz6NqDLrsQVZW8aRE/XzuonDVZau
VbZSIRNWSgk12UzEV6D8NSBunB1wMvQY0XXQZkcr9y3EE2WzfkLwUUu9aVKYK5pG8RRF13VyW3Gg
QNRD0vstkSFjoWzd6Pf6VRTZeNougrNjkKvBhEWb7Lz48ZzS9shQbOSoNdUQxK9DwZroMFnRBL0t
1bQtmhFP65aLocnziogJTEvb+nbbUqfbojfIUzJa9fFdTLuJbnjoJyhNyXosmPt6X1DPTkr525JV
uJgV+1GFyl6v8K7zMDe2PlQ7W1zX+V2e65h8PRcRSczIE/69N/bveZ2uOxMKCTImvbSj43mUIrmx
6v0YzfasTHJ27JJ25sNhD+0tFELnwkaKSmVsSt4DNZjzlkSH0dqEL3cBS9u5hEbpPT4sbGKEETIR
vuJwuiIBKaorNKckX6TaLJtyfr7COZ+i+CeVkIfGw11SlfLDku/Hz41SC8IxEeEkvBFiAzDQR0V5
VxZ9FUDVtYyusnbT+qasZbk6kNOk9ElrxgzzFkgrNpVpl9IuP3bLXaVXK8oD6sKYeNr1UeypRb5X
KGJmbW4tyPchsN0r2s4ahlYcbR3R8ABSWia5yjhF7Q7FztXt0nmR3O7aS1Sa1Wkx0w6lBJJbmpJb
006ZHqRoaUOUP8vS411sE1VDMdwi2qbGvqxKd6+qu3i2uiiW3pNoNiYTe7z/VqXQDMGN/3/YO5Pd
upWszb5LjYsJ9kFOT6vGkmXJ/YRwI5MMNsFgFww+fa3jzERax/otOIEaFFBAIgf3XilEMrq997fX
5weac3qevpBCBCbgKUM3ScmHrnPdIPKWikrkAlSbYhDA2d0yz7q/bvhquMs2TW33lGFMRmaOanqU
9DH5r0npj8Npk55LDaMtPm3d8WkTNz/38/a0tavBZ5dPTht+dtr6h9MhIIJofPjfDZSEatQ9dLbU
Sfdd3lGtzd2SZ0thKnOhWhwshgY3pb0irtK3wGxIB760ms8Xc0y2kwMwhiUesqxPi/2XTdCQ7jeF
4FWuvniNeev3BI418MoxZSsqXy1Tz8nk+z+6iTacdBx2K/fbMAIHkeXzPf61F5rE/5//KE74p9sl
f9Opx5saRxJzqJ5tl/95MeUgeGL/58MnFchREBS8k+jn+6lHB/8IfXptYELSf/4N/xduXq+7x/Zh
7B8fx5sv3f8DLf/snL98jt94lpcwnX69f/38z/95AYsD1GO+G52AlHwVUmz/jh7D8B9crwQHeAS5
Nv7pOPDvC1hKwp+QLPWj1D39ODeKf0WPtPPDrIbHHXJt+vljf3MBOzuWgkhwsPqgBBCNYX/2m0/Y
CmJZat/fw8iDnzUPfnldyMHLLpZkDuhNUAqYlN/m4EteWEVnN4mfQ3PHhOIJtJbk0dmEbfVallWY
uSS0S7lzWmnfmnCm+3B2sY795Ws8c1M6f8w4BfpPXZBrREpEHp3uGr8s2LkZvAjmN/1cpjGIOwKc
cvvlsNZ5/MHTY3db5NK8+i/G9BgLQChBfnh24kdOBcymETRJhDbYiGDRj1jY5x+crnJuK93dx30S
vjDm6Xf+JxUggtNzQo3wQgpFJCZO+YhfnzOaRuEOIX7uYZejB8lGiRe4DXyExu1SP+Djot78+Smf
G5HoAeCqH3rC88++orHD2teFov3BaGh3rpbXsYBQ5OrAvKcaNB3/erwUxvGpcMV0TX4SWX/5kkMt
h2T1NF0QAdB55EUJpMlb2ITlZeD6Zvvn0Z6ZN9iBAFnxsW+KqN0+fZ/9kA5lufhofCssedWCnZ9T
35TN5GziNroIkuLhzwOSVD//gClzNKSJmBx6eH6lp+6SJ7Af7Q6R1LthRlcVrbZ54R0+N0hMMZrc
PrTAND37Zr6zUEgf4ASt2cmCdjCgSzarSpLLPz/M729PMCcoTRJIAup1z+ITXXXaRTxrd7npAQPF
fTOXr4NY+flhciD47gHHF1xsJemn6IUb9/nYbKunxBxi3YASPvX9p1/Ob2TT6qJfd/Ns0d7l3fjO
K2b3kA2e3uRlSy9Py4t+YZ85f7OnUXGQYW+OvdMcPZsva7Vmghr+uiuXNmt2YZzFNFgmXr4e/vxq
fxuInYy9W5BAZK4AfHn6eKMT9wox0robBTVJU2Am5jeufsEz5LlR0gi4eEAGk9l/toXhHm5qJypc
rjae/VxhZsQ9Ii+8+C+XmSBeIsVKMpQVfRro6dPMOu5yqVDkRFNcfUfjTDE08prXbtxM1y0nyVYm
+Zi/8LF+njC/7pZIRoLop2ibY9mlsvl02GTK6hxG57yLAckgjQPvC1H3GPvBxYBDhZEp4Mjp6KL/
+fPX+21yhjGwaMTh8Kvj0xp5OnA42cHBRwSKiQjyV6YK4MwmqMO6pKUclIeqpOnWeuPdn4c9P3Fh
nELG9gLoQZCA0LQ/HVa06WzIFWOxlPQ23od9sGYTCFerl23dKqe8+fN4v00fxgOP74dgiVj956cR
CHDj6sxxd3mvvR02XeoiSyv5wlI4P4Eg8ANmEx6hNeVGqnNnTzV7rGnsK3ZdaaPrpRQQAG27khZ1
ln2xlOsLJ95vb5HxAuYNu4vLpemUNvv1jHX6UOFVVSS7oEjpFe9TdLqiMJDWypHj4oWp8ts7ZDSu
hi4+HVzUqMc+HW0Kl2YsMc3aDcKtLvsxoUWpWPoXUC/PPVOMSIpViEwqPU9gdUBdIwfC2U5knfjW
ukp9C+GkDpuaYG7351nx/FioqlhzQgC5evpEELLJW9UxklwX83hthvImiv3yap0X+8KEf/blncRd
xEQel2lu0b9+qlwAkI1XXp6fy+46oYy6XUUz/O0uefpELCrIWtzK3cR/Ooo/RKmZZAWKRszq7dx2
8qrJZfvCJ3pumv86ytmzxE2ghxNZfYf7PCQXycuywVTs1iKn484p6nd//kznorGTswWPJdhsT4FG
lJx9p94JMyxWeHl9PJp3XSfLB0ON4LoqbXXwZIxglfV/SKrBvcIOA1XoPMGZ8idKlhXk8XyuXrCu
OY34ZL8+/UXcw9DtnaaOd3boFVUnhG2YOWKYm4Pjef0rSvniMJi22Pbu9N01vf/+z6/htJp/GzMi
e0HERaL6pLz6dQpNTbuqpfHEbgl8GAkGpXNaO82xFpPzHp/Je4Do5masF3Hx54GfXSYIB7mckyrg
wHg6cNFnVjhNhK2InoMLD/jmvpxwAahLV7wQNZylDv75pX8Z6ixqSNq1Ls3KM06FofJTePf+RE98
0Ua0fAbNRTK464MGDH1QgVIvfNRn1yh53hONO0Y7cja4SoeAnDIftZeGTCc2pEc7pO1/s+n8Z5Tz
7Ah2InFhZiF2azAv1+FE4bGFyryNurB/4TLz7AOdtmx2BGQwJ8vbX2dMvRpHc3Piw/npfGyFUJ8F
9gwPf54ez87LODohIHFyCs4DBYc8XJRLXtuCDusqDVZxNWcm/7DQI/ZFeVF7RTwfHRMd+i+8yudH
TiKOpZg94hyGWiStiwqPkWtTeRZ0AZq92C2dQzSp4mrRYb+L43I9mH6uvv35oZ97tVx5uSSyJJAv
nh2Ga+mSz3Zmhg5KtHItUo8Sa6cXdr7nVt6vo5xtM1YMxg2Glc71zqPvyVHhVntDf8CWdfpnqfJ/
LBy99EBnR8cI5RgLMlZeK+bhUmoJOmycXspXPnd0UCM6+SKlpAZP1bxfZ6Ro3UF1Pg9EITbdeX5I
Hwbc2p1HRYw2lEQNL0yRZ9/gLwOeHR1u0LuUj32BcUJdf2sx0t5VGS7Fg5mC/2K1kb5Ca3GC+OP8
8vTZdJKH05JyLM59H3wT/Wwve7OMLxzxzz0Q2RRqoS6nfChO//6XrIMewkJjeI5QIUwRW7oYA/io
rWgRSIr9n+f4s0P5iNlDAnPfC86mRF+4edEpCfGuPbFMGjjkgtz/xZQV4ws32edmX0LqxiNcPVlo
ns0Lyg1rT1AgdiMuPFu3092eiti/KLF/NccxP+bIJleOj+bZAyVpFQdIwcjKUy08eEHSvbLKTJd/
fm3PP8t/RgmefiFbDcQxDl/I9pJdPp8h2GBa81+Ngg8o6US01eeCZ50lbrnM7H1Kr4Ky2OJvvApc
/98/CyDXmOZhYk2C4qfPUs3ZGq4Nz0KkHG5SP2/Y24OXsjPPTDSSrpy6aJSjGKz101EGP5omaTpv
l0qZdpset8QFzngEyyDLaNX88zP9PtopCQRtmJCb0DM92xJW7CemKqOsRAuHWx7w1Io1t0jjOpeu
iob2hSvN79MBX1Cy8C4LFnnreUDj+SXiRFxMdk7fwI+19MtNeRJs/vqhkMierqMU/k8J9LNXmEyo
Akg77tSoa1r2RRf0GxSFWJBrBOzVX88LlP70m/NoIX3o58n6udFcKShm7lTpRt9JcMHct+1iXkrH
/Py7n15645M/JJoRvGLJY53dPTuswm0XJdFunW1lvmatjrXYe8Jx7WWV2tGijRrCoPoQWhEiopoD
02/nxu9pGPYzYgliAf7NPUlvvzwognN9SL3KpTyWJSkNd0yTFgcKhEtQ5oaZgvg8e31w/NvPgzSC
rhsuChx8v8XOeY+OZOwD4gVg3uJAg8WcI3kL6etcqlbd/3m081M2AYyMRRlJCMJNlu/ZDOeLrcQ9
EWQsqqf0AzZO9WnShap3OT8HOCfBiPAvVxVjpn4SUNj2TlrD8wzWNOSlqtsw3aXDmibXnQkC6tJJ
4MhdNbUwJv/8iOeripJnQItJgFQcSzwMc57O9ygtF51WJiOhUwgSEW4cfurj2X9hl/39TZ6UNCfh
B+8xJiv4dBgnaelxH4ts59RCyx06ZPFoG9oT8yjrPkfV5P2l1x8GIvTAnP7HGU9O4lxuTibYkCv2
4b2Opr/ohhZYkaH58c+v77R8+NN/XVmEc/x6PO04Ecmp/uyk+eUiMfRmaKkCqb3BQgHmtRs7GkMP
Li/3pY9+4JBrd0Gdgb/ux0LWZldMfvW67pvkdT4HCyKXYg1o/7VpC6BSFeODllX2Bc2BA+HfQZzM
bqg+rlWOlMPDbAGlsecjyt6EMgsAyzRpdus13MzjuDF3XHRrzFHIvLwvVj3uEV/IBz9xh3vHT+l8
XL2iz69RrJw8YqKKFknuVsWFxWIIyr3n2dtW9HSjj3HZvI3GyRyDrAwvXeQoeNMIGdHokgKIzLS9
dXz92PlOiQZyWkH/ZYX3vZEa5ZI3yM+eTYfrbhA1EDePY9XBJ+9tMOFTIwK0lRl/Cap8lC1hZL9W
S5uXmym048OCLzvs19m2/m6RLfyBWTtioUs3lOCX8yQHpFmZON+7a5PgxLfOkbOpk4424DFcL2LT
JNd6dABn1oFAmOOcGpaicb1tBiX3Ipp6DCkG5OS21y4409ZF6D9P2GzgqkdjdYUwdhOEjSv34QC4
m06C4cZiVCm3adW6nwSeXO9lSEYEVQmN2tEAybOTqO+doggeQ3/G/WNxMELbFBPOFr3qMNnJ/fFC
Ftx334+dABLkeNHpTbV5Lm4LaWhkQk+y4lWck4k8ZHEjafMvi0h8CILa0KScave9UaGgf8jgPqsc
L212XeKpL7VssdWsaAH8gbS2vUZNk09vHa9WyBd6xISKSpeixAjRgDYIWiWKqTOPzSoK727I+cFd
0Pvxa2G9NLvi1w4kJ1dc3jbFEvvdgfoV5TFpxtq70cHkQ7is++4iy7HH2WvU/igzFII1v8m8+Dp3
aTO68lQxd681m050FE1Uut/nqSm7Q5tq8aEKCueq98e13E9J3nzwF3nvFVbtrJqg5llf0CzvGIEA
X8kOjNu4gstbZpV+W72xurPdBNJ4qguYax5eb8bxs2UjZB9uQ7ce7ZseF1HsGN0uNjuSnoh1dFvm
CGNa0yggb6W1Od4tsYmQF8lYR2rGScP7aTkXWmD13Vo0h7ZMQSQpRMCbSi2D2Ro9dLcjroALYA00
NZiyJGW9k7E/VlvFuWtvZFdWQXOvCGPItSx5Vi3vgmnxWEemU8NW1lBktjin2uKeAxIrQd83a7QX
qezkfYzWiJVt0M/l5S4P61lhYyUduPXj4NCBwevwR1rf8wFS3Jgg1ksrUYWbqe2H99okGgrykDr5
Z3yP2+BC4NIkDrHMHedKJePw2kGidJJrDWZIN2Fu3YKSZ9dk29ItqZnM+H3Mu1QJlSA7G2d+MZIj
gH7JIMU+Tujt26FXQVZUVjqFJoZ+5RCyVqedcVtJe7ZNurtkZiUBWqjXuzyl23yXxXNLnWmxhFqB
zuPvTdYPwdah7QgTL7Yx74Bnx0LpV5tsBl5gy3YfuJPpdonr+Mm+GKr1vZM7EaCUILUBHWsyp3ml
XorXZSfbdZP0bYcYzvVfR0tmyt3kasfulDeEwAkEZfnCW8tglxhTXWIiKZyrpPTy73nP6YeLmr8m
u9XSmMF9Jq9T9IjSgMPts/WrkZUbbLs2mT/Nq1+JYygxK2c7G/Iv8YDQbdeo3KXcWqBzwE8MA0Us
0KviQ9w7GgmdNsbZU+J3ygPuf8vRIAMroC0gAN2Mi4pBmK6uxlkn0Pbajuvcbmlg6iAGC7oB9p07
BPj95kHjLwBgEgx+y3iR4lIYz8Q3nO3kaJkDjXflKi+pDm5TileVLW1Kq4ozAQ1PBU0nYbjgoZTr
tDyOQbms+CRlMgbVMNsfLmIJGAf0My6HucjjV2lVcmTNUUcTY5As3p2vO4u/Qb8OWNCNhfgxeVV6
y9UpCC+Kcoo+xfG4Qr8Z+5Wi1yJTeRF2qNe2k2rZR5QMvcfOlDNotybCg71pYx7KWKU2oc2FOCzC
O7k3jThiJTiddRcjR8cbtIM+B4Si1Wjbr3UAaCATsDdG4rZXGXWb706lBLQFz5hwI/U4QCrEpro7
esoG0JsngW1qWow5kjvtentvpcVo0wV27ulKkAMWCmNYy2Mx98GbQkkZHQrtNO5WG7V8x3eePSiJ
7XBiHol+PIRhW8hdmy9GbLtGABeiQJRCDvEH3MuSUHIfHZgNnwN+o4++IAMjQPtRMO6LfnA+uX0Y
fDZ1SRZ4bhoMc8Kmwm1oHKrq6FFgvhgi0eOvoZfTjGqMSDcuDoWvvEjmeBN1ffaonRAUi4iMEhjJ
hZHe6pimhUNFosPfNHE5vU48zKI3tFiRyyBzN4Bnt2GdbDMys2C/CwT+u4H+gXdjuWJo2TdBBa8y
MHo6RKFZvq4Zm/Vt7BfTu2ytStrKqsJ8DsVavarG2sXYrTwJTsc2bx4d2BwL7Vpjkb5RsVnB9ZYO
TpeeHRrItM1oFJ0sS5Fg1lZwvs2O5gOmTWoCTEArAVLYZs2M3Y/UeEuotcRTjJcNfLOyPKLx8g4c
zVK7K50TUfwtSpYguNZCQaXo2lPzaxska3pVuLaAimzqRG1ZYiVYmcWZwF1gTAlleA4KOotFHkhE
1Z66LfBgpaOMDEPKFaLMU6KJNLIXvVXuQfWq8bYiNf300c/Y6S/nrqKN2A4m8r9kk5U4voX+UN2q
dqVgv1FF0dk9gloDAyuvA/1m1dFagZobVCG/Cr8s1fdxceKM9COtdPUxNPG80qVcVfWqbo0YJ6c6
tJO75vSM6DyU7RvEp9j2Hubo1CS5x0fOdET1jteTecFqNsJkifenpr3brTqmUyV2YhAu44o17/ey
Lvzqo0AZe0L9DJFhK+LCFrLSetUeuia2sBvbss920VgNUEfyZuxeZ34trwL+AKghFeatsIfC+pH9
esz3QvcdTZhFAWBmaUhDbeZUK8DrpSkeMfzO6BHyF/3gYk8cHMJojY4tlYb6UFDgxOdt4p/sWMD+
TUNZh0N15oNuAja+fNt2XIRu6H6W6cE2ef8p5Hc7+6TonGOgx9kcnWYc1S7puZRumimqIDE1i3lT
yzGMrxdTOR9nj1PyEObCg7q6Iqvemwa1aXrQMlp66kk5nZNBI2FwmUbabeMk03yoV5lfubn22stJ
dcv6ru9xg9pxZnTJh1o5PQJyJcovM1rAdetVI6ffik1TeqiwCw62ZiI7ujWrTR6WGuOyLW+Qds4C
O8zskC/YrW4Dnx5Kmn9aD5KrP0PI0ha3mS6W0bVTOjg/qQICEjXH4hPS5OCTlK0q3squrTSmtat8
XWDMxRPocrzqrTGwT/A0w44mrSVXRopdn0S9+M3WJ18BwN3zFICdKQnbgxv2yV1rh/qHVzVWIK8e
JhfXOcTC7IO+8XehFMt9Lbr2Kzui/7ZpPQtnyc/6/LgGEvgSqouYgusa01XajjSyo7IIj03lT9+t
Myj8QIqE9GbW2e7C0pgBfz0JaflSnPtYvvcYrPXVON8tp0ahTaS87FH68Ujs0sVc3bVdq8cl4Tjb
Y1Hfv3Ln1YLMdXxOZjXWAzFc5vVXbVtwLcQiWIBf40Q4OBX5ol3gyQBaUxp0mOkQ8pz8Gqv5o1qj
D9lqAfjWOe7XAUzQ5vTgYTwO6S60GOtp2utMZvjNWT2/9ujIf90n03d6IbA0Say8WfKWByixtM9x
pszUcFew1t92Zil/ZGXkT5dFPLUAcCd9iPE8A8fbJhCbOAqHoyX/f6CoAuqoyn1uyHptvk71rD9I
J3xYCISKjRm5HW06pJxwwNoqPCK3hujsDuuOZgkNbjLGLJI8V+zuuI8Ty8yA4LxCZveNSUCyKam9
V0nmXK4yAQpuF+9t6NL1ijs2QOPRJjdJIfQBE/P0fUoB8jrljrAdREvT8OQa521Xts6nJqzaB6wv
saTx+/Bt75v5zZw0PvYkafm5pUOHIHSlN2CzSKLX02frd92arFcF9/tjmTXFhg1LfMiTwTw0+O1u
M3+db8OoAc2vey5VDrryOGrerkt7QUdgg2BlXF/5Mywp07OyoU5byOYuXUJcfU6tQjL8UOoaNxnV
yI8rJ8jewQx0GxqNLUm2JDcI3Uso3KwtqHIZj6Uq+zAIzsNCT+GVseV4WZDBBnvmvhrX+lq0QMkA
IWzQqEJCw6OWo5BUXxrX06bCT3ODcsH/4BJiXwi1VEelFv/TSp89GcBavm9bHJ03cY617Fqs86Ff
kuvFZu077K1pnnQrfFNs3F9nYXrlUI35YedBX5q5/Jg2YXEbuE6z7UKX3uYSk46ljpwPhRvoV7aP
2rdJFI73ELZtfJjDrCZiNT42Q7Ud9y5TMVhn6F+V+DQTbm5W615SZlIf+om07lq3cu/TJwXsCS9T
gtDSUnZ100+llqI4hPSvb4shhYXY9MnFmst8Z40CVC5SeHpDs/5IEie4qHTNlbqC1ZESRq/G/Rx3
sXNfp1V24ecjBOuyKC/KjnTEpnBKfE6X/E6N0XAX1l75tizjAcLwVN0Uy+JckpdYLqzo2Mtm+4hP
9XBoMrhlkYynj+SjwCVO1cnjdKi+4Ya+XinKjq/qSH1puXsRWcAzlF0Y7obZQtho2vKLkzfqLbJf
IIVOP+x1RsZhY+OYd5xgwBl2ej5IrpT1NgudOthEZJ0OkqB+M7BkLpFivcGQNb0OZ2Sv2zCG1r7i
En8s28r4+yKe411HYfbKbVuHPn7vaq5NdhnGCj5XBasuC5y7NfGWDX6NAO/dwmU+rov6EBeduBWx
f8+GIR4bGXI2xHlwJ6rsxxgOHyae4Qvhh+q3Ddigzwt+4/UmTGS8jyo5PPhrM17VK1aQgWvu6nYK
WDdsqtgyZxK1cRzcIcfg2hWO5lM5QyCjK2o9YOle0h4SEIlwLgVesW06lNAbAn2VMcsbfGwDi08y
InaogHYaupOP1hjjLBJ6KwaPmiO7XKqRG3rZL/2xdwe4Y9zf6JNpVbwjGPXu51y5y54/P+qBjZBV
2E3ZhItxqGsHfxByD/eLibi1Jn3tX8eKxO2mM2HwsYsatQJEjv2vKLIxNA7TITtUoaIPZp1iebvk
aYt1FJmKDMfS3OQ7zdfC7YMtAuJxrceGBd8l3zy22IqlF0dHmn78+ljPC2Ytoqq4b2UDNvGkWtoY
g6GwJSVrCrI9Reo0KWaoXag3lWPc8BA2BYniqJceDiZ1L0E0d8HkXVZtYqbtGvHyNo5d6CY2mNLD
bHSLWe3irhZ3TlbGMNZWB1xclQT2kyN9W9D6FWf+pnby4INyck9tqE3EJUGgP46bxI3MjQo1Bq/S
a9LvvXKGr/E4jnf1jH82PVphnu9mdu1vrVMm1Y6zrQkOY59qJiZaO3j5UvjDvoxV+K7tHLY2NJUl
dh9O0nMwcbfsbibSKHZbjabqDjMhUbobbK3lXg7x8NDOqoS2jx4D9nZYjUwF6nZfat9KLBiaXgDC
MOOCZVQ5RiTETItdZuThmv5mtGF2Mw4e5uAtRadss5TS3KZR5zns6TmIhgoWzDsxWvLG7TpkH8Ko
Wjhve1vmO+zXxx9TX9FIpJq5+6Loa28uF99FO9ybzBc34IIIcawYEyDuKlOoiUPMRTd+a7lSTlz9
aVLOtP7UzQnP0FiypulM5mjDTsvb83NayDcJfWvYqSxdB0TOq5Kbua2T+1XPWGw3MoN9J+PeLjux
EIvvRFg67qWeuWMjOOjNQS4VlQrbjxL4+TSzRZYtsv4dYg9aydM2iWm3qnu3OSp3wHkwiz4FUeMX
+6jOZbU3pGFxM5priyGC7U896U0+jvuafft9rIPsMZecPFsb6/Y+KcuheOVzqZM7glgPF5u0Tr53
lCbnfS5G3IGB/mb3KpsTXDN8f11J+qHW2TtlkK3bkHDrXT1nZLKZgJKwL8njYo/SS0HGI1GsNyav
5oXu/bBndfo2qA5Jls43q+oJyNJ5IIHUJQ3t/6XbIqX0SSAl26FzE6LHRkz+W5U4U/5DyqrCAaFu
/OHSI+l209q8mx5cIBfd0VEsKcIQjRp234a8DBy4XdORIVFzs6MFmQPEDeYo2pVrF6vt0qZlsg0y
4+BlTu1bUsDBoWi1PhbKvWxdetETcaurVn7xlhQOgQZn8ho6ERvgFLuY3mdriyFwFkbj7QRuoNwV
Qe0wI4vGeztPIhfHcbJzCPDWB15Udyh0t2GeFWBGe0IyiH8eH36nC9ONEGmzcOL0GbslfDdSAare
9Hpo9Q1m2ioG6OvX9cr1rT6Ztgcm+6FtTfCzpo0qN1nTuTGY126qTwntyb5LxtoB98leR742FhVx
DpXrOzXV0AAcXS/BRqe+0djeTyHk/NjU2Y22EdQV0qIRcpssTodj21UD4nWk9D7KrG4wgA60WTEm
snKik1WM7KObcI7WZNusoNXvbOX13o1rW9yJ03lURCVNP7nkxoNqArrCS6M5RvOesiBvxOUyQ4pC
VMFN4YMlPQiL3XA7PEQKFVoL8lT77vtFOkWEkcdCQeA6tUIuVyQy5/FuGBDj7tny/fkhGvC8hpTp
B6B4yGWWMj6qMuv1W1lHYcPMcYx5k9nAzX/0ym2cqwJRWHeVLBHaPjYW3T+YdPZRpnWySL+qIuiw
bmjpbZmarVeGTnSMqAy1lwO3XPibrRd3QBujptS3JTk/sD9pV8ye2roNVSRvs3STUe4Wr+wOO8aG
gvUPAD/L1yoiUtsSji2k6Vw7xHV4NXf1Ul+SnhnTd3VAwYudrHFWB/uQNIv1vCEWdEiV14M3xO/S
pQqW1+vgiPS+rH2SP15Jy3J2MYUFDK5ThypxgE2jKtovBNLNR/LnNX5ERTg4zUZ7EkTNRjprVN3G
Daqq7ki5MliPXuT11YXyyRZtc0c7hJCRmbFDX1O7xNzzWqpNYP2GYRk2oo2kPnaFEnbvit4RVybL
HHidgQ26DBhETSrmfaMXA1NGLzO3bYej3Lk3fllgpk4/j7O8Q3gsC2w2ZTM2zra3qTLHIYtUetfI
0drrTKVlfh0T5OPsMs24CwdUCsqd7uZe1pxtqalwYe7H7p7qVOYforaK5ts69hWF+HTSXXJVZQhq
1800tEn7uhuV0F9aj2LXg61d3UQcd4vTdf8sC///LsX/5Z06Cf5n1s3l0H95rJ/2KfID/wJFRP+I
EwTMtP4k/B9tJf/uUwQhQUgZAgKj1TUS1GX/A4oI/oHrcIiABJkqfXUnfte/+xQhi53gOAnt69S3
web8TZ8icJynlVNUf/wzuiVOmkOQhudC+LBohlKIsSdLuki5W6N6/dhnTf8mWfz1Y6amjJAnm4dH
K4Lufes7tj7kxjfijSiKHj6Oir1ib6uGbOZK3vOgC2eAI5M10a13CuLdKm3egrpzMf8ZorXbL1TK
3mNhfhSUD9vdOAcIGyI6FvF5CsYB5YJytDqQFwIZHwqL8HkM1OK+ymVgMIshrgQlWJWOdyiTBDi3
p4bLWkj/Zm37qb2IqBnCOg4bEIUzTRgkQhylH8MhGMZN1Cxdez2GIU3NCCtCXOJJaPlcW5pQPfhB
5ueXBmxovUctO95w7mXqMkM461HvHaf+EATTaLd5mU4rGBovAe3ZUkk8RaRs8qqKvekiIB1YXS6T
TJCVG6m/LvFUYxS2tLDLI6g3pGpzKp67GcH+VRXPI2GgHeAYlqGbubRoky3eZk3CCek1URWAAKjn
N7rXGcbGS2mOMq7pDVzbDN7xMk1DeeIf1EB6Tevd6Gxo3w9dKxqQ2Kn9TCQlzJasMxF9ubIv+EkT
vYJ9bFro0yZQN1kwfaEsOpoLN5MFZ3oT9dSewkQUu1iWabcd3BaBiewD8JFGBHX5ZiSn+T11xHrf
BGTvNlSAsos81z6GhEGZvFJoq6ndKm5S22kZO0yobZZcs+O3eEM1OYmNLivTnguBHAhQytjiMoxj
PBToam6wpzHMu60vep7L40LLBb7nUUnvADvYrn2ZPtJcp7BS6nMf0onM1fd5VsCIR1s5n4kuETnU
Qtmj6EeEybVIqpsmZTfdBq3nfEvHYsAyi3wUDrUkB8LjsEbJx24OuysjZwlUyZo8AHwu2/Zuyjt5
O0jXMDOncsTp0KHgu3Ezz/lhbagAlC2ePYa6sAtJv7GnDGWDdO4vQpHX80WTRAoHagVr8sYDNWSu
G+tyDzlxaS3gTVdP8O3nQGdXaEFW7ImjNnWP3Sqy+EhoPC1UOAtSYL63kv+lQL1czVR05b0MFjXJ
TWpbh0UzFpgxum1dXPg+BxVuXl3YwoF0KirnvUn+D3tnshy3cqbtW+k4eyiARGJadC9q5kxKJEVp
g9BEDIkZSExX3w8gtS3y2NKv5R/hhR22KBFVhUJmfu8YkfagwNjZj5PgLdKnIj8NhZhmWKJZVMWl
rchF+Io0nbTQLnFOSS0KsLu6pHwKLIu+8Kq25q1KLcqw+BKQhjQml3UHIbWJvYHAUF0FhxlN1Tbo
g/zPFKMsV1ifyPhi3TQtnDWvpMp5SayHgWJjy1mm3Y9DTJZ6MM0EpIbWd2fIf/azv9CZ/XI/az7V
L3az5a9/382k/8Yl8GgR4NOJglUYIc6P2COydFEwoZsnk80iDOOfm5n3BrXYIpD+8UPkfP/czFCt
OeyM+IBdz/PsP9nMXAKkX8iABM4/R+BYcxA3IfL1XwkHoW8cMgdJz2cTIvyoaYibjAqnpBG0AIck
vv8UlqzmSMdqKOkKMic+OWBx8QM0E1ObOcZOfOdZda7u0VIxV5aopiAy+VTIM2fUp9WrbXG2550Z
pAePoSw6mkM7RoeAick9x92Re+fuTGYbweptY9cfdZ3L6W1YVjy3DsmR2XlaKEM+yilrW87VeDAh
od3c8o8xaooP5piTxFYqaChwCINRJ1znFb3OLs06x0TNMtMwADHf6GXU8ZuWEHzw6oKlYJ2GomqZ
jOJ1SgrHeaacep2emnWSCpahKiW9lA5l29XlsTenjsGr77EXXznak+oOvIjpjJwY9qGprjvGNgQX
wMg7XOvDcO6s012+Tnqp4HS80esEOKzTYDBN1n2yzoj9Oi8KpfS18X2K1IqJ0l6ny2YZNNtsesiU
U6ITWEZQvxohAxbQkhxOZRcbtc6r/jK6ymWIzVqZUtq9zrbWOueG68xbr/MvI2AP9O4kVnxo1xk5
wovHwMzKy/QcxXI29mA19YOsrYwNcZmv+3XUVuvYXa0jeLaO4906mtvrmD7pLBz39Tq+cyhilO9r
j7HeWyZ8NgupDs46+I8rCBBFGkCAAxCXlkVk0z3YNib9bFFbpWfOgiU00WhQjLhCDJG9wA3Vd+jB
aMO3bMkAEtheACf8BacIFYlZe3uFL9rS7uLLmgn+bbwCHN6CdYz+ND3mE1ThvtZGRz1nEACMNPlo
YZxWCCbIRFrAE/abD5FpGid7hVbCFWZhPwdyAeJjVBYrFDP1I9bSQvkgKOQnDQd0DxixC2+M6I9d
AR07rOZxp62ZxgVzBX2GBf+ZBte7sldQKFgBInsFi6BtiVAqhhYJgMjj7IYspEUCsaBMmhmF0soV
fELZvOhenbzujuMKUEVyAavaFbiaVhAL2WuTn1ULtoUKApjLXhAvP9GA684KhOULJuau8BiMdfUw
xw6gWbgCaFnfDddp2gS02FqZovxoQdsAzQDeYGQB4Yx4AeQqYmhCUOBF6JyvoJ0CmfwUWBE+wXCF
9coV4lML2mcym1EWt4KA2XdAcAUH0xUoHIhtpF1kBRDz72DigisGK8Ro+9B923aFHvUKQ6JWAJLU
CzoZCgQiu7hxgN3qUXa3RaK7z2rBNAFXgTdNsx+uOEwBehaDAgCtVjDUQS/zXq0QaaQWuLT1qumD
m9SAqBGnLn87xa57m60w6+CGHlqsOUDJZa5QrMpSYFn0X0C0xQrXuit066wwLhgDkG66wruBrIB6
xwX1TfTAaTFZwWCmAYBhO4jGYueImKPyJIksOKHXGRF+MOp8IWYLjLle8eYk7DMkfisOXVZtzge/
4tM9q8d1tqLWGb4HSpkMRIwR3NznekW46wXs9lbc25+1uJhWNHxegHEZemDk/YqXO+mUlzsbh1C5
RVhDREuxwOuEo7u7JPO7t+2Kvkc2SSZHkElQeXoOFlJ9Aet1mCIGmRBi9lucuOD5DoFf8S5bYH5n
RfyLFf0XKxMgV1Yg6yTfORty/Ez4sw2yNvd7kcY3BTtVIigdskLOMcRSPqDvsWnGqWDiRHqNG6u/
5HZF5I+bd8qJhpvYo01eVbDhWaTejq68yNK6vlV+QSZwm9xMOaYn37gom/hdiHyUHYHe76m6DYea
gMzWoMfd72/taYnnolRMIasHsazMfMv6X1JrY1fAx661G6q6vgOXOJeNeRZHHAeDNk+ijd0+sscp
XkD41iv89EFNw2PFVLI3eRGuGW8Vx/SvkTkerVw8kmJxFiYxrg6CU4YodG+skOiqwPmMruIeQM3d
Yi7ijoSiOvXuXEGkq6t5sWyp1jginP1cuuqhJXVwa+juvBat/FZZ42ECeb7qcASejwx2tI6geHyS
UTJu3Liftl3fRmfuEN/X/AYLi0QEYefH0TZMEedCmPB934Ra16e4sa+hnqxNg8QrNykH7ChxBgNE
HBSJGyKT/YOd5C7hwZOK9qB/0S4Uo38XkJh8mmflsq/EVN445icPdQ4y/JIpqS0JtE+yi3Aozztk
Rlu7p7y+peUwye+yTl0a/dQRyUaY/FfdOFfKyNOLOcrHO69gR3HrUe34Reh2x+tUJ/o+7+GCrHwy
TnJKH4YmKa647T0dS6V7GapWkPo2UgGGmBXIE+BHmfIuBvc99o47OceAkVsUhneizemhzjPK7D12
XiQqUKapvhAyhHXOg1Mt1VVI6vO7FiYc+ju37iwt6Hx37LuxqQNS+4fioyNgP/y89m9Dg+1kds0J
8JCtmrH6uvPpxdiqAHZk5yBXeNcPVfHseFN5Kf2SrPE+ng6TNt2rzhjLG7Npv4o0ss9qo9iVE3Db
ZjIUyiVHtMGWTNRvbWndtCIVtGNKmZ/MKSrfudVASvgIbpC3RbGBk0pu02jsIx6qrL8u65ganjhX
7K7dUsWUDLeqCsDT4vi+GeP3ZtUZdxZH1S0u5WafJNX7UPf0Vg3RlyzrPkILc6RZfCPvjMgs713D
sQ9hreyvnhU+pGY+P2S4ETaEl3B+maGgJkIRB5nQSpQjNUU7s63jTJ2iyv6IsVlsRi2/ojDauh4a
RWG6+ySIjHceclSqhjJ350woVKw0vKwEqQRjR9t77HFmTcpLVQ/ONXoa1CX2eNUiAiQK1wnSo4dU
5ayTwZmhSKUE4rkri2I+mwz0zlmLKgpJ/MG3vOxWuxG1Bnb2Nhzmp0nEz4k2SAE1hulewIB+jLoa
TeUZoeMQs4lDkBRvvqjEsS5lW5wRS4cVdc+CKsh6aeOCGDlzqsxbYYleXQmoGx+yrFOj81wj2CVK
UahE2rshrDvukZZt+7bpSMw6F3kz9PZWxvQ6PRPLK1DLq7AZaJ/lqDBXu7E0Gbqv68aPsQNmg9ej
L1QKncuX3gf6TPYlQR5jjjo3sgtqCWdD27CtNaF858DPmvCITOSouze+j/7oLo3trn6H5NIYPzh5
HnmLLIlzlH3uTjN2zWOcx4iz75vcsATiWTc3R0XBOBxNcesLrDbtba+Ikk8/hXUT1fmuDfvwmTw8
jzhepLq8pBah80dJhMCmBlmYIcRcCxarl+541Hblvk1Js6daq1HZwa0QwTLk95hsrhsjNeyHFGPi
k22LiopBEVvm+yqJpfEjz+4/Uy1TLePgv0dpz8vm66s0ueUf/EBpAwBXng2IDDJ5CNxicvwx18o3
AYMm3lSCUJZ0whco7ZKAhOnOZ6dn6nwx2PIHGF4EDz/GFNp4/yTOd3WG/eRvEZzqSQvi+gwxACCv
wz36MQlARnW3DSBcTo7I9WU6l6yGsDiBd2JKzLrtEJn0fLXorw6Gl++QtkwNp0nZXUSzN5y1lv2I
wxwxTOKPd6LuPugy2dlYv6+LPpkejNyz74XRBPTGaTaSyk7HA3ri+XIkAA6cpepuyYqpr1ond9tz
e7CCaJ+NrMp7QXh+cwgqmPNzL1HdEl9h54hCyY5Lsq3L+n7FYq87SmHcgiY+1yds/FvmLEoTxCeS
ACSbgLVkE0SxT2WfCa2zp/JBkKjepTmRbrtSRuMIVY0bBJ18AesySO9iqHu3vqi82N/P1ZSamxxc
amOHDrym2eQ5srUoYuFshuHMLwsB4Y6semN1c0HeGOdQdhc70XvS3a1uUdAOs3sN+hqLrcleJ46F
5pD1NqRxBqFKavrUTYVTctZ2o4zOhzmxzBrROQd9nMVeEp01dhXc260OzQFGy20lEgr4ngtH5f3G
sIz8A3moo3eZ1RXrWz3i6YuQ+9+MSJe36UQkiG/mVnolg3TU11lQ8XsRB1C+CB7ofLJ11PAeMIxl
96YL7QjUsC59s5VGeXRg4QnTYNFh5JR6j33Yx2QQ+mmwa8QYPljUMjhnVeqHbQq0Sk7peaAwudFD
geMHlSuEw5fIRcGPVyV1vAsTCRpbDl+iDvjVzUa8IrrwN5ZPnO925KJMtj4pUwenTfWhKrrGpAHP
nfNPs+4tIEcrZEt18HHa30AlZ05nVU7/xzChBx4SMnS3g8pxcVSJk/EbjflLJ1JC1MaRjpAtAjHz
A8KWJNrn0LrmO9FkE8GungwfO7+PPmUSzRqaK/RuGydRASNFGqt3lGE4oP3+BHhMiAi0JB0EutzG
Zurz3qpSX/juyHZtaKLqHVll+W7JdrppIw8jA+QnjKeFkouCkzhPzsLBl8+etHN3IxYYG+srqnli
O4CoZVkpziWG9C5hA8G/ma2CU7ai4rEaAMhnLJ5IeyUf1jTK4EqZPqLeDMLwTDV2gjZwTun9RFA5
3TcOVUjbZFD6s59UHcf9RnpfY6/VARD2aD6R+TY92FUpqK+2p7JA5JrSfxmaBPhvZV3m6lIUiPiu
9EQy85GoSbgObH9FcRFRkNZt6oUO0Ssz0q8sSUeQLJYSVBOwJ9KxrmQfEZuwkCsWlKt1MKqFcymF
7OmSV1MPF+ObHSXbDRZWPhC3Kg8z0kuxlyuP066cTuEi/tm1PvCZEvmj0Szsz+z1fNvmhRQyF3rI
RR977ZoFnBGn/+SQFAWa9DRhkNi7K8MkHdoE7ghsHjNk05BQXkMFlA6KwCYb2BifkiZXb8n+TVAI
jkuVJ7mYuL7KfsRwwC/yDrXnjTdIjopTj2CMhIbJAsYRGvNFc3RC6cvDHI6tOtjikl2bkU8vKqKO
JkI0u3Td9p6MvruO/7MR/4Uf/Vcb8eWnrk8+vQCYl3/wfSMWPh2BAa55j+2YcM8lBuz7RizMNwGB
dgQ4sBmSzfdT56DjvyE3H1ZAuBAEWLj/SZc60K8g1SQH+xjXhWX+UXESxvqXCDNKVVzBEKX8h3wf
OFh+/pPRVI3eVHgIwnaEGBTPedAFH4pcJjPbjD5mthF9UwXyYdTCo/8hnGkyos5Hj1cmKwk1u0Em
H90GZ82yFTQeeg83SvfIB+YjWCbgTON7kiSMBJxvv6Spt+AOWYa8Do3/B4x9jt6nAOrueTBqz1ob
j+plZfRI13ZC8ib1ZJY0LnmhuLApg2ATGmJ1z6cGkNHQUUjXcNkYxxyla7eZK5wBNIJYbFaoRaZs
69tjUmxiB9HqvqwT66BiaWL4GUOypsM8S5/szJcRCu4e51k71U21t+2YlG27N+xPGRsTyky2TJLQ
S5CDkwD2OA9RQG4cnBS3fRAWz+2M81AlJQLkvh7fetncgDQoD4ZpFu14yG2RfcpV6ev3EwnvamNr
M7jqEJld02C0tvzK6ZFQT0qQRl3FZwF7en5IGt/6MBUOGn23wrlwqIsQMjuOqninkN18GsHj4R7V
IixR9oLuA32jeox7o7H2ftp5X5vBSNidupjluGBLuvK0O2NcrDPJWAm//Bw7UfIYSS6zz2zfVdui
9QySFIcINWmGnPvKigNvPk+hJR8AKZBkBvkwv++TDIlYoWNn3Gi/nfNdElmc6LKujR47Mx0jQFr8
pccGHW2Nj9JdpOzUNnXnSWuHHSJXRzIaZDH94ciOzGqLuMg7G6aCYxXZCNZXrQP7nAMdIeIDOz0r
ag/i3mZVzAwneDvcXhv3nhzC0Tlg2dXnUy6ohmlCjZBThQlJ5BZ9ADS8o+GOdgWjVnPqS209YQpj
8se2gk3aEMiWSmMiu6DSCJ/QEpXBzhStvtS9rQC1yoLX0HugeCftetNn23CKJ4n9nO+MX46fZWXS
9WTJzkDBJCUIRKdRSG875AbOBvEiMJnQRXHZQOzFuzhp6ztpeOp9as0m59MM0GQIsXxv48RzH9Af
IcLjmIPIoCaMXu2xAHU4OK3gqesVoVsyylC5E/3FrS/HLOf4GOim3kOdGu/lVCv31Geo7kxfDfQW
Dzp3d4ONieFmNBVCnjIQBf3dYzUd4xpV9dYKBfpgcIP4MZyjAE8pTvDmGDVV4G/Szp4fqyZNk00y
iTrZdlNrVVujgW/axrlAD24oqUHUyfXoNuSFdJcttvR0q6KBkHO3DrqPo67t9wDceINsa5bxtsJ4
1l7ZviIHw0KGnh/VrFLm3RxR/VkUlbo5s30iWg/E+UoUagIt1BFrTpLeTIOhzdPgYb3btu3MPbeM
WLRb2YS4VZssmJ3tlHgRNsyaXNSj4Wch5rogGFECihayebTi8B4AhycZDeIQ44NL+ju/Ac45TwyZ
OaexGeXwbqxMZX1EwYkGzTMybGkjgodqV2NbfGr4Iki25oVrw7bTc7ScUlQkzAMTfA5eHEUrZMWe
W90kKnbCO7Qm9GXHIQWYO4Eqd7jUYKTWMe8L5Pz0rybPHYwEZL2CbmbpyThk2dh/2yPnCfPRhsX0
94Gq0i+qhUc4DDCVYufZpR19lkYvPza0BuCL7uyvTZyb2T4ukAheIsebA44kpvlIFYDc0WIUVfvG
tZDFEf6i3lulTbO0ExMmjIPejd57KDXrS22ZibcoEbv3RR5m007LRlIiMI608oCB09XpOKmvODXi
V94De7rRnaB0j9NnVezztp4/B72F/LkZ7Dneju6g9a7yHfAlu0js+9mVEWnepqXBd0zPqDnw9o06
4jALz7vSKmxaN6b2fS2z9jOgc4f+paxb4gjQ1dBPZUmOjG1nlNOmcTQKlXAM6YrwYqi9AwkC8a7R
mZWekfPpPVdtPbrbZDEHUyfKKn4WunFg750B28E2CdHC8XVSaB18OAg4qt5mkamqnKLueGSeWyoU
ulNTSP8pYQOwjoYtrM+NWYUNi0eKpaYR5ACcx3MIVxUnqgnO+rLqvrRNrZEUdjX1WCDG9y1DeIuK
wv9geOjqZU7K0jHDJns+Axx95sAWXWjUA+g1GL6YOLD/63Is7xvpd1ewTfmzrtG4HklBn04dzA7r
J5f4UiFMfAYWMknltEyPzWTIqBGkwoKdbMDZBZxDh91Hlm8wKI+v6BMUnzXcG6mFyNl3u/c+OWYl
2ppR33pSNsOevOLhPQqlMsUEoWnz4wYtDnzuywZfSHY2I6o26HrBbn9AxOvOm8Jj3qM9bBJiZwFI
IMvt+qNsMucdKlZOsoRLlOE+djKzxEdvuBmVNLhL+iqPvb0MwvgT/sEZg2eFEmg5YJctwmOSTrZ9
NeJyZjman3k/Pd4YA6nacUp7HNlhYVLiOBXx0O2gusebuFlmb0dZ1EhEUQDVYCLfjbcYxmAuk7ZQ
kB6LvWUbD1Stfk9e+c+p+C90Eb86FV/o4VPSvTgVL//gH7ILaZvo4Igl+CGu+H4olu4bh6hvC6Oh
GTgeI94/ZRfmG4t/4lJ0sNYZLJAWWHYX//dfHLLXsE/Okig4yLb/Mw2hvYSA/YRO2QSrO1TvkXXm
YYf3l0rTnw/Fk/K0zBs84hZCiGITwaZDjJsA59S2wwGUNHOz9mBIc4hV4tDqDuPGqMy63uiwMa0t
k1qSb4tIUbTid2VIBmoSh+eCAPVkW/RhTf9mMDYhVZBxxfFYx0jooCGj8EorV8FVI9EtTlxp/NJE
6USqQWguyS1k2ti7jCCW88X3DF/R+9YdfQYRRgCySpDsYh/eBrLqCS/Q2gfDx7VdbarKIivFLJXC
N95XeMG9ujiDTxuNjVU15pUR+q5/KtosvmySXKLclgJ6Vo4yuWV/n4uzgWTAGLapbfrdUJQ+hQVF
2O1VNiU35txdz53yr8G5jSsRYKnhDTYyvSNtLfmAJMCBaMJj2p8MvHXjxuHXsp6Gj9TQcP5BUB2y
LaHFR3+wiEuYXl206LVhvwvdMNJfA50azj6LisxDkkJtzTkZJUN0yFy6q/ZA3uGunsoEG54Xcpz3
46mpriNjKp2N0/sCLslk+rjWfYzU3cXyxVZoBSfsvNaMwiu247siDjQscWR39AiiiLvtmtrW+8HG
RmVHnl+cUrusLsa6LuRnlzQJrFNWJ54L+HWQjCC9hch14fv4lElTSNx3oWVll22T9qhAxnniT/uG
AqPKtwvcy2P1JVYdUq9CePLJicRwypC7L/hDde3Y1B66BRF1OR/jxu4c/OfyPMya7L2nEAVtgRpp
iYrg/lARmM5ep2LYkKoDcIpuKdlb03hDqSgcigYD7MFT6iLaBlSQ9QgSyRc4puXY/CZ9eBESv3p0
cGigVOIZYrmGKXn56MgyDviKzOzwUZIcFj7+KEyCwTaBa7KJKpQfxHyAfW5qm063zUgFz6YoCvfk
DHZ1QdqHd1d5pSRusoqvQo4XD/TgqB1E/7j7aT26/f48/1eh89syKbr2v/+Sr6TCvEReq2ev2cWI
lsUr7Z3sptBUTLS7iFiPZJOmdqhuw6T1fe50qsZNip4RCzuMHGFPov2I6MgcL+xKqGBv1xzgVEOq
FmENcm42aPeGZ7dzo+dgdIj2MILiZFDJ+07ECsglzRsAQi9Ny4tYFO6uiItnN/Wv7MErr0sexAOW
WESlQ6vVLhJ+8C2YnPSuqubuY46HqEbUU0xQM8yenFFiK3zMHcP4NkVheccRN7vO3YBkg7C2K42m
i1+xzZgVeWHE9B11vhxqYmD1/DfZYtbrrKrlYwR0olUEZTeSueXnP0EIFOp5/RALTZxz4rwt86Z/
0rX7oOJEnKYo684ck9GtYBve1y7eSUN1HolWur31jIFqyj7pHkII553K+unCp57p4NWdOkzLWPbr
W/4vXiridUsQiMh9d+zlG/HTSw36IsZ8Sk7U3Aj9Hu0Bwpa0mg+lNgXGLKIGTfYmbrwgX+LXl/5X
TwaSQYv4TG/JBg1efUxBQAF9PpGwE42Oe1YoTLNW2gQEK0zVvW/01rWdi+7QJ21+mOYWq1RZ9tRX
oc8t53mP7PxbmEfGpZxEjjTBF+cjYUq/ieJfc1Bfbn0+OywfDu5NGoXMV8+EnxZjXrqx3mU+paZ0
trQ7HbXhO+zT7B3zBMze4j2JER9oQVZ/qPdhb89outRTELXDqU9c+SToDYG8FMZ1w6Czt/w+P7m4
30+jl+ljVAgY+DiMfzQ1/NFh65eNUYSRfoEtbZIo7v7nKvnSlG353P3/0Cvlcgb591zgTf6KCVz+
+vejlhO8YTEmHJwCMui7tYfg+1lraTf60SMlXCStLoyhZS/3HFbwH2cry33jOsCErOULbfiHzN+6
GPz8/aJHaknQow8h8Aj6fP0EJh0ZSzmI384yfBv7IJ1X6oDn3rR3dI5btwj6je6s7/2+vqKLKEAp
qUdEBBiwiXwyKuiojYHw7bkyQrJxTKMKr1NR9uGmzjWe0YWpXkIqrADVGMnWX/y2g6S2o76izyLw
FRZrlSsoNWwk74yi7x/NqY4dTLtlOm28RhRyJ4OKdd81a/OuY7J6KubZIbEn9hcZDM/NuMHsWeGG
JC5ZnciXp3YR+jJGENE244ecFJNmJ8aGKUUFHoFsSV031sFxmHL2XWeV+iBgo86J6U/DY15DkG4H
Xc0zAfnNYiIHXVH7oJpz9kEnS9ShVQmjcoDh9WLsFOojZAIp/3tMcXUmEa6IpebRscjb1LjsibuX
GwkjYpwzXAq1AzS13/UWb3JbTkxznP+a3wS0r1v7i1uLVpmeV7KhTMtxIJFfLq5ZaLGok/ePPiKo
YCY01mJaP/N8OLlh5t6lGaBa6EChdCL2rs3W7FzK4xOSEKzB80/84uL2p6fgX2zxDBgvTiOA6KQ1
0h0G0C4ZJ16t9/RaRnk8BLhWEN1eW4Y7ksg7sL3HY3cuiHs6/PH18ER5kouyQwt7OR39tL/Q09ln
Yq653tjOB0wTyYfQL7td3pXtFwsa8Pjr670+wSBzWVTbDEuUCQm0FC+vp6tW+XRN+DsKysadMqLh
XJagbmESZr95aywgrz5KLrV0DLB1yYU0e3mpFn+Cy3zm7wyALcjBsfySDNVvOxP/dhmWH8Tz/Lfw
fMo/ljv60yeYDB3lp1Hi7SKDhDYqkuoDWj1v8+vPTYhXIx7VNgKrGdXnWNl4N4uL7efrqAFoL5mB
h7uQYNlg746OMe6saLCnc1xbSf1AIIDpfMgkxAbp/CJ5jopUVHscraUfkvHROHKkitPpWYViOtxu
xgGxO0ZdGnY/pAj38IcJ2k0LzOKVQPYp8iHckGQcFSeE4ca3gIjA/CqIbKM/6XF238uBpI793Gm+
QIpFEiVjIVGMbYjhIzhq7hxi0Qd/mPMPsSVrg1rUYJ5ytAlEHnQbBOucrnDPZu8G22CN6EBpCH7J
RBUck7YN5V1h1CAfBIC5JmJBtJE5Brk+ai7Yx9HPg4Nog5QQdHK970CP4Cde3LCxM2HBNEZnGykX
/ZZROFN0KKy8LLcWaTb5tTUT8LPrXJ0WOTZNhrALwCrajMM8V+Y+Mq0uhYxPqqxAIzRM4WXOPJ3s
HWzz2XU4mJX74OYw61sfw67zGV63oPQFuUR9jP22LS7MsgifkOIZ7S6YMRc/jSTefpnBhu4cpYie
29BcmnS3M1aE9DEP4rS5s6da9/dm4FXpyU9UmVzNqqiA7LMiz5ZMmAHZ8C6lms86yBa26dTNVV8T
dDOm6jFKJpm+rQWRPtHWbuLketaFIeghG/X0GWNGwUtZWISbHuKVkqbcb+IDV/RLVHxVQvZfIp3P
k8oysiSjaYCXqZyerK20rb4SCKiwZKVd5OsTypbA3swu3mAHDWJjGA+GzgLvgZBAgseSRPvZoUzm
QDJFM48+tLEu5buetNPxEUt5VOzbyB+JAcwzuj8s35j6m6yei2iRCddZ+EQ6ie2eW55sug0ZN1bx
kXtBptgp7gDRicgg9Fh8EpH2jO5YoUSrv9Aw5w0DmNmi5Cj8ICGqMoIVw/mdWCDOSBTe4X1DiUz/
l4p2aOP64iKzQ59pr9HtdCJHDHMI8m/vSKSh7R4rsFqNTWWRGHfcXP/Y9tonScwwbG/f8boRWBQz
9dug61qcUDeWHybBd3I3azVEG90FxbjDtIYAL2ujMNwnSpNbmg5T1W1xa4Xdud9B9++zClBhL0FN
ho0b+ljqpzC6NAsS6/aj7STIFXirwb7zW4sonkE2xB15lUSRPmKoMcICsEcjnot3OQpFdRyLiSER
7yB+uCKOSfxxK7zolxivMcvA5/bTKRaVcwE/IQosbnXwMaHUuzogJIAKJHshrQ51Db9z5uZ13G28
WS/aQYtmtU2HonuRvvrFlVB9EN30mDOd+zgehXEq4Qt7wljM4rrtHa9iPapKRcJeGN3Lnve7xVzO
5uKzzyAPtXRq5/PVJJsqM8hcDWww32J2ubm88szjOouNI07yubgeDZpvN/mIrjo4jewbrEByRqNx
xKztiqg+x/lWI9Da6SLLAFz8pG532CSrXB6ToQit6HeT0qs9QNokZFPvRu8ZWw0J468OEiwhXYEZ
nlDjMUUWQQCCCuU1vQ212uvKC6rHMTeG+Uwg5kyOphGJjx2PSXBZlHXfXdaKiPljXYymv7U6oklJ
wiVW9OHXW8irrVeKxf3lkwhtsSPSz/pqUCqKMIqTJoXLGwp5E4xmjvQjHDb2bBm/2XpXEv6nk9V6
LdtjQ1w2eg7hrzYrTpMVCwPeVbPpiwM6nJwko2HYSVE6jxNx228rDPv8mYiuQ98w9yXQGmBhXJ39
+k0vu++rF2Ih2GOI8JeWMfvVmyYsuLW7JSpDkOjunthq4JxYD/ECE9IeXPpNKH+XMv/3bwPHAMsx
F1ed668Vtz/v1CkYkDSkHHZWPUy7rmB1zcbyDzPzl+8coeUUZ3GkcphRXp2kekRzcdWTIwOVR7Ue
PYPHPsBa/OvP7+/vRVJBxyfHmYMz6QKI//xe6pJzT5YnmMDiziRPWIqzwWi9L7++yisMjmwIfjmj
mkWFvMDT/Oou2a0YkNNl6U7Xmbd3glpunSqzDkEZsEMsjlnSq5PvT+0fzd7/dqJ+MXf/ckJfrveP
Eb39n3U0j76VS5Pyi/9DKG1C5LL+1kxvv7U66/5Pjrr8zf/XH/7Xt/W33E/Vt//+60upEfPx2wh4
e1nSHPAB//vZ+44LNi94juXv/xi+xRvGbiZe+ASf7gfJT34M3+YbtK+k/wtMvw4PNl+Vfw7jqA0Z
xpmmHKaJRRz7f0SHfINaaJkvfthS/4joePVttGFLlit7KIFBxXglL7+NnmQVtaqw3bVNJa8sL0/P
E1Pc/fRh/IsR7G8X4cl1AhAvHmBWjNeAsGbcNHzHbnZLRei5Qzbnqa6n8M8WJqRL/PoF9EKdDLz3
uoQu9VsD0Y9odmT4mhejm9zHGIEOSW9wbjIN6/TrN8Ud+Hkd/H45GCo+Osre/Nfy5XCMDCIoxmYX
duqT9loQ2yaodrM/WcRWOgPRXFPym/kaeutfXJOnmsfa8VYh2c9rR9kt5gTb5JpZn12mdRScdaqZ
9qKzewo4ekKsHRu5o5zOUqedfrMpv9ru1nfscWlKH1GfUf/48rvST1iO8oyrBzUResNAKBOISktp
bRf95o3+/VKo4rgGWiXGdr49Ly+V0JSX9S0OEvJMgStMTlB10DZbhzSZ3a/vI3DA3z5VsgFwV/MV
xFFJN9TLi+VMFW2bAC1lFRPhti51TleYF73DausWe46BzUffjLA2JLVtJduJULezzNH5x6wObZxI
8ZBuUrJZSV/qw0dU73G5ayaVPGOxsDcjURVPY61KcgRHWoUB5VPhs102NvmlVckMtp2rtn2a6Bh/
L5E3fzSsOLkPXSDaraNmbW3DsOvMncAhHG7bMBbOPpYjsQ1+hCcjR7x4GftOEm5dJAeXzJhQ7f/L
3pl0t41kafSv1Kl1Iw/mYdkkOInUZI3WBke2LMxTYMav7wulu0ukWGRnrquW5bSDAQQiXrz3vfvp
TYneSwEQ9GhwnP/0RtHoCzhAScX/q3Jet4HqvPd56Ehzs6yGyC3Lyod3l5ne1ooUpDKtY186keYD
JhbOI2p9793K/TaZN0mRvZGuKpVNF1VY9dR1kj6EAfJfF1Dp1KPXjA8h7In7wRj0h0DkFKkyz+y5
bVsqfds+J/r3CInMT5rRlNBNjS5SiHLT6Co0O4meksiCpjfUQZItfK4rjWvg323wjxg9vZc9ynbg
cFXtGjWd0Yj3RlDDMoCi14qgmkSfGSA5MzpT2jYO9yk3K+rhZ2Fm/q9JYXLZxlHZrGRRBs+yEYX3
chciKNGEYd6PtdYR60ZW8kaDFWA4El7yZRdJoHWjYVzUluynkO3oKhjHILgG+CRfpIWqN4isJQmg
kbC58xPeoifvELObwOXrbgnN3oPZlitwTFvk4I2hSWu61swrRYPGNEudyHkD8lTdhvLEc5KhQtGk
mQjyoJCOYSfRLNXMg2KMHr0G1QaanNpzqF9QWZlVESTLooh1mHZlb2xjDbrzUgFILmP9U/TXagWF
f9EqiJjkELzIOkDS6PpeiX0dVel4XWNW+4Z7Cg14/TDWKHKUhDQ/Tc/9Oy1K+SNqruG1orrzJMli
zCnajfQSsyfD5+yVwny2jVKd2Gh5S3+t1apPXLuTuUYrMlLGvDY3bSFsetXD9kdj19o3RDMVyrqx
fa/rCll4p1Q6oINMvlUb5azT02HGhx3MmTAONrlJQ6G6Me2vnzJLmDvQX05m1R1K6qYYFZSDDdD0
IfNVKFP9IkJQWkFQlxoT44O7ovzZaVuEW/PSuTKcXZ9eQ75xB+3S9u5J0+B4u+yrZPWxIf0nivon
3qSf9uYpSvsdfV29pkRfD1lY/3r7x3+L1x//WKSheK1/VZ+Dqo+//juomooV3Lhsi7zMVJDgOvQ7
qFL+oKaHjzQGEVMj0ydoBxUOGVEw+zySDmXysvtXUKX+geSEyhxOesT+Nm1P/xtM/o5viEMJSwlD
/1/xDgIGhVqJQdMj9rMHB4rp4MKR0NhJb7jdgiV1sk3oQQj69HCOjPI1GJjmx/WYZq3pDnpwI4Qg
GGrgMFRXleGnSnmnvdD4kZPNkcOdAhFxRh+RcNH9atOHm5/Jq389omkNYVTFwu0Wq6KD4YHKpmC4
B1L9XGgWOBvQe64EGoYvxTkzpCMH9HQ5Mzifed9cnfY/Wy2BOK9Kve4mpQNrdbzvzMQAjpTTpmRh
o91Szp3Vavj99AP+GrYyQ/LCiIDIRusfEqFPu4VohWTQDMsMgfzOUs+RloXntX9+7v92sRzcp1mg
1hT8TzEr6iHQZfuTi1XNHG0PqKUsBeFu6JPsRWLcmYIEZyeDF/l5elaHmYRpQL4XFKLcpqc6xcHq
dApwyE1nUWxDQzRXjDrdSBFo1vnoqTnRMwDMZm6C7Vw2cNzeSTW/hGRe6YNSioczv2UKGT8lE37/
Fh37W5NMD6nk/clX4WBhjuPjdNK2xUzFLXEAlu4hVPZpRZ1rIwRa4DaXBr8ZOKkya8LcfPERpruS
3JTz0z/nyJLmyfzr1xxchuy0kkNHlzTXkNQpK169yp4v435SycGZj/fI2jI0HQ96h1qKyue7P/Ea
ZG7n92L6eipnQ3R4lxSVekaJc3Q+PBXuC2yJiA72B0msqdMgU3nTfKkXiPG0eW9FwZri329Q4r9d
xeeGOlhUcM/t3oxojEZtCs/NCpyZ1RSXtV/9xSzNn0uGms3km4fsRD84w0m3jnrFjuQWFFoXuSWX
205r7L+8FLhI8nWwryELMg7d8kjL13oBCB1XCU3eZOk4bFokPBvoCtXfGIrWH4M2XW7jijYtlU/b
DMlYUO+6VYDVS+tHkG/SerShTCC5EGekHV9Xnc3RpkO5MhDVEQztD1U3YP2FIxdQ2skgBzm0AzMR
/eL0Z/T1Zsyr0RwuFdPRwNmwP8qArFHWQOXhX6Aqv8xKi3bVaDoQOCp51dGq/CNSW299etCvC3B/
0Gmn+fQUm94qU8vD18n0FPvRpsg1NyPZqmcK+rczW/bXxzi9KsrJLEPuTlNU83msnBZX3UBzyBsj
nq97hwS5XntnfEm/HgwYghsfq8/hWFAOU3iKnVANMyoXsJ+y1qrCWhPR6jOtS3mMimScMZg+8trI
FU75VdwtJx3I/qwMWkoDpAcIo6pSJbanIWLuWT1qRycbLkro+gvH8/MzG+GR90aacnqIKE4ggx5s
HFYe+JqTIjbCaAPBaCbSiyQX6LYjRZyZ4JEHSh6OnJpKj4yMNeH+BIOgRJPbt0xQbtrr3BATeZoS
XV705VIPHO7kp9fkkaOWU5b2PmwTyfEpxsHkJge8nlYZ4cZypM3Uqs5yDrkSTUTSkULx4BAC48iF
8VrAJksx1mjqW0fpytvQKe32zEYzjbZ/2BLc8owntTVUO+tg5wxrLNvSpBauMRXo6ENIlGyh1DXE
/SDzy28VGCHsQiA8cDmKlOict/iRBca+zJ6NioMHMmmPPn82bQZkA4C+cBun9pZaJhX4wnOBh4f8
2kROsCmbrj4z5y/LixoFIQSm3/hxT9rE/TGplCsjV8vGVRW8LKqWRkB68GhTyLNff/VlMxSpQKCz
zI2N/GCootZ826woksErFYmbWqq3smXP2QgcaWS3Kzt9NeRetEBBp1tz1Qusjd3pzYWVdGXonv41
R+ZNs59F4WzKI9MRcTDvLEFDoFIor1NhzGjmK78ZiQI5yMijM4fKl8/KRKLPhYeL07TMPy7dn3be
MaOqKhlp7RZyHixEGJE4kvz+wQu8fukPjf18empfdl/Gw8iWqgZZF0peB5+xKbUR9nnsGCJwnJ8x
LfVLB1jE5vQoH09o72thmKk7gRIfVw/KNftPMGo9j/wVHSSkVLytUk2IhTzGoreWQlW5oLIqFnHf
VDiIacESkhoOoHEfXuAqUd+A0PExtWl8fTfa9V82/eanGfqks6IwgMjq4KwzIQFhDEM+3aBPAqmK
1i/HPAnORI/TBA8eABvzFAIxBLqeaYl9eq9h40l+YowkS+KwoMWvxaQNAz3fc4uyUVeaJEeXFVuq
q+aetIa8iv/jmXcwTeTLT9CmQjBJZ1U9rMhhnYWhGkxC1w9idUHBC4W/l+XzLleNbQNhDbeNAKNN
dA/WA2vUuak6uI52TDZeHYWyLkjtnTmWjz4Wg/I07dwEoYc7Cnoe1Yqzhi8L+7ZiQdcnd4Whk2tr
zmEWr8Gj9WsERWKpZmgLBmwtvDOb2peN1KSLnKOaeyl9Lvph/CESG6GSNS1NwCDXBU9jZsZDvEFG
4byPkt2zRkflzGf+RbxsQfQmFU+mAWfo6Sq+vx7MRu4lP8dn2LO0J11cZXlNHkxygUTMTE2aK7q5
0Ux/3gcDSshlm8UbzXprEVJUHYhov54Av2fQuV+fBGUrAj+2OtviHn3wJQSO0geyMAfXEFqzw71D
vaoKpbwZ0bi4UjQKrGet4sfpZfl1w2NJgj0nlqD8bR2GLENJK61t5rJLl3S0Hd5j8JN9kS442tIz
EcSR+XFkGorGuUnR5dAoPO30rLHHeHTJUItbkuP4/tEpcRcnwlh7CUjqEXXbmeLL1xXOsaGRJSPl
wflxWKFWdLgapc1DDcFSuXQqRBc+mfZ1gtE7KLTMDtceFGNtljjNcFWrxbg5/YC/Hl6MCykeLSEX
1y9lLr8wDTKxAAhk0Xhz1En+1rPy6nuHDdCZob4eJgCNiEhUXiVP+DCJVuB6Szw2gmZJDO8tzbzw
EZOk7391Prosk92Z+tlQ1U+14c87KUJi3/dtBunkRtyVilEsJKwpfsaCtP3pob6uTYbiFjAhmmSZ
KG9/qG5AuoSN2+AqjUg2ZqUXVCOVkD27SjQay+kWXZwe8esTnE5IWQYXzFlB+93BiMyL1gmwbvRl
ymtNlDR/da1xZss7PsrHdYvqN0H1wSiyL8CN0XpsSDEazQjHojFK4+XfmAvxMUZSpKTQuOyPAt0n
xIKvGtwElsoyrSJzC3a1P7Pmjrwjmhup4TsUOCFET3/+6WCFgdySXaO42am9usnz0txgelF+gxkQ
uApV/zPP7uvnhAyEfDQZRsT26gQm+TxeHzcRMCLGSzFQvdCiyZhU6ElmIfnqzx2PxyZHe401vSXC
7cMqfJXUZJ0rqUE9hylUFMirCLMWWY5uWD3ZmdV+ZFVwr+ImMe1U09m0PzOotsIsB5gX2Ag43JlQ
wdV49K1Pr4ojz2/6lhTAXjq1hsN+mBzmU4BDNM1Nuo9haagT7Gjfa7ak1d8ZiEsa91MStIeLXGrQ
tymFBjexwdapxMJ9jlR43Hlj89d3JFaDptFaARGLFOH+g5PstA1tT25c2VGKGy03tIVkSQWgAwjc
pyf10UK3H8RNue1/jaXujwXlQfVti2t3WVj+rkWQKGhAHUPs4DLFu8UeozWB/CtKNcdca8wIo4q+
RrxnEfhpA6rzueVpaTWj/xFh69CpcLsyhfYQSuuiz+47KSt+CbSr+IxNTqRuOuax5Z6exke65XAa
CP74fFTCIITw+9OQRBDBVMlbgJa+vAgCDfxbX9fPoEoEAqvUWVg450SzFA73Tq1CD49CvfgbS3F6
mLqG/I7g/yDeaQYutAOQUshxSrnyafTl1mU2K9JHxpmhjnzIU5xHpENXEKHVwa4x4G6Bmqdr3TIp
48tM05AeDL5U7OCpdrMi0MpzKr+jI1JSoDSLTudLJ4ORIWhr47oF6V31mxCC+1o4WNVjGeQpl1pc
BDen3+mR7UMnUKG+Q5BEve5w+xgrmxc+IDJ1cgyAnSFHrm9GZ1bOkWmhD6KCZH8EAc7055+2+zqh
CaftEC+WEf1HUZc0F2UcifUoh+JamvpkT8/q2Eplw0f4R3rV4mkerFR8qyKMk+reRW/eznwE8MvR
V7NlS+Pp/YC34muqIWZwSd12QMEd54fdEAT9je9+cvsBe0V0Thw3Pf1P84bdYiaaj0WebNbKQsRx
tpHIqaOj14Nm1+tJcK1ldruF2gq9zgSTX0e9PO+kEW+UpClugJ3KZCCHqRE4x+Sxq4L5gGekm2Do
0s6ykjrVaGOSdfr5Hdnup3oUwjwiKYV+pv3fPXB/keNc6gCUDKE8Q93er6EdKTdQ3Lqfp8c6tgJZ
8XzSU8cUKrL9sZzOl2ScxnhGgQCEkRd4s/WGv/wbo/Ax2xT7kA4fHpOd5NgjNig9meTCWydVlF8U
ThucW3dfLyvkC5DCEARSQ7ecwwcHb4P2oUmlm/rmW5eUFZ4uY+As1Bgnuo2c+iAUVBK7D/iyZ9l8
kldftdh4b+gofpc7K8XnqIeCbcX+jaG3NKkPZDnWvSK3j6efyNGfSrhPjKKrNAEffJN9aOh9kvPc
SXLAFS7CdJf4Ipr7IyDvDoDCrFEK/cfpQY8uLIvCK51a0MYnZcLnDwKzPgOKRN7TChY/CcAMc1ku
gco4Y7o4PdLRZfVppIPpVWQ4IxmTYTdrM4RPQ5RcBmPSncmEHJ8PakTK1rSOHp6IDX3uoOMF/XS2
7c+E38ho0muIFJnqRPGZ7eTolEDSkvqYegIOv8oo9hq6ndjU4i5WlkMu4xRZycWZKR0bZcqbkuuY
0vWH0Wtp9RwYRtW7Olbo4BMC/JuL/i8LKal4fB7l4NyBc1aVilawELjH3TW50bp1nw+PeuHRp3p6
KXytQUyDTSlaFh1de4dVj07RBzny645lgOuYr9uQtqSs6i5aP7WfOuEowOZt8dyDL3tQY0PaeXUT
bvV0sM1zO8R08hzEUChykAHzDVCFNA/WZQuM1JH0qnMHVUnY6QHsp3Lw1NOJukJq+Q5pCW+U0L8I
6wqqah/6y8H+rVL/t6Xqo++YZBFsGQJtEC/7n2HUeIHcjz1UMKcs1kar1DNYUumZU+RIKyyXBWqg
9BMAKEO2sj8MbUQ2CG0eeSV8azumfnyLq4B6xVkLGVj1zImB51uLaIizH5INk8FTLPtZJaX3OrSk
hM4shGNf6+ffcxAV6EVsdWhGOxeAEjaKggdAPaNY5Cps0NNr7tgT1h0OAVL09CEc5jvimLCEUggH
waBBrPP0wU0LbAZOjzJ9JYeLCanXlJPktgl1Yv8Bi6azWwPghhsRs4PowLtUn3VT7elWl+M0cwGx
Fzu8OclUaV6Ux2eu1cdmSZ2H3lruutwOD75iara+NfpG58I7SS/KNhLzIk7Ft9OzPFKH4EtBZkUs
xf8wW9yfploGcVPT3ukKbQgwWAbV6CJwle4nPvBWyfsqnfdRW13R0hD8NGKnD6AVIY7ZjLUiPXVq
hU1170kUdsM0SJMzT+HYScoznRQFFknxyTxr71CLS6DyrdyRzJC1derLoPS62sLO3Ib3kE9kRj01
7k8/lGmfOHz1U1wJSZAuZPuwkogFUajGKXvakCfhIgyqm2bikjWm8V2ppcfTgx17zxZPnjIEUbV+
2I6s5o3ZywOfCwVj9UIr7XomR0bzN04e9HyYz7OcUblNn++naLlVYsNKsTt2td5cAC1Ob8a6FXen
p3Lsk7FMbL2oGtBJ9oFk/zRIiDsXITb1gcTSqkevdpSr1B6ryfW+fsE13FlAxcNwQe6UM9M79sYs
VAy0RED5IbLbnx4FujbK0Qi5mi/55CFFcFEWyNwXqRkr2FbKafxweq5HXxtNzCYpSZRWh83qZY7X
E7+od7vOcVwQE7orYYqwPD3KsV2VGaGkm3zaSIPuzysMhGp3odK7npdCb6l6B/+Zod7IWEac+dKO
vTwb3RPCVlJECEz3h0qEjlmHEsPc8rXuCt8G/cGzoFv3wpfA5ZrqBtRS95ypnvY3HiUpV6wbEcfR
tja93E/LppCtigopvfEpJN3HMC80vJnpeDz9KI+9MHIa5KO4CUE+1PZHGZPIDNtEY6Or6J/AEjjV
8PnInb+zbwN1myp4k+bwkOxWcAhnJh287uj0ysLpnGFlDri8n57NsX2RoiWBJAoeHtrBMyt9VqTQ
+97FBba7bGiqDRYdSJKZkB1h0h6SSuC4ku6MxuXo5R88nsLQk9D9cJUAq/drWSG27Bp9ghxnpXXj
gWp9YHM0117bt5sKCehqhLB53TlBdpOM5cvpuR+NOR1CFPIqZHJIsOy/Sn2EHan0fBUJxmbLRHFa
wKVy8RpVXrgaxkx/k9VR+849oYKkWuFFjp29ceMnEORP/5Rji+rzLzk4nqLMNAvMIwjozaLZKlmg
LiNHlGdK5UdGQTPO2UDOgNT+YShgFDWsByMnvB5bPNdaXxuTWZ8Uypm3e2QcYlaiZ/L5RAWHhd8i
VdQirWrFNYIq3fWgh1eC6s6ZZ3Zk6VLkBVk+ydsojR0cRTh4lcLQQMrrtiTYNM3hJwSHbCXQ51AE
9DH8VdE7rE6/KYc1cXCms1zpo7YgntO9d/im1AA2XZBg0lUG6m0TwxMGZdTPYzVT55D9xQVNxuVc
9oJhDmy8kM/M+shOjkyGrCOi9kkydDBrASM0DnxfcR2lkW9SLkILKxPDndVJ76dnenQkkmKEjFSA
WDD7X4ftKKOf2COSoMoetiWNWosRzOGdrNHTdHqoIwsGpQyd2lMx10a1uD9UCNms80JbcQfkZbPe
gp2u5oHnnh7lyMk0GcN8NE9Pws+DV2cLwxOgUBS69SyUTPAGgyc/spvCBWcd08QV18EVTWuVvvSz
LM7OTPJYiLw3/rS0Pp1PZlwFJr4LKt4NpXiX06a5bnW1XoyhAyQxB2W50pouXUDbrmgZsHtl5Xim
/qiG0taGX5mHNlxYEMQ/Tz+Xo08fktqka5y2woPf1WXtCMtQVdwgh7Uw9EPiWoOpnpn+nzKY/U9n
IpROfcJTyZyr0P78ZQtrQqmiQy6TRqtbW8NYPo/ahKYcv2tDNo8TG5iy8UGJyPoyuM8/2BEVUHdU
wI2XQcmkoDKHUkpDmhiV2rhvQiH51+xG2WXfjH7HjRHTp1mLY6R8UcJWqWeD3dvmxtcmpkX4wbcw
fZA3y3zCXnjQTwQ8bA/6Zi0NtKN5QT9gLdeAjRloJfR36QdBg98ATaP7IGtAPRniVeqhqOJJ+bS1
hB8kDvmDyqGoOHiAmYfV0Qu7chZKl8DwUD54Hs6E9hiMYnzo8jEiq5aNjN+DZokgpOqdv7A/yCDx
ByUkpMUio4gRSx7/ykQSUWEwkob9IIzQppdinz6BR8QHgyQztDBbVh9skgC4srUQLWKbWaVW8EsS
PPQCKjIT16T+YJy0XWStog/yif0nBeWDiBLnlKu2eLYnvot+x/fn+HKDCO1pbwGzWnfSLP9grORk
wnHLrUIjftCw/zMeYuj6t6rRDbR0Jv2oQdaTJbhITUjGiLAQYGEYquGTSrKBZiANdFpeSsWzYVQg
1lRIX8UH86v74H8lEwosI3URo2+fCGFSS7wExBJwWKF7BmDsD54YZXDYYsYHZyxRG9+ahW1VfauM
UK9dBZBaOfNrCsqrpDHjaJ56nrWLTEs4gMdGtV9VcDOfVD+FqlZj+X4FpQzTcidgr9+Q+Im0uQUC
Rp0DO0/KHeZsqboEmyUwUdCacutoHvq6mK7SwHWayfAG4x2rXGMmUDTXqpVJj17Rts/02jYx5Beq
BlucfMwfAyv21bSz7looWbG10zGl/Cx36oybjmwuoc1397KeOvks0kUHIM2mwwONjVLPFT+va/ww
+7QPWeK+fSXXlSOtO3zt+u+NbdeYwQ+qNs66uoaE09H5iid7K2vvfaZjSyPJGuAISUjveUjKZUZr
TdQtuzJjxWJijmuygE2/GLMxfTLSLJFmmU+yhC7JPnjBdtTeaGGY/sorEd50St9G155v6aC3y6hG
cgPactYFQSC7tq55ghWTotTFtUMrYfNUSbVJsUjHeMcYwic8cwTIxqjz8pteHaXYtRsqQCAlQ/EG
TQS/nzjJMJ7yrKJ9qcOgK9Zlbafxwop84wlWaNeuMCnz1DllJO06DnrHoNDZB8sAPY20gC47wv/W
Bz7KNkvTZqHHDm5vlrASf65Ko3Md+4lkzySPHxLSmoSJHS8tmUnOoLwJrjpXmN60P3xcEaS5iisS
gHU71p9C1PxAfK1iBBkbRGHs9mhQIKzTTGNvHAiishs6NgFd5kimNscBILyB2Vn789JHkjJvwdAr
c9vrM/jGEbZEjh7q+EwVmUY5SjTYJwpTxeE96UHDzFQ/ovG2kVQKyH0QNvShypCi3M422ujSVKUO
QOAoHBPUUSAafn8LnKvEE1u4XF2yZ7WT6Sht2jSPVoMj+Dpxt7UxDKxaL16LzmzErFTDJnFJytNF
EoJORtgF8e62721AhEFXqssS45CUIrfZKXhwxWEHt67CfAVavTWw4ZChoElZweTRyONu1ZtiABFW
euZ4kbZVpkRuWnYOmt/GqKw0BpSIi3z1A5lc1ku3MswcwOy1rIVS8pD3sHhD5o8nWTD/r6ykzw52
qe7iAp1dkfty7gy2ontsMfGwbOnAX4A0xuq7TCIauLuQjUXCh7m01IchUCL+mCb9B8vLClZUkkvZ
mRhR0TjJPp909gezDSkoTCAYlYc5Px9xYwsRUnfxmLnjcaWImzyAz0JOXACQBKaZKPFdjd84leI5
wGhrniPInTk6m03RVA8fJ/x/enX/icjhU7DzpVf36VdV/2P2msV7DbrT3/mzQVcz/gCrjCgTeaZK
nDuxTf5s0NX0P6hCotWZNPlofqao6Df1RFP/mMDRqCumkii6R/7oN/VEU/6YavSkILhOo7CnYe6g
IfdUgy4Kl/2FBP2Xuw3CP0SppBERO+6HTGbcakUQ0mKhOPFF6+mPtWY2N0VIk2lDqnptlmw7bWcp
MyNPxq099jdqIvJllsoW/hW6JYgqfICgsrlrZEhZskQNzIm18SY39R6KVlTCDehVfUWp0dVqediS
lJWXGPTVwOdKb1bVlD9UKkFuEeOj0WT0EjmmZM2QEmwnQ3sX6FZuLLWglq660XqU4BgsyGFJy7o1
o3cPkMC1WivZUywNyk3eaNItZAVx03ShfEGon+6Mtibsz7MBY1K2q+BJSYPqhVazoL2CYwAuDMbG
pdfnC4tyROS0v0qNvxA01jef7dgNlZEPqcG8JW1TGo9gT+viRQ2f1Sa8MwNrFxhioybpyhiqjR5s
4ldPUS8RJ98YefbqmeVLNpY/hMguyMYt4KNvO6/Y5Va/hBt5Y/nmjeJnNymeNzNDG9edp9z3A62d
ZrEyvUVn3eDFfBeI4i6zkNaqmXVFMLHwQ4XGfWVBYWUbJ/1NZz9H0CI1+BecrCu7d3Zm1e9a/N67
rClosJFeSriE7J7pLc5Ed86ADRHW6i91T1tEnT6Z9rgLYmsLvuN7nI9PXZVsPKWmXaN6QFe0gJq2
xMnkdvDFEhF6ANafWMjKv1fposOebWZI3jX4FagVKIA6+buW7PzyFxAFWKMRPrf5N2Cv+QyXwC12
3ss+rbEU8dWtoRj8ktC+DJT0vYRNNWNnNSXnqhBiXVb2tVoyIm2IozVEa9+OANQZc7ASbh1dY0XC
JfO68Y1FKTzMpbK3zBpdqb6V1Ogax0CY+FvKpXN/ste8aWAVSmI5jt/bbGMDDQyUkdicNoJ2kO5S
WX3Ff28da9c64Jo5CuqV4ySrSpKzmWTVz1IiLYU0Lis/fzC8+1xb6XryDStE2hzwglWjFed3FIQ3
oeRvJEdfCUw0HQpecOuv6ta+UjN7WeaPY/XkZc2G9omX0UKXmhpralOL3Dcvh3a8sFL9JRT+TeCB
25OT6wH8HpBdRippZi+BUoC7xxf4pWqVCwKJtVEQ+uHT3A+sTsUk+2KvSlW9JPvtX3HVA8wRvBjq
KytoO4pqqbTy91gFPfJNCXhP5TrzvHKWtt07R+KtHHd3WYu/rx2s/LicyT3e5dkz0ExiR9PYkhJZ
2EW90zrngkvJQ9gYboXtSm9dVvSv2XGzFMo3p2mflMha6t2lrV02xlY1nWLWWcPKGfpdE8RbYdKj
GF3IfrLUJv04h7iVaSs1rBdV5b84SYL1Y+bdDkl3Z00fX2A790q7Lptvevkrpe1ei5YiVdzMiJZ9
3c4NmuE7e2OKcmnL1U7Lo6VZOJc5GfAZ0Qf+OB0mvnkYzEvQJCIHtZjE6PbTa0MSz4llrAfVeyCk
xvK32GFUDUJScm6hVW4l87b1Sx6Dusodf6Nyl+rGVZaKxZC168qoFkbwMujGTVVXtGoAxOh6+dEr
2yuobk9Ugn8qduTPi7Aj6BX5rK0XfXlp4M3DnP1VXRXdzCrWeI8G8VJvpceq1meNiquVH/U2UlXn
QXbkG80R8wQk5kwiOpkLSsQzU8E+Ufkx2AOB0Oj6jrUcxapk+RLl047TPqoytyzspt4Db8TdfsSO
K4+3yBM2jRZZs8L3tkWWvRU00rChe+ncboy1rOoXYmyXZtDdmYndAUJX2gVpXgzpisR5srOiYucv
XnCoETs9iIpLUSflvLLkLdf0a00ad+XgcwvqJBoEpNa+bjy+VipMwUoPo7eA/kNQyTsTX54J1xxt
gQDdGiaWobmisDisdcpfxSqNBtZaUb/H2XhXG8lrk7d4n9HqUwaC4LvO5DWuNu2uLlSaJwc9vdI5
eb4ZaaXedIOmXKnyMx1nRuUlLnRBt4vkuR8+YDEUogj3E9Zuqazs0FpWzmXnhK9JwuUtLtIRJiVs
bb9aI8C6rdOqWEVDjp/uiNtHsUqovm2zlRTbxnVEo0fdg8W2uP3P8Go1qG53WyeRnTWdwCDnynxR
+uETez7uYMOd6kHyNMMVrj9bNbKfy6B9yHVPmgXCehBh6UGPHuexRamjKZtdmt2EKUAENfT0Ob0S
7bxK+4tWzd+6tv05Ntp9IFpcI7py7vnx2s7ka12qghmi9efCLLzXQlhAcwB31iFfR3+RtS6f+azy
g8l1TR0xGy18N3EQRtQZH0jXCOQ5XKfkVJCZUMwF8uUn2ezrjaRF/sZW+stofLXU4Lkb+K9Afoto
leIOx8VpdLNIepNpV0qx7gqlEU+BssMQV8McvsZ2TzGSq6wYCDxKn+5r3E7a8VlutHcJ48HZqDgI
XXFR4ED08RTuuWk0vb4j77PD8uNeGb2XuPNunSK4ajPnGV3ha+eoN+ixlppevwX9plS/+XknI2qU
djWH0n1XkgCLZBk7VKOVL7qA65iay+Gqy+FE4YaQ7jDr5s4fY78l9Z3G9p3cwXXsOfIxemuT6kq0
Y7nSK6NcetMTw6TLmauTu26eKM1lDQJs0Q/1Y1aCAGj1BLYv7uQz6vb+Lgziy9Dk/MZKnYSER/JD
0sv2ly7V1tKmXOX2DRURYK02qPSwvrDq4C0zASU78bij3XLCWmF3Fylpu4H+FO+CyoyxuhjkVagr
9ZIUC/zlqrZnQwRwuRFrvNiLScGF845FtDRyvTPtfg5LpVp1ZjaZWmpzuXku+u9lqO98o5DmqePd
aFaXzjWQD4QXBvuUfQ8e9rpKxKZnG9Hkbi0q1CJ9LWYa2jU//gFP0cQ33m8WqjFc2V15hx49nnVS
jsdULN3GMEIXWoExbJxdDNzO7MAT8xYE87LQsruyD3ZjFilsbHWSzCJRXGCHaW8BIAP2qiHiXhV2
1V9SOU1ubDHtntj6afOodvRlrgzZbUoGjNbpi0I2bm1/sDddUDzD0vWXWriu5Ej6NsLYfnAsFUth
zcFIizMNuhXpTm/RJ7zxrqzTFRSqahVgzpcVlrVoK+n9vzBu1BSp1dBpa9ad1NabQQYia0skQEqp
2ZSSybJGnouB4KUq1B9hlbpqq741BJpImeZq+Pv+95/r1j+pRp66bu2a/lf6A7ND//N96+Mv/Xnf
wjNLpfcYhTF3I/olJ/3AbyDSH8gKprs6HZSICxBq/N99y8BOCy0dhVC+ItLKk1Dn931Ld/6gwMS/
NXU5UmeBEvMX7ls0be3ftzgb+Q3oLClGfFQ+DurkdI7R5087LNkQPFq1ph8WdepnMwe62c+yKJx5
X3TpOohS5XZwvGJu4Pu0iOQodQmNo3kbI5IEiAF9WdjqCt8m+9FRkx9GNdarUUHWpBU+rqR+/coN
67WwvMdc6N/HHjN0aIVL6HjvODPdy0MGCxqm3EwJCnjpeEnM62xXB4ZzQcb5myXZb7oeclfQi3LT
jyUxQhBYLtuHOVfVRNpm3B6wmPB+lL3Tfa8VQegJm+2u78JhDjO2mY2+bF3WiqfNTNzM3cxHF9ni
SQqyFBFSX+D/PmR4A9i+wi5NeeJa9jgrPbPrd47oiHADWGjAAlaWBrM68178tK0vYjW+DTy25Rn8
OnvuGG25iowhvmgkB6NTmNLz9H+oO7PdyK0uS7+K0Td9xQR5OF9UA0UGY1KEQrMydUNISonzPLPR
794fc7JS5T9dCVQBZdiW7ZRCZDDIc/Zeew2d8mDa4hLfuHHT59WzGY7p3m5pKrKm8EbFJ1tnrB0/
UK11XmRPOvZ2m6hlDJvXQbWOhe07Q2PMa3lWW5cPBz5y2TfuTBQwgxRd5i1Zj0NrCJrjqAWGCdv9
ONLWsPw+lHRkVMIsBQXZr4C4NWWlxmJ8FsaghOz3wgkG8zZfglJzKZuO6dRKbink2I1VgWs1aaLO
lM67zJIO+PEp6xRlz/lQTDgMLjVkNMHWJ7b0CvtD3cHWulmVuUFrGIljSlo7J1orTh2FBjxqiFF6
Wd+pk1gikSaLLy08Mbu6VeMpJT5jmtgE9DujK27k3rdcSx/nVRr2d2XZtutEmY760CjugFn5ucCs
wanbyXK50qWThth8RtK0jfyA5GBSeZxQ6e/bobBWmqiuG4UOf2r6Y6t17Bh5XnhynXH3lhNGSoR8
L2cQW+mjj2lz6ysHvaLoZYuL3KoKz8kyozbzxZM8BYbXVTFXjzzyUpM/dQbQcyLANGFzsaOrZ2mb
zE4QTKSd2ORQ9hEQaz6fpCC/JcpxnZDl44iRHrvR79NK8tctPozrSbcqr+3JS0VuU7uEnlCyqF19
M5Ty1lJD08HI+TOR86lb5MM9UkLNjfFR3YUN3pFEAzWeXXefajW4KcPRv9axXNlGQax6ahhu2HMM
ho5iLxprC2RLD+mXxq4AKhw5c0KYsQPMPTvFo7LByWcn53AjrKj+1JjE2w8wgZ2pNv1tzLwIX4x+
L/fduO1bdUfavbW1J3WDGhWgnfvrXm7rp9aQk5WSFx32zXwIQagOa0OqJgxgrQe5C56Jk7ntyVdy
RoLbVlZK5lzDOQGdz/aG5FHDDZl2OTirnpeQ6OiAudBFY54RuEeAJzLXw0he6r7JBUUe9D9SAwob
J0q0CIUSPbAmoJK3+FwxbJdXigHJ26rTdaQlyspshmtVjz9FNEHtXM4rS/QqwaEYRfhhmTi9QoIm
a6OgyCJ/tNAt2hUc4vuVgW5lzaZ7rtezN8ELcNsZqIkeBKfXqIvWVUm0WABFkauWaFeT2eg3Zp6T
HxEM6aqbU6V3Zlb/laJMZ5na7ppY1DxqRC/EaTg7gpwFD+XjJZqcM5EPrCpSpLj5ozbM41UVAIWo
pXCl1MR3NqOCtWcZ+1fRntvB9FQTwbOR2tmwXN33P4dBpLJk8E9k3tp2TIpzhfpbBH7rRFiCdrn5
RJt1SPuER5Smn6TXSl3Tgt+ng52s8iHc5okdeFklP80Bn3JqGnRWaeyv/Zins27pYqUOibkp6XC7
KLJxxTVJFh2DrR+ZL0ndUeKk9O6W2h9HMX4uJok4ryilmm2KHfM0kwnG8M2k7rdqk5si4+/3WVIw
k3/YWf/rxKmffmrzUiyeiM37X7WczY/f9T/DGluXxa8ql/PiD4Kp/nfzR/qYf35bvHx53Q+wGHsJ
0nKAZDHnwfn3e/ECWIwMEnYpUy3ihKAo/SheQIQpW1BK4ij9JUEU1sGfYDHCHcIq0ekbENeorX6j
eDG/aAveTB0AizHxwVqaJCqEf1RMP4PFaT8wFtIh9OGntoujQ1Wr50FZPBWlmJ1QpGtk4xfo1W47
39qXarqHn3ssY5JhkjN4/oYzy/Ins8RRVyITLVTHl2BW11MWHDSgK4AL0mTWCsa1rXhgWjO5WlQE
Tq9phYsP2WMfCbdi2JzkZOA2zSEnbBnLCyxktOoRgFmIbXxtx6cm2dTMqzRnKte+5RkYJ+9xpK6b
jW7tK+vi1BoETphHAQEzZC1zuk2lseYzNvTIYheKMzDWatdT7DiN6U2xx9BMlqjvPVlbld2FnVxG
sIiLKz8+Y85fEUfpr+B3WInpVBuRnNf22tZ26XV6Ha+YiTK4fGWzla9Ae2QnC1y+qglBmfMhXadr
/V7ycWJ1sgfwm/K6xlsgcUhGdrGSrAK3iV5C5Sq/ri3npkrPC+lOJODEkNfpxQIcdQuXAA9RHqt4
I+MqOxNLJ40bP4gWqMkJs3m1S8cDLP+t0V0WEkyHddWZZwzW0jx1UUE5ygZ3rVZgWeF2H6dn6UF6
mJ7lL/+Wv/x7+Ro+tq9fv4aP4rl9Fc/f/+pf40d9o2+05/5Ve9Y3hk3jRwKnMSFrWvvT2t5UyUGY
saPZicNoi8IXLvo+LbGOPo+btTzYdOKfwBZnVKvMID+mj5rq9oBcyQ2yxKtR3iWtF4qNo7jFLpw9
qqoh2Ng1rPoThlGKvia1nGmqUZyIHB/nE80hBHh+l7nkieOX6GTFyaq3hIM7M3klDhug4eT6OpQ8
OM2fRtdiCa1ZHKFV7StevdCrrkk4r53OduyH3tVOTu3xc9ZjoXk5AWkPm6zexuWzsE6grw6hjqpM
VIhrmkzyyaZYTRe8z9B3K7gn7Uq7KQZHu5kuwicfOKi5yKIzM9+PYpuf+fj4bcNOc61m8aK7CqTn
oDllxkHs0m4dbHh5Ed6N49WoPuj5/sKQ17H0kVs10KoV8ALj+naFStWl4HQtkqfxKGHvR9puSquu
3xHDioF4pJ3VAO3qeBF2W7XfyDPAwKqSvJw3zIiFnKTqyIjUlejdKeI3un9U/WPJNuWMa21ftAfr
8kGfa8eGFRe6NpbP+zD0goLn253ETSNdNFgeZ7Pk4G8Vyxdx7wyv4U10flytqTX21uu6QijFIOfx
KDl65ICy2W6uufO8jsJLXJB7zW3OERZjxT97tnqoeye9kU596PEbxeSRnttM3ihC9rt9Kg5J9upH
98y/nWSC2XQYXK19ZNjrNWpG+itYsl5iR032Lf40OLOyIy+oqYx4QNraIVVj7CrRE9FDq7HZ10wp
2kPORKtMaEIY30rycm5265UX8iM1LlWluAPErK6y6jVhCh1MbpaOnimc4mo2WmypkZMvybYsMCcQ
1LiRt/nnCIwvdClaejeP4Le0tguCx/9bn0/rIOXU+ERjZ9wpq1SFB+4q5kPiT9RiL/Yg3RMZlerb
tNxN6tkisU5LxwpuQuVes3Te6SaX10l+l8t3hNyXaEnPrUcRg0KGDaZXrpj3Q3pGZ8GgxOuMwcnX
XXohTzcxAXvlug8O3dG8H1gPFae4zC5tGe67g+BU+vIf+ak7Nscvf8yfff2OzPKqOaxVBOYEpLF/
+1tv3OalOCJqb4YdC+N8Nt9PQ8k6lYyyMwPU41IAeHJRaecAWsr0xG2P2kkan/CXdvLmXJ+wBhcY
a3vYoUYdz1SFIpbYc0AgWqcnJQfglq7MWiKOaReUEqO4HACdco7xtr4Y8oNeT3sIt2S+1Ppt5vmD
N1AGTqYTz4RO677xsZFZV0Nii664qjlVXseNAU0Yglf+RIfEkVd25sy2AAlHgFnbm4Leo3NGh0S/
j+lgrNNVDoGGHqgPHfvROMRPHab5SeNq1TEszo3grmB79KkT860Vr0wTHsN6Pi8ZjhFCMruj+Jhj
fNrOmRv0kuuPoxdZPDsyG4mgxE3ERWta/D86teqxVmwv3+s8tFF7r+mjV6JSsFt9TSC1Fxf+Oh3K
14AmpURyKDRCdrvCsZGGJIJE2eSJjf1TnGq2M1IEaojJ4FStKBEvMmT7fme4sjY583wpFyrE+t4N
COGycNzvNGXX5IYnpeVZasio/q2VKmHrVtTeMLwOwcFqGLwOG8PApj6SQ3jFF5KK+xS5bBEYAAvF
FF1Geq55RNN7I8ldbo36zVGa/kzYp2y8VkBY8erzEqHBDKqw8zJzR5BX6Az9TEbuppPGBwDv8yRW
DqOensx0vMMu/jMBlYdAO4X545fS7Ldq2H9aNMviU/mvk1k29Uv++JnL8DXmZff53/7X8oKvdadk
wCpAaYA8fdHJkzVBKfsVNVu+hdACtQWedkhy5IWP/I2moEBTEDAXFnNOzIkQBv2oPBWKUjgPUDEZ
0i9pk+rvVJ4LCeHPupPIFGgQ2CVyirRncKLfkRQmzOyBY6uYWR+haOi4uB2VvtkSgPB39hZfOLrv
j8XpUuuilgMnfHcspchCBSo+IRC6LR3Tbsl4I8hpZTfTg0jCxhUJCgY62/U0BGjzI7b5PJgweZ1G
0hf0IGarrzZDN4dnIuGmN7K5WWMY0W2GjPzivojhOTBcIsqtXOVYtPHUASmoKdM/IywzN7WL+Zin
rXr55gO/+Poe3mZ8/8xO/nIVkZpidLJ4PNEfv6veGTEaduJz+FliXNgyk3SVETRM6HXlqMRKsbwB
4s9dpq9/feSf+b/fj7wEDnCLGaa2fP8tL3mc+9b285jOOw88vUeTOC/Lza+P8sV47d1Hp6NWBtiD
FoUVGvf328MUg61EnW1Hq0GP+3pV63LpEWe/mLvkxOFmNSN+5mzQSxQl8J9bPw4+TeV8X5HmQAGV
SMa1KTF5Z+XdlBnroqOnhfoaDlZ0OdpzC1aqDTWFf18w04w7xpWjpcQPcT2aKxLLCni+haGekc3W
7rpBH++/vMHfWpX+k7FS/QsWqfXLH8fHsvlj3eWfH1tkj/+ALnpxyuDG/MVCVtBA/3HdPX2OGjJj
n9u3S9q3V//opiGDy+SLYSvBY/yNdqV/MBbjPjyFUU5isvKmk1Y/4HRp0HjjOSQUtIE/1jMYWfgB
K7TmmB/pv7OWYcv002qGJ6pMTcbTxTqGLxkhaz/fplFZEU6Eq7db+fZMVLOh8cgjmsWycdeTbUko
zmE2lXsIORe1xnrOUG0qzCNrpOYVbXOmZ8Y2A0HHkf4kSca+6LVzHosza0jucKg8l8P5th+NkWLe
3KfdsOnrZqskPYWIeJrkYF9r8lWhIdCREqJbkKV+zgCKsx7Kk6q8GtZCLGqyYZOmjLiLOH4yk8R4
gWHcxI6YhXI75na30fUKcqRU6PveMltoFYq6G8PMB3Qyurs2wUlFFen4IE++WI1qVrrEx1qXxOo8
Jc1jkJTFCasJ+qPSeC7liCS2mACdqW6yfWAP/TqHl3uC7RlutbhJnbIUGi0zGaE7QyVMpW5r42qc
kutA1gsA/mKhLCMJksjFOm/jTmckqxJvDyuzAo+s/N5JcgtSQ27eVxnF3ASNzI01CvLMSnFU0WvB
aLO8gDm+U4HtHeJtk43Z1deloHjDzQtZcep7dcHPNOawT7ImuLSzctdWkE5IUWUm07t+kWzsPvPS
YtoNfYG4LdxPerQ1kzPCQ89Ild9ZKjhzBr2j3RWW6vhyvpaYaFr6fB6BrpcTLWPsh3dT0PMDxXmo
UTTbdQuSUjZPemCuc9Fd8NF/GsvZG4hkVayPpGCuZ7tyIi3fzfCV6OgkE86M7Uq5jaE0MybekwZx
KLaNgxJKWOKM3UVeTfmnMja4wmpvwiVR/KB8btRZB9al0Va0stkpIk/u1FbgUZz752jYd/Wc1usx
lx9GTK9u/am8boJJ3o5+HJ+wSVKlYq/78YvWnzVhvOZhW5uxBAtXzAnp3Pp1HycmN/Az4bbpBR2a
vm26aB/jl5f4nGJW9RLKPThbaj8xgUDRrir5Z+4DyZ3NUVlxWgm8Yr88y9L0lPpmdsRnuHWbSj+M
ODPtVG3S3EjWZtesGtMhmuukzXPuBElIJpQ9fPRDkKPfX6D/aWUjbm5El/y6eLzp8qc/ds2CXDZv
l9s/X/t1xdX1D8wOUUCh5Vn0zUukxrfhq/5BUb+4MbKKYjWhsrT+GfEnlqw6ZFNIhNDO/4lfElSD
xRfOWyqbOoZ/rNW/gV/+XP9AwiW9ACkm+wEWlKjb3o1eFZHxeOjw2U25dZNOa5yhCD/GavKUdSEk
P5SajNn+Ru+t/Fy7fj0qmmMNSR11iWy9Oyp/EBlTHOorpWwLp6VIAviEOj5F2b7XovOpLmh7DXUT
Z+kFkkITVg+4UFKHtzGr7Ip9ZHblPNa+1mT/HcVE+ZJft/XLS0s18Q8oIb7dlb9E4//9qfvj2DWP
f3E387ofdzOuXRQJiKNRtb+hbnOfk8xOmCX90ne+wPe7Wf8AVYBuRaUforhYCo9vaLzgW0vAzeL9
pPPMQfj+jbv5izryz2p3ubFoU5gFLF4TSG7Nd0W1RIYX7BqChipSB9UJeGCK/RWDcexi2aPhIsaJ
N+jhta2AnczGsO1lMEJVh1uoQzDUZ2XajoGxy2eeh0YnW/v3V8P/ZLn6D7vDvtRwFG/UgxBWLfxt
flmy/t8r79q7uvNW/++Pe+QCLzX161RHP918f/krf9SxEIzoRZesBhUBJQXjj1qW+49UQ7yYuBuR
/fxYVVX1A8WwjfKeV+G8s5hsfZ8KiQ+0YFTA9uJq+KXM/Y37kIXzP9az76/F27aLRoTpbVYrbpD5
ulPr+jaAfuxhjzBvozZCaTT04QZzp6OeSpex1pPZZ6y6AFxJ16D+qmHi1B1ktFo/7/rEMVHjdXZz
nlRN+mBZo+/2kgZxYzJ8BzKs2FDb3qs1zMYoxcFtUqhWrXqCPQJrzouj+TXVg08o0PL1NFvDQUqJ
os4xryJu+GooAeyyJPQvu3aCMN0X2o5UvtK12yVlcchXuGSEPnhfBCLYF3V1VQuK43BkesyUedxM
A7aPqYkimySFdTGigcyBRzNLW9s9GoQ4LC+0iOmBjuG9g/jyptDUx7COzvPMuJJDs3d0GefPygpd
fvi8gNs2F9Edwt1L2IcH9D7HMBKbWkeZkCVNh3rBgiqnq1gWxeXs6iKmqjXtjSZ3wssb+Qiv7lX2
Y2j/ARQ6xBaHrJsP0ywjuNAq4One6mDjyy9NmD42vnEehGPD5Axlg6pJiWuNtQ55GsZN3Fg7CIhY
fkECOuQlOKPSA0I3yRm8osT1c/s68dNdYUPlFcG8IWV9fKmb6pUAHBJQ9YASPZl2rQJtI8G2Nbce
S3/c+QnKLbEqhBtXMV0G2OXgm6c8Sl+7qZ6duOxaatSMWBCzLk/GXKyDLgVjjuMURUMog+mSydns
xCRPTlpL2nleM/fp5bjeaFxCp2s0cEx53BaNYl4PypOJ3ZvbhU20n6LwOiTnkQo7z0pHx4MFZZvv
dAhk76Novs1CE4kmJro45/geaenFxRRqxaGth+Fi1pnQ99Ig7ee8+dQ0ob3JMJO2zPS5z9Vq3dLx
tKHwPU3vzT01fEzLschblelgIhrYSP1427QL0zVpLc0VJfMp0THvl51SpFvbzE5J3Nz4CoGaC5UI
D6e4fsX+aw21Gz4QFrAI2p2mU90uD72+jBzoF7uC+V49PcDQdJKuYqRiuA08yDZXNuTvQrQqz6pA
uLn8qafZsePR0+uMEFeYSSofBjBrFes8HPbFaKUbs76QQxKxF/VLtLbPk85yUgPNiHqnRfoxR6Lj
k/3qSJJyMgELHczIPRmJbd7jvXD7X7hz/A8c/bPs/mvA4t/Tp0cCR99WGvz816VdKB9wOWJxV9Be
IVpfNvmvS7tif8AcCGt9bCTxn1AWo6BvJYYGFmGwtMsLzLWEZb1Z2u0PIAqs+t8isfnWbyzt/J43
sCs1PF6G9sJFwM1SGCSa/AxUVF0VVXnLDbPYjMLghdrvmH0seQUBwX9nYf3V2elNQYMADrK0roGO
IEXDKuBdQVPp6HcDFORuWxfax9luoyeZ1p2MoKYrjpYEgWw9WDlq9iITwxPjPeg/aSCQcMWTgedW
nvoza7Qen0Z/ClIP+mBnI5gu40utw1tsFbZGhJMqOUtnjdZmhZvl5bDrOznP3chGQAAlSrY+JqQ7
+Y42EbBL1y8gNga+UsDrF3F2p4c1a4gCcHGZGHVxgT1Pz7lUDNsCGHGM9DC67WF2W9HH2i+ZUEWd
lDu6DjIJdB0PM3FHZak7co3ti9smvniwVXJp3Gkyw7tmSWh2ZcK64BPnGbIPXZeWEaTUqhlcKhJs
ENeU/XlQp8V9M/rZWTGU8VWAMizexuqk9S5xRiUK/KEiNECGFyY5UldVF31vioCco0npX2IzAURv
yQR6CApbP0HZWpgY7AMfkWGQOtzXqTAcOxWD4UpzXt1hhTVGW6khoNAh/GS6NBPMuTBTFGXhWqVU
fQJx9u8jGz/RFdhXin4vlxsMCOSZLQjO+PCgyVAZHREq1j1hx6OKuLzNnrJsioZ1oU1sl12F6sdt
SNLt3TGwlctBCjJ1q7V6ozOwVbrLeFANEj2JN2ldtYssBs2m1hMENhpd5+ZDbZ1x1+KKQklg3xBu
F5bcLyzLOCGUBPoiLDQeQpSLwslaoT1KWSMJN51Jd/ZwrArrdV5P1cU0tP1TXGMexPR/hi5ZRN2o
u5nW9JWzxKDf4u4INT2ZR2vdV9UcbtpgmGS3GIbpti0H8BZGXvDwibPoT0hyETI1fQY5wQ8LHft+
NDq5Qc+5UVutfokIDco9TXwZ2A1merDqcEBaUFvG54CpByzAdJJvCOhtosUkd+HAQUiVt4pcN4za
0r77qA3LViWmkDAtla1EeClehw9s9mPl+KOBo1ld1BT7QWUyxda6SeiOrw12tsuIYiImQSPm2OU2
kZ4s7AvClZAkcqm46yjscCfCjkoO/bhdJdbUEOhN3VQ4XShV12qtszio9UjRpah4GuN1q4kR1+Kc
iWpTDeOTNdhaAqkzIVu4REmdeP2sVvD4paghOxlbhgSpQtJkDuLX4dXu4pL5n5XyNHMaN7o6DhBY
8LgzPYBaTYX9NhHHM8gTud1LnpeyFvbQ3YAaqwQaR1VdeIRQJEdTx6jLSaTROs/QwDO8mfXq86z2
HdIuX+kQsld2MXm1GbWPJTZq0eI2jzAstIb0YZha+nbRlT6svygyA0+bA/VlUEl6OsYlLMP1WNZN
sZlDJdL3tjQzlmcWO3gCV/Z8rUdV+wy9EGIAknhZPeJBlVRuMfYWZWQddoGjNvNcO5qRGg+zgQMd
Y65aQFIypzszauSbMu3zq8AOGS3Lddpf6HaqK95cWYJRaaKa2eq/cPt9S7z7P/80sIsN81db9W3d
Bd3j9Har/vKKr5s1qPwHeTF0hm3HZrg09993a0m3PhCCSJgFqby8BIPZH9u1pMofsD3HRcrA0u0r
C+97KyYtvD76d0v+/kt/C+H6ecPG0HpJ4wEUMHBUQgHx3se9MFq4cjCvvDmj7Gsggq8xAKluWnkM
66/dPR/vX2c7/4ymfTvWUrbwjk0SgJZzeTPTmwhmV6MqUTGHMpsVxtbRRc8MDBWn1m06xp3XSYz5
hF7DrH3zmfzFHHOpA/6sE74dmWMu0xggxvfObtaoVlkvItUjWqxwCj0L0RP/nkvst4NQmOEUTkAJ
8SQ/v72MYkNNCg4S6dZ1QyJi7vdHRG2/fivKz73zfzzMcpXfXEWF0nwqbQ4zQFc/7/LAcoaqlm5K
2rLIKf2m29BhMioNUSgxjkzuo3m6DAlU+xvTwXdz7+9nwjiKv3A7WxgAb89kSJWB9Y7Pc3BlV13B
hj9KbrRBULtR+KrU7rBWXOGgPXVJpbwcXKgpT0zj98jbdn8XO/uXn/Hi8fjtbJbvv7kueQ5qqkmp
6vUDPveVTqMyjn+Xw/j+cTEZ8QPv4QdNPisyaIrvtwfRtGkY/C5XPUOU+loSKYT3iH0tVMdi++sP
+v37MfFxIMsEI3emfpT7766upjZBJtp49uQIU6EqEXyi7d+SF77aNbx9NjgO4DqwJAsVPA773Yxf
7qS5lGKOk9QjWd2aNIXzFufWqXEI1fHzjdZ3qBLKSNWeVDEwf8TTRi0fGMnYsMMg/bb9zpZlf3T0
YcALaESnV25kPxuxbabOWZRLwFEnoBza+0gtFbpQ3BN7R9YaRYe5JczmrE6jkVlhU6TYquSlUVyi
Mm51V5smiFw4Liapa0qpsI4UHkG2i5OSwU9UQFsLzcvM1g+xmAPGXZWMDY6UVKDiuA4p64EwFLKi
rW66NYcWqULdV5q1GjVkg9to+bopk6ixt8Q/lfG1KvISRQ/KPo1NvirslVTmNpLszvdPHTose9OB
kgmomzpEDyFFUvyc5bMmO91QKp/mrF3kuGkpJ16AHVTrSFkp3Vl0TgW6UvzR6yBv4k2LVIpWmIak
wVdAJ8cByayGZ4BZ5M4Yh1LglEqmrNWxseCZAdJ+HEN8Y1aqFbW7MUuzbounC3yT2WSwm+AQ+1kr
xlI52WlAvLeNmSV6jd5HTYk1YNR5eidLR1SfFlQTKKOTRxS89dmG/alaG9MerbNAmni/Nh5I/lpS
rUompbFNH9VYBd6ps36e1nk0ihJXtKaCrlhXuZcNTY4OyQ+UC1GjM16EW1D18ia/aAfVvKyVxEAr
1UA5TtM2vSI8AVhsCOGhOVGilpHrT8bcQxCbmtdwVCFL6AQidk49ZlnmlFo43CSA7aMzGQOmCwAv
loVgqEKs1AOGPLN/GilS4776xBwTL/AGj6ybLJAQpLCLas/gF9F5oJETxSwxDSqmx+FkesRpBKnT
tkH6SbPzlHx0FQIszupW+UqbNh0rP/Kfg6BsLuBDz1gERGNQu8JEgI4RWn4/pTILbFAGwSlSVdyr
zDyxLhuMU1CL5k1fumYk9ddj31afh6aMIGL6w1hQ2ko1xBlDCu/niunnKpMb6IJWNBBpppF/et6W
ERXviF3yoVP7KHUZJPeXolNTGll1Gs7VADdZV+uj7rqG2R2tAiE3t1aakJjaLXphgfQjWPA7nX1B
luhxp4xSWop6+XIKs053ZgSzvhsFC4txniVVcRNu9JOQalSxVWpKW1lKYfloXaQi6UsU9TPAcC+f
FXYmH+lV5wdRqpWy4TazTkPV50jA25YU2s5M5QcD/gzU0W4RfBV5qV1hJ8hz6Zda8VqMkvHYzpMP
lbdeMC2ufnzK/XK65ZZKEcLQnMDVnoaRpywuK8Rd2C3HgcJlijVfuWpYQxRHm/kY3IrsGQPxWmMc
fT3TUhclJdFCvZUdy3Zq9VXEHXOV5WPZw86us5dcDS0SEJjicd9OlsYMfpJL9q28EsZWA2zEW0Sb
a9fSYgi0mGjOOJGRL4JGSuQqXoiJOWvehNwwczvRwTiPwDnIH5sxU3PpHosHddBNVgFF7y/IlMPF
JrWs6gUdedeBjwlaKcw5xoPe5al+iBK8OZDFoYJcm5E5J+umCmyNSYwdyV5l+Lrm5L0uCkcqeRAu
Sd7L4U12xdRsw6xE9C8KhjF7vynRANKpwH9GpiZrG22u6vmg1JJ5R1JGJ9w5iPrrsNHkcJM3qhy6
ftSj1idSQU/JUEE5fUSH2V/MEr56jjIpEItF3pz0gN7K05XGHLdY1dXUiyWKdpJ4Edht5WmqMGGr
05G+G4NEPjC5hUcRGDAByJnB7s4Z7dC+7itkeqskQsQOypjLxsaoB3gseW1IEJwzLNs2wg5m09Fa
1R9czMgiOrpAhGjkrS4Bh69mdqDGLGXIxrWRy07blVm5RkdhDl4SyV21BTMdbjRMwVER0lddGXUJ
hhP6OiKtWXCdV0Y6jQ0bQZha21zrKNLUedQvRjHUpVuao6p7IT74gzvnUVWtlIKTX2d6IaQzpYP8
5mT4x86rymRFJWy7vKXADDTPCvv+HOBOwoY8iVPLk2WuABIVqD1e2srIGRMlskM3aFulcg2ZsKGD
TqhyjYeLnmKpIDPo9coiFu0N5t5YmrNxqvf6WI3mlgSC0b6SDJ8LJuV5Na5DIdej24dkXzg8X3qB
/FWhRUV26/e7LopUyesKug1H75QcnobdxkeW1Ri5YI2kUJtEsZXLYL5WzBJqs937+nUaJ1qLgFHk
FI34Kqz0roTj146hrvMrRArfHaxleC2bxExXdRZXJQ4AYQ7ADdzdbsyo1po9zsUhZGyWndKReW+Y
eOamuA95nyfYcsZHHDjK6SCFUlOwkkng436sqYdKbUKWwchsk3XtJ9pXf+X/jhn2P5YQp1BK/gJc
7hYS3E/g8vKCrw2rYn5QDFxXMdJlho0g+Xu7an9AF08KigF9F4SXdvVHt4renTEiJSoD7nfza81Y
SMIyrFgFixQEYL/F6RXwPqmv/yxWqb7VL0N0heiKZWavL99/U+THQYRfxjzGrsy9um+6zLVTlB2D
+dFHubJWzWpvI9pCwqEixcWSrPW08cGMEFP2IjUWnDO8sfWpmyh0w+R2iAtPqgBSoZMP4Q15Wmhy
Qn3jU67YmQpLKtIN104YoKQC663opplUDSpRu+vxtanBlIwixJkEIBIK/A5+GKLQj22jFwfVfqrr
bj8Jy8mxZHK0sU5WGlhcESSryNwn4Ul09m400CABHhxzzJqxvr9qAMFy7V5ScDOxJ+wtzF2VodBK
5fmkGZTBaoxZqS/wrBzRPZiSJ9VHgqqcepZWWcJ4NJ0+jcrQMhNKNpWC2gwKdJ3D5Gr8jxhWbSkZ
KNMJxI0QodXBQ8HaEA57haIe+84ysj4aCenMgGvqJ4iiJc9mPt73UicItBbq1rQzfA4p/hsD+Usn
31b4mJGLc9sl2vMcziUCneS2wAgH5n9kJzbLc3tIGyRsMRHUkjqe2Ym0NXuYhIq97rQk2A8CaNSO
Ye4NV+roY7WSj3cmjLTGujHtk0mL64GpuF2muGMxnmpMUtxcybpNklPBxGZ4WcXGuv7/5J3HkuNK
d4RfRS8ABVDwWxIgQd9u2m0QPdPT8KbgUU+vjzd+hRSK0EJrbe8d1yRMnTyZX6Z6ROoDjFV11pfP
dMr9Rx5F+isoQ/liaNl40ePmdeBsjGz2mfCD9rr+bgzk0vW7IN0ehwKJoHvOMW5XrPjII0AaqtIh
CZw7siPumqhsROj6v5WnXYpenYZymYKWrF+v5iONm/fgiHm4MxUnT2avd2KlnKuKnaXehbrXPHRr
/Dpbufyt4IL/9dq3eKw29rJ+dUUeJLH3MOblQyfmbSkfMareCaAbdtKBby5JUFXI51WLeL9xK3UW
8NL7znqhtad/Xcb611piEF+quoqYjvKdzOOaMAxD1NgYe4hrW980A7dmTK9/QbEIZ+OSqfJROO3J
iTWsjarZDmwd09y/xoa+IaAf4LSLqtx+bH3gEA0fKdnDojhapeBoWJL4cSDiVIe4AsGWXHi1xE6+
NSvSxKkVLVpD/IYTvah+eVzctvudJ9W2aU4Fi8y+SpuNiRnePtli3K0TEQ+HHIrfvwiODFn5RyWn
ZM1/CYx7aYOntYAYw0jnTJ+q+u33jw6WABPP9tIwmgHoMxb2KifCr+DVGv79ZLdnbfhtxC78FgnL
Jn2MBf/dJPEC/W3b9ZyaAGqsGiwHmf2Sq/7Qsedd7wBbZe04M2wMh3Sfb7DUl+TfjqVXl2f/flL2
2xfpJI8tBtClPLjxJILKNiKYEc42gaG8EbwfN+IOPGzNhW2I9rNkbnayvfzBKLqLKcefOcs+q25M
Q7Xm7w3Hn32acvCbzKsvSCiNWiZBI9nrH0PJ5F21LVpK2WB/iOshYBPFSt80XlJrmo7sFvobrjVY
arK2Nng6uLXQ2Lc5+E8gB92D6O3nzmyeCm++FH63z8u8/inUar+W7kzA804akSJGPS/49Uy4C5nQ
/qlIsp3dp8dE76Mp1S5joQcdgdLO7T/VhDFhqNj92uK3UXZRGQ9gGLXnGPLE1s0/LI5SeVLfD3FT
sqvZzhEXBEOYjBDCLI1YoEzCRH7Fy7hJmpoQ/yRutfkzSzKbubO8j9apUbCT2nF688whCScnSb9n
5qkNWCuNECirG7xJ5Pn0GFeB6XaQeSulf87g8DkBY49Na68JcYgP0M10f98jMhyk51JT1tta0Mv7
Sn0N8sRiZx0P8LhM+V4Jj8RcRxMvlHDeFEr/M0kPImRTkjlkSxUCggmlfBOufM/dkuVI/N5VR63z
vSeZfVMdzf1cuttC5qxjHkUeTdwcLeKgE2juDdqkNSTsi/aD+afptkPCrYHr2ZSntWwOVTJ9OnmV
UhBN+WBiHoue0B6XYUtwQJlfrDZY7NehCT+F8PWmgFoQ3zdKi3UpYcwuMcwB10j3+vre8zyDOfuh
4zZwJdCNnolwbyu2FqXbcFb25ieY1WE+d2cB1LGt8qfUdp5RPLEN6GVTntrKu3JQ/IRiQUh4XMhx
QeQlAEvbTibO7NswQxAgPApdBcp79Kzko8qYTueaQcMLxv5sWc+S56sUHMj15BObdiCwmWtDsU+a
ZYuT5uY7YMebQ9+d++Q9HuSn1nNTy+OEo+G+MhqrbjMZbuhXZZACVii05Conzp2NdrGX8iNzl4Mj
f1Vl9+6167rhKXgiC49GAEgsrHEgbDwyLRDiyh0yhHt12oSYJYnAdGLgpfqJ9dM8nbW5eBT83QdL
tcO2ShIA34vaVu6VBdXeTX2m5/RaWt6mmfiWV//bWrtdIgXtoASvcxucclqWe/gQpyWXh5H8KWrB
/YoFDN5MqGZ1Tzi0pHK8tYqPRmte4rn+bRGbWzqm57mKAxpJtxVXMG68XTM00/NYG7u08L7FUjiB
SKzvwfHfBuPOSEyGo8WdD3mObL2qOme3CkM7UU4Ub2pqLzDze1vdVbxKPhaHDfMKDT2kqhvYXvlu
0Dd6WCQ0YykQrz1NYaDih9GnF7nk2Hf8AapWtsOTG1Jd+G6bFYHz+NGQytjJod3hl/c3U8bmtlVl
trd4VKWD2iFywlFhba3MU0vGOYZ4aebbZmy3+d3070wHwJV3mJqE/5OpZaPD+8lUExaecWoakqT5
AcZBvtFnoe+ly6cjSWPXxRFlL2JfeV9IngBmcTpoRjM78BIT2wINCyPQXlV+QBverenEBgHs72R2
m9Z3A5+EoVHJ59asHldtvAlnedJSQD9mXH2YVkGyyXlmMP/Q9Z+qMvdj80Ml23HuT0byldhQ8cz6
MOvjdtHmyJUlcWvyGNw2esfa+JK2F9gpsYC98mpwR8fklTOIp+3RXt9qvw6lvkZFHvmY22uj3q7g
SjQf4A7WqvkLaxjWm2UHFyDjN05LsuXr5LuzggVJB1liWzdLNBspr4vqM78f8Aa9Fm9deScI2tvG
hKg34wTwKA4QM64HDtsnQ6GhTqBPWbXks+eEdEltmjj/0T1upbE4JdZ8zogPbNxuuubpAYrWaaE5
Hk6QfmUlTMTV+tPd1UXUhdDLm4jOsJ3OHhxbfQTfkWbSNkN8vw+DzaNTCI5vy++6ldGsRtiZhFbp
ZzmKzDmUqG+NrpYdNMtfdyTO4MknoweHxmVwrzHJflywNMooeNrqR1S9o6nqB98QWaAqNNFuwOrv
jq/0BXH+GELkOoN9chzW9rxrM//VmrpDxtHpqpUZIbk+NrY9PQIk7sgor0uMQDtVi7Nx7iRChLmF
7yL3Gm/HpA706Wjal7EigmyX5o8Tq1/NzI9ArRpT9ug++bkZRw608W2Zi4dG4ruYqke77X47nk72
YuE7cZbmlMGRK2v/E8ZfqAztJjrjho/wMDffgEeD2GZ0qLCOHUt9Zg4gBW3nz+BeaosYcMcH2vQH
s/CDVAnWJo130cv+aHTd62BhlvTXNzudXwsXiFNmnHhPbGfBuabRT9KE8i7Si2iaSGh3dpAaT0sv
xba1JgjNABo1x60Ihli7NM0FD2LRhm0OIdPRyQrDP1DOukFo3VbN+JL3KgIdHzDqvKx85NpcBT3V
4n6u6vNUCw/sFhw+Zxp+edXCWXfUqW3K1T63yC/riR20+fDVs52GlaH/4ejafTg1z/+CktprQqaJ
h8dU75GKaTMfDasOtEQ4QHwKNkmay/5D0+TJjdssSsS6l61hRh6rzUOZJ0E2xM+lo5KHctHq7dSj
yXQKG+YGSNjs3rR1KW4LLThwT0nNWxM+FJ+QvyJUyFl6H6NJO9CCAqf2d+5Y3uMkfBhprb0tXhM/
aIJhbzIF/I0B/lNsHhT4s8gd7ZdF066Ie0gqjccV2Ta4OzptNiB2OGApahWh7xQg1sfQc1PtLfUY
B3LShZ+a4z/kutaBt+DEbojituau2om56A8lIhY8AZR9fNwoQs2x8OMnt0PLaZr2mmKV3dZ1/dAB
yN9OsAJyOwTwIwIEJzOUGdpmXtVfhpPnD1me9N+GrfrIK71yS63Ods44uknTVNuZkM3ea7T+jCmm
3hLq4WSQgdIiF3l2Bl5kdKRtvEXXjvZkvQitTAPTwfldMmnZdR24i/gChWXu6PCQLFQEKRwJnEP1
wMXcqTMPnH/2rUH2u23zLVJrvel95fElgfNCxXfUbZDFIXO7x14n3M3xL2WPQPrs273L7pZCM+0S
vDzir1kX51o5N3eUnDW5WcQIy6Xi9EhhI9NfkyEFz3V64xwPg5thdz8MfG2xqp1tC9t1t3amgP0B
8HjQ+8+2E+9zZzxBaYrW3j03ErCXWd8AoPWnIvthU/TR6WM0++5PneVBURd/u4nNRR9/UZQGLfOP
578ms/FqGv1zV1ov9lKlx3hN/2Aa+rK7/rOp+g9XG59YfOVbzRK3Ku3KsFOQ9hJuBT0LVz/lyAwi
tRdtYJILy7LviiH+lML5pXPUAGgzmc4GQ5NDBK3YNBBjVc9BIh/VW6dTet1omKYlJTm51141DcG/
p/OEVozILD9bA8dIok/NJrOHW+Ni47LJ6QXO2F80W7OvAo7CtvKa3T/srkZ/6nl9WGVxFEt7rLLx
d7qA/nNr1fKQcRZq7X0eeqgWy3BskuStrNPnpi6vsd1fW0ExSslhqlXf7Cc2Ji/ebdrBupY0vciB
1zXFCwzIM0QuPdDLfM9U/lS2024oWFGs7vo1a1M0ql47u17yk3HMoQbkVMrpodanb39wsK5aOUO/
i5lP1e+ecnc6OegtvgkO7XVYd957lwPcpEkYsltLj41wky0QX8zOn1k+PGRpHNnK2Zj3F4lwZAiU
rQzxwDOswrMFfgH3YN/1Nle+cawN86TPIynF8RdIEIT9yt3Hi7ubqIcqjDnIYKy6mbm1OUpufJ5U
hbNGHbgtN0EhGk3xpnJMTZmFvGH0jNnsH+bhkI4ORyn3C2ZRVHn9ccx4Ew4tfGUkDXpHy40/Fgin
Pkh0jqjrFBsPXZdeQQ9uB1OjTpApvtEo4JN27umblGNrlPTteHabNeUouhymcsU/l+bD8MaJaDz7
UvyxeNcNmgqMmaOfBzARy19iXyf2LTiL2sU4pOaaXWf3fjjRzBT4h2q95ZHaHQC0s+3Mj3kPwQI1
49mUwJpy3Vzf4SgfZ4DiiNQGbPQJQvCY97+lY4f+8p3TDgD4+CXNluuUmX+bGpHZa2Z5TcxWg1lp
deuvBI4jhImETUUgefNa4Yh3e+QF3CWEAWUT5VoPEimuT/yzh22u98/1yjeouEnCgVLkzWIut6kZ
wqnGjjB45YZffCv55jW/2s4NmA092xWV0+z1wasDHLNOYA33z1yVgTfTZZXhjSvT19huQnZDFVtd
rAQ2Ys51UvcaHUZkGIjvbekduna1drXV46lqZ+vo9M0TPN3sPNJXFbrUHs3UtuF3X47K5KVcLC47
8jovXmTXdkG1TvoGC0XBhrmg3hMpaJNVyx+Cpmxa2uEBft/OvasUtWsxiUR0wwbxNO2MSk92OsBm
GWYLl/0wJc6Vh3zx5gmEvZxZgOf1x7gOwO1mzi+DU5ENQOAfy2G9jpR0/1qrbP3SSj35KWrkzvEq
Ky3KZPLHFEO2T1oTr3vBQsFLGbZ4mAJe6jDEOcepfLUN5ugm3iYt0Qug38+jm271YYkK13H2k3no
F+vHpBgMvA71mjZR+KbembnaTTHgyI0v1QVu9BuLiUOldU8zN/FmkulTD0pyw9L8ZyBcdz+jmM6M
Qf+c5icN3iftEFvL7vesSF88849JDLfMSmDs5pNfTxQlS/NCn9e3mCVvUdkcpq44Zfj8IqHipxzG
ihTGXl+QptaJ/zoNXPrl/XNJy+ypY61ZsQbf6ckExUaa2VsZf/T5chbDk189SaeOQDruqlYZN4Qp
x07QOTEP5OA0XVcan6pfQdnkdh2SMQhawFsW/OEs/t2az5lyqWNSaHKd+b62YWe/C3Q5NL0FmIs3
5ddsIafKa0kbUi3QasIBsp84i6h3RI+j6+LbNJBAsIbTucTrrzQYBgz5PMXQzjHcf2i0t23qgkpq
hxM6XjTgYt5Thm84H5zPdbFxCTp+6LCl3xpD5aKsyFNuv9CkHdg8zAbesSNiQp1kp7Ixjp6D2pOh
APU6/Qn6usX3uhHs+7f42ShMnaMV1A0AKRqqVu+NTTb0gxg3kmZVjNJUNmgYX+vho9duPar0Cnmx
FaHDm2e1CcUseAWAZliu4nmkYj8J9GSZ39PksdI+G6yo8711wU1+7jeYwzodzsueDqr3oeRZTDAa
uX69zsnz4nrH3rUPTqpvNDsD/Laf/LeC62eJ9cexaj4LTDbAwuNQtOWBuidu6uG54XERwzNy4qBR
9vbe0JEvw2WarL3U7w9of18vf3CsfvZ+Gqj43UGYGKfdvHp/c6Yc6vmOxVgFlUq3d6C2445H/BK7
tArrETDNc7r8FdVX6b2vsLDi9JtyqJPfTSErxK1TfPTA5OVRr7J9iwpN7BgoyAyi3t71PWODYVwt
XwMXBLfJrvtTlfy0tGQURnXp8No0ib73oIzFK0zdVFqBzuo7lSCidFhEbe7t8Be4TrFj0OWToyFA
pJ+pMA91WR206aE0UJELZ4y6yooyctbSdh7s+tkzv0oIZFiCw6kRT1XJUN9ZGi0V0wA2qbj1WXGK
mds2OTYowynJ6XdBrVCpIVs/Omr+XVnJd2PwJlx6aCeeQLyxHuxKPyueerLODjQ4spyo0vrY6eLt
Dthy5BudBzWbkHh+Ncxs1yY/C/sEWUBXfaOMbMYu4levzbrw4cJLcqglU9oIkp3surY8FRPriKVn
obwMeJi9o5VNZ71rEIWTYDLfMzUcsnZ+KcVnOa+bfHKfpt4CzF9vnIXVfXxK7A8rYx3c3ln2vvtr
pJSUdFd5vrt1MlmemuEW+/BujSxFc9IiSQkCHeJMin7gxs9ZHp+E6WzpitqbYt3lUMdUMVPCKXjx
e6CSHyRRXQW4ryBUZr3Uo4LaJKoLNNFk+BzFcUXwBZSPI8PtyBvPsJv1I3seozszS1nGqWovJC9p
mONyOhbeoc/UQUuONSfkNGf7HXhZWNevpbqVTrWz9U+N13h+bpvjkrhRzhkiXV6sKb/MWVjqKy+R
mGsH0qGJFycJ8DsFJZfMfTS0tCbK1HdMqTBBoMeSyLFc3jyLZIPoN3DtL2jMzXyXnhUoCcbI2dzp
dfIAjycsDcLJZpQSVu4AGBZssRoYkLnFUQl1jfKggFbkgyvtGyR/MgC8AuhRq0Ndnuz6ZJcXR3/t
tagZkIugsRubpv271K9mz+IrzATvwNZ9khW/1GgucYYkQiyqnJydpmBUVNprZ+REo1h2TJCDpSVC
T+1XsK8kH7Ye2IWmu3aC6zYhKTV/mPmj6oOVtjMklg0W/HNdU+0wbpGIweY6acZjSuwsX9E1aPw2
lPecYlPfdNXDPXTDsoIViGezYHdPmtBkkNwrDUBqXaaSZXvqu2/Ql82wUWNUMIJxhAopyzmQid+w
LQh6I9+kfIl6em2XGLoxVUmgC7PiZUoJTiEzAZNAF7HTQxxjVZK6V7G97xnQynNrINqW4xmcdxPV
Wnsb0vhrdjChaAy4w/hmW558y6eyPhIc4lhoFO2FlrWPYnlXuurh//d/KIM/dxSXmCMgWWfcZmOL
nSEYdG9XaTcAC5u7SO6v675zNZ7CzqZdb7HOj7x+arVkEra2o2yyX7TUInFEljVq0dLvF7FSBcjW
9i75vhQsIqTq7bDKs7DCOFO151Vy4MdH5r+uxqvMr6aINxzRN0qTYcP1uZrlLiaeaE4PRv9nNrVD
1tCc5H2R9nnKUWFF9hCTUPDcLnTVyllG7jqU5ALoY3lYxzCN38V8qu1nVO5rV5mcvwe1FTYlKTYl
MvixhmcatNMteZkP36ayxP/wpvbcOmbgt2zZMIJtXIllkA1XXqqLvprfdfLbQjyGEdyEviAskcYu
PGG3vqIXmGhRLfW71nSedP6RvZ4RM7Gjyu4LfE5d8eGoGLr0Kh64twaa4wcvJA7ioUj42gdzNreT
yxaoHz8KVW/TQoGGNB+TimSK7mR/Y7pY+5KinilRx2ypw4HeLfr0OoQ5TikemKg850qWBuo0cmig
rW40UarJYrlgw9tpvxuakqhRDCYN9gnGMe+Er3B6mZT15ejc4bW/PBmoQ4vf/YyDPJAU12ijTQbW
Xij+PvLkthvYiSzLI7Bi/WuwNSfq1egdHUYUVw1baX+trNopkKPOuq+QWJLJqQ6uv15IJkoCo4kT
UPJALNZL5aNmx09qZPoY7fSXLxLwkh4qB2ZSnfupTyIA9+YjlsjYN1OO17c5lVxb2jxvqsz88lOV
IaMmKyPnYt0kzyMQHuscNaSMeGrpWfzGYOhzCfnqlAN+2Xt0vx4rORp26KxJsXOR3gMLQCcWoLdk
4duQs7WEVvc2z16kpfYX2IldgWWXOKp4JabECCZ2fUnNooAfOskDG+Jd4nEF9ukBOPt58PWrC+W6
zDV4zWJZjrkixDn6UGSLTg9Kpel73EXDg+usJ6NJJkKUVGQd6sIud3rrruQy87J8E2Nr5aFAJdn3
vSXSQBe5OzImmULjeZK8ZMXYio3bp4iXRcrfG+RrvsfjGfatORw106aMBTjVabT4mXq2Dmi0ZMni
bexlNhjpttn3ev1k44B9agwWpPTCurc2EXJv1vkQFk4mfrl9eymolw8ZNUE1ujOlqi2zzdSSHK4a
pAqV6sOzRHUJUfSNh7nUU/KjqzNENHuzqx6XSuGaENn6KCfJjpx8grGD1JNGeJ28TWUa5IXbP6NH
tOdax8JEbEga82OuXPkz3UXehIKdbTujNMGq7n5UBv8Q19j4l3tw4kVijjdg9m5oFh3qSpWzDG41
ean4fTgZVvAwgDz5I9jGWNOGBcUSssr8nlo8z2VaiofOcV8nH4mMLo4ox7xBW2xtfrByZzHdUKA6
CqWFYBt4etSzEeitDpOXzuR3WDGcc8thJoYu/qaUugwRhSz2Wfaz+dUlLL0T/A5/W0p3qs0qOdnr
pMjTGbBoPFQQd5REaXPS8Wxx60ezbtVnR0N0auKI7wIUOPPGkZrxv8NktDfbT5kcWUfyvl3cbcur
Ca1HmyzOdbN+SIEv83yfx6tRrvb7VPsANo2+93+gJ4G1xRuK4+7O5dGYbcIsb9YgZaLZt6mG7hun
sndJfXtYSsdyLf92lls8j0PcPtEl2bNAUU2QzepziOtqp1eq/OvnTdYFPWIRq9ipNXkbZ3X+2I+J
C1KCo9sdLcOX7DPdTV7BwaASW1/O4sOoR3GTeiw+BuaaQ1vY1UXMdOeIzhbXivmBE07LiapZIQyS
eDIM/DISb2Y6Qz3Vy1g63NdGc85zoEY24YR9K0khW969/MXvWKjEResAPr2QRtPYJC6W990ClwvZ
aOtd4OBuuRGq838TFzf2udLoc2k7+xK7tr7TOR8cUag5RPEuvfWTtry5E5AA0Qnngex2v3OIXSFW
trZz6oiUXb3CdIOpHXDCmIwUpq+h6SySdj2e/9PvcqaneU+hMjNLXOrbzuxq/dj1nnVeRWI8GQM8
Sw5nbhPGPutcBrA1aDKt8XBdEDBMzKG/YAmhCKBp1uRhRAAOoW9OD4Wz8PMNnsZW2nDnnT8O6cWm
PJ3fQ0qEW5lRrhDDvjATO9lqrf7mxbHqdrLKlsiqSu9zKoYENjBtZjLgLaY9iQLbj+vS0IS1H5lh
jb+r7p6JxMMaAFQzQjrTmxqJIvbh26Oa0NU7BkPuenwtmX0weiyWsax4a9YG4XDKIpE2HINJsQFe
RvWR+YDAA6G5d9rSuDpFQX9iHscV80GLQRkTSahpXm5wz4rmjLaB/p3bU+BaNq0ADWyCNfce3Tah
1Cye85Pe5VPYzFiGEtJUEbi94Skul+yxZb6Qwq2uOQdJTB9z/JO13TrTc5F4l7bJHha6tfcphetG
3em70TVZ5FLMHK2tENtsapP3uXAh9c7229zU8mYN9fIgxKB4XAsiTmSR+KzjOEJEGk6yiI33+6Nw
Z/vMUKKt11+zPvElcE08JYWw92vX8nuXjKvI6vQDBPP1xRkdVJelMkIPPFaQoU886p0YH1GqWo3V
OzFY2tQmCiNSfLTAajXLboNyqH6lbBJib6beuKzmU1ysw9Gbe8kdkWgBDELvL21qbGlATuyalq0v
9xBLFWlxeRgc87/zOV0vCHJU67Ax771276uJTfJAo/CJHu366jY+41Pec7ynK9M6pF2hR84iuISp
RlmpWVK97x3ce6Kh94grN7o8SubsxxbT7YWlpbUz5LJezLVfQ4IY3GN5VweE1cG0xbVzEd483tbJ
xnTcyOLVu8dA2N4Ka8SmQLOIyZaEnGqmx5x3puJhoRd0l97V2EGkTyv4xtvKd0uy2aYSh3WSG5W0
N2a0hzzajj+eJ8uN30iF6ihuxTsdKvq20nojUAt5nq6p4HNYhJgm4PAxp8Zfvj2++wIicksQBiF+
LcdXbzaBZjcyAZ8nHSKvCNNDG3WS8K+9FOKS5xab/6TRdxx/2COVbCU8i0WlYkF6I5WDLYua7fsm
+bQUs3ntpQPtrVCfCD3oMw1R2Dg29a0FGq9fZgeksAOuhxCpmjYDm3QmBoh5YUsshClcj9kWV+Q+
ptrNQncua3pVKJup6cRAIOrb3Qreu0LNI/9gML5QjCaSwoCkOzmYhnxmkICMd/FFJ8gdwoGxwCRh
o9OUc/dfyGUmo5zgORlkFf+tE8M7r8h+Em9NoPAcJzIvIWhSxqHrs37kAi0iX8zu76rwMWeylLxh
4qByqO3cPQ3lDlseQ2hXXZA57JoiiiFVosAki3PQ4flKZN2E0XkdYkj9K3N51ssSr1OcPQ0YGzli
elMT5q3IooHzx4a/1nujj6+PJM66lWzFxNeSeIY7BX1/h7MgCy43UYwDkhEutqurl2jrc70cchHn
WD5HfNSW2+dvLTMCni+ZiaCFOvwzVzK7WaVyto0zMZLR692jWvjLEf8rG52UP49gg60mA590Kx8K
sAC/+8Xlo2ucUb+tpSa/16FRP0VZUjOg9JXO8ERjU2BSlcK3mHziwLBvGk/ynUCAOoppyhrMMXb6
qK11HYJIHk7ziEw+p4MRqWXqP4ZEgW/3bU7TZtnSoymzCxpWQ0KHxE6aLh8l8wN3YqMhGA6YPF7G
eIF8U+TVxY/jCfih8omOEGli2HP17ajj/FPNQlnlimThCxhQ9/YeFXRK4mOtZq+7EbmPlhyuCnbw
4UBxvHEEfQiifV7qi+zbOsjydb0tDXaeLnOfYvaTu8U184/UAyiwvbdQnUbtn/o8J+y0VH3KeGnJ
ZPvYs3Jqj0p3GV71notqs2R6h0A3uCfQmxgU50fTSd5R4DEj6Gt3LWVu7gdIh7dFj9lPZ4Xr/+qc
sY0apwRqWRky1JqxfzS1+4thmUreQm7Fk3RQCi8bhVEszlbvqmpMV9wz2jk1Des3BU/ZJTUFLPck
kazZa2Q8OEN41hM1P6o87/nuHBDuSevk9XYhFRcWdm688TD5PbJVPLAWptQSaSGcZ+2fHFV+idec
eyROcu6F2Vbzl+OvPlV0lzJm9ZFSiPlAuWV1dJKk+65qsI8yPstC7dGzN64zcAToYrVzjfvbXGnA
W9AprZFuoOVkT7gOu2GjGxaW2upk1YBihs63GSdjtXDTe2bSsQeK3YgDiv2HnYT1wZsj3uNVLAm0
N679x6fz6HWs6jQqETLYnrOip8Go0zUO9rkTuC3tZUFZ1g1hPkk6iu7XyugiuBavOvLfuPWUkTx4
5tG1uqiLkdfbbmZ53HTqULqI91nSwbG3ToXqs+1Ixb1Gc2Hsja9aw/8xU/42gZJvr3//Mb3/n4IA
/x87Z+50uf89HLBpesAz/wa18d+iv536mzRTdieh/xcC/P77/5UVgBxD7sr8LwT4f4YFDPvfXcrq
gDqahAgs0+b3/CeJxv53QSBegMu2SJz+Qyb7F2QMSI1N9snFi+dBj/m/9uZZ94Dsf8sKCMM1KbIx
yenqNjAa+38EpbFCs/CfrJx0SdeTgFvuPakxR9uLoSuKsnyqaBk1xqQgM5UAWfQ6NVIEJ5P7fnQZ
5nyXk9pH8uvH+SsZZuNXnwKzwWGpaixWVdfl4aJm+A7DZBsJ5tYBxo0tSukdMBfSFCmmxV/oiCA6
ySs77rurrS81Pu5+1X+YHmdugMmJl3CcaKbdOIVWvmp2z1MIkkCitjQUo+LEcASOrhh0BjQUvFdf
s7K3LkkLClrIom6M0rOf5zkFckLF593SpRa82Jhl2Z7ZLh1SDZNvZGSTgFFe+7yRMXt2l8GvUEUr
0Xcn8jymhlu9JLkEvvaUWaX/rFc+1vCVOjVA/fyxZu1N13mM2VUhyknWuxO8DagY5DSdkUFtKHQR
8q8vSGMk3amseNVwJIJesc2K2Qbzq9YMc72ENsNiOZdPGGWGnz6tq/hUWnzugSw0lAu/ymBym3PZ
edige9+MlNXr8bnoimwCu6vHoSH/g7vzWJIcya7oFzkNDu3bCIQWqSsrcwNLVdDSob+eJ3qGnCHN
aMZZktuu6s7sCMD9iXvPNVAhhG6L+8LDD/8+2oaHsbTDLAAezmHQ2GGgYxGVRxeRavddtAX8jB7l
+1eVGd6XsOtlRjuTNafOgUFD5l7i7aMw5aC2/CJuSG8N4xePyQmZMV4JsXswMtJT/aK7alMbaKP9
AQuGF4c8ZbHfjdgT6UzOblZTUbV9iPi0TMxfZisIo0lrVnFklbX7wvWcFsHFAsFsycreJdbNTl6Y
FVMj8F7UL6lXRJ8lm3fmJWHl+asG+8Br4bcMWIqoLsTGm+2/frRhsApElsIcwzCc+2VICMyoavii
zHG5Ord0h2Z4ct0eFftS3cYifujKE5cyg4q6TQhOrtM0JpKPQMIn5n/8ao3XE7gzq/SQt3OVHuq5
6T/ztBivnrtkn8lkdNfJdSkxiyGS52XMWXL0jhs+daqNYJ+VGtVBHqboE3B0JlYgk6T4PXKMlxtR
iJvKkSzZKKyW+9njSwysbPTedXRboCyTxgpil8Us8Q7q+EmQzrkQxzP7X0k6iFefUwAQkBjEB7/S
/ICvLCTMfG5Z9wt3cMS6T8Am1zT78mKNA/G1lghZyRKYGakAgKX85TTcn6ts0N2zOcbFgOR6aclh
E+AVjvTzPaxti/knEyaEB1c1ThNpNVLZ3yhWUGUpqC33GSzs12TKzS8VFqQpjPhhqUILPrY5e2Ay
NP5muj/+zg0ze7RGVBU7+DslEj/W9uOuGjJEGyai68dwgIXLBkRqQi6cibZ/kjMrHCv3W4VazOiQ
kvn5+IAjVJkrNvvW2uvcVWvd9ui6W76A3CCt6Y2kRUMjGRwi74IroyaHIWln2PaRsPAcbTK2gG90
Gvab7KDpBJppLpZ+f/QcDJFttEmaqiLXChNujisxUw9as84Kwnok77PFcYAaifqt2SmJHDJP7PDR
4AjjW6FRuBnO8RUJ+l1vlc8zA+J26pr5zNvq8F579fSziDF/WGg3c+bvokMHD98bxUpPbNJoNswt
UvZmX9wSogyQSILBI3mhPgnFUG/NKwBtx3TJ3yMcRE6vuiJ4j3o7IfSkmwH0repxShgCVTj0mYdb
tGFiSoFgMXntimsRtSWiLT/lYxzH/iHEugiQwKmcR0T8AA+n7NZqLQuJw8Sk3XbT3WLS9ihs+gGg
gDY7ej5V/9qrw1SgVYOouiqNhYbfrxmgrVWtHE70yBV7/LLtSG5KS6McR5H5C8QmarjYM117X1qR
/yTyjGQHvBPsfQWIlisPFgBuF3R3/dAk+GgCT/MlQSqP5J+5xMaGWaJAI0oUYp4f23kR4sVVgr8e
c12ptSeaTm480+tw9CtUCsFYS4UTlCv7XY0eTCc4Ajffg+cRIy0IaLsabrY8VpUWMlACdStOAXf6
7Msyf3V7u+r3VRV6p9CWOXqqRPdfXZyMdwPf3m1h52GeGdQdk+eS9lbwOtGgZbjcQsgRfzNw/i8h
MhDmvBvhw3ItgPtgK8z/hquw2aNwjtMN4WXV94WI4gO3todQAFeImZZOkA+qPM1seP8GkfmXKsb/
n3Ba8+az/J+LwqePz/9aAt7++t8BR671b9Bk+Rr4PkCY/RNpVtz+yOEfwbAGYELB8o8qEJspaRs4
SW2Xf8WVlvWfqNnbH0nbwUwKmwg2ifsvBRDKW5H3jyLQoQB0lM8Mg3QWDy6Pc6Pp/JNhVKa16y0h
GoSlU2I3Z94egSBa3X78Y9Lx6fEZyd4NmTl+6UgeiAMxDgBRrhZkDmQh7TnnjbtYhrXNITNdnO7t
X29D/pcP1f9ZP/LtHf2fn67VT/6BA/K/9Bj8C397vizAwzw4hg8J3bKsfwJqm9a/YVGmurfdv+Dw
Ft/833sMx+WPTOncepD/SL78e4/hSBiZJkA2Tm5JW+D+S0Bt0+fv//PzxQPsQM7ip/AYO1wa/73J
GBhMZUlowmoPwddhqMjVVk4NY61+oZjUtY+I3sOa0kuis4R/cPLobhibBGZQuOQniiNvV9rle2Mg
R5UKLdFSOUgbZ3FQCxWeWSNTuEGJwNUaD6TMzUhFq/zJE1igcsTRN9fSsckK+pcUk6U2qPDwHrDJ
gspI9lakj+w/dmQKTS+hT4RDzALSCl0d8LcYdI0IbMm1mXBSo9CDqFj37AWZRReeRFbiOcXDhAV2
PxT1W23rBwpkYhN7zelO3GCZL7+cbLSDNoyNszRZFjSUdysGcDGw127rN3W9c62aO3LGPFMMNA61
UkiW+YZWURONJ6SI39h9/U3llc9RPinC8caLaZSaLEDR7OzoFl8h2+pYRqV1wOppbaFXZHtXFdWJ
ZyQKWqNhctvkYp+FOgFflAgAEzF+hwxqCjddHG99uwSNNYaYAlprEWsVm+4ax1f6S/phQ28yLs95
U7mnRBAsncWMpEzlI6G1/lLoLWfbSfo/Xe/v4S4vj2U0HG23a9ZxgVO79eU5bZCRTZV55sSbj2kR
ournv0/W4eihSM38n4ZVac7OAzFbT3T0itJjemky+1tlSXvqPI0Eu23d41JjpwkX9eGI5Q6T2LDG
kWRuB9QdLNGyhviy1mD17lTMjcCDAj+2UMC395M1ZBcQQnAzGcvZbBNWuZWrw9xUXYDS11tPIbL1
ZOkPVs5cPBT9ALI6GYM6yxy8l2Ctmy45Ja18VzEpj7XAr45zHfPIre5kpgYaRGAAQURNo9S+SyNf
MMI1+T4eG1RUjXNLbw1jtFM+aZGd+5EiVLyZSWYpzlFOtlvekHxKSuvE9+jU+kytCYHEPQO5PEZl
8eqS9MbDxneB9hSTS9rKl0nDlwFCTyMUo0NoQHBE9h523c0wwCRatnLZo5VtNjfYxB3wYURsVd86
vBYAc3k9bf2rm3LHXykPO1GejM0JyWX7MtCE5QuMTV4tTFx4IPj0Wd+1FF6LRK7C3DHtQYi3pIpq
1lA+poA9YxT/TsPh+UoFKU/CMuGaRb1mKdzXW9sg2gZl1dytYYZ0Z2lM1hFeit2whmy8TYX0YVPc
NubdSHGbYfazy1Qebc07oUH+XNLQch/yTrPAUbH7PWbzVRXdBkX1DsRcFZQ5pVpNEnZgOKmB54vO
Hf9L8WJX7NMKZmcIsqP0vqihsfimMx9HIAbrcGDCPlr9tMuWnnDVvkeDvDjddM/Dffa02T8tlKlA
DQQqZKVTVKr6Jmrt9uTjYHtWtHLVHO7sRqAAbnwUe0SuOsce3C1kU5a6+Tju4ogFIeJiki2HlOWB
90EStXcahsbYe0lG/T6306Vte2z4s+djubEZFPeyZY/vLuIhMTU7myHlJIpNBpbjRIZO4r648fy2
3PgglunvVFaEh2ggA7CEVe766hE26sAmlfRKthVlMDmFt8VkwAGbTtE50QKNnB+qY4PYgZFFJJ1r
VYdsNmOOC6KEwvuKLCSPUSpfCtrnxBW44NSfGolrUeOCHZLs3Wld67IwBQWa6l4MD12PRuHBzx1A
zvkhNgBB0uGKQY+zgp3W3w3Izc/Igrt9PBEkOjSsHTvCarC4N9fYd/IX9hL+WvyFyQk7j7zFejy2
NEubprXqnWVpemwKnJ3BfYOmC5/EZig6RGG9jQcizu2NnVr4MwfYotDTquom1RwICg41XkJm+mOx
yWJ5V6jibZ77Q7wszxn3RNR6x6k2NinuGKmGjd17XGHzLe5nnXZQ4KcYn46rV72rP11GUShC+LWT
c8jouLfNaz7595FKjiC7Vs3Q81ZWDzRFTdABklo5EmcWSxOmLnhmrK7HDSzuuuF1tOMn5y8TyQxn
ue2+qpnpRO4TuQpaDlZQfh95ZAyPmPWxc9Gu0tT29N5pfUjl55D6l9lEQ+pgMIUR1RAD68WWcado
Xc+0RVBPyVKq1pbZd8E84T5XU4UYzB3Vcx3531VBGDDztBec2OPOadTALwuVeVWOJspkpxlOgxwi
ZKIgyzsj/sMT5u+Vk2Zm4DR1gsXGKDbmNKY4xe0ZVX83iVeG++whsza8g61LyKvmN9cTyDLGAqe5
7C5mHLoWIZZjtM+7LLmYOHZI3vSdYhfPhBF7Y+M/1pUffQjoP79cn03ZCplpt7PbIrmRGLzkMlky
O6oybC6LZcjfHTrLqZutzxj8/jrSqfvZZqgudB/z5KiRmgGumbfRnensBauQdJUZozqgAZv3TZk3
z3CH1XX2jPpO6xtsK87QeiqX+UxWFw3P3O2fMY78qVokKwlrmbZX+Mc7P3bvsxQhu9DzoXAdNMT+
cIxByLyxY7HhnIB/nuOYlzNv+4eWBfcGKVyQYT75WhY2YpxMLXvPuC/OsdTM8Dj6t3hXnyocVOiS
us+wjJAClpiXC0ICVuawyEPEVm3L8rndCNctPochVhcerPeKueCKrwjEG4k+xqFJcjZxreM/Qjzz
rjlEiPWsF3ePnOEa+vFbEZqg9OrlrXSKmwGr5YXojVXbMjgY58x4HlNSpLtM5fuetRvxYlP1WhSV
swYbrvjS4+YixsECDpMsIX3o6JMNbqiNqLnSIHSIbQIVmvFLHG3qslvOEVPj3biwhuvd+i5VQFmQ
7hn4HfvRXdmKYOCUgVyKjXQPbZzuWzmrjDFmAYA/whqVAPR7K5HgbW0sOcewY3AQ+JqBGikDUZBC
jdz3CpiXafkPWefFKNEK0lBBN2wou5Cc5mWy6+VY/CqkCQMEDNNqGPEbJ0MbQkGoi51q8wAwASVe
e9ER85iGwjIYbeciOgLOl46hqAFCxHSemqp4Z6v8lGcGQa54CDqU5ZpReOyG95EMMWP7KLdZEqGx
xrcCVmt+XpbMef0LjT0n807lVfrlsz0PCnBoR13Gw32l/Tt3rhB/ZA4aoSLpPtMlHK+LlmJcj0zO
N07tl3gQo/uuHbJXD93Di4X+7M6tEfz6AKWpnJFKt0lUPed8imcVkUWWOIxLq8EjLmSYkXaao5mt
HUVynMR10Q3h9J2FPt5ZX2ytxZbENCDuS8PiK7IIxzNxPTmq3nrZeG2Vicn3xjsckaC6uDx5SJ26
fvSm5WBnM87s6OD2Vkw1YG+066+xch/N1P+dTNPr6NRYcgxMVg7F3RTtDHeAOG1g/PLnm1wAJMQc
VwO0tfhXiodqBv2BSaZ/ICaUug17MpTEo5wNDIJjGIws5nbL0j/6tcvmMd/qURBL8YVyOEASeMpK
xm38Mu17Ifz3vgoRx2LEHPzqBVLeH382t6y9Y0hFeEhG/4pZEfqZFpdyADfud0dCBwDEIWkvq6cU
wRKbIRyVi8Q/bj5GY1T8DGPuBqBnp2PT9865znoDUaubnjS++qseUTLmvh2kCe43JI0UTZFHkeTF
uBAjoJ+xga8zMt6E5v6dCmQ2ts3creKs41dK8n0V2a+w/JG+Sk6xBfEJFzLGWFntECmBEXRm7L/Y
J28glholvEGnT/5qFGTpnF+Yh1l7ojDkfY2Vc196NYIR8pV7XBcChZ4FPP5NImt87xz7Gk1TskJk
Yu5YwZI2k5SEG0oreizQ1X2Mc5tvlywFhWD0P1aMVpn9wI19EfWBbHtoBaE3AjpT80alZLmrxbHu
isK+Wn7/MLFmRdGeyg8vycnS7vP4J00S5DuTkX6Wi75O5cD55fHqDMMrUV7li4LjBDIIg3K8A2J1
E9QjPwdPRAbBuPayerqij/x2S1nDMG87xL3cpJaBFoblQLFpHfcnlqzT5wEYgwG9dmws7zJXuU/W
ed3c6DuhdUzK6ifstRcs82xelBW9aJN1UGiTBN/rzzRFR4RwG+dHPSNdk9kFRm30ofCdkq6OoXBZ
V0hb1qEkZDxnhP3BTFOzjW6T7eADmbWScUPpaa4Busb4bL3t6BVsrrj2iv3c2nvQWRdmNuMTxpYH
10fb4pXNQ+XcAlni317eXZiN4tyJkk/0CA0L+WQD/WovCPbheiOhEurkEei5fcFWVR84jpJTbDGi
9DXDZqMwXNhX+TnUVG6qKZedPaCgRxNkvYbtZASFXbkfpNt3b60tA6uDQWCJIB2ARlCwbioAF3Ht
/CLt1VzTBrFdt/Y5+6ayb9W+5f7Z5Q4vNez6YdX71ckeoxcwuOI4+fODmSefrh3idCj8bIer6WOo
UBH0zo/vZB/diLuqniwPNa9pbB2HMlrXHEVIniFxYg2WOATPTGtd7LT5veCcDEPDW5mdtZfiYygE
5odh64y2u0/M+jgVAlOPm39008C2wEzzg2+PVLOC9y+KHEzFC+KcZHSsZ8ZxuK6d1t8C0Dy1wPvZ
rDXIuGtprNmzfvVJe7BAx5zA+aZXeyHBXnkQL9Oy90/wu55URlvjhFqtgEC++2Oo9v7gu3vWJKR/
dyBY4D9ytqrl3hLFiyNL9JV2zY4RXQ7/P0fw4L8YNzOOFwOW6NFm05LQ1J2WyKW1osYvAzZUOGJ4
PVfKalMwF0ZBsVzYLwwhc/TJUlN+meLQ6VyjKfTKs/CcJmg1A+HOK7qHrp8bZN7LgsUOGO0tE4oO
NZcO9KfCjO8TiK4o55MKcQ0lR+eUw7nimv9RSIn3c8eewTWS+Vw47guC/3pPZGnxGVayfUZSZW6a
JSl/2sLCK2nP5dab7CyYzRCHtYWoRCFICizTCjlzrGxbwTH53aCteKutov9gO87sPHF+UrNnZejn
LAgxbG+Z7jNT8RmbxAX5FUNsVHttAz/zJm6daozro+HP1TbMrQyU+7J8ZnEtdo1wwW3N9RiuwlzU
j3w1CKByVRNPkuDZnN1pWPd9g++lHLwnu09ZvrjwsRByWo+dBcoxaMVU7DtWPqjGppJvZm5x6zr9
vTU09T3duH+uStAVBiid0yRivD4zkLrMJ1tjTpHINJOmAKmqhUVPHW3KpZ234GmTg58I4xkLdXIJ
cxPUjfCySwrdYy4kdo4w1cc0jCBLtaIYfgOYHc7dpOaDbVTGYTYc0GDNDgpqso6Gbtj6kQu7cxo5
WssJIExfmhhRPC7sYZzsTeelKR/hTNxr3WBSs72m3lHClOBXjHjvYRh67OPlt2UUl2jsm6uR1/7G
qjKezMgj5qjq5HcTtqA2Zcr17zoYBYiHZSG2riadP0359FlnAogdCoKnXBPyHc2eYqEShW8gqiAO
wSIZA+Bm4tbTI8WMRbEpympmRqgZwSBZ9a4z0VSQOKI3M/ERvhIPc/PPJRfFgmMVIWO8aX1T8y0E
UrGP3A5yclfzudkJlK0aeXhofIbOTP4EH8+JejNezfaSfHR1/hSH85sA74TaSzI4Goqggdywitz5
KLBxBYb2LErRQdr0VDhL5sK/2UZSxMGZYD+J94kVK0la06EZ80iRtQFjhkzsJJBaRsE0M7noBsPf
u1Wfv1q9jPcl+2g+MbmcWh7uU8ji6C6L7OkxAeD36ufGXdvUoE50HXIwNwsKCl8bjCSjMtkIB549
THvzPBrLwFO4zFfHyxx6ujJ+qKqmOBoLVmU7EhYsJ5M70VGpzQvR/TClCaHHTMsR0qO5D3vRBikK
Sze1xM7ACXw3g3JCZ7duSjIIrAxP5TSFz3UJoZgyjeUVdcI6HTOEYQomZLuYKYZ0aBgMFXF8GFoc
Wknj61k334KrAemaIkL9pcMaqIOkkUQaaIxVAqPw5tlPANOChVTbsHXBzpExnIJ1aAwwqkkGUIzQ
LlR1op6eciJ1z0T1mNsefPUBAh1IG/qQNxdQDjnvy74t4/bE9psyynbuXUNes9jLn2tH0y/VCeOT
eiT22MkpPFnXouRtrJNph1yfkzaOXTdjTc6T+a4iaVjRhJo7s+6KIDUjhp+ItXqxdDN5p97WwVYR
yGL4YKPzTW7vWx4nVLiwdwuQiSCCxR5CLG/TBPCviSVzCR1ixUwHfMh5loNZsOP3yXTABYOMSoJw
OUZjFSCaIVF1Shf5YE/VjT21bLEJgstslNpZ0oeVLRtW3h1j6e4OA/bFWOq7UVEJk0mNQZp0J5tR
Cyo1k3Or7jdu0f/ikaZ3jJ2Hgv3kKlTGbxqzoxopwj1k4shgdhULxD/MMAKtxFNZeBF1axN9h7hZ
EzQw2zK2AZgsLdY7jvBXaagjORmPhoNREgfVH3A5asPMvfyFIwtYMc7kwF0wODXW9EnGX7gNx+wR
axPrUKIEX/FcZ9fOZAm+TnMcFQPCSlfGbzXjlLG2H2+scqs4VgLJuuCDVLlCnl5tmY2s0cPBhu9d
FHuxPrExa2nr6+HqdtINHMMrjlbbIpRwznj1sTmkvVg3/fw0L7LbzNH8224dDKtG+Ue2Go2nEe6S
mrSgfIZhL0Z/NzKO3idp2ZymuhSboY6PQDj6y0ye997qY84UbOGnTHlvnjuG3yZTzhEcEqro5jly
c5S1SW7J01joT1pzdB83awtwYO6SOYEN5szrivoX2OeQ2PeIAPljdCcxsBPhlPNZ90bWMrxNMf30
BJSuLK9L7oxk4chpZ2lpAnCMaquRu/erHJkDg7isR8o510NcfKI5JeamAskM4AAAmLmeWay7/PDF
uw2kBwxm6H8XoK6OoCsYQydcL01ef7udsq9VGonsGPopugWcUP6bHCxdw/GT1RfmN+UHjdkmn11a
TkdTRyPRkjKeGV6TjFWTcPYLj1uBXmAiEQEoCc/Kq4GYAaMRJ9zRF9ajgyaBOik+c2Qwa0OLcTZo
TZ5Kr4nW9mQZu0xkBu9qp65RpIunsczi04IGivAANL8bEYdGMIRDj47FZntTZqnc9thgoGHR5hGy
F5+MuksxkqfugWi4gCRXfEBAYR56dKGOZ7/XsZMzUVmOi6FwAIJInb3vDkgbSpOKWdj80ydp8doz
Ur7zNDp/ISjGrb70tjUaayBZuO/VDN0lXPARLi3nmYprfz1Dz9sZenxHnvzQySE9LHVRbaC3R4/4
XYDB0Ng4gmNIlEv2EhI6iT8d4UHIlsykAuN0HdPd4uhN5uEIz+z8OGR0ejKSaM3TIUCDOG9kCClm
Mtlz5AUT7rQL/cBBQSYbl5lb/CAnQ30RNz996FmgUFu4/xCSOMNqXoD8EhQZBebYLVC6yrB/KPr5
HhEFx4Z1K1Yy9zoT3bixq5G3eKxyQgeEubOSJT7oKH2hv3nhITXXLZavyjLebumN0Gmee385tKV6
KOPR+sPQq+Erc2BVGA1vUFxm+aYXBY9F6LTP/jxBCTWM72jEFJsT0Qnjz0r3FdmfmzxEiD959RV7
14+9cBtjp7fu0KWsbBeq0YgOnfn9gvlmBa143ZNP9s7UvdzIqcT1ChU1qKhGVtpENuP2MSubTDr7
Hg985eppHdtI1iHMPLaiO4Q6ZFekaJo57jF/D/gS6im2N8XipTsxLgl278p377ti7NdFWPRbd4ig
Od4SPcn+JBB48tzfSlQuZ4wR/umznMQKXYjfBnBb7hOu83mFVKd8zJo+/83arQwWClpa5PKip+TP
UqMzy8UXHAJnY/ll8oayCu132O/qqvz2ebq51sGnitXSgIszE7YnWVk1+7Cij+6WRu1o/Z+VZPpv
t5Q+VeJ/c/3lm4Rkg4JszNwPywvhFTOYixKPn6HbJxvPxeX2DXYednintWy08PkjeoRblByk/xGL
FileIfYdkQMrBrIDL3K5K6Du72qtdeANOPYXaM/aJcKvKrIvbCQv7lQex3hZkXKyj8Dpo5TPmO5B
3MJU1f7y2Q4RP4TFqYjTZmupkN1sI+49GwPcLRehuDOnYqDVTvZwquYV5KAZrKk/vuvR8J6k1Rm/
xjR1V1HXeIFJg/BYFph5p4yke0bn6QaTR3xm1Rg/NjOMeMmK6gFlBM7wrvIAkKk90i61LadIAk4x
SKyA6JQ/awrFoADeGEyFEge/U+kT3Fa95bnruxvsZloj2J23hVfUAeeeFRijCyzQbQh6E+YXt6W5
a3BC4YRjmXmjfKTYJMNd1yRPli/ck1UgbnLb7FzHIEHGOqaezfWvaLlN34Beabf5MWV3kODVtnOR
1C9t7F8AdFkBVLX1DV1i4neqwhZ4pvnRu66FrsyHjhnJqxkZ1Vfp9A7aTitfI17Pg9KjF+xqoyJz
Q5VX302cEwGPN6k5/L8iegz5xY+RVus5u+2wNG7qwGB3THtZ2idFyhqXNJTKOn3tQFawzPK4v6zu
QniFfWzcZtxD4wjE1JXPtIUQKUbzWcDHXNVOdV9KDT0IO9wqUtqBgFuBHJnZVsUYYO0WTZllhcx2
i54EbkpZrpiQHklMX8g0EyRWZGg+uBWYj1qUxq5l5pu54lv0EfGJ/NfYbOKQT9NGXcyyJYrFB8nC
jriZLnbDHhcs4a+u73+I48CkVNKj65yWoKp++9FEjpBgEmvmFskmy7Se2viownHT6XAzaBkHBSPj
ddWYz01crMsuPTWNq3CFEUT5EC0pWcBuXm0Ws7UgMIFmzUbcrTJZJZLzNGyBSnVFhEO/DwOPlJNV
1rGPQALLzWnpQzfk9Gb9gxrc7Jjo6pwMQKAaN7kkuCzZihYE/9bY27bjWLAI9uyXgWUJ7B2R3oVN
KQJsuIxuRdYyFS0t/9hNzJQV7dGUzG8FK4uIN/TAJ3SH/02uPThPNCXWOjELBWyC1Z/NkmY/6tDe
yTjtv+cUcoKeou4xU0tNzYpOdZNWExNTM+w2TlkBTR0l9EAwPu8OA8GT1AMD687dagxTE48Mg20L
LSDVh1+19pNfxeBwhqne22QOwWYtb8yqPr02ieyokJBE4/xO18UMKtNomP2SrBnt60KSnaPaUz9z
X8XgbAOV5DenGQGXQLvt7hOjmr1Xqfs23o46kpWjFeQZFhYu+8aiNAFDoHPdeNKMTqHXHuVSil0Z
M6DM/DeN1YPfCrUv4m2oAWG/aRJOWUBN1mVccs7/eB/F7bfGKqfxtnZTs0u7/NHDdJYNJwZs69ic
n62GVzxh3StdnHH1b8kXlCzYntL8QpAniEn5O6+ZJ/vNk4D/sUpmnk+h6c+Y/nYuilPk9aPJdLUx
dx1CYneQ127ySfUcMJYTywh+uz2OBmwGH9oRtstDpl0GasPGmIegGMpNyntUNtmmxsc6jeQvoRfc
MFXclF02A/mymCRwj+maU3ohqqcpzEMNojQRRD2nJJPxpqQ+y8GI1CryGFcWIIAGNzaEQZhQXbNb
RuyEaliXPsDHpWW8II6x9Dz2zwWzfRaEYb6TFJqHpbLlnVn0Hc9MAQaj8ibw+aKDs5JDDWNQej/Q
LO+yLJ+ucQeJaKz7feqwHWKsxGdoGC/LKHZxNZX3kUi6tex9jivbj0kJaKqgVsSMob2ZA7PrsVmG
zKIyxooXOZrvnpcgDKlkduDdsLNzEhXNPeZIe92BpTl0TU/lX3Gbgfr4nFxH7Dga7wg3gYvGUpR7
236BTsThlcT5b24LRAJlhf8gDdUubmETa3aCdYMkODfqBUWq8eOX9nyXeDVu2InMObivc2BDGmRk
7bmvpM3wAufs9ZilA1TfuRWGvtSjBbfeLFoUwL47ZcK+pL8ofQYQ1lgHfQMhjcHzOuNY3DiV3Ide
E9guSZjST77pWzZtU+08pOl7QG1HzLvNxs+mJYiSHo+FDsEluxZhCxZzsd9qlgcrMdlMjwHJgjfP
U63Qh9I6ttl9BTEBZcPP3KhtDHlwHNyYozZZ1othXTyY1T42rEKjQEeF4uzMBpgnNfVwcV176xhM
9gEkeVLIB01XR3fjP2bQnoSNRz2fmMoif11juu7Z51Gytom655sQdzWNwpslNY12F7b+rsebheNC
J+YVXS6/BQOs2ugDD8VX/ceirWOFSK7vfhgMvRbzbGMmwJ7nxEz+JwU8kAXwC5vwk45Y4puSay21
buST3I/OSuRPaiT0tw+dBlIEdHSGM/RmYSKoYmANWfkposOvSIMnkeb+Rkv2kuZxEckvEF67SUc7
v3XvE9t7NBNiExeGfiADcQBGUj1FZsO6ChvLRqYYxBMnXk6l3aBzMvi+VpMTG3886acYFITXvsoK
PpYhY6gOjuWnL6XkLtsNcRylWxbRvcJfwdR7aawr3lEUYpH3UBHwG2KvL+qegYzk1lMGX+KYQi/H
z+fCd4wdgyG011QxAnpTwVIZeCMDhNuL+6yQXwdVDJKjHSLjZUqmNA3o8x0V8MN5nZ0KDT5Ribzp
hltvnW6pHjK/iI5UkkjPlHWbYQHQXA9SRj8x7FY4BT4BREtQdbmJky0DhN7Yxca7DTZhX4GinimI
hD1cHe3la23IO68C4YMKp16VApqdCp+gEdyOWKtbg/SIDl4ctZeYtD7oJiBLyMN7RRsXw2TqXpGP
0RJY/XKo2iJ6mCF2lj5bhxRqEuKuHwNI2jKaCeAmf95YumHIv1iANtQAycdNxdrUtYE5z3meq/je
4BjC4vSQ8sBhCGyPdV5djQk7cla93OafW+3J6mBj1lpbI3QLw2I7AEaAHVeVqJd5mlrQr+LaZiaH
gsuIAQqgZoHePiIzY525bCbG7asqj7Z2tNz5ZP8t7r9zd169kVtr1v4rg3NPg9zMwJy5qFxSKadW
3xBKzZy5uTf567+HbZ/ztdpje3w3GMCQ0W5LVWIxvGGtZy2r4cV1UFv2rWVg+hYYIF2zuCfEg8xA
t4bKFs1siYGM+wBh8Me3jLho2Tue4QzMyrY3Lpt+SPZGEkoDTy/0rqSeXks0/htwKSHYGRmv7YTJ
Wja0p9GnXq3aGdhzjwZR+VN9Sz3pnfvSlDx9KuMExcLdF+L7JUU8QeO0AphtFq9lqOFL0r0NJpPm
QOutH5n4nhKM+yPeH6qzmB34iOi+ltisCgvbiG+nOPABPu6mFPBj6LfnTVMb+y6vBxi7pb9K7aJ8
jmUi1j5czVOVUvG1jfrSeLY6ZI4J/z/qyU2OYVXJuZv3bOuCSyzPHyPLBHimsdoCCkivjbEXK5f7
M8Qzc9uHEUGEkpouicHq9P3BGEO1K8elcnWoyhjQRKfQVF9ZvPYHNJ08PnE3bQx7DDfkZ8ZAuj1m
87MCJcE8dpNB8tzkkn1LVDvmJWK6bu2JRt/3VC1nvNYDga7uZk4mEFFTUPM4rdoILpvTbd2M+wOI
LXPn+WN+T6Wv1xOjY4yqdnjdJWl309bwoid8w3yqkfMad6Y6RzU+X2BAx/zm4ULdhkHkHh002owY
JZATSxJkiMPmxi5ccY72XF00qDRJlkbfAvFw8kka9XCiMvmabko8ye+qdBv65ywK7t1RXFNGzsGm
GkZiCHQ6sCTF4G00X6YEp8o2R9hWbECdmBuDpTDrCnagG4N3D23BJcMBRMe3uhFJ+7WJgIisC0TB
38TYutzUkHKtknBCw9e4DkreJNHWeW/3NfVR0190QzKmu2FaVB8FJ2lANIEdX+einm8aUTGWwU1J
MVbjqSYjrE2aBcMElIRyA/sU9VZpAvDPPLSrXbtt7MbfcT13G6wpb407DaQ5JOOqK3GAQISkanOS
rD8ABwJTFVyLirwDn34llXN4Iz2r3yB8Nc+djv3Y1kkrLPy5o6yQbhI9iMF8bxPm+jyyxX1Th8VV
oiiHpjE/KSdsbqyRtBa4Yy9161xBi7NXGcwKXG2iPStzaKIQHLhea7IIRMzYLHH4yWSrPuN8ty6g
iIOQrOtVFFjXdgalfqwJ3678qypg9O6PXxJqWnh7WxvPcD+M5yafTpq1L3UYP2WYoswk6TdMAk6R
Fx61LLamYK5HbbiFX4O3yxqNfCd5OuLO9+z4rI3luPa1m9LkTMb5jKF8kw2Js6cKCqBSKvs8zlxe
EwXvsjMav4p+2jW1GRGmoPydlUDHJXWk2IbsAM9g8ru3LWQ3avMksl56P5PoGppofJwxG12oKspe
Bkx/m2TCyr7p7Ajqs01gwEBxmyAZ6aITaehEFXrY2IMWMxU6EDBTcT/uczqXVVbWGU82mX14ZZpv
GXDf1rYD1didrhJhftQuHvjGOJoZqMOsJi1AX7akHPaqQ8XnnIy6u4sq9xWCOI9okuWpQUIb2HsQ
GTudGc2DJ9gNE784X+ZZCtezzTukumW2z0p324yahzYie6yEMtBF8FJ0PosBe4Az1s0VOCMslc96
oLJL4hR8QUcsD01ecbRV5W6FgIhSV9aVVJ1UoNQS9+QpRs8rmvv4OQHwBmS69h6xhs6rXFfFkYkJ
MBhI2ZuIZyJxrVdlYoqHMi8o7JMUsU+LLZ7oDciNoxXtbMMQz4xZb012QWd+weVBg2C8E3BpoHxO
6/ChbDhN8noqz0QTZAftVrhGS3v+kqRkoWPPKz5QUNQXTjll9ylyWdYShnGsRMvxaKwXchffmpDq
NwBjdAWz9VkW0rmgXZmeTCGiAxLq7gYIcb/vUbG8evQIR9m07ZVpNs416npxjlstO/Uc3Cvuyuwu
uoJIz5xPMu8qdfSzPH/FmY8iGGVGqPGdOZIpnz118lSJObnEMFlu47LbTF6cbbvOCiEjhuZTpv3X
LBmH81Exb/YKVN2QdknKdKcQpKtzUw5xrg55W9hfCZ3VGx+v2h3X65otKZyV1DOPqKNPeam+EZpw
nMmMPZ+A8KIqGbPpUMgGzoHr6A9VoQBLC9ybDmjLOpLdxpXTu+GPw7ZPm/omlA2SfqJIeWJZxY0/
TswWzQBYW10AR6zaybvLan4wyCMSE8ya3Bc/f0Kq6X4dnDwnAgUWbD8E8t3nBkcMCwJkWmkuL4b8
DKn62Wr2qS/EZaMoXC07e61jg0WCciDOJf1HX6TRAHUlL3e1If07OjABnzSGa5FxdNK0+ZqNrBiV
kXLZBLDHm3J6qPF9InZMcQq67lEYQX3JPMg5t+l8kBZw7U/Z/Ay3H6yuOYU9k5bqzrdgOwDg86ZD
r7yviQzDU7msOQJdVQTPeA55UpgG5pEPtcqRnvh+zP07HT9qz8ZzLEpM3DVD4LkyxY7JHlIsCXxq
b0eEuVa2Me9Ub6K6L5PCPww1QaAgUPpqi1qsPNjj6LJQx2+o/Nl/pvdgYzx4R8uW50Mr0Fk1kSMP
nulG5xaArL0/GPD1aWSZfljRkUzGbC0tULZtmEHQ9INLASub+QQpGfhw930VgBIzGeu4eQ5OOEuC
62geLGQmwB+5ImZWUHN0LwpKjioIQQslyCopF4rDPBP5pLD+700Krhc0gCghBbNen6k6dZ+FFxS9
1JaUd56CsfU0Rl4MMDVEzauYMnLfJheImQmFkdeZdyXL+3VsxOG697z+tujDM/LL6nWV6ovaT97S
GcgEy8jsxDIU+i38nG2GWgJCTUW/QxCUdwD/Mm8bZBHrUedvbqEeSbR6XZz/yORaeeyxfx8GA6qQ
nl1rR8D6vWcF06NOjCsU2AykwYjIVAA7qs3nER8qwBewWam5iIfb8OhV1WVVOHdhaPXomfqKHL6S
FAtMQMzWXeyZdryvqsjcjm19K3hM36g+7/cl0TxbK4GvbBseUWUBUijosIV6EFVzg9rAJTYr7FHN
LhvYiWmsmU3hwvC6ZIWwVS2BA+33k6Oq3Fsb1QbGy2ne1gmVmhBMoEgpYT8+BMECl+7VxoRwBPFx
56adtwmlDcLWMocjGs70QK3Nbcebg0ecWKRxNC3jvNpoDy1xEevQy+GlR1BEEsNwD26Xuadk4JwM
YuwFKG6H79xau3pDP+MfUhzGMSlo67HOL0wjNS+lNCwIxU7EcSG/o+TZswuxza5rl4oGWQht+SC5
3yDBJU8138T4bTlL6XE9QkOSzGqulWjtqz5AaW/H02Lshd/wiGxcHbqx0SdKr46NmvE2j8kyG7Js
AObNVdO31DpTVjJXWmqtuNTArGx1gj89XX43r/0tl+hV81HdDd3Hx3Dx0vzn8q1vNXI44qCG//rP
T3/6Q+vfp2/q/+v7D0FhvXkZXj79gVlWOkw38qObbj96+O3fX+C3//N/+pe/4T3up+bjn/94q2U1
LD8tZrPxoyvP/nNyiCzil59yRZfv+NXHJ4JfPBMZBJfmd9td8O9gUSF+sV3fcsjtcfB9YvX7t4/P
cfCWArLCZWeZvxlI+1oOyT//4eDjs12P7zKDIPB862/5+Fzx2SbqCxglnNM2Ps7QFCY/77NN1FFp
BNiCU03FcXY12ovO36CGx25em3vKJ3RSDZ52Vg6+430w5sH9ktsS1kJq0qZ7QetZrM7d/LJz0qhf
T2ipQB/NpRWtM6hwXyzHWAIiuhqDBtEmgocb/5lgOE2wMzWh7tDkgzC8nW06AZ7NsTMQ+7asUpLE
Cm6k4frGytKCXO+oq9mEV4SZT2s7jNElWXw41Gz6MUum6DREMy/L3juPVl3T+ObRdwsfdnjElgW+
m8whX7KSblGHq+ppLGE3+u6VsMurxB2+GNCFtArIBmFlzdA7LHv0xfluWUC7eMJErLeRKLdJow8R
SdSit4iy0gj7M3vcFnqR3gc0cOju7AGQnmm/uuKxC2uWsWYCD43BJhL2dRN1ROIAjTWbl3bwLyND
baogO2/akGWrpqgiB9LIltgkvlP6CsUwGZsVaYyaPkhDROxRYy5ftmi0OjjogQmDw16SluC2RIyp
Gsz1vrS/YCfZTVV57Fqn0ruSNa2NA2cI5oNOeegUiftVtDp8LnhI79IhY9dY91q7m7qm/fWMIH5i
Qhl/sdoaXTApzcaHEhNrcovJ9sXY0Wly42FXqU1hsaWyO+wpVkJk/KppCOskW9nMH1JsZZdZYNQs
S2IbyiOPd3hVjX9e5NgURY7HSuUj+d3CS2CbeUjtU7wE05KXgkGAGxnTCA/uyq6ziItHsEjlDZTA
Tm9jgIUIflnEnCM5YbTB45KN+lDemB5BEqwnzJ0i4nJldvpOjW3BPgFIFiDQEJyFN0aH3KrAIRcQ
obaEmFbfpgRuFGc+z0bouevcZUUYoIY8Dn7dH9q+oNWo+uRtGiqU8oaLPJXKJr+KWRRtYxCusQOB
JtOR/FZ1qE3C1vF3fVQi6QqtcgrOfF1rbFa6xr6AHy+lThrUSH1eR/X7QBP3JVFD84SKT0JC7WBt
YQmyQ3r/TCHNr3s+4NCzunfamu5Rz2HxhAwCXj5WLFCTDOR68DRQD5g59k/dVLqvU8VLr7hZT9RZ
WV+dXDtj+t/mA/AK5EwuetpsctlfVOGbTUnBOZYI5l1hOZKDVfoLqLxI+tc+nmWwBvYKSj2LOlFv
kcyF6a6gWhrXaRMqAK5DprZam/lH7/hLbkKjoaApJzLXmHP51UeS06mCGnwFJxIlyw+2NurNtztA
4FYJ5/o1z3KLlYvqq32LqRABtW80cp8EuCh3fsfc8oCKBP1qNTHux1rjRB0hX5P9hZOH35G7E2Pv
ltEviWcOkKOUxziNgBrL+lSUMkuPSIO8/lgPfg4ZqSqJlnPn3LopZId5KspZ0YHbMAI0gX6vGM+z
XDGoV8BRnOYMj9xe6aGEKRF1aD8T+pIInwYFHHtE03C2GlVMhFeY6nzZWlPpMg7E1yStkdliVSiU
IQnoarGqsBX1mzIJGd1VWhGuGFtc1hsOVeuvFBySQ2Zz2p05VkMZ5tTm0vSLdAkrC5f22QskmvTc
D0gPsQ2tdlJR/yO7lLa3gyCNND5hvNZs8bJALGGAoK5SgBMWSvVy0hvusB44b/Cb9iGYkZYSkcMC
7FxT45K9itOE99KgqITox6KP3W8/bFRhsUTNPJPhB2KxsD21YR8Mx0ZGA1m7RZUlu1qH/peQCMX5
kIwTIr9OBVG/a9titI7CrND0CFi7pO2ElUvcQ+AayLomJmVn0BwrdSpjWcGqwyCzj2UfyGtN0X85
1VNvIsDpQF8U7PHqg6cUUlxtsZXYde3AEiWwIkI3xGhH1h6QLFieNDULgTMjBlzs2p7bnPQwpB+I
LLqerWoP2N336hIkyygsMmmBmhwxHmqyb8YSBZ0fN4GzZWbouTtkFVSK5EyTZqTorV/wDo2nqAXa
uBJhIc/KuPAAPZo2qky+cbQYIPVoz2fNSIe5KJ0I2F4uyd4cUr0eOvqoIwgoWSzCNxyHpafhFNHA
OF+7KnPibRaPJnRJc+pY5VT4+Oxs9M6lbhCOKSP3Tqp3i2xjRgn+Zh7qqPANS+ao+EcM0bCjO3bw
bKBQtrvcW/t1yHOH/4LDqtm02iffzQ6U8EHgdMGiE7eJMgFB1X+dpI8nMGwiBRI0xZa3DrIo9zdM
VmBnRg6KuxXSkAQhhZ0wMfAijxWyX7eQ6eNirt/Lvh1fpc0MCoWe9Dhj+8g9pfTOH30b4/AavZC5
P5O4SG4c5lO9Je7akB9ulQlTPDNLzLvctSUr/KIoD7IIXZvJUjGdmOaqJwdlA7EDg97MVp/Vmz5T
4tVlhEUOUKQWk7eyUsRVcX9ejEgeUEVFVbEva0JaIZK6xs0kyhmjRlzHz67/GAO3xN7uyPdSd1NB
Z+zoBx5PNv1mjAh0FXhx+OYgD3VoG4bpapqMoVwnUgk8S1YXsej2XSJtCsmuiwPs3fmNQ3IPSaZ4
gJU7yA3S8eYtqIK+20ZtV9v7MmIRs1JmBJCMvREMawTkxK7qklEZ6kh/jacOHEKI/pGyO7C/uZGy
3zHCMvo1Wm1/Fcp2SX9w/ABJ1ORhxXTyRHHrg4UI0MkLrG+M1hmw2c3INIPGP8eZMNfwWxtE7ORS
uS0j2jmv/du6R/QMlDvv37CgS2/lK8nHN7QecSh0g3xItid4GpkhhQqgJGT1Acu+wS+KW7tr23LN
tAfdSg2kG1YAMBLOJj9EwIBIhwWkKJe+uK90C0RgtpwzmNkIwtEcxB7+6lztpsYP0jUPaENvlF23
NwmbO7TgMku+cs2G73M/K8Rws0dagjsFAIdI+sDRantqzCCrJ/q2ACN+s+RhvPihy6g2nHFUbVlp
09RrM4imLQzR9gzhALUHghSLBW3Z4LEgKBfav1/ilsOY3s/OdjYZIK3CfhavqCWZXPF1wE/gQ1gq
yg41aAiMyVn//bbqD5ulTy3VnzZf/wvbKisEfvPHeJRrmNQyfil+7MS+f8uvjZXh/UJgKsYXz8N/
HZiAQP5FYTRsmiTfsp2Au8B32uL/76zEL/Rang0PRwjzE4XRNn8xYfmI0MXBIEKPTu1fLeX1r2Ad
ulEOOC3mb3/+j0qWLMurof/nPz7jUXgFi3cHFwgIo00lZpqf+yrI2MXsmGAnYvTAl0k2pzdjH7W7
YIxTFkgpwo/GoYpuK+zQiJyTux+O1X/z+mJ5gR/4P57twMszTZ5Fps/bsDjWP/J/FK79KrGX9HbL
Mh4gpRmrQQqHVwX1S9neYjybrHHlDH166WJBwX1OeDdPvTFA20eS4rl2veaxnLxnQj16IiG0re5F
nI3z3gDaNe46XEwVI4r9n7916/dvPbAcVO4cN991LMv7/NbhJkJgFfDEPA8L+2EyUwu5Udo4oDUm
4X+ZWiGLXagNi98JNHl6rG1t5eeTFn306+X3h5/j5/6Yz9ETvi082JwCoo7v/fReDLjNRUt6BVI8
ShMCjqXlYfJYzAVNnTs1wswYAoYVp6Ha5IlJttRfHA3/dx9kIEKT0s+BM0zvv/z9DyCndkKOHic2
9P9c016Eowx66jCZmzuNiOs1w2e8Y86wGDdg1tcQYgj8OnRQM8y9xhScnNVuTfSDYK2MRwnxFXtr
FaMidVJSaTG1KdVu/uJdA8b6fPp5TC65LG2Hy42j99PpN85Z7ll0ASylE2ZrCepCopyBgq7o90YU
s20dohI3qVKM69KBmb7wNFgADkjZveiW5boiGdkpDG9rw/mkQszadHj8+2+TK4VRi3B5j763/Bo/
HNyATQAM9VmuuZLwwVRUmHeEZ+W7RppmvDYFRLl1J2QtDoQiCFKKZp0gx44bSDnCnFsCRebOsnGn
tgF+gd5W4vzP36P9u8vB84G4+m7gMPLhWC6n6A/vkdMcaEjNrIQ5QtxdFa3NUDlLhhoyEgXBvHEb
DHDlGDowz3Eu0bUHxbhDDoGUrZINrO5YZcHZzPbitQdWg4Me2vp56xavGQ73euWRyHILfKkN0BC5
jAeq1jAgGxmKwS3lZgyU2cvK8aqDZYofSAgvetCyVw8+NQs5G9JHHezJMoj/6jz6zLJd7tSoykIu
PWz7whfmTx+QPxeiovxkbRRnxMg6gYiJqDZNlE4KSneGC7tFdadwCG/VJMynJBjtU0ekX7QZ8RiC
aqH38v/ibaGf++n89rmzMjXj5IHpy+7wpw+lDQclA4cNtdPVhX+0atUeFdaibBOquq1eM1FSBfpR
WklwsMOxoqnKYPczk56G4DqsTLKVrFGzBWsKvR5HY9dnXfeINkPdT3b4hX7IPhZRyqzHLaWVrAeG
KdueLI9TOMB9TCvN1FxU9HGO7FepGLAQBOWwt8l+2CIeNu9r4pGZvVfsAoqHIp6R+ndLmULvnW0N
9lMIUFRJG0Iiremva8sZ7hrfVruumL6NSH1XGMG+anTt+UaUdXOujA6pbNk45kF0ScEiqyvPu4DQ
tMAwzV3VDjOxdWGcvOedAWRubHm/nKp+wCBfQ68x0ta9CKeCNOIZaIfwpTxDUHOLNcPdx7bpHOZG
N3csr+76GUNNzBkBnyKbL2C+tvB8mLrtyrht9o32ghejLSxKPju5iMrU2ogu8r5yKz2jqXY2PvSj
w0ShSlizqM50yz58jH2iN/RAm7gu3BgfYMEM/6n18BUwX7ibERavYP5Ux8Ka4r01mOWuJHloA69E
wh1V6rapxUMYtUuUBT4fC14UQFac0R18CyOtTtjk/C9dqY2v3eggMitNXPBsL4bZPHOVp9wz9gny
Q8u2fS/pGXDKkXHR5/u+0PiaISlvW/yPd00yfE3Fksopqw9bs5Xdhi1r8o3Oe9vFBubNN4bVZa9m
ZzXzWs/DyPBGkWnfD73/3jL4vQ4d6T11Ogo+GtbWw9qkLl4xWjMuncwjfbG/oO4QuGmP+M6rQ1IT
MOCa1bnp9sxkLQHE1udz2IIjsDez6dvhJtNEPpRkINyoYVDHeO6io12DBtmzg+kuRwg1mB+8jkVg
OGLzVvXR7gNQpxMmAoHE79EGohTj0T/PaM22Ifa0M7KDDOIzy8LZS+JzUUrH7NMwOXHXd8f6oWnH
N5q3TvKhVd1LgPTjlV5HcILCgdtBi6nu8BBlwHcKl0UnlQ0q47pOXsKKRBSZoMVOEYRisGyGJ8PH
hM/DHK4MieA8dwJhAD0avUxdB6EkUc2C/b1qZbGwknLm2VxJedXvcu353THBw7GXSD7Qu6ZfYsO1
74KBTAuDze8rN9b8oKA3fE3obq7RX6o1y1QsKXA5Nxx0mLQlppacG+x9mwGc0hNZlVvGWsnGxGfZ
rZDciAc3JcQzgb5PDaSXziJnfUlgV36a8na+iDvc29I18zUEp4vCBX8X4tw7VK5nntuL7inVJmme
Sr425iwfLMEZC5dH6DP28h1AAgJggTIUZ0xMr0s1Pg/SGXc0RN0xZKWPcp8qGaW7pZ7rOU/RrBOX
FSqmY+gzktu4H42jGFXFYn6q9ghvQhbCSXevW9dkkuWj1KaoueZP6WMGxoGE3JFRdjUa/jFO7fi+
8H39Ohpe9mWYsJysq77MkLw39eU0AjSz8oEvmsBwQP9T927VOesDnMzVM1O48TAZYJM4SNMBcgFu
oqGI2D3bVVc85LNe5qTllTa86TWcYXGBIyOb0/0I21axVreN5JxJY3FXsjS/BFkxftNpC71mtrP6
ZDhxuAfllBz6gN0uqq3FfJHj+N1EGm1sxHPuoezn9y5N5RfHGOrb0ioVig4U+anR6XUyLwdBcxzf
SibCR78sk3Vu0q4gZLfKrYYlsY7BBSxPD2faxxaUHBZFkAyEkeoVKGvVbvt2qB5FHthXML3nlevD
P7Dr3jvg2iagPGperCEab6pBZ2du3+h93+T+DokzmxjtMRpU8Kxk1fWPUdVEp0J14jgFGcvdaByu
24JEPkgHeqX4v+PtCMsnL0fk4KOeUPsVxT7urWJNBaaeUtx+l3lXsn334rojM63oPZCJedpeMcQu
VmmnBnb2bhx/oH0F2dyY3PfzMr30ehoJhd8Quao48O9wp5ewLOGNF2VAokdaet01mnymJ2MQsOtG
+RO30yPUoAWCjOySdYT3hQ1buHOwtMSrvGWOLqOINAUCehmW5BO762Acb2LcphcuktpbtOHdEdkF
UjcLWQIDynBMj4igzMeWxuzEdtcj856nXhIRNwkOBhtwkWJL6VxY6KSbGm+dP36kKJ2PETqpMyp+
cFfeyBc/4o62ithDbMIFqNJjXV9h5q63eT+QKNYF6Ma0RRZ9BbrL6O0Qh2rJknjZ8l6lchFINiQW
NfKhLytr76LOQGjmit2gG3lk/IKwPSx3feCjS4D0ZX24gN5X/iSq68iJuz1FqH7Wspkvm8iSl6kb
s8lBF370GgXAsm1ykwFzo8/x8U1XLD1bMp9bZuXeop1IPfs8hV/+gEvjaZxDZq12DGBxkYieUFCQ
o5dA/0b4Q4p0Qdc1c57su0xVZ05lQ+bRKMzWEVEWlB3io/EcdWcAwdk5y70lWOxDQasRHVqElMDW
LpZJubB2ZeDUd1zZxfncdkO/7jqksczRke5GWL5agyHLVLvG4+BO5mVa5/6ztktgom1EahaRUpiW
Is3GZcxphFprDO7NqO4e29i0vxgKBAOS7kx9WDSm116FHgN9v2S5jlIrXnM1vyDTuoOhDGqEhxAT
z/AuynX3lRCC+G7ESfRNzXX+wUIpuUlTwu+8wUBE0UcFZv8eY2HeBKNYW3Oqj0jzmxVj1Hc8HckR
hmTHO4SQkaZhs6m7JL8Yls9MYOWbcF7yrCLDLT1kQF1XORQ8lnVme1ej0qOzcKgutBOQHauRBdij
tlhojWl8I0RXD1xYefpuMbs4F6Kv6Nwrw31r8AnfRfY4gHiAKf6oxsa4QTmZqA0gbQZzTUjw3YxW
HK9Nmd+Ntts+EVQ6uRyV4D0RLsaawGYyzB0d6qCuzOnaJRGLVrtsbDJ5i+DKwJ4frIYKCeCaCwtT
TshVv5N6Sk4lQtJbiYEX0oM5vcvaxS6my6kTiCxa/1mwIfKJYan5SvkXPDhW5EPLssOMlKWUl7TR
Ugy70ChJhyTGKwse3RramFVIotCYDbhc7UgunZCbdleSR0U7HqLJRRlNBK1msngzps0EE38GB5Yc
2njkcY6xpvEOWNqna86OHCNAyrJql7UeOEyFTtLdga3ihhOLoD7IfggfLEBs7wKexGGk2fsWtx7F
qlTlcKHlHF+XM96YYIQXgpNjnjBPmKGMmGl6sC1ghSNdlzW0Rit8B1iPPJp1MCVP7AMJYL1xanzL
PJhpFsZrtsXOuJemE00bs8dkyhniePvIIOBvhSY3OSEmao11l5Ermw/UNxuePPUzaA1fby2/ih68
LujlzgzmuVmzCq8V1j0L3Ac7HPTbGCGK90HZwUOxKMa16vjBAHQ8Agmy2ngh6yEFpB5EICOywI+J
pnWiF3MOFgMKcBqMIAULuiJogwdFeEW1l33hP1ckUPRrbdjDsLcI6+k2eAkwBplp4gNBGrpNWdxT
EXpfvdQggaf0Yb+tUbvll8Q622j/cLy7bLdEAmZHdWjRKbapSSCelyssmWa1AQLI+dHA/jsV9Whc
jrCPivXyuC7WE1N8dZZHVfBgwRpw93Meuta5IWVjrHOZh9nXCsv+iUuZsELTNOSwpzyQM0nXbk34
Oi+DAjXpuuIcs+qQrVulQKzILjKxqOYBxjAtAkKX8CCBFapAMH9fi5IaaboG3slqcXXZ1C3puW2W
/iPajiHDB8knug0a6aqd3wYUx5UqQY1G6BSpys3Cv3EaK71ki83WgYxIUnYLk2hkUh6nlSva6sKQ
OnhGg82UO5KBva28yrslyeQs9hLvGr+FOEMMYbyIxGLbOOBmJq8dI52BNRp+VJ2oZD/Gub5zo45H
Q+kRlWF1TvjUyAwIbO21JYlPE9Y6Gdsvmpv3JbTb8RvRYbHDZUTetUicgVte0rE3zsqSnlN2+LT2
uTcAiZ0ShL1YiOTkklPHpGqnnbGp1kZvYEpE3Vr227+YeSyykx+nlwgkfJoKn6mHy+zSWcarP8w8
2hynwRhZPRymJkTBhcECYQh2IMhj5PGVGbAMEmSBQ1Uy817GbCa6YCA2ZeIRjaRuDS4rHq5qLPvs
kAIXEaJtze6wVa6A0Dung3yWQhceyzZ2/eYUs15Bpa5gCnH6s9UxBJSr0SRtTRUFMfDcWkCaBTZq
ILQcM6o9ol5b6KxumrvrtCzwGfz5QbCW2cang+Ax7nEYOnLeucC7f9Lm4L4F2EsPTXpJFr8BNi7h
vmGQ+JiI3rnhrai1aTfWTZxICn4e6Dn5lsAv1gPC3gtEmhlAqBSmnp06+le11x/ORX83pPUZkAOY
Z5qOEwae+E9vzmwDNTQtVV9fttlDHFk0fp05hwANyrYcTyoOsn3haDPdDnPm4l0r2hETl9PSm/35
gVpmsJ+OU8CyG1iu4/N2GBv/NGuMGyGSbBxLmqyJTeYIHiaUeht79rCg6ty/ODnRcv3u5eyAX1mg
mrJs86ff3KnCXrFKLlfR5LwMhm4eB489XT144cuf/2L/7SuFIbosMj84EZbh2A9XQRnDRaljhBJG
ii8inQgwastErQfCGY/fX+pvqffu65J//s/I9pZT8o/XS5uPqnzp8h+3S8s3/LpcstxfLNdlQMSB
x3vN4P9fu6Xgl2WdggqUy81ihLRMY/9F3/d/YS3B33EyMvvmX//OdnCdX/hx7IIWUhup3471d3ZL
n08LNuGBzSvzSuy2PE76n2aP2Np56uBBJqluyZJsSYyKuBa3U9rWhx+OyfWvF9Efr7G+vxTTFKLM
fJOhByPYz2dgnvoRuXpANARP4RUvJwC79vlJ+2N1Ssy42auuLB6ypiNyOB2TX8/KP7zL2J9vgb++
vo9EkQE4dxuO+ufXx1s2RWVMpHrq5HFybVE9bIVm8bqjxKISNrjtsZNtpyRbxxaobaxHsXXnMwN5
izM/uhZO2IEvLCauV5iqjPdmq4MrF+UGgepizspq72Pw/0Y2sZ/RICV47Vr2Aky/C9r2bKzFMolp
q2+a0CZyn0TmM5hUbXLP+RPQ3zht9AqhdnxCnS4egGNVxNOjB9iqqkge/vzzIBP6093ntyOyrDAd
4lFtVCqfj8jUME3izj6sVRqi36KSFC/V6Ppg5hu35FYBxu4JnYv1Qo/O2I7dDFG5TQ1FBamC3b7T
G5BZhTQJMkVSQJ/t07h56y39XavXlNHarSgMKYRilzt4Ke03xJeutUcUMdxHA6lRm4Rg9ldXJm2x
M6C56EMwNPUXTfUCLdOLplsX8geYziDRS2SrQSpqGEC7zuSEhy73+3Jr8FuoS6TdyeWo+1ac9Q6V
xBXalSzfUV+V/RFRWoWGJSMjdlWGjSc32hOwinMVehOw4v9H3Xk0x62kXfq/zB4dCZcAFrMplKEX
JUo02iAoQ3iX8Pj184C3J5pVxa8qenazuBF9b4eEApBI877nPMeK1DoittnxPQoUryKDoLAq5IR9
s+kMR97O2Ci0NfIp92egIym4QDc/IIXqYeZvYzU6Dnh8L0bIQiDZA23hMLwn8X00OGK40aujaMwQ
qWDYI6woGCW+VA6qsqYp5nqTtguxu2pspFBijhFLRoo89nVix0jGkGFSiazn3uo452DvtfypHwV8
8HlIzZteCzznugmChuOMJbNvMaAJsXFGraCODZgVGYyL6+gi1kfP+M0NS/saoofEZongI/4KrNcZ
boNQ84LtHLtVvI0xBgE+Z1TgZRAcDC4D04QIEvRpY2xazILFl0QnYQpwC8JcSElDZq6zRFdfDA7L
5Zq97eD5Ayl8wDEDutW/utmK4q3Vmk6IgQB9PUWLWi52W49ypZN6nNoFeTF4nNJEUSfuoLVpaUAW
sQA/35/puuz31P8Z+jSFXfINwbqJw0ibBndP2gs2pGHpeDsZIf5rZFN/SeE5E5OGYm0z91q57aGl
r9ysC95Of3z7+4z367PHsISk9/MevrL/6bW6FsZQbRBEJ2GxaVVpXYPrj6+ooOu7UveSm9PX0z+Z
6DnE0MXBacbKYR9sbCRIubKivQOTAMtqa0EDUGMBlVaV7mtXj7DDjNlatzZtp6kGnJvVlfmrHHB9
bcdJl6scTMN2hp14Te5r+O9cqP9xdtaX2f8/G6/lgVjCcC0PiQHqceu9c/lhf2LkwhuR8lFgpZt0
Tyg27hz0bptBpKBlgKAv3ZkRFCLyOdCo1IB8k/PLtsy1dkdIizizWh2vFqzVwgbC6bFum4ui/uN+
qdCaQuAFEj5Yh5rdezKEiKAX+8OZF3M8CdvsD6g8WB7aE9s+mIR1Dm8D2FHhR+XQ30ccxpIN05lJ
CdtqnL8awl5KIQnVeETHES2ieYpZqi0ZUSzVuwGYRaqm4bm2ZxOgmVS1WEPyRpGmIRNed2UOk/X0
bz4evLZOx3JppPJk2ITsPxuXBrPTB8tP7ufql04leReMQb6NnSJ6iDkm7U5f7+CA4AjBycAg5QrR
gnD5Zg62yRp++i7UjAV+k1mP+Jw9wqeVhKqFRJ6GeT0AdM7R70ODT9PHYVCoXwdqFtvTP2R/ULBv
YefCPh01jG4LbLbLu/wwSCnGV3qlJzW9Y234mlHoXYk+nb6fvsrBYe2fy5BhZ1M1k67Dp7F/GX0Y
KivpY7LemfiLlR7BueMgJL/FXTb97qwq2LaNmn/k1aITDQsDGS2NEbGiFZemWzIwgH4AY3wNO/Ak
q9O/bn/mXH6cRd+TYp5huC47qYOJBP+nAdkuqn01EB1S2662GTM92gHI/hF2Kf1iUNBrekTg9JCp
Pvz3V9ddBoEtJRYT62ATGSvogXQiK1z/LWmxLSWrVZnG1MenKGzW81hqtxhDiNhB3kwFHgb2mey8
/e/1n/s3EHwx9Jm47fcwqw9jgLJSxCaPMdBDFJ/9lqr5sGqTGpsuebWAXDNMYFPTb07f+MEEuVzX
XoRpaMqYJRGZH4w9sy6loSjJ+6SUlDHeEWA3WVizNeqJz7plr+ZstAZ4v51L6rTFSODLNqaigGHQ
zuZqi5UxGtenf9X+TPD+oxyqzCyk6CpQuh1I0xgjwgRd2vlzkGFztsL2shO4yazMmq+JyXGfTl9v
Gfn/WSXer0f9AhnH+x4eQdD+l2GOszGjYu7gstFATvHQbVId4amm3PYBUYO7AY0y4Zf15Jnnf/zp
MwXZJqek5fSAJHD/yvhxC5RDZudjHlFrOm7pJnCIFjt9fwfL9D83yBGJSc7juQI53L8M+EeZ2bXq
/ayK8osQO+6tqcwUqbNefO8yRy1r3a+u0Z2tlTfaKoqd8IeHteTWIlj1qsnL9DJRVvFq97Z75tuz
xP4m4v3X6XjImACkLokqPBiDgEGx83uy9ptquA9r0jFibUTOV4isW7H9hmaCGR86RbvE4NzZXb4h
YAjEpLZzo3RMfTpy6TXxubbCf2kS3GqamEhW5hygECEXU/7OjRL/cxMBQ1iTvWQ6oNH06FlGMIk3
GJ3HHbFeNBRrNYM29J6SUIQ3DktGsEk1FzhJJ2KHZdQmZJNtb/dmR15Ea3VELFzATZ7JtqpA4eRk
vBFGMlbTb8ig5Iu1g2tcokvOEX7noLpRwMHTVoVEBu26AHutehBftEp3cxzFsq9pZXDx6xQiP+hS
T++dtWiD+IuhDfiLGjQPl6KEOAVyy6hASdOnHFZuWtkPQwlLyO8GQO4rZZH46hfT1MMPdyRELk4H
4GkLEGfN1TSNLaqRUs/WbJ/dtzl0BSnYA30GqXfesKo5uI1rhKFAkhFdqb/0CJzcN+3cntdVpsVX
GHTYTYdwQ4E2de330TbLZ8RAzV83NGvqynZO3qfdqOQvimUvuGRsWu7KbGhu4LIfh19s22KFl7wp
vgsL2+dWYhICYZCZgKsT5FPhNnGNAGNdqU9fii7T/4I6GH+5ehTdcTjuze/cjPfYNwhUaew11i0u
1oJjcYnkgC4XWhE2ozjn/FzraHQFbU5WkUFAcrqRDmb8VRUyh63oR/LLWBlq9y6rzPiZdqwHy0uf
eKH0CFKoaLjq6zWdAW83Swf0dFlBqxr1YpqJU0AGRVsfDh0QXLApNAnSP6gf50crYD5d9UjSLtGQ
64DxBiDnflpNPYBNW/N4f1RlH108g69JD/LWx/IkXgz2pX84Rkz1uoOA8yaB9z9HaUS/ORWjPl5O
2WSTUggZ/LvS0ppMn0F8LQ3d+6plEIHWOMqSKxAVYYX6k2eOuXYg7byQ83gHqRv7voaU3bnkvpzf
FJ8zNPtIIvjGSsu8slNXBgA8jYW9Vpqd2hgVUqTr0KLavNZkQye6GXEZodLQncUWlEq0bG1K0jXE
aprMbTqOlwn+XnuVga/jNjpXxFempEezjvsUChApSRYE/SDiWKrLsn6VeUrH1XZIM0amH8MmGbFH
6D7m4frNysbo1S0XXaE9Lu6uKQYOCZGwg3BB4ZuCh4ErKqW/HXbu1aSkRQspTbXLfjKwoqVRRjxO
yzr/K4DTS4ccT011xZ0TzkHXINR3aTSx8epMYVONqUaS21oc+bRyZ5OzO8ZQ9tA7q2oWP5VtV4Le
l7SadQdMtdjFDeNklWpNSBqpQf4R/b7SeObAPtBqjgPzLmWwjtSfW5lfGLIX7Vq1YEM2CzbWWFtg
7L57HVAIrDipd1fyjtw152gBuISPu+INxu1NraEyWYcSHgx5DZbLX5iHxnOI2J+QL+Jvas5SiXwc
YGb2a1ojlIoyaCeIEwjdov/mdtolmUXOz6pstYUiVOq/MfNVXzWq+KXfaWh9EIlpBDgZU1BcKyhk
+YbyC3YLqWjLgcPmUwJz7r0Ymum+IZcISNIuZuq2Wbc813H57Eyv+T5Ns8HvhqO0gHChJSOHCVlh
GsfVXnR7yQRoTcDpK4DgJolEOHK3LIN2i9tdN27bkBiljZx5NGCFMkw/VV9TRKh66xspSvg/HdqM
UL444EX4M7vhoZpYXsgQ0ptpY00JZnXDsBUDZO7zmzjWbQJd3DZC2eCVqJBEPd8Da8oehBiKaVVl
cGAgYiqbMg7xRSUoRxzefgeoFbOWXWGta4s+8lF76HdVmZi4VQmDv9DnZeQXTRL+AZseZv6YjuIq
ZkR49ByVbt3q6C8ybDFU/X0n6DVt67aSjVaT0Q0O0wah3GAUfwHmJ0/8DdZbgzEOMN5YFy9urga4
P2icsAwGsSAcxKSrv57QKqwF3iO8SpFAHBM3gAawz0Xm9dgLwDBEWRRfXKNqA7+sCbjwhfLkt5Hm
9CPE7N7xOdaPT31WjtXV1DBYLqwG1MXGBqfU+4i2dXeN5SzLLkZ9ltRjgAh1K84R8xszp35Hl5wT
fN24Q0iK3OJ2nROTfktXCRifw+iwoVI1SOCVKAGgwM0oU8zNxF6nxhf6xt1wE0Wyuc8ikPT4oko6
wAuuD1+OGol2rIoq/1nMs0O3L8NP5fjTOGvJuqd3OO1iorbNWx0kJwC4pExsOvaWo21MAzcZHUGb
bHkX6E+wLUXXtz5Nzoh5Q4/IrrBcaa5zT/Zf09Luthiv5WNtTNq3ucRLeDlnOeE5Y8NKGBkRXeLE
7LpuR7wnsvRSu8G6hlDCCtKaZEn1jSRwDGLAzMGK1M1t7hXN3zzLqie9Hu5Vz1mLPc0VaAOcVWc2
dsfHJpwbLh0ebHpLE3LZSX84NmQln2esMpIqjRT8dQHwJ/RJQELkDxEs/R3bSSd9I0nmL4kx4uUj
CYmNQRVNBqINzeiww0/FpK26aOgSf3ai7qeqMuhWba1ZyJs8QSxiIyY4nVRqsu7MTv+T88cSM81P
p8qLFN882ADX6EjybCQKxatFszJdE1L6lOOy7yq9/SOc+sGKbQChkZ6qS4pK4jf8rvF7bI5Ui3tB
gN65RypMntn+aYAqhEVxwHQtY9md7j/TNuKoUKT4vzyPWfmqF7jELsahNF/phlJ59apFQEOOTfzo
CBfyd6VSdOkEtyePuTDhIA6u3n/1ipJN1RAK6qV8yNJdGurvyaR69NfGRJ6vvazFC+ZFLk1h8Jg9
+fReMbHd1bToz9BiJt+Q1krsqdEZfA+hWWW/agUo5mrGzLqE1zvaRSd4X6te1zCe9f0UPEA+AIc4
lFP4PWC4vzYiGM11G3bmG1Va8ZLNoYWUzqu7/D0kBfQoUQ3jOpppsftW4CJmCWCNiQvYWljWZZjL
H1k8QsyMAlO9QAuzHkg6xI6cF30NMIBUnR08S4P9XduC/bQormvXZpng9LfDDoSUlKias3FK3+IG
mcsCkoLaM7CfsNeWaUGkbMgYgb3P0uT2aqZfPmECUQAVy5XTeEJbG1YbUvZlb5fDV3OSiXlGsX1j
71NidkUrihqiDDZZ2NVPyHMIPelspzL9vKUmi3zTy36GWheyEbTLbKMZdq/vXKdJ3wh9CqyLrOut
bcumkamIfC560ly78uMkBVlOq7r94s0Ly5WyUHbDEgassxZVhYwyBZC54hhb3bI/tXWUFVqqrQYv
wv9w+ns/PhhLidiGUAAev83heH9oqhCgumiCHjC0W271aaHTJiZrQQH0qCqUPHO945MZtQiqp4A+
aBZidtq/HnQ+YQ/KZVo2Cvvaa7X4ifyWfKsD4w/PXOt4KrNponENqpWGc1Sq7UoNnDKiFD/Vsb9y
pyP1j5kdeOVo19S0i43Rgv5Lk0TcyaI1zhThjh8thmo6qRQc6I9aS+z9x5lUJ+UUfr+G5g9M4N0c
BdWOOCULz0gHJ1Eiojz9KpdHtz/LICDBK2MiSge84hzMMtU4uwOK4ZaSSh0+uxUQ5kLvxq3LhuUH
HtSBnWGQfT190c+eMXIlSoAGfgXr0LdGW0j1SS9JDfbi6ibDoPaUNKK/mmMBohtc2qUWdQE+Ynzp
MIT1//6eFyopRhnaUh5T7P4z1qDeU3rA192UQE8bGN0bbxj6i94C0OVE0BTElIrL0/dsfnLTjOHF
iGl7LrHzB0tMavUOUWMoO8ys6f8UDAELu7xijRliNLzbVoMFSJgAxIZdIUeC/QIvml6jltA96jJt
TDpCZagCaOocbmtihSARZl136xkg+rCIKE4lFhq4dptWuvYizIZ9sQG+H4MAqKQosSCvpdMmLT3z
1sMuoMO4hPaIBE2V0rebvkRsWbhjtYL/lZHjaBTh2qVlPfpNPQVyHdI5bHZwyRracEJDEClicpcB
QwTmmc/wk4oUdkKBqVAiWqF3sP+O8FBFguPEgO6sCJ5Y99EOZVmBqPj0a/mk5oZXEakCZV8hqHvu
X0fjyi2hvB3JSzqcN3aznCN0SD3EkX0NrIGpl228Qp+qhnP3ePytS3YSSJdoAbjyCCk0h/gY5QgL
RKJY23n2OGxC3Il+5S206wSf5Ol7/eR6FroLi9K2hUHssOsjelXOlspbgsy9+Y5lvAYQVozBl5Yv
PgbEOcXamcd7/BppAHo8YZPWl5TG8lF82Bii9uS/Vy1NeAkSMmpdpAiMZwxBp2/t+OOibOMsGyZ9
0XkAe9q7jt6VTaMsZm1namLsPCIhtJMDX6gr7bnLqXDYbMQvqUv2GzPXkvvTl/9kgbLf9WdUMGlB
Hm4fcdlFs+hRX/Rj6267Dn6t3lWjj/+ufD59qU9eok1NmgYKqxQ12+X///BEBSkhGdMyd+rM00PU
hQbCf9hFGyB7RFRHafP431+Q8I7l5dGlQp2zf8Gs1YSmyiVvD6ThFnZAfhFQPfheOxJQnxySM9cz
liVnf0kCqy0N2lG0h/j+Dj7JsphkIwVjRuUcqnAAFSaHhBwcZW24zk5vdG/epUM3fa8wcQDxrD3r
USPAlegApyYxQaZJVG0Du+/uGrAqxEEkoaV81x67b0mr2aA/qom6+lR6lVgP2DfO9TM+GY62t/S+
mSkcCuoHzwwLQ6NPJoWlkArwlerG9Ev+bqOqbdJFHOwfV+OgmZCqEryLxjjbZ76H42WdSW1xFNtL
Q4Huyv5LCymldQVRbtjSAuIR3dzcjWKq3toglZQPQgwaiKrPzC+ffOzMpIaw8R/SzDycsyuPTLBG
oSkdoZ6ixUwptUVYEk+Px8+ugtKKJi3f+tJLOLi10ml1sJKtL8nc+KrYIQEBdqozZuJ33/XBKHQ8
dLU0KU2maeNguea7ciiqEP1A+eInpWR1DVqLIjhnjUucO3AjgdXfU/+lYN7WhIHEkXHXFzmxEkJC
MQ37TIkzb/WoVawLRB2Sr58T3buhdv/e+1l5dZyO6LNDLfjiIrW+cKekfGz1CrG9FINEYR3kaMOT
OHlhEBScVEjZPP0GPjstw5mmXcfajJ7GOVicixYnKYFQHE07gF34xCzjR5PmkGimsHHoVzXai5OS
TknFZRz/uqr3yF2OI/03e2fATmXquuHm9I/6ZMS7tJT1pYEIhsAz9h9N0zdu7pgNEhAteC2scMJO
Kc0r0Y+gAGJOhgCyxJkHcbx5WLQmtIqo39E6sw42626mudmIqNi3ijm5DIMwW+sWgUvUhmvfYS3Y
zABlbyJCx37/13cLDpFl1WTrzi84mGDCkTk58cgdGcpU3Ed0V79oBvrXEJzVxWSr9hdUqfL19EWN
42fsYvDWuVN3WecOP70yhq9AjYxPT5aKtDa7M9o79jXg7BvWV8D/GDFmCJ4eDZuAvWFHlh1Y3hty
MdonZ8RASMvCigp/gvJHQH1oEfdtuV02YhwshoRyZqXfITuDZ5m61t+otZm+TD2gKBPao72dayvX
Vti7pNxFQ2yQyBk2020+B82ZdfZ4SUfgwKIuEMLwqR+WX7SM1OvSpXaodbj5lEVOGxsruHRBXF6e
fq5Hl3o/bjrszTxn0WUffE5pkJD/VroQjIz2+1xr444UWDzKEfbS01c6GrCs4pSSls41bRP38COJ
XQxO+kCZi4p+vB70OrgEJVn4QtPJ7Wr0gPyIqvlmGph4T1/5WPbBYHX1RQ1mm7bFb9j/PqkPmHYA
nw8cXyYeCj0CqDVRD1cgHLEwz/I+K1AAajOtPBop5l2TNOVXPYIk1LWhQ55J3dw15TJ9nP5lR+sJ
XByT2jnf8CI8PgSXYBYwSefVZxxHMriN3E5e22FqXp2+ClhSbnBvQWGHjxx60SM71P+tg22NnXZG
XpcGgJQSzd821j0NVgFQA2ODX959hgdVPosRtq3f2KNCj1gkA61SswzBuVDyI2qVNmVGpiKlmRVR
AeqnN6bur5IcKn0TFUPh3hqc1ovNkArxoGl1/yV3m7bGZSYS7KDJVIO8NHB7UjZcYHT4p2R0aQ21
QWpmGbZEiSJjpuNE5SnajBgW1FYHo3JLQD10hNmhyr0SwFs4KFkx7kc48hxO07mhWEhWzkuj68g+
jVyhZrKcvFO4aqb5b1d3WLnLKIvEtYqI774K65R6/KC6pl/yV0VzOaSylyvpZcl0iZMloGXHXI9r
ZjC75qKjLep8y91JkdgbMiDezHqwf2D07//Ybrl48vMcsxDzV4XOUKkJekM8VuaWgysNM7z9Jcjl
vm9/Bbiof9JJarwVeJWcrWU3UpcHm13ftzlxOyteVIDY2dHCv7YTTkvhGXQerdna+h3XllFCpqi7
l7QMrDcazsb1PBqoRTWVVt5Gll5RYCTMilsaQHpyBeAFVJhEe4WCxwzbBxp/ZKEITnmUxKf3HDn0
Ld1KyCkzkYk2nI6cWEptPQ4mDvXGqtRDAdFEEHtIVsva7ltkrENbzI9FVYgfZWvh4PQAsIELZzDg
Q5R0A4mDz+pgDX2k+hJa4/AbMPkoNmSHTT/bGa/uqq6r/IfW1TjYo7R1NT+SqYn/kiNdvuJrEVj3
8K5TPkbhSwI27j4y6IywuBAIkNQFxQOyC9O6Is7SSgTIVEdjw00adbTQy9IJfxzaFeONqAnV+AFH
+Y4jElMcmYSaSwSH0BVRdkDkVt5glLeI8ghgI+GChmeep0MIWw4jOGbJUqsu67YiHRwB2zChE+o6
C35rIUjzCULH3EXZMP6q6PaaN0RvelvRyQYcy6TqhHB2SbZ7ElvqWTHL3ZcycrHuRXV3i+CoeEoi
suw6uvPlBroEaL0OmjuWSkN537zciL4n3uiREEIN9hfwgepXM/cDjHh0xs85ezW5mmp9RjiPuBS9
TgxnfFW7tb2ECS9uW/KetbXSKfuiNNWMH4CLq41Sc/2bA0B3maemCd8wJzljHcGK/01FlZzApie+
uLDmgs6/bfFg+gaYNTx7x623Ed1gXvGkQScpKCfCj3WRQ5P8yie5ivLa+2PjaHvOZsrdqzYyLZQs
hl5d61PrYYzqQ+YCGfV80I2MUmKOCJhY9bCwaC8Tp6KtTRRR5OK5di+2JJzaUGPZfN6x/Q9awvpK
hHnUhkPjzBp1PB8vzQ5MtRC5sFN4BxvvuIVuHg8Ue8Eb9guuFMOEVs3n1qPjpdBh0kfeyT6G0/Th
dNwGyKjoWtIk7gbaporh8hNOp76KAg0T+zA290bmQqC0qmmXRWX9gtaAMVNmLuEEiyhsNuoL2AX5
CjJzsqOT/EKIj/aj5DWoM2vUZ6snribASx4AN2S0B/u9hrpbT3cX615kOcU2xHb5o5AuDYuENts1
jb+EBGEJIYaJJ/gGYim6JPgO+EgRpt31onuStCh09UQbJOnO/LxPNjAccoVDYZMWIOv8/trOHjQr
MIUMoAoT81e7kJtLq2heFrDI6WX0+AREtYwNL7pllxMgTcf9S6GiKMEPN4TF0O5dGwGifXadbvKX
qoj80o1evSu7CTxTmIe3wJXL654O75nD4fFSDnCcmt37VubY2AYv02TRpN2Z54a2GyaSYPHxv5h2
a931dAzPHG0+vRztD5oROiP28J5H2DCV61AL7aPevAtFnv8arTklU2CxNnlxcObbWAbT/k7FEfRa
MOWwXcP3c9ATSFllNOgUeJk0gM1umlfAVvJiui0E/I3AC5wL0r3dbw2dqI0i+TY9M56Ozhm8ZLov
7JQMw+P5HuwVS5do6HnETCVKp1zHXe6QYD47r3aS/O2TfHgmh9h+Oj2yjscw12RbRr0GPy0Hpv2B
JbQsyo2mHP0gThM6aHF1OSILQYoaOmdmOPuTF6rrZE6htuQAZzjLb/lQwwu8SYssmq4+Ta049mPE
KyNGYovEzsFzOuJr+uaFukMW7qzEpkorRRzfzEHA0s6XbX0D+N09xVpiPLRaiCoIx8nc7Xq70n9I
TQ9qYqvsO+xPwVdBp52INTvHv2SWioKANlfi11yYFsTQheCSUWr7UVRe9Eq+dIg6i3Py9dAX3u0c
9260NawFSDO1SX7vAr6GiwTm1FlXej3vRtvL4nWSkaa+qVVSvE4ORPNNrpnVL9BIrHzZOFgc2CwU
Mq1G6sYqJlkWDBlGdnvnmGH/Ru15mFYGdDiabIOnwltCMcb6a59Hbu5TpXI8Gl99zIqKmfBc2eCz
V8EoW/BpBi/j8FhC66GVtllzIhozkmGlcTPm3B2UDqRYKDyKM0P7k+tx/KGwyUGPJtR7l+jDq3dN
L57RJrGB8fQWK5oVaAizFnyJxsy2ZmCLc1PmJyMbOKNFDYu/HYfMwYKKb8vWdL4nVLfzfDeyoK3C
yizvUMo0r2UbpdsI6PPakfq0pSSmUBkjNndS+Vx5YsLyrrmbPhEmwZx5os7MbZ/+OBZ67NGctnFK
738KWj24XmFxKqr1MX4yI5r+SdsvdAMp5zPn7E+mFVS3fNvIPOitHjoP2i4fIs10uJZHbFVc1/VN
1c3iGpVpzb+W0S5AX33mBo3P3jgnbZOeH/sMxz2YWKDZRbFmc4d95GGJqicpg+silZG1rSxAX2zQ
QZ9vnSEznqJawz5JALFY6dDWCVIhbGC64YtkmZsSClorFZImXrmBmdEITOonJFrtg00JbvYV4fLj
Fle5+4W/03I21OW6TW8nab2rqqR8QxpMj7DT+tY9M6UdlwQ52ANPxXzN5tDkVe6/x54Pdwyo8Pmu
7NRjTEVqSwE3B3AEJh/Uv8rx45maH/Yo16IM/DIyxdbCWiObG1V76uL0dP7JLpLf4xL7wZlbiEMz
C6i3wEM8jW6zqNKYXSz9mRWto/DMuR5D8uFiuTi62PvQ9cHrfCidV/hPvaqBXibCKb7odFG2mwmh
7NfJKQYitwpEnHS/kuh1pgJEHLocB0j7XU4cx4iAYZUFZnRJ1BtUd6uU+TfB3sK5AktnILfjwyRN
0pnGr1SOxqcYKKny53ggNMIi2yBGcBURnxTQZLxOw3S2fK2Q5R9Ovvrf1BgdDuPCLr5h4U1unMmL
7tMMKTHQBqK8t64QaLSTIaifdCCCiA4ddGw+MiL5Rs5IBriKxAI+DSOxzzUG3+vne5sMVH20Ilnj
6WRBozT3B0zYOqDR44pE+MjTy7XU8MUSK2IOSGLmHuWhoz9RnDO+kd3jIfpLe5WD2kny70ngyG9p
bxXhV7YejbUlGbnsbrRgzF9BYOK6he9FocLj13cbpwGr/eA4Se1sWFFj9Y/38L/iAdzGvxX5xm/t
SSTA/2/Yacne+n/GAlyqv9lr8WcPC8Af+Ddz2v7XcqTiYEWBXCJ5sJj3h79N+7//l6aLfxGNxTwI
1GoRDS7T8P8FA9j/YpVCkOIu2zDcYfypf8f52Pq/6Fkvdv6lYc6ft/8bMMD+nGyzrV3a0oaO3I+u
NIeq/cFHZkTT0NWv/NowXqRuz1sPXOUmmXNtZxdOvv7wZO7/GdUf4QAHXvR/rscvX8w1SMfYVO9f
LzXcGWQ618MkEIbETWCqqIzQ2PaIN7at7NsdcjokZoCeqABI+5ltH6kJrVVeVk0xXbXDSCZtlV7F
Waevtc4g7DGje3hmd7K/Gr//Tpu2K21D0+NM+L5x/bA78ci+moskQ27mqJ91OURXkVl7ADXq+sy8
efwGOC1ywhe8aByo76vmhyvpXaOLuWE16r2o3g3jKHcGZno2Gm750xlRaZ9+Bftr/3JnDo2qRRrA
6KJ9ePDGYwNmHREsZJ6lFG5I7LN8KigxKcDpdNsNBYQ2U3PPvPdPbpLSPlfTYXOzQBxsbrIky5FW
x8ovTEfzwSQsNnhyJlQHZ84stbfT97hwMz4c3P65SYaIwYflcGw7PDdhmwyZ4VIcnHOB96SJcS2i
WEUVXFJWfE4487Ej73TtwXQq3VsHs5IPxPzYfxxBCONqMCs2RuGk9GIjgQw4m0jrgAlzDzOWocSS
3zO9N39HQyF+1rENXbcyZvchyUu9vjh9M589OwaISTFoMXUfdrBVTGKVHVW1j4icoD8QeLu8GWdy
TtJyU3TGOQvc8dCnEMSaugwQSgzvG5wPA9JOygrzI70QSJz1tVYGzqWRJWKjasgDp29tf2+yvCZ8
lGxC2fYK/nlneXy4FBmIo4uXrUIhnZgrTvzJBf3Q4sxV9P2dCZdhiqXLwyZv8V+jtNufdGjIwf5U
XAY73rhJKjLQdSKOf429qSMCw/VkQyBYF5E9b+ysbHddVc4r5GbyDALp6NtbsENLu57+j7swSvZ/
SOhIpWE9I7S6pzTp9gzQiqLvdTYqGocxqmAz9PQzm/3lg/7P/uL97peeDoltyxEb5/3+RZ1BYdOg
Sgne0Ux8k68f3p1m+Mh3qRiRkbbrReuuM1iD/w8PHvkDk6jNcQk778H9ooc1bXgrhDJZ5sL1A8eY
JBFJiVpu3CiNTemAzPUukcq47nokz27ihCCbjXMG1s8ePGOMZDwe+oJ82n8GehegKSyTygcwitcq
Lm9yZAqrqGkIjw497WqGY3vmuz1+7ouWjfYWc7tgcT/Y18mCE1hRY1kjUK7aTb1R+3MrbJx6BHQG
xAsR2WrSI+7D4swb/2TA22woWc1tBhzyoYMB3waaUw8RDNNSOonv5aq6bgGC78wijB/HFs8Xqp9i
SQqKNgA4idzpSHvplBHuTn/gR3MJ0CvUUmxX2Omw+Tn4IWNCzUzldBiWcsaKBN+R9hJpwclAtfj0
pY7mEi5FOAW9XDjV6IaX1/FhLsmGujda2yn9tADbUhMks0Gec+4Qe3wVRhGfE3pvBDGs2PtXQb4f
WZRpCqTmQu2MOI+/jQBOziyXx48NJ6u+sCKQm+nicFfW6sMI8aAp/AqvM8flPN1FVgo5BSro5vRj
O/4yWFNsj0IATXvMyAdfRpDUfdSZXEpTEU56kATato1duckT3D/eTNKjn2E8PaNdOv44WNAoXlvE
KDAXusui9+FtxbXCZ2pgi2gcosenhTcyZkFx0+sDp/wWl2ZOuiXk8XOzIQpj/uq9+dBhWWO7vRhc
6MG/51t+uPRsy9assyr1OVk1V0GYlAVFa6O7h9CGjQu1e0zlHIb6ijC18FJigH3uaWZel8Si8w6s
3EzurIlg1VUyJ4AXLLcgSdzQZIxWNZTTJnZIJFzVWEf+mmR0PdedpeWXIWz324hkjoaen2E1uypS
6RX+yMTcqEkvHvn+WgxONggkQutcN/NDOiC39LHKZuOgsL+qTBV+JW2ZFl7jSIxAlhu5OC4MGn8r
dyqTb8BHlwzXXrzW7gSHl8OsouroKbDNYLi8b+0M236Db47oWzzY9Mx6AcVyNVpt/eiRXKM2ZZXS
PgPCSugx6wmHZEXWEw3VoLYvLOiZv4N4tB/ZseN3ZitFa62am/u0a+zSrx1gyIgPra9zQgjfpsdw
c9GwzyC8a8wzOiFwheAEi5r+s4LwqjxnxrEaov42zVFDgx0Qzjd2aBTXA2kSvwezNl6sfNCAoxvR
4hSfmpGWeUm2HpibkT57HoBuX4VEczGnSyVsv6eij1lWt/VhU2LArjd6FdXk3FZDdOsUjvFDwRGY
6FD21FxLL9OpIBQmovBpGjC8TZlNqKeRoDWY+xRGZ5mFLlUNiLnOOgauqzZWQhGYcCen+zEYFYeD
iAzkCo1GbL00sF6wQ1Viws/VVL29ARWhfuYCt5tP+FzD8WXE6R71TgmNCYIQuHlDZzWao7q6q8j4
4kkYhLj5zOSDIEVmtqxtg50HLG0LQogmpxNmGIFNWuiaLuPcr9mtPgI97RetepLka1nBnF0RmmXy
vy1RPHlVNQ9r5SntJQMwBQtsDDF3m0VH/8RzoEy1OcY6wryT8QkKheX5pYsvCYGKGF4IqmMUKS8Z
X50KJ89qKNr6PrKbSVZ4KSsXopKLP3VrWfV8N0X0NTeC6AB3nXRjtos6SY5cHXRl7/cEUnZrOYXB
hSTXQW67ZGhgLNu1gzEwbnRajl4Yb9L/w96ZLMeNbNn2X964cA19M3gTABHBICmSokh1E1hSDfrG
4Y7262uBWc9KDPIyLO/4TVNKIQA4vDln77VHhZYhSciO3A1ZPn3Ip6r8DY5GpJFljNWXynWmO3fV
h5rt8Wr5EeLX9MZEQVNiTjT9aZ/id6SHr0R129Wm9ahT+hx2WIu7Y1Zb4L9SiX6jpm437gNKUkU8
Kc99om63PpSdTcU/RZwhMVI3+U9vHIw1TA2pvpX+kMg4A/2p9lZv5YjXwXC4KIhEAPCLNthxSFfo
cUDAHaDlRJmSqEcqHYFqwLcipTq8++syGb+XMsv1qLdGCHAK9ksQr97atzuntFykhY6hXSEYN8Dd
2klax2CXVyRSWe4EoTk2fOWZk9vXLpWhLByHZpCxZrtAKxTxCBTNUl1Tcb0o0mkaR5uIWdcqZwql
6panwnJQ8/eayO/UliRB4pOctlSammxEFxLsV1Mbyx4QXtU3cQPZbgeVU9hRPtJXH4yBH5tQ1n1o
gOx/rCeODoexc9Msmrr6okMPfr99z/YB6L9wI2am8Ztmd8EXufIRhYQgtWB0FxLW8OEGYwOSrg5+
BfR2Vg6H+nSFIdFJw8xfTEI1M4Hfa5pMigYyTdtPMFlH6tc4FDSGqCmvKeo5C1UBvUKI4PbuR9lM
zAbu3IAi7mXWPhIkXCJP0HXnp6NW9V1xFiaJYpSOOiZ80rGR6qjNFJmN+NOpN1pQ6dvh3m3ypotS
1cz4ZseiAfvrE3FIjMysjyQ8iOS2tHNguGMHjhnbfKaL0HW26dkAVH3IcIYobMyp9cWk2fUATlxX
B2cxh+80D0V1tNQkyp0xafbXJWtNN8ww9PW72jRWHMbZID6opYfZ16yy/JV5WfCBL7H7TkZm+8MF
1jMBd2iRL3UGBXRkTfWI63jSlitOYdmt7ouq3OkUYU34B6nzE8RXX0S51pnfh7LP0JfIoLstlLDQ
PhCB0UQGBawPxoDTC7Y7mb370XWkha/Anv3fvM6puZ9U6QABgnSiiGK3l4VBlZo/C/SfwBcYNzHY
Ce9Ralr1fc08fY0zzYAPMlfToF+2VL9UVKmt1aGIPfjK2a8kfcdbndu16YF8kPZbtxfJmIMQycEM
VZjBLPLNqZLP113pE0VDedv5MfoB5sRk4WOA9e/i3887c/Txfc6czOuxRjbn18QQsIhpW5yLvmhH
MbaYaCYxr3imjRYOYdaR14Txc22uC3eS+o7y2Ea+9jKbydxbyVSQotG0g2m35a0oZ4jcAhO+RoU1
SR4X6i4ArxsB4hu1bPWFRUsx805Ot+sogWBb7pL1iVBZme0YocunetAFT4PcH2jXxtil+9UlmIyk
Kwgc8aCqoOdPXXjuY10K9GWqhqW3NF5+JBnYRehQl96T7yWlxRowge3GqMO0bmQ9WTq8W/MagY/Z
R7LaboGaSP9Z2PR34rzyyjLMswRhUqAtfJQpvZBQyXb9arlrx/dkA0dEVuNZv+sxqUnkzTpclHho
mU4HrWq+4VnSiqisWv+HQYJPdo09tfs+GoOokaYt9r0NI7EKiVIsMPvrmKfMZDR+eMLTf7mgMmJP
ZwOF6mZMfqcj4MVQ+Wi0d1XdJl96TtLEH1hW58RTXSbXuT9YP611UrsK9OD3GkjEbZIhcyB80urv
qlIzP2jtXPQsddU3z9XmOz/XUNg6pOlSugczQhLaFgZU9CwsupXtaU60x7wtiFv2WkQbwmpIqgSh
O/xqu3z95jiZ/aC19nRleujeqJHKPts13iC/TZKE5EiQ0RDXCSKmD7bV2BuX35m+TKvBSZMHp39o
aTwsEaDjAVt/t/41D4E0jplYywdkeCbzqknjmyZwtRCKWikCcR0POoSTUK0IBOJTU2xgPNWUVY6S
nn1uiGOWD0svSYztOw97eTtQe4r97e9ELLrL72RAjhHWhtVB0xsFLExVjMantSWKNxb1sn6BMgV4
R87OclPAxHfDHrJMCqumQ7RdqDno72d7atpwTFrvQUwdMzP+e9chUiJzWpALRiqDfdEkBKhSE0v+
Gkyr/yknWT64BNF3aBYHsyPEqJWPpBRT2Elk73xl0HoPGXirS9Y56IJATmYtJqIcTwvbQRHEtp67
XiiqNhexN/nKCHVTqGyfFOSn7Qrgbw4GbST0lzrB8kdBTEB+0AoN3oJZmeZXgBksiG4NTyUiHoJM
ioVUz2uoAdbmNynNJwoEHdQEvc+DXQ4X/En4s0Sf1i+QaVAA4nrMa5Ff2Ys+43gGdHCvowwMgDGY
bbq1keQnlfA/Yg7PpkcY4QWe7xGcibSL+htxFOb91t/92dX68mB4akHHW+Q6WXE6dHxYJviVOHzo
yTdoWrBoWQgqASdeM9MLMgGbjzJvESVXXg3Zg8Rt61Zk0sbGjOoAOuCUMr8DYp8e88bFiT9nC/s0
VQyCH8dGAJ6cE2h3PfTGzRxtNsexTZmSLE0rf9qlzoaP/Nnu42IkJsxWSJiXXd8teugNI6F57Ajy
gKSLYtum1bTEdqW15dA0QbfeFVpCvk4uve4n7CiUyy1pBTlKEbnC60hJaPZT9zntUB5Q5JoQiZam
jEZjcS9aShC8mWEY78iCYHcOMJSEayTHdhnrplxuNXcax2gxKch8xPaCCzFZs6lmJSHPhFAl+iqZ
1mOzgCII9ikVVM3nOqmbMLfx7sbOBNn+oi0nIvZsAkh2blXRavAGNKp97y1WpI/6Bh5iMv0l/NRD
Xz0YhGMU5drEvlfn2q6tjdzdu+OQeXHaJPQonBIEQKTMsmEs9UmLFb6sEkKGSo7GgcXMHDW9MfUR
AlbvA+Ls0tp74zwzD7AjDHtPn5eI3K25pMy8leC0Rdc/2nmyOKhbRWtFqz/QwKgWtRDdIIT64JFn
PURp0LOMlgiDS4v1nl05fztMemdKqKBZ4y83teFHpjV4BHbDNa9w7tf+AuALoumst8iLc0YE/eHo
jvND4dfTtU9SoRUiTS2PpYH3ixgbyzuKZmTAJVVn3w/jPF0G9ES+jIYOx2Xg04QYrcT8PTFNJH6U
tYDaCPaDNA86cy8dsUU5ZCzVu06z54+Jh3Ya4W3pPdDh18jIbX2D6Pp2WBMUFRMnIAdRJhx99gWw
DopxvicMnJkNJK5xl0JD/KUMxbZeJFkR9lZd/w4sJX9g6/fnm0Ku3Td4w8MWsk5474HbRK/dirar
Pw6ytr4OyH+9iHgs9DY+4hJI930AGCXTJV9OCn2E9CzW3CxuoDuJOJHd+oUYHnu+MvuZXpQsZusG
EpxTQcunHB5VniYu1p5czWhm2LuhrDw72Un2vAbrW13vJ58goSggoWIONZITPmuLGYwxL9+4hTgD
wB6IyxhXgywAdunSuaTd59qQQMaMG2+C7DqQMFzirHUR+/LPkS05GW3zQJST68e1mssfZNcFH+ai
Udewk8llE6J3ocgXXfUNXfL8cUoT7VfhC9ggC8md5aVF7I0XTfWIUrtl5/phTbc5hci3ydixT9oO
KrhLqpBDp38whSe/BV5TyQtE0/lRWXL+SXqLtRyQmw9gn30tT2Ma5JQUAstJn+zB0nlhJLBERNqs
VjQLH7brWBlTSSLUygMVmMM4Km9uRLtUDW4xYtksSGJDoMcUDrVir2AhXmQwsYmVdOzyr5Wv2IkX
baivKy3laWfZmN+gvrJ/F/1i/5K52V8hFfLGCzZvnOBmpH+fzdVzHvFpM1+4SU32WJc1xS0i0JUM
oEVWMmpEkx17lbeo60Fe/xalLIAme2pOvwFssCk/k/ppx6Ps9UtqE44PbStdkcEbNVvHGdvAsRVz
aXNkhLK4HwuBoqEFoFEdWFkBJysEtKBRVmjju9LrtasZvTd3heWcuScfOSdrUNZWtnDdD0UEgSCv
Kp1uSqtcv89KqWuZL9p3Mdfad2Koqf3Zc2uyqi9BY2EVEBa7AlZOFWlT14vLshiWdM+Jsfurb1Ti
bd//YkYd4UVVNHQknN/YRoPJhAT2ZTf6ExQN6v/6TzX7dh2qYDsmt1aW3FdSEnhUGZU3hGVvFI+O
muyvko94PuLqs38t+bTeC+QLaRRUNuz0Xm7AqLYwHIWqLvGpvwhOIGFFWeaqZBLmP5et/4gKqQ4O
uW2jbbBaAFicJgZyzGgXbgwpG6n3cbJG/zoAG8cTJ4vraPWwLyLbzgRb0mawnjyyRPsNhiabI8xM
Z4y9ri8uZUlYKbNvS7xXQ6gmbexk1oFzK2i/CIkouZHNWNDQqQK3jsj9GOq4r3VxQ/MLClll1wCI
yaAk8cyT/a3ILYrTetllCRUgt7H3taBCEzW12f/MFzaa4cpmD2bvrA8f6zXVsthNy/IrHR9OpjnA
PuvY8zGzxrR4+nf60JXiMiswhbGZ7Tlfho40HMHusCZjnj/11S0xiM5TbtCmCTu1aCyGJJR8MaHL
BTTibWD0bp1UU5imaNwZkjDHDgaFvt90zfzrla29BHae108scfO1NGo3i7eSZMaGY3Iyxn2RODEd
L2eXAlxtYlu1aOiZlhIC4oGt3Ike0wvFCdMXl9RPiisOFIsMNUJsIWFK212vNdIDLIDk1BTCcuyk
ArsDAa0K5zEwyk8z99bsp0HbUA4e8ezKcjkcWT4U89Qas2nnLub4xPo7EN/kmdmHuUxS5wgTz2uI
XYOGGdJEaPFfEJhcRoUL5bdqi/nrfwEuNPRGabxcqoh3QMfW+8lP1c1/NUmJXaqeaPNW0MtjnUX7
oq+okez/YZEc96thWbTOn7W4pwR9VxBiuk5bJn0J9XiixnKtadYQy8Irb0StJZ+SwpVnGhqvuzhc
FeSRo9PFxpjlndTIRzdPgefBB65GsuyJqzeKaCqqHg+eKHbodJOjYUJgqygFx4S7mnurchLOL479
T/sR/BJalhsWwqZX4J60sjTHl62VAr1b58G8zMVgHJbcnz+5ulrPtEhfNVi2S21kEOivdKFPO0bm
0LtabzPP2VTzruwya0ORDd2ZDtmbV9ls6ahdaeKcwi6kgy1deOz0rdRYd5VqtU9NW/ZnpB2vr8JG
NOA8gTl7E11sbZ4/Og3UDqnCbp3XQWwh21YCfm9rOpj/+PXQ+9qemOURMUP80cvrNBnKuYl05wgV
snEhthtpU2SQtVryM5d61S7amieGBbBmg6Zzay8vtZSk3wF9pm+tu+nluuI/0NKquDK8mnrqSmjj
gEPqTB/5rY6NRYEaCePWc7NP7s9CrdoZLAZUuDnEDSMb9Alo1aF3mieC/pZY0mKNktKrzjTH3voE
eagoZiw0eng2T96griVbWREKtDWaaBjTaqpoh/idc4Xty7rWZpMSmYuYu+/64aqlKaNHYvW7eNXS
7sxTeA5pOW1cAeI2+AIdEmVOG1cOfJ6WM4aIdK/s7ks5E6c8UlObZoyF4zReozYH5YPNDoqrGo+j
3VcXgY17oMy2AxzBd/uO6KPYaz1xhwaHnMrUoPthNe6ZCfPVyIfX9/xdIT2l474J6P4c+QbQ08RX
QwvRcJ4f4BqBxLL08uL9afmtq2w6W5QFz4aFk3HhJECJ3a4mqrM2/Q9N632dicj8+B9cxDO2u0Co
ZXonc9848E3pQ8UBxirtC5zC1R3AVv/cSNtG0ouXyxPz0SrhJt8SAk7H+GDN/Vhvydv0k+wbaxqp
tzK5XLPF1kJJJyA0gh7wlbSzjwAwQQPKoQQh4xQm2SpFc1E7Zn7lY816bJ3R/+v9h3Biu9pEJC7y
GwfHLjx0neisly/UBMsJraZoo652fut5Kr4Nnbh3Cb+8soBjXVZyaaPVGaiCeJM3fAC8A2TUG6Yb
N8WB2tozVVNCc768/7tezQzPPwuZBeooRD76ibalD4bFptTeRnVn1PuUbMxYjoDmgtotL1cxYoZq
oKMtwc/3r/vG27K3IbFpNClz+ifzAgcQPAYGgwLQLiX/xGfvmFByJWD+nBbgxOj1/Oi51ib1dACZ
0DR7+egp7o7aKnJaq2VNP7WDuVZXi7WrKxrHCj4XQfc5hFq8KDdOgPeyCtZziQjPIuST4bmRTOAw
IR3cdkMvf0QVLOy0FV2B0TZhWhM4vSPvvA49HcdzxWs/GsscXFLSmf/qNGV+t4L5d69cA5kPFSNh
atlt6ctmlwnh3aE5BfmLC9z9lC2UsBDjawb9ng6ao1gKhxJGrvsUr/RzAtQ3Bgwsfwzuvq8jFDl9
cdRSF70zCL8Thj38cgD13mMLqXeOQhy+eomGAByxw2xxtnl/yGyv6eQJku+4bQY2FI11qsnBzqI6
nWJKVHPlp8lP9AMuI/MesY5+L5bg3KfxxuQIpAhLJ/ZAvpJnieQfm4+GZiu8aLOOKgSE92jZhtul
sa0zd/XGh4CH3wRZ4CBihxX4clyg48gLA05y1PBiP4H/FMxYaX4LAN24ff8BnoBonj8ErBVYKlCr
QKs75cbNWH+ZYfBP9MrIIsOqIQBAe7kycK9D1IL5qCbdoKBPNLvIze4AoemzkSfX7FKSK3MUZyaf
10+Y9ECUJKbxvOk6hZ50lcBROtZQ4TWjONgSMRc06vTMUvp63KDMQazC/pFpAFHQyyccmClmeL6h
KK3wBTXYI2JYedNFg0z3pm0omrz/mF+/Ua6Ho5SJxkJ4/gyl+mPc2KTzounierbZ5HuJexU2spFs
1qhz1Jg3L0UOEOsd1j+kci9vLaccWom5qyJvGPqjs6mQ1hI4GVTW4sw4feNdbUI05PSbFBJJ3MtL
BSXdLK9ixIxVDp20du1DBqL1zFXefFdwLRimSKloe768CiR8vZwnbiihuchrcvqrhlpQpGab1pxb
jhf/wbv643ony5A3C9CAveCu+mH9JFxyhFGTF/tsrs9Jdd96VxZrHQutBUjLPdlr9YFMJtgoDMOu
90MbA1EkVdUTp5v+T7Dkvw2JeutSLHQOR84Ae+AphyQ1J6LQR5pZRafsIxj7JLTm2rhpdaXF7z/A
ExbJNqeggedEQZgRJSVcSy/fGKB0usYKPUFjmMaTcFvUsJAH7zrYdsW+bXs3Gmp7eCzNlRa37BfM
XEV3R+ZfEhVOJ+qwEYkfKwTm9EVUJ2LcFMaZT/L14N1+JIPKQLgWOKcoVF2xb+wGJll3LqHTGCC0
U8rLZyaa148d5zqOB9AvbKqJ6nr5KCjYI9AGzQmKo6sPWVJXRyHcNbbJQDxzqVenSH8zYLLfZR3e
jqwng6nNB7fCflDRm12bMqad4n2efVqPC0z+JiQC2SA+zl/O7WJff58b75FbhI2FLvaU+oPdeF1s
NtPRuExuEjZpKqntG+piNJIrHnx7z8uXlwz19Ybg9/EK/1p7yDKZ7jqgNCoqvDF/nI3yTqex8mCI
aT3zql+/hI3r6/IrN/Ogcfpk0kDNna4QHfSmP3zS9LT9MOhUEDKSPf7xZLVhyxhTaP15Cd7J+xZ1
SabHnJdRpQXBd9Ms/XCkaT3HvVraO/IxlzMf2+thjAURW4FjMEGCDTjZrBcgrWrRIUhuhS0f/cla
7v1+dfsz97X97pcbLTZ21rMFkUH2yljcOeCk/XJG6k6p9XKda+RrAxVPdGUgjNGp0UEcocMeSRpz
w6CiPf7+pPLGfVKNYadsezA9wYy+/JBIDzACE59hxDY62AXtUOzKbE4/vX+VN0YKO0ngzNsZZMPo
vrwKc2SPHmFLJU+s8V4t40f8D/VXp2Kpef9Kb91PgPnEwLfDIu2ezJGLIN980kakHjrRkUlXj0+e
HnQP71/FeOuGAmwKqPSp8pinAOa17TDkVEDvZ60Hl2YqOieweObYA1wU52WQ7lxZLbFtKhpN1TLs
Znf6oRwJFgV10572OFLBYlGRgZvkPxhUDKvtAAZWj8PDy6eNkCVh0yU3LHEmbyWKqagp6Wiscqa1
xtfMUdxNmj3ZYCjuMEScuf6rd8BzYdQwK7se9LDTeYHJsU8GeDNhUYzlY6YF5QeAlmdTCt+4DEi0
zay4+TXYcL68zVKbKsmCTDIFKgaC0VWWHbDFotFrKqr6xM75hHD4iGQM5Gm7Olv/so1sPJQo8XZa
PqgdGbjeY0b/JX4eHv/fXfp/toH+792lNJHbJmeh+9WQbbIcf/7f5//hb3ep6f+LZQx2OO6prUGw
2S3/Npeaxr+8rZrEVpcdw1aB/l9vafCvzYvKKKakwKZn82D+P2+p9y9oQ/i0qS4yU9Nh/Cfe0pOi
EXsVTmv+dn26Jhtp4PSjMTtTbefDuKFideWt8muXuvKgIZm5VusSXOZG3Vxti8aBYop3ABFLN9dD
YNrRRPUCmqPJcNk0afH4xyO8+3sx+NOG+nIf8PzDfEps/DC2l5wKTn6YlxRaMVW2HnP6EFcNPASk
M3Lih/KZRQ4wy380hW4XZFrzOFRBO8cMtZmA/6yH2vrU59RrKb1uhG299/vL3tLU5/dv62Vxg405
sBqu5bAmMH++qpPbA8HXPtvzOLcG/XpOVkvBBM71PNQs85H8yPSRLAbzrlum7Mz8dHI4367NscfF
j0DPZrvTkztMfIsjjzenO2t1y+9Eq1SXsulWTgoOEt2+spoDePkJiXVB4rT0YbWs2WAealt3b5hb
3FsFcf3b+w/kZE35+1exb6PcQnWQXZX18rl7HVwXK0mTmMQNbQ9OyrtA6ilV2GhbwFCwZvfFPN3S
0ZJX3eKVYYbD58J1R/1L2ZAWxHn8IzoEpCK95dGBPvPz+NL+2Kr8z8+j7vucscoBY/vzP87a/uqh
l4cFF89p4O8V6cixXtj9X3M7zBfeUhpISLU2D11qGgfDIMI76B3gHLPbAuFN1T+kOfEOt1oRRBas
OewMT56Wu4JWzDaJo4NWCCUY6sZd15Of7nW69jVzguWflXSeHwBFMSYhkCAmSRonowZZZYUPD65P
IFpih+cBTkPZ9vqnnqzbKGty7HnNRNQ6ryCkja5uiCwvdxheukstyTTU/PO57dvLw8nzb2Iob1tj
h5mBctPLlzJLFE1m5ZK96bnex14l8w4x6hjbaTJTdSG3wOvr4Myjf7nwclFD30IYSGxiv7ghn15e
1Bw6awCoWuxaL0kPviXHw4oV9czzfuMq9jbvwYuk/EnJ5eVVGlqrQU4LbzeX0LBZ3gs3qgarvn9/
XL96gpi6gFrQKqAHhLX9ZMPY5EwTxIK4cQnI8QPpf/axcUloCEu2UYd1yN0DBB337v2rPkey/u/G
f3uGlAYBKbBu0aynRvjy7pTdBA4FETtu61VLLuAqab9tY86afbuIbF9PBhLXhR45qHOtX/pd0rTo
mvt1Mkm482G7xxpr47h1WtSnUhNsfloLAdXmrHJgkZJjH/b20t33OIhAU5Jbd18UTnq9bdFvi6kw
PgqqWM6uU7QrQoCb8prgYmOOisFZqhBB6MZVTdr5MHAzB6kXZnvDY3ScEBrMvFON1e3x5o7YbGYT
zWYaSEKByC1Xn7Nudm90rZ6a/ZiZ7SXjBJTp7LErjUobOkFU5iUxuebgVZ+kn1d66BsiNeNmGroR
tjq5Vx9npP0XnQu672AZRANCLB2r78pxkOYF1lJ9Jjo+TwDca9qIYiQzUAXqCl2spU3eE36ovo/B
VhXIOMVRdkHyacoT8bmyC5Qkdd/Iv3d9/7YU9NZIYjqy0D+wW2FyevlKyWJcqVybRMuZtRa35NEc
cH66O1cg5LHWarzJKsIN3h9I2wf+ahxhvIQUxb8FC+vlRSfgvIOVojsnoNPdrYA4d6LputiEKBO+
f6k37o89AS5PEre23sDJkJUyLdk6BVyKrwIgJR2+JMvKqLM6+5JxvgD80s6lz751UQPmiA4Ci53+
K6dsmo7JvJZubLSB+gCbFB29R/KokSAr99ifuKrX//kzpbwG2opWHd5Z62RSJcUy07AEcKN5bu9p
cuMFyv1mb4nUO1MU3Z7Zyetj38kWxN2KAGyEXr4+WdhAGIjbiKU71zGrVn/UmzwHwB2sH4y6ns9c
b9tkn16QWM3ntAubfbVzMl4qzxHtgEcwrl3ceUHtB7/9daqe8mzNHwZo8F9xiA7TQW97A6tjj35J
J1S4O+ilY3nR2vntwd2UgzHfl34nUqyKBFDK5SgbPFlnPqk3RjfEfJCGDl0h1t5tjfhjz5Fg85k0
1SKSg2F8PQybcbBL9Mjt5DnX/VuXYj+KxtagzoqM6eWlRmjveBiQWRsZGu0J9eix0DSooczKZ17C
W+8AcRZf7CbWoEX98lJLZkq/GAsvxleWXKM0luHKnrULfZmTEa+QqBB298/q788rDjyFLSidssgm
QXh51TYIcjyfqxcPXtlQ5IEk2CNkx6Ixm4f3Z4rXo5oTBPoeqg+AIFFIvbxUNq9ehYfURbMMKb4g
0WIn1qEHi0g/2ChVdcagvf30l18RBQe0FWjPoLZYz6F8fw6TzCrJY6SbDTrX2UttUdcBK+yZwfjW
XaGrgwC4ze600V7elciR9aFQceLcXQJE8vlwIBdzuLHcoCW9RJzj0PBPvr4vZgaX6Y/3BabtZExW
ZRBwDmtAe7ujBskvnxsivwx7DPbUnqFCNpselip+1l3KWawkaU4Kp1UiDYiPvt8VGBp94lglFBUw
ha5bP+CULhoEy1ZSRhNKxqglbWUMdWD8F6gpx8/s2kUTJktX/ciTdjlkuTX9lgQ+36Y4pMy9IB5o
CiuLzMc9eXeDwD9KNMrOK0V+g8S5/078LdsWQprqu7brgzRsHFl9EwW4oNDWU3DKhd4Pv7J2o5lg
JMMtNFnm9JS0bL+iABeP4khdiCsOafoPGxTbHPHq60c5DOKx5G3/LjOZ3IDeQCA+jmtShn6v9A0H
qDU12TNenfExGXYROvrcPjmtrZLLwKuc7SEmy52j5SC6bSwXyV6WOdaCpc76G1vrZ9i82uChlC8J
8gw1lXtX1oBEGFJ3Ov8ylcCokqVu/ZfbKVHvZvxMDxwWxi9oiZcUh9lkpNdDZcF6C4jKfkrG3iWg
sCNwNaRDgSAbNrf6gpm66fZqtTjHIZuuAXLnQq6RkaHcPeSz57B1mi1lhfwoJiTQ8vWPdZHaPa6n
oohbkWym5s3cHeIhcOGp4VECRheMzo/NL/DbNceJ+yrzdNj3+ZTeV0uVEKmLQeoW3WL3ma2bUlCt
ciIW83FtfFjWguRkNKISinapWWmYt9jKsfZjXwYgIJUWjmqGTAS6WPeuoVQnw3FwffVYtSh5I2zT
DWlkYmkulYlhISxXHxY3aJHgIKiAXuk4FYguQyC3RF0QIK0OcimJn8WddcUbnI2I3ecEqx2tPAbb
VPMIKO8VfxH2UQ7uP7GGm8HHn4MVsPceCr3Rujjfskk+wOloj5rTZD/N1gzKQ9FayXFVE5QDcgia
Y241aPpHS08/ju5qPnAhnbxd2befp7lZ7xnXOZ6VrBt/CaCrw6FsZ36tWbPIhQRliFtSjM/q9l62
ALZ5mQ3EVrL2qR74uJNeTivQCYwKEpUZC2zcBwEIMGYJNj8Mrjbt2HbUoaVPU+wlU09p4lz/8nUt
hMuDB4EvAWuIo+1JFRW4uBBm3Zpx12BADEkMF3FfbR69BclprYg9HuwuZYOiNXFHUNBtYLferckL
j32HFF5S65YzO83Xa/GmIuZYC51xY4yeLFVKq/0J+KEbC5/TBWr88k7zcacLWJwf31+qXtX9ePxb
/Z6b31S83ukWIyjJKMdWYeGncKfj3I5LTDZPc711zK8WqLl/QdRqMMVhfjN6TFccQNpowcfK50zM
iQcV7AqCQ7N//4e93iTQl0HExPEXIfOrtmNeYeo1CqC2et+qa32YyBNG6KPtW79TIYFQzWd0k9Pu
/au+IoKyDWW94aLMWTBWThe5tej03MmIMa2TMb3pciZ8yoDdsQEVgVfFHfYrASCgKEvvzsuVdySb
WdZbbIz8Du+9/vr+76Fdf7oGUjAGO0h3yjI2Wdn2nP5Y27GizdjHrJQdxDhc2lm1OvvS5VgYCosg
5QjDWm4eelQZNynEgjIyO4YPZjwdEwpj+Oe4UDMFDtN4x7nE7RnVFe2A0FrJOwF/zP4ySpyy744c
mZnrGqjOl2nnBwPof9ArUZdazudy0PUL090odI0hwO/X0ugvzCJLcVIkbdWGA9IiUjFMJsloWhz3
S+akDYSFZTEw+5WmlfAxDfkNvs8MFZ4Jrjes/VKXCEI190fXzEwyqhbTfLRcqOj4P/vp0ccDZ8Eb
3tRsnT2lR4P38NXqLGw11gSbI+4F+Rr8ZSgIP0TakgBZL4MOC3+h7YRrWvMNRLXejADQ3lu5Z946
Vicf3XVa1d5YLXE7MO9aEelwRrq3iwWRbj67/YP0KCXsBhM1w8XkmxooaEf/gDHdbe5gkQFZmWfP
MggI0avPYkgtmCJApg40xSl4ZZ2URL/hILLCNlcgMOZlcyFbg1B3YCicn0XrN9qBdbGqf9XjoquH
fGW2fFyDzDEvxNJmBCMtPTA3C2v9cMnCLY8rHs+bTUk7XoOuD+yotKCJxgtkC/tYTEr0hyVTJWBe
LGzGR/rEwx5qtyUARvl6AmHb74GnoAfFDlTJ7HZDQ5AorIrpQU9nXFRuRsOBt5lu5vWhJxe5zTtD
YP8CtL3vLV3+yJJkIuNmSX/g/icNmXR154lNL5zfLYLZREGqdV8RprBQNhj5vnGeJEi7KvqkiDLM
wsnRX6YcYpCcRmp1OMYP0FLzIsxLqdm7SWTqQUp3m/rnpTrQ4vYlmY+199CKyYO+1lfzvstxg0et
R7o4tvSkLHdKm4mbXRuGKbbXsiNQAo3EbYH9wYyIAawXjKAqI23CVBKCzyL1kMDK1A/bPq+XeOXr
M/Y9zMVHBeew3iXT5LC908buF9kYbXYBhXqAn4/+hOhNt6wquIQ9Jg9RZc51Qc5ZRX5L6pv4o7br
eIsmL5rZzobQaRd6dLYt3UOXKNA3asWaEjMI5+6aoA0d5GHDAKQPoj0RT+h5YRPU0ov7FQ3ERYu5
4mtK1uaFVgekkOVJMOuxZ4A7Wkke/DaoYdHggSSbTbGkmRAvEtNrqGbM/NupVcPGtOiLYEg18/dJ
o5AYW3M1f121FdhZGjDSSNez24Po521nk/pftVab8xD/V9DECDS3oI1O6o8D3AjAOAyqy3m1i1+O
J7WPqcRVHXZVPj6Ba+z1aPIq/VspAu0BOTIoDHaV2sdaWRBMcso0n/jUExVP7lh9Kwvf/TqawfDg
GEX5e8IB+6FPO6z+muzAPtRw2B9JiE6fKkW+TQjvCX1NUSobQlmfmWnIdzbUOzAXZFNXwqDnSQVO
kAjuO8RL+u4MOSFJFs8JJ4jpQbg1mnamjRuMMIYNJ2QN/83eeSvJjmVX9F/oY+JCAy5UalGVpR1E
SWit8fVc2QzSIIMGfXoT0dP9XiIT9x6x99q5fMkpqiFIYNwtNpAo1Q9g7pnp5lmz7K1xAoU06Piu
dveMotIf8PCziUIy9o03P5rIL+qz+UBcrjYGK53lNZyb6W0uSkNj31xaz9kQYSVtGln1lHycyZqJ
1+gkj6RMOTIU48UlncHKvXrqFKxZWWE27GUWVd9ysbDEnqoJgzjSQpHs6sFsJJA7RXIuypY487a/
u+ZUK7dkvzWitfBKGZJ+XVfVCyA01BOJjZvRV5Sx+1ElifPMilLpgsg2ixjpl8Po9jxYPGRtiilV
mjPxMvWSDXKIt7Ld2CS/8rUrWvwiQpjEXCm459xqJmkEBXDVeJPIWF9FVpVlF1PrS8Mj3XNeNqtt
k3y0NIQ4TtUgvfJNtw17ARWyaBNPlNl6lAMwQ+SX3E3Osv0G27R3AAelEGOtlNFADuIs9u1sMJ7H
sOTOioYq/0nkVWCnlszstRdR89BgAok9JMPlsVkSPK4wPDQdNpg2hy5kmzjxhNZLrT+pJZTv1qrm
r8hQSBBWqJvfQtIBvtpYCsdtXJXcov2oZgQYK91wnEFxsGPCvCIcLEiLScbC6GHlBWZg9ffqbCCp
5K1o0axs41I1InzywDg8eNETgGvyP5gAFywP3H9KhP9ftv/bXSbzvy/b3fX3O/5vy3b+hf9YtsvW
v7CZ4EiDH0n2iHKnlf7Hsl1W/sUEiI06hxlBrf/44/4T5Cz/i20O+1iTnfs/csP/WrZr1r90Jtqo
LFBU3ndf6v9l2c6G6r+X+NBuUe7hBKO25Vr5HzOwKLMksirvdvfKulW4n8HE2lscas9pKXU7RObw
1lOm9y31ldsO5ievi3VNCmH6iMBSr7W+hJY9JCzkopmmv9a640jGCz27dlorvTwT7H0wi7R00bly
uGM5MIdYYGqtdkhhXG1UyVTo5kPedts6lgHu4GHV09yxK87f6iQBOiDij9Tt4sMoxHc1hVutb/86
yUbQou5FbT7GyhgMmh/nL7H9W82H0X7pV7HVw300Qc9MjjLnXqOSiycWp9Ew6bPLDZeNDU2iUfVv
u/7ib4cr4iRg7TghDr8iKa69PfP6ZL7FSZSwsxjL3ZLNPtUMG+JDp7PX0xY3XW9rflIYAaA7nRxd
+k4z8bwSwTARFW3ZtTM3xVaynybmIWwmLmn7vpZkFPIO19yFK2dAFO+juTqRIN8ayQaYmIb9aXiJ
ipp9knMH9NgJFoOz0u8bsbq9BWil03+lCIxWNyhuAXoq166LBI1K6p7a6BP/H+FeSMBvBDO4uZJu
ZQIOFjpcFmvXKYZbGysgTMQp1urtKiINR7Cmn0wGH5LefodztO+w4TrjjLN+no6mmC7x0josfLdj
knxlbTBnn5D/VCcTd/xdzoo88RRlk0SgQkp5a48Sp+JFIyTcxWTf79hjpg8Rf2xMnZqpwAaurfKS
Mj5i3ODW0zXv9/eck3IcA8rn0sljO97FQ3UcM5niCdG+HraPjKpcU76GJdZfU/Xytr1GxnhrrWxw
Gn3ZdGqp3wkdJCIuxfsMyoR4p+UhqqyDOoochIbllNYaYEW13VmQJTGJx07nIa8Ysyn2elehu9RW
+U8WvxppEh6H82lJX0RXbAinxXGFpWB8rWmgdz1cyFTHgp1S8DWL8twRSDOGjJABGBQLBJB1Z/ej
o/flAdRK6o5ddTGWE6C2v9Scz52de2ULTaavNiGUPj17JzTIG4fJI5b1kAydo5WHJb5xv5Li3HuD
/rkM+XMb2dsId3jOXksX47UDd+NUFijMAeOZjPItwWLxE8troMn5a68MtzApATOPzrha3rL0Z3t5
qqCwaIn+AJ8FMFa+yzVpO6nTaanEt53r76gbvtP2zV63HROesF8B8LQ7rXrBs7kfQaAU5aXVzdug
Mqeb7dgpBD9DY9xaWfgQjsVfHOl8K9hKXW2SZX7lAzeZfh7Wsf80lfbbbqt9/M+XQV5bLGCJw0OY
JVgDKKb3JPS+cxO+2hYviaSrf50tfmVFgHCzRhtDEcdEmPjMKQ+KlPtDG3lpVFxRafhith7mQWqC
Ql+xIWeiDICk3gCAvNt6tnrEKJoXaVGp71ZrF1e4X5doYe5gSVEwx/mFRWnlyWP7DPbGhfJxEiLf
CqZiZfm+1n6i629ZWG6bkM1Bo0KW+5bDBXBSsXqkSzlzHX/JVnOOYUYqVNmM5dbEyXLgAAl0M1eE
2nrJB31+5BydPNlcjnLJa83K7wcWpG9VoFxM5aDkZnOrYumYaEKjK7W1TbM8DzByVk0Z2f2YVAxF
44yVdssQQ5grmyuthwFjgUdyRNjdFrA7BW76h6IrL02dbaAfuqUxW3srZ35sRPW6DVtoLJUsGcEa
82riw0upJZOPTOkOEB39oSI0eYSaJ2VHq9KWJ70Qr22+XFnbH1JTP8slKYXaYZAIx6vH5BeM4yON
okbFZ/y2RGe64DAsxuRpvLUXhQYrt9J9qxWzV+jzdRx06V3tbUacBAyCYtQh03ULRNexTZvAgJhr
LrxNmhQeEVu356RpKMpH2Ki1lh9NPWzIVl9AFdWMGs4AKJJTUoSIQ+zBtxLVcIQqjTvFAvspavUZ
DFaxS0Nh7Cxq1pvU6oNntnPM+S1OIXC2t37AyGIYc/JCNTUFOvP9B34gKfq7KDlCY5gPEcljXtRp
1dbIO6APVt34eSQ1EDShERJXE3IrphnWsfVktnZAFDZfHnhLaYg3EZEuHGvfupiAS8EpcYZEZLeI
Eaff0ij7UVxXO9JFcjAWP3Uf3WRJ2qqNVAWL8gjxST2GELk9pa0Hv+XEugL747UZbaM8t6oGZDLu
xy+Unwincm2Rd2i1yT5BycN5q5RnYFlYgdexuWBEAnBpPEn6THRXanI+0nW7MwXz/fqLlA+tFMKL
LcWzJ7XYZ3U/b3LL4yHXNEZN6Cxzlu16s9R8Y6Dqj5fsvZ9jEegTczLTjl/ziNB4DNDRXA87GHG3
JFvKk2am2XfP9NippSndh0yqnarQLZc9Re0tEIocraH4H5Jc3kwwyAKeO2WBoXwVadpAdJL5wRpo
eaWqu+qaNPp6mYeuhqPQ1+uiB8dx/6+hbgMe1RaXslQ+VSDyG50MCaeL4y2RP08sPi66sAgsr/Tm
OAgKBfMFvZy9gUqnum06r65ULV9KWg+cEjO2WZBKBGxZy7ag7toANA1dqTkt84aA1zZZ/6I+kT2G
48LNjfZ1Lcuf0YgeMEYIn2wuTgMlP6E6flaTbtdFyyku5IdVMgNVLbe9PjwpbeHJcMkwiX7PZvZR
kS4De3HT8tiTJN+g8N4Y1gClLgi1I0sddvP3mknfJ52+sbPWjWljUnlC2xK6Uxfv18JKmDEMmzy8
K02aU6Vne3suLpE9uPl0aTp9W5Y4xOp6E6qGD8UTKAmFGyQxX8p4NTS5PvPsqSAIYk3tfZ2X5jsk
lfGwjmsE5iXm9x+LkSZWIuWxK6Z0hc7LdA2mt80EQGjhDliAtckiZQ7acpy9Pq4kFRueViZ+36zY
N9fJJi967Wr4Ht2obyOTLREA9iSlz5btfVOr5uGOT/jKJArIWIQEFbZGhuOhF5uqXuMHJKzcjGhe
8qAbkYEQjiM2RpTbgVJo3M5jr/tqp2BIWrmYSrtZDyPsp0c5ttPNMK36dogz+Ti2VfpBB9c8VkTY
EOiwUiV1sOtukIfARKoL3RnkW1WDmDKPF10BktXUutim+dy8thpKM21SjcwRI7TXRSpLAKf18pSu
iwyMUx/2UMf0v0LGj1z1U/9gC+lTh6JHNdek/dnqEQ3NUUU9U9BVnlNGAcFglckTo2ixU/nozhgL
8wHytemlI3iUXDbrLYxDWltpJO8oVHpOvlj1jGnW3Umein2bKNweZqMuAeeHqm6ZZG7nHDrDaCdv
StfNGptNob/KuZK46yjHXmcO6RXWLbMG5kEAPw14ok5KltazMQ72TpPKlS/1bsxtQ8oUhiCuXHQS
YV3AktfUVl/VtAjfCrXL96o6gUMvipVSEQnl58qEw5EaGXKaZnbDZiL9+DSXUvrGKMvazbLOGk+Z
CuZaZV6PPyvUse08Ao6R4v4DOLfgQFQlz5QG7aRU1mNi6xud8Sb8m8RrDStoWsXDFLNvovFOd5yL
DU8SYGUknVB0na12ftGy2ZuW6awww+SnNM7zgfK98xiysO9aJEjFWfihalOQI9q9R64fEyEf7Zgb
cLHynRiqJ+iizyrRT2lPWIk2czxVT9yre7WzfAEo0pvZbPpMb96lQSbfSpIDplK134hq9ae0uyog
Dt0Gr7Gpw020OS9R74ennHjfWo53NmsQaSVINZtq3zailyqbkYiFlw4FGAUgUdDEhsZ7GPq2kykj
vCbw4m4Raa/rJBR/GBUevtm6hOp82bMxcg+wbTKWJNmni1Y/KUpDehrztKc1TwYXizmJwoj5iQyW
lQByU+vVafu85qv9mGUZothoxauYG/sC7fWQmFEQhmgQG1JanDrjh3/nszpIhGp/rqV9ZGqBUtuP
i/xRJYyh63t2dLsJGZ9wo/gm2jqtLHky6SwcYOHOQKA7GbykB/P0RmUI9Ir9eoMcN2JsrRVddLbl
8QeO+B2g2pfQlUUb5KzzXFkX0sRblZBDaPCB6QGm7CDWYfRm8IboljKyiqlDuSekAkl3tMdFcY6k
DgG5GK51PMlOYurWJoclxyg33tRSCzJXY9fPGIgFf9nNfj4WLIZz9H0Bt4N5ykad+kqJkq2eqOqr
aDkSuthg+yxnnRFohdDPOVMpn3ib5hJDgfbBWiVseiLrQCvHSwBlsQgUGClBJXJtCxg23ktJXj7P
kmT7JCPG15x8FfJsVfNVxUq/MUTbbnoWMYRDr7P92pAFcCUTfHxO0VPeTH1QtvjP+mBg9Jy4Vm7r
r4qOAiQem/SUl5J9K3Mi1ZHUancSNUs/kU7NThZJ8TrVS/t0pyJ8zmbef43UF/t+HaS9QGXYBUMj
98/w5YfLkJXpXoJf/AHhCpj0mI3jRitbRrK6XdhnezL6t15XwlsGavJRHhIuopFp5+qAhCyeBnVR
P1ZDI1EZu4/Mul0hg1u163k7pGB+FZJ7n3Q8TIFVZvM502txWOWEFszkh2mYhXwLleYu+mulUwlH
cle0ZnMOWQyQXWLUHPXEbfb3jPbGOHLorwcQ6XRtlt6Wr2Qnh/xolsUdRavdQFvEb1APkS+q4ONf
B1vvlQD9pgIPN593bZRqPprnypf0lP02SqU5Stoeu1irPM4yIFH62EH3lHLJeDQjF7PV2S6j2vgl
TzXNb4wyutrKGP8NaElkp4s0ALthtQ78tMwY2aveEBIQKnKwDiadoSnVywFTE3eCnVloTUZWKVXp
Exmi+ulUHmN+tYk97+S7la1bWVmz9YK+MzlabzwVUnvlnu0cSCEt2zacQYN2E0VMC5MRax9OyZbE
bca3DeGjarnKP3YxGo5KbnyTqYnLsLj4XYakP495ukvCYvRLGnR/0OHchCRdZnb2VoVKvlHMOJhs
zU9VzmyTKOWURFOH2GHKruy9rGad1lx5a4viXN91LgO2xScL+IwjdFTGY9nCVzfR2NblOh5yRLRF
/LcyK8E/B69cvA5xuLOH3J80eXCU7u4XUFbkj2Ho9bm6h6jM0m1a+ffy6VgpeTAC13NsGjC1Ljy6
0Xv/+EAwMHY+ViBbIxxsD0OcsT6nCDGWnGkD8yQLzmg1xE8i6RkOqFXlUaHuhFlt9baFQo7KhIZP
rk9K/dsrl7Wi0mI94uRpcWbqYTI+N3Q2cuAFpIlJhtnAV7U82z4kTaAqTc47xAaqE9FvKpdBWpi/
9Zzkz2Uhnbp5an3zngZjF6G2lZWOKluhn8rS+kInteNR/khkwuFVDCU/6vogi+ZPQzGuHHKc8XiU
+bQ/IK59Ub+FEghZnGJMgsfJRbIUOX1zb8pSqNdWnukbmPj89RlbczFJL2xXfJQo9KR2fRjadTiI
zJCDu8K5Cw3bby3ybgGjEzNeMCTUQ767ltWldVTzIErT98aQL1FWf0uxPXnYd0kkkLIF6yjm56Ks
NHhgzGHavMz8tiqGII4ZojRLDaakKho4jXjtC6XqHiLgyBz5FkdLAau8e0IQcgwHi6oyq17aqPHs
2vokGYXVQVkmG1lkpzHb2gNTCZZxjpIh4mwFue6FG6f2KQqFikW7J/IlZSNah8ivO7Vm3GIvJEyI
I7J648yZPflR2R00VDloDirbL22FGCjIuYRrHQVzIB+cavoZrSk/QqOpXtdq/pOnXidHlMZTtHnq
s4Y7syLa26RVMMz4zNmEHbXIOA6dVDI4k+XLUBowOid1vuAWNzcEVntKvBwq4MVDAjwNe+wfGHYu
GdM+GfwO8Dvd7LauXtSJEGktZ37L/nziMYD8m8e0dURcszbIZ/0oMXG6qSrPJiLfx+3xQ7TZugEU
91CUlPTqqLws9Nos9u2zqkQ8r7JYBSOZjrgT9BTFCKy2ip5RaOQb6I/GwQDrA2Mx3nUgyiwEMX4b
z1c5L/SngvFiYuGbiQryBrQ8NjdV1ZiBUi3pBhlFTnpGZT1IMWTSKboqq7bnb/LCnXi6q50K0/q0
iZnY4lXnKEy5G4l3Be7AOlFGKTnXpfB1CatxCLUMIhwRJlmyYXmGAplkCX/RrINNxdOU8/LBZSVT
2yf+yCjoOGQyQ1RFENYglvY6JnJ9oTQ4yX13MO7vxThpyE+m9CGzJRNDd/Qrj3Hmo1H6BmKtOCzm
rduck3KPEO1BUlsOyRa0P+Hp1QPCw4zaoxrufOPRQs62Kvtar/XjQirFpZKUZNvJdhIkE1I9WKnw
RiCrcHFdcwM9WFIbLwjcNtOCelcx6/rKxbMpG2FvZRbCl15nWVtyBpt6epGN4mbpLMZH9Wes139u
Jb6RcGlALsOUhVuReWXaPOvmnG0jjRN16QPBCqoA/dQPzYtqfCQgPS7RLNRLPOxIvPBM5WGMWVyK
T4k53M2qdBJdDPCOMoRgh85Lu7E8zjZWv45PZQi3c7Xm4ZKWqgSjN9u1iD1OejwQZpNa74PVUBgm
wOMZiTFm5+BlH0bLNOURuCEEHdjF+aTsnVMB59gO+YeDEmeHuA69UlxGRZ/36T1EvYXIbZmjr4wS
g9KGSIJKQznLC5Eaqk2Ju+QUKgxlMRhkdrgTsnSaIiSJEBBrC4R88nyPOYN4gaChlVJf13somTTE
jF1f0fN3ZOzEuqMVJpYNSIV3gPKm5czNUtQgoWY1rkK3rxbbFmzwXBvsK96ypi8dZNz6obwHk4TJ
oG1LzY6ZGFB2VX3Xwd0tdCLbFu7BtP6Lpcabq6xBTSZiFiVrGhgKcF+G3JK+Z2nJRkI3RdD1xTe5
6YesKY+zEam7bMje2iUSh3Ew2n2WTbuiiOptKgrTGUKyZpyizj12FsCkhk7+tUTebyZlOOb3x86m
PqKPbvZjkve+vAB1VVSeZftly2FaoTxkKVnq03Gy+JEnoblnTdMGhaWNnkq8176Qu+8Bu91TGhq/
cQlLJtL2AxPkKS6lAOo1N1JkT6BSBy7JsheyN2dF99VY+mdWE3KT2aP6VFvTEz+D61BAnqzV6Jfq
RzkSErRXJ0M/zLp0iMaUzPKIEbCNLsPH2ALRYQ7JPcjQK6fAmwdp2hG/XbrKSgNZFeopS+erYsoX
I4pepQFGeqEVG32N0k2TKvsiSkqnbagF8gKgezrttcIAP6gg2gWNXRCYQSs7Y/3Wct0vipRspcl2
1PQUD3uz2JrZU5mdWKVeaFORppkB23uDu9/IA5NkGsxAbmlKptO0SPcKul9mhgF+yhPpPJdRkx/I
iwaV3KIKaVeJ4sa+gCydnZXQzsDOfyXLgVU6EZFQSeyw4YLDBt6qor+ST33T+yLaIe67yIB72+ke
fK4s5yFjbdSIn9BIOOmTBLVi0kduyv/hYg7EMGVGXwBWA2SbqwtM+A/Rij9K7a0pWXfNMVqcxbrZ
TXosl+TSh8NPqSXq0eo0G6VpUftKpE+XRYoOKFozB/b8ax/peIPqiov7XEj5gx31DqNCN1ntvaQu
27LXUm+1u40B0WuyO9vj8SeuPJGI1SwPoyUu+HiPk3gm7InyjlyLYtoUWWd5eh75Rdvd+FodCqXC
DUeKpC60r0t2f4ExOI6QuKOizS5atR6GBUss32YUMRAj2SRyzBCpaYyEAfslrH2FAXBe7SLdfjW5
Nh0wXWezFegMrsZ9Pi9Lr4OeANpd0stYwda2VF7+Ia3WC+ZiExF0FXrZYOo7ZipvuAwfqpHPMs82
8juWUdGmWQltisHTFbr9DnfdGfhNT2rGznP4GdGVEWbltXqQG2fbhjFnxHd+7akJG9fAVZbTNdYD
7738nis4vQrja4rDj4i7zagnfy1RR8hPS3sySumkzcOefbBrCYkoKfOSJOGhCq2GqzhNKQETt4CO
4LfM2m6YtPqNVimWFzcN4zeDVjkX681msfvUIA+5kV8FjwCC6ZNaTWnMCjEKiRnXRXWgWd5r5ODR
qgEJiAb6O8w3k4c35yGl/2BCrXWe0iA+lldpR+RFhDHW+rVLjkYiw8ApKyspMlXMxQ0sxUmbFj1+
IbuKtiDZSS3wBzRB9VBCiSlSzx6HC7ppKiqx2NSBeUfvIz1kQ7uX8uihTeElWNollvJs38bFBsoU
BH+7PyiKFe9tTZoCIu9eIS9fljbbyREE+zqfTZ/xnemQUjy4aUdofCHmA2ku5jOxFX9CMFJdkOPf
g9hiinL7ZnICIl3uGXKVubbBz1cfJKXfplruVeP6WCiEj9GpPIyENTzEfcwCzZb4THVCMaXY0rGO
u6DI+svaKLiBU2qcFbXYd49UWeiPZRVuh2KEYI9dlUL6bOVVoHTKRlvKR6utHaW36ed+OiIrKOu3
vZVxsnB07ZI0DRDEbAC2BQnjNvLE2XIbgY1Sp5Jbsm6wJaL4kkfXrA59WXux9mRk3YWEpmMUN+dE
kbwZ4LKpTvX9W9PeEYF3Ploqze2HTEG7apCKZUT0MgSnwXZeBz4dFJwgMZ7iaHGz9kXLlwBp5pk4
mCBqdylI+vkIQXGjRd82bTipKgCfuUjAP3PFOnr+h4uf2xZySmaTSJW8Gf0cqP13rAVCrd9Q4H2G
i3QV011boHoRqfYrqSs1eIi2P+aZAvj8E0StW9NuphzDTR8AS/Z7MKVYMp3ceC8KwihhvAOytPEe
JnsUMV5tYq9oCG95qrFXscVncpdpsukaQy52q0Wr7YS1IR7T3IxubdQ1V/Q3/MFgH3ddK9kbpByK
q6ht8gW3RNsQcpazquEcctsO/j2beiwIDaMF9o/gBg+ZFWp3LQEfFfjNqa4H4gHVctr0Iwk+VVFq
L2Wi0LzNHUd9iizVs1sNM21cX6Bfy++6yRus10vP4DaP/jrNjHYi44hONVG9DnKPEHoS+Dzb1Kof
yTs03DVPL3kkW06WpHfLtWYte7I3SKhSSNSjHHiaKeoxQeeeKncs8kgTtMMtsUi3tJWezR4FEKPU
d7wlfk2ygWfmHKJgux86oVlcVi8szKtNtWCVCKeSNDjahDKRXICfGBL4Oe9JAm68LMy/ldS4sqx7
gXy0U+L4DycELQbI+B4aXA/4lpLlsbesvR0y161n/WJj+GcnqV5IpmDShCYLvzjvUvjGKZ945GYx
E1Y9RCbOqLMGRHBPuJHgbZkQPrLF0JRqAk7QPywTRharKq7t1G9XWz1HuXYhC+dDUvRHdZL2qdqD
Om83qY5mH1ZDxle5StsoS685KafUhdFtFum+UPs3jduVqI6VG1yLUbrlUsB8dHJsLb41s3otBIB0
ial0paruNLNvHFjTyNkpDCuCpszhS8/+WnmQXEFx79KloiRhxKsSkuPQif71CCt5nFxtRCqhXqhR
pfE/lpniNCcXMpbis6YOD1aPwjtcw406Zx+DnaVkpNS/Qxh/qaKivCYxEp9vSS6rtIWG3jtTjMVc
kjeq1gTmGu1tg7UPPCM22tGB4McXCsOzKhO7RIjRdRZQ3OPlDLPGWUKdhMeiOKYq12mlWrx9bcSM
4H4my6RQIWILp2VxSgSyW9IyhIMR/K1ezY0Vj3tZm+8LxdCpS9sToHg2tU7LEvYfS11c0rDj7rfi
m4gNyW2g8htj+DgAPBS58lFqy07rh0tfpkHErAK3x5+iSSKIFPvpnrYwdU3QEwOBjV542tBsrNJS
t+ZSLkFfzKq/pgrpiXg5HaAc55lKsS/U61h0OyMtWnJCok8chJYjDOmDxDnsPp38l8o4xsr0n603
Q2RruMazfEHDelZEdJGm0DO6nvS67lKObSCZy6Npf9lDgDH6zLqQWJg+88mkTmhgbC+f7plvqB/F
uAVJ8KuzDiWGvpF5JwUxbwqucEk+kYTqaB0jlkLZYWF3kYA/LsPNMnco5rcYSx7m4qZkktf3xl0K
oEesyfQWyXpL2xZmu8ieDw2gCT+eFCIlYmIBiBC9s1Fyv5HDS5qQRkqmwuqsRFq6FZ0tE2WKW9F3
6JMbc5OahIKhezwYNoli4p5RHxXGj7QWR6QfN31IfGmVC6caRtURTOv6TmUhky5QAZmbEzeSunLU
k9m57NGV/kRtvwcJ8chqzTNT68SMY0+7urAPY69Jf+lURlu50VgAaGkWzyyrDRCGDUlWBAmlreyl
PRyPOz8PZfxY85NjA0kZBvW1Go+DJX60lEhJTX1u6uIrNIvDYo+/Q978SFK4EUMYEQTJ9a0M7Xdv
pQ+SThIHd+ujpVNtj8YuqYkNUqKjnXasoXAXDQQuxX8Cr4avmb8kmDwTrnPGoHefeBXKuc2bI2Ea
l3hahVsQu1KPduHaFefoALCYeBGIxDMSlzrN3yhyd6JpP/Mhfpu6UGUPYR7mSX5ZxuavZJFL5E0h
Mf6WngSvtswAarMuv6vewTOoOCUjxXIHy/hkfAwTINEGH6LFlbt4r1jL1bKw3xEacFdlmLkcsNSf
kKcDV1uHbCV41ryHAB7TsrgwsjNJGIB4b0/1USKx8Z43APtNXv6Sgb1VS6XaT9bg5YLNbN7VXiRF
x7arMfMyMXM6pV9YbeDoNQcmeBUhd1YzClJV+JMaed4ncFkg+DK5RZsiB7VhXwAPimOYxbHLM8IO
aORupUhfa98jiIqfBsncyMnIf3FMY1/NrPiQxAuPr2YrFilqxe9RPpQsHtwWq4TbtzBfQt5Vrgec
CGh7Nq0xam6oJH96at8WIDVenirM7YqNHY0fvTF4lnYsa1YwS8uDjtPEM8lKLYn40+gT4qDWltDR
aiQZhv6Cpt9jSaoz5ehGfxklsm7K+JMww2cdVfyhhGDgZUquf6mS+CPvkDNV/pwm+qyirt+VhCw6
bBxsI6L7Quqr75T3SjSuzuY07XVX4l1ATUR24/i22sgkppwiSlWKI9JrhAzJjgyUK1/XQbKRorFS
uqa55tVk5dUKO4kczQOeQGeJL0N3suPz3L8kZqp5vWHsUqXeRyQ0Nc34aOV5vRM1r5Yuh096byCO
GBDBLBDZG3vaG+r8pqcNzIdZwUHdi9taLwAhioM8j2c8lE94zDakDwRm3AYaEzFnKgxp00tUOZH6
HlYPLVm1LOjWAGcqXPqBfVYRPzbMphnJOVpsP8joGvtofo2M/KNZY3XTT+mtk7LvEcFhaP6qlA0d
S95JJ4yRel/pN9K0qbPdopOhlrB1zfLT/bVIqyCPVxdS08Bezx4eE+YBk59p3tLS1wqWHHXqYEYJ
1AWp4cLMqC8SZV/qBEFaU3aMTSRhlvCfY9uVL/p9w44YLcoeGqLCnpKGjJpW8EGRpIq9svTJL5br
dVsMqvQL+D/z83gsbyvyxz81trhh/p2989qRG9uy7a9c9DsL9JsEuvuBDJfeKP0LkU703mySX38H
U3VuZ0bqKG699zmAUIJSiiC5uc1ac46pY8VJWYlyGUfncW7JaaUTRU2rderu8XvKc1S0iPIdlcDQ
uU9OJqVzjqa5NjZOVLSnE1ug09xKo5egiBqWdM6tRoCJSKOduckDtdkp0Pk8SU/0QdrhMxzps8ZK
nkVNL0nvypZeC+4kTxH6GjlgdTpEc3OW4ac6F0auHmntcAciCadJQBV0bSjFnahSwk51vTeOtcwJ
aWimb03Y+My55KIom1lbkpHtVVRoF2Ub3RNCjYjNvmtjFKZaXNTLIepSQHpaKQXzG4SM6qZObOWq
dyl8Gs8lGwvACwISi3qWVOllnVpe2ANLoQCxo46kbOko5+ua9I1dPHSXdSyum8iJr6VdrTCQo5fS
i/G4QShNmGkbeSLrz0tbe4jj7qTUX5NeJRqWEwidGcw4sqMfn6TbdEKoTo8KT9uDo55JSH2DPNXs
cCPouYT2ZSmGHU1xr2ZjJ7R3RdJbjJRd0isEB9RPRvKC4p8a8h3vrU892EUsND+R3jxteoVqX0he
8sIAYKGZ5mdDLM5XJKeWXdoEQ8iK3aI4Ju8RV0JyHiaLM40m7hQiGNTj+8YNuuX0UjOrEHCVtGsT
KwVWQeRYymXpcGJg4tPjlakfkSZ8WS9+DCfu10amBg9kwuQbo2RjTTzPSELEapzL+6jYDlV8UsbT
VbIUk8jtCtZScdqjqXU54Y5EPjfDj6x3T4PBcb2QNCbsQvF4pM9JuA7ByawaXHV+gW72MlAV547K
YLQxZpd9f4Urz5XqZiiWPgC6tbRKkYKahljhTF1r6bJnaYgjrh2W1my0hZdlODqs6CxM580wavdz
15y0HdrcwtrGU4hYOXHfXJ0pkvKK8ig0jMMTjruzxCZZ0FHmE6WUW7wd21TBEK/EAEPjZBzYZ+n4
n/AtIw0L3iKdDmCHzlVxh7O6j05F9x63KsIcky2SaU2zTxr0M0sur45E/VaODwR6rssCiavDkk6r
PPWkW1YePrJVlpMYmrw2VYsKXXfPpGD/3/MbC8moZ7HJzqqm84lUo+KaZQkTiXTWsVFF5yjpPOZm
jIU4nxRyp9ehG95MXViu4dOK97ypMCFRb1thRj6m/X/WxOodHe7I781Mori2cmzOWZvzLWjT/nOP
xUX1Xvzomvf37uy5+s/FnvFa0n+Pw6j77//88ruz+JWU9/Jnt/9TX/5S+98ffxy+l6vn7vnLb9Yf
+MCr/r2Zrt9bIsI+PuDvn/z//cO/IYQ3U/X+X//xWvakwfOvkdFcfOYTOvhN/73HYvPclO//56jN
nou3dv+v/XJaKPZfkOthXAAkphyCeeJfTgtF/AUcl0aAS0jGgjDBg/G308LW/zJY7XA+EICjAl6F
JfE31tDW+CNTBXYDFQamj+X+E6fFB6n/f9AY+CuwT2PZwMgLilMHOvXVPouTOdLMviADW8TtVZu4
2pHZhDcEntCdGiZ62U3crvV+RjRQKdZWx3FwngQZyUlJim65kSunsqMfoUqgyMzq5EjRnbKdTa9G
TRygYhlfvfC/vi33hdQGF6S7/kHN+mT2lU5FY4C0XX8MNGLOCiRlflU2zk1lEDWIr5K0bi9xj3S9
Qg0t2YNcR2grR68TCWKMGJbAGiJJvkkiw9kZVmZw5iQxCV9mT9ERgnPPxDyxCo9o3NQ6786TGid3
NeEv9HQzma8igoJXPbmOP5CYsZyZrkK2ZxLkoDIUPXhrQzBMnjO6710QjNdRbVFQ1fFDX5IuynpC
sBse4SbIntw0B4f3afhd/npwn2GQ33J1QDIuYCLAYQgOTLzaX59nJzMMXWAa/JAIYpdzzWmUcnIh
R4TyfUTBhmDoWFClc6RxFId6rnpA8uR1VYmS4moRI8zjB2i2TZG2LuxKx0GD0xKJu5WvJkyNB74x
4/UznGV5pouXiC9rGbAWebZfvzH8s9YhjFfzG0RvP7oiQLEGsPW1A4YF0QC3+bGqV8FtbC1FBQd/
yy7rw59mUILOrXEBNGhnmjOR9CFV7LDGACkNdbrDtNzdBeyTY79n1WxpQ7bRNQ7NEXJY34+w0iYN
z8gwVSScuwG7H2NMnkgcsht2vRlOfl1Db2x1koomAyZ668FBDqQQmxZcb1lwVCLmNFu141hdzbLr
1oFS9bUvFLw4WN+iG0EJ+gE8GtYKO8qv2ehWz73KZSDloOE5Q0LH/xpGI9GvLFMRx8bdpDntW5uR
Wt2NWcSXL/NmWg0zrXiilJRL6YrqoswnqChup8VXfx5Ay/zGVmdCqbngWH89Dgo8tsr/lxdtj2Kj
1HnTsEBrvjTqGN88zgxPJNwSI3NIxx1D9KxrqdO5hSDmrPHkEk7Y9+Z1IqHR+YpCICXhCoPZDJec
FQRSJMQ+N/UQIjnNIGtecCjHKGkbHc0NR4bJmTtVLLr1HEBrlFo1nfVBieGqaKTXVDEPCXHuAIej
J0tUG04h0aWRb2X9okEGwOLTr83WkMaYpQulxwxVYl1HgYFguw2js4Lk2Yh9WZr84NxiOB5R541v
qAn+33YIS0LLEc+j7yNg/lTQktMqk/29E2BvR56Kv1xFcZC2OsekMG/PRF9a9oaA5up8VnAZQ1mI
jksp2WXF1LTTFZL2+jTK+QHoybFxGev2BZTQEXRs0aNpSq/0vuaMhRdkg+Y23BRVIO5t7O+o+ksL
P40DzmUlYuVELUOsvJpFmj2V1Efk5MtB0siu9dmlgXzg2f/m0RMK5dogJWgu63ukEaAeqa1qne73
GYMrBuB2mkLRPq/Bk2xn1MIAPbL2pZwj9QCgaY+y8WvUuayRsA6B9erfogsQawZosnW/1asSIUU1
PiZsa04aSz9pORgsNbl6a1kIR1U2iZmL5UeP++hMcWtz7VYMFdmqxQGQpf6bl8HWUGvwHnDlxj5o
RBvNcnSySWN7GhvryBTDNqnaxguoq1IvkvPGwGmFPYlzYaHhBhAEyN2GZdCBPWBfZ+Pq2qJsxNAc
GipSSWFTBglC+o3ZSLhRYbyyPeAo3lLw/PPDFPr3pwkWio0FewVXNYy9F3nqPwoOLlHbKOJP7SKZ
xnWg6VOxC1LtRxFEXesnSeM+qFmOXzhJm4u0QgyQJ4s1xYqGyhOyF3QD6brwa56rF2aq1YgDqGqu
k1KPzye1ro9z6DDRSiJsoE9WSCwimoZnI57bc8LYiCSGMrm2uI/3mSUIkHfpV8iSFr8XV2p1UhJF
/EZtpUGGN87yhHYHNVp5MdsNKlnVFvGNTgGKB5+6zUXOe/0oNW1O/DipxjP6ICz0eT+eGHDErq0s
GzF8o2RaVAsmkxW+glA7UeyJLjdNNefEhSqaoNisCIRxknnXpMxUptFOD3pHVTgLElzKsaZTgdYj
Irw5HxjXZkrFRjTWCM9ksk9JNbit7RyfGCKalTa19ir4WDeGKaJy8Ocn+bs1nQgLpmMVBim7nz0e
XJ+Y4Nn5H0QPOkh6r5k7KEnwR4pswPIjyKCeobmPLKMndTLXG03FxpqGc72N+55iRq4+T51GlEqN
JKLJTaTnCMW8iu7OAQaasXyXveVD4A+GJSx0S7U+RuWnHVobDpOBiZblY8jT+7om91JROLyDiNoU
iW1vGE3GFqGMtu4jWnxoIB7rIZXHLgKnrT7HdAHURX+kLF1WNGVHXT/UiGkdiv1hstGcyLxFuQMR
UbgKhDytua6iRFm7KIEe4Q4m5x2kqW0uekQxSn0oFef7TGVaNgsjXjeNPbOlG9yATxeo0OZ2oLBw
gVqqwy/THL8sZ3mvj5172uSpQHJE5Us1V0bmDe4Yr2174Mv36BTC3n5TWdYOvevfoh2ZQHnJl4XU
AISp7u/iKycPCtWmo60VZnJpimJYK6Rc+5oYjlJw5Dv0ZOiRnAcwb2s2/McjvKADQKKvjm2+AeF0
4AOhVMGtNYz9mMQ4TrqxBi/oV5V8RRhn7wZ30Da5Hs4HpmXj27TMR+mwY4CNcqTi4PL1GYw49ZRM
zTDJhCMJhij877gw9t9CMIbQnD7FMztuRJdWdUmNp30CgxLewdILG+jZ6BQHC1kPrngkrsLNtBe6
ezt3xj3n1ZmJsnieaOnPeTYvkDCkGiWgg2SbM2ee6fYi3TFak6BMSn9IJcvmmUQButmI0utjQVvE
WRNmf4B3/AE0/vJqmZaDiRKuMrBLG5br16vmEEewPcI7X7LrWVE3IgUEbsapxKR6SycJ32Io5HUD
EPeIqkuCeleaF+VginzVhjU/biXNWb7k4q0Kp5h+1BkR6HgsNOUllHGLia86UfumvFngt62HoaW0
AN85zTMlNOeOfQM54UqIe0XLUjbb1tB7UgsAaiQShodbxySQa5XrJ1EsL4x8rt5koyhvqpvHj2Fp
Ow+ZTJ0TQ9HFi+xMdtWVa1mnaa1Da1KIkD+hJYysro0oKc1dhlmxIEAShshjrg/ZA0lKRUYGyS2n
tEHbIm4ot6aW8ElqsCYFV49/Den/RUf8h8tu4d+XNbZUVor2ffpc0Vj+xt8VDf0vGinM8Lzn+E6I
lGWj+AseoeiUNJaYBJQ98GqZCvhbf9c0TPcvXlkbDKdLzeFLTYM/oq2rUiBhs7WQr/9RSWN/dhCm
IHN0ocFyDLbh5n19TzjUdABGw9HTmsg9sZUgvVPqPjkXpRKdwPUxSLiyhB+EVXfmqm27FIAHYt9j
cWBG3IPpWlyqIBaHX7glVFiMZYv2aa3ogpyeLiVmShJpSasnfgro0Z4akzr8nNBAlp6jR0/OZEXs
rPAIer0hLJKAZfjYtQodwxD5xRWGQ3PXDaBsIMpp8TVei/nA3PIVJvfxRfHquGQe6FSoNLEH1Bvs
1gikwS2rhz7ZKIlibBH2QeX2IUPUfu4E1YE5fC/N4NdH2rYKesQQLFr7EZKcM50h0DnClRxx8zna
CbWMfiiaihjRnkq0aZOxotD5EKegYkr2z57RjQade1QEKEtoeGEC38rUan7tYf73rf8Pl1fhD289
tdvX9y/vPD//653XyVmhUkP9UkenqEHu/dcrr7l/8QBNHiGVShJBXPYF/3rjyW0xlwB04tEITgHO
9v+qmIb5FyEWFn/EYZN9LZzBf9Vw/65yUf79t2T1vVhZNmPU1ADTOEIH0A+AZu/kKrMhLhTbUtDp
TeUxkRLzhavW0U4Z3W6tz01/bgo5XIHqo6cIJpp2UGntPt2s35Tevu5/fn0HUmuWmRFk5LeN4WjH
+M/pG/ucvLRdOav1udCUhigO0zmwy15ex//ZCfz6KO4rV8tMSrzRHvNwBMBqDaqrsKGEsgkXhjYC
ViskOX++pA/KzpcPcpmWTSZtHhbYx/2NVtoFjnRUrqkcA2uN3mDcQSilLpR1g32OGxbtM3gDVH91
ETudr050bY8gAE+vljUlZwRfWDdBWCC1MOymqn2HMtZNOtGO2cmhoOhXy47yaVhqiFM7EnepHokB
Vp2qLNy9SRoxsx48x0cym611WQnM2GOmGe06rDv5JgpbrPEjhYU3JMsZLXJErHr6NFrTenZ6NKRa
aFcnDTrgedMoHG79XuIQRr8zV+YxNZb2UHzMt6dDbZrFERYev6rsU7/O+qOhEwGIbQzX9/hq1yPO
00FJj//8aPbmT6HzHvI2OhbwZxoEjrl8i09rCzJaqcdKGvoibLWdEpryZApG0594WTA9Gs1aU6yJ
gqlSJjs3xM0D/jYEp5Rzute6fpUbnCg7p6LVPjCYDgwde2+IIgQmyGlhfHNeFaBKv369RofinVV8
vblF9Vu19qINV9RhU9fw+KMsUW7+fEM+slw/j1U+kXI3+G1uCPsLa++UPOYjtlbUmyApyDXU8pTc
1Uid811YZvVrmJqIOQpzyO+FDr3CM5yhf3E4dcdrLYkthKqSSjOK1yDHkpdjjssac9GmoS16doJZ
x2SrpxOG+baNXE+tKpRjf76E39wzyOsq2wWDdZjAka/3rJ+LBKp0wcBR89u5QTIdm9jE+848q3T3
7c8ftj9dcbtcU4DbYQI2KPjtjR+FE2EGXVrxTBCZZxBfzG1eZNNFoQTG6Z8/6iNpbe/R0K2hzUXq
HLl7y6bw81iNioAua68QUjkAwiPsu8JvtIA10eBCB97VDi5HD+cUnpMJewCCpMa9pCrrCIQTFeQt
NQtVBAG2grsQWl9627qjuLQTEVm+BT8LT1s3pNZKNQGPr1R3ys7DXHV6H3sSDjOOQPHoy3gYLkur
ahDdGXB08JvoneJTT1YnNjpDrXhlWOiXnWkHLjYf3b6S82S9jBbCaIyqSnVcFtQUvDxsmag6u6QK
FcYRUA4GCewp6ity++d7t1eCXN5zSikC7jDNvmUfufecUseFuU0pDIlLiUxf06scYqM+RhDMx8G6
LcqseQjR+2seaFl7CxShitY1Zd6Lxp2SN4QNdCvi3mhecAoGDy28xUsbHcWlQMuEqiCRKdzSqHPv
mjLGOI8iMn3+80XsbYR/XcQS7btsBpb6yTIYP01WZOsSKYufwi8BSOQAa4qBYyDWLpCJIHoLIjuQ
N+jOtrPqbgXVY/QyCwxhYxNNOw8FzDUACTaNIKe/hXJsEHrDsrPKu8U79+cvu9zQ/cFK2ZQwEcIX
BDWsr981cPCTUTzAt5IawI/odfpWK5L1nz9lOYR8/RSdIxJbbjbbrKv7fboKhG4Y1GVI7RhxO7D0
8VSr48hA2FVirk0lEiwjJFGjcOzmQBv123ZpWTzourHvIj/JpGv09RLbZiKhJ/uQpkbTS82ZZGVF
FdpbKwpv6ThkBVtyQ2P5BRaCKwPMKXxbqz/wPb7Pd3wDaG/M2Jw83I+Cx6dRIWq0Qj39U0+JZly2
bVKfcvyHUT8VoO5U+Jz+n2/67z6QjjuHjyXCg13p1+seZ/BtNHNQkwABXhVTae86u27QT7Z0AjuR
3/z5874PJVJXmfUo29BGoLDy9fM6hg2uQyxQMqsRbmoo+lu2c/94wPIpbAMtUsehNup7TzMbXbfJ
JFcVNa65a6XarMDJiwPb299ey4fmgBM6I3c5dX96WNIp4D27XAv9ism3lLReKSof9c/vGIVji/eO
Ihc5SV8/JQ+YogczJiehBsBq0hNcW12YHXj5fnctwhEmMzjtcpXDx5drsUKC+hzsnr6oFleJ1RnZ
Tnb9eP3ni/n+jlOQ5TyiL0oOg+DKrx+j6mNs2YBAYIRIuSmN0dhU/Og2pVVwxGs93bmJSZE2LYwD
F/hxBV+nl4Vbb3x08vhl/3RdYdqu4RtzGKn5x8EJljddjXkDhX2xLmd38ktc+P68uAJ787XN3Bs2
QQEQ4Lg88NIt8+XeVzGWoGR7OTZSlVn+/NPAsSi3xpHZYxCu+uo5rNElTAZgR9ecxgNFhY+h/vWz
OKxwEuVeE1XARvDrZ+HYbkbVzAOKCrN7x9vuYv5KcKf5nBxM07eLWAqczqp6bDUp0kEnS4LTHF8d
hOGwj+6qTorgIudfuR7NHuGIanGs3ORAlzIQ4T0e62mOcTG6RpsUnjlMQ+MpWgpor+1H3CrY+YcO
yVXJfcwS1962amPsTPDI4YHX/vt9NRlUJmRKsRzS9ms2YwMGZgp0xHYD2+oiBLWuhF2/mw07P/BW
fp832T4YNmPzI+DL2Js3OS1ko6l1AZbdSn3HkNKdKl2Yrjrd/Qn9qzuw5/l+ZaTYm4iRODu4jJ29
EQNONTeQUwCVmBAgJzSD8Up2iQbuWlPFgdu41ztZ9iZcFOd11mBaJ87HYvlpfOaDCOjuLbhKvZm9
ShVkkzhtdTxXhL8Ec6FuZGaIuzxz9Ou+XQK4DFy/qWalR/90usB3Q6AD5VG64Bj7vw5eY3DiwSQc
0hNIUu71ULbkvIBgxsMLJY7aYDBjxVKtNRYK68AW/fsttwkWRVHJ3P6bM2s6mYSJEWjowQw14cZy
rm/jpvYjZTx0w/cnX9PQHJMQLYauTWv92ykngBTWKknv50n/Sr9KWQVCDw8MoY+l/PNMwEGDhhST
O4dQFEYfx+dPTzVJrZLUEtIcQINjrlMQ+GynwKBENEwjHBTbIK9shwAUVrhiF5i2e4xLEwAmoF6r
MHFcsKBdZLf+yOPu/aop6tOaVFP8tXIcxBWTAVzGwiKBkT6TEt8P0C5Cb25mWV6GfZ1WGyJQqkMC
r/0HxXVxxKWwbFBS45XcGyToFCqtpiPqJ+BwzwF8oHkltut0MKzywD38/qAMTaWcz+FdI4z3Qyn0
+RaaxLoQPlnhWcq73UJ4wnUK1vTPo/7bAYfBDtgRPj5L8XJG2Hvbp4gaTp8he7VwXjwieUoSj7KT
knDcw+09JFbu+Cqe3B9dC9CAM6TCVBABo3/I266ngGxAVPZoy+nYIuCAYrKK4g5QvSlzC+04NvZV
1QcNtGIQhjT8irBDFTtDDTiw1H3bWHMtFB4oGqCf0UgPXibST7cMlQgAJ0QVOAyTGw0e7XMre0Kt
plgcmzBL1vCFQDBVeXwTALg6tfXKOFDK//7UeMFYZknx4/TCwfHrV+jzTAxZYFS+DIZsEwfwzchF
Cg+sCL/5FLaBXCGPbfmgvX1aOHRJIkvSxrSaM0ul69bREAyHghY/ilhf32I6vWhgCd5jC01v6OvF
RF0Zx7iyOz8XY9CAzpcoozuRNj/MwRwfhWyHC8RS7XUl4vG8SNLxlmRRQ26byq1Sj40ZYEmHDtAS
RKDKXTs4ICSHrFJ/1gMGBuyMmb1JMyDTmyYZ8qegGSTgRuiCE1Zqkl9poWPQpn4N5W0i6OYcDASt
9KGpg7OYKNP7MivoGstgylofWPh4NqeN6fjxOKFuaCXxDUmLLOzIGlUo5EFRDy95ZcyvWTkSJqXh
ml6k825xm4Wg9LUwF+WBN+zbCmfCUHdpu7FJWJpv+t6QwHnLwUcbAYTgNb0n/Mz9CRAPUUAdODd9
bKSrRm/Lce3GLgaRnAJKwSkDl0s/99WhL7M8sq+PdNlDCJb25fzJZm3vkWq5OyeFRWKbfg2Az4fb
jLyfvfh06JOWzd7XT6KStrQaeQ84Zu7LZgBjDHmo4LOHlmz1p+hiwU7ZhUVlFsmrAN0XDWHhN8Is
pnWl93aysnvYXpdqH+o3f57l9mO0lvKNqaPWZlPKRdv7u4yxJRRmEjqAEIlGCsYZHQvGi8QIYodx
/7MVVjsCN7Uy0srUWD+hfaFR8SL5yWEJUuM7+h8mLJ1K6Q+s/d/HB9+NvFbOjkwXQnf3Zq1cQ85S
Kym+yBGow0ab4mA9Jk7/E45XmR3FtZuRWZOqpbuZl5AeyDFO16/JWFVOKomt98CT+7XD23t0TCzc
K4atpbM8fB0kfY6/PAyxR8560tLBCQjC9AoXxNFmxN0arzlBOFdGEcAZMVksHpOu6FIvTYXymMeT
etv1pX5vFnbyI08JRyYLMbvN+gUD4Sq9vNfUdryhThXcBJaZp+BkoJ7qWQTWgx01FzSahnJjBq0S
XpZtStyxJITpg4yESdeCV3qmU/h/SmNN+UmyLtoTqEBQ31wnCO7I4xmZfCoSpVqtc2HUjA4wYmYs
NITOjJUd6yJubceNBOwY9kt0Pdw8eVmkH8cBzREc3zoKOQxJlvIe67X8MSedGaxJR5x1T9YWhhKD
WeWB1K9w3hQiKp5qi9mGurRGsE6vZlS7dbsRw0arJ+u1RuXCBObg81kllBPtTWFNAEnS0sXw15XO
qPqtlXfydBzULD5y8sl6IudLLnW5qLgz6WAwT4W2OgAMI/HFG3QpSa0ZYDtuwRc4yS6pXVxKIwg/
Fzwa9YIV1CD3ti2KSdlCjKiue6NsbgN02qmHHZHCC8dRNhRl0Kfn6Rh3dwaLSLUaIHy9IwnunhwM
vqdgfCPph2rvRCs7n4tXdbQhkeRTjlU7xIDCRFXaJF0ldXMCRsIdoUWWyjtAkBqVd1zMd3S0GcLG
ECr6UWvpdD9StHOBp7eZE286BMMK4QukQpfWPOLfD9wrC864XDsTMz8V4r5/7jTGD3SLZAZMAUXg
ObcKTIxJMs9nBViheQv+rzunoFQ8EJCW3NdVmfY+EVUo1Kuent0GxQTBSJqtlHALDMrK2Hcxm3Z4
1fOzsskJdRhHHRMpjIch9KYeCqGb1zBa58Jg96CC8WrOezQM0HPSDPeBMoFBXlkC6ZWXODXknyZo
uVTVnl1trZdkBq5Kw2VlydtevGNbUKiGl7rMKcWmgDBIbLNxlZkU3y+EMQladES/iO3gFLaNOl6B
tGzVDeCPie4AtMVEo1E3WLHmCbUzISxlqTGghkapl49us9y8Yl6XHSbPVWKps4ApFmOEIwO4xXRF
TNJGQSU3bsY86G7ggg50bPIkeiibqhO+nOfhKQ+yxsF7PcKk6W0R4LHjxHQaAEa5HfQOEEQ/qJOC
z7WCBe+mZt/6dZ4CKMUuWfRrPBYJLi48uovcVqPaMYy225xQ665u4RIhUtNgTfFOznp1lUG0xAk/
xdP7ODjgraoWUCTS/eEmzYum9RH1W2DcRF48diCHwROOgjB0xyFfQQPifKTFlnjMwqh/GCvHgP3O
Hkylk5F0vNhaZ+Wg7930plfJ4TxJJ7uDBERQxukgK7BcWcpeFDUrcy9JbiZO9a5V9Xaljf34iBwc
zoGohukyHk218lTR9OZxVWU61lGku92JGgJXJu2sNzaolZdQzSEt8KySzX4kKwX+Nm+wa5y4hQvh
nyPwwAa74fy9glbrbjslBSOYjxkkeVKmAdZFtTE0K9oIxH5kIx0SuFvuxOm7z7VVDJl+62qhJjZR
UsmJsPkpehtD0mXXhRO0G8WuxbFdQJ/RDQqGsKWD6oWzFUpigGXmZRYOFcRBm7nbT2EPvIYLLQHi
LmnKUNTYmXga3ZkzmWEvmFJCTn2micRdY4MrRjqdRRJsekdEOI6jLiCJ1RnyaqeqeXzbdTrmUavI
afGIwEiJrWsVUk4Nt6s/1JgzPeU8xk06IezXV2aX4jM13QYBGoBWg94yoJS32FWxf+u6NBqvJQhb
3Y11ik29NqziWsz19A5ePIa01XXGg9lNSGTIt2PxkG3sJn476m6+hjHcAh1q5mGV54RWMDOKoifX
LB7S1QK6mS8Lp4leiLh35KnlsujtOkdt4fF0kh5P7HJ09RJOyWQk9Wq5AuewBHf1INxn3E4/Rl3h
IAsSK3S90aZDpU1kRyjOdkj6+sesJhaCX+2MShQqvmA4EQ0snDpXz3NEqYoIX5RKvOQ424uQjlEC
ayjndfcUGwiUqXh52t8UsYD3Vdw4A2OG/qQ3FxdxXT1mZnrEqZEYhvRdjZONTv6DNai+Q5sZc8R5
YKu0LYkPcaB15IxlxwJ7A51gKyL7R1Ln9y2LOzb4ExIskh8lnjI5DSeWnb1gwQfpV57N2mPZ36Rh
jn/kVSOINtfEkcm/0E7xJuuidZwbG1ZWAYXASVexCbyhb23sS0YDtKTjMiAxB8ZTCIUAIBGVa5LB
L3qEo9DVtKi/DgrB3psSxbij1wC3XeVn8TcJ1dLAU7VqfhkSbY6rEh21aG/6Id+oCEi1Pi/PApkx
7UY8JSGuzDE76hRz5goJbmuae/YbNzjPqS8Sc/ekFqLZqRPEyWl+siNrXbewPnX4fE5zjRv/Fss0
TOZh8tJOv3aq8CqxxZGV3johlp+8WfXksXk5K90Jo6xbV/JnWofIs5ybIEe6lofdrVaFZ2YElzoZ
5bw15uioHQ2H7qT8QRTlVg6KBvhbHDWqcRu0ybPWFH7doQTNhmpbSH0TLFl2HGY2QjMeRqDdWkTt
LaI7o5bqDx1jqQsJ0a8ci/o1RHMu0yafRN92yLYMEvwiDBsrZQgTiLjzuoaUxde4tHMLfo68V+oH
A9F0qCSvSZe9tQENrrEtzvRkPF1SzFxcHY6bXwTZCPJf0Y6SUDOenJgHP4KtMRQ5HmtRsQqD6UTO
HNFmcJm6+lYygNZ1Nr8RRyfp0UtrupChdZ/xPnkL/Wy21V3YW/W1RClIhhrbuJB3Xa5Vp3wjOXY3
QSCgJLC16tpCp07gSdU1j7BWSnDN6WUWNzuiF/BAhaoPvvaFF/+idCA7lrAy171giqvL8bpvgEYF
sKSAIqKLjRXy9zwtb9gkjaLxh7I4k12lnjZqsFBHa+c+YuiYR6q0zpBR7Jyp3anBaOyA9J2mA01m
4ZzWFsyCDlK4lxnKuZ2AvkBBSBs1HncB+5ht1KZvHHvBVOXNe6LnN9LRHkWDoaxtn4eBGGevraBP
Hclw5LRldSYk3aIsg9M0t8Y7G0Tmk4465C3XM6BaGN4mPPzsQSAxkTShgIIL3SvXqXCAQGMx2EOy
wXJXXTvV14Tq1O4RdDC9XOBCE8APkguwduH+jb2ozWKylPRufkjmnKAaOFQxQblBhfuriQbIAQ56
xvVUUzzLjGVtaXWsM3ALTfvdlQE4YiMp5eATxKNuuyQkB2euFG1ltloMHGeBr+a8FZEXobcRcEsW
CZLLbPAy0tN+UcncM70O3PSCwx4IiEIKA8gZzT4KfEAbYHylbtQDJ4u8Pp5UHF9rdW46DcxRAedR
cVIirrhq7ZnsoOKq1qPx2rTlkMAzjij8AwlqSBPI0gCSfDtLODuN47xFeEmfOnPAhz8aZX0lBl6u
VZ2lTuwTBQWnv+sUEg8qY4JhQ13ouCvGGvOMMYPGqibyofw06oAdxWImR6EM0rL2W8LIOe00dQ2q
h8Xl2oGRObMOAs5R3HZNyqjUvCI1sEb1tT0g/ZHgBH3NHNmGWKPWvFatOfIjuWNfu8CtgfCbtt15
wKWYLKupTAGyDZUGXUdWktQt29F+ToFJFKbUG8AYYZ0NJjIeV/QrQxpWwjKCOZK7mBKHElH0Gk5q
MSMHm7TBuDYy1B7nNRNs6qvs0cSatlQIBrchgITQanKBB6W3fiZFzeMryYi9Nwd0qp4lMhKKXEWr
1nbaNcDgsP2VU4tCFt0THHQr6Gsue25VRO56m5wJJ2dptxOyCzG+iDnyyyQkj0CipQUSIeqcseNW
7eVMExPQ6ajNt1mCIGrFwT24A2ZdvBD6rhO5ZBXaM/ZGl//sVWBolMXP0snQ8qN8mHO2ZUaGOCiu
l8ZeVPRusmGzOYTHZZ2708rpySxhhNboEijgqqfUQjpnR8kDsnlou/F1CtbnRKmz8l6k1XCOwYmL
h9fBXaYPqSzVZCnJWi9VJ0PooSwiuZnWlFUW7M6JetCfmLyBTIHPYmV3egLuPdPqXRdWqBMQGxdU
4VGSD/FDOBbGsFKSWAxQnmykdKNu9C+qGZaXapMYvNhmBvdbT/I7mWZkeyTZ0t1Fa4MfLQt4G/8v
Z+ex3La2bdEvQhVy6JIAKSonS5Y7KNuykcPGRv76O6DXsUCWWOc1rjs+1wCBjR3WmnPMTR6V7veU
XCr0JROZWtu8rIeDNMgLZoekEgPW2om6NShkab5FmOODEkmQ5VTE6NsmdpfehTZ5FdjlJtu4sOam
JwKocAG2NeXwi3MG8XSuAaNnV/dZdaM5IhYbo1DiXzX/h+92ZuBfUIWrC1/QaqcUX5AImAoJoAKq
qNfea2Fe/py9nGZf3yn6z8oOqxtkSB2+vV6hnqaw8f6tsHF+gKM5czIAyO/uC6iJOeclzJbkByY1
qNxU//CkchTbtXOnOZvGVHODBJ9qwecjrZFBPeMduYhq5Iv3hlk3te8Mc/eb4ozakjlmeE92NJT3
/LP9W65VHOUz5EhPscc21wdp2pE8IUX7VxNl+CiqVL61DQDnYJLL3JRSNOAQVJuxvaFSBHUiHdr4
ommADu4idYpqkOQmO1o7zGhreF5C2QPz6lT7Q2IqKM31uU0D19OSVy2K89fQQ/4KnH7k76YaaGKR
28VdowDQ4OvP2VAqYNzEpqRU4GzqYl5gWW0xXJNUsDCmJ1e3tn3LkX2LPpzvpWcbcHAjDjUcJRYJ
O0169X1w1MTxe0ttXqvarFpqbrmjbm27A2ZMFpm5HcGguEC5GADg1sdRA2xU2Pi0rKsUmjtURqBM
SLRKTK+cUulvWO5NrsIZ58PVut/J2MNVLpG1ECpcsnOUKvEGZMwpHcS0MOUDbwglZjJv0vE39hbm
fhf7NTvbbOxe2NEqMtAwEsMdmq2RVQVe2f00ldFzpNryWwUckAUsKgYzoGLBmCDmhoXbG6l3+KCc
nXZHWAbWtEGDssWYI+HELsba2jRDNkkMBFas7a3KVS+1FmWoP0pHG7bkcbiSLCsvuo+dqZJbHb4A
Xag2g/sie4uziPQqHGKzqbSglaF8BjmQduHXce/cqGaqRFDThPMmShvmIUpo3HzMZ/qurxv1rbOb
+Y8+9fWvMApNErBH4dy0Ayk4GwLAw4cpTjx9n09N+6SwkxDbXCYMMeA/oJlTqI5izyF6qXDhiP6j
5Z3GYIhFAt1RUn3aGOh+fuVMXJDu82oCGzMKL8FQ1EmiMtuu3UMJXPKM5dzJwCVjawooo9aYZBU4
fSxeZfpAOcBULyeWroZPOZrlXjgE3WXSjO5aat5ATFTyCzZx1MOtg9WRg8ERrF9kHETRvdXUDAZb
UhPdZF4CbDyd5o64YQWwHFxILf9Odrr1rqksMqxPnc6e2ahZwRXK2COuwnlvznb1I828wgicEQbY
lCuzAH86Zb+pP9o3UA3b2woQAedn9sQ2hcZm+AnNSdz0kUeRCTnhhx7AVIr/KK1hiaFlhHkOsdDS
g17pRPR01qowTYDgyDK9GothvOFwfEYbcdSx4SKwxF1Tp1mBQXP5+39aU1rv0UUuOZ1y9EyCJudB
wZ+Iz/Swj2TJJl8AKFISWxGWLfagz5fRFSNuKPXUAHii+mbSbIeVQJqvEP1VwgNy7aomcunOKClr
U2svAyUvsLSO1AnYHV9iICTTU0qOeiabqq+L8Ee90497w8iNPhvy2bqqPJYkyhdsh0nwo3yll028
s6rwsXTTMfj6SivL7qLWRFaHGtHVXXwT2BQ/PwYUEqne4DBi+hgwBk6ycf56ZBNurYJQds/oK99a
NnhVarc72zG8LdTb6A2bKy5RFNNkiTitei0jYwq6MSsv3Val3pVSdKgaPfx25naXevqneju3y7EW
JbmBrJwm7OfbHemFE1jZkwVixsVFkgq6pI4nd2Mj9UOXgCqL8Qr6KRPOpc3NB2wmustEJf6yID4i
Y/vySImKePbKUG9cCUwP96QZI9h3QciNmjjTaT0xmlGVM3psNIz0CVZNY3aFkEUndDgmAIA/4JG9
X3Gttf/9Kjp2NoOurqcjYF4NZtVoijpNJMDYNkyuKey2PhaFfvf10z/ugNPGp9y2GFfoimFa+/z0
OXh4lQOXCFwwvKna1b0deuLm3QLwTAck9m7KsYSA3IBuC+vKvhHjUnsvSIzDCkUwDo78PiJOR4Nm
qbaOS7YahCuKfvFlDh9/L0fXejLtidgQNq/+17d//FVx9yBnkHKgXaGp9/nukwpSWamCPB8S9g68
L4VyJepAacn/KpBfvioOf4AfVERP2MA/X6oecm1oB1we9Vw5uyoh2C+CrYXnwQbwpCbnvuJl4l19
FkueNb7bRS2KF/Xz9TpV4TCvjQurMexvUxbnoDJNEaAraA5Ic6yd6Gb1cXAgfVAqq3zDITOMHnVx
//UzXguw+OHII3CUOKBZ0Ouvvk9Vm4rRoVYNXrFr/yipDDG3DOXOpsZG2b20z0g/jt8p3skFAkOx
h+bpWp08hqoVNxPnJ69ryjvblOX3wu6d68HM0jPr0qlLsVosU/PyatcqE1eJqSsMFKYpY1dEsupq
u81C6uCQnb1zHvXjaYMDLY9RtV2QQ/y4zy+UU9JoGCxM2GAwS8FON/24YBn4+m19qCtX4wZnGyOU
JcBDNreaN6psSN3USFDOjG1okfRiha8uMrOQdItyxkiVGVoHfd4e5b02dwlWVQthyCanCwv3JSNk
OMB9LW71mVo5MSOFfadPrv3cyxQ2oB0WM2xA3DUvc68SG/H17Z94I9i+dOQCvHuklKuHpNTgD80+
JnXZAbOgj6Nym5RaeR1qnf3y9aWOxzX/PA5Zgx0D3gB9tSkRfdhokzsX25oYvQvSKOaDohX1QRj0
IzOjTs/MVaeu97HbYlpnnbNXLyYNq7DuOANChJqs/dBFZGzQDQ1wqLt3CaTh7MyW43hhtVg26K6z
6UIYZK5mkL7VBkeTrFM52mxOASTMpboriNzVnH0mM8pqXdQ+wXyaqZuWWX6ut38shLMR6qDrs5b9
CA7f1ebS5ATeIoYttnZbFu9xqnlXQN88SsMCOLEfTdmgIIMdG5jnZaa+N15kymso57iBDT5DSEtR
NE5BodTuqw1GcqSz0kiKnsSnCvbtVahwbpygNMepSYsgbPL4t5PE6ARkUsIorVxT2gfanZC9rUlk
b+CUSSYxidkdb7IkpExNt96kxJrUzQhXvXW5hpeqjt9ltZKgBR/bm7h1IP1ACnGetG5GwIUKzgYs
MpW6esXedzmgoliyNq2uUiNE7BC9dJ2n/yXpmYJ6GpuvMhFJvwm7VP6V5HP8ghuRdlAc5xE0U7aE
6RRNYf/BuUmsl2e4o/BNDsHea9+0FapIvcU27i1wMn8su5BoMXtI3lq9FG9UP9r7iEOh6rPKty9x
11KUnaq0RipMyY+ISok47HqGGAsOLgLlTt1wyS8lK74ltys38+9NkiFDrQgtT6ltceS+GKgug6Wl
W6GQaNK3B1m73rvpNNVjNCEBC2qSBN7GFL0/ER9zqe1UAmog1TlShPgiiSGIQk6Tm8ml9Q2TuBav
qmYO33Sz6hUawSk9R9HbmoA2pXF4HlDKRJtmJI9lkysy53WUiXZr5iWakAkuZuQjGSfhkXSd8imj
HkbdjyLlNb8u/ZvUPXXAdip6JZCdmfxVukIAcBnBI0HmjZ/TyJgJMRrc6CrpidXI6oZ2KoFGNFxa
SE7QMIni+qVJZ94mrdU/fz3dHE//tm6ygGoqml98x6uvUYx64hUJ8Q2WNcqA1r4e2APesa+v8jG9
f57+2SuyjUMkxYUIH/i8ykReX6DmoKdbTKLxpWJnPyeeT7MpaCweOI6TJwzMNhjJ9yCeN2n8HuEv
CsuaoO6sca5SF35ny1ZrW9NITTaajNRrLHBIIxqv9tsCzDkH9doncVv4RU+55OufcGKe5BTHlMXG
xwWLsnpQdVjWJl9ZsS2S0ro1hjTyS100l5Gh0oIxGDpfX+/Ir4ApB78VV2SkctkP6s4/p9MhqlQi
DdnKaT7Z7BfW93xX7MOL+S+4Zmi2xZlXdGKF5noMANw5LvOOu1oIqpQATL0r663/4/D45/Fw2G+C
7cWw8R+GzZkNzvGg+3yp1XJK96xQm55LjfJ1BPhIJfDcrznxuj79muUW/nl6U8Qsqi6/5mr3vOOn
7Pf7v09XD2d+yIlxvfwStK2Y+V1WtZUqqxrUCMEtlxGB/DZei+10319YV/mOpKBttZU+EeN+daDR
D3f4npyKt69HyfHGhGvjL+csxi0ceeYozRAjr8JzNClEQvHr3QPfUr1r2tk981uPX9r/XcJggHA6
Wxvf67AzlEbAFpyEHr1KxNhs+r3/anRgM6ryP47z4FxdDuCf35suCIxwQeiyT0zyZxGV1uNkpvQz
MwIHvn52x9JkrgUgivGO742KwuqQOdvDaE6WgOA42d0lgV6wt0il8AUSlJzWkxr9gAM3+ClOkF1a
6nHnJ3ptnwH9nXqFWONJ8CO5kAP8+i5qhZ4BL5KCu9YGNBuHA2kzL14Tq2eOMKfeIO0ARglFNYtz
0+dni2ksrWwAlNtUSYYDMuX5UI+zcW7iWk5eq7leY0xShwCHg4NkNZEg9HH13ln4kHPRd3tyTsxF
XOK1aHkMpSPq3NOeqzaLNE73hfoG8s59Koo6foojU7+m3zNTXrAciVIpX4QpFn21ltQZ+FxRJdr/
XtKAGYF/D5o7sB1vjQ2QKe0zdEhLGVBSV178nU5VizMP/9RTQZnqaNhpeNtrK0unelKbaCvRpu8J
G7BL5yE2ehlAmUi/NYxPA6nDKM8MrhOvHCQyr4PTCyeXtUWR+AnFyw1KnGQ9WgdPOLVPoFZx5red
+pKWYo2Hk5SKqr1eOxItp0FnRNk2BbYGaHck6m8bkWbKmaywCVKe9DrWg9CIClxlpIJT2Enz/sqr
J1We+axPfE86JmK0Sp7H7nZ9oIFbLqEcoWXmsJz6rk4RGfLYtHf1Jva/nkFOXIriIFZC9pUUNT9U
xP8sMgYi01GLtWSrS8fZkWhBrESrgkRlC/j1lU49YfTIjFBqfDgotdUGCotub7HfZ64yZg7rc48w
C5t0fadQ83lIezOCKx83D1kz2wd05vQZldK7/fouPg6fq097KfxxCGauoh6yuovaHlHcuJw/xjaz
JcnL9XxjET6FfDwkrkRx47/NGBtBFGXqXtGH5IFPy3wfXUJDUZ1o/AHzXVYEETOlmIdmxvtJgvog
9mFvsIKhCRkJinBoLacQV4NeXfR9hUhfxolMpq9/zolP0nBxUMAsXJZwZ/VrQk3gCdYIrDcrY3qh
z+E+0bMkDYTyd6Cpg/cNAEJ85hmeGDO4kjUXNTYL3JEDNq9aJMcDiw7gDXQbnZZey04gpHNj9cxJ
l0P18VRME4XWAxxzfEvr3T2t5ywuQEFuRoG+ZmNpvTJsYmIRQcPkyM3UvqKjLk0VcRui7+w5yWYv
UCNDPJSx9BAIGP7kdcp105UJm/cErJxfQhp9nu1FlUgqParOblH1BiIdcrnH9quRshZWhnUZgXH4
qWeV9rMGGPqrwqVTBEo76bc9KnfS7krLxmoc0nHETCYLuB5apaJUG8fi20TYFduaGtbgBj+xck8o
10C0Ueflt/hZ7e9KVjpXVVZbKKdDlYR5MaPX712h3SIPj1rf7HUl3jqtIJLL7ioiGkioRmA9OZIQ
K1Op8w3JjvZz11raKyzm+ruBXFwsvth6elQctwx38M11QtcKoVy2Q01Lko5Beul58cRpnYbvY65G
cP4W4nmIgmdo+g31T8W6qzIgIkFktnq26a0IoQnOnUu6c8gwRTSJG5jjifBR4pCgO02u5GtyB/JM
lVjlrpfCi4sVxlAcskgKtH1egXJqy7KLdM/2Slo2lh6l6kZF9R2CBHGSOzeyrGgjJwld1JMD6aP2
lBm7SekRp+eZLcBj51H60oRFNPk0pZufdlVAzQAznqWBk2MS29h5yb/qleNMdKduNdcIplzFz2fi
WTYwNVsIzkoLV1DJTU62jK4ao69Z9+PWHdu53c9NhLAQcftc+RrdAiJGi3Dy69rtv8FfQWyl0CcT
PnDo+pBbBEZdF2MPoqqgL0weqinfqRGQSC1Ilcj9rLXjm75LbBjIOMducuFN+l4izUICN6qIopGk
un9iKi28W37atVOreh2YJG8wVsdMWggXQcUFFC9UgoEGpULKYNajGUxq5r5TKRoJrdSnRoegjQzH
6upJ8dGSj1bgKsP8Vo8RbPRW7YfET2gLIR4ANWlv4jJBQquPC7eXEhZVjIGU6zu1nQwGsUm2IMbI
ZkJso9PFDCrVzn8zo1BhE1VWKgTLLo+adJWe2J0kaosAfupY72bslCLoainERYilzEWJLRearfDE
vCMUF85mV1a9fTHjyqJcI7XaYOTHiNcZiAXNtbgyruZeMVtfqNn0o2m0sL+09Lrttkpm5w6k2aU3
BFm+rjez4cUYmYlKpMjU5B4RkTEpIvupHxuQpUg26lu3K9FMeuiq04usCAfkLbXiEMXUJE55mGvS
pYKIz3cK0sYdniKnigg/6Klwb5ImGa5BWdqvPQvWzxhbTRNkLJIIsUijhxaOtkoLlMjujDuvy2Bp
JcTAYJ5IovekVcvnocrYhjtSs6prUw5MlI3aMVhSmzJP4PZmh4i7CcNf5jS1L9LJCELjY3L+CPYd
uN16mQ1BiTb1etCSSn3rXVqvoElp7eEoCL03hIwhip4+vbcQ2HxTjFF/jIuBE7cKTW9Rk5blVnHz
GaGF1WqXaVc0BmFydvQ+Yab/hi6ievl6cTqxc2Orjj0Kvy518zU71sJpa4ELTbao9N1tzvaJMF81
e//6KsbxZfi3cRRRDuQ0hP3s85nAduG8zy2XAfcTzH7r19v8xjiAAvENv9yJG+9W2yuP2cV4Ee8A
A+28PfTkQAuqnRVgMNmUN9MFYYS+emadPNE2/3xny53/s7lqaqcDU82dZRvCbfw/INGCP2hZNk/Z
LvEx9JzZDZzwfH2+4LJy/3PBiobDQNA8Ib2bX4+bw9s2eHj4+mkfr/2fr7DacJDCg2Zw5AqK0250
cR0BtgIe/vVFTr1RWjmGvYD/WA9WP0NrDcLlTVbrmhZk4IieCcXwzjnkTvwUzkrss6lQeXQ7Vz8l
lcjkYphA20zJm4PVWurOTsfiXtZV5X/9g44bBuD91KWjrVpQENbH1swq0dXDc0E4WyEtihrq2nVv
V7+GcLYvi37ETAIcQT4LpYmGCyuNlHNDQz/aR+EBxKPJ8caC1fXxFf0zNNAZ0ieTQ77t+yZVH3Ej
FjUR9hoRkhztQyw/ShTfDwhN3pTYsC+VHgv+3jMjQWor2nK8EHNy7gM58aLpDn7gVHk6+ChX4zV2
u4ZwhRw9lTS/TWhMkFnxDK/sqiTRiXR18/fQ5TWBLl3PNs2OtJzM7WRAyNWpRvHTitXpu0kcw7Sd
prj8+fVrO9FmgX25FBQ5gS5Vh1VhA3/y5Gg9onots9Lymp4H2kwpNdxj5YROGgVtYqHedkOn2YhJ
tu/WGLp5UBKq0yLWltlPUbjJfd/LedF+w+lny9jW+MS1ed7nemYUWGYtTGuOEIrYKx6UZNslcHsT
1xDUfdGJWp4ZjUfgLrqk6FfoBFrUSW0s2J8feznPUYdXEttqltHOz9rMuCkJK3xvpmYgLLCow20P
Urrj2DnVv0vJ7ApZsDaflHi0WxRexhgYYPeVg6Vl3WNsU1EmKBIe4LbEIGEGX7+HE0dHh7ukoQjV
x2UQryYEKmeiGz06fPmimgHnNz+5RtFthVNmT7LvJiS1qvZ7zubkR8xReYfDSC/OzEqn7gK7COUB
HWgmC86q6dbV4Hci+DGUCAZPuWLzjtxp6OfkJTfYe20zL59+jG2V2WQgzOMQFNRgfsq5zH6deR7L
uPt8iOU4xMmL86vGwrdmqfQ5PL+Mht/Walp4nHVbbXT4qFeRbo7kENfOQXOFGmRlMt23aTx+Y0Dg
zNEy5c4pw9AfqIAEtG+nC05S2c7TQntPU9u8aenUnxltyzS6vld4hGizmGhhKKy+cRUYGDUzviEU
AdGuE2EBckcxdiAAoi2ZLfLMwzkxp3ggVygUeTQGee2fB3ffDalThGO+tWkL3SLYrS9EO40XZ17B
kQ+dkFhnKblBIUGcuW5yzyIqvDRK8m2S5DR8wlGCJtAiS0G3OipzhNJRgph37BYfWa725UQQVdK+
RbNqn5lGj58waSAMBzSGICLotnz+xbOTkzboUpdrOw+ysla5gczb6cWaLeMSkWby7evffkLaxAkY
UZlG7QET2BrK6XUlrUSDVljZuDLccbSlO9lmpJmm7jDHQdF49m/bqEudg2Pb3FtYFv7aGVGpPo1r
usSOUZk3AB8GgiNDA/zHjFKUmbVazFcId8TPKG8iGNmT86sZbHUMOly+Z6vnxzsAfgcYlAWwBrdm
/UGLsKkMkOmkfvee8ieXcBRYprUHkVIjEHFu3rDpFLgczN5vUys9hK4zkACBv5X4eaW4n7V8ugDS
RGloDp0zhc8T8w1LDxUzXisDGdrW5/c6pY2nRzGNTZlVyFONMFb6m6mKxpYVxzH+JpMiH2U3RC8N
5UgE8I2iE7vUVOeSKE48J53i66LKg2DEJubzjUhdlek46ZS0R8+6IPXSxoTVmldU3s+pOU+sTSjz
UM3CQUacdaTO0o1kwnwCnlHOqb1TR7e9LGc7f7KcLHnSgMp0Gz7/aM9qQLqxq8m73LCiK6nZ9YVD
MuIBPW55m3mtR2C9qA6KQhqMxrkrO9MkOJ6DKYBRk6b9orJJWPeD2xh1Qgv+cjsZg/pmjLLFR6gS
MZoC0nKkEmOq7esDilXzHCX4uOrHpRfVh8vegO7PalvSkWffzAbJbrXT9BMTOWScXYbeEw/cmFd0
kAnpvGvVKLkKU0I0N50jvF992g/fPLWXatCjpiYaUyFEtkziklRPWTj2Ju8nxBfEaWjGmUXgeFJG
3uZQdqURRMrHeopyZD/PMTPl1sjc/JoqBonaWjP9P16Ja6NapDoMVGHdefMER/Sux5fkRlX/lJEW
AwlSs99Hdi33rRQjh+FQtpuS7fgZQM8JFIjLSkyaD2+FcvpahGYjeM+Vwc22IV2iCwsQ0JW0037b
4sP6i7QwDUavCscdduTpLvcQwxEvaIhvWBjsfVLI8EFkc3OuPnzqtui7G+YSRskXvD55RLrX0J2r
8i21EiKeC+w/TxURKBsn88ivivX0l9lYmH4KnUmsKbXnLlOzMQDP5BxCUdS48SJ5Tht/YkKh/g8O
Eq4fwuT1vl8Z0VZmMT6dOe3mp4L6S0Cd0CLVhj7b14vViUtxiKS7ASkHuPq6aWVPmgGaJZTbygNC
0YBsIGIsyW6qwT6nd/gINfy81VkkdgSmfEwISIw/z5Nx2MmQMKZ2O9a5Od1hEywCj1Zieoi1qL7F
DU7YHYnPGLeUqkXz0dghBlLpGa9Z2lCfqYhMeBYICAmqV7v43nCrCHmVw1/6pqMs7j+SoC4JxJle
Z90AeO2x17Hw5RSqc+v2rWHvWqQpP9Czaq9QVuRrjj3zRVO037pXqy9Y7tQfjS0v6fDlu7kXWR/M
Xp8ALylJopdhJgYCtWQT7avUkeouTFrjQXpStZBzqWiJWsH437RGgvUI/xGYFSVHrb1V6p7OXK8U
cb8Zay/8ow0YJPdZ7o3aLkaj022A7MO6qcrCIwNjALlBXS2P6Kw5mfXHQ/76koSNLvA1ReOvwebp
bdJhbEc0o/38ak0jFAStwKK1qdREYbvQ2gKp32CMf3Od6WRvImmZMJba+bMR2fa5U/zxtEuXDO7Q
gjH9yOv5/Hpxu2PPMimG8jjDA2dn0zcbb9gRia1fwC2JsDSO8syc9tEWWw0qDu40eBZq29Ka/HzV
bBi7WTZsQ0gFb3cW8q9rC5f8/ZyqNnXZ0bF9iZETEZ7SXwz0tnx6md0+Nwr9oVGJVkc0Zh4iPFoc
51ThXZO/ZZ3ZgX5IlVc3uSQ10BheNABsDVc3WQ+qnsSL1s5KK82n1teXvstQ/9MNdc3ZWJhWG8Sj
ajxOWGGeJ7dKdASangKaRB0tkpZHa4mn5ivwNpUnsBqb3rzsBiWZnJuOlAI2Ylj1bgytTx0U82QQ
+ZoFygKetMueEmd+Mgam6BLvAnNa9OgQZfuOB5TIezfxjPdk5qy2mbMsvWsmO/wt27LrdpFnT3cQ
XMQlKyFBanpIXHvb4mc5t2ovX//qGS0lyoX0t2wb1ts5wwoLpaPVsHXAFQSO6mU+5do0KBF2/Egi
p79FLewiyaQxY7B1v6vYY17nvT3u50KPt5lGZuiZ0XViSNNdQ36+MKJQBq+2mAgaIze0BTGZs9L5
AujeO2UgzW+KKCTOVOvpasXn9LpHU7KDdANxBZUfVNvmevYPJaliAg7JtsmV4hA6qbzEp8dupnbO
7VyPt5Ncy9Vh9qmoFih1rAYmKyxtFUujWV/CkQrCURHvNC605ySM0x+K2bGftCLA8PRYhydUs+RM
UK62bmJ91t4bXftrNx0EwsmYny3hTH+AR7YPaePOr1+vU6sIOsxF6CoQQhHYAzubvd3yqv4p0HEI
aB1Zi3pLkpbr7OeoFQOpFmRt7ExNTMmNlmIo8WutLiEaNHM4ADwYB9qcbhdTKgXlOG8rKvzTpkuT
rror+to4cyT5QB1+GsPcJN17+vce2YWM4883WfJh8PYMTM9kJ/8cKVf9nawCfa5X6OGrY81AeZ3R
nn5HdZq+9LMK8AgrN5udEvW8uY00bHvb3MkFklhtKKKD2tc4IIYOcOIBDiU7ee/jCNniBtnz+2CX
RGaNahjCTNb7cJDcOtDNnAaSq6Be3HtGNZtntqvHhXSHVBxqtQtiDo/v2lRmOm3pDBkyGtkX5qFP
NfouhjB3buz01Fty1wcI2AcdhaJt3FG79LDR4r+j2XxmWCxf4OqJ49emPE30CHvLtYmrZRE1cnyv
XKZ4c2mGbnRL7mNduYySSNvr/bhDq3JwJniYYi5oq+XnZq6P2fv4HmzURZZpUjxcnf9Cps9KOss9
6HK4HSIUg4CRdfvNjkw33MiIjELkI2wiHJWGUwQiZlA1ElJQPdwv8hJfxuV8GMrQuSC7V73xTPqQ
YafG181gdbukDAVQnXHc58Ig7CSktEdDTcXGn+WBXZnNjq87CgrRYKqXrdi5JTyESm3BlVeufuU2
Tfvy9YM/nqR0JJGgizj0IvFXV0WVNAVQKT2LjY30wudZHfugrTpnB1tWPP73S/FgF18hokQUMp8/
Kkg2WdMmuOk6c6DhnNvjrm7xgSNhr86UrT7UUp9fJQcw5I98wgQh8DY/X6slxToSImUtLWe4uGIg
hFrBwpJTh/C1LIYGW3kl9XZwS5uec46PgXsknIeyDtmYC/hpnDaqI9SUhdv+odZ5d5irHAv5UIlX
3UDrn7i8TjfSzPsiLpQ7it/afeQ5ZK+kSX1hEhq9G7Oiy0ExlOrBsCdxKEkTuRZTVZ/TjxyV6Wi8
QE41eLSokWl8fP692lRPhOlSZc+cyf6jxmVe+tCXlPssRE+yY63ulX1OCjWOY4poyQUHZLCVEf1h
EFJjFL2zMRHmlmeqXYxtF8UbrbSs2h8HU70gJxSXgSAUvABAklsvelsbv78eHUdLNL+APCDWMD4/
KiKrJZotYTPHcwbYJ+2TW60Lx7u6c4aDN+sZWkuPIsmcnJt2Tl6U2ikfwOIvWQOJyeFoE5NgJXSl
Q3vPMa4EJwhEDPaf/X3OxvnZbN2z6XHLy1gNTkpdKpI3PFZgRFerS1LBPaTOh+nQyKoL4g+0i7ph
T79BseJdhplZbWf+4IChwCGcFp7NoMYALjqtwbyQKudK/kdlC549o4OCEqJ/NkmrScAwAVAOOXxP
K+Faglb/fhGNnvkoT2xSdIDvy89mpTnOlrKipC49EwrHCNj/CaRokW7UMHVtP6XfdTnFA5KFYpRT
v4vJ6YZD28cD6p1OjN/YUMgygHfTxYHS1Qhk5sidwg3lRASEnEZRVMRxTcHl62F5LO6njMOWn+jS
ZVulf8QD/bNfodaQZXQu0YhPjXstkyL6Nuki32LmjA+tJy0/zArztgKsdj+Rbr6BIzNe200vd6Cm
prevb+fEdE3Zh7I/RcqP+KPP33k3J8MAyI1U9aRL3+y0AAwe2eEPNfLYUn19rePCLD+d1ZA3Rf+M
LsCy0//np0+gBPg2mFQiLxyDOLEv8dbtqFYTXR/Kktpw8sawBO3kQpAo8v2Z65/4TnQbqbzJtLbk
8K2nhDxDHgp8ZiumtHhKLREHJhQapN+sijUJ5q8Tze07EmC6QJO1uZ+TsgGSVejPcrCmM5vCEx8J
ZwcUGPzBZ7KusChNL7TSiEsOKKhyIluxLizo6uc+kuWhriYH9r0L+5eWMXlaq5ncMeeY5G6PXjFH
XgKPXPmoT3rzXfMimo+a0hbOTm0V8C6UDhzohqqMN9LIcv4zk8UsK1WSpsE15yL4+n2ceACs24Tu
EHWP3mXdcYo7V0VHy+uILIqLLfDVKzsT1uHrq5wY4VyD5wuAAHXw2i2MP2dyzIQQn8mF/DT3CVF4
eYoYGyjCmW/71A9CtMPJzCQ3AHXw5/HtVh4dYo9pj5wE74oTOLJWF3Pd09e/6NRlXJwYHqUNzJTr
50b+BNS2Fj9SNaOTdaXpXUGmOZe1deK5UfykUM6gWaSyq3NVFVe6SzRstU21qIQAp8rAUMxCINGd
tTOfwrHiBz0hJ3zWCi6E0GO1U24sgD8x/XPUTgPHAwXaatFo5V1ZgDHNKw0y4GzMvltWzo1ukKWY
VaVCaK3p3dFRVPxO7dkON177MCL8OleBOPEoULhzg3Sxad2tlzOtRrOAT6uEBdqE3YaelfpHnyP7
16LQcG+mkD3jIcW6fFunhlkFbV72j/xL9DcdBlwIwEkt5MZ1Rsgphs6KtWkQIJ/TqpwYFxiVF0U6
2osFKv55+FVRQs0Q2eGWmkVz6HS8+LNxbmk/rozTYHI53gGjpmTPP/X5KmS5eEhEu4aYrga0PyxZ
6pZz5+skBKKqTRLfAeV1m1Yyvq1g5eY+jPP4DVTu66wphm9Twz43xx0f9vjdLGCACYhUttcBP2Vf
NahZTbhJlTM81Ga7IOhE9heG87wzh4k48yYPlLT4QzhCH5ijV+8HykJnJrRjIx3eA06/yyhBO3p0
zFfbUEETqlJeHHB20kz66w2i2oOrygPaW+l9Q3X4sYzmFiovbNK0nyY08cN75uoP+gCjx21682+j
ChgjaGMCW1TzYWxjUCm145xZD5c39XllwPYNamiJj2dJXucJgLr1rLrkJSoKMthWVu4NPFXvKjdG
cpDwlu2VfHDPNHxOXBTwPl86tgkyVszVIJ3rspdWB3lJhjOTPhisG2g87V6M1bQVoVL6FR3CczuP
o1Y/obwMEOJt+HyxvK52yH1sZ7rZSbEdm0K+xQyipwqR3He3HsxbaI9g0SDAeT9tOwYwS7VF17al
BfgKd3KYv9hxG/+SEF5uURHoi+bMmd46vbRfv57ZT+xoScZinSZWmLF8JOwSyCBEatVia/Zon5no
ifXLNXP+7upNVLBm6cWv2kyne02JxtcJEN1iPTcL1w/r1goSpPr6RVUVRRo07F4vmzDN/kBkLOAb
pSNg56/vd3lsqxH0P8rOo0ly5DzDf4Wxd1DwRiHyAJRrM+3dzAUxFt6bBPDr9WSTkqaqOqo0eyB3
d7Y7gUSaz7yG1Q6ih9CR+tZhRdKp5qYWJY+b5Ea7SlUI0Tl0ro0SF8azKDvji9MnqEnHINFOj3x8
JKPHYWOrLpnFeEHKZfZbKJlDIZOkSNlTUAUhZBTfRD1VjgFU7Zlb/aOhkHKRjTASYch6+0Oh7k1d
0KCKM0JzXyOk6Pm1m47+jL7tmbf6YHNwySCxQpQqkSIHPYsYo8NIUelZOBXyoIDXK/fbYujRpeKp
M0rAKGGDBTda9ZwrxgfvyLaQDDgCF2qoB9OJpFeO4KGKcIvWNuuoG71VaZaZ75ljdCYeOwYHOoDA
AKMAowPYSai0P59umYLwQbwbCHpWukENIvtn2ULUk56nKNxmk0ECrcNP9DaTE1pi7XA2Lbs6t1HU
VxSEMH0iOmxnYRQp6NsWdCntwo2jAFW8Vr+IsDZEbjsamrUX6U24UtBP/VLbadn6I9B6D5cEou8z
Z8wH345WseRtS6811sv+a9WNB4qiCOsgm6z4hYh0uJIE1GsLM8IH0CXqqljS9P70Nji+8gmXwPqS
9JPTgJXdH9SNqOzh14KES1OF65qKqG+kQv3z8Ixh6AgAKYYEhuTQ/jCThrt8p3mwtpNZh8Iw2/f2
tMBOh6xCN5Im7QXimrAMzbq5rFWrYcGmWAnLIjCKkkgUEVr5c9KFW03olKBPz8Lx6W4CqaJQBexF
6hkc7FA3N0lfahVqD/4GX+w8hpCANNFqttF19fvcjrenB/wgXoVGq0oFOXIivvhBgUPBgWPG5aAN
9NhVR5ShbW+Fp4PlIdmjLV6QxgKCQYy7rOqbkeFsBm1oFrT0mjxHYTR0Ir/scudLrBbZbRJ2A4KV
Q36mFPtBqMYyk0BwZB6kjsDBvHDsR2OvYKtaVI2xRmXO3ugq2IoUxZEvRMtxCrW2dbF8NptLK5/E
pu2wYERkPnoA6Gpf0Zo+B4I7FoOjX8aX4isR6ZH+Hhw1hVJq6A/rCPdg7lPDn3Sd71kdp59jq15+
VhkN4Y1HiSZcZzUklPVYDcMjhaui2oShi4NCTisF9Qh0K1+Vtjd+AHnvzJXbLZoaTAtYYo0GxPcz
H/w4wiSupG7AOsOvDajC/g4QDSA3tVUVBFNG3EbGLqfJNFvThd7M2Rq4rwmtMZ42WmuLm8Zzems1
qrXxA0lke3P6WY7Panlugid7jxBo0O0/So0kLzE4YpRdVH+F5KtdeYPxXUxN/6e0f3Y7g4DKAREK
O10ePr/dsUrsJAW2oQzUijDQtCyl60vf4vTrHB9hpHwAquFF46pITLg/SqeHadz0JENZF7MoxtJd
TxX6z6dHOZ40XIZoFsA7ZO1xk++Poo8VmhC2lgVJXLWBBExuUMKMLjvd+nF6pOP3oT9gGxwO0rac
qGh/pIa8WUrPYw2bleWVZ1rU9HFCWJ8e5YMTCEC1SR1RRkGEtQcnf48dlaE1IXxckXmfknoSPyOA
Iqu2Q7ZJsDRfo7xPfTi5uCYPyxjk2jCuUF9tgqhs6XiirnOVRwm68NngnLnjj2cbUJdGJIuGCYov
h00g+gpaGOY55FOz+RFmuY4AZmc8pG7WfzkzD8cbEw0MqX5How/s8uHGNFD/4QjJFB9pwp7tt2iZ
n2p6dwn4M12LdMKdXuFOC0DD6qvQjrunAZjOC6Gz/scqC3T6IJ8DOtHQyQM3tv/p05LEUNAo4rpL
8LlTl+nC1qPsXLZ73JshOvRIw4H2Sz/lg7UcKcMM3gghxlJvs2ePIMBPXPozSC8DYjHVlAoFkvlZ
Pw4/DLLLFTIY47fT8378hUFGQ76hE0ZfG4Wf/VeFxgzfkSsLvoOdbOKZZJHixoBGf3NuVj+4xnhH
MiJuMmgXDLo/Fg5+nLkFHoZuXGEHZFW5rNYnea9djZVVItYbW9avvFqcxJdBzKd55noOQtUEPGXi
TItflzrSDlk6N3XOhH0fPR3TIKPmd6T+4UcvZyMUWlcUVF0Gwq8RRcatDvf3qQdt+YSse3uZqqOa
BJEBe8nNk2iLTveDW7pQSGYSiYvIQLTgzGMdn0JggMHY02AgJGJn7M8ZxhN5rPRZgf3KkINtM4sL
GznuP72KwFgDawbJzv/KBbE/ijalvUp7qwzoSynf6jyprmilL7T7LfVMEe7ohRhKciLlIU7J/PCF
0L8y69IFkOIJLPnG1Ii2ZO1/XMGlOQEO1pYyEig+Hko9laGCVaFAzB2GQr0DcYV2d+s6q9ObR26O
vbSZeF0qu7Bo2MFHhe8kd5YpRPs2yN1yem6yxHg20CR7cYxOvQAHbfuRrba7CXl2NC6X6s+/mmnY
Ji0oPpnMNve/WhKOXlXa5FiAVWSx1Su3tTtgEFNh5HT6TY+SIsAgZLJ8NmmNSeS0PxQVgyJWOnQ4
dL1CuKrwS13DouoyJlI2+nOKqACTjmeW5AtiIn8RIr3XV34LWVzBIe82eIKQm+MbIQZE9wKqaSoQ
lFIXXmBlEx4SU2FEt/ZQYGI3g+7+mrdUyHy3MswfSQQocBtbkfi69MZ8RQ952DbIoepBodk62Pmi
5IqJamuG/E//ewGi4y0QqvUcUOcSacMD0Ae7h0HSqNYjlhKD6UM+AKhFXRT3rVib26c41HsrMCOB
6ETYC5TunFbMxaXp6OA0Sw68ADY2amxqpGDE3ItRg8fcm1myiu1Kv+kUL0zRAhm7qwG9JCTwy9j9
WcTzuLPrKVcwO0oXxPDBlUKWHu32Ruo6pagaCgwXvXYw4oBOvvI1dRJx5cU44kCETwzWQxRhmT0I
R/lSoZL4GjmhThO7nd8GpzN+RGmlfKnVxCqR9LHiyh/0zPE4dwflBodcBX91U9QoBhKRNNejVLtZ
1WOPwifxDJJ8mbog4wPWJVUuFjVOtpOJAM+2iOx48Ru9RgPSrWrI/njIqSul070vBX4DvCBksbca
01vTVwcVMytlhsV128cmh4KGTiJgvGLCFmnIZ9teD1aD11SeLug4o1zLZ5pwSk83dFPrz2NRFTqi
592CTFefTk993ujmykFU4BkfhqJcDV6PYQno29bxK7DozQrSCy0HS5sRL+qgbde+mOvhZcHe8Ak1
dLrLad305SZnlUQAAeupWnt4KFaXS410ESq9ZUE/YEBfFo8CiuurEeXt0WeV2dYKXWW6U7gI4XI1
lTXCciSP+rSyJV1tlTlL/iNduolNhK697keTq302NCAnfuRZuAwBoRpeBq9YVLQFR6I6Sr+Zi5GZ
qH4AjximR08dmpfMtEwwfcCgWCFkfdcU6FUt6LUOVHVCwBKDiDLGO7VHcjEoY6eVZHkXIY5ijmtp
eZ4hIsF+iv0oFM4zCh9pFRix597USzteG8wmv86JpKmcMZrLeoHjiCduswig5Lk0KWAhOhJrl2Fo
VlVYa1CX5cg7ffAcH7FcTJomo3BZuju8mUxAAMuQE+xqDYSYgD5uvPGACV43SWLeL5M1P4u8RqgE
t0G/oLJyJgI+hiVK3SVJL6MapMn0Zv/k65B68uqRcl2BogV0Nq9csW+Li8YWLjiMxV7pWTpuEfs1
AsPFNQzyMsUbF2iWBkTFJ45P1hxR48PpifngHqUEasB//Jde+EFgAJBpoUtvIruu1u5tVebTY9ep
3pnpP46KeH1yAMpGklgCMHP/9SnE6IUap0WgCFofYtmEpocpsvpkRdbGKa0XsETXqbugConp62wC
y2gi9bYtxjO1q6NAFWw11HGg4DBbNILm/QfR9NrthQ6LKTTm8JuHKcSqrJbuqrHxN/rTqWUr0F/A
VYAAnbrQ/lDCbERO/CmdC2pnWxt5+KvunD+2LqC9J5tL1FAhqLC69kcxvdlyOjpKOGf22UaYkfmU
JF10Jvf/YNqA1kgNN4cSF93Eg1HsiRy3pj7ThmOGV0e7bLA3k6qnzpkM7nhBAtKSnTuQPB/gYVqD
DrmDMXdguWyKLHHmTVgDyT39bY5hN3wRbDFpDqIuKOH2+y80WF3cpQn+7R4aJLglldRtgkXNFnc9
hGVY+1UzDQ3CLPgS+Eo6i9fGsEUVTJZIpdB8M1wMxpCPZzbKB2/PLgEPSEWHc+qwg9LFTW62o0Bi
pC3tNaREd51pKP+cefvjuIhbh6iI6ihF0qNFo9M8TPRKmj+JBEuDKc4e0ZWBat/XzYZGrnVDsdC7
1yYDG+7SgiKnK32M90Rt3Tlanj4zN7inUa/3nozcs30K7eLPpwJhd/qCntQjIdzf/0LhMqVtmtFM
8iKsTlS1Jwr3YMucnooPJpzf/l66JS4lSdofJdObDnNOKrdOrmEp5w3iRs1z7cxy+2D7ADHCVYm/
ZPH1YJNaQ2aPItVqaXjToo4D1s4qkmaXh2Z57tseVUAkR19+XIATAB2PfADCquI+b8gmnFG9i3GO
eUkXb34eEive6Xi63w2Dlt1HYZRgYaHbr+aYWU/NSLZ8emrfU939vIYnoeoFLkC6txx+wbhG9TtM
wOPZaIsll3O4qG9xNvTfyEUSUF9w5jtfNKJ0r1AFM1400aTx5Wgncx4Ubm8+hnRqnrWswgCwzAbV
z/VquJh7Z4rXOWqd3xFkBVOqU+S9yr257jbLItQfWS+wRSVupaqe1kXxyw1Fq6+qqKKgmJiL/Xz6
PY8/Lo0WwI10GjRJ4z5YQn1qT7UG2DBAajZdcbWb6Ban+psGY+TMUMf5E7x0tFBJnkAvoUCyv1ot
SshQWnqGMoxEv2xVfXH9Oq3MG9egcbZz+D+w4cJqznmKfDAyTBMaq1R5qB8cAoDttpmRB8JcaNJF
/1KmiF9jrtFtDKcxvuhxNm3MsMleTs/s8TFF+QxHB74j55X63jr8LX1DDrtjBSGI6i4dwNFQWNYr
il7Wpy5MFkKJ7BwZ+VgmT0rNov9JAYOuJ591f4Izch41N2FSZJnWPBbugkmyBs/T2DSROxgXc2RE
LT5thvIQ6x6UQTer80fHKwcsyfo8vktESLZT1QqqXho40scMWe+VgZloB9gAJdkLOj/N96or24eY
24U2oBUnn3Fs8pD9xI3rroP+jM9jSSMJOyxl8I1BSfN1HVVZdj2Fma342EE2cLeGuoUS5iqFtrJN
wDQr0jDzl+LMXblL8YM2faJdNGSbFqPSZMnmt1ZpnVhCG8NhN0WECX5Jsj786WkHpoJtLwsn0h3q
MNhrLUxJMTDEm2zpumsK/QN0BQyUTZgKq9Mr5AhxQMnClWhVPhr6A5483n9bIRFUK1dNxoGatpN/
ynSIYVKjq93hTdLsyLgjKBSOfhNWGeqAp8c+ujoYm9Oc6IF6H33rg7UC30uJYFQinwIj7BIEAhw8
3TP+lTn8x/fpP6Of1d2/zsvun//FP3+vMK5Jorg/+Md/fkq+4wpa/er/S/7Y//5n+z/0z9v6Z/nY
tz9/9p++1of/5d4P8vv/Pf7qa/917x8oGiT9fD/8bOeHn92Q9++D8KTyv/z//uHffr7/lqe5/vmP
vzCXKXv52yJcev769x9d/PjHX0THv024/P3//sObrwU/F7TV1z75evQTP792PT/s/Z3CH/Bd1Gwo
tLLU/vqb+Pn+J8bfuchl1ACggC8ji0wlJYH4H3+Z9t8t0DQ2iAMUVPhbzs+uGt7/SP+7hI5TKuIA
QGYdXOz/vPneN/q/b/a3cijuqqTsO34xy+63m4+TiuIkv8imJSw1YQ/CZRVpQlqUSRzEdQkYoZvT
VaR345nF/47/OByGhp/BFKDCSma1v/pzoWM3FaK5ij/B8GDrnfrS2Kqicss17UM4VcOzTj3rarCq
WvXLvhwnf1Q9bEBTF/d6tCUd9TXuuLdwfB1dcvtZmn3beq5cWaVdPMXZnBdXmQWVGs8H1brxxEiX
mCK7gh/yMKXV2tBHV/gIeiqfi1DTHkWewFjLsBXczsIBrxQXvfeYVNChaH1b6go/yvSqyRDRCcwu
c285VlFI+m2l/Pt7/D7/BxeHnH8STRDdBB3kRYeqMvRDSguYKBWxEOdD1G+dxX00y+fIYr39x8GH
/30geeEefIG9gQ6+wBJzT4iOgdByfJ1rDF1z17cNVDeFsSZK8yG2XPYolp0e9vA2ZlnLyB0crksj
/wjaGSXJMBqlCmdsJrwaIXysqfBjuBw64cbE8R12W++cOe+O2HxyVPoHUlNEFlUPJe4bYrzQE1OI
TOTgSSGAZJ3lDjSTudDvGvAPpd85Nklopi8rmrjVdprNepWzWc6ko+ZhzwtdIoCxSCuRHsD1OARc
dEWJd20xKX5vV7CIYG1YnyiP6pOfGFNj+Gg7UjedwULfuFEkppXZ5cWnJkmtZBeNuYdZeT+o1zCG
euC4YTu/JpUIH8wmG+6VofLmy7rVMKgcM2nzasIgnrcm8uD1pmlt0IrpMhufOv79JwtdySsnDu27
STFG4RcGrnVcvI71TZ426kYtNA0l4da0Z+xJ0/mhjkZKlLDHCzjM0PE3VL06SqZjjkCPZ3XpF3JR
tTlzWMiV+NtKhfxkSJgAjkJoHEvzwf2zguo4lr/zgHU9xX1In3bzMofK/K2e9HP6Ie8X/OFYaO0Q
tZHvWBBc98cqYLfaEdk18jYakhle79qB2w39tYF/0l3a42IF+UAJOkdXb5RMqdewCdp7OO/LrkX4
OSe2U4Zry4grnKdbBFONNF1NmUkH+/RGOjgo3meFGg21KZaRTjlg/0ld7KQyfEejYC4VsS1SLxtR
zMHNjwOzfoAdK6r16RE/mhzqjzAhZT2QJshB2DDE+Mz084jeI3vswcod92eoF+X4Za7bqPQphCEe
3qhxvoMt7anIx+IfFBiIrr71UqMnGJVwvmiWJCt8ARvbQmu2GJ8T+o0g0pOx07enn/jgMpNzJI1A
EHfC7IFj5wBasMxjn4YmX5PN8dAYqNP5hlWy2U8Pc3SmSawW8ADak8hIUazd/xTziOBbvoAnWUxE
P/DF6dfo+z42ytLf5Tqhal1P/Znj+4iCxLuxJ2gk47cg1SgOvr9FvVfRh0LxVQCV0EHCeUm3ltdI
nkM11J/Nel4WX3ROZAAynPJx22EiyJ1iG+nT6ff/YJqhJkuStCxV00Ldf39zHqXBZaX4Bqo7wYRL
7CZOlmRzepSjQrR8Ywm0gi2iGwi+HqSQhZWDxbRq8DXLqF7kdlatswzeeBAboZP5SWSaX0Yx5Reh
DrIYaSioaWNWxN+p/iU3Ve7iDTdAZYCkjBDt6Yf7cAqI3MBNUKunu7s/BXOF91tsYOrU5HG/srAY
vCDEif58FFnxow4NpVVeZvuj1FGLMZDXKn6Uav2dU4nCp89kvJ5+l8PMhHmWSBx2DSo2dFcPtrkD
u0hbJuZZM+Jio9hdtgXWVOzCxlhuJjuLdoY54GBZOOG/Moa9hOFETCL3K3EnGSxFVMniO9ivOmbQ
FirE6LijzYo8VRVnic96U+5Tc/ZWiKtUnxBJUd6cWTplijo6B0M9QiPJR4CKRHde1n54jv0p7qJG
HUxXXjYiMQIEsvJVm4KATDI7fVAGkUNI7aNtNxgIjTl1ewUdZNhlmj2tltzpL7VccLNGyJn3APnO
FVnlTjq4nthhPCNtD5rChw1vtKkRTUzcCPHdVrvNbHu4j4CAyRbrMl67uVa3Z3bdR4uBe1AebARR
R9fMVE6JURoaIDAXidqGXuaVifr4txKOP0g6o1sluNR9gm44v51ehh+cqujdEGlQo5LVqYPF4KFQ
WlgVHXADBdRV3mJAqsGpWmFk1yZg7GxgwijbnDnLPhiVBUjRhoIRp+phUwLN7nbMJ1SaGrVIfFU0
0WcxFo22bg0BssCCXUolaVzO2Y8c1W/4qKAKKBbh4YyrgnFwgrTwOcRgN6jOz4vprlIajP3Otsvm
Miqr0IJWqdbKmpaodonivzFeGsWg/Jp76TouCngDu2ZU1V8JKMRohw2QqwVRhpdsMNBVpSXqzcs3
VIMWfecNTReieQIUidqx2eQgU8NFbLTcdZ/cyCxGH2fZbthp5mDNF51eABCYiqUrg86w2+qqwxfd
2swVBXhOfG9eNXhTPOvuZOB+qejoUMX54OGJUdEDH8rUHvzeGdC/nLw8BvI+ZV7rz9NgoepYiHN2
MUd6SXImHUkeZx9LAsLBdWR4Sj5Y6sIW9vT+KoyEWMOiHg0i2SoGslQOQVpk6gqrOnGNWWJ15c2T
euN5qbmbMxQD3XmoL1LIOzdNr+q3oyFIME8v7g/uC8k4A+JB+xJs88FJPutW1JUjQH9dLe0fNGkE
ugrNeKYjdZDjyfMU2CY3heTSA7M9CExMr51mvj6BV1yTasAsQPtM2MDs8J1OVm5Yzdcw8Ax75WLO
GCSZo55J9z58T9A54G4RCsVRaf847UU2JPNM4c9OFe1N0+cuSNG0PAPO+SgyJZWCEwxUlbPqkLJA
Aleo5M2UE2rL3pi5qGj2D4jShGaxma0BLY25qL2LylT1raW3ycZtpuRO7xbvok4y/C2KuS1f4NYD
gVfRQfO02Iz8OT3bTzk+T9nkmINRW4Q9T9S0PyGzp2ZJn3G54nbBHQFtGq1oNX2tKxHdLLOnUahN
X6detc/crUd9Q/CChKkycGdkSo8H1zq9Mc+rYnxmoa1Yu1yPrNsS/NSFOkfWzluQrXWS0f5lK4h/
QFbtAPul4qatBjzNy7g5xxA6Xhk8Dl0ybjEZnr8/7m/1z1mbQx1THIJGxWpXRQWqophBJZ3eZ0cg
ffnW6AzKw5WaLsfr/nzHnV4LR+CFOsV6vzYygTVaOyM0pjWjvi3w2bwTJPxYtKt0bttU4HKH7ekK
jlxlbnJ43WvUvPBZ7VKrEMGUxt90Z3G2+DuaVLNN98yWPU52ed731JOuG2Dog1tPZElR9T3lASGq
bybc09rPVaUPEmvK+jOTc3zXUd6lOcGa0MF5H3ZGosKscFtnbhakJm6Hpc0TGBXGczOr9nNSSRIz
VhLfznwROeP7MQzNfnkYgGJAU/Yowioou7UTBAR8zJ8dei8bGiWcznqmlkE+Z+jMgPXSAoWUSvqv
maVvdO6I/NmUwEqx7PoMIPOjKSeDpthJeYHdcXDzlkY1ARIjvJgq9A6jZqIIpdSirXyRTOGZeOqj
BYkpPMgKpH7QkLAPtqER29QFPCZdLxXjYRAT9DgjnRqiDU+NvWxX6QpywlKQSOyiJISsXRR0rfCR
c/s2oOs05TiCmcnWsZd4esMNB0U5mEF9eus12IpuINTjOjRbdqztTn+7Dw4v9H8pwVAcoYFwKDtR
KBGSIgPP7oyauEe6Lt1V7oxcH3IY26o18096OKSoIOjmOdrD8VXGWUGZ471kzsQdXGWptrRUJegG
DS7Y0kAnBHvp06LHUlcZE+Uex/Tuuk0jy/qpGmJ5mkYtbVenX/+DDJSHAKBPC5P8iLtm/zCZrSyc
6hGGx2CWyRM9X4tqS+TATbCe3a7tduPikiqoRr/GQGl8q8F344arzelzI7opSC0Uw3dhjQDW6Sf7
YHYsfIcokaEeA0rrYFElc63mdhRhYRZpy+dB0NnddJWufUpGpVu2ovbaaD0lzXgRerORXNQkF/Xz
6Wf44ECXPAkq1zTBj4kpsxKiEuokEZVrs/FZIDgdzNG5fOSDzWrrsocM/siRy3D/E5Qu7jguOqS+
cLyo9i367gFhplP4SmVPZ6KXDwcjiqLiADkRY8CDwQrb6+ky0oKsxgqt0tT9itv2m4Aa//LHk0eB
k1mDds8d7R18wAxta0uL5M5CCe0iBjaLM0+enCk+H9H6uQ0R24VAR9mQtt9hduPkyTibCO0SiduJ
39aLwNJ67IyLJKm6LzYik/oFzkPeas61XEKA09qPlOiHLoYBymmff3UHjXoafO9fRRLhHKXayRDw
ywzpe6cnaAGhAPf455NDvQMUO08Mxkqu/t9CBaqKljvjTuzngEXXSe/NPjQN88zhJj/mwb1ElZB6
IRhJgGLWQWSWFw1lj4hRFFriQSe5loneac9GFTvXxLHdmZtAl1f54YAUzfgM0ogQ+Pz+azVxpnQE
w4pPHlD69dQor7qOpYixdMM2aqfIT7AxuKYfmAVRjvRhj+xW6idYW6/qLFkuBgF22crcYmd3brRp
3Fb3PdLji0oxrk2vR9w77bv2TLD9wT63gYoAhWStAg8+WKr6Uk1a7YSKX5EskZa2yU6Z1T+FIMqV
SpeUO0ayUeDF709O3LfKYOXktkAcrct2sWKQ2W2/Pr2yPtrgFmQ9ZFWp3R5daAsOy6ZAEhTjgdBb
tZMNvb/2DClVUGCJ+eeDIdkkJRfo8GFZvv9K02KpRZvPil/jZ3id4Bx+UXXUkswq8s4E+x99I7Y4
qnccKFwMB98I0SOwSYDi/cVyUTvX2u4i7wvz/vQLfRA/gm8Biwrz4705s/9CGQaCLRRbFnDi9AGh
fruplj4Oyu5h6lDZG5M/FVqCFQfmD91YgBPvQvL7I1rwZWuwi8jzkdD6mTnVt1avTGdW+PGqACaE
MAxQ2/ek9eC80TR4EXPHTTYOqFmqihPiGrhozlpz4mh7eg6Pv5T0g6KpIhHe3DAHh8CQIuSlAK0I
JNR5BSSm8SOA3mfOtg+iTip4GNVRX2Wxww/Yn7hsRoWhCqXfytgp31sUJn1IOdElXqZiN6Rm4ndp
3j6oWZTeiCJurqwUrRnKzVBDIoyYstQGzt0O3zNReo8TeIlPpr6kL51ahucg1x9MPxBPmvLQT2WD
4yDUy8fKSAqPZdVhNOE36HvCKemFRzs21D+fnv7jJUy1AC03JMWIyAH77c+LaYXURDQqJJ3qwIYu
6fTNil0EpdFO8upro8fEFb3lnx72g0hyf9yDd4STMUwVopkBjoHh2mqNr2ldo5yKJvrKcQvrKacn
uk0RZYbG0Nu33ph9LTJvgTYBBWQz9nBj50xUX08/F/ccL7x/KfFgsrVEhgL04ZCNW9gzLWUPiV5b
jZv6vpsXRXlW6yXPL9FtsdLHpRzxAdGjSPuF4WfSBm0S2oAH8SGq7616LFGhaxX1prTr3Nqk8YBK
BVVc95E2n23u+PC5s02iSH9JrXZG1MCZWrrVI7JxRMaetfZABc5BpS6a7hOWxIbv1mGqBC5q4oTQ
nddmlyP6ZNaKdhZi8SAHYZNYy6Klq37KDJIDYas/O6uyHgaPvCpYhBjuKVKlul9Gbfl9rLSku+oH
S/oqWrWZYZphTFbAU874RgqW93XuUPHkrpWN277SMVcBETK/GjZ0xLXXargYR+ECAxtDwvqK2mEz
B4DpUf3Jlkx8n3TMvOD/DFPLD3rWNeCW3sY5pp+JmaAS3INSET9bNQdX0k19M6Pprg7dOmqz0PHn
MUyHtToMhFVq1c2vFsHCQ6gNpS8mx2i2Rmz2EYdSZdZB3xn6DFhs9O6FBt1vHTdVZQTdSMyvuQLZ
VbcmmfbVfkSduCp147ODT+aPrqtzfTVZo3kZhWOFPJk1jtuyLnG11dTa8akRtoQeeFEC2ev65Xtj
DPWrDb0nSVsDO+461OG8TKSCOhGr3woDm2ytMJxiY5Upkqh62vYmwILW9HxNC90HCK7UUuFy12Kb
uLGJDwKi68Y2bpP8oYDk/NYB1Hib5uLeaIb0ok3sVlu7YdH+bDpd+56NTfUaespyh/RdlUF6660f
rpiAzaLunTY3NR2FYlXqEFUDUxmr7jI0SB2DQrcLGuRR1D9p4+D0fu502kuJyRD3fumwdpy09qYA
hf9awwVLZFehPVogfRC3zP1Wg06HaaiY720tVL6qrT2D1dBc5bVPZvd7Wrcm/Dk3ih+NUna956mD
m66GwrQDMxPOl7l0nRYBl2q5c+xyixQ8sH3R20u5VpOkeGuaHBHXLEzLMXDcqNd8VnoEPt2yw0eY
nLqOO0ukXQtsDXI/ndT+ZpyT/FuWFuImN53+W9bOVXrhCC29aOAB+ks52axPTeseqzSNNb9pk8Ty
qcfOHOjGpF3BWmqdtWUPOjbCRlXHG1ubVHsdeyqy9DZIkAptmxDoOgbKcYlbcAIOUjR1+NWcFgWB
YqxO5iBaMEUPWH8FQiF1vJ1Q4bJ9z1msR2tUoh4VQaelmuoIVILNyW3zbTqk44+yS0GMNJ0G27BW
EWKrtJIyCIWu+iUv0rJa5U0H/1uhUfltcPAnxA8yaYegRnV6CboC+YIt5rhY1tQC0Zr1BAC7uErU
Bl+MxgP9ulNGK5P7cMZgo+2qxC+02biaQzrrEiw2/so0p3zSBvJN+H+WGAIkesQleHjHWS16LOAc
iiL5WXmawDJFVcI3u4yq6xK+swAqFXpf1Koc30xw4hwRCwVvn+oWJCBqa7CkE9I9K1C9obhV8qIy
A4Uy5JMKFvptkGWKAbmgDqBEWeGC0et5vIrxH35RG4Hx7hhb3e2iWTPMysXSPztjHN4lnNqIY3fJ
8EBBYLn35iiHZwlMZPaTZjHmLRAFbmxYQuZ42bhmUvPJWw0/Qa30bsuuyr/3nRaPK5EuYm3VKQS+
KFHE/dIm1rdmzLtbVcAs8WtzVL+JZsgdqTuUqVTGpehzx02FU22S/RpaS32dU1XH8tjsonvQXFh2
KonV2ZjgCIsprl118atqsc2VTl/mQaDEXAfaNE5pgM6Bc4niXt+uzMaEKDn0ob2yzLERV6EyFNNK
TZP8KTJE426pcplPmt5z6tlNlj6obhN/I2WjiB6GpvsVLFP2msxD/2jq47TsUCnVITY6lDYlZ75/
Rfk5fD9+Ck51DorWwf3bR4scX0bXUMJfFVS6Vwh/RvZoG0v+xuHtudcqEnv4ItV19b23wyze4d3Q
gEUUMzL7vZ0/uzmi65uQbTrd2VGC6+MMwk2/1cay7Db4x6Ni0KgGApowvZG/Sye6ID5okuIak9P2
GkNB91pEk4J6XdQAim81E6rvUkppbKVI0fsEogXPMKkG/Sv14BIfyVREV2GbdcXlkOpo8YfoTK5S
L9Fu+hzap99bRqftdEwuOCqMMLvtBqBiK5BEYMJwSTJ7P6Y2mQIe4uhcQbBwPg3YZ9g+wOOJ7qoy
Q3NG0h8F1YkO0mPRNOEDfdDQ4KXRN9nEbq9Va6c14mfhLq2+DUHvtCnCbDmveRkJ9tqstPQzOdKQ
jBzcpMbyekD0alWx+uZd5C7KTWd7cRxEQ2l/a2Kn6PkzvbnVah5/rQ1xvLP6mJKay4rBUG/Smt5f
4nYRWxWtlYcMBZ5kwzGQEEE4JRJJRWOMuT/mTvg94oB9WUjcf5iKgxptBYmdtqMt9Lve1qs0MLFc
1tdcS43tl3SXsLP3ckB1XW8pwFgWa3G3hTDdN92Rb6PYXBw+fQvnbtI0erGTGub867KJkWUIHQyd
Ycoqq1pVqttoNr0kSCarV7c4Q4poN2ij9zbq7pBcpE07fXJZAjgPx3nl3eSlVqwKvS88/JkkYKiz
SvMWxuv83+ydyY7dxtalX+VHjSsu2DdTHvI02UupxtKEkJQyg30bZJBP/3+0L24pUypleVCDAgoG
PLCcYh4eMmLH3mt9i9xmzJdLlKF/I6OpMzYvKstNgckz3aDGMzv16bF3RF5EvqTpCfIsqNRNmvvh
kzv4yye6mA5h2kXqP4bBVszkixcV/sy+JzzVdisLpUM48kTPDvwn013sL6uu2CsldZ6Ag64NAtV9
7ZpRIQKW2lSFVhd7YWHdeaMK70UxTW+7VMo7D4LpvZSmv141QIffWasN06K2Tf12aIYwi/RcOJAj
ZnSMh2Id188UfEEXdRBMijg1FjYJw8zLGZetXmEgufP4Jlsr61NJAjir1LaWTlwqz7+ryBM4hI5a
mGZLI8auEP5ZjJ74oixmmsa2ShftI1FbB5NNE4ZmkzVHK6dIOtr2ahKwOyzE0VgCcQvOCevoM5vu
33qjoYvYnaw5e8v7IeGETVnaHlqXlSgqMxF8WtZSVleEWzTVdUUu4AwdU63FNXyAAZ1KZVQDYQdV
UV5KeBO3CtyTeej8XrkHQRHRRxbqguHWhQtF5EFfl3XSuxVRXL3qm+lkiVUFJ99q8u5KB0Vp0Qcs
huwoUsMtTuE8OIie1DoRkq70+2oQxSNBOiEZOMwTSPYeheNGPmCc90YLg5lYF3cmS8osIYr3U5iV
iXaLco3VHJYfUURhwU7D1vjg1n72zm11bV1ZuJSuWu2bW+yWHTnzZYgKfOJReRj8Ug6oToPiTADa
UlwFpG3eNrTJGFOByKkiFBuqiRdgsVM0a79SyeiN/i5B60MUM/mmz00ZUKLZoea5Xl3h35TaMOvE
r4igu6lacngjiilFvSJFmB0W4rHemrW/BMeWuvhpnqfMP266yiryY1yrOVvKRcfctIH8c/aLlN+N
6uSWzAzjzk2tbb84QoZYLoH1je1Sf+BlcjVJdGv1prUXl95IVz90ppTppbPS4ZPRhc092uwyTWpj
6U/tMpfoFohIU9HYmbM+ZFTzyaAypujMA7CKOGqaD25nrPXNsCmRJZuRmkPSTZpUQq8txthZqAIi
Y3Wt7ViNqz8eB68ucXehSXN5w1TJkoQXQxFPsFL9d2mjDwNdOM+NSlWx7DuL3D6gle/vXJTr9llu
K1ZGSOtl/aZcZNklgVGlM9TPue+j1OzBVCBjcFZw3Cs//z+zbSihCaLmaV2qqYiqEIjSNJPBxMRl
tF7pcP5i5ExLA3LU7ihA1vLSR1xWeNtma2EPWN0OFfL0pKTD2W6VCKUCM+U+BC4N58X4Og5quJLG
PF5VnU6/e56W/7yrA6TR8B2GjrskdB9u/dBFJvXCaIZ6yBhqWvLUiXL87pdNiqPeIdPhlXP0r07R
u1+bQQgm9ZfyDtdOKaftiQ/OUSwCWj7Gy1iMfzbCciPG3tYr5/ZfyNZI3do1YQildonui3YpQB6r
7BzaSI7HmJiTXsNGKbaQvLhKP6WSxC3PbVgCzbp/X4qgu+/X0EmUa80Q6zfs7TINuz6qBBksJfwh
55U78qtGC0i0vZ2LHAUey/O7j0TTaL0RmNhKag0CKsmBNNRFB/kjEA9k/RgH1bTrK0/gzwNLFKNA
aKG2/I2JeX5VP2N35I3iqnarroU2QRaUUwHiEML5cfSx5uWBrbZD3+rX6FY/X5uHf9ep+gaRTowv
nl/bIhqgDBquPWzFetWWS3AmS2j8NFrNF8rg9EHXNAdGIf6xxcIFS4y+gwkZQ23mgs8vrHNBItLi
UsiIRV1x3qmvbCPtk42mp4yatfqDYXjxyp3ev7/nfSOkryhwGM0iTMUG/vyiYjDDatv+0gAX9hUm
Fk4GG8VP6+byhj94NQLh5y4hCwsRTYyjUUrQZXlxQSNXuu+QQo6ibY/thNEwc0iN3TQ1Jnual5qx
rx12yoDzt8OBpOdMg5RTvg2NvjluiHSvTK3QJjl5KA+L5VAV/9NlAEk0XVda8bSr8aw//x2XYg46
aemMIqTzoqWkQW60N7Kwj0ZvPv3+Wvu3+uIL4CHbH/RdR/hTHPUijKrWjY8Eam7bG4LCBnEuHBES
8y3hdx2m0Mk+qk2LjOYRSJUIAgSEwt//Ej8bbWjf4P9ggEmKEceJFzMOtHWul+2SEitdp/qqtTYv
OAwydx5rc1jeir43P+t03qq4YdsBbGpbFFZ4K4InIYzwNRrwL/qsASZJRgWkzyJm/ivO7IdFP7cD
0f1lWZiLwUr6anOwAFFgdFsZvKllS1O7lt0pa/sgKnoCkSpl98depfN5KIr500z/L1HdmMa/v1E/
vy7778XICREUjpaXGuvB0qG9TjwZRVVXsd6QNPjkHidZFohztfWv6Q1/XoyQtDJn2Kkeu9rqxfcy
idnoeRCZlTdL8HFlPBXl0zSWVA/7kSBbqa6LkvaiTZjeP+UhcBJB6YMzgCdiHx3uN+OHL8FTRWF3
6Yq0dVmH0wBpG9o+SSH/+Jby5PHCYYrBKvmTss7zis3cpYbS2Zx3JRLqh4EIvyOxFeMlqLz1NQfO
zyvQPsYD+MEIjC7Oy9lBSV9CCJctTfVDdu+CToqbovEPzoTI7Pef7ReXwiRs4/DcPWxY9p/fwbm2
BnOCYI0ISG3xNo17mDAdwa1P9SsDqV9oBLgCDwv17V9It/13+eHbyny8ZrM02KS1rK891XQfMfJU
HbPEBq7+nOklSkmIvalDYZyXzfrTmvM2RlRpHLqJhrHyQUU5A6LKXoktoUWTHj3lYC6nRbtcESnx
GsX4l7fHsuHVsNFijnhR2s2hRvuZ8TbRrCq+MzGar812MY9woLbL77+Jn1cUhtF816SVsdT5VJLP
b8+MP66EdicPDKeN+n6ABBFAFev1UyGJkseeNlefSFgtoCVqB1oa7C05f+khDUzJsA19fQhqVGCx
zcjCetPJMAvPv/8d/xJEPNsLkEkAmASrRgGKXevF72hPxphWxiYPG+PA9WOWa1BfC/aN8FDRrtZx
Jua1OnlmI5fTpC0YGwiIRiTCpZ/GmoQujS3dGxhVsMQf+65vcflBjlkoJ1vE40x+xB1YVms4zmU/
kXrkpLkVWRiSukiDoVmuatceblWdjyUpIplOxsyQ+iJUajBzEKVe70ZtKeuVF+WvIfqLj445aJ95
cwegK75Ya9K05rjaplRdlHWnRfRCx5URlJ/pPdhtvAWKRAEahn4Zl6tTdUf21D1zDzvjLcYevcLV
akk5Jh3afxyVX9ifK+YLj3ZerN+IXaZbWITO1h68ia8+ovpSn4u6tWgxkAwMIUrncmSamMvH33+p
+wr98oOxju6YRf4BPf38uetJbyipN+VBGBz0CCj1D92wLq9oIX8+SOxJeUApQSAEVJG7z/zHt587
FeQm2W+HQqXdTVGrUJ/GZh0leQjOcMq3QGzv1yFt6G3nTX0eggJcQq66Np47JpoHSbS6iDM94cSm
05FayRzoYntFyfTz3cD0hkCWOSUwEVIpn/+aHr1tUzPGOzC50adMjYy3OOAl//Se86KzDAa4uvY3
6cXDRE/ELXhZaSJJP6MJjmDgMG9kGL7y1O439fl3iypk57vtiPP9wPL80wj+uzWCnz0sXSdjoubM
CEyITtZ6atpTkWkA5oNJ3NionfFqcPPSPf7+k/5UH2AT4H5iyUb8RMLUi6drMZrZ7jd+A8dqxXF0
yGXwcZrdMJ3NZlp4E8HKwgxPFnPBh99fer+JLz98uFMwuCo+55cWAXD7gyLNm3nq0m+HBefJ7Z4B
8JZFx3wDNaQ+/P56v3h09lMojBQgQxzPX9zslLccOS3NlqkrjYuunKcVj/0r3+hfSrrnn2o3bXMS
2r2Ze0X+/CtNOQlP1ToD7PNq92MZDLjLZbh39geqBpkUY5mV8Ui+yIxgVDWksGMdXTuUYAu9JQQY
rT3ft/movgnHrKbIYYB47SunVWcmC9VH1CT6ayqkYh1oR7rqo7Vsb9GvWXeV70/+0Vpyn3D0rbXH
iL6z/xnWTygSVRJhHm+8Ux4vj4CH3htjTbfN9Vt1364djAWAnQYz/kaIRyJmi/R7UNn9fMY142XH
etF2mDCHTXHxohKu4lIgCognh4yihMZz7cRhmWXOkY1eg55kp/popfiq46HrrDecSZb2XUv7Z73W
VrmhMtfz1CfIrjXHlFFXZtR0E9FS5ZyNf2zIscxYginVcSElBtPco29/msotpKLY7PZeiNSfgFCS
QxCPvCxvMoRWNgG1U/ctxP6SnqWFFeZTx6j54vrdRLS4lNvw92rx/3kn/2MvqP7DlvgJdxJ9Gb5+
eWrHZ7wTfuJv3Ilw4Z3sXC+EyXQjyBHjpP4372T/I3DLrOBIltmu2a//Azwx7X/9ZdnmDGmx+fK/
/Ad4wh9hTN0RErtQBQGa/0+AJ9beKPhfb+oOhAJqyfpu4S5mGQpf7HhNEY4NhmGBOtu8MWCQTnHh
ZHmylW6qEi9k20tEagn6VSuu5gOljyUO0nGHKao9i67ltI5/utuMJ9Yqq+X7LIDUb0PrZIl0/d6M
JttcnlA/uNEwdt57SN/F7YBj3P67dP+/8QDO34dJDd//C97O+F9H1TwBrGmb/xfQO7sR/n//LF6+
fa++NE/PHsX9J/79LPLo7PwRwzDoxiC43tMT/v0sWs6/WLHJscFxSl2Pae4/z6Ln/wtXO/pjVHqY
idgo//Mseva/MEpjS+BnLKyb3j+C7zxvkrrYkxCh0azAioL0kO3p+aaxDivQMNXOCalJ90PbZsla
9PrUB3qM8W9Wh8roXjNWPN9+92vu4AILshBpEnRm99/ph+Oe8lyZprIbk8Ef8y/zQmKauZhkygfz
w7wYrynfnh/V/r4c/h+MtYCPWBNe7IsTyXJtafdj0nCyOI0OMk5O6RWj/s57ZQ/+5aVAeOxmAXiZ
P4WWqwpRiVmiqTKFoSM/3GeCJA6Qo9A65d+L//+hdf3fn4vQR2pFx4dr+uI2AsdvkQy3I8CPobyT
1DSnvKzsz31R1o+TWLx4qLCiMfhXw62DJPSV6//qawT8hmcflTyC6RePDtbf1IOWDaIRZcF1txfE
QTlQwG2qQLEjXost++X19nkKiNg9iOTF5w3TpbMshF3Jlqb922Dr+1tP2/O1sQTBdUhgxg9v8cPf
y/GPZIBfX44GJ+EJ2Fts3sAfn9Kec8jiYvxOOl/4MUqSPp661sKQHLjnJQyq8z+/HjrIHY6IvBnn
wfPrjWtHAh3dqmQNtHecMs98MJYqvK2trL9fLPu14KeXzyoTG+C+jHD2FQjr8ouvr3IDtTmlHpKm
2JwHBBbFcdzVQBWCp0+//2gverR4Ll9c60WtHyKPLBq7HxKFQuVS0uHBXgBHFGcqqWRZpu5QZ6Jx
aPWbAB3OXbdo5ybt0tB65Uv91YfmgUU7vpuW8Ag/v8lLsc50P/lF1hBQ+eoLbLuhzK9n1S9ff/+h
9+fjh01+/8wYFuhWsOjvUIsXn5n9v8vcTfaJK3edVI4B3d1M/TitbRUCj12+ZfxgncgMOcXvL/38
cLffbgoVjgGANJCNEZXw/FN2Zhn2a5/VSf0hT8SdYx3UH+Kk1nh7/IcX2qEdex3FC7KLyveDzw8r
eeZMSqQikEm5AExveY8OU+r38uD7wOzrMPMvSGjtRFTz+Ec3Ver0++v/dI8BUxCDGe6ncnrbL/ND
5py4adEiOnWqOb+mxWWcGbLoG/LsyCHPzKcF0eolQwz4ytr30x02aYtwPic93QjYjPfn7IcPriqn
ARcp4RhUzXDmImhuUfterRhZ4xwqM5wxMZ/6uaHrlqX9K2vFz5ffAdP0S9nS2ERfcmn6sAw5I40y
GZEMHa3M3lBIQHe1O0AqiVV55iGwVxc63TQF55by4rUxx893nkwvrKtsPxyiIQI9vwFj1aDLnPou
0YDhD2TDPOUOCuDek83JBEsVE+kXHhfTeM2N9+sL41Le2wfY1l7c+S5Xmem1XZd4hVkf8ZeHSSmq
5rThm77LCuW81+v8NpDIJH7/rO2f6Nn7bDJVY5BBp5rZ308YaGMF2IfuFgUaCeux0ODNjAAqGaN1
xikoTKKu3V4zk//i0xIBwjvMKIlN76UxYfGQOs2IbJOm19nNIkP3OHrWfOnq0D9o5MnIG8fgsQnd
10Kyfr4y9WdAdQgvkmbUy6azvSy+Ho2lTuwaIUtaivZTZpQfutWxz4Fy7Au82dsqA3P4+9v8ctsF
d48Og++VNCifEeaLB2tBxV61bAmJ2xNJWizY74zNta+x470xYVpffn+5F+gOVo99s+W8t28IDgFJ
L65H59UK+2IUMWf+7cuc58xwLTmhvUG6dQ40eslU+FkedXMhbwgwzW99IeyvkwqGpM+rMqIJ61y6
pRvfCWeYz0ijlldWm58evX2YbxlsIyYQM44Mz1+2cs0HWRDmGXsd0kUx09dw6GicPacqzkLL+cBa
NJ1euTO0El8+8kzlGW39VXNRZb48p/pB2k8ZmRxx6uumPhjuPGyfTWQm1Z9OOdX9HeLORt/UzP+N
62zKCztBC7V5p9mVdnXqtsUqThqpfPU45u02uNGW0WmODZVa+WeVKgMGCjnH5mMqVR0eHA6riKT6
1mWerxs5nvH1Nu7n2Vrb5mxk+BzAqq+DmKKihfyb1H6VbleBtOvqrGzTAGlidUSZwQCu6jt7sYMv
EMtr7yMJJzK7RV48dHHa2mt+KMHRolQV0/TV0B6550Jm84dtHS1mSmJAzt3wqOe433t6XLZW5UGS
7Yic2ypLJ9E25GMsCm360NsSV03dUhwem9BcjXcqWJzvZdciPCMH+Q/0X81wCMB9uAdEcNl7Dkhk
WqE9DeJ27hbG1fgLmodNAvy5CNmHRtxVNflC49aJm55FADXeVI9fQme2IZ25A/i9kLLi0meFj8Bi
m/Fvbr5c/4APYbwZeiZq0UDQ5mcwL/18lQ2CvN1ZD/6dDpjHxwtnoTpakYF1pzJMO2wChN11DDJt
0cYoy8n9Mmb+Xyzc1q5XXEFTjZhTv+yCJjNxfDF9CNQw7ul0oPcOYhoyfSnGQn/RQTPfqdb3liN9
xXS+n2e969JVJ8mZz2tTHFazY7DDuUEghMvdG3NDZSv5+1CFETN212yy/ZMx9tScrIGuzIUh66QO
fO4c+Q6aNCztQY5xOB2Iq6UjKpEXSoMAVZkZIiEYNBSnwXWn7GhugjFsY+W1c3CnFVX4kGbenQ/W
0jl4w9TncYdhoUjIeRsI+VssIJ29lIF1XDztl1e5UzDKkmIdj2z6NinGFHUoGmryYWJzlW2ZGOO6
XDN5U3Ak+iKbLh7MzfmgzB6XW0VZqy6h2ZL1Zq1d+j0MxYKOFUg/YJpyWBK04Fl4IKdmfmczYEmj
HGOWjOsFay7aIZHWZO/N7ceqdKw8cYbJJOGG1aw5Otgu39lNlvM1DBMjqHVMp6O95VP7FryzqGJz
siCWGdhkEoI8dH1trFten2qrmIL7qd2C+UIUzni3LBgqrnvKrUft2chZZIugIzFWIw0eu6kZbroN
ViipPH7LFYZlZQRZzMrEfLPSQW5kbjNoX0100o0q2pNynfTBqYaxPlNBFC2CdtyZB6MfewrhukP5
27DtoQIjCI0NpjKK9yTppB/Yz/a4OWngwbPDNHxQOiV8GA+Qh9i6wqV28DpL4Q3I1varl43sUVSo
won8hXYZiQxFPz9IMy2MN5bEY53Q5KjeOBZ2r5PdGt0RUEhTJ1U+tBO3w1Dhw9p5ffjAwSck5WHM
7e528X392HaWWV6FtaFu8sEkjMBay+abLvMSOYFWcxq7QZtemlyb20FTspEMkxOnhIjVsnCnV4ZJ
v9hlJo1jAMtY3IS1WpO6rdwl4sSB87thMX8qJsvYkmwLrFtROW0Y51sozzPknjCatsC4n4bikBZj
/iDl0MOIS12Jhcjl8CRrfDgHo2IEdmDOaA4fM5F7MoIq2sxMSrsJKXvvT/JedWZOrPAgO3mFq6ib
Lm278JrLlvjiI0jjdjxkVrUsR3ftTIPhW+jeKeJN1/flXDozJQj5VadiQgr2Fr+HO8dOZUDDIDGQ
9CxjTlWUexyRk9zbRfsexJVIFwjQDpPdbY8TGsA9asvUx60cRRNhWVHWsR8WA4UcYw2AuE24pVHn
y864WKA+7pu1g4aHpjOz75XhqA++MfjGOTPUgrsuk+/SYPX+qJuaE9bcjONfgUspbLwK2aw3M6uI
pC67EKupcvIY5IrTow4g9hMYWENkylwLU+NQzbuNfWdZ6oO35s37MkvdNcnTpnjwhqLBTtjLVUVB
Pfn0A/qgftRQSFhAV8989Jsm+zaGMx4VCkT6Zt4A67tcqScvCBDb9VLynmdH+HVredpQ7Y4Xh4Cp
44LNnz0dXw3bUZBn3+us7LEkAWnPdv6h/z5ktDvF1mIS2WUFa4ortUbKdKjdTamoq9aTHqfmymP8
zTSyTadH/AAFzloplutthM2/y/CrkWVAZ9sJ/lGF0bT1xR/DuG1/NrWti8QsUOKe1ZYGNJpxJCFP
lR1Ov3XApU4Dqc6PPFIsSxn229stHJYxspZUfDelO72pQRd1F1TSXeISKMWWanZGDU6xMJGhCsO6
cjbbmeO8RCAQ2wi5+2NapLwYy2gjiaY6YyfahZgzkzjsziS+Du6MWcRugAnXM1D/LKfo4P1Yra+L
BLpiyDH86kp8VkepG7RV6Vz1R5CwKOl1W5ORXYb59hVRMpk1wGlL5AfesrWMjXzvvrf6lc56681u
4htlIPnDtZs4uS5beqjleCXb9ilzKCsS22990t/88d1EKN4XlVXyanRlY8R72A3qDzb4r+5cwbUT
s5PdsgtCLi/n1f/aOtgHcb6YXQCg1EKCCjAGxx7Z1xNWaEhDxk0+9e6YFOsw3jpmvr3LfN1/qtbJ
UJEkcHN4xMCWhqeOKFty7TMzexIqC7yTUIEp39fDVt63CB0JpcOXNUYCwTz1qKjKbytRPJfBy5SX
pF5q1yfcluG7lcfaIdjNcN0IKRbrx1aWQzx4c/ktTYseVxsWGMwggVcuVy1Oe+pcm9KHyLWeaFxK
uOvVV6q61I4eq+OykUdoTKb+tHSrde4Y5ePZcAA4Hiq+8Dru1qYRyWwG2ftM+/MRet7aJYtMze/p
ZCwIs8XULTHNtfBBYxWU582fTZpQCCg0alJpMGts/LWKqZiCK1LkJoNBh5G96ZyKb2sMzIFnCFSP
eUt60TgeK9UFfKzBDrOEaWmhDk5lNtnJ9MhkjrVj2921MMcmZ5GdcTe55Iofaq1ZvSpvaJxzD26m
SUJeaCOytnmVR0tl3XrVZ1X4YWk7CG/BV6pJx75lxkTkzyZpU9mTsPkbDXlwdfcRpUD+ocF6kEXZ
0DJ1nTp/LKCZOPq9MFSbOHMevGs2bDlx2KdoKiT199NCIUpDyJPWu0bM2bt1wTtHgV/VH8nBW7on
VBrmKXSmzT5ioNH1bYMRGvNRuGR4jitLl1S3WT/djJssbtQ0ut397A79VZEGc3fs/KZjFROdvVy2
YCl8/FZrfd5E7VVRW9IzwvBJDB0eidlrQGCQjnPwUOFgIlx6wM/wsKrhKNNJ1HfDbMzyGIhRMkL3
xlmdu6VHe0S4Lp41kHKLHeneITy16oKNBJt6AW1HA275VGUujmMtmyG4puSd8nMxQBONmL5hstys
YPoSrrBeIyedG8xzQ1VdM/I2xlOZDTWVTZBmZ6IKbAyTY0cq5KKlfRaL3bKtL2NJ0CQW1K/CVua3
Dn7lLgFPvcOW43qPF9UgSpoRmEFAYPTyDstfvkYernOBVgkpX7QZOYYF3meCW7Sv6qPv9sud6Jkb
RnoIeGD9sF/CyHXIJYykJUP+QmMbd+w2Ve7BmspgTvSaBop2ale8KaA6Yk3uTZwjIxvjucOOPEcc
Pblms1rB05Q7/srjuepvQjpqpNbtWfl8Z5lIrezWQu8WPPKITZn3+XnKWpwW/SwMaAmVv0zxUlsg
7oddPWQ3efFlLmkGnUagEhiPVdjc5lUa4lft/NyO2tmuPhZ0WBoILwNvaB5gdqVTtViXobMnyk5c
ICnlpOn02GrR0kXTUPs6coK+D49iDIjdsooSw3UT6r6hEG6G4hKArDgZY1iQUOqU7nS/BluAx4T5
d3d2nFFQhSwAVSWCkyxmrNGtyboKw40B4JcfZ/YuHUus7uCuNAGjwuwqPFxhQRgxCNCsudIVoqfE
otRbUNQGczQDHnmQtfLfZdoYr/xJD+JYLikHPc/Qy7F1XGEkKMuoIS3IQQbFmZicGDtOk9jhUJ0b
gjLnSAmlPuz+KT/y/Y7BatEJbz61SDr4QrmtPJj+2sKE0VvnkTBjzU/FQvfxyhHNaFwXeU/CZxBM
69mBcaiSosqbr0Ff9c5Rpbr+VvCU8qY4SrFXNL7dxeXC6A/PGDtdjPKkKaPRgY6KUXraTn44TVbi
cZ/EqZGZWR8A4xbHxlIVhr9lai9iZaB7nv1afOOezlvk+k0xREPH2Tdqqjm8Il5zfcspVrGBbwXF
kePxlpnC0sW92DBHDVYdNpHZZ9t1D/Aopyi1xYKF2cenWxW6fVvOCCwPweKGWK8V30eEvm4ZYiQX
2307YMJl9TWW93NBncCPr2HBrzSrBwhk6QfhVe4AaYEuaoTNMn2jHCMlUx3Lb5fkG/LAuMk2Sl+p
0/pG0TywDwA6yMasCapBguGw/NHfVRHnmF3tV+0RCprXdjiHlT2NZM5NlHQkhyBVmo2GisUMZktT
nnvBcZzYcgaOdCr2KwvUIDom+ejWPSVDkOfG+yqos3jus5Ygu3Wct5OTjlhU1l6QgZ67YXgJsHdD
nKsNXEuuzvVx6uRwVIgswaDryXIT08Y0F7ngqMoDkzhojr5NlsfBkeWGfsUbwStlThXEMmzMr57S
cjni3/Qfg3FubnJnAjxg1DJID1IW5EX47RrqCMXpZMW2n7Pr2bRFsnvmUd47R23rQt5dZt86SAUd
FjZrCiOKgtpPPEHj4lrU1dqiNkH2GOWVkEvSrtOAwXGeujsZ+mq9oIlZsiODNm5dPpIyCwPMCrJr
C0OsOrHooyZoGt06QP49GSLWRtPPHU3TxwAr335AxWRxUEXtjEe327rhHlPDmH8nziQjOshVrNWx
4lMx57GgEwDdXbHKMhktw0tf+NkaDX1R4BLDip0fpsIx+qQCi7b9pYuv6bt1wTvAv2p7188pors2
UOuHwCgX6+ia6XJJ20bKSGgKuoMGmvh5szpB6rNkRSJOgT3JyDv13SnH7SYTamMZcdx8uck3GIWH
UVpNE1VlO5pxTtmhbyDX1WQwNb6aEsMcGXy3Acsw4p42FZcusLDH2aAg3qSGRn3YsnuM941gB49c
W9n53SR8GR4DNjJoS4XlZ2eMOIxE+1KE/bGiNp4JMQ39PN7EgNM0xUJHaeZk9nFWq9vHwtb1n04l
/NsutDbraGf7V2IMTsaOP/de7HHEAiKa0aGGG0KTMuIxGD/hupiCJChNNkJezdmM7XBarD1Brv8c
bD4Vmnak8N7rrVYuR2/LvNJqy8jcZUb9hshaCBJaOsN6cFWY+zH44KnC3t/ScQ49bX1r68FJIWFX
xXCgWVAj8TKrzEaQMgz6ZnJzYmt1y2YOnQDF4pHdCu/5PIH4ZM7VZe8NKjCwFs08SEwYI7JsEGIT
Q7htCeQJS5scAY8FE4G8vVgGOO+GGOJtTaVPaApnSI4Wg5WdyTALAIxQel5KCMkyLopF3dJL8Dfa
COmSxw1eAB2bXYNSBlceQcWGIswLEITIv2hrVHeSopYXtbW93c07Qzuhu4GVWQLK2iJz3bIPZp1z
Vk9NrW+GKiu9Q2fAY9scMuHJJOzSP3NW3q/15AXvB4E+8oBJHehi7sxMXLagGx65pLtebdjeP8By
G3RkezJ9kutAZgcx1sI6S06S7Ciji3+o6Xr/ngpxW88e8cOkmg1bpiNmkyCUC6cOVhztzcDaswXA
M6piGu+KMZPLoVbt8NU3c9AwNZXZd7FW/ldj6tt7B6IbXQsdBFTzjTfVlNR0Xa5bGjcSf47r3hSE
VZtnjOlbfun7zvgwsOV8JBAHAsUKVeI9aEXjqfdNbd11fUOLbJb5ZMeGww9etmrJTm3XZ95RVn1x
dtzMYmxNr2yK7M35xsjw1LHdWIc5sz1cJ0Wfn9Roc4ZtBwp7cnzN7cFbCueyFmv5ZPfSDNkZhPmV
5UP1b6mhpXce09UH6uBTQMT0GUqed45jMsEISTVCawikCWfk/ikbRaoPnJpL9I6TaSTuaNOxGf2N
L5ocQ/F55GjIgTkM+Le/DkC4863C9oIJXdlxuFBEdTRMoPWONg7eBdUVdG5DGkmn8q6IDbvStBPt
YT26eU2vgd7jPCZdbfkcXUmIIO8eKtkftV1i5hc2u/FxNmfjqwoddghamIzFXJQoj4XnlAE0BY03
0HKmbojMolp4YkMOktceLoBj1quGSQRW8F1m7E9zPNj7OwvgYL76b/bOZLlxJFvT79J7hGF0AFsQ
4CyRGiOkDUwxCPPscAxP3x8zo+6tzO7qtlr0os1qHUGJIgHHOf/Ig6kqtlwLcHtNW85BXFvFpbTW
mTmmkcTI5slgxjuTcCCLrmqfcgEyN9iiFHDxO0ddUd+uh+S+KPzkl6slqcHQS8xGBA6d85V17jjt
WvgmnWBmbofNaGNw32jdojXw9xU3jGLCGCMYdTox+Bo3zahV3d7oLPYpq63iMuqU9I2g6EeCHRPR
dah6S7ffLJ1q3kgPsNetiNX0WLuVWhDnrGQlDITI1xtiBeaDIasezKETVbUvKCTq+A0D51BRF+1r
osN9HXzFof8EYNP7UbXaJAXUwJj2lp45GgT7RKYg1X5DelVhpEu2Awlhc+ekMHCU203jBrkpCYsR
MXn/QVe3FJfkmlLljotOXvSGhdjAKc9qmBndlngZwjLsuFVDuKzpAHLrraSoZFpS0WLUiOo+bccU
KCp11lewHMgzSkpKdvkYXEN38+nbYFNnLk2Rfh39UTkbJxfkDEv2EFLYLC2nhwmnNt82qDGmB7Uo
EMmktX7mHFiASq697DDPWoilHa/bTUWPuXaghWFjaWV6aqGqbu1Iqzy5DSNQgPXT2XEgsMmoCaPi
pq1Krwm9ZsW6z8bX0g7a+tyOWiv6GL7FdJs9k4XOaLF2o7EleRHkvWZ8ZqPxcjLb02RFUUDUjeFu
YEDVeJZFtly0LI79LSmezrDloFfNWSeu39t5K+HT+1npFVNNIr2C/Kesl/iC2+4NPJdqM5A4xwwT
VXd78v3AlCeYWbXTOrN8lvmSVnuH8hkktWZl4IkfvbcCNBeDpaYPD8LqneZECkJyx2cvkewiIbnE
iJlJLOChEG/aIiVhSCZ5Df48xPY5W+LEDISTsX2ZdpcVEShXugYSk8stmsUUftCZVXxL427wP5Ad
Vjz6SZWyhWDN+EhJqibVqI5dAkInS73OGR6FkAbHlacsbFDYSq//piUN6/YC7hBjFCX1J6Ruqh5C
svfphWuFU457yfXx3hOWwzqkhrq+k/nKVYhX2PxhqjZtYLRq74coOvPZpmATEyVY7xjE2PlabnOz
2CZLav1yh75UZKuM3VfRW95OdB5Qoh9r1DO1Lu5+HpAizrZZikstgsu2ZpRM0ze0Der7PE3gJHEW
N6E2TF25q/Alwo4QgmYfYiAQK0i5LLGd+WUpoqamJSWSGgzXrtGq7FgIt3A2frJ23r4aFufRZzPK
OUdHMVxTNmUDOIi0HgDu9dHxhzyNWjttsh2RJcK8Y/pjYykB5OKTbTUqfszgJ4awrFN9+uy0wi97
vkp3cF+gW3wnLBeoyF3Tcb+etIWA9AezcivrfpxntVy8nFitx8bsC/dsFyKT707hWwWYQA66DEs5
XCkar6wA4rEV/zdZ1f/CX8PQookQmKEJvEVG/Feu1q7aRbA0zqEVZ9Nhlpa46LPpRxxy1pZkiN+G
3/8XCtz2/7PKy1uF7b/W3R5/9cOv5S+y29sLfstuzS+UFt2ijbGb0e/M3v7fstsvf9gjSN+D90fY
xzf0j8pL/wtQ9x89bMgpDe7G/1Ld2v4Xg3BI9AEu6X5w8ca/pQC/ib/+WUyC84Yqete/SQ+o6/6j
rPKf9ENUynJk9jYBdjeHCrkJzUDYmta00WKTGMPNUBdvQLvjHvfK6jOPsQ8GHbGRgT5N88+hmLq3
ucf/B8ZePMfTWPUBJS31154DhTqu0n+zC9+9elDt3wZjEp8oMj9sjqIff3zo/7n+/gfOpP/j9fdR
o2Vffv21pvX2mt+XoPvllu+PfsbyLcRfdO/+1yXof7npvXFHY8O2OONujQS/r0HX4EIjXwA1Hb5p
tFVIFIc/a1dd/QtGOS7oPy/NvzVv/tmD+7+vXP2bVwgzKcmsqIm4BB2dGNi/h3dkdtIOmILWsCIN
kOjpZkkOuTJs1EVusU/LmKE7wWOrol7rx/succbsREtJiIoAe0u557kCaJrElovZoHNYo1I5EV+p
2SlTm+v62VflAP9smsyd3ktQS3ebynheoQR1/PezobOS52YCkWs5SjK3rnrQmq11BemfP41TB1XC
njkEFloMf2QZ2a04yTpamNv6I1/lyvhBZuWTRJ8k3QU7V5EN+svEJgLdkfnViYSCtQ8tuPvtsEL7
kJwF5hZV/ZAeJ+HkP/AvHfAKDdUmx6p+bGd75iEq2vEVjS4BWWgzu92QTfPWwW9S7mpfPvt1VpVb
nmRhN3fp3o6xWdUaNVlRDvW7XVPN+DDJpliCaoTwXGCBPuY2l++1p9p9MwGoOpKZ9j+3oVz+aD6+
PUL/9WPgril/NurjL8+B2yv+vAkt/XZs0/iBkYIOv5ul50/zhSm+wAchlCWs2v1tEfrHU8DDsXEz
+yBudG2ANu7b33eg7Xyxb3efT77GLUIBVdy/cRcazt+t3ZiKnNu+erN5mNgw/x5eQQKY1Xcp1LQu
1ElNWjVF9rDIh7zocAQD5nRoFtrkqpm2F+i5SxZ9MZLWOQl5KWy9og0jEzq5TmPmNZDIqTT3zhLP
j7VYjpYo863mqZ9MyPRhyZzekyEtwPMTL0yG2XnVjRm+uW9PZrto32Bo/N3ix/njqmo7dGv7zhGa
vysLqnn0wRuDvtI+YYTnO0MsT2Jof8YmEAqm9xmfATfHNAXGMCq8pF232sc0SwBWbHN8WZsquSf6
eAhdwhX1K7wZK6jBEVOEuR6bHu1IiIV+NApZ6XOxGmW6hagRe1aUYuMAjT2v1fRuNi20oDRrCdBi
sMf+wZ65W4Lu9L0xNtBP9aJRCZY4TUdj80IysGiWO2V2r+CsWr8zzQWfJyWma6Rm3FYIe1w7QMGR
HQxtZL0UuQBuKoiVywf5Ylap+dVLRvs8i6HHKOkb/GNCmmliEd3HX9vVG+AKNFhFD6WtPkqCp9Be
EQAZka7mXkpVMb26cyxIUZvjy0Be6Xd8EpTf2pUZzK2w96T/xZeEYiZF4rHvvDgVcv295naVFvHE
np99zXAeBrsEl5Mov3/o+LlCAaLg3yLnCJyVtsWORqZdVOq+gj4Zp/EDM3F5pn7JOUJl2RrNFc7N
aGnnUee16gcysuKQ098LwdbX70Xs0MCcFND2Tg+qWgnNOSlZOKc077ULDVJiPEx+rE7uVNGfhJbi
BfxyL0chNjIZepajhXj+HtPS4+Jfm6QB5m0pfAoL6eTvJqfupgQoKIfCvCsUPWE3g392ppEgYz8k
xiEHSGDtJLDP0eYstOtKBImXiL3idiTEqnRgF2H34iHzt7KnZ5s8Rc72ajyhx/iaCEl+6wJbsOiN
pHh72mpTNm6d3g6TbrkTxUKArm+zwbg4VNrJ2flaHJOACwIuPXgJl9hdkW/tBazDG8xp02niIY7N
BzEn7pnLKwSHtACO3Twq1swIGrRuhMWuSH7q9S2ZVzMkNBPVybosu5YklrCz1ZYNeNo4NCJtVbxW
7ImOHc6tnh1okzxPMj76xcPEWndYYhAHMqbHwBocJ6xjKY9eh6tPWKN2lCa6lazwnxyQxB2ZV10g
R/KUS3+Wezp6Xg0C4Wxpghj5Rhk1rW1Hk0YEUUbyL3gsLEI4CwPEs8RhTcRyzpe8nDSvuQxLdlnm
+Bw3MTp+JactkQCbRPUbhzx2zC8vvl5nL1NTZofJzlE4GC/uUogzwPQtCpYo56SHRStd0khTK/tc
cyjf3pu+r60rtpT1vPBMNEH93YfFTb8lvirvGtSlPCWhD8LeI8WB9e0hbdf0WnfLckiqIvTY9LYZ
1WbfpcrhBiwsBYHW16hxNbnvNE9/Ze/jDqxr56X3DJzNSetCTHaYJrndPp241pGyCEDJalSzua8S
HRJVFDlN3E6ptu3QVOEUZ/fryq1+S42LiwAexk4jb1Hly7K2SCrMcWgd0JhCXmrPCgEZSQ1U8Vks
U0x1YUVXol3uZqsqNtZoPqz4MR+0VfOIn0l+jaAZxzJ14NWMTOxKykX1YDFFu6fIZ7k3snL6sGJD
nLqm25co/6AbWwgpkx60u2xaLdroueBfHeDUkpbGsniSbkbvsVbPpcXBYyXbvHK7wOpsxP9OkT9w
oSD9WaX5ZuuLd2i4uKN56uyHahjIy6Vz2jsS29q+ktIdc1CmaI/hVZTvRRWjSuCZJamRGDuGgEBF
wNQJpH83EcketNwblHCnxqG06WGRpCJyuS/msGnKBvxbDuIjSVIGobaEqCWbYe82kIext7LnuDQC
cGTR+hINjjHqGxKKCWSP/Wqnq7aPSjXHPPxG6IPCvcHOfnvWqnnYpJivb1Zz+zz6aDB9nUOOlNLk
3BRmHya9PaL0sam3ylJ3aNCWZbYTSuVm72JZ3Us3j/5Wd6riDn4qpoOSq43b8G4o+m/TclAl79wR
/d4y6ihFqXnXCnFtxq6JyEtvg7hU66nQzPIC721zBcY9VAgBbmFZoELphF2F3ijMELGlkFscVTtJ
THrfSe1rHScaMYNDcy0Tw9ka+RJf0fbQNUvRG0bJ0BwJLLdEc846h2u1qi+VmsuoB0qALu+2hUKc
rqZQL0sed5oW0pSCTTNVVrR0xXyOzQ5eeBxR7OZDB2cuj2Iok8cYPJU0mSeiWL5nyOc3mVLafnD9
fufMgxsY5HRWQb/kfhmRGXb1LS69JW3viem40t3WHtE4y8M4a/ZTXnafQ2F8KsNozi1A9o9lJXQT
1JK2z/ze9eZ019FJvXe48h47jT86cLT1iYyHMVhniXIeIdDWHUxz74u8OrsoMa+1qMjzdObxUMIQ
RWaF0y2vq/aqlTrvfaiM74ZHVG5Tx4oYs1vCdm7fZa7PEL40b6bB/C0Gm+txNF97jfJpu2l5fhGc
YsKlO9wSabwnLmflbGm7h26kXKFc8+QVmd7nmPGgMYH9Ia+m+D5rb3Iyn1xyrH/kGQvxqIiK5keO
6Z5SuWwHi2JFMHzld+QTEKoEKB87Oembzh6Gu9pJz1aFmBsd8rKx0vSDlo32SddV/kRpdHsSRmNx
39frQW8ZlCBUpjvLGSucLJWznXzxVrK07PiSbgmRi8GRPZveOb4ZVlt9PjYAyGc67uiGwvN1EEWl
Dg0W3R/DZNrIdxadAM7ppW3c15zoWeprp6MyEGsPjl9fXRXPFBm5TSTT2n2ZEFBcagbjS1rWL2Qa
EzWOnAb1CzIyHuuP2hJnkZ6oZt8QknbqOVaeIJPm09rCx2VNMhMO7CFfQxXmZm+dRVhHKLk7nF22
ZGis/Lh+klLTImcpbo1y4DQnJKhVE5LYNJ24kUokGiTLf6C6SCmR7/2Ptfebb8akZ2QVI1A6yDJV
kWaV68eEzoO8tGUY36shcR7FjBegpJ35taoc+7qMUPoidYaj44ASSs3ZWzzNT2A83S37X39AiEcw
Xzuk6fO4pFTsipQo9jmpo1YO7MF9BfQLEl7cryM8xurN02dr1AoeqnZPRZdDH2j+EqX888/KHbsj
q3v6uSbiF5E18aaeBO0lYyXAYwt51pNJPErLkZHLyb9B6dIsoZoqVDOLTdIVHhdzv9gwT4Rcedqd
TAVBzsgl3OccyRAU8sQhCOVE/YZdO6EafH9bDzgGI4k0iPNUy/ND7HjzaSZ6++gO6f2cjf1eeJyM
GjQO55NctzBa1j0RUOaPQrQO76ipnmu5Dp/cIwR22ijWtlnn5iiGQSSOaJO+zg2+mz4vfkmHs7kp
LfEqO9WfuP7a6+TJ77mrksOcMC7kLqJhzRTYvbTGDBgWx5fWb8qt7WVv2JnmiDiUcespEmJT7yVR
C3oc/cAyfXSE8jZe48a71BxauKYxrNfiXI1mxyeoD8/Q50+ogjaiSe943gUyz6/6QABSrq2bcR3u
PYiMwIBI3SW45WmUTInmr4dr7enjvnPXj8bT7jNspgHrgr+5aR6YbKs4tJkpN5OOBQOtX6TZA/O1
6UaDLcO66neMINmhHtRdT4bcDgHzcGhSuzhyHVeXerImao8BGwz+/0mT3HVJXxpbbUFMNequ95CS
jg/C7mvbas3Tuyat4mDJ/GG7rLW/z4TKQ/w8tIzPBodcOr86E2IERh2UToU6ax4jXbpSPDHTHh8r
82HJnTqqumWMbsnppSgja56iTneWrc60UesFxR1uWhyR2H7Sn3bsUuqdYpaIjbZY1VNKZtthmQwP
JVVC8WmhyqNEihFIxKXHsUULUuSZFjYpZPS61kRQm3EcISvL9o6hHTXitYgujtu9crBbJNizEFM4
alPo/XeINRv6kp7qAo9B7xDLYhKBfu5GS23QrSOS5n4emBs8Qd/A9IF7Pr+rsFBdOIm/1rLrn+rc
gayUJpPWUpRHd7H35HfOIf+JB3opO+6csj4T6EfxoU/IY4IPh+DhBL3bfB0Hz7/hKs9lij4PtHTf
+25IKPRm8uZDFndpGPf5vO0K/1VyntDzI85Gj9qpspUInIUPvseDHLW4lg69NQ/oWjUO0AYfu5Nq
N8q+/q51AmUIMoIQL5R3Nkw7vnje8uYJ6Cmd49mNJ6RrFrzIVy1N7xxEvftssOSWbclF2mw1u5hm
DvLR0siB+972iF72iAS7sCcrZl8u7YttrSNqAiRYPi4mj6D6l1Irync/uctIvwfiFZPHb1LqVBfL
FEqBASfOU0kbe/x4a6zbLnZ3NiZ+8IDAcDHjvZ/wlRiUCSpXi7qx4SutX5yOLgmZoNPtu27foDqL
9Gnczj2eTcH/Y7XelVaxbElvfi3RcnP7TcUh6SYybUc5sXFSBCcKk4ciE4aLiKcwhuPs5luzgJ53
17zeJunK2O2Xz3WiRZrOmB9X8b5XpLnZscxD6C4ZGUl7pB0BR+XkkckAaxN2i1luNW1Md2s+Ahja
vHnO/ANVdRurRu+eLwRUKz1z9ms9dCCKtLObRn1dyrbfE1UPVVjJZr/kQ7zH8ic5uYkpwETGvOky
K69Ew9XLIaczZJPlGVW3Wv4TCel1sLfVIPJr4uj5fuqqFOZZfutbLEtWRbICfxs9beTCTxwNZ7+6
jOrXxK4aaBaOjuVGSedUat1ipvv2WyGI7RbVe5G3zX41m/1UTiA5qt3cGrgbWb1rLl5OP2cTNqvx
pWg6c9OwQxQDMaXO3TT695knviIw+x4nfhYtw4AbwhEnWeTovPP5bgLr2fipMQdiKdCT5g4bd78e
LHyaULoIdnii+2Ga6vMpN2a5RShvBcDP7QYHPCvEOJLanEBE2A4VSAv+uM06mmbIXludUl3HV4XI
X4qSBnOp7o1VvrmYwTboX5/w5dgRDy/FVkmjEU0clBp0U1CQIbVxlPfAtzNs+RQoYgE3GdMiiUpv
PcD2RoXt23vXkBL8ANfXAAjGOEF9LNr7CpHlItliBS0n1nqfJaiTZ7hSE8kH+U8IdOfW2rTMqcA1
sotQCasNlQ+nUr56flGESg3T1QS34sQDAbaN5lTGpE91qY+OA/n/YWkqir7MqjkZ1eyHWnrrOhh6
FhVBThaqRN9+IEsrrNGUGl3nEYuCUH7WuqtKh0vVTpeEoPnE5rnp4bVDITjh8SFrkvMmCV0yxW5w
3UmVOXcAInxCrRhQfOs5s8w7BNQ29HM6hhqYX7DiGt+gVfAiY2nsPV1c7cZU1WNd2QH3SbNB1XW2
26nYG0588X0CWdLBa7+3dB0Flmqze/DlFEg+/8xcltjRattDtxZp6JM4EDQaf9tMKFJgLRyZ5CSL
gNzed5VOrBq38p9M2tqRxBJxrKzBBmPRfhjkdW5Wu1nRI6ZYtZDbUwdiVghiF5NqaAQyqTDwLliA
52Mm50u86j4qmls9lusUd4zxt43UeuLKffC8cbsUsbxDQUHVU5uoKMYpx9sgjpuIuGe3je8mqOW4
cX7E3bBzcu2xYiPfdzJ7dKYB6FEvH/tUWiezXA5LlTx4TY2itaqOqBu3iZO8wgf+1Mli3Bok+oeI
1/uNXdVjUJm9H3YmxyHKgeIg4ofeLSum1JkpqqoeTGp8GO3kzvG7W1CkvsP9F/gWNVx67t3ZYxmR
a1YEa1s/5mb1nPSCykaPtzIRB4jAeyUs36YoYf6qfPRE7SgyDOGIffsEgY/bdWHqlhdiJvAbITJB
KDYKtgf7YqU5guXkxZ3UDgpQ4Y5KrmVqyQOCJX1DNONnncyhgm1XBTWdo67eQGv3fTxdVl096gnJ
JFrzCzvXx4CwE3QKcTfGWBoiVP7oIXbNV++7Pbj6rqImNbRIBdgTP+5vR5V8lBYOjpRPAQ3Ese+t
HbrFAtm7MsHvChYZ3HNBhddiyAoen572przyXQj/CjiNj5Ju11AlIxVyWrjQHxWYKdLmXD5oUr0C
S0yB06JtmiFMAluQeO+K2A5M6nQ35VrEu2KpLxINzOx+pRbqs8dtDEJglQHh8VdfoNZgsCuvpCFp
W8sou12KHyBYTSS7GQ4ZfRkQoGXVVgyJvxU0YFXQUE7aw0uhg9UzeUc2a4bqtPs1m/I16YftnJsf
S1VgYIopBUPtAkyYufseNCa0AMI2PM27ELXRulGLdykRlkICfE9pqQjotsjAIfIfym1dLt21DacE
5krzGTERNhWbuMPEVJtym4jSw3nlHahOI5hLjA9lgikv1buEtB4ufDR8TyVQy8avzQYJvBgDDTsl
GGc3bmYDYDjGj44vWCPDoexetEl/L2yGqRhvDU197Strmx9yqbm8r/y+a7SnZrXfpax/uDV2JwMn
o7DUjKIxU9SIpMhgXJNCXcv9Ce1IqioFFEzP+bafqotYJBkGCdctkDUlMkb9oPHCzeJMejj15iHW
62PtKCBSrFLIwxpEO3W+BJM9J5G+LEZEBpHDrE7/h7ViMF4XDxsakrxt12k/7RitlZk5mM88NEiu
VfNn0VCxIVfQxkAhvxamzShgsZjjYjVb0AbBb9Mynmpl6e0TbrpAK12TyMbloex9k3eq74CYnlBG
5mFLuSNCt1jSFYXdd1n8Lpxa7dPN1YFSrF9eO/M4Ma7xXBx6d/ygdm/aoMZ4zVyz2ZBxelmQXvVa
uh9neSJ3o0JZjhellHyOgNvjpWiaeI8yb+bhnetbZE8VIvh02WJU9SN8qtXGpVsW+xsPU3cuHsEs
sOQhr9KMPQ4v8Zqn5Wlp9e9s1zTR6Wc1q13q99csIbOCZNgTjYQ3+Dg+4tBGaPRrMbIfRpsfU0d9
GxO+re6DcIGvXjW+K2jH1wqlX+i6q3s0dJ5FjR0fZJditxiotcevWOwKfUHX5thWOLj13vDW3SzF
q2Pa36U0Xot8SPc3wTCflocLiHGg+UU7htmmJfxGWYRmv7zLfuB5kZvfWCUr/jLTCbVbaRQgF74m
al82XPrhJKzjINofLY9GlG7FeCwtlzcAyX6wu8kMWDWcvTCmC/KGFvqWabCr+gd6UcDny2fKRR7o
DPyGTpogDdImIhNvadS1jEOOs/5MUbXexUrjexjfvYZMRk9BHWMSbpALxkWUYh7jC1zEdl49RFxk
MZyA109z6SMq8s81rZ+bzF1RVWhkYjXI2huXpyPCoQJfsdb9wvMwL0Hcp9teOBfbNfNgiIuHeZRw
M7YRUOrw3MT2tRrt65xzUBvFHCli1B1vWvd15eCnJogFW24XDHprb0olCP6ZJHL2m+NQw8DLkMSs
5pB2ptAl88vTwEIMFo7ZEDqIiLm4II7RLxVheuuwmcVUIrKjjgZXGI7yemouNNR9/w95/Js8tpFP
/GvyGINlOn7U2V/p49tr/qSPYYkheW0M0LTYmuRIou74zR/rX8jOJX4XvZCpCwyT/6XgcMQXm+kV
gQChHb+p5d/8sWN98TC133IkQQJuP+7foI//CK77bxGRSwCQY9vAZre4CN7C3zPI7dgp6ahzWs4A
Wq3Ctjbshtop2/zQeBoXYYOu9mvZpuq5n+f3EunjRl+ZZLYrwmcjWogYHkJcWtVJDXnVRittSDTS
NprHAqgSWUdj1in/Wifgbqd5NrQl5DCYX//pI7/++Yb/OWgNF/Bf1FA3nwl/AmIZARNuUox9y6L5
JzUUjn/LxRWBQWLCTLlfky4d0Y2yuhy7qeehTv559jNjjju5OHF+ZXR4iQ3LKJLErL2tBz2uNptW
r5VlH1Fw8oJ4OLsyblTWBhVVSeyrQcc2LmjJ1ETkBF4oKuQPFPB5xbazICQ2mueVCayrmLv9YErM
kGBEt8qiCT4DHUdTfovHST9OlWLf9IYJ0Mzq8wnkPJmqV3vJZgyVA21cGxCXHj1vI8sfLW2/Kppw
9pZhWmLhBnlqmAX6TNIzmYPwggAmInciahIqhuyFUW9TaTclqiKBiXB/qvGY0fukvTIach74bYGZ
bXCV126HJJ5w6/Eln2dXeg/CKzO4OCxICj1KBu+oGrbGQMKBDXvhJ9q0HXFYn1GKLh5oaR23O2PA
cILIvmx/epnbHbvVd045nNymoHSsP9DS2r/lbt7bQOuJxYdEq0YfsK7RPeBb/rrvKKZ6czBjsR5J
/GblbOLfqkh0vMeCMhoBecNTGhJpqonIKF1IOSTiqIE06Fr6FfGDX6pMWR5e1nr9GUviLIIqnazP
ruh95gRMzs9GOSosmlZq/krgPNJNWvRZJBctvwcGzM1LM9fmuZvEZKM0b7gDJt4xQ2FPpIub48B0
9GmlpwEJwiNFPKyY2UB4yXYGxr7oVUZ3kQGandIerEwrtDqiSTx4KuI/4uammq7GikSR3nZe68b0
fmRTvIgNxuKU8PKhLgy6Lm5OMaMnhxidtN+WYCTGDMPWp0sSURg6X1YS8GWo3WIqQsrxPPusaUTv
7OYyB2Tt+nz9nNqZqxmfsWETkec3AFI46G5Va+NNgK6m9GNqK8wx6B/9t4VoDP7NBjIjTqJoEBsb
YHpgFI79ZEq1YzGCpNWKhb3eResLuxyX4mZzTZdmS7BVp5GsvpQHrr8FPJ9JbqfZo16g2tVoLcRo
PX1F7EpUSV954xUofcCbqXCLxLnhPaIlXqdnyxzyb3lJ7gsFR/P0bmPym1EnaoxeYBI4KmmDEulh
0fBpYr9v20+tw6A7aqkEdEjrZV+1jeftyMEoP2tnkXeVWzTPwgRoHKhH4Xbwb+Q7N/FJj/vpe5Um
4uhU9o0ZJocDGtp7kyh3hv2aLvHzIju+7FTj6puaVv4gm7P1Dz5Gv5X7W6P3y2xzQRey3sZ95Lq4
8xY6Yo2dNnTeN38cldyn6ezz0G7biupVX5EHRNqzG8mhwB2exylQOTs5dWPk4LlWBC1usZ1ioaVK
buhmDilDcz+HsaQhV/F5hx44f7YdNVfeeJnR80K975sl0Di7Gdp0M26Doemg51Y/GWJYwHL4Dqc7
fHXoE7QCq9Tj400pX+wq0MguGC0b1YOijOLmxGSVRpfNzUzp5HhD1BMqGdIpBaIyJ3f5XsRmU0cx
9GJOCn1CF51BW4LB7yuweNdkcGTzlDeRsnubOUTjogkxHTGfc7T6m8LErxikNInXG81JXVT1mZqs
k+5WVTRks38kVWmKgQbiWzXqhPCOiFDFHDN3KObbEVoy9Vl0NsYILQmG7tX1yWdKpSvWwTAW0NkX
08eLl8DBTQmZjiBjphJUCCMzrkls2Mk2rTLMhODIVbMVRUt/OVXQtktrIM6trU/qz33Wr53ca/jW
+ITcyfWoDinguPD7Th+m2afPHkgH6wgNBz/Nkfa+SMfQos7EfUzVT5FhIEy5x0XgrbGEWTUsm7Zq
gNr1iPQRynvIBanjrVkvJ1zTHiICdoOPAh/eXTbLdqQhdcIFRfruDR1CvAsjwJGFXAvn0OhL88kn
LeWE2n55SRerLLnIh/qhGRrvApZvPpgxHGXvNWReqHrut0VhObiSprGQmAcHpCqDX5g+dxg6Lyh0
KaDPObhHHlgp6iXqC1FfTtR6BoKrC7MHvWRnD7brg1Dpwo3q0YcpBxG4ocBtK7EPSle+YETP/WAm
WZCLXbnOsgc9pSutQUrTbRFFyPcu1XNENn3e5Oz8RTZH8eQUCIoczHe18kaKH+nsyEPsz/ZzFtMt
GJSVVIgORuyG+MEt4yqsioAYJ9HwNHS40haIJMImEHA4Kg0SLjFgtGkAK2A4XgPl2E5xNvvGv069
lM9zRf4gbsIpvi49wmhc02mJLaXDhxj9Zzz+x3iMIPJfj8dPiFg+ir9Px7zk93RsfnHIhiPbWrgI
2vWb/P7P6di4zc2o5HWb4RlB/U33+A91JQHshgV0ZZgmpVC2w4v+oa50v2CwMWieoF2N1+ji3xmP
eeHf50qTH+PxFpyb2NnhPf51rhzQoxEd0apN3DPgvd2Oa8hAtCN6pCljLeAEe7qwcTdneMNppv3p
5QgX1hHnnYIpmbJiwa/mxwYsZ2l6O1rH8/dFZfUhBuh8ayZJ5lFl+Egn4/m1ygfuJH19dlrkJMQm
juEwtygXtf5/Uncey5Fj2Zb9lbaeowxaDLoHkA7X1GICIxkMaK3x9b08s+pVZFZX1avhM8tMYyTD
STgcwL3nnL3X1oKZyCAyAY38m+jP7DCpefI6Y9S6Z9TqIg2Oj6W5CTsRRQcZx1P1JbOhhNO2TM/4
zRAftZpwFzWDcGwyAxWUafStryHF28kiarW11bu9OlSfnfg88R7y+L1IDB+X3decVVcrvybqc0NW
zV29TTBpFcQDG0uGPs7qD3w05YPK85vifExHt6vl4Ww0kvYZE6Z5T7rSdseIWH8l3xTZJuLEMiBs
kAU7m3UCaLGDWpM+7DOR/B5NM4d9o5iOocFowJGPTHvMzF0EAdtum0L3uxg7ljWidprJDHzFxaee
Af1JztS4PVS1YELb5uNZor6XzQ0aXPY0Go1A8jEQlsnTifU5Km0zH0oE3H6NLMsdSdQ84vqLggjR
ud5rXxLDaAQJ0nKtDG05TUpZHaNclpxIxfpWq+nVVBokC4q4+OwAsruZ+aCcRomzdKJ5GMuet1CM
7ODivt/XuDXdhhGXXpYNa7b6gxpLD9MOVJGpV4+CJmgnK6HdiQFzCUgJqo6LDBJKU7L4Zd5IJUZx
3iEV6vWnLNXeWjHWruDxIkyVhnKsYzLhojRlwGGuOLvMqlcDElS/oqxBdrqWyo4lWNjTYo3otSn1
x1g+o8Al4oxg4TtdGOXTTHXgTNbws7HkFWdaM0qXco2YZuj1cFo4Lo8dF3yqahMP26KBjKjVobg3
ydBzlmkqd0YeVwHuSUKrV6B307AMz9JszM/LxImbkJi8KHjciOoAu22U8QHoVrtvWH59WRNmNy5q
p2nouZYtGEUTxRk1WcfKIi8yM8MZQiLjT/UdAA26+mRlMtU14gmg3uIpQ7pBKWplTyVE/JLVZosT
3kSNNrQZsGYhW94qeYEZQB1wqSuDicSEQ8CdhvVF5CXOtmDUC0tlKO1eEdUdeYDGDucmKJdWMy6d
dUOK3LKaQPNseKq7eWXPWK4e1Q8QqEU29qMl6I4A0cDr0jR6Khtm+3bWrwcZCbGPlb/7GlSal0ND
VDEZbNITBv4ujKJUlG6OTKA5RSOFktgpPul2b7MxoN4bKjR3WI29Is7uFwuhnY0EyPrB1fNhZQLc
D5yZ+2Sua1fpYZogzaATNKtMfpqtou2N1qYX65jWlv6+mQksAnEVLI8NFpWVnCW0I9v2QJ6yFbIQ
s6oiHaaXvum5u6kGT6Bc0GywiSALZuzpZZpOe9Goge/VeeZRqk0HTVLLA3JugAazZD3q2dweqJyg
XFCDcpqIZ6dMk4VwnGWwYHUj76p5VD8SWI3s1OCPWUvcOYXUN76GI/xgyo38IKSy7MWFepS3+qSZ
evpGFNF9X+cYgHsm7qj3zoYqNMckiZNQyOOHbd1WD/XdJanK1DENRNcFtzTb14Vt5DxB1IGcgJbZ
HNxuZSwjCOg6ZBSJblyjO4hk0XTEWDU+1Xxdn5Z+SfEwq8YDs8h8szuRGHs2l142osFqWYiOXWmp
3BMDHVaSthd0s5MYrrp4JYfmM5V3qir03mrIPvrw91jY6XqZgHJgb6jkho+u7FNVZbX2KVePazJi
nyFim1GokAr3kIC2i2LShZ0bJcyF2aOphMt6Qi0tYj1283RqvKRjYjw1cxdC7Kc26ucXIdcyTxRL
Rm3kTIuRptnFBig0hkhHbQiXH1GgnE+HWJKrcGSYaI9Dhbhu6x8Q31xWiWSlWptkD0RkeR6xpF/n
MY1fxGho0JZih2+Zzi+xZl7hBir0PCsvnaJXNGFhK8/Drltlaz+r1k5Xzb2oycMDQ31fSvIxEGYj
NIYWSD3cV0A1EN3WGK6XeJsgxHRK/HgW9mT2/FQQ7WgAUz1oRqhglvhDtOLGE6RZOkPMafaqnrb0
0dm1dp25fdETYdfYc58CWrgNlOii6Oz7hFwEZChHzP0ZUfLpr81P4v7eoCgB/0ZP+ihURJaLheLk
wzJ/Y3Ba8DlIUBRJaGX4LmhvqZ6ax76hbBZ0Y6XSoOPexKZXRxMp4iPPqiWdtH3NUh5mpoEMactb
NszjaYEguTcA1HaKdMdN5kt6MqMdTHNmWttZItT8MkICtnT4A14tT0oI2gKeDzvuHvWTiTZ4oqD2
4feSjF7UyU9riqYnTVKaXaHOc2Cg8j3Xc/GOD1AJYhz/od7PSqgn3U+Ci/EbMSkg586qzYe8iVTm
KJrI1DyNkW/3QtAPRq/aogFqLBIi7b7dNPUcW2NzJbjSsOnlrQHgh/JeG3IxmEtL34/bEJ3o0OhM
aMYm3NaiPkDNXEMB0TJMlZ4GTJcJT+LESFmr4UKuCJEmgJQpmgExVbcnK04Be5pm03+rJlxR4mqY
oHbs5hnx9BvVpgZaBtrS3qpQYBXQ254zyIVXSKCpnQ7r/KMitZrRqqDGhwxBz6nMctMD9sqcZzoa
cqH4aomqFFKwDxOuDUUCq3ws4K6aQfJpavUHSbucWJbssBCV8jgpA86LnoKOmZVkd5x8gxGSrnui
gstiQWyxa9lkuYkgm7upMOP3HonPnJohESn0CdcDgEg7VwVfb0VfVAxoBlqL1ina5+kIvaZCX5Qd
RlOWnXbj4T0LSsLsqThppIym8aoAzmtQX1C3ukoBFY4o9SMCAVIN+yrIxwUwSNSgLtCNuzHSS38p
ZwrZeP0SRCGMaJdsPeXtsl7X4ZAOMWSBNFAAUBhZ/LbkveJpS30S0+qMHHNzemE9DJoAgIELORi1
7kXKt9NkoLO+udR1seuRYAFV6agbS8hq9IEcAVFxIPfMlPDJGGKxKwU1LBCoYVFHwGJZXwk8cjfJ
uIi5R/z0RozACWgFCQSWMZ8/W+F9aKC+co9Ky8lkKXOVrUNPbK33EEHvzaij9udMLr2k+EWmHrMx
f5piqCd6UT+aCcpn02DXFdewvYsmSKuLtSbYkTYt6OPbEA/uDG01orMQ2ZVIMqYfWAhmV5npF4kC
g3RQE/aq4GUy2IPbcIZCQY7wEKGV1/erDBqGrbddKaBLCM687yKd9zAdbgNYYEhgM4qBcbnBgyYx
WB+LmzWC7iIy0GhzVjUN1Fh6hBm5kzK67Bv1xCVKhh+AvA5LApIjX0vdm43keVDp/Ygj5LX6gabv
j6mLf0Z4YWZkREmVIyyduqBL2bGseFBcRUtxlczwhpqyPKK7aHxlYvM7wlJgOm65klju1Vj2k1FH
jpGMqdfP7K8LPnwaipr5YPF5UxFMiGAUCADTS6IApGokqQVhHfuAWs5IIlgwZTjTNc1ymN1P1Y1n
QavlGXgQSaHuhC4b1F853C1xBu8mDgfC3pC7ZAt4sHgmQo1HJywTq/kUBuVx2ioB3J2UHgXuZrKc
9w1QwxVlTte1j42Wyp40AF8sU2b6WZGdgWN2e0HCAoDiVs1wV8jWKygZmtelIP9E/6e9FyCvFsbJ
yYqSIxNv84fBa2M6E0w+yGlrzjmXIvXFQkwhlgNIw7dRutYa3fdE69mPx5Y+R8uVLquqryD89FYx
w7iaVsJ57uDGDLr0ybvbE596KqdBdw29ny7ilJtPA9mpHMwino1Oi9gYbaaH56cDDz6iyzM7zc7L
sX+Rsn52DGu6lBJMjGQr6mAaWuEgaPSWjc0qT60V608wPUFo6noTyPVNad3cr8rCYWOxgvWtSR3j
adlOZThO2fAxYecqLNOd+Qg3UV+P5kzzD3WErsrnOkr3TdrW+HCrdN+bwBKm7G3thvqSDZqM3nsi
8/z2dGJgAPAu9obZPKeSJR56dULJTlPkxL4EgeM8E2+nLD733Ql653suTrqvLtsJ3DKLnqgq4ZQV
w67f5iwcW/PKMiDbwhYdBjhzXkHS7IuKtJxt9PwN3Hmh4onh5mBcmma8OGXHRBUpBHyXFptInSin
JO3vhxb7IZWkzu3c4EQy0tcCbfKwIeDGktNFl0kc9FcQhTEFOsIsAymulwjDZ5GmOgEWMe+LKbJv
EQEIvOdRLcpnxK48zi395yRZD3INlqMmAzlN6W8JRmjq9MARc0B2u7UURyB1zlqsqxPNkENS1YoY
63OcjdXRShu2u3LGUmVUxYcc58TmJqvg5pnOJsIcUL+nQDgYVwUVlTzciMKZgamIVbSv8rpwBWkq
vdhsYi/WmvIFu7dnKKq073FuaXAgWYlNHq6Z8SxL4DlJONzntem0hXVM5Jn9mqUsYSPhbjY2HqwY
h++nVU88ghJPBYYdHmCRCylJBwlDvAPBKm8RVx/rjV6culpfvSmVvwYZbKE4XMZSjK7Iq+5kLT3Q
9HvDBAXqtWIHVAJXMU0UvbWcSUEiiS9qzpSdDBP25qYceW0HzTHv6mewI8C9UAueFJ0xEpveImDb
2XybabnuewjJN/ESrj4NjjBxxeOPkQEAV/HSLEgWrMIM10rIXm8Nz5Nm9GNgtHSmbRJMueKb1fio
yk0OOl2dcAQUaH3lrIxeSa9TXkDvr3hwUuGQgvVyYmTzbhaPNcOYG7o4Ka2w67bmSR65x6Kyx1hi
6gsSP2wR2XW9UWOTDM3KYpF+WQrFDHfRSl+TDPPJuPGUtg1RBhFkIFc5662CFF0s9MemHL/GpS9D
4Nblvq3hH+fg3sh2ZHsMhRX4YSwjSYF7fhRSVQ2rcTAAM9XGHcBN5q15LYY89dLHSsM6SJUnnK1t
ZeU1BgOrd6T250GRqwzBsvAxR/lwNw5W5QzqoP3E2jTu822VTiAzl0cQq7eYA2yOMpqHiohjJmST
lrUv6bSIsGK2PORmnC7cUDJ6ybVEU9hIzCboZUcPTCII3cLcWnt6U7X3c1dn72Ovi1RfnbbTEtIY
wBYJ97XVbhgwwE7LPXV911Sap5TqwtoSmX4sRmJgZkRiDHVa+IZkZEC58eXdYY5h89jpuWOBJzoU
wM+AyPT6JwMP4yCNPf3/rMZgljBNQYYy8Us38mHsSVEK7LAby/hSqWXqNeYKIlxAlsNnLC+4X5TO
b8fZPODaM0WnnGYijQUDjUSyGNjMtFy6mEnTepNhQqevon46FKmmv0HMFU+gngbEq1rhGm3e7nNy
QlwMHX0oV8xkyzSPfFOVsydwex9otNK7xVg/8CcBglMNIWitpAu1KEZcb9GenhMeV3lL45yPEIUr
Eby5WLvAlF0mxaeSHYqL5dkzog2GOlE/w+bI5c1MufmYcjjY5FE1GSaSfeQ2yyj90EbD3LPRR2hq
aNsuFdDboI1rgqQaxdAiVfutQviVVQjwYdNjwYEFhdNB7IRr1ScD0RhLmezBHaW7TlCtr1qsm501
dsJnM8K8H2p5DPQb2t0bQEE/mSuqbIha3xk2nH1loAMDUq7cbyLNJEDlGXr0Dld5RIuB1V5wpdLs
8EwsEyFcc3sHONx44elSvFiTlj6iHjPOoojHq5Z75T4aY54BhSTQvMTSHmKELZ6rVj8zUSJndliq
GUPNHM0PeaGyo2OMiVF5Bk9cOcACy7OEfPdF0RLptJiIrG0UUFRgNcT+UK1a6cL0czY8FSPNEbnP
LQZGFbLAAL96jUWgpCpdG9oC8JPeoHALt1xoLX6dWbYwJvBIeEiYp6MbMgVRos0ESdEDQTccCiXT
7f98NnD5V2Ad4vy+6mbt0jgZ/u8p/eq4/X4O/xNiL1UkLf98NnBMv7+S4bvqh+/0jwiU2+t+HxDQ
6odvAy0BSbFB018n2Ob3AQEBrQYCGIvOyO+Tg18GBMZfZAPRjYgAw5ThbABz+PuAAKGNSZ9I+k1z
o/5HMaw3ic4vEB70MzqkFVLSbmwW/fdJxK+yk1HEcyd2+AsbuezcUUfksg3qhZYYyoFoGFEVF8oZ
mzzwBPXWoVw2JLTVmruiOOqPBpxeVIjqeNpqmrX5NgF+jj8FNX0FK9s5MqNpngnaBWrXjMkcXNeQ
H6cN1lqady+5Plt2V5hymDfIbkyWR0jNjB+9BsmpbLcoyZlNlPXPRMMpp9ZQ55aywBsIzvRJwDeb
2rlshE2GSpf8KN2uYrPyEbGoF6AjrDdTCWtMTK7ov2lSi5Bpc2mebEXByzZUVeJbUpUEETzWe7Ud
Vfc/vzMecZPV5Z8v9v/eLfGHvxV81+eP8rv/84+6YYr+6/aCgPNXbNEtMPgPf/CqgXbC3fjdrfff
jNuHv+mubn/zv/vN//X92095JL3h//zvr3qshttPi0mx5YL/7Vu/80qQL/3z++ZUVx9f9T+84Pcb
xvgLUkSSXQ2gM8y/YIj97YbhOyJxH2jOCOO6UUn+TgxSlb+QDoZEhCRhWWF4hnztbzcM35JVAySZ
of4VJvS3N/5XYda/ogahYfvjHUPrFHQWojZy5yyR0fWfgqiMBM8ZPLgJ58QdVuPYHQ93mrs6m584
mTvtKC/cUQTj+kAPdj97lYvOPjAu2+pvqH3ptx+eY5CgZe0ESjB4E4OG16Wz9yNDfTfz51fa+/vJ
G/ZzvKOGF0cXI0V/fu693i53DCg809+6IxNfKnWPzpBcPovMoejRDDaDdgi+dnmatPsmtScObHUW
f3LJEFv8aLbjd80dnbuRo7iDd+dZbhEkoe4lQermNu2vO2UmAOQ4HlK25/YzKQxH8SzfFaHI28Fy
5Mv75qgHctC42ttBcAt+iOCyn951+8KTP1M/8sbdM4TmB6Qa9u034HUyLtQsyjHyldRLDVu8n97k
0+iM9h0BBp50YQCu2c/7u+dnyz4dbn9Yne5YhL33rjpUB3Z37I74QPc5bUr7gCbffvUfH2P7k5HU
kdmXV94zb7Tz5xa0Ljsv1CMHMcDJzMeRbo4FIPo58Yk8MPjZhv2e2o+cKzsLB3fg/y2u8WXZgk06
u2l/dm+Km98PLmKiY2nH59UiUf6JLvM9RVlK/gusphgCfoX67a792gIxbHbD4QaFwIWs+EwLNF53
1O7Sa+w0Qb+D3n0ZAI/HVHelJ1/ABoz9nn908zIb1+518wvXdNNjHHIdPC8edYCrvxd7VB7EXUEP
BRuD9Hy+tlBLr7QOhd7J75pPdWb/Zo/fzUXKHfVb89u7MRiDwh2+0PN3uX2gdNZsRQvflwo/OuoA
d+WzZju0fU8nDU1UAPGTWAHbeoHCazOXeaIli1jDODE1lr3uHacrcfNJuNh1El6rJHzrljD5OS42
oga6M5lP5X0QQ7o6x+5tfZ97mi6ot0HAEP6xS1R6TTE6aZdkpFZ0jWMvetP0sjG3K87WXWZDcw/M
l+aUHOWT8tAd52B80o2r8Gl91gC3RDNlpmcjq+cLcU/QrytcKDugN5/m2ROdLoeBYIuaX/Jf0+Hr
TsadQGEQzEcjxAywaY6UAEJ1Vzz20knpmRfYqW6PP1lC8ATQO5s1v3kcP8BSasfhgjW0q8N53SMh
qpOd4kb75JqF2ZE2/fgzuuNHup9UJvb1etxz/K0jPgCw5hFQQ+fB5/CKbaF5BI1CWFOKu+un/q6f
8JMF2FJNaiRH8Eh48wUuMKSUKR7xr55Xm64UuJgH0T86EUMEZtX2gCuGgBDK0leuOto86YtEWq2j
vblATaIH8SvzbSo1m97nTmXM6yAjNR3tizdm2ZWf+KN/XXcIZZw4PyCi4+yo+CDc+KxcoieyAtzb
HSwqT+tLkiMGswmOOJbYJSqnedV4bhjO9AqU4hoflh867aFv4RMXMrpzGZ234rfLTguq+KWlSFwf
kQ1Ku/VENJfjr96tRLeHcHMvDMUOn4INJoDt7iH7kZ/1PQNt/QMKkp1/R+ipcGA65htgacHudvLb
NT5ZHwjOaGBmV/leuabWk4KKTH7b1nBwpDvlJL+ZxwahZFzbiPq+xFDaTubF2xwjMF8jm27XESCM
3XzK11C5D9CqnZOfytm8Tg7siAdlf25DCFI+UlMxvjfyENKF+qx2vKHu3OAy2+Uuj2Xv4yPZYSW0
QtF+SHb1dZ95ivPiERdnn1fX08jZ8r6AX7ix0/+Qj3xli676Wn28KTzMMYZDtfUHb3RnP/lAlWbj
HrBhhnuLV+w0Z/Pm41n2JeeMBeO5T1z1su15C3Y6OWVYH2m+eOalDkX+Chslu7EnhyZebFv8HfBU
ul2ctf3sckD883KENgpAcYcM31IoKJz8pL/loRrth5+M0fiy+PlmBL8dxXl4xjeEcTBo7OLZQPAM
/cYGI9Mf2yNKWZmLHDPE9DOT973LEB8PLi0lX7cp127vqQz58mgFU8FjhqVq2DNpjS4FvG17kIJx
9UeX19CFCwrNJ5CNId7C5Sme1K9YxNCr+YoXX7XgTThJvAdGkfRkoekFXJWuETBOcj+Uj6fMzvYP
zu6nQP/BlQ/6wfSfEEbgXnIi09Y+6FqEHeumcZLOpJOt15RTNPqtS/pAcPt38IQ7o3GEd9ZYDt8g
As6OH6uPvHR6K+iPHJT5SlF1no9MrHX6ZHZystr3FYHCD9xexkABTPfnEnl3lgvSAElXADVoincq
A03Ww4JDFujfYpswfWD8yrSjk01eDz1l3fprPPd/xJ38b2wv/ydtHA1Ysv9843j+HpLvrviofvR/
2D3eXvW33aMsG8itcSMYEsMqke/8Xm4pf6FZjudAlEUZfRX2g//SY2FJQJYnirxQ1W64yb+XW5rI
xlKxwKei18IHAZ3uP9g9yvygP5RbItUellyLYguvgnJjXv5abuE+6hcEWYSxNa3wuPaafIPSiTi8
Ziod18gHVMoEigxA25MkgAqclZ5gQM/XZlnBGreMXoLcfm/qkfW2ZUv10hItCllrgJngo6vOwYUx
u3lUlbELrUbEjLcaq//LWf//2BVuh/mr64K3oXEyIMHiV1D+YQ8sqqvZKmZHgkhGDFOjTGjA0BvA
qYwH+rWAyu9r8FE7ohDyEGSm6Pzr36/8MZXVQNLNARBXq8P5+U1j98fziMGfwRiCSdxJRXbsMjE/
DXPKJnJosawSNAh/rI+naN/kprAzRiS8SSw8FOiYworAnWmjo3IT7XOU/WWb8vYiW0tPY6+9RY31
XXiLZFW9uqdpmVSNAPtLQSGu6tZbNvabelI7KQPmYOSbr/2GL/vtVJcUwP/6rUp/DL797a3efCGy
YuBRY1hxq+B/MYZUsQHnCeGqPaZ5c5/3mXXuFxHA+LY1FsED9bacZ9Oiq0PX0MQf1SwDpgU1In8M
egLdq7n4MJj7dcxTFYt5Zx7Th7JjbdQEBPIZV9y/OWTxz10FWJMm6kXd0iiWDEnjJvz1mGfC7gpp
QKo9MJg6S9LyDTpvAzOiqJ51U2yU0Ib2g7U8yIu67YxyFiExDNrnWk7lhfgtEg8hbJcu+QdtEOGy
bc5A38aDSvX+tCWp+RWj+xo8AnVTKpyubJ/IoULvlVnzHjHv6IOKF68m2v4Mh37Ax9j6Qsncq2p6
JVjSvP3Ml6E7STRdMV4q689asYT7Viphb6TwWqKogb0l9GR20F7zaB/meBry/tDAjbqYa4VoYpyr
B0ObrB91tD11ubk9g8uqXuqkqp4Fo2DxkWBu6zFKoDTuLQ/E/nrtk6pAZkxF3TNXW/YAUvRzszb9
qd6q6tLJRMd3EcMAMHvRUZM24AZWfo9Msj9HQzrjaTLKxkfVOT8o0PJxyQlR2C4a7cCNH2Yb0zqf
DEM4mjLoKvJX8MZn/WUqLNgWGqUQKm5rFN9wmDLnzRhTuLQ/mV1UiI9JkbfEOzIcZ8IpCeYMlkWL
3RLq/SlOYmBF2I6dyGJHPJNAvtptx2bbzJsXEzGWP+nTcG0N5PRMgve0oSW/W8ra+zfX158fPxIy
WwOJD36LW/9M/1MJ3ugx4SQasj+EYjMbi6WxUGf0UxugNuyoS2RxBy2apTgDyj+LeXdadeNlEGSh
pCSacEcvTDglYl7AG+hKzKbGqtPddLv7ZYOW0Uqj4fhvjvpPjQMYw7Ku6KqGz+sGO731NX69KdC3
KoZRY4opG0F0M+ShZMVsmBLElWwAriAD98+3RBxEACVNQUm09q5VpNHbvz6QPz9QbseBHNgkTR3n
nn6jgv96HAvpxslGdI6D+bZ9tGgbuxlZyW4yrpIv0wt8VBtp+Hef2T/+VhYL5Md0dLAFyvLt7Pzy
GBMlPZaFEdJDucoAaJJpbl9Vo4u/xhyLg62XcTWDPNgIHs1rK4hEQHWIfcYxeptaQB5DYqlvKDf7
o4Dxjc6HZB70dnGZNpNa8K/PEMYJjubXBY6QcXYEhLqBYbLoHP3pAdbhlqhSoaNEtJjSMbq4cPCf
ydooyq3hGAVWQqHWtcA0m1Srg2HSD2iEYiAThZmQIZpKBJzJH42q1oBei+6cy6vh6Z2cBiRUSu6s
Rt1npQjMQep0P00EjBVa9aKsLXtFCR1wWvXRg67LbK7bUgyg0zx1QjxLbJ6jNVDR9bhR3JgPXZRY
bj3Hkt1LMJQcWFDj2RT5g4NxU7YlElwCKy6OCxZzW1BLeh0YDeytncYXhFZQKNTEumoSdrSOvCzi
RiJiwzZxS95Ty1j3tY4fCZcDOTJWHPl5nCNfwWvETn5u9YceosxOaBNQBreZNqF2HWTCipUZnMmb
lsxEx20EU9hbJumvqBw24HJ1hstlzedjJQiq4KBF2Hez3F01re3vBqGafqhxKvk8zvKz2Mhx5Ebq
tO0Jn2AYmDWygc5RoGVDGvMp0WQcIxlRLbLSvOpRW2M7ibWz1o/pVcgUeR9HFYnVbP5CFBmRt9QU
Kkt9Q1rmDJR6vdtQrOpTUJKXCdZkovTXxbhhwjozHrUbQyNmnrH2Z9/qkjfEOgY0MkjRIGXKVPuj
0qQBGq7Z7jAEoJkReshD5uqZaZ5GblV1zYcU12gwlMExxS0Lyzgdz2s6666ZRssxG0ym9ungl5H2
ykBVQZ2TPJPghcYUl7/dT7DgmITbbXnjmhKIeS4ErT7CqRsCFNEW5bIBmFtvgYFNmP5uHIMGHe3E
iGrTavNEEscT4rbo1IPBvJjTLfwxr4qTMVUQG6QGtZEhXsVeeE9QwN+vgENuVm3ahc00QeJqwZLg
Zem45OUgk6A+9Fn0GudKfTfPdLAK/eYUZS/0BP5Ber717sM6zjBFxXmoKJsZEBIOFNXM18eyLQQn
hu92P6xLfgAktTp40F4qAa+OLqjztdOb9TpZQroXKhMMVsl2tqhNomum2WlGQJ4u/hp0SvAHJDuZ
zIorzKLPn1bIr/tleOcznB8KbXiPmiLdW8MiX6cJI6NW9vWeZc54bXONvhXUNh8pa+SWsZC5yghv
QFgFOCHjgqlzUZBqZFUh77cWdFlJaI6jZ1izYM99oxqXKxuHUeovuYa9b5Ieo4rZe0oEyGkU2Z36
nVwLdwM3zN2M0+KzquOTZKLK69Su/mIvBktjsm5XkKmTcAcK+V5l0uJgNhuZJcoPWROr+1LuRTJJ
lVJimsKFvKU1hCP4BINLltm6K/gAzhWBmR8SD/0XAULjrubZ82QWW3Nperl+ZauKpELJ1mOPoISd
MTqRLNCzhfocHlPlwVYlkQ89EdkKQybRNsqtBE0CAEiwaFn63RmdUrpDUlanFDkGGBx1DotYlgOu
sfZTWNovo60onzsZ4JqB2qRILD2QwEQfjJixY1qk26WXyc7FiCDi3NhelFT/WXPH+5neByyNFlN3
uXQklAxyQUBkaQEligpJD0bLUD+mVN/VFvYmsVk6RItWbjwbVgJ4CLssspNpS+dnVJGt4iIvL1yN
zNvWTwV4tXNbx18rY1SPIILEbvo5h51dkXU4xiQydVgmPKsZ4IQRtIOCs07PSUJAASdqRj/VTtUD
KkCG0TrB6EHB3oH9tRjvIjiISLRAkkzSQJCwuS7YJ2Pz0DZ1dRJSLW8cszAzbwBm+iPVm9wh1qx8
MSHa2GgI1M8xWseHZBR48K+qF/WC+WFN6nzK9LbbcUPTyLAaC92QxSczaYagu1CPKn0/oSGgmWeM
mRMjuiDmUF26KMDvhhqE9b9+A6hEpBceyG4v8RzLHIYZAnfA7d5vGjpbMmSXHTqH8pIWN2p2Q6ig
5U2RIhP7jYt4eUp1jeqOYfxAXtEI9gOjiPRjHrdaukyQHFAL3X5TNmf6KVZIeLTJhZIeVxiZe1h9
ogaDW0pICzbWWb7rgBjXP0aL+X7NEZ+nmkxmmtc3jmisi9uRjTqoLe41r++RiombxgKcoZMNcFcs
17lasaO0eEeDbNkkgKuN6W6Eh4SZxsN3LLGlOMRn38wutcyDGIyF5jXYF7CId6Qe+/OUtjeGLHuU
Q52OBdfrUHJ2xTwN5rRKgwUt8JF13HrmlxftvZgnWfYZLegGrqreygQpsxnJ2QWTBOinXSSSFy8h
j6YxXg4/pkac2cn00hn/B1qC26ESLqaGNCjRrsmz9NiIJa3FqpDO5chlLGGfQFXAyyyJxZjirTNd
1I9KGLHKHKWyAjxS3949nlQCvtDz36MuxUVkIvd/qkFJ0b4m/WhDMzgt10HjbAmDoU/3i1DS6txq
jD5sJ9WPDDYtOtplpWmoClok+RkFZW/P+ZwGfXT7QWJVdLseAN5R03r4NShW3prI4jimHBWKIXbN
G4KLoXW62mz+H3VntuO2km3bHypesAl2L/dBIqXs0+lMty+E7bTJYM9gz68/g64D3JRSV8IunJdT
HTawa5uNgtGsNeeYH83aJ+PTyOPO2/pDyoCFEXmNeYoHacuFX4OYQ2pmJjyBkb/G7c7Pic6R9t30
IVeciPoc5wIc31Fdqda0Hyv2iSUGCh97QVnCXM0nfcaJZmv+Zz+ueHUAIZdNrcz2VVSu/3le5oTS
++IZDjuKyf6RR4b+xfAHhFQV6YUEPldi+ABNJPqzeFp6TxaatwMe7G6q2meAJlPgmcVNDXlJbfvE
BvXgL1qIBcAORleMa7Jbl+98iaqjHeaVdVM+6WoRP3Jo5ivi8HrUSozMCJYBrE7JTawt40PSJ0Bl
iFOlEDu50QskGTWFIrV/VUlnILzjNAVbOJ+vsONmj66V1k9wzMX94uv0nfKSf66z1A2CXBmOvr+e
1MCfBoKdxM5zI/en0TY0va16rK6Im65vjW7G2h7J/LV12XU05p7ILz+9s2aPnUrdF1e4B8s/QIOn
+4Lg8Zc6wagBpsEB2OJ0ypC7sqn7b0tHp73DFpZgGTdYQaIMVIQsGtDlC53/vWrwYcGWYeC5dau2
ZbXkV06XRLC3SAElQZVlGnGYcZ3mgmhdpzYUb9sAHIEu1Iiu9GmlybbahGIe6KHIYQYqLGg3Bs7z
j6lAvLhtOflfVWKJ70XGlw1HZv6MM+cLe8xnN4mfVIKqV2tqddvOCFzyvvsoLJf4bDRtFH/Uz7iy
MDq5lQ2Y240f64mNFDpf7UkbZ3bpiLX386I9JaPuAw/kLKk59oxRhDiEFcC9JdZ2eoy7ob+tqhQ4
fLFMV1QRvO9WUpofis6vcCdl1mOK4CAUCK1CgtAl7V0V37d5Fj04U98+lUmTfho060tdYcayWq96
sMr+hzZE1Wdl13QTtaRGGUv8NtR+QsD9qP0cV43zDeS0v21FrF6VJBuD1L2WcdDR9F2c0WNj6Im9
qdW7xZOCNbPrnmAa6y1NK48SIV31PUBowa9vvUrA8Ljh7pcuQUmYq/BfoIurMcU2urFb74HDC0iu
UWCI77xPJdtOOeuPOvEEWBc5sVmG+tk63Uevp6OUGV8AO0BU0mvE5P1zpqUvSQJuDA+tmeif/p7E
/qcr3P9fTdFbacT//V9VB+f8fKYOXqnxx3xYAucf+HcJ3CI9yabawGHDFVRKBAf8f5fAxf9xBOII
qs8m2iIcxpSn30QuucTeUbPDyMxhhn/ovwUUNiFOyCcojCNEQkTjev+kBH5YB6AiqNvYnqmor1IO
0zCOTtYRCBYsw9USmFOm/8KVX39wKhtPsmau+tmu6Iq7ZoLZ8ub9nKhYr0WN/3egXy/rUHe3V8UV
Yicy6Q7LD4vlzrqpFofZRis/sdVxYC6X7fX5q7jWicusAhVM1xRtQSAdXsYve61BnI8eJCr6L+CR
tWebuNJHRKS4aKm1mC8YVN142+idx4Go6MQzXmgArkPT0nKrYHzJfdFQfccG6fik8eKIhCncm/Ev
/e8bchQTRZBPU2duW8nisSlKGRH7qRdgF+Z86bCfEbIbctbB1uuOA2EyVCo4ceddUm8Nc8ANWqHZ
pXM29fDfXYpM9Pes2IjWSmH/qktZyMAcCRsNSKkxfpAlnb74fYLglqN2Ft+ObTk+JyrBRt0kUv/c
eZK0kc6gaAvhsGp9LGpQ8DepYxcDplc3e7byFA0+udWc/btC94sPFciHYr+gEHWvFmHoDhNxZtwo
QBxi24Cnz8MCdPeyJR4ivp6bWlahgUPwAWBOAnaTwIJ8W8RdLLb/AqRuc05UDtu7RnwoM0nto2jG
6jZbpgYZaZfwpqSeksmoW3iMg/O//Dpsj8YXCjqLz0O3dYsw28MfftBnMCJSs1DHVlbYR5hSsTrT
ehScsKUu3Qsj7UiG9HdA8wF59D/W4QY86vCCCbCXDMQcyScwOYFAEHfn3tEoGiArY5RCHm2aTdgt
QvvoDx2QlJg9XLLvcFsl294SqHsa8CMiAKKcfkXGnvwkXNeF9+n043iFOtH4k81YAHZaM+c7hU55
dexihR9aT60/FVuoEl4H6KYJ12Y8EFW7HY0oZymNUjD/ba41/g7vdnKdU1I31kMfJ07LbxDgkqGt
fW6HtobOWPg+quKmUzdZgbVsa7tzT0JyHsvvS1nBJPzHP9UabWVQ/KRSqP/9ht9UIv3ZwIhG1wJ5
7rCESU64uMwnbWfqRXcla9+4P3+9v6XNo7FBkJ2ObIxzKhrro0nB4JRmUwEzgjUq7mdRUWpIbHYn
ml+PDy3HIlrOGKVDD2/qC+chSFsDLTTqR379ObZwnbmZTQHHViN+LcNRCoiTPmJLAAj61YqgNW39
otJ3wLOakM5ZeWFwm+9nT1f36OMYNv1RmBXrtPfmlcWliz8e8ENQlJUHtDpu5W1R5uw/+2nw8W53
BHrkshic0JY6+rMIhLpHTlfBd1oIzEVBmUxAA9IIJAGWwS5BS1T1nBjjOqG3VTZtj6WVis6tEwtv
RKAd4bCkOWM+Er2sr4jhti+3M9EvzoXS9Dr1H/48KxMINIZLL9Eljuzw4ZxWAI1TuR0ABzXvOyyT
IdiE8mrJCEo+PxSMw77l+tV6LmsvEkWQIRSW1xf95kVm3IaihqlxJtK1PkiyiThWQDQQpuyWiikM
pWl8hcFef28WKW89B8E8WJeVq3X+Vt6vw97af0bNCIvv333yt3dSDRAilaXFodsYTUhUtk1JWFvn
TI5DJM8Iue3qvLxw1b8L4OHL9j3eAfeNKBo//VHrpitjIqHdDinWMKt82xVibdF1df1gRUSFQBsm
4D6wOYdvKzfzoJ5luH7XVAVxlzeqltve7DUC07wWcCU5w7iYlV/BSSUO2X60wAwgrDF0WJU9SYfR
HZ0QE8uZGbGJLsCefQE/zCwHZSq9tcDmWRsvygqu1hvDI2xkbGN5y6p1oypLfrETpiHsJEQ5hZhm
IGWZLgggcCkaAUaTZ4nPruGV1bXQNAqD+UJGylM69/LKIDp5CkfghNdxbGAkKtK0oLpsd/YaIb7s
Wx/Z9Mbp/Qn6a92DWzj/A79bkcBTr82mVWoAgEYcLRBdssSRrxIkmcXg/5YAJK6axZC3RAVHOz0T
l7pyp68HCA5trufQODkc2hPLgom3KA8lGVs7V2GG3jiNr20HuxNhgn+ruTCY3n24dLJQUTgGel/X
dY7FFPNEADbHYaIgcIbwuSbGfgaocauJbHw5/zKNw4YQH+56LZT8HgoQukLH+8eCEM4qYx8SGuM0
3k2dtPa9IPcd7HXffan9AZmu1GyK+cAEn5fE8VpaVkDHEHD15p8Ld/NuPuZucDGy6qOUJtv33W/r
0J1WdR7yrRrddc7p7mGk1E0pc8ju6hjYeZVmy+vk9YD9bdV+Mm1ke0sHm8CajfiuUrLZlxGu0Qt3
tu5zDr5v7gx5DffmYiWz/25b3kxwZPTBYszsDKOAjLJ9m1XGk2fM7PkkfhykGdmMPrcZWR+2I/L+
ZVsbefEdj7JErFf7i7ONSOZWZHhRo942lO0/kIxTe1d0YaBT0DzIMbHMrqb252/9xGji53WET5fW
Ws9Ph+M3mhoi5UdJUh8A3avalQ1Y/Ej/qGtN9Y+XAfJmHV6OQANEJ9g/upbTtY6pTzHiabNtP2m6
Kq9SERc/ZrpeD57o4u+JszjXddEvu6E1vZ+yrMSFfvSJ73U9HzKI+LnYQx7tShZXTEPsOFGQsuLS
xNBF9dI7RbonCxZo0RIDH72w81oF+sejg4c22SIzTfh8t4fvONWtJtMoAwa5TGg6dW2hp0GuC0TO
JfbKT6VVABqO8hzCiU2GpY9MqtkSrij8FSuJqHgk2dEJYlLJrGDM52Y39yarVG1J9xNYhYWDQ61T
ciE2sd6dHyCGdeLuOQiz7bYdB+zo+vffjO0Kd8U645CrArJo2silosTpRIq61hg5pMcvqoYqzvoi
hkB0RMlvdN0iCbTgbn5Ry9GKnauPFopHfzSHC7e3eoKOXy6bM6Yn/lCLYv46wN/cnqjjWap6wH0A
/TC6Ia5udfLWcPKxoUnINYzGDzZBSnUw6KN2O/aeyNmLWZnaT6mHKTsZNfIr5sRHCpnCw93YA3zq
gBpRulp9Ew22Q6fqBwiZYJpHCKy/tcmAzlBrBMEFpC5CN6ezbgyh7rcE5bU+lftPIHSmKeh7YqfA
VtXJliW9Hb6NqDiSe0kw5C6C8JI9gLgZX/q2M3+JAvwl4rVE3zTs4/E+4vWUm74uLHNHume+bNpa
y1hwYbfAefGX58gcpt+lxY3d29RWRUDUS8d4GdI1/DCWq8VJgehZh4r6ILIuQj7nDh/btEmcbUkO
3BU4Q46vSxQX32StOa8ZMTi/DXpueqjroKhXj3L+I6HYihGhLVna3BhiE7jsImcwd94MDoeOs7Z3
owSptszER0f0CKXPD8QTX+6qHiTAci3x2M7RDx3HOMeolgC/sfX2XkYI02wNuWqWtCXQntH8D6Yr
VtcVYreK7Zi7DkdWVw9pKYmODYbIVs90NkXQ1/SrgVeZWFHEwDZ+dq0dR9D2l40AYZcYjX1haTkx
d+AHQrnprDMHu5rDm2A3I1KoBFpAGUHs8rpQGxCzkNonSwbG7L9Os0w+Gq2NKImEswvv4N12mfLD
utCyEWBxs4yjd+7RzoA06UWBGkEyYfiugqg0gPUg/qAmP19bIGMuzNB8Ge8/aRLK8Qxa/Ju/OJov
baVp0Ip58XB0yTU1BUrACgJ6Q9dCLTlHJo5WPQZourgDhA5aYIRVCPUypAVCD2+KXAeCmq7dZh7o
/Q0eWdMJCMWayDpapHjRaAGAhF4m/WeV5cDmSo2AHRzLa7F+EYo5gIAOHUVakfkTfaPEueLlShKX
bF9+JBIuJqoz9Utt2xQe+B0/17Hu0mVsyoCooIW02sRoXwybgtOmzCfcLrHWfqoaT6AJ7IonIjjT
Dy1CCTLEPICs9J+n3NjXqoqeQDPWyd4l1PDVZvbMt7Y9Zg8CWu7PPrfmNIQ+n1io7FJ20mOXgwgb
o9RcZUNLfm+MOusaIgxk6uzr8LMLQB7o4/xl8aE2JON3RWOJ+nYh9O/R6BFbJM2so2iTVONPvYlQ
woM98mC5lBPmizZFu9I5df9xaY2s2RJnhc41k52/MZtWfifGuDI4otZo53rgAfeAhknYcNLMajYu
OqHHqu2bdIshk0CeeMVx4wgGQYomCsHBBrUAmWpN5xhAAocIYYzTW/mdVynVbzOav19lJJNXOG4E
AqAwcx5ID8GfMYxgvBK96n7rw0ReTo8gjnwU3f5jkIZdIvgTxQf0F86nmqTjD0r0zTO+8vHz7FtE
zsKwAHaUJlk5MWGPwtuMpkZGMTK1+MtsmEQDpANC3m2LyBgALKUuypWyUl8Id3TanewMx952dM3a
rSVL7yUtYRKg96m1e2EjACVlk10XqQ4VaRVF6mc3jjPr+hWwgRRbmD1WG5GUxrUg04AIUuKu0008
jnH/45/OmySSOS47kPUMjkb8cAbxJJUtwy/dAIpIErIyQpXoq/nBTgSlLR8n0fnrvf96VwU6OljO
YRQFraPrFQmAxVYrWJCL2mHOsJYPNsvtU2sAQTl/qRNLwnroQtdHfd6nLHj4aMWQZ3aFxR91o/I+
Sy/PHjzAeNtYIYqkPudfWILePxrtBcqPyL/pJ7DRP7yeQaQprbUW5Rka5K1XKKJRYhj0RUlOzflH
e18z+dvKYM9o0rbw+Z/Da5ky1rLKTv2gi2g4bQizsO/LydOux5TMFVd24tMi4jbbl6Mcb9nVtmAs
+ya+8MgnVgAk77xcnSYJZ86jRdCqhL2IlCRvz5wQbLYKTHpoZhqJ3j0gpCg0ur7Ej9nM8fAfXFpg
YaWCSAYDt3D4BjyyFdGmqShIiF+Eve/0u5ba3/WEMuVmKWYsdtqUXTgPnTjJechrgcZinPXenYc0
1Y52NeUMqcm0xj2ceQKlUywHKZ4+m8XAr5VDTG/vbw2/kxfWvhMDmvHMs3ID3MTflfHNZtasHANl
MXGgMZrSX1JB9USU2pOWmaIl6Ou2/nZhmHknNhh0pnQqCXh8MeofjWlkuEAyiIkMqtjJ5M5Qi/4j
zvoWaYla1Hw1+PPkBY6dx2XgTx4CCiNB+v40KAstli8qCnfZDA0dqV71Awq1S2SzoyOL9vR1AgeG
yBqYzUtcbHPcHEQ7QSb/4BLM+BN6KOcEtNL1fW6xTAVEHcZfJbv9KhxpAsebihgltYNa4nzVXXOV
DXuwVYlnSAHupmyS4dilwObjpcq+VH5HligzoG/RYO7WkKIaQwVxTCuv1KUiEzrCo8zqy6gDdmXh
tmr7OGdmHlO005qBiXEpRup0knLPr7Kdo3RF7Yzfx9Lx6J+BDYMRYtgdD0SGGmB4s/rhopJvd47Z
G0WgtbmtyHfuWd6mOMsiuLdeuxJEvFXBPzePJdla6x14EXE91pL1RFaZ2gvCrhrvVzmlDTGQHYiU
tk+0H6wgHYZKEFno16bFFBs1Z+Bpal05Gk0MOA3VONgflWWkf9jISvyATRzHzzIlRCcYk6j+480S
J2Pe5sSEkY82PjudzDQSReu52Y6tIRryFoDTbYouSTDF1oXE0NmOKr6rR11/KiK/7gMt6turkRoh
pQpKhRwHVZbk+2Vw299E2yBI06tJ/1LSMqF8KWbMwhW7i5uowVG+sVCpklu4RCY9u8aqmy9T3oy/
mHlSWCsZ8QZbhIY16YXsWThYocVEtGNVamNOkP6YdXrGkqAxvycNusgfrTkBn0kP0YkDuJb8KYWM
lLij/7NAYY3T1tl2URyZu8KscLQhgIHKBniTaivtRw/GvCl5Zjtuhu9jkRclYlCUQUBnevfrJCEt
bchA8Fnz2YJD80GwhZmWjJWnwVKoIpxRm37KWEUoaTRj+gWZ2P4FGbkgoR7oyR82Z7Z74yEWrfbS
611JzKduN6QEGgrDNaESf6xlARSYUn24s03k4VuUX+z0FflR+aZcxPxtMNvptrb1UsLVshBiITVK
v8AcEr+MJUL/nzYaM5EEtY+RualUf2WSJd7t0DqLJXA1xO2IZewlDqd5IATUVkDoEGGjrUQsGnek
YFfVgrzM0OytDbi+DRTJy3bgZ2X5wp3kVWBKMJRbmC+TBd62E/JWpVTOdzUVm39+4DAwndGS4Ejv
wQE5mo1IJAfb7aH3k6qkPAJUcy62NX3WeGPpc3rdxlWyz6r20nJ7aha00AZQU6WOJ/46r95MvHGO
PtOb19IUOyi6dYmLXX4QIM26is6eTbPAbZzpSS8GeKuiolB/fiI+sbXw/7LR1xInO4yj2hiw4LTT
UKhCNLPLG3uojPs4Wkhd8ZPv56/0fkXnUOeS97duYmgGrn//zaN2xADE7iS8ALXZevAYyiY0AH++
avZCPnyN+HGYY/vCYv7++diFYisyaACRj+QePV/VtMQ/965LWALsJJaGmdLBVD0tHmEj5x/w/RLO
pagF2eBdUG8ct+3miaSMZqBgZS56dZ855CiaJdWerrOQnJH1wg+YOP3XNs0vrKYnHtJijyRIlqXD
Sj7U4atF/Qg4WOm8WgfKrV4hqSfKyPu88EIvnMwNwZ91WHJGzUQlxDdp3q2qksNrkbYc672AGKl1
eTx8q2epQ5Hs4pkedd79dlUqJGRN1yGMknNywLYiGkPuu0u23lJrCnAGGe/bORGivc6SUl04d5x4
GdQ8TdujgWrpjO3DG3ThMg82mr1gzIi7N0GTXpW51gXCby71104MaYEf0xOobNgvHg/pJLUJFllE
FLhKkvCmoVVF9lxtmgYhc9mZQ8jfAPh5fpy9nzMMnHurs1ZwBKGnfviAM+EbywySK7Dod8X7wjOp
Z+dzYXCe1sSEW0SroIT1BrOs2elPrtJlfWGsn3rJHH/oMTEa/HcbRpoFBUgtPQrIFCr+lBRTvgG5
Q/dQ0Ch8Ov+8J94yjXDLhN7P+Y4P+fB5FWU/4cAxDJIKytCOfJxm3iRM1rChBagMiRDuM1EuzYVN
8YnrUl5mrnLwmfIX65fwZsKqYxsE02x6AaRIyJqOnv4h8DIuqQKBP2jisdtLCPL//LDHOkSMxd/2
uMH++PCykxNpTkP/lEUTBs/enRm27LXKKiQcrrugljgxZ/GEFNvYslr4e48uVuqu1tZ8KGFKYT30
St1DeyJcLxziOX+FDCuuLRth7sbxlSbD8z/siUHk4lklzYNzx1pBOXxSNxsSAwFGEsZkuT6XQ9tf
U93X77UcrfL5S534LTmmr/ZFTIwWM+XhpTLPy9A/odYxlrky7ixRa2GUe5wjCwrJZN0D+UQvTF7d
+eu+f0STxyOkk3oujYK/1t03Y6hBe+6RfEEjs7XcP67eVF90z0uv8R3aV+cv9X5iPrzU0SOSb0Bg
uknPVGLsgGNbpCBRbMRXFz6L9c85XABMmkpiLXtQFWfbcPgqKVP2pp7OWZiWSXnnEX71WNLxutNK
4IYuIrPd+ec6smSvNWDyBhH3reA0yzaPFSM9J62UkPYchn2DSLZKCx8vBLFlUCDcRdQPkVTjM0RF
f9p5Vd89Yeuvv9BcU3syU4gCtzVDS3clNaMEwVhaQnQfoyqo5zy9xoVB+/b8HZvvRxtyC9ZHjvI2
wkT7aObgyIPa10PCnpDbVz5UKs4/JSMeoseGOhvN2agfoGgQCNiR0webvXcLEJ+aKvC/D35eZvsY
/OdXHQEPwKSKeKWt2VTud6Ie6HdYGWbFobCS77rZNk8TWqF0o7KyGCGWF8OnYvGEGxSFIBDXFDbY
jUH6M5BpEw/4hcXoxACniE3ZnMEHaGHFPLydJA23sDgLJTIUE7FTmVl4D5OX/YgiYb6cf6sndh4I
eVYvrQ9QUveP91dpP7uFS2BDaFEw3o0YP3aZNXgfOi+1HqhlLx8qvRk/9hyZHkSFjCWzZdRyvquB
w2dGCcqhLNC8RgS7BOfv7cQPDmjCRNCLbIsywdFbWGoMUrWU/OAE8e1VUiw7v17BwEO6PBodO0/y
y5MLw+yv6PDoSxS+sUokfLZ/iCEP370nhznFjA1Lc5gRl/v4iu6lni8NwZwjtq+sNBqxtXDxg0OH
hO2+2GS2vZp63/gk27ZTvlX+SAklmpGjb5CzuV89w5LFvuid2N+ff0fvty0crpg61iKmjmDFPLpb
14hh61LjwDCRhqKbiZ5UzZTHgT5EkmBIKx02RtlbbShKn4Bp1qzf52/hxBTJLVBXRIvNf/6OsDez
MUu8l3lGjGZzSYqdgrX7GxPf8uX8VU5MkC4bT0SI63nSso4myAbflOiWKAmreAEXn4+GFi4Z0Uqu
23caGwdO++ev+P7TWCVunqCe5qHNAddx+G6LuTarRkk71Pu5ijk51/mLvbjNPQrpaIcD3fiQoA7a
23MNpoSCG1GaMZk6WO5c9TwmsX5HyEK2lwZ9rPP39u5nJ4KaciYSSZqZwlkTu95OEE3a60OjHDsE
xkLpqGfv/3Up8W2Eems1xr6aGizcbDTiPxN21CgwCwf9yvmbePd9chNIhU0PmKfp+8dbyDnutKKo
BiASkGKRwRXLNXJqxDodGSFk1mZQhIc0PH9R68Sj44tn8ULGQFn1WJ3TmWSSwCYG0NcKAgVbIRbi
7DTCkDY4wbOKdE6HHJQ4j6yPZhYlv1Fbtr+cpBh/ji3BWxugBc2feVpID0A8CEpceh4Fr9Vb/MOs
9FpH27Y4zWbq8vGPOyKRZ77PFUDlNBqexkGoJzaxEql4OpOFWhYom7eY3L29Jyd8lPlkTT9hSFd6
2Hax8SEf9NzdLvoYL9eDSMk+h4hLcG3m2OXW4j6TD+yUSSzJ3chyLuxfTvxGAIHQBPEVrlvSo20+
Ru6hqS2lABamdVDOhXrsgEXsYBzAfe6SHSdq/9LAeDcjsJGh9mxY/NdYV5fD0Tm3xPE2Vd2GjZG0
VxVVY1xTk4uu5PxYeN9WWXdM5hoOp/Nv1rDDC/WjgwvUWHg6zzLue/ouWw3Wx16kSoSNVzZB6rfY
0xKFocDuyXxPJuPz+Zs49YbZAFPf5wtgEjx6WCRiVuO5QoXK0OWKsAcXV6txO80kfGSOaK6QFCfF
hUd/d8Tgy9NpzVEzYOqnf3D45AY6IUSbUxtOZWtdlwtmlELXJEEzUR4m2Bf2s2p/qLLVb/7p4666
MgQbdCFhbxwvj4nWmGWfGSAg+Tm+kTNFqiv2aWsDX7JYgqg10y1ebU1cWJffzf888DqgmJD5F5DU
wwdWCzZ1G75UWECweZh8knYHK9Ovh64wbsci7X+ef873asn1guw/eL3kcrMDObqg0KKuWGQbSj/T
CcxOCzuIijRqVtGE98clMydwUlW4W7yQTbvN3W5+aMaJ7rw0ld5f+MHf23LW+yHhl8ImwYu2c/QC
Ks1NJtaUNtTmGWZwoCJlEWfTFH0cWKmW5ptkUShosD7a+IETcBck9RbC3FZFExFgQGXoVleAI24A
X1lEObVuO26wh0aQUwcn1zbMnEa9B8pDN5uI5+T3kqMnukHsnT6O7BS/awKpP1tsU6P2lCt9A7Dd
k0Ez6WyHs4osoTuijdNvWo8SYzNKdwDaSsjpp8wcZzgEQl9jiHvpPCZ9TrIv9/HVsqasAw0GLkLX
sgl+X7sMBu0BoyJ+JCYrqK2QGO5r0sS/4riwH5axmOfAoH1FTJa+0oka9JohlgwrCuwmr6bXSFEj
DEekvHuT3gR8THTDdP3SrPHlC0nUEhqJBFFSyjGpriIJtOSa3TGp0LKdimuL48GncjSo/2MCWqwr
XAWIgwarWz2pQ+9e0dCF0hnZxfxn9pVqQtFI5HPnB+E6xg72ovzmDkcAJnBqg2h2DsdgHdNNGmVd
hYro8CtES2QwEpMMc15chNs4J74wKnwU6jl+0hDTj3dYmIxTOzYLuEe6130dNFF+y73SMGgurFo5
bdTcnxxRI7xBk5y+sTuyTOLYtHzesTUC4Gm304DeMa9ImV0G9ccwu0gLPF1b5ts+irtPGQVV91qt
2kRSXPTJvAP3UiAmVymsD5Tnwwv20MoIlDM7Auj1gv/e6LLyOSUUKtkCnKMkSAixTzw8irxPfuuQ
Grcq8L0PqkbyHk62A+UhQvCjgka3sOn0Lu6doW/J8h10DFhbyE85aP42RwAlxt6GqaGIWbniwOs/
TsT8vOayBFmVmX2mbwg5H5+MedZdQEZmTKxAJ5Af2n6vPVfMBHroxkl1R58zRt0HZKO5cZul6LYw
AUpcuow7exvbRfU90zpUZn3nVPiI4MA4W3t03CtyweNhl010oplz7JhtbWKAvENlKLaKfusYzLiq
ncApOBfuor5gcVuWxqU4XI7llSzAEm0x/hiv0k2a4quIB8sOpk6nLEw5Wb92BqdH1DPZaY3zlmYQ
ISuJ9sp2pjZDGFTx/ZB33pexo1LFn2lI8QDwvbK2AhVOD3AHWvTTHDc1oSVd5q4QD7/7hv5eDPRw
LPm7NbPGe56yiMjMZE5bBykP5PVN3iuBt4o+mH0DXCYiOyzmjnYqaaMM/DDkjheGdps9qqEbn/LY
NfIQMjXCqy4lw2TLfCB2bSpHINBQgMZ734izz5MVS7FHqlDDF9acOXBHBUqCPSDpPnokCPswM6pz
GyN3qJv7pGotm1mf2xRIQAG9Kqpnonta/gUh1acVtffrbMFbZxQ9qFQp1B96jqm3w4aJpb7KbfuH
zCZ/ovJt0OKMEmt5iCN3+dg2uv5VIeJowSrEJGaOJmElNnHrcWBPbfuSGRPmIiPruamWnAbmjMyd
H5C3xD8d3BMrxywC8wv6K36N3YHMZv6nHgmb7qW/EY7RVU9tnKv8yeodEsHtdEBL3anMCtJ8nL/C
KrBfzk87J2aC1eCy0snXLtqKknx7urAaxUpgkutIhXH8OPoRae9R+ephuHuihnBJY3RiL7OW8tYm
Ia0eFtvDy8V2U855YvVhGZngHehyrNQsrcmoP2R9iKim2eH3zK9LFGuP5x/1/e7Npljjo4ok1ZOO
1npvbw6vs9lNOuOmCOHWJRS6yAtfdQFXsAdQHnWT+TVPYQucv+iJ98s5mSo0t852xjy6qN1wDhma
qQo1r0B3V9V2mKGgJNtkMj8nzWjvz1/vxENyPfbhWC1YTvyj37PvxdSX0JRCwkOWfe1YnHmcGZJM
2nbXbjQ4FPeKS9qbUxsoIEkW4hc6eEh/jjbnGuGputVRIdI6aB4he7vxz0xAiI0VcAREE5OseDPX
CxUdFOZd/slzk7K5QvdFmFQmgOKdfwun3jonhRXqiASXQ/3hT93qhVPOjlShq/nJ52YN5wOagCSL
WPJQVdOlr+jE4r2WkPCJ07ykZXY0rLN2IELJFX1o1lX6sWkQRCC+8e9Q3MgLP/D7ai6dubXNTrOB
bTfW7cNnk6RhjlZP5gTHV+sKVUJ+XfP/DSK28eFgF12YN1LbdYCR6EfEeWABFnpm+hu3nEgzCz6L
M+8axxytTQOUJnDgUe50s7O94PyvcOLMBvWULaztmC59mL/+ijdfXO/o1Dt7AT6vbfPP+OgAW+Tl
DLBPLu4GlMr4rcFCToCYZT/7NEGvsj7qLr2w91UEmzwTfhpk0PTAjgcDFn7fKV05oEzKs2wvOicu
XooYWQI5aZXeBk02N8+J0fZOMMjU0HFtZ8Wn3lqMLzHL5mqSLuqHEcH2r7SW+s2SitFF6Z9TnKrG
aviCIjp6Jm5tuTA5n/iYkbBzEkDKTgHouBBWyViWTrvADfUn97ZHyQqaSZLjXJd1mKLpv1mWrLhQ
dVmPk0cbUUrDnIY4Z9s0lY6+HS1GHul1NLPclXYCw0t9rkgbv1hyW7+Jd9ehyM+B3vItTveH4xjd
RAraYZV2VT0UlHTyym9AdeIHrx0FOlt3VldFU3e7PBFNvVs36HeREZX/wTumG4yOiTnTo512eBt+
wRHXBokUNj7SBjHCWlJLogIqlOld2S6vBiv3hb3+++mJwx3tdUpbVE+o7h1eE5GGD+KQa8oyza/z
Ppl/SuzK3pbTXhLmCUi9C1/i+icevmzOtUy72IapIure0aSREqZK2tzCMj9JcI5ibsQ+gbbUkyFJ
UcoAdbcae00kelVng2EHNGw8NFSav2tZb/y+cDvvf3sMGhy5WRFXF/PxxEAVoYC8N4yhFycJNjKm
CGsEBKeNHgKtFkxAWerDfZrpq7nWl5iXRPzt/E2897njNGUrorMboL3mHytbfBKd21mzx7A3rNYI
6wWBP6FgpX87r/E/2KNIaCfZuG00js5KPTXLPBebavYEicK2OW/MDmbzRldKfYucqQFIY9RwHifq
Ft9mLcIY7wyZuiaDNh+htWYy46ybmJcwHu/7GMyxtPXIHFsbAziqDscTYNRUxkMzhhiOCrr8S3tV
ENBKoLVr8e5mY2KKVel1RtUyrDRpWGgX0eJv8Eut4XHgNOpOVtduWxc3MtGJhR6s+ur8+34/DTto
HdYO5DqtiOP2Rd1N8DygiIU2e3daPDkm+bJC2oZs9iNOgenDsCarFegfQxM814Xv/OTlKQ3qpkv9
zviLUH2zFlEnSyckYXPoJEM3bf6Ls/PYcVxJ2/StDP49AXqzmI0oUekry2S5DVFZhj5og+7q52F2
L0qURkT9OGh0A4k+IYb9zGv61EClHGtNJ3wonFJxkbqjtQ3GNbeGnTBH0KDAT0NlIwh9a7auTiJR
KJ0+lXAB6fZVgDZbbk6xD2QLr1DlPiI8lsYPiYby3DvQqNCQIrpjzyHF3G+VEsfKk6UPfUnkUnhY
Mnciu7Fj7KBY5QG5zMxEHfOQazMCLPVUj6gLaot5racIr/FHWqz6rRECQIB9GBs1vO9E+SFwk8J+
Q62JSNHlK4DbhiWFbW1QIF0XmWvu8j5mFUYJyndqrPgeCW6Jr2oCyxz3vzq60WenDQOBpnnnO16U
3ja5QHOVzRN6uzLDt/4O29b2h9uN1Wf0oc0PWMBm2csQmhlm5Z5b7+yJsNjVc7M6Tq5nPji9LTyf
ura6AZw7j87A18BHUkk9AEmsI6YegTo7R6bwIO0peRAmqVtetmxyvRTB9U3+li+tlpdImEbJAurh
UVle17+22eAhiNarC2DL02sz3qkaqei+ArIld2Fq6s0hprpRPGlKVJOAR+jsQHrEpeyn1ja1eits
2caf2Iq0LK7/tAuPDj1DiFmEjZSu12Vk4Imyblsks+WcKCjdhmIPK6F+Hfr2C0Ix8/76cBfiVIem
mrlA3ChaI8ByOhN9HaqLvT01JowRa+DNqMji/jLg/Qlkvc9l4ORqadyFXVcVe4/3oNn3RZlrwTi0
2LR6UEQwE+l7kLDlYENNr2YDqljWtP1zH47hcw/i+78WaAhrRb/L5/+s1P8RErWeRHTt//2f873i
ECbyVtIKpN5urspwjofMLXzNjDZDSL8o7WQfyGYY7qs2xov6+hxdGIyhuJSw56Klum6etLwt0aTP
yARptXOHBWlzcJ2ivI9oq20MdSEW55EjCF4uQMp+9iqs8/Dh5loq5kNpxf3DrGnVF4UqdGBiMlDt
Ooa9GQgzAx7NCMZrEr8AlnQ39uB5QEuxHrDU0nInU3KXv/91OpzQ0+mMe/PBIrr+CYjE+TR6JTIe
+GA6BwV0LlacoVU6G2/P2xE/OZYGlU6gNqDgoHPDmDgdOEbtqMc1j+RvhFl2JyNVfWraOcseLZyk
K6yX0X48xpRjvqVxj7VnL9JPlpZB01Hzwf1Ngzd+rjJCucBCwtjhjQePiZ9UVY84ACat3PXIyAJX
D7nIFejdEJPrNgqRApm6ajfNhRX6sjRBp9shwnSm0rlfy2bCoBQl13q+Swp1/NCMCbKlri0r8Dn8
st82lft+N4a97HcUJ5EnbnHaeLm+Dc/3xpIZITJCvgzJwl73GyBdjRDkXPPQxyStTYTnAdpTVaPd
t2mchBjNTpjcutDAtMGs7tJEqvG9CSDn6/UfcrY9WCUWiDY8hHDHWx8+EJixqUfJfFjKgri7lUV1
23SthqjlIDUH9V8lCtxeQdfk+sDL5l9vD/DhOkxkZoJzcLo9JmGFZO6mehhxeRZ3Y6g3PGswZwD1
Syt7qXAnjVAGcbUBiPk4bXz32T3AdwNxA5lJ/3ZxyzwdPougpccZLmOklDy4rjVCSkwRFHephP3z
l1IA46xzGOD5nVF0zQhglGhmXKSpQO7ihl44crbjcIibwX6YTLKSyYPFgqBydLw+9hsYfzXNwG6R
0UOTiVrRuseRJCoJXVRpB5STIJZCDikpznt5/VCGmnD3I+1jsVfc0LrJk77Ay2IQFG8RwEnjGx4a
i0JyoarjbR9GUOdU1FQxO8sRA45HM8R1rMnNjwo/H1FaJOCQcsUHOSgcrVT3nVoiFOyWg175c1dW
72Z9sr4nIoaon2l19KcK+8zza+YF/EdTtFuH7MIimyYoE3XB4CIZuwSof9191qBVhgwt7eC5cqju
VEXTfo2GEzdPMo7obCCJVUZBaDnza4+mK9JOEOcHH7X/sTo09eQci7Yxo4VShg8M8WnoNyKnsnV9
kS6cwQU6iyUKyRG2Q6vcFKK8CCfYPAerjRELQH1gXjRyXHd8pDhrD8cICl2Mnu8cJhun8Dx44tjb
i1Us8+OYtrqKjYfREdzSnY5qjVDw7JoS96Xvu+mP1BY55yyhBu6aFO+BCDlPFHPbyrd6O/uG6Oro
Q/dNNk7LhZsRLgtsBAfkASA9dXUxYGhfpq7KjjVoJn4oRT/dzrwUKNeK1LshcSzv8Dix97Oosvde
P+v7uSXK21iTc3gSwFfYLeAhlyKjtUYZa7BkmYxJPWSAfJW7SkV20QdC1Vd7Ounhz8pBhcQ3LaD6
vWis7CbuQKDuVIiHKOOHcffMlYYihFHDHfcb+sPmxk88iy4NcjtUNw0DcoNzVtjXpZ24RYn1toZW
51MJJcfn2GofcBAXL3le5a/Xt+mF8ZBYXLyuiNIIMFenCQK+BNXZGwe3NnHiw8wpvE8VJfvmRD3y
ro6gurXxieePBLBdClbLOhggLvTTAzyUVhJHY2YeGqnhAtp6Ce6NRYa8nTFB1kjTiWZkGs6BC6dh
/teSERcmqwIQZMnv7XUfoc5kZbmJZR4qCVUSJ/rwR0sOjV8obhW9Pyb6bGxs/vMLCyI8RQU6Jg4c
9LMAfvYGw6wj6zDS9LqDkyQFSs+Nct/YiZltJE4X1pMSp7UoQy6whze261+3Y1bqNObHgsFcSV26
LRVEBfPocUqKXwBCqg3Y/no4HG146Rf2BeuIltSy1n8N5znRqMmkjoLUMlCcRAfyDkYIBjbaEFp3
Mai2rd2zvlffRkS6Dsm+5YlHlfZkRMwUuD0tVTlwZdsPsOM7lAjq8r2K4gu0dL30W1duQUaptPOv
/fvJXYa1afDTmEHKEcD56bC9LkJnRPT5gHqm/kQU61UBjgDjV00CgttVXmf8MtVQQbuqwkbigMKf
dufRBu7wKgu9hQyjqc/ofUDk6+3WUGlql9mt0NP4PYK8I2m8MKzKn9op+lDHhvhogw9AllPN5K8B
DcQhCMtooZCKuP3RJar8UowdyrmqNdvOjrtTRj4SG2oOhDGBEFJShXya3bL+PRe5gy+xjJ1gAGOi
3rXpKO90UTuIVPRJ/D1OABTQPK36aae2JVaJ3jRQoy+VhtDBbSMMtZVqxvp4xp+Z/932PyIA/c3S
MI/6/RJt8K8C9v6bXSJDv5gJrv2kpPU+lZDO/Njsyt9Z3IBaSblF610TTmN6QGafD28aJTT34JSU
Z6wfsvgQTk76MFl9NPvI83e3nspaH9LM9NBdUoz0JwkCWhmCjRbuRs9uXkKivvIQ1jpipZo1aXJH
e5u63SCN7FFRE6gd8H5jSLy5Dhk3aQvQhC0q/IiDt0o7P6H+k86+RMOcLME0lGYXUap8aPjb+7CI
UJL19F6J/FGIJdorknoiwaqN9/MAOCHoy6r/bbcuwdiYmu3Xkn7s764vyV5Iel3wbF1UfsVqfUIC
dZjqe1iVYb4Hq4Kmt51q8R+SCk1gyGVXui/l6E1AykPE5KbCxHYFnx3UkPBQd744UtWim1So6U2o
OwPamBooNgS94woEaaMu0nPYBQBkKstO+LzyI57CYR7f0RmJDEajZbhD1kWxPk90xAF79PRm4Pri
vrbzIo/eYqrLLro1JOZNKG8pyLh7oscaBa3d6deshvDSB/js5k4USf4ogWojISbnP2kYWr9cQCK5
D4WCkhuE+nHPzdjHD1Rxs++plXFytWKwJ1+SHNs7HY2Mn+WEfOhh0nvnoS699JWJg3dsKQn38vXn
7qzEi4gfVVOXTjJ8CB4h8/Qcy6WBkQ5eEUDWHwHKTHYLjjXuyVaSXkeTXYXQTE/Qsqs/SLWNMU/R
VPyE8BE5e7MdiuekTmD9TlXp3lT4HOjY27gzkiK90P9r9Pn/LaKc33Vg1siFl2SKfH/dhLaytkiM
sKoCGoCaX9ZgdBMgoT9knnzpY/MrH6l+uj5Bb6yu04uOaxy9JxQRqDmR4JxOUOkiVyArvDNUW6IJ
Y5RheTNmtVoeqrQlSW/ixapBJ9UrDiaWTeDQlGKc9kLvWstvJ71udmgE55/AmgjUx4bODt/ZNZZy
QzhyPbp0dsEDOrn7koARLvb2qNUVeYZNB9EFivacgBDvHo0Jm0ZlGMtm3yJ+Mn+QZWwk7/TYmGD4
mA5o0TiBYlMoIwpsapghf2JGvyMZWV8soDkJdDxvxDhcz6sfM+0oZFejjgq943YUdtU+pn/jppF4
SpSxe8XBMVICCgsU+tVU6z4BBDcxV2KKP9j5Uq/wNJyubsNWOF947If+zgLghCYF7ddvcuipoDnp
kDx6JqhGjmMh/jRxrFJIRsYZBdxoEvu2FiV1Q5g+xwLgkAI+bI6p4jm5LP28Btzjc4r7rxVuJsM+
NjLZ3GqNLTFp13IkHaLay1+6GYWMI25QkBw7LSy2cvjzTYfFHnEyfX/q6jygpxvAmsxJDHRql06h
GswaUkFlS0vc6vTMb9BWwgnHbP4xRuJ5ZRqWXunSXgZqcDqo2UJL09ECDFSjxBO8pbOAs+AEGUAd
v13f4csGPt3gaFRSwaVjSOSCCu7pUE0UZXkUq8C46waTlMq0+gelsuun68OcT6NJWxKVXch2S7Fu
FVi7NItmO++iwADFoB2UKAvfgXjAOcXOwc70U528azR7C0JyIU6Bwk8OQdIJ3H+ddqJfo9C7SeKg
6yOBl+Cs3aAyZTxRiGmf9DC2tm7UM5AtS4e0vuNaQGzpQ645Zo5RTyIyDayUQC+0r3Ieu29U3yr8
4BIl9e7dOopvCkMsRnOIPnxFMwdauKqh2OF3dRjiPd3aABoLmjdPmYBaemOhd1L7SGF51l6PWqXy
207TXrCH0Tu/pZ/4MwFwUQaiGoE9TUAQEK9KIO7vwgT1390kMuNe4WjgMCTm6R3lYRNL9FA3ROBO
lvoQZ1W/yKLkJt54cLUUcI+FCIj953RXFGFfgmEEwcbzq2q2b6S58SIVnYwZarn8YmfTiFJ5rTjK
nl5iRcNQ7buONmCU6YccefXaT6eq+iitaZbHEamwOYB2r6GZM1Xaa1U6TYyikU6UlE6pA8QwNJJ2
jyIm/n1pKhxCgQjNliYDy7bL2hit8KrUxVOoRWO/V7lG0O8Q2H4eaH0M05EH0/vVeHRGcH6jC+LP
kZf9nNRcPOaVp8qb65v7jFjIM/omE8FLSi2GVPX0EDm1NWK402fBbMS65XNjYBTg2gq6/BayJLmF
YRe2gtyoMYYw7SwV35NZOPgYuiEHazeDOjOBSfdbCGOCW1wNiNFTdyi6BHf20HTuPbeZKEWpZbIf
pxnTzCYyfNSmhN/Y5viEBKSY9ojPw9YpZXD9+94QIaeXBK8gPQWANbS8yBNPv68pZsPtei8NjFRH
VDCLdIMMQzXbXWjXgCf7sXZQyunxcJ8IKXbaaFsvtEpmcdRjezT8GtD/9y7H5OGhNxq9eBqXJwHU
FmE+GVlfWo9wQrPGZ+MR6xgTssaLMSHUSdarJ5xWQ1G+8/qoe8QeYRr2boWTm1+MaLJzrhXnd9fk
ynPhNfYvwy7Qprw+BecXCaqiqOtwSVIuwXP5dAZGaJ0OxlxZYI2luJtmpN3SiAqyUG3MUpsi2ngB
zq9lxlsY7jAWFoPS1X2JW3HT91WdBXoRxxqqRppoH708n4/Xv2udjbNzuRYpUTMYFaC1XrWlRQMa
9VYa9KgnPaZOU6Is2rTvpkaf9v88FN1pY0GM0CmCLHo6hUBbKc9ZYx60gDiPiCuCeG9t95k6jLJB
MTkrCfNZ0C6WQg41fxriq+kLMQNzCjdJAmw9ZXUvpI0jFd1/72noR/ouNncqiUUH3t5NpU0WlycV
KkeqNcHPnO30xuMNzJ/C1J0hQlqd8exlueQWlkDh9uyUJr7ruhqfskbRolvT7q0/vY4t2M7VJBpA
1HHk59oyF2JrMdPZmWhId75qtc3LVLaGDcmLwudD2Nqbrhjne9Xm4Lw1ZUFr0gA8nehaKcHbVl0R
oK4/Cr8fPOl9DB1FuVfyhgxccfvB2ljct4z/9IpYwCLgfekEghZZA56SItfUdhhEkCqZh7N7Z+nH
Nm2t+0Iq6h3UaOumwO15h6yY/G0qEeaIDfZTvmcI68ZDx21noer52IgZi0+qryR7XpGDjNZUKXZ6
a0Qbl/Z5RALhFQlVwjuH0GAdY8WYf9hzj108a+cch85AMqoT+6q2aAk7TXHfOXG3cZGenzYPcYjF
PEJb/llnMGHlZgUhbhPAw2jSHXKF1otw8G7HjV1sfN/y5pwuCIRKSEcgwVwu7bU4oQlnENmgtnxz
SD8QUR68Mg8g7VtEW4X3VEbq5EPFUL/94zGnD8yXYalgacRWa0mHyebWqsahDprJfaG+kFLVNzMz
mHqj/nB9qLONzlB0ey3HRq2ci3Z1yhV3hCY2ath/IQn42yha80gxqXil9091xonmLbzbGmAGrAtZ
OfpMOmoVuLuvXgGTK9lt2rIKOtQ/P8Zh0S5QZAiBVVsPx8LSFrWduOPvPBh3tBxFgHiau3G7nbUP
+BkWITQOGgDNSOBXzZQi7yuUCeImiNNE+ZlqvYuVm2IfJguCFzWywbw3y1QxYBC6+U6qwKEmV1Qb
R/589un0cW6A/rl0EdbwsIlmD/6QswzUXJseZePNeybPvcUKcVD5FYgzbzzCZ1ua7UxSsCg38CKy
uU8vNq2HFRMmSRuE2Dbd5DqFTcgy6bGIxvnR8gr8VSTa1rTo8g1xjbODy8gajVSgPtQAQB+fjtxL
w2xmlLKCxJaZBkNOl3elRXJNAJSGG595djMtg8HO5uyw0pR1TwfjzCoT/OE2cFvD+AG8QLtpW7Xc
16Y+7D0Ymbcj1OiNQS9+IUBOpO4A2BDpnQ7a9AYtcryxApcCzl7VYePXlaff5FXW3V4/tpeG4nXy
6JVQXgSnezqUyNB+jHS8hA01tndS9j+Q3uu/mK0TPV8f6cIWZWuivoXMJMHbWhMFGkpeVINOEBkr
zt00jN17eO+vcRq7HSg9Ch/XxzvfoGCTlkeQG9dApXR1IcEPVuBwdkAbsHH+6YRZ7Dtz6No716L1
u9PHwmhgpjXoyE+W+/H64OcfC5EX4ptK0LPo1q3iqxhnzA7EISGqlrvHmGP/GT364k7hpniGEvm/
GI5Tr0GlXYBfa+wLiRA2W1qRB3M7m4+4cE+7saZ3ZUVO9m1AW+Bw/fPOTwXlAJYRENxbyLraNUtE
h+Oizee18GxsaY93qpDhvpay2mmtptyL0diCUi0LdvKIIoxH4rOARwACQC063aoF0ccI7JB3U052
EBVjsZsGBdJsU1c+1TiLPI4WaWuW+YNd9dHGN5+fFIZnM9EdXFTk1n5qlTN5bmW2OeggPXunVC6a
IGywvUcTZeM2vzS9iJaQ5Nnk6EDrTr80ahx9oG6XB8Oo9Q8iI/8K8wI91bhwX1FLGgBSbgoon7Xm
AfABBiD8ot9KP3yN3AKE48wKJsOBHQ3l+2jRzD7OBV0QwFD6rTUb+CkgWkoDA0WxxyRP5a4qPOvV
xeYIh/BU/XF9k50fYLBsFHsX8Tg4BIs15N8NPOBckZDIfwZeoZbPYoJ8Kg1SAs0sEKNy2/jgtIay
98rG/eelXooIqGTDWWCLe6vtHSsCC3isQAK1yrLPfUtF19JLeZsk7pZj0BmvCkEyFhlQEL38t311
+pVWh0cfCaWD5ZTj3VgI+DzRO5qfF6Hum7y3jGaXltINhtSAJGKF0JwyLf+c46z6cn2+z+4sfgl7
wFskUghq1i868j9OVVi9A1ocLE6pj5/ocifvpzbCv6owrY1n/Gx5PQhsCy8RCArx4hp3kafCGCLD
HvGIG+sPIDQepl4zv2ZDVtygShA+m6VsXqWjKzf/+p3giymh6ORjdGmt5Yf91RhmsvFJSmc1qGVp
AX8jETKRc37nZNGPTOhbKNnzaYXcA4KBkIXriyN2OlyC3KteppUWdKjI7Ra/+CP2HLSlBpo8vayU
n9c/7zwipZoJgZiXADl0MFirezLxhDrZyqwFKgWYZ9Mb0ncyspNjGRMP76a8r3ehZ5Mnp1nxdYqL
0W9VE7W+6z/jjHux2ECZYBnAbywJyPq6jirFKvBlVIMWr0Hx0qIAbT+pVap9hRYCBM0brHjYk3F1
JkLMwg1wZpqqBxqBHXFybsyfdYdDf6hDQ5t3Sq0Olo9rTA3geoJws2tFbXe+QJwXj3V0MpKdwEK4
xGkhRfv9+sec71UKxMAfYAAuLai1XiYaMF1utYMWlODLJ1BLjvMyAfF6lyl2eGMoeXpIENba5/a4
hQpZIoW/Xz2cRWCdE2PTDgCbsuYddiAGJG5Vs58Nhu5HpWvfpVVfboAl1i/OMsoiHseKgUI6WyyM
n3SzidXZF5o+/0yd5LsY7fypSzzlkWIzzdq42dL+OXtw/jMo3U64UHB11/r1g2tCQejN2Y+I42v6
EKByy9Ct96MZ6Z+0BsW0vIIB6QMKSz6WHVjl2ZvEk4mD8LFJ+nrjYrg4CQRPRN68uahEnZ5Uc7Qz
3NYTFZyE4J513vxwma8JnISLrETRG8caEMvGSXmrH66WmC4dMu9Eq+Syb1IOf11IVhE2pQi72Vfw
ldyFRuEdlSbzPgmzjH6lNZCNtELcoO3V8QjTV9AArKPbXCe/RHRoegLyVQdeCHLYdASm6mEPMqvo
8q9jhIFGlLvxxvt45jvFyoGW44RzLfM8r93C0rIdUXkHr9eYnfNg4xq/i1DnQytNiSCZ2I0D/yL3
VGQZ4iFozMzeY+fqHBw9VT4BniSg6dKtQuMZHWH5VQumEAQd1w4X4On6aUpJ0SjSF5hgN3zX87bH
g2Xqvc/DXLp3ZRIq6h7pVS3ax4qklGii7KLsikqVtyN1T1oqJOrYLamK+k5BYPBzZSfGM6XBpN8J
C7hHcP1WWUeUy+/laJPlkT4Tu68u6h6oj+j6bAJGl7TPKH4ndxJ3lL20cT+/PtTZo/A2FowslAAW
MsLaKWzIbaK0HGgIunvdJ11xxCdFAXwV5b18rSPV3AHNStneVXKYFKcNZmlvCeKuX8LlN5BoLjCl
JcRYE2fsqOXi6lDfLY35l6IlNPwavJH9BuzvN0tk6tZHLzWI1cFaoipKX8sbBCfgdEM0ZM5Qnrk7
jVnS3m+n2FcoK9zQ98SpC5sizBPKzLnlyOnHAsDtLhvHqd5VRji8v74AF7590TlbSHGA7c6igN5D
arKM6tkvaLzwxd28j1JT3KlqOyFqORsbKcQbyWz97aiVEwpocCHog55+u4KIWMh4s98hcnSrD2Cq
n6xybOn3QwSVO7cNQRnmSkuAL4VMbT8Cuv5DWtAIdyauRshdGWmD0EioTK99qqCHImSMuKhjzMpx
5LpRjgiCNN8xwDbfR/lYsGmiqru17M4aNq7mS9MHbpDNSyGTu3kVREVT61koAU0gK4Syawc7e5pc
p90NYOD9OQvNf2yRs1VBGtAhh8tIBLWOEWuJFQ8K5ZNfO9kP6Q1qgKulBRCiLhDfy7kk8nq+vb5F
zq4D6i+EozZdS6JvtIJOV6yeI3BhyPTgJWi69/1cwAB0swhFGX3LifXspVuGWorCFl0Z8r1VCFxH
8zCHistQeqs84NsxIEcuJohrlo3IWmkf5rLtNub04veRTC3qi4t32fL3v565EPNo08g8sQfIUv+g
NR3v20ZFHneROr8+lWdBE9+HUN6CNgXjzjKeDtWkbP8Rday9U9rl1xSdWd9OAMVtvdwXxwHyjy40
Z5v2xek4Fc4+iOfC3SzCcL6jGELdxWNi99mchJ+MMBM+KijVd7sv+nexNoFcwx7NF3aBPkrYOdbP
ru7NIEOZZWMGzg4MJuzwoUAyUz/gqV7FMo1eD3qIrjzVQ8P7SNI3HqC6TFA9J6TWUDraKMdfWFyA
xK6NIZBJX3HN6+kxX7KTEiBRXToOikAaODQ8ePxo9rYW99KnsWnfPo8jur7VsySdAE1xTvDjBoye
gtlso7jyu7LNj9WkKRtTeenTyM8X8Q+o7IDbTxdZD9Ust+At7CVtyY9xgWudcKr6XjruVuF3XeLi
abAQWeGbwNjTA14V1V0a9KqJhMoeGhJiqAPC8aiOj8Yrh8V4aHFheULFqleCWrHSg5p13f76wVkn
OssP4DO58mgdAu5bXQxlp4ZOKLBFt516fATXobwTTVHfLKadT/M0JncDsm4x7cCxCK4PfR6+LWMT
Ai9lKI7TWjiIXLbsNBvO6pB2ZXmwTZn2R/gamGUTeYc3tUrudUclgsZujM6TcwzNYsBmGfit+Seb
RR04Gqr7j/Wcmy/1RGl2185K/D1CchEdUyg3G6/ShWv05BevlisqhBI15PZ7TGXaj4499bdwy1JY
ryaAQSSmP/Ymofn1ebo0KI0mDhopA5tyOR5/XaO2g98VuXC5770w+TM1DdpbWobeTtEO78DzyCAC
sXC4PugZPWXZGGxL2spcqtBkVvcJag6UApWi3Me15sXfEg9BVl9tuzC9twSaoGBRAXPtq6Y3b/O4
zb63s9UlB0ju4/g8oJePsGRX4+FnTAKcuQs57OP1n3hp6zIfhDpk/5zS1WKUeQqqLSa+6YfCCXDu
Gw9uj96gRvv7Ty+Bxqu1WQRulW/Z8F66kABGLCqOixSRtXoFtDRRzXzKK5zBjA79QhWVGRbC+uxS
CccLtv7xz1+6GKiz/i7KKmc4kRojrzwGDL1vs1rft66Z4h9Yhj72m+qhGONfpWqkX1Fj3HIIuPCh
dDRQ+aEMseiMrG5CNHaS1KIYuy8iPPY0sytuZZ7Jva4o5jHSzC3h9AvPq81LvoQL8HH453SrD45Z
h2UYMbEEfHogXUvEt+itbGqnLCt0EixDmCQ8JwGnRQWwdDVQhTxM6A50ZUNjQbrOU2ofexm2D0PT
DujWjMqxVqrMD2MaqrtByO7RHiXcfxEV9o5KRbwbND19f32dL5x0ABFLish/saVX6Us6eUjqSQ1Z
Q8D/T1LvMl8BGnsjmrD9AM7XeGjS8uX6mJemnGgABtfSZuG5W035nOW6wAsFT9tW7PMotx8dJa43
6mlnGwkQN5koQgXLhUIGfDpKWpnaUCBV6ssoTZ80bZ+iFZUukGS91+TGxXBhMORn0PYDD8kSv1Xg
/7owk5SyoEJnh2UViQ8sHHvZsISKOkr1TgJP2nhDL43HDbTI/UPooqp2+nFOpbe62juuX2LUDo60
9470Re1H1RW1XyfDJuLxbPcCrFqYeWxgsPjgnU4HnGlQOPqoM6CuQOdR8tj5Oc/VGB1azGSxIh6a
Mt5bc4V6sx4hDxbDwtB9DZ6Bd6AeTX2p1BvjoGBMCwSYuyywEhmLAFfX+M8IpNPDiyyqD7WBqPWu
SqrsYUiSqj/ijtp6OyVyqi2VjbO9zzeRCCEKAuZaM9fdAQMRfiGqwvVdS4H8pgPZR64HpuFBTJV+
1JC1DAxrU1vvLNZjWIIfKhS0nLggVzdcbkjbVSQYDm0yWhCQo42lWScM4BT64G0kfGdnbRkMST2L
+AO88Pp6KyYVAXGLwczFuezGTR08LFoxRlvK2pcGQg6EAiOWYrzjq8e7Ukjea6Xw/F6AczU7e/hQ
llbx+frVcWnf08lZzKG5R5nG02042KWh5tMEkFh3ug/agA9bKfPSnxFUu+1qtK+uj3dhrSBLwvCj
esxdtc6Xm1j2sM8KOF0io94oRVs+dEgfa7tSL5vX64Nd2I/cH8zd25701joeAwygJMWmCz1JrX3U
jOnPbAzpzqwyeeuJvHjI2bIb4eWFCV2U0LVF2o7C5rrrMCGQRnJjeX7p9hDmRgzjM8CuvoJT5+vc
61vQ4vOCPP1OEAv0f2l3LKzQ0xUcrQxDDoq+/oyCFKSYosD2guS8lgUBXoYEfpTj2NI1NATGxqlh
5s7e0R6a/gYpxC1R9IufTzC3/Bwu7jUKBgGjsJR6HC6wDXks+hLS3FLYLWLnK7F8Elxf4bP4kY9f
YjgKPyQfFJpOP97B8SOfY25RRYSWfkec7Txl3tA/pMhpvM7mrN7UreHiUqJJY2PsS7sLgqWJuewS
7qxjVxPBlK53wOCnIRbJFvrLD3UCC08UTftRFunwASPhcYvQ/daCOwl7+GQYo+wwQNR02le3XUsH
AWe0PPRFE1nTPZI0mfwGdQiBbVkqY1v6cGcndAJcL3/vtsDO/aHXup/K3OK825qKM0IqhKJ5dB2E
t3x9DN0PYagPjZ+Q/YhjEtPe3nld1NU+JixesWdu4fjV4Rjrr3Ohxp/SvhOU14GQ9L7Z28jtmqgC
HSq7RAkYQIcn7jNlbPJdOkMsDDrdbZP3iJ71NyJRy2HXtEXxYocW6t+T4Yb5RmPs4pkgxF5U/Mgp
eI1Ot8WkhklbpiOqVc1ko5mBWuMfOyyLuxoo777V5+I7+jZoekmvutXmtN2llTd8zBVaM7s8mqot
s5ALxwLMAHxtwgsURc6wPtKdUtmOup+EQn6Z68FensS0v08RNl4klqNoo7ZzVpWguvVfEDOhKMzm
0ymoRVWXg5fqfje2pi9ne/QBjGvHqQBqueuVjipzWtVwNAlCGup7Cbza64fzwkeTchAFE51j/bw2
Ss+Qlm76qNb9glm5qYxoYsg2V70DktTySRYTtJrrQ54/L0DjMWPh2NGdBBpx+tUl/is0lyvDL9Ny
fhjMutjhf5HDGZVbld/zrwMYT6mZQfB6O3ND0GNdktnQ6MzTgbxKFVPgyPQ1ddPkoGvpvwpgcaFC
v+euw/TTJEZdXfO2MqhGwn98YKOoK4x9fKzcvPw8aRS8/30Sl9j0P+BYvAlPJ3Hq9SYqK1v3MdHx
st1YJvJVSmE7AW0qSIzXRzvfqCSJCJvQAOS5oKO9Gs2ZEvKK2CBozKigl2n+aksPC4cs1dTjnMRe
u+8yBY6wllXlq54PytajdR5qLfxEFNNpIGD/uc6fvMZ0ZGQOwH2rRr2f89n4yKaRGx96acMsZoDA
jiFwWPry979SmsHCzbTKIR2lY4kulT2Fxj4z4C8Lqk4vs8ele31mz2BKy55ZBBWMpU8JB2Y1otrU
6GUlBeyhynPLQBt1eehkiyUV4u/PwBegjOZ2Vvh10ddfQhodpB0i/Bbltf58/bdcOpgwpBFJoVdH
Orfavu3U9fU4QDrt7BgrxrKIb5LOVo+L5cLGPF8YSkOziYIAJFAmfJXKjZNhKA6UFD9Mtfydmbof
ycTDhzYaP13/pjf/kdOnmDxnqX2SN0IzXYt/4OaGuVLamL4zNuIDpbbqU0j8UxERTAnyRUChnwEn
mNMhq6N23I1J42BP3kJb2sV2i0VT7Ah5iGRd2jvLhtvnazUs/X8/z4uxKlEiBXGd5uLpxnN1RW3z
HjQ7jdUaP3IgCgHaE8WAcoRe7jcmZXlb15PCnqOLQTV8gV6ejpZaaKJ0rTT8AkcSAx2ISpMzBk/a
HH9ws8mEM5FGzbcx9+gBoOEz/C5cGpKzyf/PV82hjLaOwbLg61/ERkDKD8g7JaPVL6J/1ahFk6o4
5sX5AQEF45fEZCPAGkn52cG9bCFYFNhCgIZI8LoQajDNXbsxMcvTs/oVAPq5ugnXgTysZVtiMS8a
lBG+HEMPEXEkjbxFniitd5GnJDFhR59/oytbbHTwLu3SJRICtQdAFOrqKhJIUPZUQqdQ/VDkw51q
dul9nqrNi9VF0x1VULy0irH043omBMyVSP/eq2p5k49JfxRNm38E6VP+P87Oq8dtJF3Dv4gAc7gl
KanVyW5n+4aYWY+Zc+avP0/1zWlRhIg2FhuAxk6pihW+8IZfYyln90ZpJP/d3i8bdy+6+OxOyh2k
hWsAo60jgJqXqeyZFSZSGjLkaJA0ZrSj73qNpRCqn6BUyHUhYHLyLrflbAdlPYc4i1W1aqLiN4KU
aDpYHW44VTX8eX36UpG5qUJfQv6QLFD6kIANd0LTjUeAhhQEL6FFKurBlz9jNPXBsuJGJhjLoy9q
GtffdTWOvyHWYD5M4FV3Nv/WruO9QfiJZ4dndvW6KsJPubKxHjEgS38obCs89GOW36vOWJ07rQG3
RZ/zfPubbm45GGwcOrCaKAeJX/X2qWM21ULG5Jk8ef+IPth9NWbzF6DYxamwlyxGqiAI/pjm3PzI
6QvogPqFeQv5ufysh5M5u10o56AE7O5lzEsMlm7/xK3vAIINjgi9ezAKYlu++YXlQruJtwOTI0kO
j/1cOR9hyKG5h8BE/WLpS7Ozz7cGZPPR+QIhzt24Skni1OlHnEwVb1DLED/Zeo5fUhh7GpKVZlx7
6jCgQXN7kltnCwSioIqY5B2vzbs3k5RaS670elY8edaXz1jNfcMzc/x5e5CN55YQ+P8HWV0vaRHZ
1UTfy5sbKFQ+hLYFLT0nLHKUMbvpb5YRgCxWb3RaqTZefrdgaXj1C8ypUJ7V8gNJYD8e2P8zmoQ1
7bU22tPdvy4xiDoOtDXYA3C11mQiadEVqahiouFYzc9Vj6filLbGsceL54y50W9KHtV9Ab777v0L
C18D+hIFDjARYuHffD2nS5bUahFqAREMAVTDCbVLm+EZAl27s1E258g54FkSZpJrnc0EkIRkcvN7
rRNOzU8lV4LxcUowlKaxXGjoYCEjdQw1DKk8VZnC97pJE6gSL8BeAGIGzHtdhUzKOBsjm2RVRe3q
GM7ovzTyUnyskXU43F7V66YoY8FIwcINWS980Fc3YkWvrMSiSfUW05ymB3NIxukDim1j6KECwyLj
UQ6YuZDTRnpKJx3t86YtSGKzWZVA+GvSv4E+K93J6qL+WyQ3+p7e4tZVgSAwHVv66WTuq6sCEFOM
eXKAx1MInaxSYrxClqh9xLDoN3S3ZSdA2HoiBLULeRFZxEerI9X1QE6MiRIWotfwHHPt24CL213Q
Z9nJHmvLhwLe7eztrdSEGiFtDz4EeaazmmNhGbE2KFxNxdL0xXc7naJ7vXHq6QAwtQL3maCcPg+L
1Lt9XEja/dimY+FKETBFl0w5Kv9iX5CIArIkoyf7XbO/AB4oJbtP9iJpKqWTHBpKdwTeXKc/ADRb
zrGprTY7dJW2jKcojCHAEdUnLM+Q6T8SJVcHcnPw0a484fED7F0J9zbvxoXOPcArgj8LdJ81b7VT
pZxsuZUp49W4RcSBijG2PR9vHxFxsawiVf7pSIyiaoC7+9rZlrZqP2DjjpEnycR5KhfjW973L3JS
S6f3jsTFyg4Q3X8soNavsOMETdOFlYluwJif4tBGgohC+T9JPRSfbw91vcsZip4Un1GMuH4LIwAM
Wqu1ppdbPPh2LMlHNhNWDBL0g1lSxuNkzNPOSm4OCjJQ9PkA0K1VFOpFtyBJ4jLHs9RRwDApxFMD
sI8OCtaPca5PZ6eW92RJr+8PAhfqGCDJeCW54i4fjgx7Gk2tLbztYvinvMGIQU2ycUJpLD9ZJY54
t5d2I7aGiEqnXwAEFdHZuRwQTZyxT6nveM08L1+jvKLJDtgr+wzfuD2AIA6eFJT9Dkmjak/BZM1f
2nLeey6vuCsCO0g9XFjyiCLgOs+J8I4c0aIzibAqxUpR8BF6OGEyDYgSwOyuXUXttPuwt6ZfXRmp
H7JFaAYZATwiV03M+o9cmvYvo0iq7snIx/o7ygkIakbGNJduO0jT77q2a+foZLp9H+tGo91DMZG+
3l5NsViXp49pUDFlOQHNXnWilWjWOw1FH89S6lE+mbkS2/j/qSU1+Qi/PZDe03TsucLSQ9prcemV
1Cj08+1fcX3TUC6g90hpA2FkRFsuP2mjmq0caHAE1aSBOGkk8UuL3MdO3HF904h8GE67AM9RnliN
smAxWUmLrXvyNCrlp3qoMsnXhXlztZBG7zw6m6NRBSPrEqowxmqb4l7ap6Hp6J6DV2lzT+doTJ4W
FR02zzJb9AhvL+HWcBShEDtArlXIWV0uIUpjgtSFc8jSxfYv006KQx9E8Y9S3fWQ2PhaKHcLF2ao
2tyjq5JXh5OcMLSwSKKb6H8KAmHfqjDeiRM2rhUhD07Qzcagz766VgAf26AqGWSRK0nDfaFMjxT1
Igg+U7OY5xw1iV+3l3DrZrkYUwSub2NgFSCIPRQWjhxwqEA1RAfEiaZjB9n+E5XN8PMyK3aC4+Q4
nZIpkh+Gdhq/3/4VGx/y4kes9o0RNIs+zJzIGVHKQ4rLLNbqVYNsX7gnxb41FIL39E+BM5CZroYC
O9jm1BRtD/5Ko6I8swT30lJzQUnTslcbEP+w1U0D/hn4HRGPyBFXi1vRNKycrAI3IQ2ZdqqiTPuo
G+2inRwlr1PfiVUUZM0uXcY71Rwh1AKrDfJ3t2yozCnAkMmLwVPoq20lB6He0Jdm76at+RuiZ/4P
Sfs0uImmjnsZ8dYe5oCQfoPZpS6yGmygbV9ApWCwDOHBYdGKZ2Uk6o1SufVUe+53+LJb3xOHPcYi
LeVZWi2xHsZxMiiJBTTFkhQfVQN7dJVYjgMggEP5z+2N+lrEWn9Riy4jBS7yVdAjl8cFsTTA+T1H
lHSd/9THse+8uot7MFpZpn6Ol3jWXe4rrHZg0xSnodEovRQAMLNuiF6kYBz8279pawVwfCSOhLgA
z0t8kTcneEGFLYzQ+YXEo/df87AZvIpmOrRsQzndHmrrFkSOiKVmN+vOmi5lI84fZ9RAvTgZm18J
VfX7CgW1aOdeF4u4WmTK/qK9ShYJrna1yIE141tZgIyJDAPPbSyT5d8o+iJm2Uma5jZSLv9K8Pve
eSs3TisAPGALpGiiprZ6TvRSm3PCANsbK90uEI2I6mNEXKkfccNbQneeTVxkVLkKv3TNlGHiPXaW
svMjtoIsrgsHxh5cbEHEvvyc9TKVPbJbjlcFiYU49yApi99YwIbdql+kT5GU57E3mVaIbTPIlBCZ
e2MZfSPu4i/yuCz/zVlW/gRjywL2poIXtN5bVujiyKu1ni23EMysOanOUh2NwFa0CjvepAHi+f6j
aRCwCgkeYYW57opIcay1Qy2UfybN8Wn/4/WQyctvM6mVneLz9RnAO4SRgGzQ4iSeuly0dtSmcgi6
yKcz0D1aMSo0SLdmPCVRsbM5ry84hrK52SDLWxAUV5tT6ay0msMG5ODQ16fUFGLNtlac0hn3YpAa
eyCY6zNHFVUE21RLgYWuATgSORX+SInkFQ5qjSFm9a7dJ3sgp+sFFF6bwsCWNBEZD/Er3lwi9RIX
WdtBEpFQdaVUnPLiU6J61qrOefe2YCiqAPDwRQq1Bqg502BjgzbRGC1BtDRV3wNiEQoltlYeb99X
m7MSA7F8YDXW8Pxg0DAQd2ZoToEZHLO8rD3E8uSDWiFtdnuo622Bot1r3gvriT6IdrmASQ+tMolS
yVPVDEW9xDHmQywFM4gl60Mu639uD3cli03aKQMUJlikvg61aHVNyAipol4GzG9JuU5c2iooJXcB
fqx4CCBQica73Im2YAT9F/Ja4/Ru1xnyTxshaNxNLG3uXKdtjBryU9KPzyOe1+oJHTTccNylrLGc
2fnJ111CugAkXjTmRa9wXaAPCCR7GiKSNwWl+dlspulzWsaTW/cYEvLTBj90rPLOTLR7FTHWpzBG
MPn2b7i+4gVFAA0i3i/S2DWiLJqNUae6hOrpaGJMWQqEelSrx6TJS8pglXq2uHYPyPwmj1kLmer2
8BttG8antMT8iY9AJl/uEivCzB4YKCL9qS0gYLBzvARZ/N+qJmH5gGZ06+ZhUv6MZqX5FOlLfKSs
O/zGU6AB5a71JwNN2mOZDUNwSByM9G7/wOuXl98H2AYFOfLGq07ma0kukS2JHp5jH/Q0SMkLlAhz
oKg/ITYx+0qbNzuDihDt8rmnd6YgScxn4QitO3ZZ3DaYhSPRTpZlfA+qsuR9agZfrazOn2VzOfdx
PHuJNEQ7gPut+0FoV6CuSKOKkPXyc9SQgcFrZsjFKgrKBolq+U4e2PeaUewVTzaGEo1pAlV0t8Tu
uxxKitS4mHVWFpIzsZo1pkC1pnKc/LFs8r19tnHUGIwIDRYmnjbOap/h0Bzzbx6NULVm+2dclZ1P
m7L35X6Wk0OmZuEfVHOc4DjqaFPBCDccN5qKPcmmrVkLIULYDMye2/5y1o6ypDibwTPFhi4OPUeZ
FNwgo8B6aG0jP93evFuDsXlpJSFiQ5a+GqxsLSXo+zz0nay3sPKT8clxB/xVQeMhbL2HetgaTlxl
nGWBT123VIZSleuyga1ROyNQGCkrf+QykFxEKrrv758ZdwbBPWU3YpxVkkMJtw8dgC+epJOzZrqV
3yVtjAXHhOr7XwxF+09oXQmEsXr5xYJ2rFC40gIvnBIHq4lFC702GfL/pMTcezO3VpD+C171CB2x
iOLvb4IOSO1djils4Ol6OPR+AaG8OSGrjC1ibufd+xMlKrUgmRFoA4TGPrkcLtVqPtgoBZ6KcdpT
ZI6pV2Z4HhAZa+HOMm69zypAVIHXo0QFa+hysFhFlKdv48BLdCoZD7yH3bfAMKXPWqUUf5YgrVsU
e2r9mVTVolKOxiwGbopdoWizTP/r0UsPuAHDCQMHgglMYkwt/dBjfPH79gff/KWCm2wjtMWtr6+O
DXZqc4QCiTg2eYWOQWbDxZaCqjsktaV/IoLrFTdcoupDVcvR7M+oMB6kXhncOGj7ZyNG2TLG9Jkb
GtvCA96Py51FGWMPULDxdnOs+RewOWR/1oSlsEXlrJgNgrnQkg6tk1qP8B8cxDJG7UD5U/fREsTf
uR5aw81aSCO3F2ojwoN/i/AaB56VWtMAwjgfHT0B0Fe0eX9semkA+c6zGEzTM7SR9+pxEeCBRuVZ
gusHt3CdZzTGTN3W4erEovheRSvKwxScEKnNxpMyvV8URAwnBsIXgHHXj3C+yGo7yjgPJl0XHxvq
Zwc4D9HZmTBMqbW0KrBeMfovy5BV30PLKc5RO5jnZlisnfxAHMNVOACoElFgyuMg/q5w1WgH9OhP
S542qMu98LtFoVZv725/zY3dRJLPvU3ozEFdaxQQ+0hOGKiR32ObeJcuUfhRSkYHKcq88nKAgseO
H+3OHYphsdK/1yiGr4sMJxGPeKtoka+uh0KTelubAd1olaocc8T/sZRWUJRrIt03akN2bSRHdsKC
jfsW7hb97leYGtO+vJM6ZRKqPqSutRJYB9ChqY8/nXUIxv37byMCQYyAyicYRU7LulTUcIk7nMTI
V5ZmiT2wH+Y3vR6n+0aXo4PqpNOjPsWLi0wxZYExhdbQhfGe3sPGjMn4TVJnm8CSEujljOPWqVHs
M0M/Xkbl1JUElBROsn97ArW9G19keKt9qwtVDSAs9PrltZp1jAWURUc/ghOXleeKPvKXxpS6UxGn
2d2Qt/WPLO0c8bAWWJND4D3rTQVTJDOCf/oaSvTUQTfZSXg2Li24LALnIH4SxbTLBWgAOehaAoBC
cuI/Wgu6RAsj+2DmQ3IqnXbauSO31pv8hsyUkiyskFVAvdQ6CMhKxQBiKmj9jlghcT/XkGAiWqN/
MTdKniCvqPvSnFkNRk21RTy+Z7CylclcJ+fRyRL7XBbwa71G65adAbfSN6ojIMwNelzcTavtBKxG
yg0UPfxRi5TT0GnWyYLV6gdGcMLk5AMYWFOYCmXnkADErTD6/NA2g+K3yLLdJxpalUNYId436j9v
X2dbC08eA2mJniYh6eoRTzAune1Ui/1SLu1jspjfGzTZ/LYPwp1PLOa43uboFROt4XQFgF0cgzdB
G1VFebEMLhFq0h/MqMv/7TDWpaBQdo9OoZgvhgXb37Gk7OO7p0gDgwoYNB+++vosB5KpB0FQhL5U
IIs3TQtK/W0M614b/iJSBEUPSIXmrCBHr1YT2JHTd1Ud+uVQLCcDc/YHM4K4lLbFnnjAxmtHfUrj
aL62/dbV+zlAjT8Xs7JDJXjSolB7Ksslen9qhF63kEyk/AIwdjUh2EFRVhtz6BfxEGJ+0/ROfUhG
7OfbWN7rEmzcORxLPj8rSJdgHfpqQwdKJyZyoXJtPDr5wIs2F1PsxrUzNH4g6d3O7t8akZhBGMQK
5vyaMpwWU64WGtf8XJfByaqW2ofO+CcytfAB3NAe7WNrOJI+VDWE0wxuwZdHoAnlZagtI/Tbupb8
rlb0A/dQ50ZLZH9NWzv+i68nsghUD6BDQXq4HG9BzCdoSz30zZEoNw2owJgzjvVYC/1FUgsKE9NT
mUCQlH21UYoaD8NBF7ZAdbX4cVA2npXHxkvA4/T+aIQ98mply5UFpfdyVtbSQbkqtAz5YnVxw6CX
7uQQ/4cI657313koLzGYcJEBa7Eaqo5jxyoWPfPnsW4/aGpu3mP4Pj4mizTuvBEbFzFtAZOkFjoA
b9PqichrOwdbH6e+GlXoBqQdEkx63RS1mw7DtLOE4nev7mLBuBD2uPAPrpCW2tDbi0VjzE8Nuf4G
qqV+aMNdfRPxjl6Ngn4VVW2EVa54eICaaEjFTeq3EDxPc2Jjl1EjZzUuNoZ8sMpdq1FQYk2n/HPU
WO81SCNUhvwnKGxi7ytrX7aaz1k5yZj6sxmNJ1CrL30Q518QAO3O5ZQEO3vlWsUT9QGq6rrFcCR8
awD0RC8i05Q68dO8Ibgwu0CnNmwGoz8FTv7UUU+8k7rCOvR6XH8AQ1h8bgHgPYaFrsdemdfaP7ox
xv+7/fptfGqqefg6AZSgoLd+/ZRCdRotLxN/iQcZTKIEvSRK96gsG48724juNjB6RCbWLbtgJojq
sSzhU8/AQ4HuY7unkpSgb7Gk5mkaLfPBHIlo7Mmq9wrBG2eHOhqXAakR1eB1aAEjZAYikWZ+ls3J
f4UlhY/hWJv3sV3sFNS25knLHNQVhQQkSVbXnNpbQ8GHBoFRNOY9eUl6JhaQD9TstcOIXv9jYHTJ
iSBAv7v9HTfeDt5f+jYK5RYAaGIN3oRPfRvJlZEwR/qY8Z/OMNrDOGsDHsNG3d71+biHANuaKhVn
yjvMADK9+PubAbtoMeEdgXBOe3k40vcd3DaJocdFGY6KSW2/BMNSuSpa1y9/MVU4agpRKXCmNead
ZCdGiYdF1hGJcJGxHr+29vxrlqfpZBeOdb493NbuoWxAF5jcWnAJVhOdgfzoyYQ8wGAUP6bGCD3K
zVhjRZ365/ZQWx9RuHUTaogIZ60iWhXIBRaLnPnqWJhwzArln6LL8o+DQgdVMzNnB6V1ffipslGe
gVhFQZ8H7HJqcbM07ZBKWK/GS+rhrFM+t8Oyp+55vYCXo6zCDJzs0qLMUCNo1Ez5OhQFtTWl6D5O
Iy2D9y4gVwwoN14UPhTp8uWEFKmZ2yhbBGw0sj6j1PpLWkrzzgG1/pAVwx5e9/oFE916Gi9kb4CE
16VDfTSUOpXDwreFUUZJktq6KSS1Z3laGpRf8C12jVHkbhN2tDxnadzsxAXXW4af4FAboI8PsPIV
h/fmGFYBlj8ygkA+CDe79dVCr74YU9vfB5ojnTIUat4t0IhFjhDNEL0XKB/rKHUodPosNiPKdNMO
aRUrp8WOHBpQ+p4UwtbOYTDMWWl8A8EQk38zuVavGuo7deEjPtPRZ6Zf8QTzrundLDCcHazH1mFA
7UAkMwhtkzhdDgYSrLNDZ0QQUYfwSj+ocLF9jvfCAPEEXEY9YkYijuP2om23Og0pUopo96D2Fdet
Tm3KHNzMHEza04vqJ9rkHOdZzQ6V2s0nOwro9gdq8N/tY3J9d/MK0McDwECh8kp3SbbSyC5tNfeH
cnBcbSSTKoCCnDGlT7xAn+Yzm3725TkfdoqwW9tVKGITXJF0AOG5XGR84xcrqLgLutSen41k/pMZ
6pC7yIyaHsYn4+H2TEXKtF5tdBCExA6PP+C6y/GSDIxyKDOebC2/R2XRe7csxuJxijrLQ4i5cvuo
i3aoolvLKzAor2Z30JZXg5aIk9RZFxe+o9MVagPCKSQREFzJjfSp75X0lMZO/E2R+vD99V8L0QCh
M4wqlCjHXs63iKuOFhHCsFLVR54mFe3zHOEN1KEU5WeFUXqmmcw7afIGJ4jHmE473RC2FPXQy1Gl
wq7MwUEkk+IsikmFI2W6F2em9osrIuwOIQCS4iyhHNq5jRVgJYQjbwMeeRBiq+2o7oGbxDZafXbg
IBilCYYygL/1MhAE9omMlt9iNIpbp9Zyj6w+2lVqF/y5vcM2J+/o9P4QaoB5s4ZwG1XYGjq+Jn6W
mqNfJXlauRHCBZVLJMuDasTDYzlGy3cQ50RhJIzDy2yE/anWE8fb+TEbt4vo7fDyOXQf8By9/BJz
2uWU0dCyzq0IAcVuyX8O4ldMShDf2RjaE3Xb+dlAgcQvHTU9Nqa+xyrZuEhFhgM8mSKXiJsuf4PS
BUiWS/wG0AIjhggDbsxteff+meKfxECvHq5I112Owm2ZS0FKmh8S/MlPdWSMT7o9O+gWNCnrTJwc
la5BINo8SmYcfQuypBmRXtHJM2//lo0wgFaz8PNg4eFCrBZ9SqQZo+gw9Relre77UbXvUiUf74sS
iJikBdp92Q2Zh9JD/3WCq7xz3VxvdpCJNIRpiBACUM65XIk51pW6GpCzWuYcLDSWgN6kSZE79FLj
357p9XX6Siqh84JDFMpz4u9vH+Ssr6YYh1sPJJ8Dk1epvg1VOvtBPeVnCdeW7/pkytn7dzX1HBQw
IEKTsvM/L4ftykaZMG1w8Evp1LsWbo+fQkh/grw1+nircrUtpvoZfsXdPNrlgzK1+c5vuPrGLKwp
2mq8nIBBXsW93sxcyto26zRl9GYlBlaWxoBC0QMoM/hSg2S5ir0Yn6JyjjsK9c1UHCi/Zud3rj6/
gTY1rUvSEBLa1YceJeAVKtgeJAiM8D6du/Jk6XVyiBLJehn7zHGdeddM9erFfh2UviziB0JmcJX+
tErbhUNVIWQolRVaJ1F/F1R6f2jn/LsUBsPp9hyvyyRiPKG0A60QVMU6hIehPWhIO48Ia+bOtzIz
q/vGidr7allmX0MN6q5zzPGegMH62PRJ8IIPqnHXd07/WE6y9qsOu9nY+fhXD7qoJwKso0Uv4pY1
KJLrJEVtsRGm5ZJ9LMpKdaOw6Dy9ySbXcNLRSy1EydQBG9bby3F1tsXIyD+81mcI1lc738D10+lB
CHhd5oSHuqkbH/p84s1Ws4dh3JykKNAKTx4x5uUhy+kQ65jrDZ5lNtIz8ouyC5lXuWvypDqOjiMd
G7VuXJlu705MvDkyQ4p8nih/LTzjmEshORWTtI0B2l4z1cpTAWrs31ldylOp2M0LJpZNgM+6rO1E
/VsLLL4tGAX6ubwll7NW26przJKxiV+GxitjTftfPyd0r0vdSfc6fVf3J0kpDwROYZB2ACeuTjDS
ClPRTjAp7LzKT8sQAcSMMdb9PI7teCq1vH6x5h6TzNu7aHNYYhMyD9r0V3KaaMhrTjOlAxTafDkF
2mjeqcWEmWuyxAfn1aglj5udrbvxVRF2RAcYNAIwrPWNCf6aRNJExLBNmwS75ab3cZHX3BpaFqyC
IfitWWN47pZkON6e7sY3hUaCnu2rUgu88MtvSotcGWAQoGNbyMUZxn/6wdbG7D+lUtSdrbtxO1LL
5T2EvSI6RKtDk8611hHtDh4hINo0A7ZL2GxU7WPWa/pTUYbN19tz2/qUyOVS+CW+FcDWy7mpaoge
TlsPuGFG+iFM5uycaQ56GnLRHOImQDFwiov3Mr3Ytq9oB0pg3BDrO5n72FaA8Q8gsaLpGCAzdz9W
bfgA4zv6i29HJxaWDhqzNG9WFRyZ5TQ5iIPXIIN6ipNGfrLHJvdiuw9+3l7K17W6yBLEtKCTmVRq
aZWuq9Jda2DuYIWDJyVK/6GX0gTULG+K4UFqdSIXYcW4Oc660ptuLTnBTycc0k+Z7gSjm4RJDwOt
TqGhBJo6+4hsZh81SZUMrxjlyLrvstZyfCkL9B8OIflTUmThrxrNfxwAO7oM7kwZ+N1gMuqxBKGc
OPiePFSr60xJ20qOBoertE/0x17r2lPrDOmhVZz2AVj4Xtf+1aJitYZCUllsCnHS11hLU5nDRasJ
ORvQFDbWIHjH/0fRLDPcJAvG8H7pxvSnxUoud0OR5/lLUs/Z6FM8RVSzt4L4oz0EueMaaoG0ByXY
bv4+ZdOEjoWBlLG79MvwORuUcSdq3ji54EgEh5Lzy028WinasJkZBdLkkbDBOceJLvzd9EaNM2Xs
RKGLlkds7SQKV5kRX4d9TY2eXJGYXfymN0Gkgt9YM7YKlmnVXL2EjvNvp5bqzrbeGgQrVyryQkGA
WsvlIHm7xErXqoQMUda7UaGbkGGK9HD78GzcQ1Q9wbeBZADUtAaaLVVlx3InEYsqw3LHJx3O+tIJ
9YBwvltyNMzTyHF2npSNi12jgUM5ULj1kg5cTi3R587JF+KwtGmKP8O8RMsxkCyNfgMKcDtB39YM
AdGhbcM+IfpdVXHkYWm1JCTir6oY27R81quXDuG57w3Sj+heJM3RbkLz5fa6brya1JPBtNNQRjF0
jfZK2lEZS+gk3lTKXeeFhRm/JDPyjwPmvEicZUb6KOtp/JR1o7TzTbeWFxQf8EUIvVT4VtsTtF6s
FA6Xh+gKHvpmlsMTPY92EYRAadx5VLb2KRtUsOzB8V/RMwrZmcAsRZNnFYX5k2+uqq6cmHsVx61J
CedZmDHAe2FnX+6ZxXHqxqAf7+GGN2O2XLUPw1Rp94htIOl4++NtjSVk3y16vNQ21036iddZnntg
zj01Lt+IJsKdVpGbxyRt2r84C0JdnoeLWMdaS3cUSEaCa8SAoFFQDw/YHt5Mp/d+lpVk5yRsfCnS
MS5turcCe7k6dv24jOiQchI0GQHyttKDh7Roqp39sHEhU0DEEQQ+nYDdiV/x5nLU9KLT8nlk99UR
nYyxUiy6h0aXu8YQlfX9nJnmTvB/XbvDqQ88MBEqCobUwlePAKWTmifJHtBZq2LpwOmW/4MypT+h
4zT/wcsPfIWStBUoC2fKZT+Nw/wk11KrwoYrEZt69/4R2S9EE3GzElheLkGUhwCtioSrmzKKm0yz
BTagL08jeig7U9/YqiC3ePlIuiiMr0nJyTipCXWOAUvf0jwZbWd+7etEgyqXZjtDbVxpBlU6nc4m
hx3IxeWsTMpufdNjSQSEXz86ff67U4zxWbLU6YOxpPKdXeNbgMau9vHdy0mHWgiGYCko5DwuB447
ljHQmKNhzNFzmFUa4UQ8Vpkr59q8I7KxtaDkM0JRnkcDZcLLwXoLWnI/I7VQWG36NU0gP8uSZjwC
003Ot+e1cVKErh1BK2UZ8GmrofTaMCsZQwI4mtL4PLeKenxFj7bscF9rxj1c2sZLyHiWaFghDAsa
9HJqqaO2TqUYaNwW/XAMqZC50lB/NZVIu7MyZzoX8q7vljh5q7iSa41vR7iEaeIaeGpKMgKm8dB7
s6GnuRvSI2xdfXbM5xBNj8ottSH/nvH/Nd2wqssvqp2We76NG5+UahvQEU4KpE5LbOw3N1LvBArU
PdY5NNL8f5EupZ9m2ZmfTLuL9wL3rTWm6EWPk94q8k+rNTYbw45DPSKvw8D83GuTcYAiNTwluHL7
QmwOQHe2pxe+tchvB11tpE5JlCU0SYAqs8AxbLHmc7aEsIyj1MK1PIkfJLP4nZP8CrW3v3jBaITS
b6VzjTDNVSqbykYbidER99H9clSqI3R7CafYoj3ePjFbXxLWB10JsmaeltWXbPQwpJbE6k7RMN8p
BXlXBgvF7xJT2RnqlUCz3rlCTYueNRyBq4ADz5+i6VAf9KzBbA9LUyUPi6QmD40Spb9KC+0C10nq
+lPdq56R9Hd9lZu1m+tNDIchM04ieCeCXszfOCEsCTl3b/wT9Wiq3l4T8XHXvxMqnmAcCT6nuXr7
7GlRTWDcaN/NhfTbmqJJdXEFrj+1FfRvtEeUz7cH3PgIsCW4svgQLM06jAAzXnRpwnGCmYZVpZ21
Tzk15aPVhMv3vxgKbpOAJtGSWRsYaCP1vmaQexSrG+mTVqTgoNI5596qB20nkdx43nhcQO6zigRI
65SbdkGdF8bce7WN/rSk0XBsOedf+iKRUMQsqrsKMKXbTBj03Z7lRlzGyERlQoWH+uUqLlPnloK3
MfVeppnSHfanpudAINjZJ9dSToAiqCkIuIcjWL/i6npzDdYVmcais6GlXM3vzSb9aFn1eBjtUDro
oRR8GgcncScZvlNY6Ug9WsWed9Pm1hEeVUJdU1RQL3+CM2t6y0LwGsicWj20dV+ySXHBDc7+7UXd
HErU+JHUgMC9tsJqQxmaVGKzS53ZvsNNIEXDM1WO3CrvBieIhaVND4tICGivkTS2HGbRQlPQcyor
OMQD5aIuUsNTGHW915E/Iy1e7lFprnmZr6MCjEbcUDhMrnbNEplyHhVa7w1oqR+X3EoPyA4uzzZq
dHc0j635WJV6fUztRMNescxKwLjB8BjI2XjU1GQ8DdKIMp8V9tEhA8fhF6AL9oRlN95DEZiLjhP/
xcG6/OJ1Y4dJmCmcqjYcPvTxnPBMlM49vMDkM0KMjm/Saby7/e033kO6fCRURHCcpzVaREcnASgV
26zpp+EM36T5mSbL/CQvS3Ia+jw1XDXog8ekQUZAinp1z0d8a9acMoFa16hzrt+pKeko60REPZo0
2aestaeHJiTHC/W492sJr41FlbIdTM7WNSL2AUoF1KTYi5dLHXdqq5aU573BKO2nEL8Stw/HPbeQ
rXNFz51qkbhJqE9ejjLpaoVwOJeVXtftQamK4n913v4XJHW3k0hei2kJFBfZBh0PodCyBiD0AXsG
Yl7vVW1gu4hLSh+qovthml3xrEphQe9SV305lGa0Xgsw+3LZ4gpf649Fmkc/b++pzXkLjKAolNF/
WYUe5TBGQ6qK58EIuqPWSf+iOjt8oQFS7vQiNjYPT5CB0gaVVkDIqyNTtKlKbB50XuqUcui2RS+d
CzVpdRcN8+VD3JTaCyYXe2CyjQkKFD01QDxuEMNZTXBJnH4ol7r3Jspzv5Sgtt3J6MwPUz7tst+3
poimPIhV6s2IFqxilghZ/4B7mMynl/VjVUXTV8RMKEyoo9kLkqvlW3XRBu7YtR3GVygfHtPYqs/g
z4uTo5fz5NpFkuiHQe+dsxPTgfJDqZQOo1FPf7HlgddBmxPYejJ3MZs3D2eVKU0Vjw5myBFF2MyJ
Yj9LguTRHJo9btTWR9C5L6hyvTbpxd/fDDVJc9lLdcXC1JDm4qkK/o36Kn4wrdLa2WYb14XIcUVE
wKa+kt9q4ljKQ4aja8KKOa2ZH5SgU7/cPjYb0SlQB6EwDJgd+J74+5sJ1fOIM2aPkXQnqzNiv2Pu
PGbA5n9WU2c/J1La/Lk94NYKknwJhhlBE8ziywH12WjGudQ4PejC3el690WRJLxu4nZPim1zalQI
4fNg70yRZTVSlFV1PTIS+moEh5DXvDgM0CvK5OncJ0W086ptVblEdCjiYCoGODtcDjhHeqhaNWtJ
hyUA8ChH3ycULO81fcC5oQFac8DZQf4h94b2mPaB9Czx+t4Nad3L769wEfsTrAp6EenY6rO29dgM
eDqibTg29YcsyDW/xsk+cs0+2fMz3vqiNthsYnM4GQjyX04b0LxGSss6V3kY5R7aA8Z9WyKc6GpS
On26vX22bqb/4+w8muRGkiX8i9IMWlyBUi3YHDY5VBcY1SKhtfz17wPfhYWCFYyzs3va3c7KRIoI
Dw93MAIwe0gr8N1XINco6lTMFK/8AiGoL1HSJZ8rSCnvCnq22sNgzVPuaVThdl6XrcPoqijAL7AB
HZirT2vYDX/ZNFo/GwN8ZNskOImuUE73J7cRFy2mbFBfmB7VgdXZ0KPOtqKaUWK3HQ7BECse7Xw0
Ik+Z6dNgmjwHbRo9DwXu1IHZ7+Ew28NTmCB7p8y4jv5FOIoAaS/ugozO6Hw0S5reJv2oz237MNvt
/Niaent2R1dQpzWCnfNz+2khdXJqCNQh2d0ImdTDWMWtAZ0gUef5y9inzjFArS8+FKMLMpwF9iC8
vrCVnSvwdv+S7fBv4GCiMvi81/s3d6yiyKUcfEx2gGimTPmnseq3tclRvf99f0dE11gABUNOJQkW
TEKQvuuhJpGOetyAj2BZW5vHARWLf9QIu1VPTnXyRakt7Rxotvg6znH+ljKm9uhGsXxaMPDPpdqL
Z6Rvnfe5EuxJ7W0tPqUH5EdJxxZ87PqXwSHJ9cQOOqCSgG6fRsFwqcbuucCBqpEYRDqmFzXzHuPr
dstxmIFWF6odN8jagLbF3No28PzyXTfJKq+YnQmSemM1X+AcqpaPzEJ81vuy/ypntDJPiT5jRnX/
q9y+E/wG5KYAyLgtbwpkc9aUNt1wvS+Lvjo3Stq/RGFbftQoXH+gTvPXMh4LyMn/j/Y8eHe04F8v
9WzLQnMiYN4hA3bC4Cg5yBpnM5gt1s6R2tjazAh+B6wvdtuaodOhlmzXKX875Tn2K9mH8FkcC6mm
fK9BZnMoxNHouye3A6G/npWI29yqDKAgxZUvhbM4KmWumj9ZWrdrR7g5FtcUfCD0iAldrsfSejsN
85LUGqRErZ9GcyjdS5Fgaq+4+fTxr7cHnblLRykkaOq1q5MhpRspvctgZYUHQiCNl1ifg+ggBzs7
qNOQ7LUg3741qOkBZxFk4tPJY3A9O16BSMeMGGATAscLXY4wvEtugvvT2jjwy4Zf9ASoakLOuB7F
qBNhtiPpxIQo8HiQDroXXimr5DKNtvshsmrtGJdBsVfu35ydBaeB+ISY/QbsDzVrwsiaiyYQzuC7
URGd4XAoezTLrT3CFQtkx6UG33H5HX8EtkpHOw7IMQCPXsOibSDxZsh++BHQ2+H+Um4Otfw1ND2X
+G81VFKmQTxQlfL1Ugl9oiT1Mev7H0aXOzsY6AZGiFYdVRISbk4aAfv1rAT6EAuIyGXhNJVfG03x
s8hn55BWRvJQzMJ6NlrjNewH9XscRfMnnJH2mvG2PiBBCmcC1Qvu59VsUcU2WxelPl/SReWH1jyf
UOqOd9Z042GgxEcFwUZ7jcLU6ojjiJYVdZrB4JzkzDMwBA+9OWVHvXC6N23lNpj1teCwqHafK93d
cxja+qQwRykNw0EH3l7Fe3pZ69LsKdZ0cxSfRpFUB3QBKK1aY3v8+90DcRPS/BJ78ARdf9JGjsLJ
8gIT6jw2/aaa4kNvYvc3GtVftxTy14k+qAPRhs59tvp0YUvluVIg/aG63nxX+qb815Vx9iChhu3s
1I0FZHfQ9GZg60K70up6yabWyMVcUmcjCzkYmayOYrQHLxsa9+/fb1TWLIJz1Ee501ZbZVCCHnkU
0ERl5gWItLZHX3vRv3XA20K/TDCRuf/JNpCvpe0HtRIE1yA2rvkMdWamvbK8q3mMrZmXpXNh/tOJ
YVCPRTNWP6zWiFrI411u0vYX2++qzFZpr2wC++2YYBtyDK1c7b7t/KyNowlZlQ48d+mLp1hxvZXi
0QyF5XA7pPlYncRgJdWpawdc2bg0yl+WCZ3EpwFRah8bOVhvEiyZOj9OZf5ixDgcPI+mtCkOppny
vtXHpNwJRzYO9YKbIApPjYN4ZHWqEMoZTSWKQU8gQx8sACIfXXjj6FbJ26jCZZFnSr30U9UBgOvG
ToFla0tqmoFlE8ivDsX2enUK2yQjt5hwKfGehYcunqJQ/a50lrqD9G6NpC9MF+hWtBS4q3MWu2ko
KpI09h528UUB7AnrRvrmPA479+TGM74kiyzr0rsLIeJ6UjrRlkToiWBSVtNTWYcTYWztQL2I9PBc
aRPO2xUo+v2dtvzVVR6D+47B48qDR86wiolsQNWGBrceNbJo8AdtTL9YZpHvEFo2tguj2AsnkIuR
Bo3ruWFPpMa9AaFFxSD3kM2t9iSbRP/mxrF9Eq0hT4hWWYfIDTWvUBrj9f4kf3MA17NUXW4W2BgL
DrfaMFHvGilN9b3f9jhgX7SAhhxfn4JgotFOlYEfVDTGHO2uFMYxkEU7erhONL9iOnvpt+2Ur1Uu
q3OBB9GpDwL5MKD8+m8jksg6hslgNCd9kJrwolQ24EMD1+gxKhqrPE2gYfQRmumQPtqmyI+pHrrF
zvxus1FCiIXjvsANwClruCHB7au1iIywMXM/RmV/dgNrKeAu6agrXCpTGSZR00Q7UgYTS12uOvTy
P2eR9S5v0b8z23f3l/xmNy87ClW1333+BFOrVyM2+ySiZAiUFE7mU4saVOIplaM8heBOJ7t1aKUm
4NvT2Fg+5NWH/j0sJTCiGcD1tTRoaeNDlvJw+OHkuuTmbnMyGoiuczDZEEKTZuf9uLkffh8cyCSM
BU1ifWgzYKsSLXMA68p2z2XVD5c06DK/dbRxJ8zfGop2tUVAxCHmXpM/SG5jiOkUKxbr5kNrGjXJ
RDfhPa3usa6X23u9ilABqOuRAC4k0Ovj2uWa2URZT7uWUwcFrVqt8S1L1OATTZnNAa9MVBXjeHzp
ptnYiTY2h0b9dKG4QEVYl851cyhixRj4gLMl0b3VDM8p4/7sjEP4PC7S1VlVp14zln/tR8SnpMGe
/4D6Mu/VHZWIBpOTBgZxTOOc16bajDa4NRyDtN6Tdt7apRrMUPozURCi9/x6fRO9NmPTnVpcL5vU
A0icDqOLBGdmmulh7i1tp763OR6QrsVoBOHrihpIJB+ZMoCvKEI5ZjHc9sowMMJxsNqkyLfXzr85
Hhkha0mPCPfR9fyIuOJxmKPF4j0ZXtuucg90RRYPtRVCMKmnPSeQ2wo93063YeXAzCGfWS+oJooK
ODwjAmpR1zgpAlOakxT0NPl6Z5tvs9jKnIPu2h3vjivCt4VitMM/iuxm1j+Ww+DljZ47npN0DhYI
Oa2a/Jfae/rvzb/OSJYfi9j9b1Nf8uHV6pB7jio6FdRNeO6P7ujEL0FE1kxim36+fwvfZpmMBXGI
BB11bxLN1UkOhyjP5lJQORGK+MyZLT8nxmxc7G5Sv7d1TgesmtVUvbgEXg3hzL9Upe6cnXhtaz+Q
VLMbgF8QzVnlusFEH0KMbLqvpMF8SGQ0vTFazfqkBFH0uXSU9OP9aW+Nhz8L7OTFQwgVrev9h3Rj
SjNbDfzd6d3bMUhatO7nvsH1JoiTQxuVezSEmzCKdebCollQB3EF6rwesQqTUrXrihuzKcQH2iDV
d1IGO1HU1rRQNoXjyRdditbXg+DXMs+DXbb+4E7WY1Nl7+MGCpqZCBKAsdcu91dx68H5c7jl5/yB
u6gqfFLFKVof5f7sICPN9SWyroemia3j/aE2ZwbgsbCVdKqXq2jB6bLezihA+8Kpp2cwSeVdQTj+
uSSeKzwxcQV7fz8iaMCiQMGFCF3menJK4FoBeXzrO041XFynbTwwCsvLQ9M6atAKd47AbescOwRx
RSI/OCNkuKsp0s9mmqPOmyr7UZdHs230dxqYjnWiyl2/F0PZxlinVWN0xJR5io5EOKHtmXXe/otp
3WR76E6oqS8pwJsPXB90zOea1kuvSEtL9yIlVf+JZQMRyky15CHG683wej2Lfw4GHsJej3SltvPd
trYIOBl3GHr+ixj79So2fBirMFlF156xjQbOPbV6opxdys07icrWFgGzBcpRUFkEjbgeynby0s5N
Slr5mEzHus/M7wBkiT9YpkAFWNvLcLemtjT2UNnmHiEDvB5PKrMeqcHMeBrgZi463W+RCTkbRrC3
F7eGQngF8hwKePQ4r4ZSw9QAdKTEa6dBhD7zUD3H00QjTJNHO/nsRngFqEAuSVMzpNJ1Jb03hdUb
k+z8DoPzXwFq9oVXGlPvW4qoHuFeZsehVIrDYHZVuHPkNqZJzg4hXqdawtlb3ZF14yRRUeZgBlpW
elZltpcEmqRnq0Nyun+6N4daWILwwilGrT1ebHWq9Son2Iii8H99W+gnrex6ylFDvDPS8m1WoTJd
zLjWUPlCFnMNL5aJpB1b4YENc1Ec46Xz3zDLPVOArfmY3BvAqLxmN2kG969LZzbzaU20Sz1Z1cPn
qtWGnlyzTL///eLxjFG3hXUGOWr1nSa3UUws4zofjbvIF93QPKb4I7wg7q3+e3+o5U/drN7Sncgd
Qj/Cuk16xDLRilPgFdXFJlLTCvesz313SpLB9NGfVoGmh79GGRdpYiBG4hEQCVKp65ONhG89lx2D
wm0JnjueAYRvB+00BfSZ9hDPdhK3rUmSspHLsPeXvOZ6PE3S5GIjM+V3VlsdB6MbXnEDNy5sJzun
j6ouHiL0d3cSqY37clHn5k7hgVuKk9ejzqPRmABxvDdVbR/TfHAeXIRnsHhGUQ8ian+8/ym3tiiV
E4pQPN/Agqtdk8RRWCAr3fhFN+fHxO6USyGGHxC59woKG+tJxzYFV1yMwADXDe9LlaFtbNHwzsFq
lkGpfUqMFPH3QlFoFbCVWmD52WrG1/sz3Lg7F+3bpX+I0Sm1Xa8ol2lQ1UuMN9b6eHBiYXrqmBZv
isyYF/MA3YsLU1LAyaqd/O1W4gW1U9LS5RkC4rlxNKgxx3HrDoNTq26L14QW6ArEoR/etj0INC4o
um/HSnaKu7Y4aHPdvmvcAbF79KN/lJNSH0MRF/8Ba+FK4mehCbA8J6v1KPVR78yChBn6y3AUZqU9
hLoeeLnbTg9WaCrn++t/y8paVsHlH4IomhTWUaJeOxLMGWxAFcD0fiMKAqREyyLnIvpuflWnvDFO
XeyGj+CzhXoYRNLHvlFO9f96pyd2uP+DNrY8v4dTjXrtEiIs//2fAXIVOaGm8Hvk2BE+lrmJ86v2
BajiP8THi2YAJfLFXBbOwfVIOmxusJYYwADRCnmeK7JLb7L1FkqnmcmX2NXTPdr7xgVCVRLQgMZ4
4uN18dpWM7OkSa7xaZStTn2H99C0aC9nPFSvc4ow2v3V3ByPN3QpxPBsr5seEd60wsnRGt8eC+tr
246l34pUo+ARUlMYs79W4mc3LSKHwNGIg9ywcJ1WVl3amg0SL0bgGUOj+DpYz1lrxX8ZisvcxYdl
6VxYP3NitlNpVmpDZ5JOCTSuojfj5P403CF8/ftFJDxGMJ5HDpx7WeQ/tqQWzOlQY4+OyIAlL2aD
cCNu1J+F1eAq1ZIL3B9u6wRwES496RAz4XFcDxeh2zg15BX+GJqdR3eN6xtF1HrWsAvPbQRafKqF
4UAAhBzQ6gh0tWvSzywBlB2jwe45Ui+ou9c7N+3WJlzIljC6YE/xwlxPqJwjPPFUKn5arulvK4F9
iQahzLPLQvGo6uY78fjmnUb8CBccjv/Sm3o9oBuZTZw6nDKaWXLuEEDBqGjdo6jV6DAnQ3eaWkcc
aHnLF40Vy+u0rDmHtW3s/JKtmS8tWUi2UVSGt3f9Q1qnpltC4/1WnTzxqxlvcq20a2+kKnWoKtSx
72+dre+J/QVHj4XG9Wz1PSMKvW0U8T2rNFRPSWibfu261j/3R9naoAsdDVNANCkI+q5nFZFbqE6b
tH6N//kROOxn6YTVawnLY2f9tqKDpRiKlehiebjmlQIr1oOuE29Z6E/7Eeb2X4KhLp6BOzLAp2h+
chPEZIgdwvf357i5khx6rs6FtbWuxVpjgrhwC04j+0z9lBdRCZeDPpj7oyzfYxWqkwovLT7kH0ht
rOLJtoflZJVANHQTiAu1/+hLpOcl8pDDeNSHBkUABJ8uStYrvjp20U7wtfkhF67d/w+/1omvyyGy
MpdJZnppUfkezX8Qb6h92tyiy/2Zbn5Ji1ILoTpCVb8FfP64Q1VNCk0V7Mya3OFQqKFyZo+iVenE
BDfBrPtU2+pT68x7fTibZ5A5EkcvdsLrtFXEUTczf7zBRRhDUJuUgyEV05dEeP5U0Yb/H2a6jAaf
cLm/V5lJbFZLXxbjFZlMX1yZBeepX1o/nSwdk2PQGOI1nrv2dVadYufp+E1hWG8oAjkImwD20KCW
L/7HMlttC2nBCYEXKbVMD0Ol9yp6dXPyEeaDoj2QgdoIrmlC/jPEnbR4p9PkmPYyQEoCTyDLb+NK
cWl0gAzpBYnbFN44jsrgNZWtieNkNMonJ+6HGl/2Xjd21m5rQ1pgkAtvERHxdROPmDS9iTEY9VHv
745E5Kr0RmVG2KxEF/+vu1UIVv4cbXVbTkWs5rG27Enkt05jmiiUmaMseoxm29jDo7a2Iek/yhNY
LGIttXoEB3hvzeCCNmhtNftkYdlFQR/Vd9KpOLlNKXcu6a2rhS9KZwyPO4/haieEcxZnk6BoC0Fa
POloRCqeYU2TQjfn1Jd+hQrecOjUTn6MU9P5MU4GPa33j8LWJUqL3YI+Q5mny/56NyaRlMJKaoCx
VCpPc1mb7y0r2+tfvSUi8B1J4xYCL81Y9LxfD6Px9eKgcWh6KOScnCP8T3+G9YAKvmDnI/trBR+y
HJ8ktJfT7BCpqfxlB04VUSzC6BKEMKSMMoxj9kbketAe0M/tJ28Q+tx5Tp3NX8uubDPf0bPS9uJG
BKiKWeYoPU2oWfkSNZpKJ3la5elhcNrqr5k57A1qqGAdQEfopK8CQrsqkzpbOiPHLrPe9k5Q0qqr
JKe2VXbe243zx7O+9IlRtKXlafmgf1wf1Vzht1OCqiSVaXgIWpgXQqzA02JY0ff3xq1AwcL0xP2T
bwYmdtNMjZoogYxD5u8GcZz7dlnSvTsjj/I1ijXxjuJqbHthjPzqA/1Cnfm+LQuLPWyGQ+ZFpoWp
wTzF6hsHEKz2YqXsoue6qYd3zcRSnsoQR+id3HQDJFkiAkjOS9mNPoXr5ZlhBU9NDNBrwBk4RZNZ
Hh2h5b41a83PqZBl5JVZYZk7t+JWPIsyAmjeUsNf6B/X45Z2alWRJNWu9dR4Ec1gHqhvyMwrgEVo
E0YUms7+oU98J6Elvp+E61m1Uxw54nvmIBtbhGRSA6oBeFvsoa9/C/z2drZnt/KRhdC/R7LXjmrl
wHdt+inZe0s3FpzucAh7vN00Lq4pRo4AclCdnrc0qPJnJ2l1v2/68ETKh8xlqmVf8TLvdr7yxgwZ
FIyb+4QIcF1YxeIJbZd6hkI7VMiTd532YHSKgr13+x9KPYuDMkgAzzXg/fJo/HneUHfTGqdu/Mbo
s6NTUkLt01E7oo26h6tsLeVyqqEkQ0C5IbfOjjOaWUqW12sIQsB7Sf2GpqWzVUIRLtEafLINuRd7
bS3lsoRkC+TPtDRez28eHCvUMCVDB7JSfSOO25PR2nABoqbdCTA3hyLA41+8Bjf9oOmgRGYf5Y0v
M02eQzfXz61bDoe8y/fofVsEAKqq9KfQDkMjwppmHkVKQeUf6CGPOGkJbcI+9R95HLUJE5sUXUmz
KzCYjsrx4LpUyJUhaXZSh9+SlqtQD9QD+t1vsTL4otdra9ilUvaIsPqL3np1KvisHwAqwn/nurQR
+E8c7skyEWl4cZqe3sZRKcvSy9o2dbix7PDJVkdqfUB91sOQ14TlNVpf/96/5jfCHhzJCUR/1/JB
Wa9/ZS+rAlkQrfYdlJSp58j5qHf6v02tpo+Ba4Y7AP3GLqBLDkMTkD1igjW1tFAmSCsW+BPsnBRH
76CgyzIIn8tyVvYesGWBVx9gaYtDCGRpA8dS/npqBHt9oI+gDGU1BtZRn+zuQJFbR+irr/LLmGPH
7qlBgKG1PolzjB9y5lnCFKe/XmLa5pYYga4HTDdWG6EEv7GjEXhF6ScMiXG4P0gtmo6m29VPRV6F
H++Pt7nG8OWWFhyFssTq0ioVEoRxJinX3c6CUoYFIDBH+9gDCfx1PEIu4+rcWyg2cH+sguZinFSt
tXRMjMLUvWAqgs+XKpVTVrV7Bse3s1qGYpBFXxCsZrVRG8zhsW62ar9T8vFk0h3sKX3QndJgtxfs
9kwAtUMCoerISwpV7XrjTJWdGEERLnjijJK50csHiuDyOFta5VEWqB7uf7DfUOj1TmUBFxFRgqal
yLPM/Y9nBvFVu6BCxtwA83U/7x2zOPWCVNzrOSNv49yAfo29bUIAY7bGU5EYLt4BhhM2SMwPpA76
gIOGF9h5lhxRitIf4yzof8ZOpp2CIGqTQz2O6jNrh5NhiR7zPyEKHvJ4fyIbFy8oJY8XvGpK++TX
1xMJCjFZSiJqPzGM4RcAfvZQoHP3kGf0nHm2aNtjMgr3XGHj++A6gfIJuL0Od07+1vdbXEWWXme2
yrp7PELTKalkwiUjLO0oQluclKYzz32gafjZ7xoubMR/yEyA60FqpOGHoOt62m4tdV0stxo+4uab
fBxAE/Q2FpcyxawyjU/SMobnhJvPb8PRPrTsW9XclT+6DSH4GQjvadDNmfu6f8KYcE/tWp5YPTQG
zGXs7jymskesuiFyB3m8JEa8B/NvLDbRJlRsAEDqJmtZmJLEaEwbs/bd2qHrxy6m50CPmpfBTZKO
1u8edeH7u+wWqkKsEX4lLbQcmZugZbCVvAgW57QqFXABKmXy00FD1ryi7hUJYeJTNygHu9eqD/dH
XmLn1TldtGkwNaF2ohIWXn9n4MCxHEoAuEmOhl/mRfzGmfeFGDaHoaeKf0grEIW5HqbqmmQORrf2
FaNCViKwpuLBaabJawMtabwWYTR5FEgbHsMJ2DWORPxhyCL1oLiJfNc6fVqc6kDK0yx1Z+eu2vrc
9OMucDmkU8o7179NNOhUahFna44L7YNu0P5SD3ZyskNYLgc1AOM73F/0rV29KDzRHILiEt6K1yNW
gaWAkjGiUNr8mEnD8GXr2G9bN0F/TvB8m6BjO4NuTfPPQVcpvVkVc2YpknJ7l1gUJ+Lq4AoiB8MK
tLd9MP61OhwruoRhlDoX89F1Yq8oQzyECc4S1uROD5DLaq8KanHEpGj2OnscjoCWxhnr5z0H8JuZ
Uoeg/QYUCCyU2Hw10zKyJ4sCP70wIrKbi2HUISIYiwUG4n6pkpzzeQz37FuWHXx1kMhLCYhI4uiS
hP61wtWDWcbpRPXM7+iuzs5apzfPZh2oT7mlBnuqcDfHaRmMFphF3QPs9Xeg/sfrOjVJW2pFQQYc
ztrbrBu1k1vl9of72/TmVmIUmuER8FkQ9NvSjkIHEwEdBJuhl++ikgIBVMsSBNuePeIIGiRBMA9N
Me21JN8SJRiaexAEjxTVRIzu+oQsQpJFIYDIptpRv3VaIX8R1VoTQqhQAwjF9MVwWo9+Yt09f0Tz
KHS9cCzdlyCuzelYpphlQgUP6tf7S3JzcpffxYsAuAhtibW//l22k6mjaNG0quPW1f2qDNSTPfTR
IeyJ2eqmNIFCVFwS7g+78b3RRqaWSQ8BaeA6mrIX5rO7UM2tLEg+5bkjVbBCY5f+vDE9cI+l6Axy
CkltOVl/7Cuiz6pmMzDOqMTn1JBO4qnOGOn+UE3Ov+DGJHVCdP33+/Pb2GlLRVij/wY/M1oKr8dN
EBykTYVx55Aibd7U7cmJCsMrpDof3Vl18bpyDA9Mco9ifruyiPaStoFSLBH4ulBcjVCgeHtQuo3t
7o0aiOl9FbXNDr5zeyMRPBLpw68hoLiJhjsZT0yc7L2JQ9ePm9644I73bZ7b/iJHcN77y3n7GWGL
sVkgcaFzDVv/ejlxCHU73aCcH9HHnPoY6zSnRGvDS6ybwWtgDtpjLeLybxPhhaMGGvLbCpB9unpH
s7InMzXhc83osZ3CIhsPRaZHfpSM5c55uL1sGYobaeEskQevqY2t0Ztx5MCj6ZD5/i6LMfg5xqn6
Ngb+/fQf1nLpvvgNQRIrXa+lUOXAUlOwNBHRtv/NtDCURyuMSFZyJRlsiH9pdMaPJ9+zNNycJAHo
UktBfX5d1ZuEXtXAvxxGpQrOpWUkT06W2WcdcHZnw9yePxJD+H6ceRiGBPzXk0Q1zRRCA9ihq985
lwZNf2e3nvuzrlfOLztUCsebJtN+Y+TS2qkI32ZY7Bua1JaNqlACWJOiiETwuBecubCutcTLHKVN
qBt1FQr/YTl/igxryE7h3NcfTCef/+dCVkFAOO1G9f39b71xGQCKLrAhscNy1V4vgwhkMowBddQk
azJscWgs9dU0d/Sd5d4aBz0R2v+WLOPGlj1UYZLCy2ZPGVn9FGqiOk1atCf9vHXp/DnK8iv+uMxB
8OO+RDcHIlaX0LGLw63TBNDBi7ZsT2h897/uL99tE/7CfIe58BtYpqqjX49YAACKHFFNnxK09gEP
TEMeglSzX3KK7F967uBHABsVyVxn0B+QHWmfU1ePXrMgzx5tqdNEd/8XbS4Bagc4N5DacCOufhBC
DlGykDmKJG0+WqJIH6fEVr9UTmYfHCyj9yDvrTNLDLRAVfCbUB65HtDs2qxuZ4CxIBHRZaCafQjK
KTkusko7acvmUAvoCEmF2+mmMtTa82A5UMQq+sJOs52nDxAN2kOsDubl/jJuXQ8UO2k7BBcDg16d
CysTXdyGTgNQZaf2wXTi7lcrg65FVdpY5GJxS1bqSDnRbBGf74+9Mc3fnZzcESRpcHavV3ReOihy
ND78HrXKN91UKe/CwaZzlMaZ0/2h0NbdOJngVoQCBJ+kZ2tg02jwxKhqOPM2lk31kxgTB6Pkipot
TjB68VpLwTRDS2rzuVa77gMt8CMotlOL1jOknUQnFSrte5FY4ts0jcH7og4Cy0ObIFMPkxJUw6Fx
KtX1cNOcpvOkmmF/iFI7Us5lZ5Y/q1o3ylNdd+0PK8/H0avn2pJe00fNu0mhOc2PrNL46VRj8lNt
x7i44AVkpF7VlOM/2Mp0hQeStgTpsZ7+IKZXP+ZOXVvUCErn89DYfXOe5iL+vPjoFrCNjcaiczVI
XiNDJ26tNXypsJlvZOzRLqy8aeLeLS9ArjRVEXLCwoiVuf7Z97WVvqQWQBRsUrJzolacvVxMroPD
mEa1dcaXE/UUHafak3RnJ7oEbuCS2zu53R/QtsylPxVTkx6po+TzQRRqNJ4QCEkvbpkOwGqlcHQv
y6YqfFf3YfEZumz4La/z7jNenGYBWSMrG9o+Ud87GP1svsGKFvtMun37F7AhVRxE0HWjL1xtVJ+C
OCsNj0si/pGbrRRvHFuqr/DJKsy3Ijt4r9YlgWaHxBKKlDKFfN4ouR2/9pjAxEenh87npWY+faIN
QEaeprXdxP+kij/O49zrZEQos5rojoCU9bJ5k88Cd49ZzflNnakG49JdFf1yczvEOo3e/dA3xmRs
3pYt7YAogKGgdQoRzgJrFJH2IvB+iR5ReMtfItsOmKl0k8fQFJl5yhy2v88DZXwu+lh+G2iE/QwB
0cXFHGV/hXpAPJ0zHlT9GKkmtYF0jFGRC4yQLDjNY+oEOXaEbwzFmIZjWNgV4pCROuZeKGs8ViHV
Ttm5LXXcuvIw+NRns2pCNUAc51APamyc7K5wUxpz8jJ5gyyBCukh6+VjpSoQ15iFegpbUxqPwhiB
uCEIGYnX6JksPadHhuVi9rYiDm3XaPiqggU9Chk4v5BIwuWqlKBFLGjrDg+0lcSY4oSK/c0Y3Mo8
WQHtP16Ka5LjaSrS2K/dmCfTOXLT0XnIJ1OND6hVFuZZDwL+mBDj9DgYkSkQjIiLd45WFW/xRC5b
L1Xq5jkOpP46DJGCvnqXDV8ti1K/rw0wgc+4caUJhLzWMh9VJwh0qEmkmFjTQ+M/zY0zq5j0mA0s
tshhmqndj+mDYiGn+kSsneuejYPIqylCgV6kErbFKZ3qCrGTrgp+dJY9JRejCtofRaDln0YTqwbY
7oMBMIbfcHGawkn9n4yt+HlSxoiryJJV7xmjXdNPb4eG7eVV7b5vQsF2LaYKLI01Ti4je5GGS6tL
3wVhiaT1SErwOKIYbJ9xDCaTzAst/18TU9+ADt636A9gOJt4oquaB9tOddOrCbzzUwocBV4j06y7
DKkdHFzo+cYxkU6gPcBNKJLlUPQ/gIn1zhvA615drDWcQ19nw0NoOsO/dS9g3U5GEnyxRrbKIcfJ
tX7ow1H+It2evphGZVWHPtMHXsrJHJH050srh9JxReanTue+tlY/5EctlEn4IOQ8jEhiCnSMtLys
wqPuDIp60M1OmT34GIZySXSK3Me2ToLKKwraov1hQnr7WKu5wIlzVmbcg4MydA6NUuSKV+cyhh2v
FF38ImWH1nsTdVN/mJI86y9REI/Bk5sXQ/0YKXT7e9LGF9EP27HvHwpHpLhDtQ2I3jSiWHER01hW
ni0VMX6VUTimH8hwjZ+qM0hMRkpZF29gMGhA6clc1PO7hp8zHB19AhBDd37MntVKt8czLuah88Ti
I1BvTTDPhe9Wady+nZxRj56CWfTBsUIorvhp6b2VfQ5lmnMnTlMlQnywLQfNh7Nl1q793YrCxvke
qlOrRcCufT2h5ok8rv1JS0ykNb3BnDvxvjLM2P01ES6WByeZ8lqcFRmMqvDMKaAA6o2q1tBlJUon
KSf6bOthUvxCSazkjIR+I78hkaykXqvPzvxTqH1fmRibWGV1CUITne6nwHG5s3w1clvlQzt26vgR
WmKAdJhaqMMLuolR+zPpNKl9EkbcpE+CV0X30WIMg//VOo7y3al0FgbPmfxoit/BnNWGN+MoJ6Mi
L3AhWntNpooiPtQgjsWvyJ21PEcPvS269yidR8VTMg6VTWnPmfHvrrM2/Ixqm6mUbB+lC1/ioSoN
zP3CsXgOQewh2HSZ2egfHA29W4B4o+shkQ56Gb+K1GqS8FhoiR7zXlVt4JToMkA/fc+6KfoBOpLW
vHWoX4bCmxvULZGrmY3QmHzSS7PoP6U6jU/HWMmdqfRHAOkx8qbQGYJLayWtfGkzty9/ZdG8qEQO
Olv/xaiGyTypnA2IOAr6tyjeKCA28S9KJk1YH3odS+4HSQYdHrTg/zg6r+W4kSWIfhEi4M0rzBha
0YgS9YIQJS1cA+iGa6C//p65r7sUOQNTXZWZlRn2T5u7L8tlIl5vhKr3N3kfjzjMVmnS49fjZaGS
Y/mMFaDEYtCJzOHH6SB1gpVPW/srPJ0/iuXRN4dMHmsRRVV69OtcIvzxDgyjUtJKk/C9nxtuCto0
S3dduuzJKs97l7T7petX372McTD7127cAzbE7TFpTzJEHpf64tbMjpYnhsz062pXBA0kVf03jsxW
PUk0jm5qgh4Hukpth5/a64pr1GzV8IuudxzP882GIzeloDGVwhsJh3K1JMUCh9r+tO6j52dK43il
CDFdmiQnTrCHH+8ax2bDeiDfYyDZ6XZKmrLOiR7DTD5wVvGMAhyTZrM67Ue9oPzOxm0JrLOHovE5
GcLKS93RStZ829zlh22cZUsFu4BkddiVvsLRYSc9TNEOZ9WQPJM3Xeg9H2Kff8Lma5OtvuVMKbNQ
ud8NMgmPnJWWFZ1Ho9ymwPMCa6MwWgT6s9Ll520tqq8+wGIlk8lWDZcjMOKBqNG+zb1djveL5dj1
Y8kOwFGYrayfN+oeFw5J7ffgJq2rU+N2YcyBBf+XLYMSsBER/zbr25XmIGojVGZbDaaatROGfBgA
EUORDvY8279kN/fQcUsyyZRWMVZpUkbSO5GktyXnGAOMINXzIOM8WkYq8yQVPtTKWWeCB+z1WN5l
v2h1bpre6C9aR9dPYfhE+6+2dItihKgEfS5n1sH2p0rXXncyldHGSnUyaPUzHsRiRydDfLaL11sZ
TIWaQy0K5VSJ9eVsk/0pJ/b3XUzv1XG19aTjNER/zXvVtE1U2CTVW+nBOk8P7xO7y/0wB+3FLoNm
uNvIbYtTB3e09cWxtW3TfweHzCu7HEwRMtFN98eyH/t535W70NhGa8+j3i5+Tk4eAbpOnwDOhv1u
WKJxNo1ZchCbK/lOtcmTcQicYmsm+rKUaXqqnijGTvfk6rDuXpplcIbnY8QfqGi9cRrZn4r3Nwz7
SnFBqRddGyVqmcmykebsN4BsDwn38ewLE/Bs+HS9BWaie/cyhofnFbVU8d3cWuZfJJE57urWlw6i
GZ66oJ9+CKK55jRSNi2K2iEcEOrqPkxjr0GMGhlPfPHWLF8BOxh26iojwwdpFrkWo92H/4XxWs2F
F2rV33ndGP23bf5c5xXF82GcsHjLq7BDtt3T4PaZE4yiyXeV9G+aMvHqz2phwRHpIOd03wzlE3kF
3pTOa4fTCx7Abp3jbuK+7rJpx5T2ePxmek6361y7nLRyaE15xzk84WRYD3Sxy1Td3Meigw8RB7Xa
HxMCxh47eTORmiZr61JKqhqz2lID4RdNP/+KZd+9UMtjA8k99B971wHq8SbUb6UM+KVryEpmtqPo
pTPbrGMqdNtgEbZVxAwW4XLw52ccky+sHOgohVpm167rkmHIp9liHMObLclmFQhWoffSfqmbNmhp
qxwy65Z4Hu+rfbP7H8Bz8++yVCOqw82R0x3vZHS2VqRHn2Etqhq+u2/blOyQ8mPb2k2liOzMnCeV
mOyUBq/5tYRqOVkqGWTqbije300Y9+Zh9qXVZKDAy3In9lV+bV5i+MAsDSJ69epYXxafKtC3Y7Ke
VDRt4i5sInPtJu7W61jG9YOzURmLY3KNc8erWQ5X0I6xT31FpsiDXo2az7EPhXDq1EDUg5U0oaJx
WDavWCKS7n/Oru6Gn462wyHFim1oP3RvhUlmmdFv064dFBYlg5eUSJzU8ruyBPoOJp+28bNerzLK
9oT+DvzapcHFTMI1p60VOr6rJ6/rsl7W9vQTU80jTquoKX+61FY8N0S1fffbpf60O6N/xMZXH+qI
hqejl+Y39FYrrjGlY0+bjSc5d/tg68/lWA/fo3opgUAbLt6A38/y21ojT6fehMRbhyr+UHWYbJdq
mZOvuFzMfA6qcvNfk6n1g0Idrv+ntJw9zJN2COIrZZySGjR0qpPphPMQROP4UIc0VSkHRYzKVUn7
desZ2C/Y3zjeU62nZb5o4s8pMlE5Do9iNmt30b5sne+9WeX0rXPodx/k1uzntt9biWBgs+64k/sf
36hNnn1r1MO3nsbUe/BXf/2vRpo55ZNgJTj145sXWReP85itY0sG3hIgfHmsG8HSuYNdovNcurHV
4TAXxH9te0/eBblyyxUwo3FT3YrBflwJjrrqpovLPLD8eDtvs1fSii2BOPfeoKtLM9rNN2vr9X4f
Du6iL3PslKcaSGZ5GHQbXMPNGYOs0q6x73uuDnHjN7c9rO+d4Qr5GrbXavC8d69SgubCWzoU9VPs
/XBsQ6DaMgLcptYCknjb+hFgBLPndvx1hKgpW9kMFSOBpj9XXaqWYBqe0VbapVso15Gv6Ea9IePM
tO7VpKY215FHaIKv+MMpdh7TP7e3Srq2cml89NCiWWltF/8z2Peuv7qTxKuoDCfvjhWPNso2Zl/v
2z6v8Wlyo7g8B6Z3RTpNpl2KjZBFnW49D1NOBaW40f/tfxy/boZ8VJtlp3EVN//GdjqqYg3D/a7R
+LjtqXAqD+yYyNb9QYzlOKX+ugAVeU0TcKCM7TCe7ANJxZkhb8F5MrZMrcfUGUgcIn4nHp/cwOr2
C7kpIGk2du8UE9ayplu2srh3TRvcH20f2akNVu28tOOszAnQyw1OG9T6D29P3CNTLbadJxukoLpz
22ExOdpbjEhKt2n/DSWW+CmGgZZz5rV2nfNGj9Jfdh8n2KtfmaO5b4/9lljDPpafigWzZGZAq46z
mHukLsqro/N6eCxQUnUcVitwTgpOVbnWKkPF75hHzDW3pRiS0V0/Fos+sTB8nIKelf31Cg3FmG3S
62rwNwYd3tGkCjAzs8FOZv60Shsrit4qpxyitKmrvk6rcQVpietKsW7UDaWVudjgPzcWGfZpx7r2
9OzXR3TpbNFOObiV840iLn4icqj91N394au2/P4uXl1EuFbf2N1VavpEzBoDHeZtZ/zXlp2pX3za
W5pERz79uQWj+MQCxHvvefu2s3CVEgW+OMGPITkalXqenh4Xn8PpP73Y/ncMrp25QInfPq3VFhsm
khDsBwjt+MWij09i6La7daZb124erImLldbbqK9y9OYRa0zXeVnbzrYu9UQE20MAG7DmODyH9wPb
J10+Dk0iT+jZvNe4t6YE3bHbTmkYWuXE0Pf/e2t0Yv0FpZPyzcSOnJ8jn2TLQq1+pQvfn2ORr5Mz
vwUUiX9mo1PNMBXrg6sn5u27PeFyXkiU70kRc9w4VP94e9jZTeTJ5z05d3sirO/j0K1fxo30mC+i
9tTJ8bW4rWv55nlRchbXjU3HJeX89D56JzBVHvdrXV68wy9fjDvuvE62RY+sLVvl41ZjooRLKFs6
9VyzVeAte7Wnq1mUx22tuG1raaJnFM1ghzw+i5sKhZAlP5BXXvSGWU3qSuTyxT7Y9pT7HUsrdGPr
gHtDNx6/NwS3MmtLobu0icYG2LBf6leM6csOEy4a6AsOxOA4XTB3L4tkqe0EWju9T0GHtAwx4jJl
7DHBbzb1FP9lttmvkcX8mIIlyHPfuGAPySLG9WtJXDWfxtn25P0QVJP125AZ+F8yNUuZzaL2H8pJ
yL8xwHBXtIf2v69r2VyNW1aioGUImjTQNTmzMRDif14HeFbU64T59aRmjTvFUMLGp9z9bn2dRnc3
p4UFpi03VIqrTzMtCjYL/fekHHcIu9qaPxJv2F/3kKNHHOBEmaom53086s2/63cpXvZDl/ZrSFOw
nixbQ24e7ApMZxjP+VmwnSBSSuvwbBmGx8JX03CNIQHdbDf0kI/B3puzxgSQOcE4oi/cul1+uGif
5yv2rOJJirkc0qgKlu3sWLO4xPvoNnf9TUDCkBP0I2CXGGmdOCPYjC51//cATD+AnKfezbbFo53X
pWbdqg/NUuaHG+8/YsJaRdrFkffNCpuaeXCP7UdFDOVSRG6y/6Y3FW1mL4xueUSPLzIsjfafMimD
bzgbtv256iL/+xT7gHVbGLaG7IcjAQYe4/b3ujW3W+2aoAitffi80R51Js3Q+mwLruZl8HtGODws
sN41dllv6Wwq9Y0VV1JLex2tvAiyj06x9kv9tIUqqZBSmKUw7RrOT2ts0TFVseoeaWuOJp+bxt3y
PQq1kyZA5+9jRZjZR6e6nstELNL8ZjOAfWL8GptMeqQvP8mjWR98DGEC3gaWy1tKnvS9tCMv4z8x
QrOdj2OST2yMhQY2gFiNZ68JeeAAm2Xauu2tma60Gs/VMM8FrRxyO9frCb51ce5+W1CUDfdB1ZSX
mRPlbTSD+zC6t/gyN15HFMJ9UpoXK6ldVnKIdUp38EyMh2xLuo/VagVfgIOBvDLHB49GjWF10Uax
Zsn2l/cLmXz3VVKxQLHZcXs4HNGMKQ3X/CG8RlhwOJZ+DPVo8eoTzIHT8KF8L/P7uJnzuKzsls2K
nveTVzXRRWTxXQBe9+jhiKvILxzMxhE3k5v87AQB+MSRrEKhU5hjOwVx8q3UrWPzLqeAzkIdBzqC
0vLgY2ZLl5jb+8bJKkfKKgX14OVh0gIDpefE9DfyiGOhfYDIuAbtIW0wVOO2F0Dq7Y0z2nLy7kCu
WoS12ZqH0Jk5d3b6NvUEQnm0D9uYMP7gO+zKa+9UtZcHrXs8l63pf7UqYlVmC4hR9WKiEJ/8ueWy
4U3XWFknF2Ee997rf2wBHdiH6MPlt9iaIHgVnjcTKrgEq/MQkwh7d+x+sxWapBjeqNJrfLDUIfwr
uqRyUkizsX6spa0fl3mGR5mnZP3pVk3UgkBipkcKvInSiQWTexkC1+Z9X+9PY9lu69u0LU1cYCAx
DanvVRLmhjiau2rvavE9ORJ3vd3WEL9+rcdPL1J9fd2YhK3Cw8H/Xe37xhNLvE/y5U2AceQr2dWH
1iL+wTIqH7rp8Q1M8RTcy3wd93XMw90r5UX1e7Tfi7gbXg4e0OPOk7L8HpNz578PYx+prIaC3j9D
2U53uA4igDG211tZP7k7+Nw2JWRLUvMX+iW+ChVFYMXP5oiVXEpgYusyzJZnPYoGDcLjDUr8HbZe
uGMREdKWbHJ2TX4M9qRzvQXbUVhW6/3y1mW2UsdKhjkt9001J6Vh03Lje9MHkE5iXZbumL6cATrj
SXr99Ddc7PZ5EZvH5h7SVjdb3IPFzs7ZtcyiJlEvEPFsakVVnVwPnMPc9y5oIJMcD0utHHuLKPmx
w6J1FxDlfXuIm3B+Ez2s2dfsr2ubSWcZKfRhf+SCKeBg/mMATzezh8G9m/A+XaqNyO+HxshAAjuy
WHg9cOgW73NdT01KE6NqCB4DnDoz4CVZV29ew1WMDsDssHvSgfaHl0Qv43+kh/ukYiHwopr2lTVd
FnhCeSGtlC/EuT9zaZCRBRfkJ9GRjVPQXA6r9Mc8wd3qRiGV5T2UT8A80AzJIxY6YYPeLGmxQkiU
+s/zmThyb5hJfQ3NGprbFsr4wiLO/qxaMe2ZxPCw5ASVpF6EUFSg3xTVNa/i0b3clF/4/8tobb5B
ueJXBmle/rGZ2DHp6CMLdncJJ5PFoTM9NUR1TmntNOY39C8UIcGhQZniRkqngp6UnvVmQHk/htvo
XWbZtT/COKFy9K2p/sz9WPYFMzc/rBH2YoTLbp5J5Qp6fmr7uPxrwn765zeKZlt3TkOfPgQvPm6P
6klhmrKeZulZBe2kVZ9Uo4blJdi0vDj0dwb0UQRjWtdMTCew90Ce+S6RC/TVH2/ehlL6VTF/q/O2
a+sjEcuB2dCmEueMl7eS1w6P+Dnt7Hr/FsO6tMXimhGldVMeGq8Sw8gCmrTYBJw51EEzz87x0zt2
BZmYDDvDaSxYBtiJFt8zE+3261rv0e9V1U6bmf8/HwNLICLfEVbDgRvtdPiTu8lPezK1A5Mxiz+D
U2IHPVojq511b4fnLZ7bJudXtm+VspTzlgwEjaTancV8SiblzZgJRQcIz+pBI3TksIUn6DK/Bea3
WYzQyLRMGoylHO6gn3BFJEtsn06xbHw776qxOh5LbDefjXcgxaE42f8NcyQeBGLv9SzslvS4LtzD
oqWk3KDIXgk0K7zmdcKyVSYn7bZ4k3lAWHJd4ocuiKV19aQztgWRQIN8ZPSs1pR5n0He68Muh83b
5V3SxdDPLqMpXHXsbmOxcQgAIFcWwBy+cr8nz+tgfeNhkUU9uIpJZXVlnw6b3D9xXZg593ZPnJF9
Voby2vvNJWmqdr7z4Te5Ds7tgRVyr/KwovW6Bqhvm8yLNPjYPJY4FoGj4EKAp9jg463mhiOeGHWy
p91YJ+SpcUChJPEML701sPlTCLXKJ9U18JFoS+o4ZTCRn/TP7ZEyqIswdSJasnxAj/o6NGTd3rc6
Ygqy5oA8Byy4vRNLOP2UmyHS7UMQKNkXSVXGACjBXt0nidUdDxYhkA/jrNmImhYXCs/fazb450qt
44Vjyv4+ur39L3APIirqm0IVJGfsSQIXTsfzZpV7l/3fX6uYK28+lVs3DJ/7IGjity6wn+al6tG/
7wPrtr47OeCr1jFPacze9pFGxMlccQqBWfB1IPwUzWb91jW+cE7LWsJl0d6s91DZuj7Pjg9tZ5yK
n65mdDjXHRGvhbjeX2RqcICeYDiP7bWCjJoz0Vcr/6Hc4OI9gxXi0Udtc6Jn1njj2mTdpcxZ+poc
XRBl0Gydunl2mNetQ9SfV2wExRdRs4FxbfCE+lDwk3faLMeYjXD1FS3TqsXpkINlpYJh4hZq4cjv
PbjKx2AOg4WavkkUtjgUS142MxZEbJG36s6CoH5TtE3+d6bBWX7zvV1F/8Dda2QCUQN50wMI7bnQ
tQPGgxaRrrfS41e3TrNkz3ZmZ419lvJa9i3OcfPR+c3Vc/b5yNFxUqthzcvjv9Ay/ODGEPSGUkPQ
r3uz8VLEPzajkUqSUxPXQUQ97Q/3IoTs3tpKNb+qFR4Zr5axQrDgJJths3No/8FpOBAMBi6uoZzv
8Xw6jFzcHKwAIQT9OLJFuKoQX89kSe6HYyIYLyIEBIVUH6Ap2kYpv5gUaAVMHIk/I7zZlu4NKFTh
9M5m7o+u84qDfPeNRRdX5QGid3ll1ljnQlRsFuRkEYZ3rn9TH2w1tTxDfnFwwgX1DlMug8HOxOib
6Xk8MIcAGyNnLh0lpU0JNAeXbR2p1/EUDt9Q8yj/xXa5T79CaYS5rNTyOJ3trQ7f2li6EZtmLRT2
jltL/QTvQa2DWQaEc2ffTVj1xWgtrYC5eFtDMQCz9I4GeRPeB8wRR3+/tNX0EWrK/g/hN4IR9Hbm
c757R7Ymy/yO1L/sipslVp1zmeUPpddofWwG222voCyw/v3/v4qxY+Fzg+l1XqrGQ2ywS9P+OORR
q7Trd3buElm1eO42TeuxhG3kdd9peW5S6y7OXFVi7TJjvPLTB8rgyUIc0mc7sR/Dyel9jqqI//lb
6SDQoOqx/R6Oe/PXPuq2ShGd2F/jHIX1fTkpcuYg78Ll5BxSvuvp6P/FUkymwNWp1Q9y7deEXLNY
4RPq1djymhVn4DvHmav/emuO6wzvaIwcWWa0X5mB0J8v4N0V154ha3NjlFht4Cyc3zMlPRsIOtEF
lnDVnxVp1PuCkl7zBVonzGNfAUNOvm+5+ZQMlf4lo3l8I6o+QaRk5kqcyKd20RXUTZj3I/b0uIgo
hSmR7UzoB4xKFsLzfFM3D7OI3D1tO7y2cq+aAe8V0OSDQQiAsujYg/9UtGHzi/W6+k6O24Q5yRQf
b30oHSfl7PFgrjvsFB+MpCTmkVlCQkqBh8tHNc1A/LParaiQOFrqX+s22H62tdNqP0K/O6rwB6zb
CtcqxXM8D+4OUiU4xcp5NdtLqK0wzKfp0Oqu3S1ahqmb/Mew9NajwOpqqXOzt4ldUN6kndZxQBaN
gq4pxlhOJl9qJG43fPZ4GOLZCU/bsTk+q1BKHsVgtWEIz3eID2tDHghEsHLNO40C8KVsooSCvcrw
vqRPeCs9H8GXlyBb3cBpWDgpVahPSTJFz7Qh4yeElzc9xXPXXhbb3fVlVPxqzDFE9+T444aHmZLy
2Rq66L/QCLoECNd4OMHD+88Tre8nZMEYpOzHILDBCByjUCX3KE6DGgHEtfRBmKwKS+t/nVebI21R
h8COarl3OV0m0pfZQIHIfvabQqlhs3GMxc0rsKs2hvCwGZlSdDf0oLZE+l0QdMt5TZLOQicqIGuK
IegrFGDQ+a+KZaMgW7Q3/y0Pyth9uyDPyEtHOFsub5Mko2y70liXVfO8zns/vTcder8HiwS+95uo
1KSxf5hLCKo8fzLOzl9Qtb33tIhy73NUM2VQWHSuD2aER80cbZmHZt53P0UPkQRpDb6/PmAMNb3V
QUCWGE8yJehYAsofkbzyaTQhUaXoLw6Rbvrof4X9GnR3nGfBly7X5unAQOc9mVWI2/gRoHZHLtF9
x99/KzPfBnFFyWTH38D4/eWxDjl4UjnVCV59a7j9NY0PJI9DT2Uuwq27x8NuG1RScPkAG9OMHCJW
Ir6jSffqvHZgQPIjrPp3vRGIfUIRPdnPbb1ReZglp7/DsbfP/VRaPJID1T5bStGdnIVEFghEkNgf
x9Avc7pZZDmjhy+Pp1EbPf0JRrM/r663xWea+9IplnLZEjSMVvLLyC5gIMTvH1QJVZHzJ/LQChbd
5o3nW1YG+2m9V9P66SSpM0qRnu9br9oX2ANs7rItbLxnaQXrb45dfZAZ44174S7O+KNqTYf+aMbf
8zIk9l7dyW6dYTxVnzw5cg397ChjqGWMwIR7qZJl+M7s3UNJ7031TBFQUV6j8f2SR9R+elsFGH8D
x374varf23L0oqwCM+I7493Dw9h18amMyZkoImNX34Vdj7hFLkiOUA+JskIkN1JQq31Wr1AfSVpq
goNRks4e4NOMqpX2Ia5/irURc9HFiXwvm5KigGIg+IY4FiGXw/d76ecgCSgVVdun66T8+XHtreoT
gJXQXbtpRoxFE0mZDatuvvN8sx/ZPja4OmKYt/8D1WNxE8t+I7K1heAusETDPNZRYTLdZpHIfu1W
MbrI1Xanxjjd6p9M0nk/V/Yr3LstdvQdQ5vLmcapsp1d33jmpQP8+t3Gx25lco2YKhgzq/DUrFv0
YXCMbp/2xrgVE6wYPoPDitZiD7kk1NjGMJU082gX0REtAD+1aNdLuyYjK7SVV13BotvhNDhhex96
KI/hxAVHqjgOUH5jhPvb2v3EOldCVHydRLmPLSCzxVOqJ5mbOvb4O4fr/jxmT4RndP364jIE3Mb9
SX2LteXWxRwEPJkxIqxPXOKARXXlDUjHRf3aTFFVZWpdgz99GKE46onm++70g/PWdNZmoZILMffR
CdGymYpoPU5WvwSf0baIP03jbB94ZLB9Ho5cXvo0y4BgtcmWrkFk/tuQmqxnN1QWU9uweg8CzeDP
BhWfOmlonAh1x412hpRb2WUkO1si8KZrawZfHhnirIq2eJDifikjPWTT7Lbf/dJzjkzjJmOdTX+j
/Mn+2V56tFFwJ2UkPlDw+CNqBIcL5TZhAGXMHPGtCZaKKNcm0b83u6Xa4OAUP5Q2CsuTPnSsU7Da
6rPsVhsVrRU4uE15oj9Sq4V5p3nEVkpWjWwLMNL+Z4+QEWnW4gjyhvwRx5n55qtzASCdqfLO7IIa
ttVLyWONuLyxACrmaYiRtPjhgMf16rmXenXs4aKcYH8OoTTabEHsE6V4p+xtitHMNN3sRKItrYID
0sX2AV6/RV1pvSKXQpRRzUv7fdvg6IZ0Y2q9wymhG9BX6QbRMwvdjEy0ihBHlvTPWFn7R75MUaL4
hRVyOvQPo0lHRMRLWk+lPAH+TxCGyVH7zBJbtf1K8KD60/pl9A89UHTvTQFAsqPp69HpNGGSx8la
L0Xl7a57jrgG71HSuH6BCG69rrjlLE8kbXV/tLJq+wkxRrDdzeMu1ufakfELfOc4ZHKb3G+txoPs
bhud/teA6BvJlW+THddben0iwDDUabd6zQMik0URAN9bHzCENbpjhOqZK0NOClf34mWUVvSlcc5N
/iA29JZTi+rch8/U7SOCecBHufrJ33GLgZU8lGXFxEop0R9uNzZZvC2+demOrTXoVw8z3AVLue/n
fnb6Pp9QF/oPkCHltzWG/z/t0yCB4b2qtE/73ELuW0p1xBZ4DXAQU+ubjf5VnBgswtN01PZ+umWR
sCFiZLyhWFshFjtIt6HYY6Qgr5ta989qHrfnNYwreVrLVUEQhJMq2SS0YdO7wPdBAjbLmzAQdIP7
SiP9S+05GTH7F1SfDz343fSFrTvn3NGr1soNsrbu0YuPQb0GfaP31JY0Cwj3t85J125f81Ax5N4C
cBonDRcYbdy/0V2cWK+NYGJkIJ6q+JbuiSjOPpGW4rIHsS7HfTVslHocIZCGTWNf/W1YjA5puoFn
7nkuvGLQA7UQAla66I4VRzjm7+LAdTtQX9qN2TkqRz35WcjCOqBPvK01p4bq1HdncYF1GFRhF/Vt
1wApuVr6M5F1Y3cpSbx+rcje7R4mv1kHeupW36NxkR8HJur3h6g8B8CqoazZipVIKKlD707uezp2
Cksmkf8Yr9oezouz6uEix8Y+8mGhEwZpAghOHVKROLDZnruoABk3C8ZehzBrdLovhiKf5aLJ0XPh
NGhfkOLX5KyitKzvA2HBCdVR3fIkxN7+2A/4uBUI0YbCbsJxZNyNJR9F7NOnPx/ofeTWj9fElbDK
PBHw4Zq7Mb/MskKIOQlfPiaS0yKtrKMOU4SjU/kcb06DYKg8/ORbnRBzU3QruQSP0cYslBHekXjX
RVT9QLsRii2v95BptEO89ADdPI5nJtj1JVh99GmVz8J16pSxO10pW/PCqDaO/+IIYAvR/bJQyE0S
D1mAmqk8BQQaoTsR9uhcV9AJUh9iKslGEtj71IjubxTBkxWEpfHyRmpef1rA7B7VkIEvRYVZHacR
qRmJdLLFy6pzNvHdbWpdn/rOsx18FjlcC6uWAcS02jQnzVCRDh+2Mv4wKCdoyJOwBv1od6T9Gt0A
88SIMLdBngtkVq7w/3Vsd/mxlX2Q6eDYnnF5kHvBdnozZcasBwTBtgzicYA8kmmTuO2Yd4ZY2NRw
3Xfe6+7Yc8hXtBiLFVrnjaq2nWaCcupTbfybxmDX5ZO/b//j6Ly6G+W1MPyLWEt0uMXdTuLUSTI3
rMmXBBBFIET99efxuT1lktgg7f3WFnTaavM06cQ0vhNxrZ8mpQ1rI0WnxaZFeu9DWWKUSfy6LOaN
Ww71epp4mgFz6yX98PmRj64bmpe6pytq1/BBwBiGI0JjXYW6PbsgJfcgWQOZot4tYcHh6rjqaS3l
PsrbkBj/pZix4KB+1JtsFkJubz5+aFNOza8Q04C7C1ozlQQ5O5J1fJjpy4kUpbNJ4SnEs7HHoYDI
sEtZsUdEUR0anIG4mVq+WGMR6tOQ+uKucYYIaM3GydijewQ78JUbXESICQtvwySf6WzvYdjCpr/M
5RjyUoNSfZWpUMEeAJr/Li25VDeAE+bFMHekiWvi4gqg4Ee7Yvbd8hr67fAyNa6Y36WbZ87JUD0Z
fzVjMJ+q3tUWZH2ai+8Fpkw/NJpIrC3qd4/Ie7uszCF15vLgINaXPzb9VMGvaMWsEoQBBKRKp7dp
DI868UglAkBdu/b+y6rduv4TsCZr4NhC3x719fbItEsN9G7p6MBv6S5HnBDDuXLrLDgGbuUgsg3X
emeDiM07XLp1BfdEPuMpw+Y08/do2PYU0O4jyxrOFgtl/W+TeeKbzEHER+TzBtcUDxNQ+5LhYJRA
TfFhmIC1NwMZNAaathqQkQvpvYOe2XrXEqc+Q8OO/ndsWuwkyCZRT9sIoj9N24q/qdZxcK+rcR3e
Jy66D66RNd56AbF1G9QcWQupUwdfOGOAafXk6+JhZGPNdtLuqmVD5bcV8bWU09FroYtQROVlsG26
Dtyj6VvxonM4zgO/DEpIFpb2vUIS3G9Bc51+59DGJHcsAtVPj11R/lpB2nyXDQqOg+xD12wVhcHP
fgHbJvXK/u8Cm/gGqjlf/ggeawqDCyqcN3G8rleJzHc583Z37Z9iDhFxJdOoxr/AJJ05eBDkMwuq
Z6gixNhj3qohc+SzaX0y9Qc/QFvvrXH9L609+87VExBRGTK4buuIZPg0m0CT7UXYywUJYrVu5FoN
zyZsMHpwd07nxhsbwvmtGokkjCHvqo49TmR3qDh79GCCxzyoZqTsVhbd964y0e2BMTA9Ilhluclc
HecftVwymTBC0sYAe2OTL1TwbZAFlV0KJIX6ZMawQ8veBywEadQwh1KWpRmT23qZtpaHQyWJBlsv
TCwuswW/hPM4wy6Zw1iI+ZWXS49HKY0Uh4yL7whThpDKdMa5J+bUXr5G6IN0x4eMUNQjnRqt0zC0
d3FJsMnWDtmHTjNWQw/FD7W2yaxmB7WYtNf1n/EoIbw6VFylhxGWzrtr5zraV3J07L1DVOr3hFv9
HqgJMfYMArTz5Y3p4eMVkMbh9P+jWI45WLMafo2I1rdSI2VNbD0ULx55V9NWVL2+Wou3qEMTVMB/
jTXVpPH6GRidu/Ki0+KNXmBLF72aN6Xt+c1XE/YdGKTdpb+ALCXmEqcby33X4xjZlAUPGRNOmX3k
lYBEY2ad4k3drOAtMgR33mQKwcp5WsCJhroHpZ1tKaAZWnB59kJZV0cJl+U+amtar5gscJdNJlgu
FTs6V7IwObd2L3KTrLismda8GjNlAZoYPMwjJg/cdhwIUeeIZ4QRc7W1uZ3D+7HVTXdaaLDEWubx
SO7Yr+YrM6ksE1mAG7NY40YE+yXnGA1X7A5b9LfC25LcFjrb0mTjayQZmc92mbMouZOVXlruy5Nw
g+G97VM4OZfWEXz8skaAZiJOin1qOeJ90oxoSS274cXHlfeIEx78pBnT6tMyY/oqgJDB4RZTqk3X
6ewbbI9tqjTEkLwJZoL/hAu6CnTHJA/lWi2P3bqMPPQl5phDJBoRbEvupidgFx94e8C+e4ii1H9b
XNlYb7F0U8bhOozelWrXD8XciMpiLZi6Rn8mtEM0BCxbo0BaqO26f6h4UKtdmGGBZC+bguIuy/oF
zojfCVCCwtIzKIkv9t4QieGt8uswO4nKZLfvp86xjOSzywDLZAcp4ruUOHdh8QIYmRZHUiXyT+wx
YgaHazT8oY9lac8Z0TTXphb+A905BfpRogpf67KxPvhqmmWDTK5+UzdOd6PcLPwZqUn+VVow3g9u
6/pbs0a6+h4aI/3bCepMCtK4FW/aoYTvjLZ5bV7g3/2Mk8dEYDeSeKpvzZsJU5cGHeOvzG0GtVI4
G+LIRgRZi0Vj/BiV5SUNR3d+RnrrngdNWiPBcSgLjk3TWt3R6QHimV6jwduDIhQoxicUQ1CpMoaR
1t6XEW7FPUNaFpFu+WQeCUDC5Smxpb/2hRD/uX22nPvMLgE1K7hzJILr/Ij1t31CrpYpYA3yZZ68
3OveCuVYf4a60u5mYO642r2w0mPbW9Y9Gs/UvDkNvrstQaXjkd57QGyrHuUzU6Lb8fVlo5Ng8BaX
qFMhstyYJyhxQJ+IDPBncQzrIVQHt8iW7uAt3TjvMjkgD41a48vHmJ7S4tNVsY6vAAPzeK81w+W2
nYNDbJHmYQbnr7dK5wVaR/TM3P3iH/JUOMWxx9igbmSX80upRgqG2krzBDxW5kdEjcW1XNYxfwR8
iPKkWIPph3x/jqcct/psJcT0FcPeK+xQgdM1xbrp05Abumlwh21ar/DCwzIDNB392g/bXbW43qE2
lKXv84w+jU+H6MickCyp4Zwl2jHwLaCA7bBEuLxROLAibpdJ5eWpaofuh6M7e11dY407u5JQVa3b
45ORtDP/WkzhF2Tzy3RRIVvvxismQt4Ge3V3k9P65barIxntVyIgcVPMIPZVyedKYwo3sO8v9QjN
W9sYXe3Udk841Yt3NCRRickygitkAEq7V2uxmi88G9A/LcAowQDL0LoYRTQ+z0IpdamyzialyVBo
eJh6vNp/SOueDFQYGDbcvSoChnjfY1CuFuRBtUd7CoI7818Gej6zsjcl+nJMy8DjjoU4EY8BktzO
dvhV9BwVe4oJWh/l9RhnYGUCnxbj6PABsVj9dbkEbB4wFmpEyDLb+x2xuDeFQPgKDZE/zJhy8qSp
Ok8dIr9FfDsGqwv1HbXenc1k/us04WLv1wh+IekIivmvZ73PT5Bz5Y9T+KgSs3EcvzhE2hmNPWPo
Hpuc+lfYRRjhc+HQSfC4OTpZVgyx24q9ECeP36QQy14c/sUmW5MLUtSRDZNUq68wxDOtwVvDjWTg
u6SZiahE057+j1EADZmaPD8m5aJRzclFKfHcUFLPS1nNsw9OWarfcRDRpzdgeSAYCVLXyWbe+9jy
uBnbvm+jg14EktYsaOYvaG3ZHRHPBQ/4z4vluhqkJ0eWeQhGQufXARelEd/4zgDH8Clk51rgJUEI
aVfVZs7d2d5hYMWUGZogutigb9W+WmOshiQQoPHz7Mj5aVc7fB90OzzA0wKRN1Ezvhne45q3PKgv
mGEQuzUDLilZu3AWYimL69S7ntgvfeZxlGQapX2OuPts+dw4W9rC9JWE8PYrKmzvd2m78rIu+AGg
yzwFo4fp8ZdiN/fVZS+FLaX2yNoXoaF8qxxBGR23WevtOJD/jV4xQ3zDL8hui2RifeSt1v+heCT+
v29goo6l3QZHBgCCFBpl4Uay+gYdImmRcpt3ruN/xqxRw1ZmfuNsvCbOl6NrVmc8TVXZnBtfFPkm
s5rQO8J9q3qTETVIfIQSa//h04Zhn5CTw7uTblAjXkIw1yMF4cFPprCZ79jyivhssyL19yMS5Cc1
e3VAEkFdcJ9HzLa7SBDJl0g5LvfudINgbDnF4XbqPY9/xAqb8m+x4mM5AIzzmEelbelnMok8tfFS
GV9yy7oBbmkgrz59ij8CEYng/16EF5FH2V82gXhNwimtghNRbU11aSvQ7Ge76Kzi1Ky6WLcpin4E
rk1jAxFhcwmlbMtHXU7SToBp1N86jqGdvKaBRZxsGgh3JrPHfFviNn/ABIpdkbXSw6wdTPMdHku4
95DBw0lapx6QpA4hwZR9WXvz1rHn0ufSpKx00/bDeOekffHtRMZTn2E+2/9meKFGbkXdpc0O71H+
EAFvVYdJLTGqPgoQ4o3hoL4ixnCd/3if6vRS58p54JzMOZyVP5k7xYGAobHi77PvKqA191wSRCVP
PpzgdcrN+C9EjfQt2CWfDdmK3m5eZf8R9UU27nLPNNNzg+B7m2O7xbXf0brYREMYnynLzI5C1ROs
Z6bzXeGQFbwNUVRnezf1ovoE5tp0tG7HnL78/npm3JrKtyHuhblWZSEvIc/OAm/VgTWkI7UXhwEQ
mMCoqqw2Nop6PHkEwv+xp5vwESV6/NZE+HiTYAq7v9mYezcOWlI6pgJq8DYxLHKReH6Z/VMNlAzq
CbBP+jSgK7ZcKvOLkgHvVyGxYyYW55o+pTIdP3zm1cfMrhTTg+dM376tp9dZUr7BkDm4+xiL1l+p
i77eIh6zjqLpy3+RNizkpduYBDbLIUMd6bK7zSGxx33qFbnaUt4sPlA8qX+WL/sLT0THjZjL8Llu
C5FeHIoPLsSazO4pi0jj3qOcxRJJTNDwTBpyu24x7mFIackTSS9sT0huwhrCP1kgHvpEO8Hgsgcp
/xNSLs6PNo89V2AZ1n+AkfrxLkOeV+0DikZH4h5F88vg7rsUFcSO4JZySJ3H7RB5R80GhI2u7xSW
EGfOnI2UN7WaKqRd35E+N077MjYuDG5TqacaFhJoyJYRsv459df7RjJCM88MgXtqOidWTC1Ome4X
H6BiN4W2syezK2IvhoNAHJfW3abE7ktrZ2kWXJ6LY52miQFlNxnoqUSAj6AooLCCoIlxUmxbJCXp
ixlvgnDH4bYhSboPkVOl2MDQZ8orpbJwWa6cNVE000hTWk1D555c7pW7tiL3JSFyTv+dpr56Tftm
qc/V0izXvkyHB+ZgyErXcxZkk73X3aXoRrFYW2nPEO5aw9XB6e/gq/LHS9+oeP2D+399CIVpc1Z/
B+U0w6wGcFsjjOS8Es9zSBDS3gpWsoD5VKKQiBdOobOMuO0PvqmraW9BNXLZIqSTO3IM6iudv7y0
XH3eM7uy1xzTllQTMri65kNXaXhZbY77hMG2/tO5sr4fiV1W26xKzZ4tLMLIBshzYtBFwVQqRZI+
7WXR3mcMD1hwVQBtHYbd+t0qD9VEu/rd1hRp+kCgicnugAr9XG50LWL+rG78Y5WZf24xefOpQqEd
5mrxxl2PiHBIFHApwHwROvW3M1EwcBkkhrcxsQpvVu8VESv/1Z2Leswy9uzgaSfyfho9f04a5apw
z0jH8CMJESgTsgk76LJyQZcIQW9nu3pMxUXZwc0qhNFPIqi3XGQIN9XjppyRneOBczxQWkPSYKLb
efG34Q2GAZjxUvxz+NTXpEOJZB6sBa3ItS3D4Ks1rYtGnwFB71ZvjsU7N1wbnWeK91aocw7fJJ+V
xh42BxZ6CF+u56CEj2kSaxqNtW87JsKtER0neIOmcyPw9mebGPki9mHuxs1cROMDeHnMi9Ux1+11
iU/1lmA+uxfkVJSLAw50SA4Lqb/TYDDZG8rRvN/7PEfpxqiOdKEIdgtzfzlonLcYCPPHIXXaZ2RE
I35YdsFoQ1ZH/J83DVF5ClU+ftfzkt8P0RgQ6tPW/tVyfd/5V5KDhDo6R6mStLAbw/Y2tLMU5CXG
Qz0uwURiwHRzkS1Z8BQIqgC41K0WINQZ+v6pLnHP88MabGNRMBf9Lio67zm9WWGZuIVX79hhPdzJ
PdIMHEy5Ek+IK5DGjSJTDzff0WmukXoArdQgHLXOsTd1cdH1rN5NWBwYm/A1uMHyErTko/5dMhxg
4xhH9eOivLw55Wmum5/JAvVPsFBA7it46v6IPje8R89uYMY6B29DDKwGDJTGvPk10sEn2H8GG+0M
5P4EBPK86xD3SOIu/vIKFu496UHPXwUs6GeQrq374JZyJcyGDRhwpm1qpoCw+rWzbPkRcDhpYtah
fyn5hW6oCOzvtsxxJ7KLFeKjV2HquAkVLRGvpuSvHaHM2jqGKDXKR7TPnAR9S9zxRhKZASMBkrGz
M8qDckS7Zo9zSJyzNbALdeDM0PmZo+TWCIeIOdg56Ai5NYW7fqEpGtctBcxRdC5LIMiN5+n50tXc
X7vSKbOOcCpHuS9B1eX6HDXp8E/BfOCFIlDlz83RWhClUMwPnIjMW2HB5bzXeQ3srHu2ddI20Fns
UFvl9d/cajlzByF1fJL9ZD/lC7GLR5v3JkuypRwfrCFehk1M9AJLht8z+fedHsYNez3WUTiBCeum
TfgwWn/V/Ng5kYNJHZe+2bkNXVVEeWf4wvhLUuAvJ8juDKKvzxBCA1KgyEke90yYx9uMrJRiI0s5
PyoaA96teln7V+PyhPCU8sajCm3r4Y0FXg7vYYA0HQvsat4sYnregXpu3v0uV49pVvLXQJMOdyRz
dJToUFXWJnFj/BdyCckgmAq5ciuw3KOHxHgQbWIpomtsG40BfEbtO8IbFKq/80I3QqlhZ+bRTcNA
720yKt4powz+8XG7/tFLV8HC3uNb3QtdzsERia0827SPqo3b+zagGeAAwVAGte9mpWYeApy1N7qP
q5l1eFQR/+wSBEt06dQy3aks6/rzVKQhDFpETMwGECkCGgF5wALLfwJEBEev9vgAcAmNdE8VGywg
Ay6uUqzTlgmW6I58cXjbljFLvW3Z5wh0B50hAQBKZWRtiU1GK0Bemr2b8QMdUFt0wc7CysdQAMon
thgsnTpZGw8zuasc8dT1KU5sjki1w/uaW5thQKOwKfp1dfARRVIfpyngfJGVyuR/NbuVIXOHytlk
XKb2M1/WWB3R9nlBIkyXvRbBmL2NmODhLv3Y+LusaPQ/oCo+rygv+8++EgJ2CFNJmOAj0nfQ8rAC
Ri8EcTnunEcHvIXdf+VATDVhHtGSJkPR4PtIcYou+0GN09NKx2yaiAbFLpkndflCqsxqH4hnx5CW
BnwN5yodnaniXBO3eGPS5yp0SZZ/jnAHt+eiCokgaJjm+wNbu3xZeo73TYaGzfAPACXvQqz8075q
CF1JooIwuK2bx+nLUAtpX21VByfUAEOxIWcn25PAXFbHpclNcUF0x4XWo2QV55hQW5XAnBn8GTH5
gYiSggNspNZ3NgFr9ibSo3rtJy9+tTFRe3vNi3MzvSvrMLRFlx14PG+n/GBpTumhLfewugPqodkJ
3/ugRmbYzxYCptHjnYwHxztM3YBeoyqcOjqMqh+C7YSldH+ja/G5YD+9IZQeUCgGR9HuZzNFz5ZW
iD4KrzHVNkar/7mQ3BVuK7TCzyjRYZtSHMdI0alu1MnQOn5NIEqOhnnWGk+PBVMSIzLFlsX4VbCo
zT4KQuxFM7lsNzFh3tmdTAxxbN8jd+rbrFayBhAgOd114mc92Cv+iR3hGVbGz63644JlyroA0brB
ZsaFPiHNLf1TikF12FZNDmDKyTHFCe61/5/BXVQ81tIB+OxgpxIbrjG9TMvQiP1QOWQikI/jej99
6EUPUWf0BB1Peg6aOdm3doJ7ORSbIo2HJ768sYLMaNRXTA/wR4ugJzyHbirF0Y7FEjM2O05z587D
GvC2+c5f7F3hH2740t4NKD7Zdgs7/rK1Zb8QDsD226sJnKNG2asxLn7HXb86m5o4meG8ppmdHQCx
4582aNv8ZLsiI/gcEN7aTO7QrruOAqL5jtAJt9gyUDEH12rU76tOvTzRVqQwMFu5jYAl8pnZSzQY
48kOasPrE1f1vHcVJoJtm4Hu7wKfVA/y9ijehf1PrfCFpAbMF0GG+na/Ai0C6vmzd7KBgFuIGI/g
NZ8sxfNA47e/IW+MnIN57mdK/YQXcYQgWHyS3Sw9+OgBnDtHJnxxI4zt5MHyim4ljBHBfY41/yNh
JX1zA6spjrjJnC/IIoI5Gc8mYjgHx9ktYG/2Joj6XsFz+ZiHy7Ekby7HJ8NdLkYKp/zxlkGNcJiB
L0Tv3SREADe/HvYudQ59ZrONrLn6d7R9hbcUvxyfJu9VzNJP/sjwxrDFt6QobFy33hLa8lN0QT8j
WmsJRMnytX50YyohDzNTME84uED9TEanAqtcPbCEkmPhw6rQnB+Rx/bkSdYhgCLtIw067MYJUrzG
oeBLn2w+6muloSZODCY0p7NNzeUZ0Y64NUaPJdGjfpVH+HojghMwZUP/rXXHTc5hsa6XsBoavCL1
WkUPWGdN8wAAHXyGHZTcq0UKTLRbwO34gRayLoIt1hZrlFvJ9RDgUAUrG4qs+4qRPZ5rzFvLHTI3
sR7cCd/wYYy0Hq/wqel1UEH5JRrTF8+IwNEt8gwuQJQ4jdkiOpcaEzGMfvjXBfKXZxxzhdz2dcZE
UfIFKgyeDlKwrlfGOudOKv6UC/Wdx3KY5atQhoiDUakJG0GZ4ROKoqK68MGMj3GvVLHj+lH1l+yZ
eXa9VazdYfCL5R49OdHji62Dj7xEXjjzfvPaZrrPkcCG2XxtbupKEKjoWRBPhd3XceW+A+2foFwg
EJ6bLEB8gY+gHO7K2J3DvbDq5rAKNiA8uqIjkoJv42Lb7dhtyEOLg90ovTHaj2Spotf3SevHdiGH
5jS5kf4k/bOFonDhr47NTDLkbupZbI6SUIjdImOjrrFvmg+/WMv3iMhAdiA7XV6XVUp158zI6XaM
NZGzyxz0y9tsXrN0a6IFFWZOIBPvRoZWC2TZhiliEYTfnyMHGWFNWXVOfNB6mQkQGg4qzkpvw+dX
jnh7s5mHVenmubLkZL0hL6Z9N5Z0td2FdGKmO9THeQxnJliS7GlqqiM7XKnve6vrH8XstuNuNNNY
oFKQub+zib/8KFFmFfuwj81wgFzJKbeNWbjm1kHlAUlScxGulhx3Q9y1d66rWo8cmXCtDn06O7zF
Pipe9g6rHv6ZeEZ91fpkAGJBj6PDipwxT9gnHPbJ1a5dwh9Lo95n7iTkHrZl6gSDUAN7BiY/47Ly
ZE3sRTi0CZJWd35kHnTaDZmQALlRqfyzIxF4n0atpuLU8l0AEyB9be9Qgk7TbkXFdF9GY+ZfJ1PG
5f00FzNkdNnPB+SjxfdkWaGgtEvypdnO6pxAzwh7coLm9oL3lv/b5GM3P8D9hnrfV3Ufn2cLJyDk
wYQJHGrNZDubuE+CsHpP/LGUP4CErIHh+g8XwB5ycyS20aCIcCv49c2jZlFNFJlGkBe4wkaCvDmZ
fe3bOJvIKQtCf9eS882RYJi69nYLZkRiEcF8q2tN36g1/N9SafzXUS2xHbtKLff43vJvppC2vtne
zTaeZvR/t7N8y+ozw8rmc/astATfRbwBIii0cCUkW6N/yCsrvliyIJBS5r1DCAaQ3+EW6ynfRn02
0MphquGlmBR7ncnd9KnsbPU9GfzHJDlgLNyVdk/1a16vgBp2ZJMJH4J2xmQ5OMRsRRwaXETYG/7k
daeic5qp4c/arOsLIRrkLzCN/2CWUhw+If3GhDD08dHtUW8R1rMur6Ls/JuYYUERGPB0PfVuLo9U
amWPrE0QUIHBOH+u/J496ZY6pjbEgxGj4GnbkklkRjs8tabU30M3YZF0NLZ68mg7vEsR6MNyFLgR
2j9tRQjt/lYQ9s8vZzOcG97dA27l1Fxm05S/IIq9QFxG75mPTMMQP4oH5TcecUuB5KH05f3NGLzH
qHa7HaF0Kk60m9aHWMYZNVE1QMh5lrKyIf1WB9zWx6mAaqYtH8gqy6oHQmo4itVYMuUGLpDvtqtY
GW9L7JieIwGxuBPOGqqd0DGZtX6Djy7xiJNFn4m73Two3rS/no7Ndxeq9I7gH4GqeTLoQfq2s285
8mw2zPZBue7WKLefyIFG+qTjqn1CHQHF3fM1H3uiwCDw2RH/CvTv5RYZL8HOJMcSv76mrV3urNIN
fvmytL1pyODOT14xO6A1LTGIm9SvSv/CVTdkB/KIvPyAi5KvgP/leIxkU3Ez+W7Y36VIonto+SXl
Eeyb6D1nRtHHTBBjbTeN9eOLtFyPazMUzn6Ww6pubpr6CcUrWKw3WeafICHIRaZh1t+6JmbvnvgW
7e7zUZj/CLLPf9hn5ocCaeOTNylsf01lt3/KyHbfOPTih2KozUeMT3LYZVYcYZGvPdxak/OeMUj+
8dd1mpKMHATDmrZK2s3JwT6VqJpQxBXC4zoXi+m3JXsGrvYoQvVv2oFY5tRL/WuFzN7iCJXDf+zL
sJfVVNj/CjSaf8fBDT9FO9IXYUvCjli2M/+lcgaEUYoOX66pMpgu5GMF7qYCmFDiE0qsTk9KZdG0
q4G9vI3EvKz3oFzWy5oW619HaK23FFT7n8DkPOaUErEpETyrHxdyDIgwILAF6hs50tXLAMIThhiH
UamxiwerQ4+ZxCZT0y62ggrkDC5o2+siGiDUYSCQqzrTj7fI6pFy3xSVM1cYSVWp1yOcS2lc3vjh
NMs7sjjFmxmZC6yxSimSHWegSxHBs01+2FibNHbj4CFaY5vUzd4XnwE+hyfUO3m+KZGjUkDa0CJP
FlY6HGFEsPE3nRW906Qa2luLGXAPmEkW0VCNhI1Q8jTn+4YbD90AWrwN7igtd3jCwDH9mii2Z+T2
Aq8caSK4z9oB5nq+URENJC9Wiwp/0bQ6tjnkyApuiQB9xc5VwAEnvQ83SHIY4rEz8YXOwaXAtbv2
oSTwAXmO5Rwqe6ZfKQWAdFGHt0H9ZwiIzkLTzM9+0kF/i86t+Y2WTpvvrCBAB+Justszs5S6k5Ox
CdiYp/ZnCSxx54DRAOVDkN+7pdMO+2iJUVaXvLDuHTDhKre+28acui439oO9IJnYrXVh1fu2GqJ3
dgNq2YQmbjGBWOIuLZaVCL9OakNYDBPgtK+jlbE7dSOlb9xyVmz9CUfD1pPOjea1/PRtCZbq1zRM
6b++zby3J4nUHi51R8BNQsgfGfljB4uYeHJVwa6hNnKCYwA6SfLC89+mvFXwDZEDti+7Ags5fFD7
vQRrPZPOWPbTtsDsOiakkXU+PfRO8FOj8bvopRe/N2FRltgjOwGnD+hDMpAuePMcIdknEnaJX+w6
G8vHyYqG/FL0bYCRDxM/r6PG9NopJbFF6cwcampfCRT14or901rXrwJIh/A7pe29ygLjAelEHvpA
Q5DyfdqRo5PQ3t5Xxyn0QbTwowmdpMbyXwrigr9NQCYyES7xdC1jnWYb3+05YdOC93fv50gV9pX2
Fz9Z3FY9kLYLf2+Rz0J+7Czeg97tvwwx5ChqHMbQQxSM4kfSZlQ9cNuqB8xMVHf3qbCHnaVTgVC6
wqDIH5BJ8E9Sus/RZOQr8SfwUUTm6bfW6yjoxA40/kdCV6eSkYLGH+0pkW6JnYDIIPEsejRVkDMd
cNqSZdd58jfmFST91xklrJM3BXcTAzAepXwI/6uJsB3JmyI7J6lYBcOEFCYOgaYS04TjXuOni6Fd
z2vHuMHqNTMZkM0TfAc9Eu9eap1unCrl9lCuDu9Rn2NwQYkUv6Mpz4+OLkjj0fWEFVn6BHLv+D6Q
hBBYbhDszFF4o9ly1Ba225XNVdSt859CE9CeYgIjazLKe/FNs4flbpascbGMNoGRB4Fa/cGL5toc
Yiddx02l4TZ3C0064oDqbnkIonnAtjJn9rytS7/9V2VZ8ZkiZHzzgngm6G3WvEzftBmK+kD209An
QS0ygdhmGJ4K+iLSo9RlWZzQOjBTI7Izp8hTNiFSyMff56aI3iOi9ZlfxnFG9lKPpEzb6/ivqF2m
9dX0qPcqj5UTQaT/ukZeCJhJLBc2RJ+qFTgYU+ZXy7L9Nyuu8AJbpVfd2jzBuAcSDAK0ErUO0BMD
Od3GAPqd1YtvVg7FtsVpB9vZj/0+GBv/c8jaAHu5s7qvwYqgkMaETOwkPDVKDbI1HLhnj+2Udyj3
yRvFaLFFjhxiumzxByYCQrTY2UsIzOSNRN4mWc3Rus3BwHYT+UwDpw1M/WYMEX0/oAMx5JVBApFs
LTBBOMWGnxV3OzFMZfWakTSSEnM9Qz6inYzHHXm7+A7SoJyh49JoqY9cyEW2BQ7xqqProqbbtc7o
fpH9q4tjK3LE2Hlo3DvS7MdyO6Dg53T36IPgYbPcD1tnwWvKbhvt3NpeKyRK2Nu2boiWY4tqhzEV
B6O6m6lL+VOjh/galLYaqL/Ie6v7ZSQlA+818ETW2h9kz1fP0agX/nxUXvcxURSaHuVLWS3/4+xM
muXEtX3/VU7ccREPECC4cd8bZJLdblzbXbmZEGWXTd/3fPr7w2/iJIkkdp2o0XHEVkpIS0tr/ZuH
UrVmEx2K8D8zYusI4i0PbMQUu4KaOxLY+GpIe/iYdu3wuZwAuyt2FANBrqfusQoHaszCUEO0cMF3
f0zA4emPAx4E8MLIsWZZAWhWJzyZqhet09kgPZC6D2MhcuwKc1YJzBD0ZUQae/BUaItDwbBAcipH
AEboSjWYIL5Hfs7Xv5pWTc28x/rrTUAU/25ovj4erQhx6mcFdgm14tGxI8IrCu8UA1NhvxhJAP2g
hcBRHiY9gFYZBaMYXR8I5oUbpU0QJM1BTteKYb5rU7PlJku4nAo4pO0u1EslJp+0qgerCx3HjbJA
kqSgECMOcmi6r5McxV9aMGa6W9OVxaOrK222tY+hnctKj1SPM0g1AthR+jiaqlApsjhe8yXooW8/
ka+MD/CX9eZYCWr6PiEBij3te/TAofPmL2A/eaLSug0+dniFgvhufRG5tINsCvMeNQ+XJ1X8WUHv
o9wjWTnKY0GP93MW1NaA+IwyPPxR8jDhNUSXSSYmt4yaI9TRVSUi5n+UgdP3ZZbgRGOLVH2q8BH5
JrQgogqcqvROOg9uAtLcpfjuN5BOoaEBX0OnoPffFSYdHVxdIsp9WYpGA2UYtQHo0qIL+JXSeGu/
lFWQtc+0snVy+LzyvQ9aO6iTq4eTcYFrFKYwbcog2/3h9EKMGbmdC7YmeqSv4KAbzlaPj39oBRWL
ggKhG0jP+odeXfMxE1E4J1DAsFSYyZ/+mCbIjGonYP9ate6R1qqAFRXQrdRCitQ6/gF5snFU6SWH
3NIDsVe5PB/UGBOecwSGedywhVrxM9JnXzX+ilQRqpg9h35zxtJUH3EXUTR7MEkjSlMmIJfj0DeD
OA+tnzxNYOy+jl48XmwKB+5//ef//L//+T78t/8jf/n/lqD/ydr0JQ+pfP3f/1qzGDLofZPMG4bq
aAuvw56cRhLrePrA7gC6hCQt5Tzn8f4oa7ZJSOUZgBpBmDj2wgLQj8YKyyBeT4pOcxUVxp9K21Rv
eGcMD/dHmj20roxPiROgzg1V8PYxWdDrxeyjwM/R1MJStlLCx35q9ROXab83FHwhzFT8XVk9AucY
bDzWZvv9/uDzNBaDz99QkwZWrxZd6evBy6DzY3j4eEdkVXQp1BC/SqQ6jrXfwBA0ugANnjg53B/0
Zm3p+tH5YzgVQJ3uLL7gNBZ9E5ig3qa6Lf5SBcLYWVEqfyKHH77WU5GJOaYhbIG+D/5li89Is2xo
8DeAYFYU9TGTTuZCVW3cwcNV6bWzMjRqKpopDZQJLXVh8mV4eleggY/YpLTeV06UPA+i/GmkXfrm
9QPxljRwoddYRnVhypZolgmwCbUAdHLr3UBF4E+dqHqkBw478/5YNwZwTMawMYF08Nmzoepe7w8Y
thiupI6xl6iNoiU96rtY5DQsQAnvMMToXnu45/Gc+XMRV3S4ctfjRUXjI3TGeBVo/BOaj8rBaKf0
7atnha+n7tCkUCltGItPlZb+xG1uk3BiR7b38sg5QhhFGbdRET8RvbXhi3i74ZHWlnB7HV3SEVoe
cU2BB5uqYPASta33umnRzC2RJzJ6e/rr1VODXamb7HfJGhqLD9bNpYE0xG5iyhLrY1S0NBxkYfxs
ECg8gVcNXhsnpYHzOVg+ygMcMH2e+m9XgYIfABckKDoFMd7z5Odk5ECo9tzeW36MK6vItsDCDokm
A3bM4quhcdDMxAUEZ9ABPWPowgmgOrOHu9ZuGEyuD4US7fyfw86/npXuwUyBQzSfZaPcKXqoXjwA
hJUSGRsBauWACWIGsRCoLdF/8b0KHZDhEDCVChwDDF0e2L0/RKfA7FFcm8ro9VGK8RzVsCzTYSkX
sRevjz7pHLZihgvyaeiF7xp4hp2aOvp5fyeurqHuCKRGbFVyYV+vISR/vHMkxPC4oi0/tb53qHIM
6qPBr/7NpAR0SpUltEyxGMonpTe0cCBK9To6eSgFXEwP2gXCD3LDNfL2tsbfGVlP+moAFPG0vZ4V
UHJANx6SwmjhZICZe1Rzjj75OA157EJ/9lUFXK/RFbogE7jkh9ERPHj/xdLaqu0Ymm0Le2nQnvN4
z6oBnQfdU0o8kGCbU6yszqrdRxsB+dffus4Q4C+rmFhYKt1fXVukJ6qfNjkNMbHPpiz4rFR0cHbN
gLVRAcrsTzVI4pewqoxHmmP1E2Z46p9cudOBVrt9AYojf4xx0f0Alp3ZvO/BZtHdj89RqFHcVaC/
bFxY88m893MX30dRgKnGli32Mf0KPwvowHoD1gcYXRyQa1f36diEaA0jFHL/m/zKO++NrF/vDJRR
oLj0jFwj3gjgAWW51P7TonC2LzWre3RmSABFgp9eJaonNUyDc9l6G79i7dAR/Ple1hy47PnffwvH
kIeMSIDugemHtqQXojFeA/e/IBJebgw1H6qb+SKgwAkHBmxZi0NHySVqoe4Ze6/5aoLRPNGUyWjr
oiNbICJ0f3XXBhOzsShID+gP+iLncYq4MWb9W9qOma/tc80onhQZVSezHxJq8Qass435aWtraVMp
ICPRLakv3YwdONZkEXhwIuBSo+2LFwEIbK+4SNL1y4jbF2AU3ToiF9i/FNwUdLjwBDhQGok+Krpj
PY6gvksX/ox6LCmWn+6vyXw1LD4ApGIN+RSbWh9XyPW3zublz5HQAhUHsdIuwdsbtN4O90dZWQWu
JYeElgtKV9XFtvamge4rsgf7elSR1DUQSJGmvoN7Px7vj7QSWgnfGhe7zooLa7F3k150oO3I/egO
VZcpyLxLQXdnTxllbkFY2amrtQAtSEd5wjmken1QJaEm1lnUvImqiy2WDjA/wz4w946SK28bS4Vb
oY5F/gTlOvl8f6or29nE4tjgpcDG0pYPaBCScIBLxgIoPLsACHxqqdOBpp5KiGVYn22s7cpXtLgZ
+YQYdJt08673CiY6iHmalPQBrdUPZR+j/Vc09lOl287GUPOfWmxLhnI0nbSGl/PSwhmXnhpjII/L
OJG0gJI6bJEoDQNEwDFVO/SGqj/jjKVsRIjVGdq6bZlgbkxTm0/Lb5EPEGcVoc6EIhqkiyN1TlAk
BZrosDry86u/Hp0J9Mg5w7ZEbvR6KEtBSx56KUnu5KnvjbKI6BuAOz7DqowdcHhdqW8Eo9XZORav
Su58TdqL2Zmi0YiBbBjV95vyoCAq9oyyiRm5IdTy1z9XWEU+oWVbuiADvp5fw8MJNTiWEmUVC6QR
eY7Er/tQFcA77y/l2ryIXLajG9jBSrGYV4yMdg7+2NxDODMxGEJ9WEnwqG0BH25skLULej4BPB4o
6cD1XEwLrr5qtS3TwuRJ+vvCzjsTmIDMzwjrK2gYB0gOJ72T9bzTxv5HVZXdBS+f6mFqNZLz18/c
4i6jeU5QNc1FuKkTXKFkj04mprvy3MKAOg5O/bHtIcX+i5EcBz0s8D3cFnMw+u1k8HrDoJRfQLao
YygAPQypIx3cK454G2u8dvbl/D7DVY2+r724LOqhAqJVA6cogPte0GOky4Z7lVvRw3lAOFq5QE20
/8Vx5H0B/5bITY1CXM/Pl+g8jghngyhOfJi2wDDSwNK+jEZ6LibH23jxrs6R9pE0SLHQs1x8uByO
g62P6DZ5Yd6+laER7fHgmc4oasRPsASxnECr8PXPRGK3mKFVGmmdtZjjhAQd+Dqk2xOwqtphJo2C
E2yk/sZh7G9mGIRf7u+atWna0mZvskMtot31qqKEZngDOh57azTrj8OE0HiVA2eNcCT9qw/s5Knt
lfGf+4OuhQPqyiiKOjznDHMRDtQqk6XRo5QAFWZw81EZ91aiQBCgW3x69VDUPanJUBWci0CLFcVl
e2aa0TuA/qu5AdXKJ8rK8TEpvW7jRlyZFWVyaE6q5M1IjnO9lC30JUhZNUqxjqoeY5CV9EISC/lr
++f9Sc1/aXH3QvNjU5I/UY1RFx9tUD2vjgut3gtgJW8qTKsHuJ4ZHp33x5n3+M04gkcwVDmVKS1C
qS3LLI6QtgXvUjlnzkp+sobawndcIDg1WfKj6MAsFFyHmCDI+Nv94eeItRxeqhbAEhplFkWh6wW1
q6w1fSk48arZv5eeOr0D1Y1kqd1lx3LMlI2K68pZkHidUiGnxiXsZQRtwSbKIKalaE8+zKM0lz9y
tfb3Ie19BExme0ogkO9ePUliNvIvQghV5SFxPUmkjxHtB6u97xzE6XJUIv606E4f0YNE04QX5cY3
/bVqi1XlUmR/2sLkDMpF8HaSfqRNWiOs1sbxNzNI5fc5xH9TJZROuFMV+uxaMARQmCZIH6C5/A8p
FUjLvT/x29U2peWQUQiyLJzFF8cFMgfyTSGFUtVS9LeYJiY/aUnggAoB4RGpBFPuRgg2xu7+sLeb
ypQcU+YPLQTRhvkU/3ZNWugLhzamSvgX4jgWZ7OUCTaTF/gsP9iE4cYsV4fT7LnH5GgOl+b1cEgW
alCXADnNGoAfwPEYlyqBFz8oA6TsIEdm7tXzm1cUny9I8BpzvB7QtmZV4ryvof8otCUjkTbvp9aw
LpHp9Rho5s3GDFe+I4ZujCm5R0hbFxelKLswxWUJ6qeT1udQFKjXY+3gKp4Xn4NA8S6Touh/3p/l
HHmuNzE1feI5TxxecTyvrmdJgTanjcRRxdMDdFM1YDIYk/FIrSj+sYKy/CdqavwDIBltnJ/bKD+P
bJEZ8B63gF9dj2ygLDRWpcmFiX7pgdazvFTC1p/Q+ck3WoYre4cKriaoylHKJQheD6V4elQEhgHE
oUCzsRrG6QC3GrDzVLzPPZy876/p6sz4gtSVQNcZ5uJWiVMZKFMI9ASKc3bMySCB+XvKEemcZGMR
1z6fRoHHsRzaTqpcbNJIH+B4pLN+zAQBsKsU/2Cgu4PCt/iLxq9+QtBotkkYlI2sbg4q1/uG/Ioh
bYc0khVdbNa4H3EmSqsGCgj1JQWXomNI4WPjSNx+ON4flI/Zl4SamzPYaWiSQPxu9nUdIakDKcBF
hKY4otSJ4hDOMBvLqc07YTktOT/O6DzpZMeL41CpBSLJjWhoOpXGmyjhBRlEGaZmhihDXFu86qQW
NWQBS03PZZkiVRo6zaHpfIGsR18+q4iqfby/nW6/sYV+n04pj84zN8hiO4G89qHg8Y3rNEEdoiPI
fvbjZjihE2R9ahqYmOdogF3oguMGZHl/9JVP4PDOJOvjf/A2FmHekdYAL7eksV9PX33kj2m8YDI9
QmkiBB7vD3abJxGFNNq0nBtT6Mv282yKiyAi7hQq0O4zhlyI7MipP3splrkU1uQl91PEJNumiQ4m
UITX14Mlh4jx+RUWguyL85RQIlUReGr3dhz9w4Oofsah3UNINjbe3p/q7QFiJBIyKKTc3cz3Oia1
JdZ8sQneRh8yGMdl0JxC2p0bG3plFDIwHphzakBPYvH1SsVBRlv1WNDJgfaL+c+DoiOVen8utwFP
ziXIeTbQW9gu13PJ0axFSXpAnnWW8xoD0V0sLfos+mk6/YuRLDI8wcuOqtkik+0QLYO90mPsChgZ
P1NfPqSID6P3IZLL/aFW9iK1cx4hGirVdNaXHyiwsaWxZu0YfB9rWBKteTQGvX/WdOr1u1TU8Yd0
hLdXy678VPfW6yvJqM8BGdIBKFh0OhfnHoFe6jspMCrMC7Mn2uHTIe/RpYzVwTjcn+vaB/wFWnB+
fb5lQxANmK6Vrd4jx1NCk4ohk8F9j15QO9zqTMzLdh1hccdlRjOQRUVQerEjbQ+TKm2EbVmKSbxH
7674VCiW/klXwPfuusZ23DTP8ldfV4wKco0HpUbtbPkxkesZhsQ3uv0AlPIRY6XC1XrH/BfnAIM7
6oAznoBG7vU56EeMoVUDiXYYh+iCTgKtVjFVe7z8Xl+kYiq8J4kfNFapCF4PpekwlgFZA3uSWJZI
RFoPOOGZO18gx/L6zTHXUmYQAR1wc3Hm9KrGFKgT3b706vE0OShjBzSKj0k3fLs/0lq0ohHHNTPD
q2hOX0/KakTqTAluG2VVtJem4oWc2SD974+yttm5UIUJtxZVTHMRrQrhUfqL4F6WNrYhqPIjBV2Z
5Xlq8m7j8rwZikmQVfMSxuQLhMkiS5rQWaqtFm9X1ezkCXuU8Vz2LTUGWEiH+7O6OVfzUKycRZGU
TNdY3FwKRt7wipA7irPUPwN/9pEgaoIXPNnqL05nQEmNcOzIN2a4MqxFlou9EF0ErplllKSVzT4o
8MLkCiCrbj5jm6idkjTWfyC5aueIQJnla88ZD4bfB11sfhMpnNQPhgktuxxymo7BDqoczXEM++58
f1lXviCdPIcZCiA06g0UKeQJpKOZsC8Q3nwAsYwyp8TPDQC4sXHObvK8eVZAJ2nXspYAJq53vwe4
JBRDPBtzJgPWbEi7GgIBHuALyqnodOsreVj8fpD1xrG7uekWAy+2DpouwOqNYNo3jdYfeQeiXhSa
UDW1KSoeUFsPXJS8YOBjPvxEYzndOJCre4jLgINPB4XK9PXEEdmbmsrB6kQNMKHahSqylq4fJNmT
h0RABEWjRBlkROJi44pfH1iY6E7RRSPjvB64khoSrDht0eWLu79Q/Sj/1rEhOkGFkW6pyukUYwL5
+oM698ipBnL9AQRbrHZfKI6Wefk8W0D8e0pWdfrUNlnWf5+6THnpgjpSqODm1ff7W/kmugIr4hVM
9ZYCigBedz1bK5+MckQBZ4/8gjLBJmlBxeNYLD+8fhySTkG66QAmXfbeuC700q7gT1uUoWZHnbHy
HoMA3srG51ubEKGVygVHDgPGxYTCZpJG4sXqrImMeWuO/8JUd1v92ZUIIH8fZXEsgxiNdoQ/1D1y
IM1JWh4q7oEzqxDJV5dE+EIk6/RIIGfSoFlcF+hIlWkX6IBurFz/Eiij9lZvJd0u8ETu/Y+0svUl
SS2u9dbce17i6DDKsZ0s8dQ9im+o7aFZiSp4P16qTrXPPs66uw5x9o0PthLhyFcsi/aBhvimtcgk
VBlIBZMtDYm5tPpO5eVvFBGnNz0x4REKfuaa0+wt50hE5e9Pd+0jWnOFi2oC9f7lVsHszm/SmF3S
ptZ4gpaOEWMEy09Ha2fjclrblWTtwN6ojFg3YFmHXk/lm0iEUADPT7mal66kqLARM+cocZVGs1Uo
FgLhk7AX7WXnUBpIfpYTLm7Aq0fUI2V5mf1uj+Vsd9mXo77RUFtbwLkiMoM7Ja/jRYx2BizjsPnS
95WZpYc8aMcjzl/jCV7jVh10dShJAFFJ102ek9dxSi1hQtFs0vclpMQD0RJhQgzK0J2UWxDZ1VXk
9qOuSGmQVsX1UHEIWj+Vib6v8cS8QGIwLgXuKQ8DzMU/e1P4p/vbcO3U8cmIjDqZGu2t6/FwToia
xmJqQlQ/YuiK57CBNRfjkOs2GEZgXj3lG2OuzZEnz6+yOTWVJWSgAPDuZwNhf3QadT9pZRy5Y9mn
GRx6fBgRoc6e7s/ytjPC5nS42kDPEFzgy15P08wtDAFGh8AcOW24S8JfkteDox1j5JMRrkM1jDhn
H8PARI0OvqF29HIVmtn9H7IWb5g3T3hgXzRpFvE0lho+UUEI/i2y9RcFQxYVjIbVnyin9d+zvDGh
LiFL39WV2ILD3Y7N+SfAYuRHOZ9a0vUaFIpvDd3oYdeVR6XbGsYQo5O3050j3KTaLY2gPzRprRzu
T/k2+jCsqbGXjRmTtXzoQtinrjVf7HirGwc5Rt5zjPbd+f4ot0d0HgC0Ny9pbgp1ObnYnkaM5Aaw
tJ5J4PEx00Lu5TgU5adXjyQNosD8piZHWyYT+KJTpBukDjtR6AcnnoJTbzvlSZt6a2NSt4eTRvoM
3LUtwBg3IDPfCk0lq0Og+Q6y6iLLUQ9XFWSpMts7AohVkBqot4BKt6eTvjOgUN67PEZpg1xvk1ZC
5m5NQHxwN8OzUeJtW2Ezdx4amLd1CI74tes5l5N4zvNOpNe0XM+si+Ma/ylksoKphes7VESGnIfH
Uwq+ZmMz3p6B68HmbfRbi7BovaDvZwSRrBqEqO0arQi/Fa46mT1WvfD2ZU6IT3H13qj3rIQgHdgX
Ygpgz+dEZxFpc9VsTJ/eJx33SD5jY9jtlcD4nCkmbkUFsqcIk2IfOyBhWlY4Hpup3m2EwdtPa3Fh
Qqia2SUEgHm//Tb7PHTsoFG10R0rxXlQ+tE/jYn0znFaTigMjVsp3e2hZDz60NBYGJAKzPV4CRKO
SAA5I046uvNMxXnADC0Qrm+0W8WG2w8rVYKMrukWz2KIGNdDoSYzTGhl9K5ZVB2qhl3dfAwdNNu1
tolbKMOD+RXjlerRx419Y1PdLitj81FBNhtUVpYUq2TU0FMd8t61sQp/7mHQnDMKsuhe6fUpULV2
I1O+XdY5b6QRTPpjg2EU13PFMWdQrFD2GCKWBG8nGnbIaWB0qlaf75/NXy3P66ROzgBXrk5aa3PP
63qoJKgcKvb+6GIdi0xjn4In2lUGVqlA/UT7V4dm1ouF0s6foHJHtP4jmiO7WSAajwIMdnd9klob
vdPbC0XqBGCVpHm+ypYoQMSjWhUYMSoqnorpIHI+wV702fjz/tznq3gxdXhc5pyoUAK4iYPwxHHd
0gzUFfwaBSGo7uoe0E8ZnjR8R8GmCQAOMKVsF7nORuzSEd28+z9h5UNTdJlHp1iHGMS86X87r4bj
oR0b22xqU42fSBGas1qZ6gOAebHxEFodin4aFBxiPsjf66HqSJCF1Frv6pPS4IWWBZqxD+oaxWcp
+nbj8bMSDCkW8+ASIOHm995iZkHHl1CRLEEJqVeyfatr8KXR1HkQUFb3XaPBWxdjeIIlbL+pp8p/
8Sdti++59oWhsdIhsoFxwwhazhkNQV3LB/yFNO1p1AU+MSGVuyyd0CvEDRalS11xkwR+P1lM++H+
110dnnNF8DDZz8sHr5HUXhATOFxNi000KDUaynEHLdqOzAG9RPDxgKxbVB4KbGIV+Wq8tc03oLE8
k4Lm1+HiGzQW0I52qAbX79LiW4Fj4Ul4rbnr27LdOLIrEZKLh70MJ5SqyJLU4mut3ehTPyCTEiOl
gYPyuR8AeSN1E6J6ozen+0u7tpsBHtG5pZOpkTxdf9kIU8zYkGyvsnOGDxYDuDAcm8eoCLeQHGvR
aC6OzOkSWK/lTm5aFePIEKxjLAo9vwSZjdwSRmgYD9yf0xxqF/GIGgX3NpxXGLZLyqtMxq7wc264
vBT2I+ao5sHLkSHK22Z635iIXiO35RzuD7qykFzccz1mRlbov9AJv0UgdE5l78cI6ll+0WMihleQ
W4jZJKiqEf/aCAu/EHHLOdJjB24Ei2TmH1x/txHgcZqpI5bNoI97Db3zzMHwb8pUeZzKTpsOvRc2
ObrL6fgNUQYTbXnkVhH8LWc5mp4Kab9r1Ag50BhXizfgs5vxRE9U8499i5T8hNbG11aVGMwi3cY3
wjbGmt4qmq94O7PyO/uAUvvQPER6mD8zcT9BmVl/NWeUvSLId0iPHJgO+qLslAV5lUizRZQPVcz3
at4/+D1yi3hoyYfEwErh1V8ROhyvTUCyJgWT+Sv/9hUR9uvqJEkMnrit89lupP+UI1DwRejdtJHm
rmwYGPQ2jFHABNBHFkPVfYnOUtAabilS+z0yMeljo5rZ2RoQOrw/q5UDMTeyqMpYJCc32WxbB/DJ
WoaiET48klzbrtZMwUOU0KCDd6k/6ZgfbcxvJZKRXNLnZCVpoRmLLycmvZIekmRumlnZ21CGF2ws
SMKqHmR802xhDNfm+PtwiwORJfOTmrqGO+F35Zwb20dwTZ0wS9w5NVdVR4cUJxqjUA/3F3ftOyKR
iWYAr09KpIscM0Q6FblBirz9OKhfYqo1n0vVLz8mcTq93B9qvmcWh54OCy8EA1gVqJ7FHGsN1ROf
Fp1bjpN6oIiImXcrfmKyg4nXoOj7HAOYn2VNg+L+wCuLy8AS6CYfU4OUc30szAgdrc6rNTduJDo8
va58ADX1M2/V7s3QgKu0Ri3bWNeV/eNQ+KHiS9+dGLeYbG8XSCdLxuy8yuaiQKDkOQUEGO1qHZem
bLTl8f4sV74kNHF1BozQbaFAez3LGlkwp50QMO3RQvqiqU39ZjQiLHxp5W28L9cWdCZx8zUJ4pS5
rodSEuhhKZIPyI42KuqgTdXbzVvZZJI+SKPre72y7Ze+gC30+jlCbRQCDSYyKXNe9d8CXFhS+hEk
kW7leVgINaikfigTpUJezUmrjWRmbUHZrBQU52yZSHA9WCX1Jg5prrtZ5tmfRD7mGEuEmEZYdjhu
5IhrZ8Ocr0MQ+oBFloibGPu+BgsYzZWOV9X4wGndY5fYJmpdPEQpx8yRgKaXfkAVoN0Aza8kqA6A
H3INqsOMvkgQia1TVFYG1gZmoXSXUSb+WXpoze/L0Qcn1iS68S71hPUh7cz2Z1ZTn7r/XdemT6Vy
RtHTmeSHXC81vqDS7OtSuFacItOe1GY0nIw8Mf9O4kq9mJiOHwKQf2498kjbGHxt+tRrQDvNjNIb
/ILQh3bIrV4gFhZkyWGUwi8Ru9TL97EDlNbIvfgRwwDL5bnaHaDCb+G91jYaz1sUGGZVIS7T69nH
dN0rBdUhEJ0iQwi3UXdh4RhnBXmOfxEkYAjP6Hnyg5sEPdDiKJDolbtpH6DnGNjtKcXj9ZIWOJ3c
/6ZrEZAhAD3xgCezXBwf3c80ZM4i4eJXL/x9T/nkR9YDSd7h7dI/dtg1v35IpBY4P9QYwSWjTXO9
kL6ZF2iFVRNxqe9eWjiTB3w7Ma/h/x3+Ljx0y+7P8TYQ2uhaoS4x6yTNEj/XAyIwXlkIBU5uounR
Z/AaqFx5iraLVeycUvwSd8gwDxvR99fdcX2RQjYWdHFmsQdKI4vTMugqHtBxN6IA6qu5O3SD9tgb
pvd3D6v8feKNwVPj1yhij0VmnZs06p9jHI9PY+eo/9xfgNutSxZI2kBPH7rbTV+1Q+UUkQiFyh9m
AB9UaMTfMvCCz0VWZp/uD3V7TMkCZzATVyqvomX6oAt6w1EVTW6L2vZhSHXnEOBXeyjS2vzgeG16
UPuw2nG7ynOdDt7h/vC323lOQokQdFjJlZawcx+mtEU5DFUMRBQzVBtiJPIiUA0kZ3pVPnWdU218
6JXdpYkZOUEZDBS6vbjtbFjSHYaFo6vNtIwusaqDaBXngE3L9A0PpPIU6/Lt/WneRmIUnKnS29yy
ZJrL0jEmZdrQlkgUVnUYfkxS/aX27PwdkVA5a32A5iiPf9cmGd4IF2s7ieAHVhgUNm/QxWT9FNNO
J4hVrFfRP2oG3X9UErD9cRP7Gxf7LdbetslcgFbg98NOWhZW66atkt7E4EIACgVQ20cozMcYCdqV
l79h8/S7BItZN9L74SI1f3wXknd9QG4VL9QmiZ/1Uvrn+wu/9rFpWlKtB4ZFBrA41LiLRZgZEErC
CbIBpqA2YHSMm/y9h70F5koIDV8yx0T37f7Aa1+cVIpqDXw5ENT6dQyLcsy8oqGf3Loo+icMg/S/
cGtNLnYt0n/GoVKPOYIHRy02+o39vXakCF8gxHXex5S4r0fWcvSxvBLdZOr9zZuh1nLmqimf0MVq
HqrA9zYiyNoW4xBzpkywuHS+rsdLAer2MsSeEvpoexxQpd6T+mEUMdj5xsUwf61FiCZWsZp03IlX
y4punmLEOztkIpE7NG9pUBgIzjf9x1d/Ouo185uKuhT58OLMlIgAjnYdjbh3pkO5x69QXsoMwRxN
iYsjkptUkeqwwV0UloeysW9WNiyZGuxfcmSeVkscMOXcsqupVrmTPxW4Z5XlxSx6/U2LNdkj5fJ2
N2hD/vooTDrB3T6Dldg7i09o0vI3wzCbFVRrPF0NA8sNfKGPamd+tONQP91f4F94geV3BK1L/oLs
gcmte71lBGq2eoy5o0ujNN4j/hwfsKocj1NvWm8L0eZfNZSf3RHPlMOg4op4qCrVOuGhGX8I2wLd
ehQljb1T8ija+Gkru5l2O9GWKj5u7MuCJKkcfcy6GV0rl/pL7CjTRXZt+R7oW/bNxxXuoI7IqcZ9
FXwueDV+j7D8URGNNPIjjpfhYcI/4KkhFp3VOOo3dsdK5Z/iCX2r+RVsUP1fxDMI4cUkRTe4vZnX
SOsUfZ+4ITI7X2pVKPIoFXxSHyxUMr73YP/9fe5n6hPazCgRbKzUSpzhBGoqjTuasoCIrj9iGlEc
DnLq/2aHSyXuerF/bFF4fpw77dMBNRfxMGK3drbwSEbw3Mm+t+NYhIccrTK3lEr2DC7WOIWySJ/i
qseEr40Vc2Nrr+Q3REESKTQp52bB/O+/v227UsL3Ugc38vKBEv1khI/6mKeP3JXOV6TdkdfNUXtn
KbOx2KnN6P11f6FWTvRMHqBZANpeEJGvf4GJWB+OkSqHKzSx9vOxy37A16D7aCU2zZuuQXj7gFuf
/fp7AMYVQ860RYAri3sgakq9o2OPV5/SFtiNVthE/wgqoUCh1oE/YPQuU/3y6snSH9cM6Fag2MTy
0Wt6GuZYYa+6OA5VxVdfGYNzRNezPNl4BYQ7v8Yt6gGnm/HVlUWqiYRtKicEMY7b9SoDQjSwRcqo
DFVxUeKD4+DUIuIygcXsKdMZx3qRbwWLOS4u4hgos1nJlR49ac/ikof+qUOZjtGvzy1U7zSvj7EY
bItHpxu/CTBIx0htXwYn7k4DOit7GsDt+/sLfhuvKE9AsOOeB3WCHN71vA0RTX1ApdYFaaZ/olhk
wqYzEXCqM7S874+1En3AtaiksTMKg+bu4sgHDu8ddeKwTHpf548pASpzRRLIL0Zb1dVzOo2jfXSM
ajTwhYfkuK89NLjxrEnzLTr3bS4AGET+InSR36KLeT3xPhRIm0DGwJqdsLKrSy04TVjmbJze2yh3
Pcz877/Fj6Yv4JbYonWBt9k+zqR2+1gXOBvg6VH/7USdcby/yGsDcmCpHIEboCG22FNNZLXmkMYd
XnRQJu0cxyCsTCFR4YC484DbbGTIa+sIYn7+nBQUULO7niAmmxqAhLpzRVf5z/lUZx90c9i68m/D
MKUK1DIE0k1kidpiGcHMOX2Wth1WAmV9hIwZWzsHC5oXOlXVy2Q63ksZK+I5L/zUtTrVeLm/qivH
hLHJbkhQzRlvcj1LShuB0UeMH6R15uK9hdN4U9fP4zSWh/tD3Wb+VL0EkA8CEZnTkv2AmHWrT5Bo
XGydYixSikj5FKW6fPA1DWtv2vE4gWS694OXQbxVdbsV7ZtrbpSG0B+iX3XTDigVrAZ8vWGiIeYW
exxBvEfZ1/FjpjZWifARirW/LBU/B3gl7z2jaP9qyvZ7GjTiQx1OySEuggGBwU4+0SNq3t1fnLV9
ABkXyOzML4Vtfv0d8mAwsBRKO1rZbUFFG5Ghd4qVB6dRKYTAN9qW6N11PRJGkVDfI+pubiSfa/ud
PACVVIIYz6TFL/DszPAqh1/Qmziw7gIvBbAb2fVG9XftGMPxBPoP3xQ+/SI8xVjrdTouc66iqN3H
MldjnCYxYR1PzjSVx4628eX+0q5OjMKZ9Yujcdu1D2sDJ4GMg8zF/EkddO+NsHik3B9l7SAhEIIG
E0EDhs8iXEDnzvI8IB5mSaMeGsWTbph2mIPlyuvxOxQtQMVTMUFrjuf79V7xwoBoG0gEMzo7OuV9
77hWoAYHz3eKjVxpbVYIB1EjoRTFoItN0eZanoTCaV0QpSi9tm1z0AMdY/Mg2KrIrG0MSVyfRRZ1
ClDLBWyayi5M4vuIwdmjrjaRi/F3htlzZM0uF/2rgf5kBWC9ZpwK4PvlPUljIyta/IhcDxIRWt9p
daqG0nc1bNyO9/fGSuTTVZJsMBY8UEgCrz8YACgRUU/r3EbaSM56k7P3MyUCPNLVZ913eCQoBnDN
PvY2DvXKixJlIkIeWKS5/rQUrA508E20gVrXUIL6YxaPMnQx5ZQ7LQSYdy4LR/uCzDQO2CoeauM+
6Cmn8go1stlgHVMqdnOLWxk32NkvICO695dmZYPN+FUqnFR1Z92S66XJR7uoaab1roHTwWkqky8F
9kDohVsbAXYlClwNtIg7tccTvg9AU07gBgYXFREsS0Rj1hvVvttXDU9QuI2kDeCg6EhcT6jFgLtv
FbaxPk3qyem6ipevphwqAyVBW83UNwp6ghuDrt1ucCktOgO8p6DcLXaYTlugFTVGpW1kBfl+UkaM
gAWaoXu7z/RvSpGq6FiojXAjXpo9Vi/CeJuJonhXlCOK1ESONiaL8vzHiGfniRMzfLr/pdcWBhT9
3HUjohhLAZ4YO0LLKFBOiTTF+pBgynoQYasc/NihtBIN0sVM29qIymuDzjhAuqrUb24UOVHVx39V
ep1rs5nPUZB/TYA5HRrsSS+Yh+H36kH/vD/ROSZeP37oTHALmIQXjRC92GleVE+wbRQyDcfPvlh5
9zlGIPMUFk32pDSddwk1iVTWWOWPsRf/uD/4SreG7JjjCP5x9kFZkmsLu/cazZrvVygFtZvWVf4m
HKXv7MZ8NE9h3iT71FP74xBqRX+uEuBCfZ0BdqWJvsVwWonp8xuMfg2Q1xmTeX0Y8LlM/C7R+OZp
nVwIscOb3tf//l/mzmy5biNL169S4Xv4YB4iuvoCwB44T6Io8QYhyRTmIRNAYnj680GurmNuscV2
X52oqAjbEokN7ETmWv/6h8GTy7k7i/7w65t/a5/Fm4Pol63CgwJ1crmS5ERNkD2xrs7wnaQf9MtD
3Tk7ZxLkspNgml+kWMRdr04XvHOcvHWrPrgPI20GRlQpr6+9WnrREqk9xIZYgkOQ6SRFO/ichEEg
650U0zuTk+1eTlcZXsAcJtvRgvLn9fXKusuMYOR6lKbzrqrJPNZc2e5Lxxvf6RHeeqyIaYF9ocHz
Dyf1RtGsS1kTphrnnjnlu953yKEDDCW+q++PNCrDC67PZJhC0zaffv2VvvECbzrGjdQLSfHnnBYz
bcs65dpjo7n7URu2BDLig698/quI7KYYzmdX+LtfX/aNdxjyDkNPNo8NQTj5NjNHVLzaEgVsmrvN
sdT1icgyDQwhT7T5fvasSRyUqVkPC1x2fBV6+72O5Y2nDhsEENjdhnLYeL/+gl3C/PxVS/pY84dy
HyzVg9cp4q1Xc9zrXdCdYb6fxT2H9ztv0RsrC17ERnFll8cj6AT0TnJPBtNQDbFW5P4z2bT2oVrM
jiFV856VofnmTSKTpQTAURjZ0+ubbPTVT1ad3J1p9pyvkgDjcyZT5kGqSp2tw5jFWepmkWfkzceR
SEQXMQQ0jVW3yUAq/USlIfKE6UzNsxU3KXRENtYGd2eY5/0n0VkZmUmNezMla25huL6q5xo198Tz
XKfzscpFxDbh+CGgFKl7hSuO2ZK/l63x5l3im7iBf6hYT3mZvp8RadtPA3lUWvtBm6fzCle2BYmp
KUNm64tGbuW8XoG5ineanze2JdhLtD5sTVCXTxeySbphJr1+iAfiqj6zcz4Iq017yK+wE5zMfPz1
e/NGlQUCtmk7tv3+J8uRURR+Rh05xG7f0UWjVxzNsG7e8095a4lCIOK+0LHhlnayRD3RJ6rJtCHW
xUjARlPWOQFyXb+cdz7pnr++p7f2Aii12ymGwydT6tdrlNTXwqnUSmen2cuj9G3Z3K1DgqR8nHrr
agKPWog8GhTZlnTXu6kkou/XH+ENwQy8C4wUmFxiMA6o+fozaGQtKGUZ6CsNR8wY++Mci19E1yeX
7trAd5GpJT/iEmLXV162mFskuEpxDBmMb2W3lC9GXk/ffv2h3tiaqXEZB1G4w3U83aCyPqhEZZFi
DNVyuqwL4qvV4Az7Om2WXS57Mwtx03nPuOyNq6In3thLAbUV86jXTyIzy4DsSU3EquvdpwCNGZmD
IrEf9M60l5ChSXBRZmP792+WuTGUVQAsizP35LiVvlTwVvHFVoWv91GJWuiybBngRAFJKDu8paFq
cFK98/q+dbebHSC0Z+BBjqTXd2vpuZG5yUpeeeMET44wZxoJOymQBci02+tDM+7dOZ3fuewP2PGk
uoB1Qg21zVqJaTzpYvTGkKVvarDyS96tK8voyaRXVlB9XcDQ74tAWmVYIfM+jovduKFRMlGIk6kQ
Jkz3jKBZH2vc2MD1G1dGZAt4mA1Ek4Vrq6Uvv16Hb2wGP3rHbfjNV3NaCRlOmU1dMGF0JRuTBGK7
CvLl1rVw5qiJbRzlexvCWxdkG2fMSGPN1npyMsNg6wDVcdbSvQ6uP2V0dSGrLj+vBwwRol/f3Rsr
gJcLnGJbAiz5kxUwzn7vZxz3cZIUzlMv3ce2W+srn0TheBaq2+cifa8CeOPQwOeOSu8H+s2Cf73q
FgaVdtl5Il5ajXiYouo98sT1Cv9ZV0xPIpj+FzA4kmRk5FujsEEBr69IOrK9DkMtAbKyqUQ/UazD
MfNnhrhlHuCXthpaduWl9lSfT6uwtSJspGl++fWzfuOLReWNQTZz7q2mPnnWOdOHpJZCxEYNwXjx
pBVqqcc+lhFot//1td56xtjxMATH/4QS72QRBRWAAK+ziLNCqvvUqJbHUld1yKX9Q7N22TtI3hvr
COkkORE4LlEGnLrQejZQBxwUOsLKEHfY/ZEUOutFNmNvORQ3okuo8Hyl3hPfvFERbI41CA0ppPEh
Ozk9rcooHLNnNJbDvtlleELEhk9z/Oun+cY3h7Uk8DWzBQs705PtOdeD3AvKro+rcmyRmNvLeUHq
e5QFpfj7D5LJF0MEaqrtmic3tLbLUCtrHOKgcYQI0xJiV9mm/j1P4AVNkbdH4ZDu/vb9BUQ7ItNi
vojr2cn9QZjWW9PHiTlp5HqrFlJusQrV4AIaxTt7/xsLE4uQzSnrz6P95FJ+WWLnLzpKuHHIvk91
LXdGoeuXSIC8+6Y13xMDv3U9pg20d1sVAXL++tUfq0ZKLK+HWMy2N+w4WIv1yDMOLiipzIe5H533
9refBWEMHxCfITxGLcWI9OQeEUbmlVoUIJ1ZYXcweZg87Cdw8LoIc2W0RSx63Xo0cm8tzwwFqLtP
FzEcUqVTaNpCTyzMulrH/Cqd2ZOHVHeKFz9x5LKv8bCkHphkUd+tvI+bYYSV3KZ9k/6RDd1AHJwW
tPA3V/+pav26joKkMdODXzEIfKds/Omd503gBIdJBM8c9PlkV6V1m0cnl9wmvJe7giMqni2ph1Vn
r8fCUd94Do+/Xqg/XxJBPrDE5u6GFuXUESVbYUCWTevEouh9dQEpifbNrsiuD8EI5LrXSsqc8xEq
z3uV4U87DdNTZi+0rpwgDNJOdu++IOVuWVIn7gs8JnbplnSfJyyAv/subtdhI6UfYNBOBsbrBdv7
CRkKghganE2mJVywEo8mrbIul9mvv/76cf70cnAtFC8wEjcxb3BqroJPR+ON+LPHhZUkB9/qvE9S
WrejliW7th45Bv/29bZKEw4w/aIOVPv63kyvloRa8gwBlGptDIWbBN+zLFeEb1cs4YfAavA9+PVF
f2qPNw4uo32mzzBkf0I6CKqWBuFQXFRP8UbXiz5eu6KOpczHeIGuEzlkDd2YqfVeQsy2JF6VuVwZ
JcqmR2PB4Rz8+nZbEobHPi/cuM+E9qhSiGrHAuuMyEy7d8Mof5Rqp1fju8TOlNKK9XnycHtzrHTy
4JGdBPiyhv2Q2ZeCgPIppOoo7nQfkWOYmKlJey5MbK6drNBujNbx7wmTqb+bosb6gCvWVoxGZt1I
ns2YnZWFpOwNiA670svMwKYiyebzsUA0FZqDDl3SS4a2CHUNI76I7694dtty+fzrb/Fn5JmBh+5C
9wE326hlJz2qnTkUbGSkxV2a65dIBcwpDGanbvmYspDhNPujs6O16y5GR+KV6S2OLEJtzr2BXBLL
q4+//kQ/o0vbJ9qk8KBZtKqnQ3W9tzMJPNliG2bn044vtez3uZWu2g4XRpOBx7rSkzQ9zISQfPjq
xabfwR4yJT4vWgvd7SNJVrsMdTjwTehiyt3G66zb+j5HhlBGeV8Ut43QKzzTLXf5DN7tdOGAW325
awk5+bCYHi5YVWmTjkFA83CWr1OQEzPgGIh7EOp/+/U9/7yiMe7AQh39KpYsINGvV/RSCRRXS9PF
qP/caGnN6ijrAb7DOr036fp5b0KBxDiHVohR/k+aVSHRhaQ4ksSmL8fPmbJdBFyuQTAP3n6hTjP4
zj7x5gpjykWPsJUKGLK8vjky6dJ6Y8HG5lBMO054OLKVLHcURmg6VSNjTfh6mBWrs1shcBybJUmi
zGvzPwlf/+dV1nz/I3v+W9stMsfv/eRf//Ome2keBvnyMlx96f5j+9F//9XXP/ifV/k32fbt9+H0
b736IX7/v64ffxm+vPqXXTPkw3I3vsjl/oXA6eHHBdKXdvub/9M//MfLj9/yYele/vnbt3Zshu23
pXnb/PavPzr745+/8dD+suC23/+vP7z+UvNzt231pfnjpx94+dIP//zNtH/fKDbw+tF7WRtS8ts/
ppftTwz+BFdZNj9mQJuumq2vaeWQ/fM3x/7d52/+IDRwrNJR//aPHnMB/sgOfidlClYGQWg02/yl
3/7rxvkcS4ob+cm//6MZ69sWFX/PNTdk6P9tv1DGt9ko5GUsKTZe7ilDA5dTQ+pUcERIdOu6w3Rf
H/aFkTZJ2KSa54W118sq7Eo3uF1F5u6ssrTmgzkiL/1b7cqPj7Kdd1CVmd1sY4bXCxn7y0n0NP3R
WMlll2KWtBulvF/89D3brdf7wc9XOikB+zbVuibFabMJjP4gdAXgbGbZfUGsZPSXlfCvB/7XB7xt
LSfPF0dfMtoZ+FERn04eK89Yyr429ChFdXNYVT9FM3GscUDY7I7IjBHpWA8tkfrxQvOD5J3z5607
/evlT57pao8QRQCced+z/MbCwyiu01Hde9Ywv7MRvd75/nyoDN5wh4R8Q1dwcpC3cy8Tp2UlBVrp
XyJFa9n1/FIzkQgEBvZpfSa1/a+f7uvC+s9rgrNuqBPNGU7or5eMg7O77WTcXkGDloWa0DjQNC2L
+rbXrrVSN0NG2es7R+iPLJ7TL5VCkKJwG/0xW3192SUlNasccRbENqx98o1xvEwzBLy7Xk1usm+t
mUxh6TWIpB28cGPMhSr9TC7SV8/o7mv36KT0J7tad6WIsT6lanHaxm9iDolMvyIJrMRiZCHX6Naj
Q/HeWZRvrYrN9hXQFsnkj93trzRVVF6tgrJlRJ5dmktISF95hIc5zaHFQfLOEsTJ7ud3gOxWHhVL
fBPHn3xLy2pjIIo5TtRid6fCHneggH0lz+9av8kYM41Zl8TKrrQqYhLuXXpguiocOqcDXFsT1wtT
rcVMsZt7KgaDjvHS0GzXiydv8AQM5sYajgpWexMLOdh4na/D/IEhpGGEPPP2Uc3eXD+uuZ1nUZCO
dR4VUC38EOxMqWOSdOK7iU6T4bThN7dNhmIodowGfDn2crQ9i+VrFIwdkr2jhptAy8QNmDHWx7zJ
b2Xr4eXZCX/CZEAKo4q0plyfGyQE1b4ubNO5kv4ImcAbUu1BOsr+OtZO1u0Tq1npzMokdwnBnqZY
T7qcCcaq+d+MVG8aumpDkjFBXPG9sclHpTc6cNQNSvOQ/w8jttzZMO5Mc4K3MY9G+WnQRXA7WnUy
EOhkd4/0erp3NSnV3jmlcOrD0o4t+3q1eo/BgAFLRN9v3niyF595TE6KmZg5/gHw7i370U5zkuHX
pErC3kudl8nOsKKZDJWguayq/ptrL95TXo/uJ3Ca2QjbrnDPO2dYv/VmgZ0vyZ3WJ6ds1mtZTOkL
FeZ0p1qE/QS+J+VzafmtH8tmXf2wTyHoDOVsZoRAdM7HBTpqG6rWXR4K2bRj1K2t/kAMVpru6DfV
g192/v3qKR5UpcxlCufCH2zcHar12Dlt1eDwW49jOOlbq41Ma/BBSD0RYN/jpW3IQ/G+uc2cFIe1
1PLvQ7GJTRhpYwCWCCL5pqoMIE4suqdunLQ3z0WRT11YcwTcc1J61c41c9Mbw9YL7PXjjMWoOrja
bLvnGXCxfZ77ykz6cK0nVRxQSxePTSJNL/JTKK1hU0ylCnFelI89odpW6EH76Y6bTaVzZmNW3O49
1btZaDOvHMIkL5zRCpuW6WzG5L3PzWt40ivgi9GnSWhLasSdrMV8l+p6g68tB4wIOzYyKzLwDkAK
N7fVNysr83kHs5j2R2Y4+ITBoobnbspHsdc0bcUnVXnOclz61eFVsb0CgGbwhkeLAwy/dNzCrGgd
FOZlRIOV3o4Cp/9CFmRqXAoYE+HUlY0dqrWYKgL5TO2aMLrEOZqZmBrUq6mLGnrtpBs3ZmdiyKrG
dd77GJC5sbASlgKEWNgdYQFBu7lwJscpHltBERUOmsKFpnFXERwWFNXLVQJOpV2ZEl7/0+xbUCGa
TjhiT6jqPL8kfVbMZ+mU8b/Q8yZ3jOg+5uor3ms+orCpwrnIhmz+sXeTTN2Yg1lmN0zPHaxeeFEu
7HTJeiCTdNTvOgjTT44+JH64uksrD5qeaoSK5E2TRS2L1YsG5NFZhOunHK5ZAsGT3i2de2YvWoIE
XutkEZlGEqxnfUb8cTQGa36/uslcxZaX2Q+NYWZ2CKHEwhCtC/QrZfZaGqLJZWQ05EtfhK0ItPHo
ppWz7JShs4OwabaO8eQgHL71cEP/ajjjqj4ldUcTib1wkojn1nXlOkTtNGI3fJWZStBQm4Z06ovE
SoR3bN3cVV6k1OA2LVmUwuyMkJGXZ9/UJfkKThzofZVWO5nmoPdniVbreEfBBPlQjc5Iqz2vHidg
49hdaGUuUTnmWNb1YbI7FuFoMuWPkyId/Wgi0+uDwAsnO9aFMXdhpftqiEZ+mRXa3lw+LY6+JqGx
kDocacPounvA5fTQJnNZX9l9V5rHfhn69mF0Flrppmjcj+Xoqg+uaoJLzZDZFdbnK/LH0ki8cHXs
9AKm/bzPSjfDX4uIyFnvea6r6h771koe7GxWbZgK5cTTarhjWM118yXJKoKGJ2GEC6aH933W9Y+Y
X4NUBgtY8OSrj4m2kBeVpkmMAedOmv2wm3CmrDIxXxdF9aW1E/gXIkE43mAuF/eDxA+rr6AMZYHa
2+bkhVqSmnE2aBhqpbKuYNYrpYfOaOgXeG3sROmXO70T4ToVn9PCTWPbqmjpxmxwjgBe+V6TQfCp
HAMtRFB4J5k458e8cy6BRpKrfEWIj6vF3lFZCuCguxeaRJ0yt6vaswGhAByTNFqX9SFZvNhvvC3n
NV+mLOx0d1cEdbmzcN1QXn9YAg+3SVs5rA0/rUI7U4AHZZXtMaE5Jp54wpa8ZSvqZv9Ljz/N3mur
+kjfNZ6VMqk+B7M5H6fWVod6YOOaZ8c/BNicLNBZ1mXX2fO3JmifyjKhR2+z3WIJjgCzK38QW7q9
58zFVTE3HUNtq78o+87SIU8mz/ZkG+gG4ZSEo+8lXylnzhpLw3C1Mb/5EyTqSKuNZ1GuWjQsOad5
X5SHsZZ6FrbFpIdd0j6RwuE+Jf3afbDY9SLqS/9OgxWyqzEfYWQ7fi+yzsWVPLvoe/Ft9hIZK1Hd
tY1zFoCPHDSzeIKMdzthFEoMCqd0uT2rssIINS2xd1nlMgZRoksZGlWjzpIMcTdxG+d9bnwwK8uO
mtboogAp735iWnMs7MQ5X0rmbU0urCjXYPeM1AZ1CA1E/5Tk1iDjRKbLwWhM67pAsdCGuDsVsTQn
UEmpzCpUpXi2G5E9NKbCkhvOq3Dw78F4auel3W3lLu5+ELAwqWI/bFT+6yl3OHFM0dwQP3ROzN2x
7swu8vv2a4bAuAiSc1OuGs5uRn/mD+163qbeTW4TrBOM/WWGmiFKvECLnGbbVnA6WQpYxvVlB0fl
O5Wi/9VbibUn8gcwgsDrCErVelGsLrE/wWgSkAGPn90A8b3daASAtBPnMcfpZYZHe7hUdrLDjfSs
y9f1wZmsGwI8XvSRnxmaxTw6fRGpVv8+NRDk6I1vOk0fItX4ENSIwu20+lviFzK2Vx8/Bcu+yaZU
fZqdXjuz1+yupNctQ1GQwmKauRbrndbereSPhYacm9hdq73Ve3JfN148+vDCvV7sRnd2wmZco3nC
KTrXhh3VIMxWZzLjtvLVDtH0XWvLdJ959XPaK0zbGuO89Lsp0nRcYDIosEHiXyVOFQ5e98UOFA2M
1j9oqjgbSCrp0+wT+cgflhGDLiXkRYfCPe6y9EtdcL6BQhjhIJLrutJ2bt6JXdOL7KIzaI0Sqp4R
4ksvKMHF1PqRJwz9kAHCRVZS+XFXtDptqa1FQW/yl1VqJ4e0KKzt2efup3bxoBYty3dwvTzO0H/3
Y71Gufza1ZYTEpeONZCbR23XVbycyzOm+iOzzXG3asFwafkL++3SXtkUxFPIZu+H1ZpOj/6c5+5u
WDR5aOQmVtbdaYqmViANqGepNSz3YKBKDQboJAO146fUSTFTz+xs+WqOAih3Hha2PZEUPh4SMj8y
BFjvcjdJH9BNNE/Z5JpJ6Dm54KnVKWY0ppX5ZagmU3/xhsxYw8Idob0x1SpEVOWutsGg9dCEHKU8
+garipj6xG3OjKw3/dDRnHX8FAhvzQ86EUfBGUrr4bpQS2LvjcRub0tddgmhWYF1xPE9Ozc5gWF6
JO6GikpzPtPLKjhqM1HJESbgBSsHZbsX2kFmfU0Nt6oiBylsvitIC/jOY6w8johGB5Vfgj/k4hsq
lMloT2GJEQbgKTSAbA+fznsOxtnGr6pZHHXWQcu97kF4eIyannwo9FptpkOeee8vOeEflmYU1/qw
9GUsPcv/YkyNwUEAAmWyqJ0+j6BVl0CXuVMku06aAoVAoA9oBvyEytd0VtSaCdY0fayCTv9I2/vQ
1eQ8RwHQTR7qk6gwjWyyQoVIm/lnZavACBEHZd+7xABxHns7RXncax3TxFboIiQ2Kz8zLNU+p5a1
7CYnMT8OgTOY+2LU+qcp8KBYzUvDU/JMdPbhFCDFjzo/dS/zyhp0RKdK8p+zRrLSObo8erux/uh6
S/4xT2sWqmE23gfDnznGIJP6eZjBEK8QQSTyue/6gme11OvGbR1F1OE9c5stIrB3KcbmnA3MuLm4
N1TPXiF8ElMaozsaZrWQXWba4iUB5H6up0bdQZeZniGmirNq7BaiQttGWDuvCpynQSZDHlWNIGwI
742BYnv15qibAMpCswjcAV/a0fiqsjx4spOA/ahy0oJ9t9RSvFMW6T72JOhRyLMwce2yqune9kT7
R6nqmm0pFUkVjbNYLkeMivTIXqWiXRltR+zK3JrUXrdQANMmL/azXifOB8utuz5sof61Ua6cLgnx
o5ZAVKM2sXPNS9XxLjbTH+7YkCW5Npuef3CVcW9X3nCXJk6dn/dc5b6aqA7Ceko0dbCdoeS8nNwq
GrJ+RGxh+evXpHbau0VDQ0PcR1p9TFpTfFOVvt6UjPvb7TXrHBZDKj5AgB3ofN0M83gxBAFETW2q
zDgd+7WgliFRPRrWNbXw+XTsZxe/uIUbN/NvWk+KCkduUtvMsZ2eUVA25N8bFFV3owVZKbQHr+9j
aoT1k7+2ouec8aB29YNamkNvdtXj3CcG8qCmbv7QxtEu2ImluFfVTIOKxrntQp+tNt1VVaP/IRJG
yREu4ZMX9Wbq2rsJbzlShxdic8N1nZYhWp1lucwJF5rijnzez5XypUHklta15OMkyRoqf+5LUoO1
uQ3rsvI3R7qFrspJJHOUbMJOGFc43yKJz+S8yKYi9SLLrJx7q14LP9Qo8R+rhdFwaPQ+0W8rweQG
oQZEWR8zV2/ETmOedqZGtaT7hVxG2NyDa5zVzpLijpwVw7xfocEMh1KZwXJFXOkAe9E1i49aG9Re
6BV2dudRtxqh5kyy3TnMU7pYkP9UQoOvmxQEQtIaabJcX3yrHyEet4QTU0Aq7d7P9NkPdfxLMk4P
6ZV7fMOmR1eTbhttHnwaFXYj7owVY+4wnwBSj5sTan3QU6u6k8NMcMI693qyIxJO5SwsE+BYlcTD
hqhY2c8TznD6NbVf62DG/6xz/ackB6WMGH8Ab6RVAnG8N5Lyy6+ByRN7I5BJvBTIEUY/DDK5Yb+v
IUK3tV28zuosrppZv0daUZzhuIvGbeWEOGjWuHjhYAXwVQd/m+3SQLfX3ayle4Po8Q9mX4qrPl2z
v5cc9OfnQiaOVwmw30YJeP258sDpy7JEsWZay2eVFyMFOk4L7ZjmOwoy/fbXz+EnUBheLowZIHDz
hwPnhkT+RRBfpkK64+zmMUm0ZWwmC5YLoA9HpELf8V62Dr++3PZUXwGzXA73eCBIaE9QLU5mYbYJ
qg9hLY/xpk36L6LF+PMj1Nt2ZxOhvjx7k2aUX4TCEwcxjPsO0vkGrAoyQ3kMzGJ7MFRf32yj1y0w
I2OFhU089DlHwmVw9QN8hemdWclPzxVOILxnLDgx4cRk+GSCodyiXMftUrNc1r2orTK2CrI1jMGd
jqSp/z2q1Q+gfbspRtlE4ZLzePI9ekjGdKcD3Dc9yZHOKP2C956dWNPmd77Dn54izLiN1Qvpydwy
p04uZVmTJ7Os4lKp70aeTlUDzXeOrNVw/hcTy/92DvlqdvnLueb/hxNLfDT/8ub8NLF8qFr10uRs
an/OP7ch548f+XNmabi/o4uFIIVAEEUBb+6/Z5bW7z/GLcg5MW/bqHf/nlna7u8wwd1NtooxxJ8W
P/81s3R+p/5jxWJxBhcRHs3fm1n+YC399T3/oYqhv4VSxedj1v76TZv7Srkbi4uJglZ+pDROvo04
e1chQ26AMtrofIp64QR4phWZuNczuU4HZzYEoLgx00Jn2uSBq45ZBqPWGYxdynjqRtKYDXE2Nu7X
Pm0wl9e8Vbumf1LLUa82lGbsemHCOTKhkSxGLulO8SIkDzqlhS+AekfTOtgdLdShYaN7RKVltMAa
iHj2Uy2gyDkq9+89ty8eTAKyCD2WFtZyo9Bnfg1bpYs0pPCv1mZT7+QoGosoEa09hD26AoqxuZ56
mO5JeTOmvYa0h5w0gwM9aWgFgty4bjvNc2NzdGWU0OnX52bmpJhTbiUNX5/5xSiUv4RpU1QNk4qg
1c+EYeOnmKQC6FWlM+L8BZz/0ibx/pKpMY5Ls8GgqOQulyg3G072xJx06q6VSRsW0soyAchzZ4gY
4mg+n9grh/0M0eRTkaZM/xzTVelRBJ2nYrEW8ydcL8S91fBVhtjP4bS9EDT/CUdhu971FJyf6tSx
P2P853z00nl6LkUgbhI3V4gJZ3eqI0dambbv8BfACXIurq0uoF4dQTUJ8gVhPXY2XXQXACEOrf8x
SPuLNitCHC/qsDHyfaDpoei0Gy/5VM+3BNleJHhMJEuKRNU+8ikaAXfDzs/6QuY75LhLbu7zav7i
Z82dbly2oJrKX59WMMWj2a7D9VpwzqWClgiIyay9HaXW11UzH/0EuotTM8AwxA2IJZSQ8cpwhoNb
rzfzOH7Qk+A804yPVf9SdNOtSD9Wbv5iC/qBVP+Uj81lrfKwWf2bcdge8Uw9lMDB1PRosq1DkiHr
KisFEHotpuUgbaomk8J5omq0guYg6oV2p91N3nk7l/BzxzmcXXNfS3AlP8kOQ9ldrj5qf5OTxBgC
sSuSAKQvHcwP2GJYD261tt8KvT+zZtacP81znHnIiKnzjA+J8iqmvMZOTbr3AH+S3HRcbwA6NYhI
oNSL9gl6e844a/xulvLK9YtbpFLdRfMDp5n66UO/+IxMy/2YjOdZquS1p1AtpIz+lAD7uJRmHveT
vOeMAsxcY4aKT4HxRV9w2PYh4sdM1aNJf0K6tzOS5Ql20a6WfJHehk3cLqBga6WHWLyvu9wcHty6
JzZ4C/nqwkJvw2F9dm11l6zDg+VNe61wCRbFO7azYo1wi6m4rlxnT/hYpHvpTQ+y5Tk2k90Zd0yx
z333gnoWrHhIQ624SHMK/Ubbi8K5xB0wDvosqvTm6FjluLP5LHYnj+0AgK09ZtU3c0wuLJjZ6fLJ
dIs1DMQ3jzGCnl/kSbUnwIXE+2NupN8y1+NjZUS7DQAjea8+ZzZ6jjSJvOxhCowPYm7aQ2YHXzUt
+MJSu1AokMw2UyEz1TrWyrspsEdQG/HBE5WK9GkGKqityPO7u3qGp+02hGK5ExtV88kdhktF5IO/
uEFUzsW+HjrzbHA36c16sLVhjuc82RW9czPm2sFNphdnZGzNxmqad+Rqk3FjLXimpeVtbvubcfZl
pbKrVbeSQ+KUVcxyrPdG7pQXczWiIeVXT0J99rTWCP1CXS2Fe22t5RPMikPLEIB2Xzv05XjmrP4D
DlKk9017vJFoq270PD8nOWnfVlrU2qxekhiuQau+BgyZe4PeqytzJw8tUTExZE8P9sJzz0sl3f2a
8Lr2nywFRFzPR6+pi4cGOauNmZJdW3edl9+AXjobia/0D52qPsytd+010nbCcvFUF3VCPniFuje1
6cz2h53R32pM0KI8vZ9cdSlFed4MX5RqOIP6UT7AnrtK2fQZZ35cLHlvTufBJPdKeo9DV8bYSYZ1
EjUEtsxTaWFHPc0X6XrpbVM7rU5Do8hv4MBfMoi8ZBjE2JC3cer3i7jLujlsXe3SwVovqK63oHNL
XpJNimSlZfrdAx/bKvWwwzJDndHervX0tWTKEeC7ESgJziI6gJ5uYVOpavrVwtqPZvK9n52zwi+P
+eQlF00TyC+145YxYO3R68SNp9wy/L/knddy3Uia519lH2CyFkj4W+DgOHojktINgpQouIRLeDz9
/E6bmZZ6onvrbmO3oqKiKlTkMQAy8/vbDVlGVE7TF4wpQZh1xAJAwaSI/0q3ivqZeDN9YBq9HpR9
cCC82Ve34S4fnOs++a6VcW3OOvLrZj9MVYzXKiKKPNZjhVldwtSOH13uXBure29ioZLWtrfnheFR
sfJ+bPIUbPWdt9z5EGdbf29UcjcbVzaZ5q7V78w2OwZNxWRIinj2bm0Dpi3B9Eoxcn9XJkuI/Cjy
GN7f87a/5pz/tvU6tIH7qty8GleyqCx7262geSsKu46pPDIXvfeqE+xmPKbuMxnQ8tWfzZTj8rWo
qTUp27tqvCy2jMVfRu189Tctecy+d1QNIbn62PS4n3vRfGgKXXvvZTJmDizYyRFvhcT/+nG/2ntL
Bey8unnLhL7Eihr3K6Egu3W7D5jbxyDsjYKHrNmJJosGo4999KPAAayC+Xvu6neKJrjg/R3lnzdy
WI4di7lpNuCqro32NL1OA7Eb0zk4pp4RiykAhMzftPC4XuV1ChP2IBS/fn0xKDeA+2QAvoVJRgza
OUUshr2jAwwm9nKsfYcn1QHu29Rxtd4IG/Gv9Lac3Nm5wR/w02FbK80N2UInw8HOI2edoSHZS0uE
V/6dqV/tqgrZH1+QsZ5TEu83fw0ehuTeT73XpShPXRDsq0RBI334Zt6HdrNcdUYbw5NHIs0OnZWf
iyB9Lsa2CLErRSAj+9EGcuPg14VrPce6MF7R7iNWbHd50R617m/ByYHveZKa4US6K3e05eytYPyR
kkwdOU5+A6ByhuTGUJe5HcwMXu3VfHbcjmczoUjZughs/d65Tq3kZHnsB1XkbvrIcSuDo7kzXWM3
lMFhNCfjPtXs89YY5ma8FT+aRLls1u4uBQZB4cyau7xXrovEgQ+4PqEv3SO0j7rym1UQmuvXX1sU
cjCSjz6ZXdb6zRpyZDNL6G7TA1rcuADJq8uvTj1xXpNhseS3nU+WZHatBrYCt45ofWas/jG66RFC
/lRO5rVqONBip8uLgp3OiVAiRl5v7Z0cIrEyY7N1MW0s9wHyZYKdIguMePBd9uXmxW3qsMi/bu1r
VvQr/Epe3eUCuVEmw9m1sY2sUVk2oVIr2gjR3M7V6PkUrAySS+ae/QzNt1316TGX3amQBnmFfND1
KveR+nfOE7h98go0uPezgsTI/qgh2RJpRsoVMSXSccpAYPcr+e/Tvk1/TNJGxXEhw6Aw6FS4bK6L
hbuFN7JsTVwnYNOuy+05sNcZ2xfCn+LNSu29rx9mzt0PqIDc3ZRDnWwgkkCFKUSLdQMT/TJ1n8Km
3bG5m4wrNAwx3pVdQHffXNh71X74y4Ko+dqb3oEd1sDfJb3D7QVbiZqy/kxA6cvqDmv42Rmaqx5H
4Rsc2aGHClHkzUHQ0HdXJSz6Mh5s+0kFHLaG9OQO/cFU8/hpOz7rzgDyBsvYOIXFZVZOmDb0mKZM
GCXzTFhPuccI8WZBZluivs+Jm62xQr/k8yU12ACul3CGvAVYGgOJhQlk6A3WU125nJx2ddkdZzTp
tMREWcf7wwD+DiPsiCDMi6he0IXM3o/e1STxGs/OyC63EUEfdtnALg5oLL2hjcaawWnz+o/cDKJF
Wj+GcZof6op63I79B/ZkTZOz7X3a/vqt02dr5UxOHG01XeGiv1mJZ8rX0XmolzEytqtcyE8ypZFq
iB1lphARHIXqgBECri4aeYKAUo+X/mjP6OJOF/HlvCOR1PTkmo+Z3M/Ul+QLF8qpTtnyMavlqArr
psj0Adf0oVfOYdKfEK6xQ1iCm3yn1fRusOZ9as1RoeyIIqkIVe5V6qm9qxHKZPXenB6hbqvqkfca
hByToypzXlw2HWbVBxlUjGcUr8r6hqy/C199tNNyv00/rZyhQq7PundvptS49lksb+1qPDgWs+es
782iiYqq6ELfKmL6PS2M5uJhdbN3cxRhZ1wqNLRZytCa8iHSFsqFgIylLRFP1uaEredco/H6tqxT
dUwL77jgcTyVbkqk7SbuAm/k6GOE9Oa8Ke8RzhKqyIiwhu08ITrisJR+tyDfEdTf12keVeXZLPQ9
vn8vnsgaxkYF3Hauld75aX1jtTqkLTyNTHdlEtc/txSseK3YtHfAzMVF2HKbcPypgd9zzvUXB0hX
3GBGiKylirvO7g8TEiWymTzkQOP8LfNZz2WtjxtHxYqxODXey7JgGbCUgf4C6QYJtigZSabkSa+Y
P1ZtBrvZNPwQz85ZSaZApptrqXkGhxylhDP2R4BRCDVHPVW0JndUjPAA+wypkb2YNEJptTcv+4YR
rD+8sgffbhN9NudtuEL/ZUUqbcQnpXCabGpxjfH7O3EMB0sKh8u/HILZymIELyvoOGlS1iWL3BYw
FC3qKSjo5Vr4XexpVR+mEQh4nsKRwDdnM9CBBbuy929GW7/W63qsyhopG5gtFHXKLiciAl3fq3Q6
eB0NiqvZBbHeVLQWEZpSHQ9pUd53VkHnh+S0flFBHVVb7WrtHlb/ekhs0i2RReFwerRrwz3l7UPb
H9BkuvEEvRE0J3cdf2756XLtxv3mX7KyCjvnACN1sW7ws+7ykiE1gYGBp/iad90EwTMmw89E2ok8
rvNcwLIEhk72oNJ+FV7gSx88GIEJXpdRcPraAn5oncljop5xte/GpmKWUhLT466szWpXZaoJbo1x
CDSLhbncjNIf81PFmfUtScwlPaYO1e0Ht3FNyICua++mamnFrtmUeZ0gf+CYwdOaI180WxEv5urd
489lLkCtwBd6sRK9zRuTxUEPjpgi3fhDwkel7TYiDk5fTn5jQ6GJS0QpGSm+vK9B0Hg7wisNPmY5
/vgLLPc3TwPHmP8W7P+XUeJ3T8X/qwgloOL//rtV4Z8Ryvf6f9280+LR/IpR8kN/wyjlHwD9JlZO
EnLAoC5I5N98FfIPXBWkmhrwen+JxPhvjNL645LeQPAxfiAgyUsA8t8xSusP3A9oyKFGJIlslD/8
/c39cpkwmPztv/9R9v8XfucfEEryP2B/0MLjo8P24f1exzwUTi3dmdnQ83hCanfJD4G/Uh5c9/6u
Qdl6kJkVJ0Bxd2JyDmaXn+xiILxCls+qkPFYz08ctRjbl6y71o3zYlW5E1rVOsbC7xW9K8Qy6snS
J1clxBAhM9uRddcgcUMF4YnkU2HcCyWFLVHr4n9bDO+n13IynILq6Af1q5eS1jAtPgfF0XyaXOMo
EAOFHaxgCHl89J2ek+V4qrtvcMdzCLcAgGAnNFDJuz9/mz83FX//7gb6BYX/P3sSDp/NxZfT//6r
/m+E6S+1J//iIZjzYfvUv7uL5OWn/vYUGH9wOxNKQtESHn8CcP/+FDh/EF0MB4Xn5GJal5c/+Zu7
yPb+oEIVs6XkDnVw0MIe/f0pcP7gASAb0CdUAxmH+6eQ+r/ah/7hMSAzAlPwJWQQmvkSYvpbMI2V
92ln5pKdAlXVW2kHZWTIIiUbxSZ3kKGR2Jig3DSefRb7KSNew5yFd191CjHa1lEtRGAd+ua0vw36
oX3KrOVb24/NaUhG8w45M8E2QqXXwVpPN4DtjdpJrM43dY5gP8fIeEMnUOyQzXRqseDwKE79dF7y
zT/5JdpKV7ScLuRkzleOJcbDSI7OudDDsDf7ZkMQX5g4dBy/PzVBs16lk+VcmcXyBGye3yz89MEi
EYO0pQnELEUV8DYklMxf3Fh72bYPynFqpLG48Dw1TT4axCw9oFjm8NZzeCvtMVehXtHD6Cx3Dp20
0OdVwMwPRWvYbMwAb2nQXAbkzj5YdtGevWGYDyqtrT050dN3TqzjXlv2J21BMjaa3ECKTC4tmUDF
GdvhGuLDHmJh6ekGmfh0NlVXtkDgZIXPk/SqGFyIGnfTSodoUX32ZtSr+JCCwCqzJcZtquifc8x8
PS/95cDlmegVNm3KjwrN3XEYrAIC2e2Cr6k5lGgF1/apH610t9qTOk59qX4uqUwRYk57jDFD1COh
PU7YXk5IRYkErmvrMGjQURRW7ZdZg5kBkaQ3qbV5Vz2xc05ol/10bOjI3kKZK+eq8XAXjdSMnVDo
i1srN/IgdKsGfYFRkNBSYNPO/6JA2ASMSsc0GzYrURij4/xs0s69mjQiFAJPt4dtsp0HWaPtc9vK
PzWjFRz8DjkaWFh/NeFKDUerdM9uOSnEFkt99ObKD1Mu6hepIEGptSz3dN4wvNZ9Gy2pjziF4AO0
7MJ8Nm0DmYrdgU5dArlcB2Vzu3iHVWdm1FtbzfTbHgjH9D5mz+P/aggKWG1Fs+PivQayQgg6MMiU
HuySUXTe2U5n+6buEydCI5+FCknujl5Paq0rxztV/sYkU3XDsQ2cAg4gOFTIiV8gXP1n202GPTix
icoPFjdW1ErECKynOGsK+61RY3bUg4DEcFJZXyUBsi3wIiTOVYM0hvaVwnzLVLYd1mKavqeTvUIb
WZJ5ZOZ42beLSWmRg1KHqMfskCqNhpBY03iuvTyWm9VctIFOgjYMuM6SpRWPFCurcOVaTuFKxlQ8
IMIdiYlcvqEwNSIc4ctHDYf1PG3QQIi7I2Uq65ZI4iuCNMFVHNM8WMIx7+gSSOJereIwu9UUNy2I
fF3xFQ2Ta9503eJEdV21FOQGWRZyo11E/k6WeWG7qvGlmwMw0EQaANXO+CbcYfuCioyUocme9zQu
7o1laY61oFJUCm1ELnabxu+NGHIteeVRHa+LwlcPVba8eEngHUc0+TGCGe5GRgjrbrGLR5UjgVuH
BdV2Xpb3yTgmOzL1kaGW8zLedtCuYxw0JOBdnB7liyuX5Wj588jUOXmfHfWwV6s/2lFlur0VIYvK
MQ8leI/MxRiuK9tYRDynAoBvJJQlrNKZ7pfFDerbrOyKqyyrnCQ0Sn1Amq7DZNw+gD/Xm6xtth8d
cm1oGnL4Dm0LZ4GTZdn3vmD331TwaSZK7AJ+30GU68CYV81XssRyo8x1j7TvSylsBxxtxkmJeGus
5jNH9Cm4y5vV2iLRjeVrx6NOWbRhFFEh6u2hodrFT7W9szB6ntjKsgSo7iJbozWCO9Sza6B2UnJP
hpHWhyxB800r2BKz35A8WYmz9CjNXtZ8CAeH5U7hzKLCC91z7OfiBdWSe7WVVfEMJbqvgtkHx8RU
5elG7gbJrVvCCx4WFwV/k6SoGEWQniw7w9Q3MZ6krW0fZDvYu6CcvlvdwI41FtUJCU+wJ6MCk8HK
HZQtKMyV14OYKlVAsBTbTe4WyObz6tBUPYSjXX93S/1V9dXJC6Y3T6lbNLJPrsgxv2cpWhy3djGh
SdMcI2jY9ggt9z4l1noj1ia95jzMm7UsfTRy1cejNVhtlC6pecS666Gdpm02GK03QfED/lm7Omd+
DRKwJO1zeVHk5l3lxwBZC+AhqEU3Tv0Ast18lap7o4XktpyDO39ggdKT/jHoTu8HOYIDuW3MajHv
i9JbbjdhU9jBZT0pp78aiIKCLfYfCDVK93AfH/UsktcBPItoyTrfpXi72LaDGuQ/L3a5HxBGRBid
fSK7qw4FjNxjSsDDHVo2ezdOpf+gVA5hM5bXY5mqLnLYgJuQm7A62nlgPLWTV75XW8NMqUCCIwTE
yWlCKnboc2dhtRvV65qUy1n75nbwXQgoo88T2HCveRvbprZxDBBu0HqNezJla30kZtsyddfYAuAD
vCtn7Z0fNB7Iu0BVxoNuM9IzBW/1DpxmVZHbn6VfrOfZS5OXZlqc4ipvOnW/JMl3k5Kls8ZEELkN
RixCPp6EJb3DDNC4T/vBATxpvVNQ5jMdfk72tVtzJ7gQjeIros72VDvJUscGlgIPP+uOdZmJoXDA
oUSA16FxlitHLu5duRok7aXKbB9SvDfvtVT3E8Ayks7O2MzwUl5xwyUmrGzw1vp+BgF9sUrjtW94
oohQS+HLSdsJt4UWxTFV+0a3aWxWo/VFJqI5XtwwOBo5enphaRsd5koOEfjJhNo5qnXf2txnH2wt
fZUYXXLjkht0m2koMJ32y8lEw7bLRLdFa+WvbdTQPhPKYBHfeY/KDk3kf+wrk+/dolI1r9LMF/sA
DyAd20MkHS2BL6vkestc65ApAZY1S1UuqByqLBq7ZNsHKApF39bHZqpuZr/AaYGsNj1PNv05AuAI
zGjdXBBQu4wRegPb0PhDXizC6W+D7wDtS18s8OakJlw6c37UUi9Hvw7W2yZp6YhJ/e28aFM/o5kY
2ULwL4YTomFMTEZ3P3WiHY4KgQrIils4FAe5Fr0ZKjG/AZiXoFO+OUdSVP6hydN07yW+eCqzhYWr
SVxkvLPbvsCfdF9JyvDh8Uiq/lRWx0CWJTV2gqz1LoQmNEK05d43ncOmhOaS23IP/ka6sNfVB8ct
/C920//UlvjZDND1MzYCBOtuH2Zs+1XoDG31HlgtwmgCKiitdIbgVhOBzwmk8l82dyN5nz8VZzLw
DqafKU4kWfNk2z04KCPDvpvK7REeLg07P8fBNE8gn4PeG6tGbEp+yBA2FQyz7SzDfuCC3znCfbU5
S+4Xx0j2Vepl8bYsREJVGy4jJvTTuLKTem5ZHg3gppgr0R2Xadu+1Ms2xFP1rcM7S05LXQLfcm28
vLyuA05i0DgcVRmbq69ejVUaL/G17WxPqXaHsMUj+F4Mzm1RDvq+V2V64pzygChir9z2VuvsUzZB
7K/1Y2cEn7XaHgGAv1ulPIjG8HAnbfLa4bA0+/NJKe8+Ua2JeNc8LRvgtVe3BJV3gpUzc086ddl7
CJuMWQjLSDuc6Sm0UnZ2kKvaPpYiyVg255UjWjAUxT7J3P5xXTozOCZ5M7enAqBLPDTe4HgPosy/
e5xgHwhRHp4JEYcVygbU3bXE4CBS6sc8Q80RbXMI1Rerekoqqwg3vHe7sRv8c4lFjzTkebsLEBgb
oRtoULUtT5AnbK5w2fXSdOekYn6YjTFd94EyxC5zdfGYjvwvIAmBNtcbY27FsQ+K/Oi3G9NCpthd
K8POTiJV4p7WO4gwAiu2W7pr8k8DUwsjV4Ni3CFaPUvSKbK83Lm3pdYxqAOSm8Uk+p8CavcwcspZ
cvxRRCjyfSrRx9nYUVg0YZLGagYIvJHkfSznpI5VUlykL1xg7BvaYu+1uqtikHNk+ulyUw12tM75
m9vYfBF9vYhTvWJWlpV7wB6BbHCscNXotTDv25XNtZD+o9qGelePb3WVRmwm41OVb0bsjVt1dK1E
730fK2DqeOe6GuYzIPtwmLWaHrJOXiu7u3e7cQMETLtXQ2jrsSvhuEaJihfnUXbjYoGL7Zl2Vrz7
1UEXXnpypEgOjYH2ZOUIfufl8K+ZuUikmy4cuBohIwuveygqbm/6subT2Ff4mdflZnLyB8+BkbOH
WZywEKqbZO2wfxl1UEAs0ROzH/KpetyG5cdYNOZxHo0ZHFhIGktRbHHiHkV90QLgL0x6en4ume9f
PImhqknT4NEEuHwdF0XpzEB4NHL12eiftR9AzbtVgIwq50u8TnObf5R5+pDj9Vmixa1bsPVg22Um
K4LANhmlWaWjzK7fUvSDt5j0udumVEzXDpnL/S5txRugahFXleJqkYpw9mGfz9u0MbAq64gXqr7v
kEAwRhbp/TYnQcwKVz06zjbs8cptUeeSh1CBqH3oydx2BVHETbQabfejbavm1RkcNYfDwjoUphcl
SpPDhWMgsV6WzjehrdzyaepWg/AAx9kPm1anhUS7m7ywn7kZOPyMw2qcN9F3RNS3dhU1i0CCNCYo
pI21YX8uuL5Z12MSZWG5fJaLv2pZ7qp18J902nImlHnvv1XcGFf97A/gHW17M1qeEVl6XZ99BOGR
Ny7iI6EEDTlGn/8EXvPfXLEWp9Lol+f/aJyq2wa03CGxSNnl6eoBoRPr6ASzGeWe8W76xXz1H6NX
bNjmbAf7VzAdjS6AH0iD5RYj/m0BCh8R75lyWsgfGDuLWxPc+68q7z+FUv9/Cd/Z/zIX6Eup3/P6
8xcA+/ITf4XubOOPv+bJXWAxA70tcvG/AthS/mESIOUHlKwBH6Nj/y/ozpHob10KBIG2+cNfoDv7
D0KGcNo7FCARUsfv+zMANgrafwTuQAyZXRA+XDyDHoLeXxW2FQtyIUdEJkUpg3OK1eMMXPbv4vxB
7//5VS5JZDTnUvL1e241RcB+RRnwvBNJvgrQjXI4Uv+3fvwDavo/oPG/2wL4RiiU8+jovCjmaVP6
9cMwFVIX5tKy4noN8X2ZcSk5TsUx0F5+9sa6/yLqfrtqSrP4dzF+v5XQeMyrvCBEBY1DvmH4vwfA
VUmHdB45NqUJzG8fqgNHycOhI9EBiw7pDfHFjbwcCkw8y464tvRlMLX5tQb4SS4FdIg5xGipJUqF
J1M0jUZT32LtyJDW/Ouv6Z+vxiWNCok2QUV4L4zfVNUopKbSHXH1m5k1PMrNLBAZGKuy/lQC5+Ur
cQz7ElnGFYcS/t0nUWCgnGd3W3bUeA+cUC25OAQvVB0FFs3sanR6I9kRb1mQ5iydf/JD+hzdJJFa
l78RBgKL/6MjBf1sYcKG+juvF6hVstW7YqbX+3/9Kpev6pfHh8BGU5JKdAn3ggn67VU6CxI5NTtz
V3hF/3VyGdwnx2pfnHx7+9evdPlNv70SjgwyvqVH+Buq3l8/j7MGLQIIw9zlUKKYxN2EAXMCVUV2
Iq4Usfvrn/8GiVDFd2J4ZAh5v3tP8nFE3ekWCA0Y+xGeT0RauY34U4nC3CQsiAaTJW0jPrTG731u
DjkS2sZ9vLOMNnkk9KDcA3Qy/y65dZJG92I1q/o3bqWLa+a37/KX1/xtnSDHw8a6w2tKv7scIZNt
Z8Lkk8XpvtKORONg6nn/pqXqn1+TJYnPSjAh+SW47369fmjb9dAXk+Q1RXKeSC66N61tOZeCKvrQ
ISFmCCeVz0n8Z+8bAun+Ei1qcoMCsvz6uikoDV7nQZIw3KnHydHZu8KdjJW6wtU7uVX5V44Pgu5/
pkT/6ZFgBeQvkzkWZ4905K8v2FBM0qvOcZCX++2dGbRduxuNipzRzi/E6V9/OvJ1f1v08af6bGCS
bgj6LS/Rj7++ntl0eHY7OscIdlHT4WITrc/Uaw7bazFoBTjNh0z2abXJ+iCpUQF6T1ama0WM1dEx
CXJ6X9RyMeKmZTnpc9+CNp1X7a3YDvTWeSAaa4tAcWmRTGuFzC4mUCVx4xpyY0L8sWCpXL1+sY7j
eCEsJo1sFsRhzHVU6bVq73RfbfbVOnlmTYQ7k8arvy2QYEOqon6zToHKAjO2KjNh36rTTVLXFSzD
h513C6C5j17ieoZ7cY+TMQbmuXAT8d3UFSNoDgP21tTSc07AkAjbAifzQGXxe2L1GJqmjogjdUy0
dSV3+6SD6ZCTvIeGChEbeixF+9lNYRDngGqemtBDKpzifibofkLBJf3pXpRzZu076bVv1GkIseck
6rT7ZehsH+Usobmh0obfRiYpG3cE7NKX56ZG/5IYAVJkWkkuqW0M1Gv6ndXRXuy4Jel1zVBt9R1f
LV325dyHevPsL4OxkLPQNiveOjnUYEnNkEgYL6AE0kuIGHlZyWxJDwGDjIkjWLVMcdJT+orgBv8o
EZKK2IZGAfGy7OQhaIfZOBirGXwDGRzGFoZoghlCeas9FL9q8c2nme3CfLARt/aHal0r9MedPZBO
K7YGfZ0IymE+LluwyT0JMpNAZL0wrwsBSf7sNdVShw2mZLRErp/OcTMMKBQpCVYjRMPglvf45uvt
NHUDg4ZpKP490a5dIPZKPTDuojZfi0L4JT0SpXNJHVmYNtBqoU1Oijx4Bi9DKp8WOGeIsJ66F5+A
KeI+yb1EYIfQqLzFfNquewCX5EQK+8CdgL8O6f3Quk9a4+ULE7qvmyvWdQ4bVQsGhzqol1Arunbe
dd1zYOp8H5Fe2Vqt/4bm2f5M6ixfo2rdJnNvCIWqXFZGR35+sXQv02BhYpXdUu4t1IYzAb1grCEW
H7xAU1pseJrTci6iy23zkzu/yYFL20mEVp8kZPlMHYoFd7xkkKCdaMk+ljwWxDDl52ZzIDuWaWgf
6pGkyliMKul2gofI4rECIDh4dZO+kv+l+SWlgMJKe0nqBzFG3YeVTmZwm1NMVlBD767gx365kqc1
ThjEty3zSJ+YE/MHMUu6iuwW2Qa3l2VZBFMmw3enkrBSvqfYjChRvSi1hF6bXTVbzMtcu3I95pkZ
2PveqkW7Xy0fZxI0/DbetRys5p1HTYYdGyvPzXOFqT59ZBMs8j00XDaCZlvd7ZoExMWa+VB9RY1t
vGHmLu5IXXTsw5gv2L3Toi9zYqEVoX1BIKT/RVqWQf59a3wFm1tTRlchn2o8xME3Qv58RMOZ7YiM
HB1TB9/ABars3sI8DUc4mfXG76mMsocwahOnQzo92QSg1casX0270v096Te6v8qVOT5NVupkJ6PR
klF7HJKM0F8qa41u769KQp5IZSxRSQxzcU3njir3WuJ+xteUe/3j7DUSsbk/aDEdqw2NNqqYvNQ/
CHE0l2fR5UV95NmsFbxab/ufqQuAtVecTQnPInyB5COy/jHnzTM6waZu+/qRqBkXMKKy1R5cgrgQ
7aXVAcjU+Jb7wq6j9ZJiAb3Ulw8wCVLvzKQtHzlEGy/ZZg9oDf2WjCuyvoudMavuTO6N8bWpzOXT
HdX6s+YUYB0c3WV3ZBvl7X1lVN0HDFb7zWms+UGWmP5oI+78L0jUnBdDD2iSPS8FWApYFyNTeP5j
oQLxow2a7a2frYYuEUbEIm4Hp8eZlSzdgWgsCisJbEMcqQ0Hlz1RJ8URUWKOkr8FYBe1R6vXVsiN
NJ6CAAe99s2yI7YsgMfMA7ADsUifzFY/aa/LINPPXpmyYk0dK+MlposIC4NIFEz7TvUyGzPLKskN
W3IYEBT0O79xHA3/Oo2fpDL3JvpCLV7SrkTtJkZBsxCZ3emu15b8XEo4nL3sGms4F6ucjj5BmJeA
IkKMwmTw1bEp80Sfeki497n0BVb/bBnfelOR+1FRWTIQPLMut6Pdbg/EnWA9HLPUg1Zw3EyEbWoZ
GzmZSU6KQa0kNRZ10XxWyinerbJYkTMFPcBbB05Oz4VjA45Sba+NAy2DVrpvRAEzheJBP8/GECBE
Ha3p/XJpvyvOKRywQOBxhYlL/rTp5nN+WJ1yvJk9yAnUjIsNnUS6ZNwUfXpv2GBoYVGv2dvq8PlB
sYu+BkmeDTLfFjLTdlmp0QWnQNb32GA6vRv6YfWPUyVYlJPA7tjBvZYspGHLxQfJJTOuNeIULr74
mXjdcrXqb4OEPb5dQeTGXWezhzwb62QL+uQndVPPo2nGWe23cW2gJD16fZ1/ZkDbqLCFB6tj1U5L
rCHyhT2x5gIRM9/oz4K4I7FLsFmCK7q1zRWFzYkdd0iTwwIP1LL5rneJP8OhdV4AbRKsa+YA67vq
VS5F3u/rJHCmnYPDBE8Y5N4WFQNHZmy3ppPtTWcmyEOYc0L+AvqY+0XTNRdZeWO+96mhiLwycpye
Tlm6cygJ4HsnLyN5a4wBlKucGwKmEnuxvmyzKVaurGnDmw9j8y5E7cI5GRIv2qLltJKFt0jEFLpf
IFpw5u51kOtHFM1btmN2aclkK4NmPtRYII2obVuPRE9H0gpZEtq9F73E+sAT0p0h0as1Jj4FF67N
kecjZ1F89NmciWOFIb8kccxuv9d1mZHBwelriIfNZ9k0swb/Ue6Tm7Pv7c0YTpMYvCoa/dL+ina6
hwsYNxxFfSqLMe6TlaT6hAhFNvB2NDbiHmV/XGApnleMDMYpqRXxeAuAwUIS09YaFIN2tdjlbclV
Jdcie/Q4l4rdnJQkoi1Sr9OuHfM2tjTlm3tU/9NH4U/o5dGzIuchGMZFF0NyDiZiUo3qyM62oIKQ
gxckhqhMbwuipufjYI4F+kEyqq1ws1vzlNcttgteOEP6ChP1VWW2izWgqrLpOLve8Jikdj2cySAD
aA2IBX1pkRpuob/YRMYI1I3U54y1fTBm8h6PnlUVQ2wVHQfg3Ozz/+TuTJYrR9Ls/ERIA+DuGLbA
HXk5j8HYwEgGAzPgmIen7w+hqq6uMlObSguZpE0tMjMqyHsB93845ztv0xqNH609Zd4eN67n7iQG
hd9RmWkn6ESE9xo2iv17VJWP+XTwr0zoHdlu7nT7Ogozf+2JPtCcJhHPc7KWSLn9Tm3aJ+KK+PUd
R4dyWNpXBvEDdzyJEZ9zzUqrAq730rV6xXDSan1y655futWpcsIcXG8OOyQGL7MQOIfwW+ZcyblT
4TgYsy5shE76oCmt5q3LR22jzzSrq9pwVgffuGVuQx3tvhpA7MdALDGC8MJafbDE5chPRLdHbQou
kRLC6exG7yWLP6gqKMDqnVs50xDE0nMvNqj6BiKRJW5Ak6p6x3wLTcU6WwrPo0srHLSUcRFQGLOb
Qk+N2r9aomUccb86zhMQP5kftaWqG6RI6w+iyZpsj6aeMtHsfAo6m4E34+i1mc5sRqu3aImw85Z1
Wd7ydWLJGjPW07g2EvsBq8nyM1mrlrXJWJRP/ZiZT7a9VC/cQLgDxdRH32M6Y6+PsTzc+wQ3liwK
89bgWVu8Wy/quzn02zl+9dcGMkuMJMsPKbHnrzEpq1sp5q3n4ItF8rqmXbcniymhAI5nNVArJh6n
Vm9WZ+2lPQ2AqkGnaMcQLE7c2X4z5AbGHdg+xVTHGR/+mNXVWTHtB0RHwfqwckK2PBJjnR18P42e
FjlwiRSkE+A9l3aDcn/Qv5GeD3AF4rn5JPEOD7KTiPZuyiJaAtxuCL+aDg4jn7uvnyy7BElYRxLf
w7BSgaRzJ1riOXszDdPZmd5ZI2n8vFWjboyJs32HX7V+YtuOvSzXKQGpkmUcPuNIxuVVJOwJKCJH
0cuos+QTma7Gj1JG8q5i8ZtcOCLL924RKN16oiOeCsxioH7mevjZtw6RnUY8ieOES5NNbF1HrxvN
MT9Luy7ffHPTKPZRZvWB2UvjWjcLZ2iZTf5jAaa43kknhbZIYYtAaKSepmrKodwG6RyzXJucNAUM
aSi0EG0RWz8cyE9nBXwBH4dugVe1BaEB+4Vm8Ttr6bQCE9bpsJ9j05/3mcU6+rRatd5wzk2xec77
GrUNrWwwomFDhzzLgi7InUszXNn4HmXBmRvWHYy4cBqUmxxblkmg6W1LIKyrOZzV5Kl36hbYipbK
9F0dgeNHv4IsMWBsTeCwTSVwQRPE7ijrogzb9GR10QOqM7MMkZpN72T4Vc85zVLByZpVt0NrOc0t
Y0GfA6YlbpDjwS6pqNAh6f1Ai4qbgWUsa/B+HQgLA1r2M7VnHIix4U+Iecp+gESUTX0bqsErny1U
RM/mYGIH8XpPPCU5LmIcvCMtVONRNNKdd76Dv29IP8AAYiqUWJlRufi0Z17pcaQPiicd37+PJ2Eg
6fI3uMGEby4dkgNru/xno9Lxm+XTXB3mJOVq4vsw1HEmzIUUSiX5VmtyAfNg6k3ntwPerL6rFkFA
ZDOuCyEqEncSIihs4AisFrs8bL/pd2JkYxImGZoAS4FbuIoqilr4GBO2F/oLAj/kkn2nBt4N2BWU
wEFp2VizoWvnEFw6avvAnpbienNF/hgGUoHiznSNsDQ1DWfiOfaHbZXG9djO/Tu2p3RTZ3Gc4JbN
+kf22gofrDaT7LBFe5m7XCn8bQAF6+rg9Dr6pDwYqm0nhsI+Mhx+jqwmfTIwW96HwLFc79Z1c/fJ
UJXxMrhF8xFFxcrNLtL4eYA0kZyzqB7AMLaR8zRTRMEJL1M0LWVFNg2J9T7/PxQHTC0WmpJfNikq
P7Qy9Uvk2inz/CKN+lOc22BZ+2619NY/4ZYEWb/2Z5pUysvWbnN+j5yq46invnzO+aJL3FxKnfIY
PByyFZ+cerOPe5yI8bBLzLm6sJRQem8vZgrZx8vXKQSETK50jHDpcXLyxtqnfTHiRiZ67THPJ7Bv
hRQrZ4oqkWbEQNHWnTtIfONLE1OAGsDyH6po9fH02zwEFOqcw9gK6hS2tTGq+DioTt9Jw7Df/X7b
tdvaoHjkXHbAgw8D4yXNDOV6KAlDPEYuq/PdIBMLp6yscNiXrSvbU+RHqfdRsefCu7aWyBHmqZZv
Y1vDSyNvGPUPKhqYZJNQGRwMDyYdQ6y12DcAH5NdU5b+OV163wEQvhCV4Bbz+Nq7uHlBto3WB8jn
xKALWtYkGAB+11eVlVvxafRZliLqNsBJzDx4oZEuvoMiGnzBpZyWlv9C0aF6bCd+TLMmn3LzWoiz
akHP78HGJh8NPnNU0mD0/Evb+bUBjnZOyqD2HR4siNX8DdOiPd6MKnHUCWw1Hy2aQKz1ovVxhtMR
djcpCt3yPPkIfVG0ldxxANW0D5gkWVDvNM20Htq0R48iY+jyu9JHOB3z9Y2HTOLO3jKDp34PVd/T
P0yGVTAYqoSTeTZmaOZzqUi0IfsGJY/bEGZhZR1WYXzIGSI+HdmYrMppfuENXrEwo6B/SOpBZeTf
FBSMVRnhWGyVNiekK878nW+0dpqNhVSAjeEue0dd2dYGdm+62PmhNtp7m9ntV1xuYv7xDw7enCf1
zfQY3UX/BxjPJAa6mjvBkZ/cGa8shXrz7leOhbxwQ85jNvNeuLUA0cuc5/Q4bnx6dhyme+O1UOv7
PwD7jm32fYHE5wdzjSjHhLjB7rumIzKj+wPBb9zt3jdmr603Uxi6TqXBcQekhHtf6x+cPlZOvPI6
A7IfzdjLCMqBQ3kYYbB/isyMnjBzA+cv3chUNyuE2+KQRRawMLGYRWj1YAw5F0YxnfI2L9L7LmVW
uGvXhBgAAVjSPqU9OrDA2ZIC+kloUgPWqMrYb/H+3turzRsx5I7+XdXdMJ6Eg+Qq4EotUhC1CZEE
mbmO5YuRZ/ULGVeI1lK0HM+63aIMEA1QNfTqT8TBn7gDPmzlojnK9DWhGxznchp9ToWRDQNzP01o
ggPsgwqI6ef18CdWwUZfFe1iA236phdPH1qHyXlAJiOq637j30G6BoU38hIuCJM3RN6soeWZf8B5
hq39PsAFNPIX19lCSdCVzt2yep48FZLJBw9REr/5UJWw8pGwBG4wqRm5dakrf7FraK1dwWkAoQlJ
Rbur6iLDJ4jlIcSu4SUwfSzknLW95t6Jo3n84SHxiFGXqYr622T0FMToli243NUQAUFs9Fvd1PW3
jEzrKasw6u2dIZn4MhlfhYPdNS+cmOOtPbpQiXoaTZzvHNC/RdHln/Yi8KhjszAwbuMRFXu5jNaP
SMVzFg5D63XhCA7/RjWeiUwy9xuHCOttdGLUCmNtz9IS67gpo+isGAEz7SoJ8cWbnGvksIaIfwhR
Nfd+YSCIYSQQPSx5JRbkeHN278+ZLRnbVfYJFPnoH6Q1lsSVLGV3yAzw8MEiI+/FzaaFt7gTjRd2
TK+Q//eF7R1qB6o9Rm9rpaJxh8U70FVF14lZgchQcdx3VxkRBT8ixqzNPors5Lfpx3ZxqGwD3fvs
F/pZsnPlS8uU8TPqVVQBpJSiPmhGf/HenQgoDUTto8UBJfk1+XBRwoSgqTcThUq006OVv5B/15b7
jaI6BN08lsDvU8MlayMHnMT0Tc6HQlj5F8tmhkgZ5gcjbNtCrdd1nquVJ8aufuJoBSIKVkU0nyPY
zGjfNy6DZk5KP76vRxi453oypm+hhv6X1cgZD7VM2uEq7dnKBJ0xGf4Bqa51J4U7wh2xJgT5aqiJ
8GgaX9HoMLW4aTknDM5FnCeuRDl9Lbmf30wLwXIoKVfOYhrGnsOjlV+FiL0mbMB4+nTQXvWWmamH
OtxcvLvM0epxYdLzZTIKY540u8Zn0tV0SlIh6zo6viJaR1mu/t0lrEV3rALi25kLA6JOJ+wTS+1C
X9mN413iZQA2iumFKrVndPvtE/3B+TQY5bVhaDcKS/znyK/7Nf9EtJ7NvE81/myivFno1GBQ3ED4
KZX2lAmO2YUScQynHhtuQN/mUQKir+pPNRlTV4ZTNL8yZSYp5yi7A07NKUW+5PEtHeSSqyqsGJnD
r2ojK70szM/sHabu9B3dOQ8LHdtUhxTxvMV4Ufo7yI/LzxlAG62e8Hl9KUURgjHF3wwCLGsNBj5L
+5xoW37b1ZqOu0x3823RCODFxIVCebHTGvdUg63jUSTwJyAJr6CIyb4hqV3EPBah4OBARs86k1xJ
Gu3szJZN3U2iHzGFTQJUfjwxWdw7rceEAAHfau+pHeA0wH0QHj8KcO/QxGH8THIrgAAiOeAmO9SM
zkU7bap25DDE1rnvPHU71dq8t7ZnmxKLC3fX9NpiJFsIBs8xS+GJ1RBs/WkuelZGlVqNO2GUNspF
AYQtmPKFN7poa0BVluHx1orWiLxjkrCmRLFMGgMUhDmf9rorGI37NTOZoPbqNjuSjyD0tcMrSxlp
cz3e5MxFcTAzfVt3JekG76XnGEaIL4ukkohmE7rwYtR7yk2qL3cZi5cCn0uCzF+BG+BHwndDEPlY
HztMAsX9ZDfptPfQcqrQZRhsAl3QDECigtHOAdFHJxlg6dgBPdZmUejxBcfB9qIATjIQH2GhWYl7
GCZGXiF/yofmvjjesXfxtgVt3bpnTF506iO96Y1V4/7bRWiMOL300uLIt0dRHCtWILDz/Wi8DLl2
YCYntoEVVpdM1BIvi8MWRlQd+k2afAMtLsngYCVYAOSgrz7QeSJANROk2SHJtBn8rrZdnnlvS2OP
UZ9LeVg5FQ7aNaM7iNDy1qxF/Ql7z4DPzszGha2Sazq7aM7Z+a6UQqFVZE69U7xzES4SdlIHP9LG
whm3RI+qiHw8YXDht1M8q0lriQWtqzn6JgYMATuLUoYu2iyM1biiDHatI9QNM3kmwdPrv1KTcuyg
xZLwfJcIwZnv8LfmdzXRQ+2RYp8hfc3Us7xMicn2U9nExtLrFrXEoERbdtBT1168PhnfuDN7m4UA
hh2yGhyzO7DNL7ITBqsBuozaNLb86s0j4Ze0Q6gemavFsTv+ILeQKTJwky0JwC48awlElqeQarml
JVkEpevtV1xwB8r9mQwvs4BRoSujf0S1lP7s6nSDmxWMa4Om6SZO85RqdVB++VQCZr5B8rLENzKW
egtcFED6OrYCyaG0KocQhqbyhwABNL27AKIO/ocWDlNg5hcRh5EtfZIRxhHPU1JGzmEWa/lOEF1n
7urBBiIzrqPz3mpMHmwO0g3qj5pbh2ZW9u2Zv5mMCbh4l7Eh5m2vczP77S91/oNATQfo+FoMX74a
dPuLLgYx1iEBbC7fa06rssFfwAAZXFmPphNvnM8VsRbSiHdOMW+pDGToLlfMxuph3zoDC8TIreBE
OD6KgsCd8ZuxNmebSKIAyT+/0TQnHG4dEHvGt1UcPbOKSHp6qqn9wDPG+WFgeY0hfUfIgAlJwNFE
r+kZYeNHqwpxEslTbAyxxSTZT7292SJe2mfclE+VB9kyYOo0nGffrbpAmVnxupLdWu3QpNXdxWPh
L/b+irk8bLggVmj4FuF9MvF47UEmZCv5B4a5MLN3wM/ULbvIHf7VOGF26yTFrjUaMz/kxSCMs56U
f+9R7JV7FwecA3YuyQj1YS4zNpCuYkqsD9/vh/VVx5Axz7WToB1HWMDgFM8LtMvDGHmQgIhVQL7s
8m5sY+oCRrzfRkxcx7VkEtZ2lbB5b4e6RxrmcK2oiuAwIHHTkGwjJme6mqZhRmVR5v4h0lxm7Ikk
/uEmx97ImDDZaHsEStc2O8J1OPM/FftkrwA7VQWKoQgf3GIhru8SWW/HNKaDKz4uKFG4mPoiQBjB
OoUtjserp53uV8819WSgR6YnNMQyhlYyaxkWy5bUFEHd3xt9MzBfrKK53FnMelsGuSb2BdFZPejM
nEE+JsqZHaqqWm+6GAq6RjgRwbUerSHN/CuLJffNuvSA9zO3sA5Vk5ET7eRlAy0gK007lM0A6ilN
CkwymAkYvw9wEY+oqRz+z2Very8ahXZ2SmrIVLsBFkjL0Jnncj4DiHS+8M36X1BQpxViPjpzYh5A
7Tk39A7YvHBaMngC4u+WL4oZf3K/Qe71bzJFWvj0U1beTgUrgPPIvBRV+MxOACSRm9wxYiL4hjkK
zDXLYF4HuYOpfUWGl57guMMJdZFQV938GNng7M6FNfbyyG1uOoe0RT4AjsNj6N8PAA/CzeZlX1ux
oJRfmW+ZR8FGMbmb21T6+0S6jf5hcylW98LwG0JGEMqXIaMLpoAidZr/DX3z/xp74P85TrD6bwEE
rx99+gWJI0z75Z9kzNsf+08OB3wp6SNg86R0oQ38XcZsweGg5kWDRTYtJA6Ub38HEFh/IXeDkLGx
pEmK3DJR/w4g2P4Vchz+e2oClJrev6Vi3vgC/0XRZ6MLY2igyDIEXO0gmv5nEViPBiKeZpxjm1e0
HR5S+RD1DP8a0Fa7rjot5tGdn0xQZv7pjpj6Rz+9s0W8jxJ7B6szMJjvC3AFPGWB1z5XyA4RcS4v
yfRirrdJcz/0zS6jKgB4NsO/DBfvwam/NkvbfO1SNFhPf4Rt/8ek9v83QjBcvrX/OQTjpq767+o7
bv+ZBLP9of/xBNrmX4JsbWGaCBkd0q150P5GgvH+YmGJeF15/DuPsKB/PILiL8VjAR7DZHZGnh4P
9D8eQW9To7sY/pAIW+a/JaTnv//XZ9DjAXdcxLISWbbzrwwMQxm2QsCNO5hWJQVV1lK00GxKpM/J
PDdcWHr+CVyqB/syLuwW4mwsUGJWRR+fCsvOnL1eZjZiRDCZ+wos+nXXMWXeZwxH091aLCb9/Jpb
AaHx7q8cs7gfdgxPi2tlozeaClWWuwaTbyh72X67khCuoyQD8YBjhWAbYqzoSQg7W4MmnsY7WcGZ
wHwUMUqWVra8FFj4iB9sNnNMg73piP+cOcS44nKVkxYvJWfvxkEcsNib68qlvcztz4Wl9I2kmwa+
0Lndi5CNT54MnwD03EgyzZEahUZYlMguTYXzNDAspTXXuWEC9DLEQy2k/HZoPY3Qkm1N8WVAmzOo
zcvd6qXeez/3THJ80VMuRJnr6h3TJpi4DMn0NYdWfuWZWg+3XJm2ByKrTk6iLVg2+auyzZNkBfZc
UA1fpTSIrOox/OE2zEV5m7PTxczEx/0OQEO9dXTvfbAw3bq464wGQQ91PYe9nxG0hKZnb022Zp2T
LZSzmpRXcAmTPd4jgIRgwXx/fGnowW2s3gtZSDE2X5e4py5DL+N6/BKaJvx3Pih5M6s5v8NbJD4Z
fwmSoUoY5YFXD4zC66H025slLq0rG5N7xtc7WCe/tIrNPTATMIVTdV+tc3m2c5LwSDlKcJqirOnu
iSQ9ND4zdr7nJL9GGJW+NUA+gAz0ptoPkSnwQwwOhv7UN/hdih4hRqn8RxfKyisPOOLDYSSvELMm
OIy9EVUQSUFRaH/Xt3nb3uZgMe5XQu4uNiv2TcdQM7mnXGi8s+Fq67W0C9Ado8KjXmADwKmuGlbT
cdTFlCpG/GE60ZDtjG6yXqSDlTM1ydbcdXM/ZYeiieeaTDXm0uGiYtjOGr7dtn9023fTpFjfBCPz
TZwb1IAwUugy8jrvH/O4j26mbDH5O/wNdl55Scleg/rzzKQR5GvqbloJAtDYXBvekN93fuWSeObO
1NY8Q7UMPcSBbH7tVuL/jWu4eonRbTtIg6NkExM6tx4SnGzPnIrxSDbWxl7P09gisjbR6NjMRM+r
qccb3+jiK8UJdIJnnBWBU/dVuatzFGxXOBn1uatdwB+ANrMq9KtYVIhDR0KiECLeLBH7l94X9gPL
WSAxLKfxTCypLBWcwc58KFPMgWcM5fM19lCmLElFKEZIqpcln9F3b80K6Ji/WSv+rbvp/9Myyf1v
jV5P3+3nv4QpbH/gb9eTILCd6gcXiOVw32xp0v95PXkWKhIqJxwibHf+cTs5f1lUuK5r8i9MHxfE
P24n+y/8XRLqE8RDLjvqrX/D5oXW/19cP7bFVy1wjklCG0DwWfzg/9UQw04/JQyXCwAT8HiVJrmx
hwqgroCB1R+EeA9vdkuyAiBuOCrL/JPWEgKo3bd3HlLdayRz8pNp/Ep3nHrnIlkSqK/reiCDVF7T
pOD9pWB3fzAy6Y66QDZ8UaS63vto7tGu43ycaJTACqcKcnNv3DK3ah95/ZtbVgJkGtD33ZvMdMAt
Dfq1W404rKYEkqcamJUyf93nfdrtW3JmX7K+kTt87PG5t9DXB1PK4mA15+aBvYZ8ki3NlmDR8lm7
3sCINJ3OAgTPadZl/zAt03qZ2XidaCFtuAPWuq+7tTwgRcyv6266sRW0XhA18Qwc04rScLWtJw5N
Yud8R2xUl4GPQUQfvpcQk1JjG4/YVsgUSTvN3a+I3IJqImonBamkC1yupdscWSAcMtaeAUqgK1sU
d078Mi31owFt85TEarofuIoPoEtinwi1aXqr2nG5rioPqa0Y+m/iLSXafYI2rdVGBk6dEMCGWD4J
vzCf5FA2Z2ORz/VaTe85iXRhGUsYOVa8Q79/yy5CHVerrR6isqYBRQn4MlXmsnedAeFWbYzPMese
pM3Q4FBTFFiim8kJ+7wbXnsxc7JMCcK6mNv9DiLDF17uvZWRy1pS4gcFFvXQAFcaVG4PljcZk2PZ
iP5BCPagRNUYRx0N6Ni0BBkQyZ1d9/du16N5BjuTNOSlLTZVxSzP+LV3s2x2k0oYbw3za6w5spfZ
DON8+HRF+qhyke7nPL9h1qavvCUjyrhckwPgrJqNyXrpRwjRqKANzspCt58J6XHEIQAnr8rxZbQ3
W14XD8m10RBHh09P80N0FvlndsVs0M3hhrFzfMV1m18sVEmXiJA7llN01J1Twn5YSnEwmWPuYuIl
s7TaT80vu4HBwIx5AnkUz3A9riKEc2HcCdJdZ1boDDWAgWwkyiSKruoh2c/VmN+0/gSg2YcnxdT9
6GWCaUS8hYNT4hzqBrYmEwzX240QY+4RJgTSiY9sLPxwcZdjauKpVAuU/0yJgN0oa+TxALwpEMwY
0HxLqrkaCLidNlf26H+3rXVmlcoqOesvqGkIiRAL5oLenW+ScdZ7qFxIMLizxym7jOT77lbKlR0q
zxGtdn4ROrWuRkanwWyYB9VaEEFFJUCKCnHb1fq2Gz35QIIEscRu89UZ7Ys7TvWd5UH0tdFMMVIH
jjSWis9crnvXNT5m3ebXBEtmj+0WVZ0tBL66EK1tiShoZsoA1MAhPMJEDgSYWbYfay9BOSeePOYk
d6N8McK8j+I7rH9zgKwK3E1pHsfCml4HR8jDUDfD02Crm94D+pklxq7S1ZWLrK6oxG8WV+dWJumN
E8/ylSBzAjeLu77zG4jUm+Lfk5BupumrWiIGWo0pXtVcNjuWiOmF4cRBpKhS0FsRF5nCoyILbWe2
yXO0tjunT+tjtZQnF3LaprxO3es0TfWrRCoWMm38KpLsAS/ccJ92MoCrfgMGZdNEvNauXQZpnPFM
gsWLkvRXtbgf7tDcqhGVuJuy6SNEskDRF53AN2RXSgNqigenPRtFPr42Rlne2J4wgsQlS8JeG8If
kBx/CYh512lcmgErjvU3MeH5riJXcF8XTnwBJAQcNnc47jr0CKihWRJoSxpXrEmKQ5fNMwjkgvep
IdZUsvY5tguqGPLpFLIkn9PQjxLw+Ym7GWqmMIdgvzdL8blOEsj5FNmhltV8jKXtXVgOrhfmucnj
4rr2z7SWChVA0lu3mLfauy5KoaHlDxFKSlARBXk/sVxvihwqme8RNFdZTvKLNE/nZI1+RnBouty6
bdd++7DSvme+tqt89R+sMaO6I9XkU+G1+Vh0DrRcRRd+EVglBXuwuIkBBrI5GRtlnYlPBhTspr/6
3kK5WjeEhPRW9Vr36/i4ScVeuy060nbWM8yCnMG7XT0Y9QiXdsl8krcx7P8wZkW4Aqzqrf0jXvKF
gMKaoJHVgIWQRLdjk3+xCICTkPZExhhkrJhJgTIJW5v9oZMU1txg2N1r6iUsziprc0YAYhGEBm76
UJsM4cdqdRgNdhOhPMduMeQZyIrxLkZdXVN+5N4u16RgSpOglgDN70DyhsGOclXVfW8M49n38/oa
JJ2x62TGcM9OS7sKWB601wJJPBQO7EYvSB6m+zG1OQZSpMWfg+lNXhBVY3TCQKlf8UarZwIdAYCz
Hyf3uSsqTHZ9HRkfzZAOj6Ntt2CSvOrR1kn3RCniIRmrHIDuQxfAoY+CyELriVJCIsFR852jiM9g
yE9aTF7oo4rW/KWW1itLUR6xoawvvp7FVbq28wefB6PF1Wnq72XFFdYsyfA75j9adkXaiRd3meMR
dYDNCYk5aQv5Ffd5dawtf5NjV2R6QLlvPNWGMDNBWkX+U0acaZeZt00bPRo5iA9RR+Gw9SiDX7w4
MEh+p+3kYP8BpNItx0L98rxqZ6Bq7OW4Y2fyadoMxN18lyQp0R25Hy1squro2ssHthoZKSIWXoXR
mEvW4emm2DX051YuXgSd4H0Zd3D25jXqQi9hBx8hlMf5CwI6RrnE44t6YTj6Lu8oUoad7ffj0Vhj
9SKtYdpRRogbs+A4NvM5PlSkYeEQW/eW6XYPY2Y5Ly2v05YANDdPmStsvGjSv0/iqvtI2wGIyMA1
ExXoZoeVTIwS8t05UWjESedZD3GvgYf5k/PtuN3nQtYJe8lh4sMhZEibg/ylFraU1F4dNyi71qGl
SOsa66LANT9hEXAPaYR/op2dI0Se4egm1qebma+0+sMOdF91W/vk+8RZw6mOd+adNfHJXJojuau/
FMCT2KuPduRySvrVHKy2NF9higC3hdISX7iEqu8xQ/1WrmwdVlvHR2wmkwgyEhZ+NV3+4Rpee2eT
dZDpWV0LNjiPSgOTkdJO7i1Ywu9NO46Xyhjrl9gpxN009N3JKZYtCJnNGYEt8kgLnX2RSh/tRzwH
wQq/7WWKWaVDKG+836Is8D/ZqnGONv4j3jTwPFgBE6sIcme8W+IrMx/qXVUe1YQzDc7ribUYscBG
UtzHdZtcrbXdnuYONRhWmPjO9Mah3KcQdPYuSoKdFSPBVdywZxCXD8OKgAt4gH87rehXG+zhsKhG
q34Bn9Bhrym7geh5MoaJRUpSgWMS3WBmxvwze2dkP4nhPAmirV0remLAlHoYuGBhEvEY92tzHLAf
QI0RXnTOitH6ncuuO+kyubgpFqE2TsWl0ChEGzChpxx4zblt9XBeB9d+A89ShjBdIBDCrvEJQE4d
dK9l03noudJ0PwBIX0J6ow5LtIqu46HLoR+ZWezv7TQip1zOfbeXqxTEPUOJ4y2VBsWZvcSsn7fn
HBCh/tnOKY05+Vsx/OkfEzE0PB9LOpU7Hvx4Z5qoUqmiLJRZRgLrsauiS8mLRoZy3kpwjwp2Mzng
HbL+adrkD9jPnnFJLSszDrjKVN+Vx0xZiZPumh48czejWdTr8Da1gIGIxCEQRDrtAt4qHcznCmUS
FvAu3WhNGYIMtrFmxAdneq9W35H3mmxSHi3c58WJkS7iZcofZ8K5jwYxzAcgeyyeF9kgh0cUzzdf
2uGoPRHqJWX11TFaeC4mtwsdkZV3nP/xAQxvvO/61tyviIjvIox3zLoVITEZhgdSrPL6t21060de
Iy3pY2c6zHXzPDK+i9ketRPZvxQasqeaszPLRlbRiFsjOal1ca6JBUKJn7flrWyH9iqrdPFs0wZw
MNHUcYEAsBT8AFMRy598OsOZzToeCiafCL6N6aC3rIKoG961MNWu8HojB/6UKqzZ43oeyi18Glx9
dYdk2j7NydDjqon9sG8zShVhALrlcr5qemc9osIyd0gEjctkeEDzoU8chs4zLyj3jT0iSHGu2Kae
MiXJD8m2VR0LyPJHt2jijrSHutWD7Lg61rLTbrmc+EdcqGZL03Lsptx6c6aRJBsa1kcki5+4veoA
ewTL3AmvUl/iFO4buIHMxGi+GtqiZCZ0DHrVcoeuSoQJIqfAwQx7GR2SsJ/wgj9OrbzC4ke+imPd
0zD8HPxfYo7PkKaO4zChjS1TalwLE5w5PdZ0fAiaJ//KTwD2zRHRdTwfeQguuP/BD/oejZXCsFW/
GVPqB/hB+g8nl99TllxGNAQhO/3AKqHqeeJmbmaDlARUCJ2b/BZqo5CYSE1BP9Aw+KPau1n5Nnva
vZ7l8Op3hJMgmCXxt4xu2gI5Ku19cQuXuOIEKrzTusxoqOiL1Y1JitnmTiRTRM0v/VI3QYTiI6hN
g4d4diOqQzJMKnImDKpejPviWg7VMa2s6sIYOxQtwchrpZ7atTQOBhDfY2Op9zFKvB8chPlpSvOf
0qnQZ9WG9vilU8t4BUW37rVdqyNffb2L7E6d+ih/nkY6RI42ojcyv6dXoKFHPKyrR+jExgz5FOs1
Ygy3OMa+mWX7xhzdzTsf4SF1siN/sNmDYHtKs/ULoy0BkgbKTaCCw45NfXTfoEDk43ZfRQo2OnBV
lJ2lnw2f2WiZkJUhVgW8Onuh5wPOIx2M9mwgWB/9R9tnZRC2kXfT0Bh5Q3+T5mVxp5jagC1JnUOz
ADV1erlXqvWCicXobhZ0R6JbwISBE/YVBWbT3/qN/5UN5JQ3kLKDEn7obNgX8kbsHW4Df7d4zQsS
uafWqFFlNSxeE6t7/w/mzmTJbWXLsv9S40QaHHBHM6gJ+whGHxIpaQKTFBL6vsfX54JuWqVIRgXr
zsos7eYzew2CaNyPn7P32tjV+x2HSt5XNcd+uC5xjZ3V7UqJkjSL2JB6/8ETQt52apwexZB8m6RO
vrLZ2bum4wDK4UVftinjizJ8AJvr38w+Cbvgf8Nwwq2iQl+IkTE1zRVjHeHaDS1BKPZIwaML9OsN
V+9q8T1s6HLimv4WocpcZ324jCbMNihBwAnTV1rz9PBoa/SAnS5t1o5DokyeTM+izV5LUd6gaSCc
D2LKysS1uiylAPrpyzv2W1wD3mts/NCMvttKHQ1szaz5B3LZdkGb6zbp7G923e0byvVSiGTbV2zG
AINe2SvqxzZpi9vUzmlTIDP1217u0XBNN6ALd4bl+di/vU1XNU+IX9Yj7VdCK8ZdGyNd83qL7HZ4
zIU/A7Hp9y3LRnVbWAAKla4Mt6SBw+nri3FlRfWxR73yWMeIACGqfcFQmiyzPNrGcHyXUezdx9Tj
u8KjoU00GPDXtP7cp9HGrKK7PK3eCsch6A4NK2RKAkpGSOi3JJd/MUVWPae1/Qn5B8qjBJMUK0yz
zaACPST0CxCIartWlvUNR/TZJJePKw/s3zKRvrVBX4SpKGrGNanEz24V2qylmvjB8e0HmaNgNvsU
AnsCCMGopxXACW/W86LBgpCbxhDdfJ8cTwZkOFxKpZbBQNKixvaMilm/Ac2aEyRDHqKRgjJDtmUC
KfAXFWqvOAz9VSQt/b7AKMXUNvoMZfxBx3G6c6pW8uXR4iHTjiO9NQ4rpNYBWizc6chfG/XdNwEl
xEH2WhjD98ZEAMHkrFrEWco9wt1C8B4zOhHRxahQGJXWUKGGQqNbC+3FsMpbv3Q5buL7hwdCBklC
Rw8zfIjWkeoVodPOylFg+Ur/Kth4HmXq3OsU1vB2gdeJchnr8b7PsiOuo2inWXq4sVQV3gkHMS8o
6J4V5cHwQLnM70m2wyjHdpF67hba3DOFh47w2cXgQzhiindqxZd+O4x4I7ucA2Y7O8ooAX9DUXV+
OWPwEz+utegQGy967IkLlijkhzrAzrI0cZjwcVJPhduyxXkauM2L6qqlNbX1cvRU80Ia2cINyZEy
ovJmMlJkFwHzvUrc6VrxDMB4W5ma9dtBfChDbxsX09eqp5wI4Rk42ClNnF3onjjzVMg/5JdGGf43
10XtCXoPJ0NyV3TBT5tNcdGC+KGMi8QXkXLjO6zNVqKWk+i6Z8QfewPGviywFVcxeW/NYNIzCJdF
MCQr386yTzJOg+0gh33t1w4bx9hvptH8jkroNvWaO+F9szveK3MIfyUpAAptfgNlR7OyKSC5FNTo
0PubvWote1U5ZrwHRfs8dDwughrXiLApndJ06zXTtA5sHLlNHDFInLK14W1CK/0UWu6NiBn55Qnn
PtRczDYH6ILRwnBH8zPWwt9wpMRdMAoJl0yZGw0W5x3IZY3Y0G962X3RZLNy/Zm2VJVvoBDJM6ub
ZEncJqagKUpXQV+Q8SX77Af7LEIrMNS9CSM6xrQLFrhYBc2QraryVyWNNU6OB5rQOI+Tn21NCm+k
rEUDHxDQY2DuosqP7sM+mO5EaahPk8/iDu2Zt0UeNdySOdrNndvdt+nU7srC/0maJEjLUh/u+rEe
Vm00YJ4wPcoWYiTt7k6E+h6BWMkpesRMiLh4KqyHNLXuAwxybhBP3D0U825vTBtDWfrXkFmDMxgM
Iwuv3pmE5Q7arzpf4+1dlMMTao91L6qtEf8ep0Orf+2geGNT5mCV4Nc24184BjZOkVBAAol5sqY6
WbUQFRFRz0j4JDjWUaLd+EiPeB/vMM2IT7omCYYwteQtgGxFaBwkDRv4/DPtTHMFMgjjs14ltPA1
EEKm7t31fFmhlr3akffQaFa/7ZDV3ifkpyxROH/uPSp0FewD32ftbzUNGhfTQkYGXwyZIk2N6nU+
acFexlFyz+0fNlqrdlCJ+UMJNP5UuQTscqvaL632RbndxhhJwAQ0DOQx7ZaAi2aDsqheZUozrXeM
W19MNzFf4paS5CdI8bUX+3u9MnAzdG+Zlz9IwUvJ8egNaeDWyMuO+D19r+X+FmIyd2yCyokB33St
tTbDGSIMyeDJp1trUgQ6o6Hd4MnctgOoZmDn7RrEgzzCfKAscKCgEPZJ5nYAIzCfdJJNvdzZDV5N
pA2uBQrton42OkBPIRMD3I1JRvfWati6HfmrVuRV0V0Rw/DTtPlz7EIOX2M+dg4g0XLqX0df7ayQ
lxCVWgIDJb4h/nTdsOOiVlyE9tcCThbb0cZurfbW74PxfmJStMGpgG4C11VoL/WRjgptcTT/nO/S
9qnFuD+60WvVooSsMj/9Bm1vH3kava/+BYpHiZq8Z1eu6s8ZVVM4UjdXVUmOpAIENoBSWmUODGSs
6z+HRFpLi1Ji1GttC8xV7SuLnYomWLWXY7b2+3Zk0EsDobT5ENxS7ksasya7HuRcBJEToZDIBBk0
VyrriW+eDDIL284GHUX7r7gfpqrax3o30TfpWVQ6unMk3tX3NEh/oyKulppXsvCSf0yqGAapxwaC
PTFxmoajhG0SsYy/GyGvwG6bPtk4GHaNlpY7TROhvygEdY8UTr8aAtiwVpW793XZtYz8Eeduokwh
CYU0BDleRPZnjF1q2be4CKGTI/dmfp4up9IKglUKVPHeEzkLE3uQv9bxcG6jkaOzAJaLJUK4TxG9
9x+aXmIB6xyiRPV89lKjU0VcnOvfZd7eaamFdDwLb7DPBUdDNfgRXJb5biixKskyujEGF647ge7r
UXSvDfvyLx5uue4yB4+27XT4m7EwH0lz098CapsC3WsS/MqxHnGapCOGm7FYYoWMf6pa6ndBAli1
IjhmC0Wm/5Lbw3Ag3tdeJsjHN1iWk1sSP1ctklpFOzQ0vxpSintaQmobVRSaLQvhI9nZn9Op8e6G
2M2eg9qwfnR6XVaITlw4FK5WrLBXBIcGmjtQJfBcD1mZxvdJ05AkMoB5jgQpo2PfFl9ae3JvewTj
G7pTJLo6CVl9tWfcZ0NVrdIp++6X1ZMMmR/gMEBfpErtJqgj+4EXgiw5l3kCD0zPX2dR674NU/XV
yEdAP4Hy+8OAceO2TaWgz4TNfETU4tOL7PVbKDVyr0hofSWvN7yzEjFQd2TE3TYDuH47oR5Oct/a
4jbBeG5XzrGXQ/XWKdx56NvzDYjzcd0D7d2AcwT4brZsiz1GBsQrLzJ28hvDKOovmaHGOwyZ+T4P
J++tMmid0APKfGHRR6wkb3WaYSSkkS1D4DfFVH9uNIFnsdb86a0NSYbVQuFtaZWa+3w4wEbSvttD
43EyspodXKr2ufalvwKuxkwuC5Mt4JoIAoNb7WuvHtjCKC5QuM4fTwnNCIHQsu6oi6jxSuLDQ6/r
d7oh5F740CTGQWVUCHbys+AG3E4EYexoMYAdsrucLFjaly8VJ/z1f0g+5Cp16N5OUWcTY+mSqjLV
ir7mNMdz+s4qIamWJUZWT/9eKvihHvX/LVvr/0PF4AxR/b8LBjdhFP4tVp3/0/9IMTQ0fagndAlS
EkXFf6swbPmfljnjYf/Rm4r/kWFos4TVoskPQ/C/xRj/R4ehGeI/7VnNh1YQIwZqDfNfCTFm/OH/
KFWR+kjsPyYeNfZhA83sjDP8+f0lzPz6f/8v8R+lA2FdYSsnCrwcb2FC1F+6QGo/srpSj4GZTY+x
xbzCQ7fwoIV4leMhQIVEO+RpbHrUBn/dsqd/Lvx3gN0f2cfZ36M4bAqIsCbWKnPmVv7192iRjxuh
1+yDNDj6YNwnliGJ8r2cbETjrtPAuMN+D4fKWRNpg4hfK4hqbYiy/fgvOdWn/LkxEPzYT4EM6i7M
+9M/xEPRgMisFQcvq4i984N6FY9Tvfv4KrNI9Oz+C57jH2WNztBXzSrOv37vSHKw1xidd9C8xF+i
F43JTwAZgeSL/AhQViTENHtpuBOO1an/xVg6WHkegUtWFEfYO0gIhQrTbgcCUFdWNjEv7D1vl3Wu
sW3qMFl5KdoDizRQwB+l3OB8rz9jSEdjWacR/m+sd2sffcD2yi87BW/ON5BoU4GY0bBwzwBbPv1l
CuFj2iHdPmhZti+YCKiweshFeFdmgDLsbCcAgFn4ogtA6vO+iL1hJalV4LkgP2nXkvgGg+EbTs/b
NM03UWTvhpztViG/g2uvYYW1tCuQ4MvHPv/V5AE4lrJM/uXpX214PlS1pnEOtEQoUKA5kRFV1ldu
zrtXMfi+GRcSY6HP9+6vp54OHkEGYeYcRsREyB6MaTHW9rD5+BGcQaD/PALD0EEEcphDCyzPLoNP
LA8MgmePXQKGvRUM0rdVAS9yScBN/VzVstQ3phOFBxphTHtco6/uA0evbOwfMivXTWX007pE/ggc
eSLobJ26I1nmH/+d79wNpmCuRA7NOcqxzr6BOKkIpbNT78A5VVu7GqhIgyScK0vLe58a7yGaL4if
ylLnX3RfVLofkBl+cNDtEwQXFhzOEWbqGU5tCh8mZzDd1hFm0e2UwWEbm9J4dcs4+6qMkPIxU/qy
Jy+PgPbsLQxqd9cP2fQUwdPElNQ1S5qi5p1b1NqmJVqATowlNmObZigsG+SRI3xdIzLyK8jiP3/4
6ZqJxnuOToTuCNL8/P7RMQKNN3H/dA+RFMMd3HMVKiwbFJNjZdmyzROcckPBkLGMq/vMpvWd54l8
0Ri43rY6DmkVkmfy8WOdt46TP8vm61eWYTiM+ZDJI3X/+yVXgy+dNmr8o29IBp8hc61E08099LN8
P1YmOmUQf/c1o7/Vx1ee7RUXV0b0aKMMNi0c5KdXbsyptcIg8o+pk95lwrVebS36BfVOu2kiq15+
fLWLJZzfiQUA1b6BqpHrnV5NQaUzzY6vDM5htXRzm7FNzwwAok29Ajc8oF6gxfXxRVFvnv9ESwAK
sSEMARw2zxwmfk6x4eauc/BwXT4EIa3MjKEHg1pGi3bg2iR+ZEcTWfFWddAaP776xdpuo+i0pMH/
2VCVz1ncqAZjjqwF65ffqaVpJd+A22fY0uL+ys2V79xdyzUMCzeN4RI5Ov/7fy2VJYpUqDuhe9C6
qp0W5F9YWz8T/Y+uJDSwNPs7uyfIXPQl2KppfCafc4f4AqYm8MEOd+XKMq38yQyNb/QQpp1WSs5O
eBAmzUC9bEBqHpNM2yQSEbx0wwcSRMqlYEa0jCwIMjkcSVpx5nHSR2JBsVyC7TLkmtxzex/iSgU8
VRX7SegejTFrLe32qUxcfIgpGvYew8D3MVfMB3XV3MxWxw0sOdLsKqhuaM3MlS0g1Hz8eN65Z7Zi
85IkMjjodc/e/9pWA6PWwT5kqnI3Bsq4dYrjFw5PSuiJRcxMl9Kc+Pii77yRNpJi0gZAtHNx4/RB
RcrXofRa7sE0c+tu6CxzJexMA7WaDTf5OKqlPzEmQhFgP3pl3175IN55JR2WGkooRgl4u86+wkbp
ownylfckMIFWpUbzVJj+s0jz/EplKE6dNWyrtkCTQoFgOjr/PGfEV2GMZH8MsC/Qc31yWr3F/Yc8
sEbJgJJS9ZvYZkzdO6O5xAE/9wD78Qq//bJQ5o8wTelQKs8OM3VWqAxp3fcA+ggazFO5qho7v0sL
QcRWhcnEs83q1pggXhkjggd/aNxNG+BBgWwTPHz83N9ZbHnouJrYwAXa8LPnHuKKGFRe2IcBuupW
UpouMCznD5AAXppJF+uPL/fOu42lCuU4lSXxGs5ZsRAhN+1IbnUOFYb8RWFm3iZycv0Od6y1TYDB
PvSu9fbxNS8KFH4WVkMqQkNnITqvo/qkryYpeudQM0Nej2H2vRrQsH18kT9f5emuhR7NZROh967z
Wp19tQ2D1xSmS3hkeNzRzSy7dROb4w1uFesFDmC9E6Y73PppyX5W1eE2gI5wC3q3eUjLVq7RLRfX
XvX5LTr7m3CPsUPK+ZzKIfH0o070LGuMvKa0aLNsjQ6hu4s6Wiki9pJdo/AxBqY5rvFohasydPrb
uhf9tmyC8cpjf+d9N6CX8HHjXKB2Oy+Z81wkqZ/n4dHOsBiP+Nl3LuTuR46tDFSUgQRwsNHOKQlF
P0jj26zr8BtlQbP9+DldljWGZbIIkJ0w+0/PEwyiAQXW4JXhUWlRma/GJhafSuFzFK6TAJfQXPA1
jAj9gPCGNjevbIjG5TorOZASMwB+jtvA+f9kQ5SIYfzO7bqjF5NxmBeGue6Rby0dSf+O6rTf9ZrX
HcswoX0eT9m29Nzy1RGZc4zA3N61Q1d/U5ZbPMbS8F/bUe+AAybVbT2xF3ZZnSL6dQgVm0HIreXR
J8VUtysTyM+oV8U2ctsMQpnurqKk6laDYMz28S2+XFLmxiX2Xpwo8ydx9hMF45IxF3p6LBHYrYoq
MRChMyHJUYBs68EYrtzTy++bgzWFqom5hUP4xVG1Sqa6wJVxVClwgCqbatwagbyyQ10exwgUoaXg
8n3PJ8vZq/N3KYOdkNA/18yPI8JxJNsgzlLXoEaYBhC1o7kqp6Fd60amPaaq97dlWL/1oaH/jOB/
3ThNCkrJqcODocAvf3zHL3dPTuh4plnEOf1cVFl5mmhQuLP4CCENzLeP9jqvcvNZL7Tiys2+/H6k
bVInUydwNft8v6jMthiM3MiO05hlT32VFz/aMcLnnBb9Nqid8FkYTbsJXSTQH//Id9YQac+nYsyb
+rxtntWSvUOg+mTUyTG0bOPVVywQpk1ssd5Y5GtCCfwBgY2sP9/O3xrPs3A2Agb3ayH+9Qs+H9bI
CMFIhXRXn1/Iv4talHyAoFR21ATyMtGBDrZmm0eG/LHWi+zKLf9T/Jwu4/NJjFbfDB4CBnm2aSqk
4RHJTtkRkexwbNQUbWv6xvvGrOFcOHb3XIqeD52Up3UAFWSL+LecU7+NOxsx/g5cPyebgNNxFpB8
jDSByiZCtKqS0L+vHQO7iGWprSKAcxWlng5ZuB32JjiK56JEMvPxg7ysAVjFuXVKpzNH2tHZ7fMZ
a3sirZmpDn3yiZkDszCEQauurFxGonW1mlTkXKu4Lss+ugZEIpjcR/7pnt1EksidMPCS6MhmSYB2
gsov9zp9G6lvjvWj0rNqnWrRSCBy2j1EmV1eeWkuVyllUxjw1fzT+z17e+vG0Hs3SpMj+2OzkmMB
CTIouiv39nIl4Co44Xg5sa/b52fnMZ0HgqUdH5kJM3EjXWQfR4W9RQFcXdnT370UlSvScYOnqZ9V
jhV6vKFvk+SY5IxSaps0DTMyP6MNsK9c6Z3aCke9DRdCsP5StZunH5wbahYKrDg9gpqxN4LeAJPv
st7ZvdnDRtVIB62JXrcLZzM2Y/PUxsO4QK8erGct1NrN3P7KEfryaVoGgEwOaMKkuLLmZfKvJSCM
mczLKOUv8mp3m9LDYxyoXTuoX34pFj0vCx+wq/j5xtktRi0txkL06bFzivCuw3wLfR5QLxHn6c4F
Xr3SBphkH3+eF8/VMTF34uukdw6Jwz67KBBWM5kCZzxqtvmrJeJp09WEfA5+3bx8fKXLoxiXMpVO
0eyYSPbOxxe67juNDn/m2KYJDjzL7RCIGrS/Adjf+sDVCMxBWxmYQ3uXtZNPZ0amNx//ERdP0vmz
kfFRWnQqLv4GXF1+7njSOPY2tvjM7oiKziLrynd58SSZ1JCzRtNYZ1TDeOT0faENVGa6ZhbHzqjC
G0hI6k4fxn5lCkTFfuR4O0yD0ZXv5rQQo8Jk0MR91WeKBH3Z89sbC9lXrePWn31l3cHqfwbG0y/S
QBzCLP398W00Tu/jPxdzMALDZ+GB8nef/sJRjk0q8HoywlYVrL+GqblmVTFsQxPIY+7iZnGaObeL
9cGthHz0iRpfx7ambthkuv1k1ajoYVotSGUaQSV19Rb2LqFXThivq3bsXgQ53UvOTtHWyUZnWypi
acu6Hq7sFfJ0r+C3wPgANMP+RBeGf56tNyGfnDZ5U3sYCy29TTXczT7vyL2XEKHrlKGxdseesGIN
z2ru0yUxCQradSEjEQna/ABJLsQ2KQnbcJAqOhZ7aJxm8UG3k2zbln31wCvt3ELIcNYNUvBXuI3B
2ilLezWRHrGI7FDbM8P4PUQuuRqZZx6BjBF/o8vop+MGOH9w2OQ0uuyYNIXG2zs++vopUHCdE500
rbK3V5agr/jxY754ytwZpRhfMuSbW1Rni0PS9GIsHbs99DV5tug3zUXRc6mPr3JWa88PgCqPl5bz
NBQqAP6nL5PhBanbAGk9jJ1j8PtHF1BaJldw+LsvE4FQ+G9C4sWBchGIDVrSIQ+TsgcBgMH5465O
q3RTtVazGk3EbB//dZf3QNImpo7gxZUc+s/WfscjuSm1ev44N0OvCIQW3kfrXvl4/3ww/1P1/XMP
GDnblsv4h7r37FZjLahF2Cr94PRQvUeqUdIu2mrRJjJ5ZFTNb8W85wCQxCDHfSm/6VglFpM2tssE
XcRiQoK49AoHU1Cr4gfGDP2VO3F6mJ3/RNpndOmVEoo2tnX2neBvRWjuaOJAoI9acTJzUN+iMeK/
0aFgy4adV6pg22r+m1PzmXz8HE43qn+uTjHFYIzB9zx7On1JCi8PtNzyjUPiDKhRkG5gbaVHmQbk
wH98qYuVlH4VNatF6K4JNeA82Ba14VQV+HoPHCbSjWwFWGSSwpYmyXP3KWX5lRs7ywf+6tz8+W0c
oWfCEP+kgXO2XyDXG6Crc8HR9+TXEQXsjV6ZxaMr8NQrugirCK/oPNg3bzRtkkujQusDGDF+gtM+
LP79z6enYFtCUlSyUZ7e6UCPNUCIeJTDWVBOA1wtBg5AOHUaSSS6nV253jtPljee9rfNTJHDwvwF
/lVdGVlT+Vgf8ETX+GmpC3mH8kE8SFtPr93p0wPtP3eaYTftSKZNVHNnn5nySFroWt7hFnrK40Rj
eNX12rPVYzCeZG8/BHqhH3XgehszSQQ2FuSRnFJHGjXVJyIymBT+MLd17nRrDRoRInRxbUN692/k
G4N6htwD2cnp/bCSFCiih0+17wz5Is1suO8hjq/RXSHCZNa7SaPcXoFWip4+fvLznT5dhBSrsIUE
xgW4z8To9MoaJyYSe1zBWmcYmz42+k3lTNW/qsH+PAMaGDrFoHD4f878Pvz1vDHlyphkK3mAUioW
kUMDtcYNfuVRv/NbeH1nsQZzZAJiz74pewgiN/ATdajpVeJQRDAL9ejKRd55dYkQhRtGaavPffXT
nyK0KkcLOaoDDhXrxtfBe8s2z/ZWlOnP//rZSOh5c7Q3C5Ntnj2bEfMf3lsu1WSBty4IfUGOnLZX
dvx33j16tjwX3j6GleeTCo5egYXNVh5CCp3t5Ns48JFuztyTeD/mxXCX60yqSS/Qr9xK8WddOXv7
LEs6VOU0FFF2nL33UW41UWda8iDawQ3WugdGfA2y1ScCjLd+EbCpgAkRRbQPwy76XDWa80Lninyu
NHR+UhKX+Dss9ygCv4JW3gnvO6Hd2rNvquKxIZq1XpCMt2mkzkw9Ku3Qg2YdTT/SMYiw5Sg9hgsx
ZmJtjWHqkAVh0RdgWgskbDL8jVl2kJbMXsT4Xgun+g7KjRYkJHxnn3WOWjswaxa8/xxHx9YrAgLc
CpwgbtWon17o2T/csqtgIkzmHDepmtG8w+NgEMZGK5NkurYAEGbXVrmvElroS2LDELniknpD4V+o
9TAN/S6MUq0BYZ6XCG2DuCajqAlfTdkWkhle7j15Zn0f5HGewNUYM/2GiAD7p8uImOS/AjsqBSMR
dtHk0zKORB0Xq9jLo72r4p7oMTfspqWVieYOA06RzRAwkmhnGPLXkUwvcwFN1NkEWQgTOBxNamWS
c+HM1clgkrGXmwnUFavZFlVPCVMCgCYUwFbVsYkdelAlE/Bg05c926kavOz7lKIOahiP+TdZb3D/
PHM03zpE6LDCKxyqRNdZD9hnkHKQNot+uSWsAtMWmlSTRhYMbsKgsP3sDL31XjtuP6isOOsOfofH
xG0TbReaUf44H1HINmVHv+n8rHozvRT/iAkEn5Q0rTP0BSHA7WcjibBCcC5pPhfl1MfbRjTtF2dw
1C4yBkUwlznz84A+3JmIcJkyFzbGRwDTeJqnJosp20H5PGAmSyDIgpFNYFV4043spoJxtMzGpypt
tvAEpLEbkaFSQLWeiX9/qMYvXakZqNBTX9wmvplDVyFjA1FC5A+I8XHPfjV4Hzkji8ZdkGiGbcLW
qoo4FZQwv3vCHkitDBNc5JDOSAoGjPLiBdOEJj0KYS35uh6vujECKSCtwSFSvfCWurAD/DOpCRjX
6WZBLb5E6Gd1rW7yacqvHB5PT8d/1n92eqQATM/I8P6jIvhr/dcmcqNoYyKjY28h4WNE3ubiJfUI
z6oR0qHrWpMKF24+XkDfKbEVk3Z6+UzIHOQmZztCYtfFEHjKO1hOr+5hQJRHN9OwMXSq+l0CQ0AF
0kKZY5C3Kvq2XHWJ9HZ+ashnh+yXteEUiBBKzn58ks5tnJvhlZ3x/M4wS2QVh2uK/JTd9/ys0Vae
QeZE3Bxi1YUPsV8na6zyYMgnpMduLMUL5ci1hvN7F1VsyLQP6CPS3Tvdw3TqMkdv045q146WEfkq
RJsZ01oP1qO7wf709vFzOK+u5x9JV5AZ5fwQ1LnUqCuMdhy0sjt4sAAqh5P9AJIb3ZOodkiBrmxo
xvnpnsvNB7d5Fknbk8bi6c8rZWaNZqe6Qz91/UaStbRKULM+gofs4EeqYlmrOl0TkUAQZxoBwuGM
t8TubSyjIiJmm9H1kjheF19wS/APo8allqfROoBnfO969gjgaByv7IbvPBREC3P18meodi5bkEld
u4EK+wO5vNamS6XzJAJD8LFnYmeUrbcOevOatu+dJ0OSIyS5eWrrooE+vVV0XvqkKbP+4JZViQdE
03YdCr8FqtMeH2KXXin837nerCGk4pzVL7Z+Vj11cdJg2qhhdPnWSxgZJTNQcpZIyb315Vhdudr8
1/9dXvAiECPl0ICaT/Ec8c5+XTMRaFvFw6GutBZYQoBV0K2unTDe+U38HppJVO80//40m/5a3Ig9
1giBKYdD1pTkzKoxvW1664XtoNlzRL/28b57OZtn5cI+RdZ29nZTrum2HxrDYYoApKAzGdYktVQ3
o1a80XjKr3xN79xDmmToaajSaPydqxfzoSP2esrGQw/RaoNEGQOH7YvP/3qFYHewXRZqVGT8ttMn
lVnwKrJUjQcd761KWjiA3S9/HH7ZQ5etP77WmSDTmTU5SHtNliOmyqB+z04jpEYC5UczckjtEQJO
HKUz73wima+W29Eugh1Mcw3cZxfedB3gIC8zB/hSmb+sZ2dWoatglVEjfPx3nZ8saLi5rFa0Em3K
cJTBp/cA+6xGoJloD5rf4eeE67ZqNN3ZYdAprzzUi/bDfC3iometFBhKef4dMpIDFuA57aGlBIer
MmqfysCL7vqCKEOzzpEqmAMK0NmBCxR5vB1kXWy9qUhuGirx7ce//P0/h3WBTj1jIGagpz89Ebi4
CTzp6Ados3+YrReBRv+QBjBYxoneU93lBCvDnIUnMshV2k7YrURW7wAO9VckUxet7j93RylzfuPn
4uFslSq6PPVtQFeHEX31Xu9wWKiBUtZFhrCyjClcSCxPW30kUKdIw+5hIH9xWzqkSHqkPi+rolrb
U5NuQQ+AYdJi47GeEmetCqU9kMSQ3E4JOYqJQT8N4R8O2SDAjAj+54pA6PxsN/8QFnZaCq6tGPWc
na/AKnWdhgj0YCRkjee5az7EkiNWEDT6wgG7hk+/x4cYycPHT9R872XGljGvU+wt9ANPn6jemRiL
nbw7sHQUK8510ydEqZTHg62/ml3krupKqk2vynFbG0O8HVP3axh5BiyighAvFZGdQElIdroekthO
TBPhNmpdYZxaOibeWdkSPqYpWcPUC+TGAnK1zC0wBRNxiZ+dpHUWKR8bU6eQiGmyofYCxeHCtAN4
H5bsQcKMyZNmGPW2rMfxSl13uWxKBFkGA33mX6Z5LiaJyWFxRR+OBwVucjOZec/BM1RXnu/lXZYs
GDRIZ6MCNdaZZGWscr1PQ2s6+Cpv5zg6QlTxkt0AF9KuLBnv/CCDHqlNrB8rJlOTswdqoS9Qja4f
WnScpAZ15SZxICt8/N6894MU1fAs1mZ5VvPm99de6jOU5SQeiwOCFwdKpTlbwwkYSUW7/vhKl9so
+mjUt7bFg2KCdvaNx6ZdMf8o6b53YqfHEBcskT4Xo7qFTCGv3LzL75DRtkAQhgyTBt/F0k5nV1Tk
Mh1ii1QuzR/1ZTpa1b0u6O95TaTvxlzPj4k+XeuxvPMzkeOhoZ5RwvNY5/SGTlrVcoYPzAOYWPsT
dsfvItD1Ny102xVBDP2Vlfyd50dRgtCYSSuNe+esOKklkXuFP5oHPdUFQMvQ3oZOnWLYttrPHz9A
3gj+9tPyTlJ24bGTvBV0yc4eIdQCvxqJYD6AhdjXsB6ddVg1/h2pLJWLH0Tan4YITNZSxprzmjeo
Rla96GJnOfVWdusaHpryfKQIbQFxkpzmI92iP+Ak+tId8izgXK9HX2nX+p8rG4PGrpaCyEJTcn5d
Ri5JRmTrpdAVKge/e5MNgbn0wxwKbmhlfbSWGmUFm6gk4m+GjtzafWy/IH9k7zLA3NZMGg8NEL8V
6Pecbi+lKpJ0DTyYnb+QWN6Afg0DhVWl7F6KPsmtpd9z4wERRVm9sqbA+GLlwgQeO4ziSyDLlx5I
fAWXqIEf3qVa8jWCJtBiaJ5oy/hspckqr0c09EXI3+YPtXZjuLoJtDwhNcAu4JT7rd48qwgpPj2X
sTN2ki3sU0uh/sY4WnvqB0APINAL7/M4xi7QKEMnC7hEsHWLc5tyKgg6j1JYT21ydeCpLCrE/e4y
oKcl2HKSBq4F8UxMGUJF3pSIabkuY6sfnqFG0Jgj67uYezh+vG+TBrc8tPavoh21H6wONOCwgRWs
pwkAz3hi3TcKqyfqKI+JRXYJxfmGPohezNz3VMt8nLSvGRLQT1UpY0xtVgisMmHnRBFU4Rqmfduj
fEc69arrg79vND8BT+o3r7XuTN+ETRT3tg4yAaAkkRVNN9ljBXeQepJSgB5lWFs1tszPhNmV3qMi
Q8eDljIED2QkW9GVQ807awneGfQUzGnZ38/nGYLec4GDZjpk5G43tlXssjh2NmRPapuR74z0pESs
bD268mlfbgCK7v2sqsXFBGLp7NMmVTBPhkBzD+WA3nTUCXGuyEK98usu16vZ7krjdZ6IIm07+6bn
rEfAiY12oDwjyMi1oFL0oMUdIijXqZLXKuHLBYvrUf9i85wPcPJsfexzLyCfsdMOUPFwbubES3c1
VGJMhptr69XFcsWlGHdheHLnreDsUsLDHDpUtnYIgaftAyKN4WFT5Ot2w2inNDUoCq7/EhH58djI
JvvtF366clUPbMQqtGu2tLk2OF095z/HJuyCzWG2H57uDEz6WsoEQztUk0VCbVCGT3Xljbd4AmyS
G73yv9g7k+W4kWzb/sq1O4cMcPSDN0H0wWArMthMYBQlOfq+//q7wNSrKwZVpOkNy96sMkspRCAA
9+Pn7L3Xmlc/8CYIxHsiK2hy8nQvmomQoo9vzJ8eLISf7MKcMpnbnBQxWqbEoRRS3veKEi9bg8Q8
Y85H//gqf/ih2YM59KAAwglxagOjS12Fvd1YRxEQ5ezqSbCqRyE2VtEM248v9YcvZFm2oeIAw3nx
zvDnmzN70W/dY5S0xk7ILF4WAaLzj69yIq6aj7GINGijWCjmmG7O3vXfayWC32Oni3H0EDzqe2pL
+NuQwoplCR5XwmVwYWWBWBHXo5H0OJlLC7j0J+PDE83u64eYFSPMqah2mYuJtx8iKqs41mUV3Psk
uDeb2s78A6eckWD60AC1x8mEbVL4KUE3blvcTRhpiz1vgXMnXAWLyMc3ZV6ETh5qVMvYTjDoi9lb
9fbjlHGpSj/IMTXa1SQW+KtkCb4SCjjxe36or4qkbdR9XUrCjf720gzp2MsdWomcfE6t8VI4w5Cx
bh7B5rXLkJnVAqk6yJ04fYxr/ceQkyL58SXnrsjbb0vQgDvHA+CgYCs4Od5FSquSBkNbvSTZ60eC
FHh2NtTlMTASBQWDX3bk/hPxmy8sMxREkWWoxD6pbd8/7diX0S6ifEXAiGDy7S23CB0Ow0ZgD1aJ
PDeaqN4bCu6Dj7/qH5o2by9z0iGaCC+iK8NlSrdgUmXZhWezdJyReq1d2QrxhzG477s0QQcruoY0
dfQOXgLC8qKoLIx/7VhejmXkfHIEO9Guzm8ALyJbI0NnAGWYvt5+/7b2tamFantUhJWv+WPJuaEy
fYHyWBwSa3JXMZakZRiCfM5km9DQnYYnRZQDXuQoIgezl58cPv90s2h7z+scKk+Vmfjbz1TNnEjZ
DbPFRe83MZaUlT/XuUoyRot6hPESZ1q3aZz+Bwpi97IwemtJnciaP5DFZjh14jWu0//1wsj57XUK
xJ7rsni9/Vi5L4XFhIkxEImkHu3SlNzUqv/krXjt75+8Fpwc52KFgwEik5NFIEhxNw5hgY9ASaNb
pZyUnyIEwrQKSy0BlQWndREwSl7KlqRp8kyzdqNDESDrKNAj1xNG7V65jHuvAQ679rIuQpOov0El
Wgo60yfdpj99XIIGuDH4W+hWmyfruBb4tgVSMrrXx9i5mCbGc8oYywtWd5IUJgQyOmjNmzog1t4c
KRgCUAh7QyUyKraMGuKDWmxUCw+z2VbRwoWo3HoDQoVPXvQ/PVX0nEn9YJoGOU09ua+jTasrEINz
LMap8qAzWvRDRXlhYKn/Jge/+w55F2qqJIuoBl1w1pqE6MS0pQhOJEZjmZs5fRz6RX8nVZ/fQRZc
hFSMrWh32e9MV1PUKkY0uMcmxkpJTFa2hGUCgYCsqU+e4ROzxj/Xooh77dRaBr/c24c4VPQycNvJ
Pxaqk+5iQdhlYUCFwEdhrcqWUP4oTwG0B+O0qaWZbtoEygS6gR7HMkRk3c76xaBViqd2uATrLAj2
Kd2Im7IVo5dQwdx1pdNsTNKWUESQZ1RKJ1q55HIRhwlE4OOF9f3yzahMd1B3IXRnOnuyrhKrmKvE
p8T3MeKJbU/E4l7L8+ePLzLfk7dv5Cz0ota00Z1TtZzcMwOo26D0anwfDAKaFhmfREHFBLZrzvhZ
mf1+U0T8w1iEx4BFABHu299HAFcZFenH94UWkGvbqnNAeVYdqjRvVirvxlahpjrkBTlZij6Q6UdS
GC3FVvMClq+VnFLrEqulBg7bqpe2jMjD1l1/YzIe+yrV6VMP/Vz4n9wd+v3I00izIjPgNNSE1m0i
i2yK7ikbLQTPpOo9pCAAhef2HSHDyE3KS7QVxb3ZshV7qhsnu66qBwQyxthi7jGKdTHkwaH3R/+W
RHifnGEzSm9YRwY6oOYUH7vAd6/7tIjPlYF1yJtGmharDLDCDb4KFet+DETPE63uHyLXL1MI2g2Z
N7Kuw2f6m1C8QxnymDQ03TXusbV005BoK/6KvUMuKkF7bpd+rQynTDytGTXyQSEfkTVcC3xTvLya
guKhay4zLWkf1VJmSG2SpvvMwfan20kJxvqPaHQuxN8+ALVpKgnbYnRvktW+JumYNGC6Ut/6OA9W
XPtvVfizeA5RPGlQdF5mWfnb6ym+YB5mKBHGH8ta6mURAu0hbNkwKndFQuPwyUH8D4U/I815AIiz
ghXoVL2eD4o9FVrUkNxRAy4IRse9D1p7vO36LihXUBnscwz9GH/TJFGQ/Kgh2T1dlvjKJzXvTCk7
eXRdmtuEmjDWZ8LgnrzY/I2m25RKd09jpdplhgpPCs7kuuiLvYV5aE/9YV5hG1C93JEv0NOBA7jo
19W2qnaTZpICOPKquYPWUzOTQUlbNFpF/fTEqSf9JD3o3TKEwJHtATUCZzMgsPOT81t32UFYPiRR
QwYCEDA7pL0VQzxOf1XEf0W8+8+MWEMjKLhp/z5lbVcnP/4r//lf58/Z72Frv/67X3lrxheqZRu5
NRMSonHmjLRfqWuK8YUoGvN1Nsm5llk6V/uFBzaNL3TqXUpslkqEErPb5Reblf+LqoRkitlExfme
iu8v6Hdvn2m2KRVHCDsxQRUEqFDvvH1KqhyG/dRIFityXMmCfx6QhpOYrjpek4fmNTsCvT/kinlB
B/O3u3X1z6L/e8Daa6DY/+4Frxefw6CIM6U7M09a3l4chb+bih5QRV4QJtlCKum22aRydIgsuUN9
lsBK6K1mnwayu1Za8qXDNtQ2idrX+5o04gBYR0zH3WQ+tqitODlrev4ldd1DN0JKQwVRqmfcXbEs
WNahesUEGWrp8IIiLx+WPoNYL62JS5GV2dxXKtlKnoMmc5uOofgeal0/gGLQu2Addp30DCUU+cpJ
xoLI+Go8+H7gkqWUhk/NZAS5JxXYPsDT+uGIdXNtKYn5rKiELXqR3rSwvWCdBHPs6bSohJ3/HBvN
PHfooRr/3Nq/eiv/QzmUOpX4v38nb/NMUq/9yGgcjrvv/+e/MW/9ln2oE1jIAIzpENvT6wv3TwIi
sYjuF2xSmM4pDamnZm3ar3dR0cwv8592ZnAl5RyYg3+9jIowvsDV5iWmVp6F2JSUf/E2npw6Zj+4
jcfNcBibvXqkT/rONuB6MwgH825wcvdgNHm9w2YLjY0X4sZMhm4rYpVY71CvgUXEbr41MjHsxooD
EEyGatk2kya9QKum1W+38Q8v69tCg0/GGZPFSxf0UDnVnpbO6VCoUoZKc+erQbX0G45dpVVqV6XV
xetKMZL1x9d7W6r/uh4/x2urh388GcEGnQFOhGn+nayzFkwuKvo0qj8zv5+UF/9chgoQb6g6e3Ht
kxse+EWswePs7qAaAWxT3JwlJ3CUDW92f8MgyVkEkdMcUlpCy8auiUYvq/aTxuLJIjzbxhno0Tsl
yAN72GlzkwwfowbWlh8BZY/bWgjlYSzHBAmI096PsLJXuUNWsyhz9boyfH358a1+fxPYZVxqcXve
CMjxPFmHFcOsJy3XZlGX289ZYbCoOPpe6SqUudy0u2VrRpAyynq4iAbjAQTQZ4Oedz83YRSMJExO
8sgmsa+83QqyJlaIKZfNsRKCQOxU1MCUiZ38+Ju+rYn4teer8P4izKQwJIfg7VWGIepLLRiaY2np
1U6Ece+pQWtuKiBHn1zqpFU2XwvaLYFkOPQ5c9Iufnutqeh6LTfG8ThqZN3KoY3WNgXbVzV23H0n
TOCEeRFoD/BWHqy+IjAoU5otierhvS99kS5CPbE+8YLOT/NvG+7rZ6J2YPqA7Qkf3kmrzLDTMkrb
qmd3UkDpmGJVgeeIBvN6SIAgwqj8pI3y/obPqTSIchADUL2/toN+K0KFMxmdVSTjEVhBs4Ld7S6l
IN0hSMPPbJbvLvUqSuTxRQs757OdPEFNaZLTmCDCSVoKXhryuE/dDoqoUYtPvtXcuntzG7kUJ1ii
GUkIE9RPb3/arCijIvB7BGVKlq4HABR7H6gkqlrTvMlHi4xvu0L6kKf66i8f4PnKVI3UfVST74Qc
UdMGhYElDoS4ZmyR7itgUfNkbZhj8Mml3i34XAobOWUm+QsMXE7u5wCMhNwTpJdQ6g92HT9oHVSv
AYgZThX928ff692DycXYP+dCl632nXjVLkALdZ3fHuOhcEMPAVBGqIcNNw2E8QE3VXrWZhCL/vqq
FOs6uz6rt0nsw9vfsZqmeIT6px6nOPW/xX0GGKQKN+TzKVulrcnDGxX958fXnG/bybODRI37Orvz
iLc52XD4FEbXuUhxOik7oA9+vJj4Cz5p3P3hKijtKUheZ1VIVN5+s6zrkco1/nS06sBdBWbdeI4+
+OuPv8uJ5YA1jnkqBxEks4iyuIUna5w/5mT7mZ1FWqpznrYRaF51oTbFVRK2h65aafpjA6DejcCv
HgdVriJ1hCwNA4AQV0TEH3+cP6wAr2FYvJSUctRwb790qQeFQgKddXRmF1IIEIMSX0zZ/8u3ZtjJ
Vol6VdPetYZjG639yHSVmH8R7qB16GfhufO1N1b6NTdB7MqXCdzN99nu436y9vzpS/5+cfH2S+Zz
akBa1dYxc8+N9mDbFzI4+9v7SOvg1T5Kj4PN6+QSnZ5laqLQcqFhmGySCfd5GtvQQRMz/uvnlIeU
F5+6Ei0s/+vtt1H61DCCmOlx2Vv9Khb24IEo/axJNpf8Jy8doS4MSucngwr+NEgG40cVOpDmj47T
5THClrz5IfFoYYmJbPjBfk5QD2CKqdz3MMQ3RdMEP8ssUVERaQMOFUDTxiMuEthfAM8CEqkUI/ue
AgQjpL/RJuhZRlDKxQAgt9kExCb43lTGSU+vtRnPDCRNVzj4M06X2PjDsZoxt62Sq1sZljwrNakH
qsc50/0JATn9bKF7vxzw/bEg0LlCj4fn++1tNiHQyknvCeGsk3xVpL6ObBev3MfPzbsy1sXbwx1G
cc5BBgfU26tkhNFhnqvd44j6D9edBi/Eb6A074ULZT4oSdU4tL1KTLEfx+VKq5P0k/mS9e6Hpgk6
i5mpbf4grYdIaNeQLeXRxGy3G4a2Xgo1jrdKn5POASb3k7Xg/Y21WFyp3VW2Y5UO7NuvnBtTmWpV
QxYGHu8lzl8VME38mdf3/Y3lKvz1FudLMm5Pw4nEgJwmEnVMELiLqlfqhbmOxtLfxn1nXmWQiM8g
p/k7vRyEN0pZfLIg/PH687GUVg1H4NM0FFKcDSDQJH5g8Q8viqZ7VMpMnIU5RY6VKu6yHwbguXqu
PJSBJj9Z8U5kF/Muw9cnxQRPPld3TmUXQ9I7ShBY0TEJDK9XFeaXVnVmS7VcAWcvbqOA6H1rRNHf
Mm9aWOWUbMtRMz55tv7wW6M9QYCMZF+gfThZFoVfGGah8CvQIp82Q9gAcmtp4n78Ev3xKrQFMYjg
QOEM8faJ6ifplqXNE5WXTTrbTod9oUbiE0HUH6/Cest8ilEsbuS3V0n61M5MJ46PFhQRrye7i6g0
0Kgff5cTb8HrL0ctpxHXg/eOCu9kR279rvG7To2OoxLDWYvz+lwxKxQ6kqwbMCxXU1CQsOGOhnuf
92VwnqRuemelvfqiunW4gD5JHGHm/7Sxxvy01VaB9tzbTFgUpPY/tVgRG2PQIdSZCNyBMMTmU+3H
2sLvtLLwPv42f3gL+DKmcOdvMx/X394zMUiEin4bHdOphL+EJmoBCAqQt6JpXksOM5CW/Fuaieui
w2rz8cVPXCO/biXjD/K5GJ2R2PL26uR3JzC+quiYJRVksBAlbqMUcNhVrYGmoEWbUR/sbc8McF2a
vXmRd/54M/iw9GTsfxa0+6fnh/mPi9baEqSVnNwLi86P26dZdHShuu1qNczXfWBkn7wL89/ytlZm
O6E2eL0OLbaTWrlz7aFquik8Tk4fY54baMO6MgX6mk67KTc/HTbNr/DbC+KgpV2PiEQ1eMdPXgv8
3xWPa1UjIO8eC9sE5BUI0+s1a9xNg249aE330BlEO3V5H+20VlW9gcn2mV7l8Se76buuzCw/QPhK
mTlnq79LhAnC1CZDOGuOEl9E6al+U+85KKUr6dbBhqe+vufGZWtLGums5pDHICw/k6i+60i+iiCo
A2lgcFbiVX773JUKvzP+gWZuGTiLNimbe8pTuevVHDCj2sKKzKSyMao0W49mnHxrWn289RXxI3PT
q3xsbqCauZ80zF69PL/9UOwFcy/D4EWgwTKH9r39VFreO1nq+N2DzW4PBLuIHhDbNL3nk0EjQHoQ
g+LVVa1l3tiP5rl0kvLBKskSQNsygVsdk9nJn7X+U6A1KnJqOzHPZ+8AXO2+A7mbWolVeAiLtNvU
GEbcN2OQX0JSTsDXJq76IKTbwsxu+uy2dEmI9RTdTK7qvtauabcxZwv10LgVdaEPnm6WqrKoclk+
yTAJXnJ21FuAixGJAVOdRd7AMW30VAh08CZMv7whtSV7ytJKOzLwHEzPbHNSfYF6B9FCs6LgWagN
LicniF1wT1Z2XoGkfulSPWNXMkX+TZ/G/DbXAv17Yys6tIU4Fd/0ziHtQFiD8U1DLHhtTCok1iIj
L90rCpViduJZOoSNHrwUrp2mXtZTnOtmO3Uz+ba6Vep8HGY3PhAYM4Dft8iDInpUs/RXDOz/H2H8
91xCsRP++yHGRV41AWPFlx/f8yx8/n2c8eu//We4KPQv9KHI32NpnLs0c7DSP/MMoX4hbQluE+2i
WWc1CxV/jTMM8YVoGmb4DDJemU2s7b9Gi4b6hR1uXv5AKSC0NP9mloH77c1qSiODWQF5Jw5dCDZM
653zfrRKAXkzWSh23mHtHAPtQCj6j7C4COT4EMnII8Z1BKvrPGl18YBWeWdZvfU8Kcq4yYLquylp
5XVOe4U3BrNbbZn5VsdnwZLie637iBtZcDbVNo6vXWtjveRFu2Lu+FCYhXGZ95zizAwEclWVkCEr
LzQZxg/1RZ781Hkt0yKpfQJD3PBrQ2j95RRAgNvVZHN+jQMzposYmR4RqhjioXobY3yTl9UKlt0y
dtJNbkWXcgBNqpHVpQ25WKOZmc4DCInnYZpxVDTAxgYqb2ST3SV5dQR5cN7E8bnWB3IzjRBhgT1E
VragGzp6ODP01UinbTnkuXVpmoE4t+W4UbN4l7oAFxt/11bJXSN1d1MbYhGGxovecAP9ippKpjK6
xMz6wyUzmKHmtIC6SJxMUxyasj2AZv4ehNr30sFxYyYTQon03u7UFbZ4QsPLSV+30im8PjO+6pqS
eW0LMTGtoFEM/X1V6otRTrdlXPzQA6U7KEl2G+f245TaezMdSI+JxPdsQA+mYS0YRuU6C/2zPHM7
b6jk6GVFEi38NHEvZKgby8bPoCsjHumLH34FrqD4mavVOmTC8iPVFHVZ+rhbpro8n/iPiVsPbinM
LU83anVltyzxTVXiUxXZdzutQN70kX0DX+g2qG4Swb/wEx9MZliCJB8c0IVufcsJ+blJiBkxovWQ
K70XVXzUVGvAvUdhutDzCeWOM1JcQoeqK9GgjJoM4kRgJIYpFE34JgUfVVoL0cptUCXWKojilZ43
9sIpqU0LO3UXoZpom6GHuDGQQeShzC1XQiXMTsnyzFPLFrB7HzyNIU+0rnSJV/T2FSRFQkk750xx
FFIUy4xTngXZQ0zCA+fW8BaAVmDHgOdepN/CIN/1GgiwuKjmzMALG/J46ygQBkW3GUsTtnSLwi2a
T0aDDf0d1EyVMqJuAcWq7A+5nTkImLFyVVPmLIhb9vlanW89coR/tAmjCz0wpBHtLFm1G3+4DnL7
OqrBbzPF9nykWXrdno2+vuExX1ZqKRaGHd1yfBp5P5LyW4RGEEb2ZC2lqRiPSqCAo8yN1VAqX2FJ
d43nKi0HVjduumUh+AUUJb0y88sk8B/zpKZ3htgqW0fTfRuLpRsEK9dPgZ62YlkrdnDB/nNdJ2SX
+Y7mX0bVloFvBtJy2o0ZiZWEHyAQz3+QbZtQwynjioSUBdXmkyQDROXN1Uwl9cLwkTQSFikJapkf
BSWXGhsrOmPLuEFGHLH7by17LLaYjvsrHe7pJh8KuUR7nmz0TvuaZBajDSrBINhmA91/tbJ/glM5
d0WOsjWans3RJ3qtwNANhdaJJeUFWtKFJaulMVNYInfvdweMIfpWjVQw7il0SFzfijdESuHBQ40P
ddwjtDR5xdzBXcZS3+XkdlOttC9lQiiiocTrojI3lkuUZsZ4wMtTLNco1l5GEeAnb2kCJ+qPrgr3
WLCvAj7GNh4BngH9dpsgW4VpspCiUy8dXZB/qJz5AcZhLDCu2+I3q3hlJM4OXdE2ijs8aQiMPUdM
Ayd/p4GFXPKsCKulT6hjQ6z7eyeaDkzcUq+dVAqxCV6sXz7oQ7BRAdOCgxxvgHDzs8bK1soijbhH
GZ5ludg41tBTo3FKTGI40AnkPZOQDsW1pyfy+/aNbj+NaXpGTzm8oPSMVraZ9is0AY8akyWzGQ4y
UbrFaAwvLsVNTJKDdDXPMaZzegnp0kxIE61ycyub+ips+5CnmYW+aLtb1e+8HpxBYT3JggIyKErz
3LY29qQ8DIENeXyYtqUyAESun53S2TRldwt5wHPG4V7Jif1Vy+FxbLvzKCyXzph4OUmOywk72bm0
+/YiMTJlD2F7OYURCUggRJaEaYQrM8uyl7xDOej3RBFUaf8cEmO1gCV0bdf1uLS1bsVd/6l1enPm
04JZ0lx7qYdBp6F+7OUYnetqPDyFZZyurci6zxg4evngX1ndrWJKY98KnIJ+OYZ7v7Bsb6Kcv3L6
AIZyYK1VDldEc8psN+AmiJIAELMi3VVmsBVy5Ls0qpa/7VtiNu0ykumj7YKFt+3HLCu6jRG21tqZ
Vk2jdgQX1PZSUcMLrCFXmlLTK7KweJXjQrVIus9cYx9GPM+A2sMl8FdjYRfdSxGOJoFkbrNQ1OCO
VAJtU1rWy1g3FdLG0Zgdi+U1EX6112oMhlBeOnIXN6UBpLhQ7jB11kQracqrWmkZmXa4quYnzTWC
4oiatDmnO9BemarSeXi7ygvLj6sbovSUC5mGpEF1tXoteyf46YsmORDFnwFQQh9wFiiy3rhuYz8E
2hAQkd9OxkGr62mdBmNwX+Dw27llMS3KadK/ubXvHxK2EUqKWMGEMPC06oGnVQwLmG2199KR+XNV
Ksa+RG67Ijes3dczLnWYwal0qZulzFRoquoMVq1FlNzEky8uHUUJ9wlBf5HIxoVJL2Dbhk2xdkO1
Kjw9yOufCAnchdpiiTJA0D9baMWXpajNvYFh6rJJK3E26eOz4vrN99iNJWtMWt66hI4vWShYdodq
H1nEOZdZ1F+rcgo456X+SzuQjeLV5B/syhEXX9TgP8J8W2fnKg2kM/iP9crgpHOpTkmwl7zVrOtV
1VyZaVieq7U1zDbWtdk+mw4RRLiSaJ6nTbICDXiZiqC9HCLHJB0ZYUm4xEtbXfcDs9W6aCZvaMEL
a2TcMIcg0ODCxSbsKbFfzx4AuVdg27peFLoc2SMf9ImPhXPVJqH10AxyuETw+9y4brdMQIV+602h
INYS+aaRownVOtP7aJlYmXVjRcW0F+S/34QtJR16MvMxLkWaM0AD1wDyfNpIwpXOmBtaiyy/8O34
zHfqte4vLfYwt37utAFIeJO+JFjfFbTDfWyd2SPUgkwku6zpmrswGS4SbrHp9E/E6J8pI9hiK+l3
ouqjy7ZFM2430qAkK1iUzNcb23h+qm58kQikEeohD2z46IHYFxxBvb6KD04dLe2hya/tPG/PimRa
kbN00+rNgoAoFN41z23CLjEFbb/po+S7hTh6QUhFcjf63bEmIxqIJw1mooTSVZsGWyZBck2Sxlku
tWxdFiK/RCFznqfOlnH/XRkzuqG2Kr8OPdObzrp2g7Ne8BJibCUAzzS8mlnShVEjTk/dYp06w1VZ
Ngu1OtfymDq090H18CKHDO4Wta7kd6aiLiS0b0OMuzYE9aja6yIpwo2vhDe95GTeW7DiJXTmNPSP
09TAqigahL+jle7tobW8rs3d60G26coS/saI1ZVjBkfdqkr4bKyVqC6SiFzu8YFDxQOb9BmWU3JJ
GnMrnJ+lZbqXtojlbshrHn3+LDGLjuUNGbsE/OllNYzLympeZKlN+9a9HWJ5yHtlnepWjbi37rdE
2Xh6aK6CdiC6mJ6mN+mRF9f3g4vRPqQWTGp3ybnuSgxTtpyt42leXvpAi+zG7j0TWfwPtzfmwMLo
vGzmzaU5akGpHHQnPs/McFq1vU9Oozw36zu9dnKPZMNztYkPozHtsUwTEJnPAdJJ/NU1Oaa7zX4s
OWXYebYEQ7hPtJH9UUW63v1I2t7T6OE/xVUZbjB0nWnIQajGikXv8Bi1jZutqiqI13HaBR7k573R
UXuzdykS2wEvMSkjtRfW1cDGwF9BeDV1v6UtMtINYRGxAk/EwjipZ2d8TLdZS9MI75G76YcKo9qv
Xu1fNQ/+M1XJiIpmnOJH7YOzvM67/Peuwb/+o199A7jNTBZm0SJWWtpntAD+1TdgOgiVhUkLyjvS
6/+3b6B/oSuAPG3WiKFUmscw/7dvoNE3QLwxm7o47Guguf5GBAlK66RzgBoTQR7qE8OkceCaJ0OQ
JPKjdCLlciHUsrox5yUZPYbclVVEQNXEETlPlkHW1p4kS2TdsTAfbbP4ThrAUzfqe9E2z9TR7op8
MgJwxqLhuccempsWJfVk69dDR+nSvm4Ion6W4dCvR5u9QyPqDr2z9JSyv5QRZ0PGD8ceCZy0qGEh
Ul0rmh5uQUooi54zz1hIdlupXYp2uErVMVx09IbnIvncqULxter3uaPt4cfLfaUEd8yNfojXvSuk
FMzEOHEu7Pyl39YM0zRzdsBQZlmBT4uu3wZWeZEN5mGw4wccwLx3qTyTRokYMW13WpHKVefGB1+Y
7aK1ihuhinST4cVe2u2QbPspueAULXa+kpzZcPmckZ2LltJ5GJrXLSVVNvmOp45WvhjdPF+XcXQZ
KWOy6iDVr6q8vkoVXdkbbNhtNW6jTjE3hqZnG2SpKyeuN3ZuawtR1h3aDw62wjo2tepNFWgDzodk
/xeEh1DMD7r+VcrhooQS4xr5jeqOGMgIvigHarRqFw5UB4W+o7d86FR95aAg6dn8htJh3yMfMo3Q
eUfFbRL7/MnSvnNrgklCn1Rx2wUeoKiJh6xhgzriTgxizZlL2TaTyM5HbKooT5SVUlfhytf5ML18
QUW1COxpU8y1TIx5nAF1QV1VTzsSiL/SeqU4MSePMGeCThj5Z7XOMcioVlHAcSO1Uxi7yTJx4p1C
N0Bk5bY0rXNQZ2sEnRuYOzm+vDhcyrg+K0p51heM3ZVIdz2FkzhlYP6gzUyDOGvoLnekkGnWmrr5
R+j4tWcU/mrqYgrukuN2S7aMH7UvnUELba7ZtHpkQyFLtUjjjVE6/DmIh6poYs+egm1Elu9CpcpL
1PGJNJzN6JQ1/N/sMCXpkSHmVWq1l1Sdy7jubv3UQL+QLOMho+NAsSWaZlVH2iYsoskLIzbH3nC+
lSgjEDiga8+EslA1aL6c8UMvavN9b6tbX2tuhk7syGA4kO26sxT0ld3IeSZuVbZdg0RHnh8o5vYF
JSJno9a60Rza33GfH5QQ4y5RjNt40IuFzyl4nGK5IL6EOrd1l2ljcmJk/FEY8muRxWtJnLA9+vf9
OEluRfOtRLxfTMGLQc4DPK9yr0tjOXbGy2Tbz1XdnEkRvNhqHSyUwbwVlZ28EMj5lV7ibrC1g26O
Bz0NvXgst0K29mIcy2VvkiVsaZdVVmzseLh2FRMp1egeyAe5C8roWpZiFeb611LI60JToNnztFCF
inKMF4xnbkWkax4zyTW2gY2l0rQ3Evdez4nFCXRKI/95Knm8J728rlC4FX5z3hTFdoqwJqiRu6Ag
2mpR13FoAg9R5N/tJtlFzneRsPWqdf611yiR/Vj1KBjlsqrabu1kLBJx2yzMxmq2ICOZiqfGi2NX
3Q4ZToqB7qir8oxomWWdptzgimdKZOKWf4gXcQuyt24X/SQeeUQJTovFRWob6SoqS9zBLDilouw5
s6x9XSSXZaRlO6sy1/jjbxlo3Ik+vew0WSyqAexJTt5Uozbp0ieYZNPPEoapCO4cpadiDhdl7N5T
BywdkZ93TD+XRBFu07M+XrrW0c3uAueOunFajHq+xuYI/LrXr7t5/C4naglO6+kgjnFVbRrXX9bO
yHilWjSGrBksQ5kPa/RndYM3EOj4Yva6mEN4oUZDxUOfUfKGFnQw+zylO5e3IQxhXl0PV9YS38id
aWdXNk5kehgRbwkWQm/0G0KJan1ntu1jaJs3qCPos6RbnAVXwmjvsQK3S1+nleTLCnN8xbKWGhfB
qEeLYuq+17lebHSZkr+UR9dAEJ/SXFqbvub8XVXOXdVn127RV1wpN0kzSJ/7ANmlkVbX+J/X6URP
SJgsufbY3SMjAtRmyNxTszyk9HQ53mQ0hAZ936vZFUvB4HGv761Ym77ikz8SXPXNktbBzcqX0RBX
+GwfWM53la/uks6dvKSNic5uEbW0W9HW6sJvqx2FI29zyO2mh09W9dh67B3UqlamEqHS5Qt1HPac
3L7BtwrYwDjnT3a/LJLmfBTOS9IRPE23inZPpR8zK7WXgZU0Kz8qLofeYGdKqoUm3Z89Q0jCfch+
z0oNc3cWohu0re6As/9p+B/uzmPJcWPr868yL4Av4BJmlgRIFsu3KalbG0SrW4IHEkDC7ufJ5sXm
h7rf3CmiGMXQXU7ENRupEkxz8uQ5fzPq37wMTUG7PLZ1uspKoXAc++7PBXewupdPKa3d3VJpsESH
SVJdRCzajavfKwPGvxOnz6k1/1bq2l8DirOQTtXJno3PanZwW3Tcm8h3P41u/mDX6rksmh8UhT+b
i+EifD48Iv2H6njah6qb7jyP94CXuzc1/WFu7bHbl5N/o1yqwr1UwUjtA96P+QsXKBj24wuBq73P
c3mT4+hIdd6TgZT9Z3eE2+BpsFL1jJAxO2NQ99NfU2x8UVFWB0ob7pQv0Vey8l0hkYqbI33fZhkd
AfSkG7M+pNr8qWgpJo2d1xzsOn82PPu2lN6ntM4FWxe+rz9QJVxsiFbpGP/ZTfjMoH77ZNn5z870
btFHjHczxNwHMpqcYGOwhr77+2iLDCGcrtw147yvE7S4ZVp/TmX5zbB4ymV+cTMMVRZofi73C4IU
njE80qDfS9Xfm0VB56P7W/OtG9B1xS6prL/LetprrXc3eMlyKiVIhn7Ujza42NCKDUrUZm88pPK7
o8V8Ou8lpwlxyTkpoT/myj8mamxCXy0TohgL4aE7jOV8KGbXDRJfnURM+RGprD9Sx/tzNkoVuDH6
iJjPPM1udvTl8r2OWCcHZQQE1ifq7xlLkv/oTDu5s+bpjq5UEpj+8Nky5bJTWXm0pGey7zu2c2Xd
p12JVqOGh73f9zKY6nI4Vk2SwlsQPyxrKVBVHh8KqGz7waG8kFvdsfSowNvDGNPxzV4EbPq5qX42
A2+k1k8fmhjjHaMcVdCq9MaxqvFgqMSmhpV/1VL9nqYwPol+1u+jwcawc0qb/WpBS38J31MZF9mh
tWk5eQXOq0rY901ZoubdETUy43Ye2ihIIlSHpqY/LIh8Hy2BRkGDtNquVHp8ALJIXIwB49RJE+QY
NfC7vaCjwFG55g8DQ4Zdy11w6Gb1SJy7G6zhnkg+ExLTB9erfrgFy4Xthb4bvU4L0pl8S2Vhj0bN
TlOK53GeVrscssG+6YonZ7bsfSG8F2XOn50+/T4u84NZpvddl/1wexdxF1fxNSIf9mZCD08gpkx1
Elkmp5GkAlFBMbFCwc2I3b+k1Tt74mIaZvn8NHLj2k1209vNQyMjpO+H8UkzrSwcG+uTmgjMBmWJ
EWsZZVNK9Sbl7ntN+4L0/nGe1F1pWre0A6gi9dYvCT/+DnfAL4v0Xjrb27ea9/e42H7gTIICtTyo
OjokjsyxeixRRUFvaTdo7p4GP00SD9vdsconXI3cIuz0esU7jd9nhSa4DUwUntE9HB/wohERX8kh
TMGynbIi+jzOA8WxHqtLLNp/5PjGGQZFfMjgY7iY4yN0cGiPWWYHyExTiYyrm1yHJJk3/Sd2Hy/1
yPylmvoliqpTBiYpg5AgKR4HNhKlcEJRbiuar1UXS3RbrLvOnPEdxDZAs/JsR5njqxm191NmfS0j
58nLl89wse7YwyXLOn7FTYn2iCH+7PzhQenZGMTadGtlxc0sxjs7sU4xnNPdoDIyLlfsZzCLoV33
z0MBWrAttb/MunkoK5JhtHbnHUKpT9hGlIjDDndjhXGBubAh564I9R5JJ9iUOEPk0Y3QKJxI/6S6
+O/ISvojIKJ9wa2SadTro64Wt005/p57kFeLuPyj1/I9IJQTmF3vXvfQqi1V3t/mifNo+1mxZ/YQ
iMW6Ls8eKPbTg/H3lky+1aDOTkqX/Ukv4ISC0xngdOo9vQ7fiaEOiVMiCNd+nfY3c08XUBJWb+dE
6YinFOOt1Va3i5heosa+my1qV03q/xhWH4yuUCS4PpILrriVPX2oqui0Q9prBWmKPu9ESqtS+WzV
Tvm3GD3nB3RK01Af529dIU2exuI5sXuQZ11Gs8vkFUqByVLlvVmnv3lNdYfmsbWPasulOJP/sCSn
0a5dL3DXllPrj2uLjDQQ4ZXWqtpDptHd1BA0nJu2eAZ21QV4jFaBMTbppzbJ/jTMZLmze3FbCisO
0O3Ap9YC+lPH7RFFGcDUDs9RcJmPVlI+J4n4oQRI/NTNHhUEQZQj6wOGEbt6HXGEW+w2u3zxHm2y
2F2m+CM220Jr9rpXfzMNgfRhGdOER6dmlwm/Inue/3AGKyjL9IXj+hPowRM9bd4XOGmQlbe/fDxA
Am1JvjjVz9kqfofmhXWahcsVuTUv2GbZzVM+7hWCLoc8XwzgP3UFjEYmewhTMxsRD5Y5l8U9krbI
h0pyOIN/C+FZnbpL8kWtHRngGwvNEy+EcqyHKKDxgPAp4mdGUNppKJ17oADfsuRTSSKoCuNOVIaA
klB9RSiZHhtQHgfsrEWj3jAR2k6HX169X9ArigZSEAsjD/Ush5zYTJMjolGXDPlnx3ryq6wJGuo3
O9Ntw3LuTlLOt3aNR4xO0VvzxCGNuiWk4Hrn6zTsDLP9VsVIplEhICj2zrx3NDPlRrc/Kf3bNDbR
yZT2oeKRu5TWyal6tC285vdpEGkQNctvjeuQxcwPEdE7GudH6NDtIXKtJ7NEbtJ3j35VUiodP1V5
JAJTpY9LXd+lnf4A9/1BkYIlTvXS1e3XUoovfl7/ZozGTZckaieM7oY+CgrN81fKCPZO+t2zK1OD
zMQkCzLHYl+Y36MaVcy+W1oeu/23LHuk8/rSlkLHIKbLb0xn/tUuNFI6nqY2GVg0rs94it257Psd
+uXgQRcHgTQ5BUWLe6FuVbeDj3vk0kHRiDnHOwu9IWWOOy36aeGeSUAcluZTOszJEdrTt7vS8R9o
vD8Mq+wnugqBPkRPSTsUJ+FFtxXjtOVsBcJJ/urc5h65HNrI5VFbWxe6oPDcl7THQVQ46bel/NHQ
hJI/UA0IJpVXoYvZqpLkJHR/g75LuUiN6FQqUAg9qqJR/Xnq+2VXAXwE9JB8wQdQu9PHXoUKJ9lD
Mwzk+q7+OLtIUuQeBWGKsyX/wG4GGnKTI+MCWq+w6l8Cpx9qsMsjarXBYtII6Ft5g4LEo+z8wIiG
G6ftvgIvaA/V/ENk4ofbuO4pn/7OiumUUUkoK/2pkf3yKBYXzIr2y+CLfrf1DEsW71vVLPVNr/Jf
dcSv8IZ5eESdA+a8DbrAScbQbQTSArgh7AHRJax4ZBzcvAxj+sA8s0BJQMUOxrrXjpj3hBZVd7S8
OSh+lZp/t8kIyUKt2BpTRUfTrrOHQXjarejc7M5RlrGfDMoAowkI344Qfe168eW1mPqPasv/f3Lr
UaOH1AiajMqvAOoO5f2jOvP//l/Fj+rX/0AGg//r3tabL/6hf9eeoUxhjgKOf+WRW//GrBkw8A0L
OQoEVnR4nKs25n9j1hz9v4SA1omwM1pEK3Hu37Vn4f8XhGHDWKU9IUiAevsntedzxDG0WJwfQTND
54ANjV/nWph+w1e127wx0Nzl6V9P/k71/UjlwLltshYqi+1Mhzfz9fwvwOpbBYxLw62E5BXVTW13
6z+vnAYpAD/BdI/n1l7W3KiDAuzQ0m+lAGe6/wjC/q+ft9p3WAggICG2pTDkHXjjRnBluRr/M46G
ehAzBhR6QUtr7uDj7CIguyc/KeKDz7P35uPfew4b/9f4PvScVeVghSyyjG+nNy9R7/BkyZWZSOfU
6I2G1IcorsDGN92DdRFxGEJsBTlAgIHvRmmBbZiDwSJKtNEgztSHvnJkUCINdAWkvTYi/h8O+fUH
kWdBBESTHteQrRwSJKrMs1CICxF1VjfKx1ijFI1PLgKl00i5efDTEXsU6hcgCmN95ZduJIn+NT59
Gp1tj+Y5H3I+obZXLxVo/yVslmYZ0FwrDDrY6DZScuWw7RIEoY4IFgDj0rFkfijtBLlm1hjcdqU1
yZfJGa2epNrOX5axBlyMHQdZZonL6fNi2vOvNOrdn7oEoXhlL766ImznDuiaCRyZ2XNe1WHenLXM
pw9dtjqbv5T+3kmQjERRLt77mac9lxMKNJOuPURVZKDjkkHPGzJxYnNXN12tFU+cG0zRPErwWhRp
p4836roRt9+GeKOLBYzlQLzaEAGm1FOVjKIl1AzeBmPjymMMfoqizRCgaNzStXajsG3Ma+aYFyIC
Wgywf6Dp0bXbmgTWdlpFs4sFayTd/uCqeTk1wziH1TD9gmjwr6vs5/Q/47/qC/Hn3Unht8EnN2GU
+NzAW2firqxHX8uxGFnSURwqE6A+Lz0AXyblvI9n9N3RX4eykSJGTdAzkfE936mwJrvG6IBT1rI+
VpEHXHFoyiu/ZyWEnC0bg8DJpXGow22CFnE+yAJFy2mTyA4npaLdbKhmn9m8CkSbAjBql2BZ3H/m
rcARXMfEPhnzZKEj77iu6JttrBl9lw1tJqCEROPzWBXNw2BHSejnbRx6ldF9/XgiN3S4/x5QEN5Q
GMQ4YsuZLfN+shuHAdMyR0ORVghQsThFqN1LQzXn37shnu56p1FfSg7VTUnjCjPX6hp39/KHsHlc
8OQOcsiby5KXbzlPYE5DsWjLDWWK5iEueImPRYRhH71JmrYanX44p9g3T82phWK/7wcu1Y+n5P2y
0xPH8oGCA4qY72ybHCll0pS5CGUDlsRJ9ehY22rv2YUNLEKXu1yZ8bXQ+y5EOAyKZgB0TDTm0E45
X3ensujw0McOTY1GS+5FwVSAINVp6QZOgZ+4NUKIirX1GzyU30qQJ7mw/YOVLF3gRFl1M4yNHoIo
fLSapr2jpIDigC/UlQ1zYXZ8OvmojVssE1yi8w/tV4s4DYh+2PfFZ8cpFgxDo/JzIZ3vtULvYNcU
XnJlzHf3ItQDrN3E6+QA+twcRNtJ4wg6th7WedPcgapDAFQ4aVgTVb/qyfSz1tgovtdEh9iuyyux
5pXpfx4HGH6NNOwJC7eM9fPenEnHrJO56jwmV+9cptlrXkQp7d0E3TzsCqs/4D+FubyX+2Fk1mWo
Mrs+znAOwTnaYi+mzgSeXjphO3KR57Xs9zCRQCzL8Zqj2sWpcmGEcIAcNBTW5XvzrTOus5R68EKh
VUCvaNRaHtDUZo1hwLq0Tk8oouJ8VvxFqphfIfZe2MOQqNgW3DcItGzVeN3UTw0IS3qoVNc/5lGb
BGSC7a3sqOXGRkyTlYvw64QJQ/jxkX1/87BCb0benJ6O9pGpGodNCXJtD99LBn01ZHuNV+fHI13a
/lxywEgQrbZ42JzPb1OLkgJOr4dAsdS+aSXpxOR6+9gwkiPOZEBhTSzHPx700qK+HXTz8/zR8VXl
MmjqWeXRsKV7U0XVz0W3nx3qybSNKIWC93fvYMBeEflZ//Z28+MDCuMWuQNYOJuz1/dul+UR572W
lhU2hJZ77CCqU17Zw6HSU3FlE11aSgHoxyFrARW/BevQFHGKBlvN0C4rd1XYy49R7vwJ09K/ljKu
n/7up62vQ0w5zFWW+HwtNc1e4JxT+KnKEhmFPB7CqhroDnW0A/0Z/GLj1C4ghaEKJ00k+8ynlV3p
oCQ/Xt8NLXK9hMmZ4Fyh2bUqO25pkehY0S5OTD1sPZQjVhWUYEiprVZVXuzdWnpPWj/IAJCOvV8q
qvu0okGrzF3yZOVAlihfTLc1L+XTlQ9bp2A7RY6DHjD8VTK7VymMN+EkmXs7zQBqhYOgAZ4Aa2k9
+QmYEazIaAHNMZdIMZgpAFMRRcHcwmjyW0JgZVjXBCEuHT0H5SCSA5Jp75XT/OZbzKJ3EmMZjHAE
uX4g2Y6pRMv0Jps191NS+vETPojdlU1y6egRi9Hro95k4T1yvkecfkhcdzCMsMyQZGpsmGdOOT9o
yq93Qi9SLE4BYfdtr4GlV/nxyvxfOn0uDzLocySEqAmeD++lC08StEbCuK6cEwpA8t7QNedgj4Af
tQgnDkEnPKjWNxpsgBYqQzQ98o8tAeR3+ouWlIcBn++T09n4/vBquxKbLp1XHEj4OMj/Dl96/oVl
7rRTEvdGmFWVEfRulh4wMpgOnVD+Fb+AS5OBhik0RAYjRmxiL3IhTlfkFufVyMVfA2TxoHALFTRA
5A5oMjv7j2f//X0Gvk2QmKG1isjjKyPxzYYbif4zbglGCBUH1AqtG6DG1XSK4AGByDEeAOQERWfE
v3087jpl54eOcdfMYJVT4N22ftebce3IRHSi5qEqZjP9HPt6HQz4P17ZW+93NqOA2rQtmJWrtPj5
KGajSWFHwgh74v6zB4Ej8K0+D/BpUqcoh08IkL4EVR39wtDbuxLm36/lOjq5PokdOdV2LfshK8ca
GZTQ1xKfrFWYYUKH7aUAtRfGTXZNbvl98EAGECAo1PM1uX/Vlngzp+CuhS8TuJaQ3pJ9gw49RugV
3faizEK4c/F+6VL75p8v5GrWQOJIQQ7L6PMptiKzLbN1UL2yx4eYrC3s8qL/xyeQ0GDoPBo5G9ya
1vkoPe0zj04qnDaeCHtD1MCtmrmn5+st/zjPWoda3WrcNR/Y3pgWAL0IdCZrJbM5NEqIOhOk7xAr
1H9czORipgQlEFQjnTTddUHfLFgXDz1WLJD/Bn1ZDmOR/4kxWkw3W1EAmyE0fbxU78PYGl+pWVCm
pd68laBYnGhRg4AD1WQdPh8NT1B8gOIAi9trQ1146ZpgkVkuZAfIIbd70UTKqbXEYIZT1eeHMaqH
PRqhpJRI+iMwUELEgHD9nFe1DKG1DDtHzmagEk2/5h919VO2IVWTjV+qGgok4gvh4EkviLm+D5bS
Z9xXqylU2E3vuB7Tbx6JQihLvG2NthVX5v/S+cSIgmI8FRfqR5tNPHCVAfvIcV+bzOzGyyBImNCd
aE0KY1h2Qwy07uMVvxSBuNjxXeK9Qnjf/HQtNpSEw8NPAjy+zzPH3HeWl4W6TL5EuZZeuUwu/UDa
5ihwcJMg7LvZzx766UYaEdT7OU1Plj5FSMxHfVD21SexcpvwSLmmGnrpAiOHphi6Cuy/K/+ljgES
ObLXi2SO91qtyVvTTIZjbdntJ5oTw45GgX50Gs+7kjZdnFwETrhddFI1a3OFNYnV20JmJvaLQAlq
wN77cjQqQKoYCbCY187UpeO78g+Qz7OxkdpWf0c1ZfaoMbtWBH7BKns616JKDobL3v5437y6UW2u
59XFj0yUaTWp059HJivSTSCRKWem06YHqRpAHdg/WG0KrLhJsHcB2FTM1ckvDB/8m+7fI2T2ontS
IyuCwcMbx/vkxKO9w0AE9VLD0VAtkAdrmbKb0Syio45dZThY6YsexZB46Tm/mOAQ7lKp8oNQsbmr
dG88RhC4d13h0ytASANNkXk8pVninkpzae/E6AFzdUH4xZbRHz6ehQsTbiAG4fBY0XFv2j7TwOiZ
+TKxtRIEXUJHmt0nqhz1Htm6a1rRxoWj83as7TWap6Uu48TkEQKn67705z5YQORRsXSa0wTyNvSX
Th2kpdmHCKDsYeji4pBlWH1QRWx2WWP1x0IBvhjaobpr5gRHe7ByV6bkwp7nM3FHwFOMlGmraR2t
SgFS8lYa2ae3MJ2+tnmb/6ZonhHfF6yvP16Ci+N5KBwjTbc6S64J3psb0nXRhx/XBM7vh+gT/Xl1
g+6zOLR9aR3sZrwmIXRxyalMCsoe/Mp3us5x5fnK0Yywa434IZsLsDEUlfcDhNQrZ+w1+G7PGHEL
qbaVsYMm1Plvw5Fo1LK1zFK2pfptSSIodsliaZ8nAWAswK00fc4n1332lf55zKchhOia3liR5j+m
RSO/SQNGdWP+lfWd8dBOPlzLsrPBAiSyKNkmCtXZWyknf5XZSqiMSQVxXMfXZvLVGPDEnPrdUk50
aaJIjiKYnGhAJ0KrlipoGun+Bp3WhKCbROI20hpUEQyt9CA7LN34PPlpe+sXVbnQZ7L6L41LtWRH
xRR9TXLyFSBTJE9FYRb6rohN54corClDiMQyBkgCddEcDbeqxCFx0YaAMW8AORVzXAJcdHP13Y+K
HN523dObgNR5bOzU/11LLO93b1QjFCezf3QrZ/5WmtiY7whj7UEi+mNypyvz95JXT3HwR9H2BEzZ
WZAIM/XHCB7/iz4L4wAViX+tMwr7UVau/O7PKaDmnlxvNy7RnnoQYNTKmOYqUI4FrxjL+e5XjCFt
saNeH+k4uGCvE3Q8Po4weYBxfrz3L4UE3kY6b0FUBN+3Zsgh3L7pKDXSkbnJK+dbU/Tp3uobAP9Q
vXYD3ekrY17a/+hmcdxcLnAGON+TsQkQoRSMaZXLeALHioBIl8z7bsq7K/v/4lAWlQ4wl9QaX9XA
3xxt0TSRZw6KoltPKKmk3h3hp9XfloXF+XgmjUthhCwbQBRYBZ3fd/6zTCRlgB0PqKb4uRtavhJ3
epmYNzDR7rva7eF4w4wCgtQc/Dk29q01+wHYQXELKq3CtLkY901hLadxEQpCce8fP/7CS2uNyjqa
39AL3+tjL143mZAB9DCKkTKd87YIqH47Qa1Qm0L7c7wf0FT9eMwLFTlzhY2goQ+uAC72ZrHH3jYn
d+iMsAK8mu2g4Wt7xEFaeIKD/FkWmVPvpJXlL8KL+wQyxRS/DJk3/TbPZfRlbACX7tK8r5+R8zGq
K1/3asq2CY/oIFLiEvhL4Nmy+boSRlUjjUgP8yXtQfwN4L6gbLXTsEusybvrR8P4lvOatwPAx+Ai
YNBmj4llgZmnzJd+q4Ai/g3XoryPUwcSCkxo/XGZkLrhJdZ9T9Bj/QT5KZW7iETlz0br3JdJpvYv
5Nha58rPubADVwlMHYAMpQhrq9YP5E12VTlRY9Nc9+Cm8x+d7O1g8lAb9Dth/vP9ZKIfaWK8id8N
tavzDc88GxFETpa20wGNu1MDpF+PaaIlznOeu9CcK471xxvqwommekpD1yRmrSTU80HbxRuaCgkK
moppTL227oIFsMlJgSq/MtRG3HGtJvOIoswBGooUnEbd+VgAYWvwtvxAIDEFUDjgh5HH1eGOIB8t
zYxCt0apyh8XXpqldwcLpjpozZz94Xb1dGVxL5SZXl90POpW5cFtlpJ1o99GAlvtpPIbYgxknqFM
lluJDxqqUWMFcQMUKmA+kK4iU1eGf48LYTKwgUAiHS0ewELm+WSMbiZMlVDAteDj/CqNPv2y2Iu4
66Ixh90prE+58iht5xA9PS/vv8hF0rJSkqlKnHEn8aYHPu3wiun0a457l3Y+x/cVbgOcYbsVl8kv
4ORQ+9LKxjiizPpgt9PR1Lzktoiz+coFdum1DyLO4KjxJIOSvQkbcFkt3ZupqUxdJEP6ZSag1qU5
pnrZBXmyYo2pI+1cZcEiNkMIUzawRzO+crutydsmegHUWQFj1FuAO2yWxBTwjKEMmGG8nvB0LEyE
EAbz5uMTd2HjWbxQuNXQvnWBwZwvvIMFAJLQo4k4j2N8qmdzhtgCzawY1HQA81WFuT6sxmtpfOqb
sbjyIy8Nj7EmXUn6Otgpb4anU5QUA4yZcBmoykXLtISVXqNzEpX5wR4KEfrugJQWjAmZuFfNpS/E
m7WyxNMMOyEo9ps5Torc1dOeSl0KWHlXNIVz1+uDH86eUR7U4M03a1eAcuTk4UA1oaPiZkXQYzML
V9FZDboK4LKp+OzJUV6ZmnWbbdefW4Zrleo2idQmAKf+sIDyt8xwduGnJItpPLekJyc0k9iQFkyF
eVmuVQguDUoXBQAk258S8CYoIvgCFMpJ2HTzHgO9/NHqq+WQurDvi35x72Z1ram3/sXtzyTNJebx
PjMoc59vwMz2EyiDjOiPFsRbwPYHE1h9OJZIhySIg67txR49tqQ8LshnrIyV6Wvutz+KFU2uCdle
mfgL4QZ1ZlAb/IfsYQsOKMrK6Wt0V8BBp+0XzXX6ozbIl07iF2OWRXsl3lzagzQ2ue54F682MecT
kMcUvKyisnAnFJB9peCN1JNLOn7vXQvz69/aTjZ4XcoySJu74LXOxxKctyL2CyukfazuUGakZ5Ko
LBgnI4O1DcGiHtH/ylqNanW5qJOER3D4OOJc2mJkZOA2meDVyeL8G9JYdB1eBxx5uLCc+7rY6Yv7
UkGMge2WaYHM6j//gyFBKq24lNWpZjPFmZHW02RPBLklUY+VMRakMS3IkhjyN6CWOdmpEV7Qx6Ne
ulRJxV+BooiKA1Y9/6V1a6ctTldspNyKTk0BVxM+mXPXRDj3eg2Ui3yovT2agxjURVD/DgtAul2s
qhZ+C0oaemY7+xFqNFQuFujjz7u0zbntCXzc/IDQ7fOvU8Xi2R08nxAqLmgQH8krV0bTDuVFsV+9
jq+d9PUPbjcfoDVUUBDCo2CxCWhshc5ecvN1FbyTkVMXcDIjP0ReLY+RJf9KnXy6zdHUfJI5JmxR
SUCQg1c9IMYx7lauLNnhePp4Gi4dP1oMWAnQGFo7X+fTIOTYVzyKgWMCWkTtC/hYV8yhcq3qyoRf
2vjkd4BMXXAx4MHPR0JBOk1TsHpho8XuvWsXOTXexT0qeyrDBqLtXWyl1zA/lwYFyUOvZsVm4ax9
PmgGRDmNbWWH8PDG/Tyhgara/OAbhgmMov4KROnrP59QcG8ImlDhAyS92VeTMRS4IWc2eYRbBGNj
0+/uGtQiunS5EjovYM7IWOi1CfidPFO2r/LUSmKBvptFXUu3/nBiRAyE7t/1WdwHvuwJbKWf7hOe
nEeUJ8wAAe/pvqpm/eCJXt3ZGZqsAOLlSZLY7qvFKAD9Upue6+RK6L2U6JBQgsDHusLgOt+sQ9zF
ed4pFBe02aUtHv+oeqO9Tdq2gX+W57e9WIadUSconppUoD5ek7U6sT16gGUx6CH62+62Do2WZdXH
NcocsTcPh0IRc5EYGGA4dfJIdRHeGEb2jjfN/8Hp8nlbsQVprNA0PP/ZyUixS0QFAyeoobW6F8Pq
RYOCh4P6T4ZCCA9NZKwcEEA+H8quLSh3DTu9i6o28PQB4bXEnPdeg1LWx9P52nt8N58+xV1+EbyH
bWRPvAK2w0Rdsbay7tGA8gY4vVv2vmb8mXhV8zAlfnbbTM1POmomGYxA7mPxJ4x9THCF/V6vNf3o
dx1028qCQ0DcNYpWRzfW08EHFeNdzHVxjJ0SX2Nsz5Bpbewrv+JSaEAsmvcmbACk9zfX09xqxRJn
g7323adDgj4Otg92c9u4TRv0MbaL44Qgz8dTt1HYf312A1JdQVJUCFfE3PkyWdrc51U3MnVNn97l
RK5dGYEZmdw6DVsaqqFV2L/1pRMfa/zB74YaYbqPv2ENtJvVIzgJzKrA6OquvanlJXS7otxlp0gN
/QgD/PKT9Nzv6QQT/uORLv9anMfJtXjk0OY7/7VUdv0pi0w7NOIB7K2iSS/F9Hdejd7ByWt1RDGq
D/Ry5uXtaFow+b555VxcKnTwtKeYQsUD3f7tZhU26G8UW+wQMgdK20ZsBW5Ue7tBjOMNuw+3TbdJ
D46N6mutKN+jyumD9vMj1P5i60r6d/lz1j2HeTqwoe2FW5dzoqU5b+akHpEGVi7sDqPWoA8qEVbk
ATsxDEiAkbHtR2qup8KyYKGirRbM3K1XVuhCFgTGQOdC5g7hezaXcmqgmqh03UYQ1evvFoMAhYi/
9iA0rNSy2rgCzrq09QChrK0oqAGvInBvu1F1UggRx6hKY44rEPLV8lOW+DwpqQFcmeiLQ9FmW7tt
Jod888u62J2r0WztEJ0DgohICL0C6WmkoK9tsTW0bg/UShH8v0Otk/ymEF+NxUx/iAOV1X6y06FK
780OvZArh2kNSO+GWSsyr6AXTLTPh3G9yO3Qf0FfqprVD4dCUADiJ991QAJP3ZATJQ1EkfQYqTQP
TRG0rik1pz1oy04VydHrUVi48k1r0vrum9g3Lk11KuFb7lAytV0zrRccli0OwF+Qg4klKRmYbXMw
nbL9mUazjbpntTyM0HBOSYuRSDYqc//xl1zayNTzIWMQZjhem2guZvhebb0eq0xCssZ09IEXdbFD
49nhCsnFtXR+DdTvfjnPdkFCb5BZbgaUlohEM0EukvqzbRWIElXTH7E2imMPpZi+Q7kgPyByb5/G
WfMwtol/SKcOQ612TK4cq4s/HmYOgJHXdsQmoiOOg7p+3bEBFxy//chZjl3RNGHTufVBJG5fXFn3
C3cnbSAaHyuBYH1Jn29FmSlRqAZFQF5sOoYdCBl1cskxLai/Ux3MQpUMzZUxLx3oVwC2QUWQ7bQ5
0No81BIRSivUrTi+LYtqDCGWtoGbNtdu6dd7abu40JyI0JxWSqGbsdDgj0fNaAEZUgXe67COaAl3
05741e6GKu5Cp6ZGjYy8H6LZYgYYwBoBEHjt0Gp6gxTAGO/N3MCoQEl5QhiuvPdsCJAe7aFD3lRa
SFMeyRbbrG7GRMwo3o+IQNhFfWxEmQTVZHmHRHObpwIq5SFJKxOsinutyHYhMUZ5c2Vfr13Sd2+y
xUYJr0c2HsBjmeJbicq7mSTOEX20dlXRosycJ/Op7Rd1JZpd2rLk4lBRPZoQxOfzHQRtyfdaG7Wh
Hvu8I/Ik3XPsaKsQUxbxOtH1/+CI4NPrYl6CrRuCc+fjIRTspqaNanfSuXNgphNyajXyzUJGBmLp
lnPzcTy6NLNvx9scSUvqi0iAU0M/wrJHDa2Fhk9yDxhHnTp7zB/7FnFutD/bK5Zx60tqu3XXWhr/
RR4VcNX5D01ERptMB4ABPjj/2xOVd4sGDi+CZUYODIXsh5LdFKSNGx/GzL+G6brUKV6dUWzQPism
eotL1tpWK3NeDuGS9T4OUnX6PSINv60LfzollYe8f2eqm3Kyo8NoK/OmgU3xA+kmeetW7b3fx8aq
eOwG49gWj0OaV1dW5uIXrixb3koU/Zmm8xnKjIw9PzcmJQ9QhM5Q/bKmhoeSK7pjswLgpevh6jQj
/okomnnwFL0HyNX6fWc67W5E0ethbKT1qMeILw8k2l8+3juXWjB4yfJcpRXIh25xjkanNQaSi2tz
RUMCZVoKe1+X5q8UEfXD2MoFLdrG+72Ic+dgaZSBHdcpnvQoaa/cqpc2E4RPTMVdnCYB1J9PlciV
oaZVtcs2eLYjX5YHpZbbJ2+J4lund5xjP9jfFzLIQzpPdA8/noj1z2/38tvhN4lVmYh2jn1AdNPU
2S8RVQqILRQxUYvRXz4e6hVs+G4suiBrbMDBaEuiSIdM90VSA8zKYzMczRk58lGHcG2L+tTDXvkc
e2Z3jzpbRZ6TzcdYr5KT9Lj1pioSn3nN/CrN7IvPc/IWrKYIhTG538gLgetWmnikBYQCfuEAmc+c
CNEefL/MMVf3Sb8YuFkV/4e5M2mOWznX9F/p8B4nMA8R7V7UyJkiJVGWNgjqmMKMTAAJIIFff58k
aV+pJIt97uo6HEdBiVWFyvEb3sHZO3ilEkQaNe6gEkedTKB23Ky9SumOHhBLiA8IX3tXAa3oi2B0
u8NYu+PedRCE+v1wPLfXTofD+A1D9Af38RPwlbHwW2cEK8llNd7l2F3uIO5FQICzdIsogHc1yTG6
cJuluy6nVR7QM5ov10KFmJAhvC2ictrTXhIbr4ui3Yh6ywOGu+4txmnt0QvLlm1eLk9rBaQ2mKK3
Giu/WjqQQHBIJS4CdHwSLFOLmh23QdlTpTz60uT9Ebx1daTl0b9xtZjz4qehoncMKRuYIyTpk03i
F1M8TnTRFmxYD/R4io1Vjs2NpJK/QR2+3S3wda9/P0G//H6cEA4VwMiNTokZSBU0jj/SpcFFbjx4
U9A8zHP06AAXeyNF/NUnAbswc+r/Iod3mogEyuKT+h7hSjDrF2kyue+qyHsrJvjlJ9HnphMK2Azg
1o8DCdmlg6fLwTyrWp67TYs+1eSkezearTfW9y8/KsRwDIAM9ZjTKu3aUa4DSMec+QL4XdjVh2gg
BCryuHsjU/jF8oCjQ48VNgTUMCNv/n122CwBVc6UNkg/ZOocJ63sGDii3wJRhXtd0VBdrDdbXb/4
fgG9Jco8bH5oOydDmeAXGbcycXfhHCd7mfk1aKxAb9ABfqu0+6tqIM0dOnjGKA67xpPGxoDISJIu
dFKmpG+PSwiosgA7srdxq7i2Cq/fa/jgB8vqMZ7I226Tx0arAB/BHVSV4YgPA0VgvAGPDlIhO27t
4IAPUXwVTZl9L1ycaHvXE0/SVVQnsEY50jfKjsUgv/x+T/0qMgAPQ2uO9qef/FSbcXCEekFawDoS
ZwWciw3uu9lVX6OkPqWS6BiPk000IH3ZVQvaytqurnxEF7epLBuE8kq1w0PHux6mFn3WJBQPv3/E
X5QaQupY5LiAusg8T6I7KlmOIdoCK8cabe9jVnpR5nb617f8d5/y00ZEDLmcbcHuwAHSushztMd8
9AXOqhzRwN9/oV9EGKwbGs5GyYIVe5JG4wpcBIp8HsgDkl1ZVE3HAY12MECo2xWYaeD/1Zb3SevJ
c/C4zRub8xf7hGoKfWfADwZncLJ27XFhXS+IIOi+L/i6RYnMr/rTmvu3TJZ/+UmE5WhG0W9DU+rH
Y8BRHhgSg+LJRSbeo5A4H/sxp3DuefPLmP4ltbDfOlGYd/pTyKUvslwN/+//vr7z7lE9/vDDvlXY
V92NT/1y/zSMtfqXxYL5zf/ff/w/T8/v8mGRT3//259ibLFFvn/KCtF+L99lYtz/7E557J+eWiP5
dfqSF4Ev6lp/mIvXTagpAqqn0/Ivdwkrcv+AGwu/xBB4kIUwN+WrxFfs/cHBZWrTMUoQkK34p0GM
Kv/735D4AsPrcBSQm4II+Uu2lD+ucU5gqs/UUM0FCnzROVVPEaFa6OKV83Wnxw4K3hjrCjU5hcK+
3LlDhsvt1dIU6FPg0TLH6fmMrUv3kMZTI9/IDk8gq+ZZwMhGtDchwYA/OA1WOFvLwYQV18SVoVsi
0Gfn6gIB4Nn6qJpIhtdwxQdCplmV1I2O2YKs/ye8g2I0W+MC0IBqKnFuxQl+mclUePHdYLXFev7d
9L57iZ6+Vyn7achiCKehadkZog7MyB93y6TtKNWBV19brl1jPZCMsGhwsvHmTzTzimXXOJTVjnOP
U+BmcsK8h2hDQ/fTX38MaL3MHBkBA3YS2nlLh/VsXNfXTYaS8Nfem6b84OK0W228Btr/YYRUFGJF
2GYyuSztqVYXmdIi/vr75zhppBixH6Nf5JKf0FLmWU7GIy1VSZF7Ti4aVF9y5yIUqlKbUI1NYl/K
IlvdD6qoZrREusWC+NPmlTwvXfIMnbb28sb98KvHIW6iZUAtmnbjqYicToIsnUsvupCNG7V3Y+bl
CxqrxpcMt7ZkaP1DtpJImRo0XTC9CybfGmjwVoiD34kBcc83snozAP8dhCMlQoMVFDzkdoQGKPKc
BDy1txSzTr3ofIT+LZYdvsd9dixVBmt3M2R4guiNXdfL4OLWGDTlt0D1Fmqnv5+n5zLzD49BARZJ
CqA9ZO4eRtE/rlvlWWsPuHc9T5ckb9MvEY4khRHDGJKgQw7bKiSmB3aHScdNNJYQuLe5D+fYR6Uz
kghIVePcld9sXwf2tl1EWS7b2aKs6m7xPcLCdu9qGFyXmYqs8DHXOh72PfxYKoiTirrqscHl0nzH
xBLVI10v/qtGmal49/tveroEqCxR+6Z/ZyqxEAJOv6kVlCBFizk9UN1x4E9FDUhGce4FQ8VTNthg
W/V2zbrJ/Fs91R72rp3q6ugALChpra3b90Yx6/ePdbIMSN4NqcoF8UFmBFmBe+D7YFsGXrHAYJkO
jSphwVkIvsgLy1mzGmpsFt7onN278bPcio84mLTZWzvjx2s+4AFgMz3jVcnMOMFOFgDuYjOuBUiZ
OtRw1LWOV4pHDXqk//Td2a6vERYe1DtcevhrzD3UQ55VErXwtkZpToE8nq8yEhF5tDn4FgzibL1+
XocaM4rfj5SpnXy3UmFnkZQARKLxbdKgUyJahGo7+O4FrSxphfEB4VM3B5iRD8O1Mch7D6Nn0m9s
0p8WDVQVU1A3VAlWDuKZP06PgsBkRXM+Hkax2vENrO0i/JiWVEtu/XyY0RN3RpG9J5/2u7Oob9P6
uusDHzdjtyHqfWOxnEgZcpiGHKcGjATeMaDuc/I4qVvOFU2i4bBShLuNxYjh7ugU+FJA6sLbJtP5
dBfKtUfRLO8cMInleNeU/RBu8zhaP8NqTMOnxCrDa3ewa2tPlEyJzA0rD9rmLD0U2Eln2q2XFcr6
a3eTeXiqGzHVOTimsOBO8koHn5E5EUN/qNIxnu6qWZdRineq9o7BqpX7sC7hqm8nuRbi2zz1ApHl
Kg6efr+MTvrZz2PI7mfFg2UAW3haTQVbZVsd+5zmFrpGuvKcu3Emxd+W2dRleN1m0OT2NQUGeVUX
qswu8TPKYGPqVOtj01mp/63G9GkWb51Qp1uRAQJnaRP1kd9zXJ2cBXnijyUG5vKQu8E0IjBFgWSb
1V05kmPmstnhq7N4x7qDNbWt0nzskDYOIF7UpV9HH3xfpBoPqGyR72tRV8EtRZegumVlN8Mbacjz
s/y4G4HaQm8hMYA86Z5eqGO/4CWh4vEgh6j5qDAjyPeYk0w9xN9BVheN42DvQrSKOwmi/RjGhIuD
A5SEy/YpWjykiZrUa7ZIUM/InAxBfohmZ9T7LHVQgfa7tUWav7SGc5Wu0SPCHYW+0Egz3M+R3aEj
XtAd3mTBFF4URat8sZmktuihulE2AEzVWfc+8uYREXHp8wlRK3gVlsqrevz9gjLL9mQkYkoX/I//
sCnNCf9dMz0jfullHAwH7axLcWeDzi83NdbbwTuPyevOizUoriLbaj7+Dz4YOBLU1We1yJNMVMUi
gwaJTptqm4reYjB0R7inWX6wm7YbL3w0/moCdEepNwqIJ8Gu2cko07JUgUcaUIhZyN995ahFV9pF
mRRfVzQL3+MAH31KdN88rU2rks/RElGRRtUc4YOGqxi+dtoDvP/LX59wheobTSNug/gkgBJenfkW
xNBDXdj4dnWjdsatFTi4wcjAyeY7/AfiHZ4l2V8D3T+fIIBzOMVMKMnYn1yZTqflHMdSHUBY4Ofb
TWmTfhvY08ieYryJp3rsDGIPBKZ/6z4ySffJYiPBg4ABZxZAxamQpsBMtNVYIhyiYEQimH6ONvkP
XpW9HJH3sq2SRpbr4neTOVFaH4fJQs6HyzIdLoVtMzh/fRYo5gLnpFJISHsyC+WA4HubzwPngGiD
qypO5FMdN8lV51qWfJp6HV6ssaZu8PvPPY2bYpOhQndzDVf2Z2XJVba27ANuwsCvkbJfdBt/6OHr
f5glJvPbin5Xve0zl2JpNoZWuf/9x5+mpWwBai80Xwgm6Rxyk/y4BeChFb27yuFQLapORky/u2k/
QbOLdn5JiwWci40Ce+lKoIRdHFi3AizFpZjViuUF59DtpGRC167q+mHjLMObxP2fzyUzPLABfWgR
hhT44xOOfTxKK815woJW166qwnj5x6od6zxBT374hzVXXrHDsektPsavxoZUHeQa3VR4UKe1XHyy
oxGhOcjZ3tx9GDOFH1nJZkq3odOEQHb9Vn+qEuUNG+g5UHhQnLoKncy9s5twhRm+OMCfrgL48I8u
KgDxG5fXL6I6oxpsnox4l/z05KKV+bSu/px2B1Ws1Z+Tl6OcHCwtnheL2+BYXARu+blg4u+9xSnP
a0rT09ZzmvUtiNTPBykHCdxTB60oHuf0FsWJcJJSNv0hS8LcYi03cdFvauFa560rHPpAc2A8K5Dv
meVF5qao9fngpe7fWM3mqvjxWCGiRDWePNSsltNjJUH3CEVui/ZcKFbA7dXorftygsa3mZMGJ+1o
SKevopubaGPh6vC5rYiDDktdt9cIFqzlkTXffpwbJxrfOvLMZJw8W2RYn+RJ3DpkSj+u41w0Y4fH
JOgsRKnQnJji+sqygSF0tnHnm4Pm46jK9qMl4kXuAkv17iYrg/boiLl56guM3N84805g7FwAJEy0
mCE40l/6mZajbZA92Pp2h3gePBrsGHd8TJMBd0hakwgLrTr2j2MdFl/judbXcNUaGCyhTfreotQV
E8Iphm/icO62QkcFGV5bLntV4R2GxUhjH8bRTdK3nvun24OLEq1BM9MwekinfhxKBA6RYbYQSfDn
EJr3LmqoZn8coS/l8AmHJbpXWkv9T+VlbfWIy3acv6OOrfvPQeVgH+02wIFfi7//UV/7BDxgRpM4
HFQDeFc25U/KMz62WZYXNsUB3yeB/Yce6pE823K7uLh10zoOL8ZxsCxu94W48KEWazTdr/OYhgEe
o2It1UH7five/35XuObu+mHlUVB9RlRx2QM2Oi3RtGG+TjTj0n1gtT1GZh4ZHZVPLwO6WG0g0gf+
mXCXfMXzLwJM8NiioUP1AEWLcDiMMuCvSltS0SgrG2peNungDCB9oK5kMc/+xQIbow82qYXcy5mf
DKX9zzCMQWpsuiHWVvPGpfXTjUBznBoDFyYVfXg9JzfCsoJMGDI72SM+EOsDhky2uLRUm/b7Kp77
AiuvFKHF7Riton1DGQ8szY+jCWoXeTXOWzpuLL2fejSoxmmPw6Q8LrLTuFihL7EyWMlsaf5A8CIT
4KmtZJ70l8Kb/Gg6r7gOsJlc1rK9DWnGq8/zc82o9AZqTrk/zawTZ8xNkQyRDqHjrWXrzC7PbKky
PR7p4eD8eAawrVkfdKtF+c2LpFV/yGyxBp/Ljvs43VAlDd/jDokpAA9gd0u8dRpSMQxu1ylNsWKX
Wbs+eAufAP+sqn2mZljLJE32TSl6m81dKd4WT7i+tNS2ADnBr8yNsDt5sOuxq5OjPZYVL1+WHmo2
wMfKfHQagECIkUDv0iHeNRE+F/gRkVeNNJOS2iydvGmpT8k8NjUxBKHwXEPeJBuG4piVFtI8Gyr4
bajvmykKZ72TEEWWL2ODCd0nR2SLgxF5SHGJQ3xq+Xmv7bBLvWM6WVaptxn0rwYubd36WMrkCCjW
26Zr0RwBE2lVQ7kJqpSR241TYv5NVuEQ3vRBkZu/I71zgrO4aRIsgStfrYC0IgZb17dWE4aYkOJq
mLn2sewUKs7nMvTTtOw2lh+g3ML8FGR2l7PlssPe2c5E9Hzz+rSgJGkJHNZVR9TgSj0GAW6L5N34
6q540q4P6UKpJQIoljtWsCnbYGB3poBq+coso3oWl7YeqDEGkHOx20sDl9T0kI2lk40Xjhg9Fl5O
VZSh115pM+Y2Gj0MbI7l/EjG3+OB9cy4BAuyZgM7vApl+S3JypJ5kq97X8w5k14NDSpyu7QFVIyK
+ctPYgEQEJyh/tDw7UO3S8SDm7k1DOTBq9eHSba9uknCNPsW0hoYPqJuOMvHYmptfSUdjcfEhlRy
RBSjc9YcK7NiTnLmcqws86HwVrimYEe20aPfBZ115yyFqWACEDOz1UPeqABZtHbwMXQpvB5ksUzz
bkQLYnwI3brkkeuXZ8196rePkUhbnFz7siLkuJPubFXJUVm2M2CEN6406XbAhGJ2hRK2Oad9lVE4
2sRx1oU3SbIWiXfuzoupmFYzfOjkwvbbRNXXrkhSb5MWQT8sm6apawE92QlFsZnSaB7eTUE5he2+
KGyFQF4Gn1pfdZOlcOCj8rd25a5LgPkfsz7wOBVyCMpJsMU9IAo+zEvTY5rVO/i4FkpwAuEkpiqN
/aW7Cu/LKizzyCV7iaBXi3Ct1m0pp7kZEY8TfMcDnArB1oJ6GUz3di0zzvg26Kr1QaLvzVjjE16u
D6CMza/5HYuHSg1gK0e+i51iZQnWIHb4S4fGqfRoBqsqtG5qnLeL+1Wm5gopWoh4Z2WaKRZbFMCs
KY5BOpk/qkm3DOeAR2j57WWXecAweZFP8sy+ddeknNB58DAzTjYUG2X1OKLEyXMGebGwVzhizKQX
PmRZjjXRs1bLvvTKfzhWimt0svr+9GXi6POQfEG1PTkrfV2k9+3kGhOEihtvxi0hjt0nW2MlwjrK
MrMvUDfn7MxoJCDJUlQqnNytbCZz281ZbMXbsaSGeJdgAlQ8SHe0q6PTUTSON9jkOFgw+J5Yyvec
gFNy7yzeyr9ElbciQpMT7oqrtCMH6rav84RuHO2YDb9tc7Q3euLCf/nCRY6fwIR0hTMn1+OiOvp/
tS/HPyOls/ETFs0F8quBN9MYhBfaansTdwIM3N6Z5Sj3fsYa+qfonc66dvq+rdoDbcO4v1NDAmAg
lDoEIJ5bI5Ihw7hal5UasynfxXXpNWdTRtvspqfsSi8rTStV7vvasmZsQWWRZg+Y17o8cFo2FGpf
t4SXBkzUa0+D8cMXfOO0bqY/FmskMBJZgduIaucuvdlHsxrX5bJLOsUPqchMz2fMInNVxlPsLJcq
gqX8CM3SLEPdjl1wjnt6AE8Qi5cmuVedP/BSWi+aOaVKb/oa85xicLZpAgXyfpu2lIxHDpZVhZSS
UVa58sapKK5YsC0WFNDInI3j1FRuBpZJHF9EUDPY0P5c0vXd5mFhzjg5KJdrzuMusqxdC4anpor6
crERXAR6OubSGwCf43Ho5O9qmBfz13UdzH39Giv5TmqO69e7vKrLlACztWazj/Jl8Xh/9r7pEL1e
v6WBI/AkL1eaCwiDrdk7vgmXXgIv/LzNfTVhPsHLIhWaQ7wZhdkT9uqYu7jsCnOptvNg7s8WxB3T
VeMkbIbKj8zWf731AJXg7rOlv5sW7r96dXg3m3MzCnGIxK4O2k60tRl13HaDlyYRYP/nd1bYQUKF
FtqshyxYTOOpjVGYstDIsAliVDNnvBVm1MzTtg9LtmwQ5vmQ3S92utb9x9JKOyvcznYlugNOjJXk
dPaHmV3ZxVbGaeu/xKX0xxErpOgxJ+2yG9iDsXdRpvwsLpXqeg4IbfmCF0S0DLhDbBXQ9Nra6WBi
Cufl6quixqwb4hqz9YrWDy29n0DVmxPo5ROiCsgo2ugLRQd73xS1uUADZNwqOJKelhmZYQgQRxFI
BGGnPlZub8n6oQc/wjAkaWHZ5ZfcTc2od2sE6gNnA12noiEPB/bdOzdj48Y9Z+OkzDL3hGOu5aHF
i1EehNc2/MoyVQ6TbleJ+RZE1DUDKVnS/pm0J2913rld3WAKi/2T1zu3WRtUDIUopgC4+WaaLd69
3QAGJvYrcBOcnkeqzSPz+Tm4rfRLYWHJUz+8hgVOURXqqxyWePy4WJ7HZsTFRplCdU1KuvUbZY7h
Io8K89DSNzGhZxASCikg36OHipAl134xQrfpzzDUrpiO19ijcHs8m7bI05gv2eQJEfH7ue/C6b6P
Mbjw8GNs2hTeTm3eEL3uka8TjKNgE4EmsDSh1QaSqot75YYDQ/g+PA0YjUxkYLemeVl0nnm017eI
GoJdcd5LJXi0wBtAum+XfGjYIhhfCd7GEQW+bIY32/XTNZ4bZj23gzBTh4a32UWvgBCZNyGP5TUe
cYBXTM8fBxqCt6wofdAuCTrRlt/gU+EJtSPCh0xvVoj5mmXdKyw553Ks3Mu6zoYCVrddVHaztzwr
ym6I+3FsjSarb/+R5GncPUUJn7cdMSn21TGJBtn+w5e1TV+/K9HcNlaLTS+nM0fjm7sLmjrAn7v3
iTx3Ja2e6hM4tA6+LCzSFYxL3lHmFJtiGJLxnajWdfnUtcJrUHft8xVru7avXMIwDJmIua5zBc9k
2FRJIIpqswqUTrCdLuY4rz/qbHH5o1n7pgu3eKnWowY4meoo2XTj1Oh9p2kyJRsAnTUeF1XNgnrH
+waULnJg9O0/C/hICmX+3F3TbsPYVJFzhcCNKOV9DCjHRujQrqdA3foJYjfjUeKs5HDYIddx5zgU
rNRZlQzm8wH9x7rcd5YwP/m1I/0zhNCrxto3rjs2t3KYCjs+0x2KUetFHC2q9ejHrzlGkevQV0W6
7XxM0Z0DvcF04Y5sS1Ge6UHYPFvetSATik2iV4fuT+PlrdWjTdmahTKzvM2JB0R8uk9foubXI1sW
bgIshtjGqjmJw9Cc8bRzEgfn2bhcysdhkEGORWeKGoGzV6RDzfuyQXk253CuswDjNpiEn0q3ipnZ
GRnKUG3GZHVwMlBOPYebwIowJUbCUgbS3sZRMSu0JFeHdRMWaT+4NNadIrh2g9GEq43oTdrmvVxy
peaeqbduuSx8Be/lV1o782MYjM1qqXpHK9YkZSQgA0fGS24a9K15Lx9ZreWybwN2bwk5atXv0lT7
w4FFm3Cls1AIJtfn9KRMyud7oeY1l6P0zF3vLZRFPExlTabr+pm5vWFQTiOw9sVNhT5Q+E3L4ub1
uACE0XIjjFKaU5/AL+0dvRV0MfP+amhgsBT35Inp5GzCykfwYVs5hclX+mgyR/syWCbGLOPGXMD4
W7NTOa8iTnZEAdxUfUFnCBEaeGTVc0yaAqTvNq94CTsUpFkotpsDL57HiDtjmGy+IaoOE2PqttKA
RcrGku10qEa/7KuzEI2+JT4moMr0Hk3ItrvzlNe5zPXIsHFqsGoCO61c7lVHakPmeLnG27DUnJFL
ED6Py0saYw1D5nRgo8Oh3fVDPOVbOkSKk81eE1bZds2TlVd5AhDXGYRXc4oWxK0kSC+Bs8oSSja9
5RlATgsLmV9oXo48lUMHmo6vl2sqrYIJqWLLqotNmzVUVDYCwzbWsHyJfAqVmjPPW2wTKrhxZg5V
9RKuZ2lj0kFBt8YkFAs+zvTrPVNqcLQ2N108FiMXRDw4JtCyO5SPxb4urCS/nOWSLu6XxUr0vB7R
/x/1vGOFxMl72++UyHYtmhbZE4oAKn2fTEtXna1FbqXrdiqtyUMem/XT+Bs/7/xlm1GicHpMAuMq
fqJMYH/oRNrpL/nsGRxUnjGNR7+ZCgDuU5YuDzKtmhmZv9Vbj5lU3vqBOVk76ziIJNDFxUL5sUMa
oBJr9aDxPLA/u2njtHt3gpRiUVxOZlxXMmccerlB0HcU90XTrWG5KWqviM+oe1sFF9m6LNVeCe0/
Ommt3XOrVV35tVRIJpd43ETH1tNJ116gjDOF56uarOl9Q0cuvZ2ywuzLoc1KBl13BHjf0nUqs2QX
Duix73wgKyE5C5oNwdkiOLHUbmikjaoT16SfFtcmNUOxGp3LtqVGxsgRPKIiPBw8+o1OfRXk3bB+
fc24XqNswgAT9bwUCV7yFQvTZBaTP+ZklVkiCeAjFCwt/IzFCIAOmmYbsSiHl0Q94/uK3cv61y8x
lPuyq/SyUm6cqR6xPArAl9XjS8pdpasJNV/j3NctAXPchNWd3Zgo3PJUZ3+mbCC/dtNSRHRYfDPv
h9VDCA2pi2hspAu5J50nDm03ZoXtcjW9hiMmtC7KzpwWQ7X25ZWiRFbeCjfOR6zHLVs0F9G0hlW4
WzJtjgxquiYPskgQ+PjEl5rNX4kG5ZQNtQxSSdlVTkcIOjpJBTgyZYYFImYS/89dVYxO9o1zqebo
WuXiJPuq04UutmRlc/2BLRXmxshj6e15MwQgRTADx7PnhgmU801WiRh5uML2VjzVMJBF1hf0pR6e
IAWMwxOxxFii+wEr6gEfIJtlOPSLKr+q0kJraqMisD0V90XY++N2XG2TTxXLbHBP8MLb5QsOZ6b8
pfEyCJ9KICRFeUyHZuL3/MU2h6CdaXN+CznZDqv8uXgU0csXPdApEI7lprKkGY620zYHaU/EQGzU
FQE/TEPchzeY3pibQDsuBjeH1zOMHRdTnsiHCcN3u3A6p0I8NkiTcuMEKIQ07zpakUxY+HIPjbbX
8Dj1Szjf257JNnDPNMdX4qzEooHlsilQ/xkaH0vN10vaFJ0YdlGZNVA5AWWQcHbHsD8ugQ10kaJp
LN2rNhBm8RWdLZhvBOonJtodPFPQ6EI5DHwYnT34EjryJnjWYaBTFqZ+BQ9SBK4Tah4NljQ7gZ5P
kmzQ2q1gLiwvNYDGbqmY4G1MEo0gNfsnbZFqCLeJo3DhjdU02Z9WWVBxB2gpw5uokC7DhvxfNn/I
fGecPrzeqXYrn4unM0DPZZ9GqVy+pn7WOePeA8xlBg0pRcZ6pi/C1ybkNsOU5triZLZsdrnY8NJB
brkCza3ZO+6iuDU9n2LwNrLchsGwi94Z1AYRwnps9zpBvnvgBQjzzZevZQCasSbSoABRcTj0r7U8
6rBEDkpF5hB5TRazKR1IKZoxbFZgJeiQaEwtu0mzgNW0hMsx6rwpJkxeFtSVt/0QzKY6lA1UxM4K
V87MC1j+EOVeSqMxSogV8kpGax8ZL6heju5gzrGG8oap6wFw8BUyKzQBflO0zHshPPODlbcBKUAR
FVOjui2iG8/3ZzVF3hXjLuRNraj3Pa1FndnEXo5eb/zcnady6yXxrN1Pz+2Zv0Qa+CAa/v9MB/g3
PeAZ8v/fPx2fxM1j8zT89pf+o1X5/0LiAaIR3/WxDLHhlbBgvubf/3b9pIs/xfe0g+cXvPIO4vCP
yEVWDwCPC2QD9MS/eQeQB/6AN+DHYPMwxaNy/m/egQclwYFuYDBOgC0IfP7NO3D8P1DOB5MIos4B
Ao+jzb84F+9eemnQNf5jL9B0oL7ruKF1A6QmROo3BOhplKp/bFDSiHEKoODddT4TFe46umvObeV3
lfun1WMgtaktAK2UwNzAOqR1T/j03Vi9PtD3MP7TZqSR/UFcGJY1rPsEaNFJt7mYizqnlzNdiaEj
S3WnPkze+xlhxfmCm7K80AuYkHdp3+vB2pSlhl5YN57CnzNzelO0DAeAbW95njxro/8wMvTskOAB
HAgj5+fncm0vUNxNzpUL13DYxQL30G1fxPO0rUo8/jakE9wZg/bIMapGJ5QsvWYpwH9BjnqHDSty
K76PQsNFIIbReaO1eKKdSIMUJBhYD2AVANtJJE5mDn1T35UekMmCzsy4s4VNdcSTVvzO0nYjv2kk
edWlUwG3PkwuOOyN9qM2/sq5M/b4AQX9fVK58XSZuQiRHOpgSop3czsVwbs3Zvikq+tA1IQnzKJF
Mw+31+Rkhh1BgGpp17lcbV3r84kDz4g9xhTvsg4Y6j4Pm/ZJiHy8q3C6ALoyd0Nw1vlaFW80Rc1H
fTepwC3A3sMVganPwvuJNNIWearr0Jkv3TSacHxzsDC9nufVCzZrNZbyc0H1LM/emKsT0In5VANm
NjIoAfyD57b3d+i9lho7IjOLAg/mBNNuXHvM2MmkbJtkZw26D2vQlzZayX6hjwJADApnVknU8fuJ
OOkH8xjMA0B/2HTA+JJTW3gS3DrPO9lcUvaqqmU7SuFzb3dJm+vj7z8q+GmcAevBcUA9EwrtT7iH
BsDRNLRzRzuwdK0LLsxwPPebUq+bTopCvIGpP+mzA0n0zR6gccrEmqPxx1OsS6m4ZD6251WJetpO
vgyhk4feZRMR63zsW0Kt84Va/FvebD99tI9cIGxkviTcG/748aMtpEm9hEbKRWg5pT7GYUNuWEk3
vBXFyrhaJVDMfZeN1lvKC6dj/MwU5gYwWGDjPnUCBKT8Ce7Wa+XFQEBlbzuFqcTh5ThCcJyV9Psp
xS3tBLQExAx8Box5omYjs38K5B4KqVPMn+BfCmsR+8walm+ko8t05mVIh+3Z16LdwvpYt31Shvuy
nvzLpo7SYJ/Kbrn1IpwWpspPzhe51Luo80MiHhFfpjSu9rPbztsestRG9mq6qP3G+9Ql4XzW2VZ4
PydhsdV96+y9Ud3oIM3fmyYm9sl1koKkOnSkK5V/YVsg262nqa6H7UBI/S1Raf9VjsN0yCynPs+9
NbhhOXxtAOsdA7tS19Qr460M7H5Lnu6cIfvaBPAc3PiyB4RzjNck/mDpIL4tRNKC9hZYNkuYXTYI
8atei25HeR3JibJFsDSz3BZIf/ERvcf+Po/carNMSHWLMSgvQuAA2Mw3H2dZrXfT7Op9iHfsbiKH
PqpkCM+yQeSPclTfIgXjYDP7VbdN5mrdpLO17hoanMck0f6WIu5Eoh3Q321zX96QafobByxqvpHS
OVNUjzdzYMuH1JkpBoW6ijc9re/HvhrdY7oE0aENUvEhA/eyX+203XE9O6Cn6LBvEIOhPgVy4doP
qncDirV3QaxoX4XKuYshjt1Pwp6+0a7U27hEkfoCh8Z4Uy3B3N55COluIp4ELle22MM2aEMKiCMg
uC9BSmayhUnRXbliCS60VOs2yFN1RJ0rOY6hpN7YehciD6lP+R11MdHBf8r5tXYcVLcPQTdYl/Tt
16uSjtqHNK7yz+XU1umO46G8rajwv3fi1LuFCzU9NL6DYnM+0bmhBHDZhT5opyLGeWRJfKffdOg/
HOne53sSOSU2fQUbZEcJp/yz0sGli/L7EO5Ap/0Xc+exHDe2petXOdFznIDZcIOeAIl0zExSJEVS
nCBIiYJ3Gx5P3x+k07cllo50K3rSEeWiGCLcxsZa//pNlDKvVprULO4a0tPz9jIhwOqPVTh/Bilb
c31azcvTuQU1Ieh+cIX9xMAjIT6I8MZ9DJsq8rrE7vaVKmEkqPkX7AU07EHacZcaTebFVj5cGpsI
sHpMt6qd0X2rDSPXqYt4qGb5cRZLgik0T2gQi73N9YQOkFnnNu1tEjd0DCnlOC9nAdoEQKUNARzI
sPBAde8YsZxSnVHkbFdfLBAnb6yjg1bPxR2I5SMOx2DrDsQu9GijN2uT+klLnB2uEYbf4chxmqOe
OJ6kv0bzPu6g+U6BkWeg0tE0BImewcBVwplVhwgR3JoOjEZkWTFad6frKZygoq4gt83tnbWExSUh
wOKGEe58SiOjCSTK1yultiCdtfYAw2IZJW5YHR6jeBvqwxAFpl2E0rMJjBr8MI6nNwNI2/SrPnOZ
JU35WcOpO7ty4jHPn+IszJVPyUCMCr/EGbHSml07jc+1C5r+RQtT7WvDk0MEUxrytpwBjjdj2XTd
xUEVaT26TMnCB4QGOnGJyZKkyXGwVB3DpGoYYMbpc2vdwf1Tv0iHoRflYC+Xm0E4EZZYibPm+0Qk
H22/F2alYvUlXnN0z+IwxYKzaufUCMjMyNSEXJVRJL7TDjLZroONmBozpqpre6Z0Wzet9PgwtnmI
a9xc8BsGQ1kD4uYkO8daBCUHh/jeOUWlSmh4O5VJdsSzGxoREVdTJU9IlcRwsdmJhQiailAxSE+S
feWhj7OJvjPEF4swOMB838iLqA0E+yjZOHY1ipNZ52Z2hknTLDeCAVa/0RXym96WmffjXNSZeNEl
heOxntvlY+myxCI/pde2LpYV8VWC6RGaT1OjcW9ah73DbxV0sItOGHgEt8oCNfPqBV1iVXjgbvkS
bg2tA4wuiibC+jdGYnVDgoZj3ReWU+WBZrij2/uszsEE0iRw0uPBhpAcGr705dsajAWtFs/n6kpH
XxkfVKxyohRzIicZmcGrPKE4sMvElRL7fqs8W92oG9uybYxbaHM871OjlrOwfAVNSVqctZzUYLRJ
Pa7btt+M08DexS7PnGM2RpWH25dNucUVzy2JwqiGlnd/cAwSrhwgaeZYWVZDVY3BrEEBMtX+AjnP
iQsPjy+bBL5p6GYlsNN2sHdmhN9IlcSRnW7EILJ+R8jv6HiKETvViRyULDq6ky3EgzvBJHwrypHH
ojhqPbQbyryUr+XIP6Yd7WfqNEFUdUl60kkC75+7cSxhPTeVmjNamYewEm+iUFccwlhCEw9m9CUq
gKBmyPoD+KO6HNgkRXsLju5oxIlTtu+ruI6Sj3Wnw04ju23hTsVaY0BVlnPJlhX2BUSXBpk59o4t
/inC9kaaKlF6+RwzZIFvRg4ydBTsvZgFhaKpuk3VziuYBI+kT++Vxo0f7SjVAiXBADh33Iak2DZr
DpHMw9bvm1CA2pnTswl4/FGbB/dYlzGz+0SrYZBo1gNl+WODWv3A5ZXbsaQH8lyDURV6rSu4cWO+
bXp1Dr26qLobt59emoH5co41/S50UoeI7iKEojCzzvS6PVhTqNypULZ2C0ZPSJmF9C1hVxxyUj8Q
ppRuXJwprhN7YKaXuNYGuqTJsLPRPEliO+RT1+6DBlv/LaJG97g6/wS1Gy2QyiY2FqeaMkz/1S6/
JRMqxw6bYSlZkAzboWOl+TF2nNzwema7Z9vEBPkAyUg96BAn90mRaXtDGyCtF+huk3h80LANsD3L
jVrfLa3GUwthXg2TnI8CttGVjhjM45lgI1yyqs2Oex3XleUgEK/NVz2q852B8YaXT/3CFK4vD13p
NB9ADifPgWJ0kEvSBmWbvomlkLdNZJZeCykdbBEWhzZV8W2V8utw1bU/mnmvkUYvnPok1bI0vDmu
7et0lORalIYZ8cFbNN+VnTb4JlH1H6HmSaBwMHq+ecgGZt8ADVMD2Y3aVzeEfZjOwniAs4z0My+r
3G9rpVE9VyU/vE/abvDorWQTkLxtPmSAh+bWdqPC+SQknMLLMM5p6zlsvnSdZptSArZxvClNp9S9
unQkxZDeM2xdKA/gzOZ9fZfwsT5GUaK/GlEVXmXGqB/0Ka8GfyBkd2fUmE55jqnP+6yLZmUjKzSh
XjrI/jhFHe4Enaxu4OdQUHH1DvQh5i9ebdnZfQkJZALSH/THBN72x8ROJxzQ2+q2IwLjEK+N/UbM
U3tQmwmoQco2CRZ4bJmfJKbYqlZdWwF0w445vcjCLx3uJQ+mljSOb/V1p3o9qGXiAfC4pSfhAZde
48SVl/dpt+cXO5HXDGqSb9oOIH6a7E7b9rLHTJMEcK82DL5bQ4pwHX9EmfS+6Ov+NCdSPg9Okt1p
OYwIz2365dFYaflIhvDBsdH7GxcHSiO6G7VoRh81Z8rAh9f+6Dhz+7Gj4f/Ahk7Kgwboey0xjN13
PYkx04TGedsyJUkCTFKB4BWU4j6Yv9Vv3WKezpFhRe0+deNx5P4C8jIYz0xldefLr/Q5UgItXqYX
uLp2MMlEuxv61vVhq5Q+nq/RtpWTuZNhVG3bsEjuM0xGoPwwrkykOfioZ41Hbm1jbmbERxu9SrA4
YzRgoRyPsXiLW5JA6ZswLOujTWPYBgMEmcfDxaU+vGkSdfxoJfZYsh2H48fJKLsjQVXZKeuz4lyX
xZnErO7z2HTh2cKy75qhXbdVp9ncoy6FrGaMNiOAJDoSF5KCMWUC7X6WytOipiyxVkd8yW6h7Gu8
dK/NalFeHBqVyc+VZfnMy6rjOmRY5ac8mesXkOdxJ3rni15SYHI5vdMHymIIEhyjkeYqcdO9SGjH
CukozYYpzltDjPJRGXkvZJlou7TNl908aJL+qmzPepfLAOnua99leHZPCGCRzQ7anUUXvBmKIt7T
k9dBOZtv5qTEG60triK7j7bNGLof1FBX7zt6gKNKFevr0h0voNrCX5xKJzVu6QKM9+wnsw3bi5LC
NnWULt5VIkMdL2r7YKpY4BWiNQOtSNRN7gCVK6I54UKlU/1AcWymsYU7y0zbyaz8WI0h70hTap8g
16nbmsHcAS62ijA6T/zBafdhaBlUY0PtGlvDpKJaOKGtkxThZlGzz9KwY8hkihsMTNopdLp5X1ph
vpmtnnaUsX5QuFHX7CbNGD/Po/hYC5kds9aKjmZaRStl4tbKDfsrPVZ1N9BHXpjOq23AdCErg9FR
xttQUCBvnLavrxGOl/Z5Lni70GhEzlVcTGqSQEh1zJ58n84kZ6uarZukNJV7nL5cZ+cMYZLu0xKP
PQ82bfhM7UOkZecujCKt4lY1VP1plk27q5IaFocTZTRlmpY9OBPJM5j3yk22mhaqGckiS+bmh6TS
P/XjUN+O8UQd1YTDTVk34xGVQ8SebWtXoTXDkqJOuAtVB8/+Ci5PMmmUdCaRoo0lHR8OtnKdpPpD
2mn63opnQEA1jy2G//m5R9G5dWRnXzVwtzbdUBef2coYXcfK9FiRLplBiLTzw7L6uyADhJ8Aj4VE
RWeYLpO05xPvNtGEg3BPUxNbkPGyV1rjlHA220Vq0OgfSlx1NkTs9fup1K1tpEYUZayTGACiyQ4F
zEFEaXlyl7r1cBGU//V+gDHgo4osnkWj1E910zQXgejD1+qi2edJo7wAnLKJL3m5ZUXb2d4haHkL
ZL0w8DdC7ascRecvtp0HtRARcYGmCFpXJhaOJ9KA9ZXZLV0eO2MgKsRvXRKj1c6qx7iT2Y2e5fKW
MKoM72xGmLEyqyWkzezsJtRmKrTKfV0PXxKRyc4fmtaqoO4lEEbtrH5e7FR4EP9pUEu+26w/+EwB
1fALrB5Z+AmprF6qajdoaKsjTBccyhu9vTJE45ynQReXNZ7sQzvoOJstha3vhzi8gtgt0FItue3T
1cQGlDzN2HWJMk4B0r7uLk6d8rpnUvvi5h0vYLKoX2MADSr7kHZ1hLa4AagL74TaqZfKGnTiR6gJ
T6XQu61M6kH1GalbxzpUbdQf7riDXXIYVCL1Ith/2FK0ZuG1nbYIjxa9e+vBytductiU01Dt8kos
3iJS67nNVP1lAYtB/9izj1Hvc8Oc1t5KStaAG/CWC/exjjIo9IVwb8Wi1fCXyXCcwyLfayPWDlqT
tbuxkekhEmSSRNE0zZ5stfmk5Dr0XSpE81HVm+7Dyp4GEjFNTsG+oqU1Pypynl4scp22IMCFCCZD
LnRRdv2piMb5xmlmc/AUBfIAfELiWTfAjT1JQ1n+nC/52H7CH4RB56K5w1YrMy6slJX47BbR9MbH
koQAHuwJeVsKdRM9kmeOs7jrBboeuEVqdcpx1WDHRN1JpIATjZukGrLkCsgojE6h5cBnzECOXtUx
qu29wWbXk7JumY9occePeWbgSa7RvLhK6XqpZnXNCU+fsO8eJ0sbxobpvxh0o0n8TnO6usAvLWlx
n6E0nMbzrMXaYzro2P3W4lHypT2rMivewEooOWo41+Im67RmqkKYO8zAax8Bp5Ieh289jIxBBi5I
IOkloenlYgcC01mehR01nwabMumq0RN+qqPuLM9N5kioUnPI/5nbOGTIyyBuaXjDVFsOOUx91b0s
PUN5DHQHMdxHbifOObHM1rkepWo996WhZ+dlHOcwCK3csTc2MolyBxV0JYgvjcOfmpscEDFOYNic
XOiM5u2sGxOTqZK0GJ4JJ0aPkDC6Jr74W/vMxh1On5UYX3DGw/jDhx8l+h5jqzEIaJE3Rk7xlrht
t9zaC5oIwZ6C8NdHBTPL3QJFKb5ylmhJr/AdH+wbQ+l0jCKNGFkP2IAe8y+hIUWh0o+chs1wKlQ7
Ojhz0qf7Ve95yRFzLDdLaoYJKo3CANIMF5rHfjZaG3MmvbWdI8QMfbrWjZbGH49WQ7+CtLR6khkQ
bgrMjtsKeKJuUBr5DiqT4mZclFrdVrZoQUEyaulD0+dzcQVjGuhbdUdIBT07DbONIYymRzNKS0f4
GlKMKmAqEYqdo3V6t6M0BSyIsknVDnOCVYzPVKhzI0+Yc3FUgRf6jbBdkZ3Hb/oyJZE1TdBAhX6o
NcImt0uvIkD3wJi7+SuJFXLBZTVaHOsr7oIwKf011ce6aFq8jsyqihtvKJJ/QhSEBmeqRLCXoJ0L
kz0rFG1yymGupleFZnDs0qa0fWIzTvUbaqFUUiFrzQe9yrWXLGbu33gF3ZqkhzfkhLc/rTFvTs1A
JlxrGdWaMdPohhXYlWYfeoarWF+bVtGG+3/RN/PBWSkq8GPXxWKiWrS8DktQiqfCDulGajKMvTik
xLxvtTACHp5mp/bsZUyPehvbYivDlE1Kk91iYL61VNW2CWu93FImz2lA1FtpekpkLeVNmqZcZ9xW
GcDiouO/ecyTSHsKU7sjIqKNRjOmjmNK5lssjT2fwNE9LZS6SrAOvsS5XFrReHz4F/1DLFps78cE
/m4cQq8A5nLcLS4KRbdt1IWrBuxwrzTZTw5eo8OKnGURDxPHDShrYUdFsE0MaywYjqVluBlbLYv9
samprdj4puZYDoI/JezBdqj5mLkdYRYuztEMEVkdqHhIR0ELtE5FxbfHKg30FXd63ruF36DZaw6h
NFUYFZkyLCelza3Bq4q6G7ZzXzh64C7DWF7Gtlm9lqdeuWJxEQjfS1EdILva8lYQy1a/uK2GDGO2
MQ0GyE7rI62mPl8xGOvRz0nHKveYLxfqbQzppNywEZrLxkXOnV5g35kusILWludJlO4GrnQdbheK
fWrY0rXcE41Rk3iOmk0FYkSkgyQF6AngrnDl43di+nd+HDBN5/rZRL7DZ5FmiKI1MTSvM9ygm6jg
Ee3hO8r2C+7+IqMorXjcfSQLCPOYwz7aecH7BquIZkpfovqLwaN+ASPKjH3nTtW8tSbXgVGZVKGx
mdkYwmB9w9iiHZr6PRQZlkaX5vPr95ezkxpr1FGl2+xVBIpxBtkK66Z9OWgQw2NLBxiEV7q0Rz0t
zHGbUyha206CJDIUgskWZGmbXiEPKJHfGUZXbmLoXfPRmnUZXRtYxjdXqVKSek8pukri2rhK6Su7
RHMGAplHYj9J1raTIGXhkgXduVnvwy5Or4bZbaKDDUfsq92qY/zVqExtAXnWQyvlxgmQHfJfMK5j
KFIUT0L2vPOJ3qyaXVms7NeoyrHm8BeDi7vR9YGNo17D6nb6UkS7UUdWuGmJh3UWD1PAJt+ZnV3N
hF3NjIdXSTdM3xRsJzvyGbCys0lyMaQkU2WZbhn/gqwrZk2sZJ2680NDlstJnzOG4gwiJPvnd9bV
lJXU3akcm8jPXNsqjuaSqjgsiGSVjHc1GU4PiR2bzc5VTEfRAMqptNmni3C8zrH/Ta7dKYmrrZMi
JNrqXZcYuykfmGfF5oQA3M/bTOEaagzdCw9fvjw/toWj2JtRddL9Ap3c3Gtx3qUH2g33I3ZIYo1p
ZLi3RvJ2vK9odeNNsbTNqzoktN1dS4bnVgMSe5KNE44bgbux7n//RnwflU4FvLwAm1XtzkysKjpz
k8zqQyXmEMiCYWr3UM9xZ12+75h2g9b44yChOOIHRJy8j8RRNxYEr8YQ75S258ERbMjgV8TINtiB
cWXfE2SxpAedR3moh1ik/twbXfsFSWjYbXAVWUfzVi4tzIr1/iMqY2dNAcvbT7Vmq/iOzM6CJZRd
1aPe+fHUW1TKPGSVmi2Cgbsno5tloc0hNbGCY1l9g8oJ8CSfu0nZqWUyudcKyCcCkSrqneccf/X8
LKbM+gzM0MynVukEaS18Fod7KiITLiuV73IT6hCK7+2ob3h9p2o4iFSxhlNeRupyC0WQH1pQi3pg
EFZScggVGYvPaWnNq04Gcn53ZSC1aN74nuQZHxQVamvugV8vygVLHa3ejQil1D2eaisgrPQ6rv8b
WuhwGv14QHP6OSxkhNgOj7zq5EizqOJ1m9KWjaI61RJvqklXEG5oLgOF8aqENlojIHSqEaVIYRRD
YCHn059lQcDWJsTAh5eK4YDLiCBx4aF4GrA59bC043K4a2U+1B9oJmYkm2j5cX3O+1H4aaoXxb4O
i/RTJnENYYkiK1wx7Ikpx74sGke7gD8VTUCn1xnHiKEpYDtC2+XhXzWSqfYGVdccIWFqCZLg0wUr
w+54i4tiuURqNnzRkpkdQLG0lSRIRkZYP0uywMnDVJE8n1dJ+HTn1FhsbpKoZ52VTslDU1OUKgeg
i7reK4oSST83p6y/W1Rqmr2a0/Xsh8VWHhg0tftxVOfaF9hqpKdwMPFJ9CNrmCeoO0r0ZtvMPl/o
WZXyKcLM7BXiY9p8ViHq0geOU2zZnTc28UQNwMwyJvKpK/ToFRH2GD+N7tSEL+YcsjZC4E33KwOW
qdnPXRwOBzmnycZYlGwBwybdgIqoxMPpjBW55gThYLXq3QyeVXvRemP3uFUq3alEjFBeQrgYcJph
7GePJnN+NvoMjUzlaUTEtPmWkC9dMD6k6PoSx4k1OHD2K6ik5YyD8ylPWzqqVosj7mtxY6A25vW1
F3fYzZzymHi9kaXLBzjKfFYrkgPa16Ls5QyxKhoTODtMoforXIjqai/h2GnrkCVZTovsdP2Cgt8p
PQVryRnr0ZH2LPQWhbSFJySZTQI6UprjuWi6UtwOOFCLPSI39uaGDj07p+5oLcdhyEv4QDUKaXvy
lWxuk0PShpV7k4a2sC/OgjEXoxYqFgtQpMatnFIe044reoaeGEMNTOTRNpXEDYCBi74N/sUM7kdT
ghXmURE2m74DepEgp5UV5UEBp0Kprw1l6DT3rMAGjVeqPoVuHywclsCP33M73rEA1/bdRG9g436B
MAxGy88kFpOaWlqDnHZDVVjGXScwvHosUwEDeIpNhnauxsT9Zsl5Qk9u7lI8fzuBv0Ut/beUUMiM
f5Nd+muW6v9Bainy9B+e1F+opXcvOOn94yZ5k/LtH3hb/+OcNP1b/rMv9rff8S+2qWn9Ew6nWG2y
GEJi4vM/bFN+hAmkY8Fb1AAPYBP9y+Na2P9chfs29tMulvHuarDeVt88rgXkVYhy2F7CUYWOaul/
h2vKoJN19AP9DgMo3mDV4iArewi61s/rTCg9jSr5sbt4Mdq9PSaPHHPbtMXJThivCOQDXrrMwGNa
F/t2fIuhwNVShs7WGdJdnPMT3v54b6YFgdQahJIRAA2WRCBKhwj0pLgSxXJEgbuO3e/6Kn8mIuir
qIUP4+Wqt5QjKgEkhUCkXjKlX/AcOYyueGAGAl0lnLpA7yvkjsuDq9Wuv/5HGgFot2nM7jxFrwUO
1/vEXgaGfs7kDYb9umjtW5G5CjABIqxmcJQgUxncocr5wAVfDFE+J6q+r4jgxcM+pDgEi/NiMhtp
llw/hx+4gViwnBfy6vdIZBDzUUgxpeQMkvSrgzEAxpyghJHZPOV18exWRVBq4bHj6+UxVzjOg73l
+zQFRZe9qqZ0d1Bio2DQyvr7aSWtDurRgEgNZe1XafTRVa6n2rhZFoeUZad6HmfrEkeo99su+YLe
EyY/ZwJls9qUFtOipFMfCj4DN6IJmUML6PrTiAhLZ9bX2+kXnDBT8PZXWUQF6LBA1lL3F1Fpj0Wr
IMYcnwdrfmgJ1MbOwCJFu4hfx8U+LE5a+3jV1LhZJrXfhnBqF2LeY9kFRZnfKO7yuIzcJ93kGeEv
6pl9/6Hv6ptMbVo/nbmezF1opqCgUoKv/iQatKy+OyKOn5ux2Ra284QJqV/lPdm+g4WvUtJjArSo
/iQ+Uc95xIcwemKr94wqeQ3baQa3yOsg6nUlcGdBqV7RkJOzEgEriQ8WCS6pxbQ20RTEf+0EPI4u
mb7Q6LaID1HBm8Z0zEOEkYC4uHkRM5mtrKaZKalXTpyCUgwY7SAWoJCffcXtu4BypL1H9jchUjGw
be5k6vMyJz4q28orRXhMpYpTxyR2U4hRTCKoLvPB8Kyiu8w2kJKJg5KfI7T24oXFbjEgsGstGA3N
N1L3sA5mhVY+LxhxMOW0tnGjHTWR3QJj3NgqTz9uupsCqXeUboHD/xCf8Y5+i6erC9d89Ww3oSya
39I1fiDCWqVaiai3ox3xwMAblbmbU2uPJQ11psj/QAr9i+nct6PhG7h+1ODKv+cdD71Gex6H0c52
cLa1IpeI636nVOUTrvZLmF1Gk5YR0RULsn36YZ/+/6C1f79UNlUL2pxJifxuqyvBigCWdDJ6s+zV
MNVqYymkygGoYGTDXvPtQRQM5cP85JTFSYHQ9ftTeMdM/XYGmqqypa8CAuYU7zZbwxRovbUIn5Ph
LPTiFMXWoWmKNUMwqMLsD7f7W0ruT5u7w/LX+V7gOQzU+d7uuzTUVkLJjHYhFYbXSegg84PMrgGD
Y08SFgCy7d5DaHT92BwfUmGdu/pVb7DMYPKfdYznwmRrdiX2v9BaKmVT9FdNOjw4lbPt9Wxv1M2l
cJvd8gUpcOk3aGPtGZh+YT8qe+NDOTsOJaF9gGH8ko4w8aL2KoTbx24UqE78ZjUTGsU+f55yBb6Q
oZ1w75c+J44X89AFaaPhoAuxKo7Hl8Zw7wuMg2gIDAllelH8YRRf7EY+pUgaPTIR213dayBeooWE
indCHuEUgQHRg96wfTr6QzY79/GiPsw43XiJdC4IDoBpnfhYJv22qtehrWp+N537W7XUrwugnwqp
/1259X+xlqJq/ff5IN5bnixvP6p01gX63yId+58QmleLUej5iG3W6mh8a7v//A/Fcf+p66Ztueu2
hWf//9RNqHdWM0KigHQcn9ai6v/VTZr5T6pppA4kHJJCQ8LhO0nO7yQ6HOHHooninF9AgAKED36X
ar8zket1wFjCj1s8oeKDEzubpJT0ssvf2y6+H0ajYiTGC2XENz3MD3vzvDQkay8zSZuKclV16hY8
LzS+GBM2MiL7gw7jva/696OZOIFyqNXUcaWa/3C0jEvScDRud460LxHRLMRNjk+JYpPWireZL0Ud
THzgUXdqG4krIjaKz1pYYDqfnOslPkyAsFacbfFle0Urc9+1ysMP6+NXW/hfuyJuvCPYvylcmQi/
64q00Qj1CS8PNrSJQaCGpXYNzbmmp9sw/r9jdHjfMMXGEOe2znQGTgpfNSzebhAnnlR9OiAzZORk
EtMYNxWj+qn4w0P7ton/sOl+u4+sMRy3KKtxM18/Aj/cx9UNi3w8xviGLShpmtnTerkdUhpGatsj
7jNPyGg8h0mNv6SwZWLReUZj7ybMlWTcm76q9J9i2TyPZXm3ROW+gtnrEej2p/jld7X/9zOlzVgz
lEjUsd6lGylrzk5uczcjXRS7uphbjMfCyDPgRWeVa++FpUFBliWUrVHd/P5Zro/qL7eJPE/MOIlX
o8f9+TapvVNbWVi3u5xtGq4G75Hy6feHeP+aEjiL0mldz2jYkGW8OwTaiUTERDfsCtW56ud2n5hY
clXWHz6z76sa+ieOg5LQwE+frBfn3aqEgl/MaRm3O+nKt6h06nOL33CAO3eJ54qd72Bxg0TNebRZ
EmA6DMJuf3+lFhvbT3dzPQVS8VS2P9Uimnf9+Q+LzixKO88zRe6QckBkIgosALsfUA/M87bD1IPK
sxvnx6ROFG9QQu1TlJlwQHMoyqqZ1bGPPWvyNtS4AYDNVs7K450Oy4zYA011UW8tU2mfJxmekXZc
6sYuziYeCzstGw5LutQbkNxV9Yume6i1HZ7g132t9Dtin9XNGNnXQ1Ztp3QJP1ZVp3lECpxcVTf2
nAZOtnIImPyY21CbonvRqcKfYFYxjCEEG+r8NTJrOxAJiiwzS1N/lLAVIAufxkzJA7I7Dh1YKqJ9
FecLO/IxplEecSTLtqoblUEkpldRkOGiWfB3QlUB7dwb+qgHxtC5JySNwe8fh/HOZPbbiiDgwUVI
icCOF+3nx1EVvcMcrZWY3GJXzAAvw2hhjH22hlubXasck9sudtGHT85Ubuo67ncE6YpD3BjqW5+Y
D31vjNdjD8WvYmX7MDntXVtU8zpDVpjXRud2ML1IYmFAkGykPE6SH9YyQkYPqfuZUe5MVme/5yNi
bqDz4wGuOl9/f52/esHW+DdmMCxA/Vsi9w+rbo7UySTmRLKBtMrHnLyMc7S090yZ335/oPf7/rq8
CbJ1oUDxtzDe7akjQhIJPiJ3tZpn+7JZ0CTAilJmkAZ2LcDnLhja/FPKOvgDEPera7R0Q2DrjvyU
1/vnR6ka+OTVXS13LXYTb2hzzvSM2qcQwtMfjvSuO1gXDUz0VRLIvmr85Ujh0ppdrob1bintG7Nv
0A3l4i6izBCLQJdRf/nbN9VaNbNkWKgQYNcK68c9Q1OGsBwzVe7ULoH5xHwNubqXmFa3CWvtLDLN
7/I/RQf+4nZyUIY1tkb/w9P8+aAKMVL5lIxyV0RGtnGt9CRG7Kp0Mf0JQf3VtmxhALRuiyZSROPd
towHAOR0rOV3ul2/RTPePDZmMa6Jkx22YhtznA4jsq5GbUu/LbLPv7+7v7xQ1IdUUmuK6PslazXO
YEuXdSMBhArTPFuQSNtm+vuLxkLquOa4uNjHv8eJXRy2uzAs5a5aCFDSl/IhkTnx9jXih1y7h33h
fm9m6ESit+pXRdj7Lzfr1KKp5JtNJ21b5vt1g6nlMkml2emdaz6CjvsrCz9OXHbfOb+d5yneYGZd
H6wx0gNHl+knp62DsbOqrWmNyyGe/xut/vcn9U7RvL48q+qSTsHUYZq8X1cWFsdOGa2BwaG6JYoF
lzFnfqndz7hw5bAwJnJ+1P7GdHXgOUy+/lD1/eLd5fAIa/VvzT2o7E/vkh0aqSlHOmFzTG87eHFY
Q510q7zMzHyYw0eb36+uXz0DA24QFQd7Emr4n483W0rEjskgOV/co95Uj3Tlf3jOv7okwtD4eNFq
gQ29+4bhBN3n4TI2eM3GYiu6ofR1OHPbUZufoGhe9X+K9/1LB7I+wx+OaL/baiPC15CTzhyxqsMg
DZXhusbFa1OUw0tr1kgzpV1ixFQ5GC/CrzQp5Xor+4Rr2iW36r2L+nEX2u3LUOjnaDWAkbYx7VM7
efv93f/Vuy00Ut5XnT9N4LvCeSYnTS2HvtllSvpg424/Gs3FTOMP/7vDvFtUWQ/bz+qHZof/orrB
xYsgJJQoIRyJP+wivygfrR8v6N1yqnLpJgsU1F0CQR2CYlAMynXeWw9dMf1hWf1yW/72nQORImXu
289/KBqILtJjkZPTkxpVDoIK7d61mFJql9Yxz6qTH5Qs36uJqHaIaW5/f0t/9d4QVoPuf42P4a+f
35txSpJRrVlihV6iArOc4bUtpvoPUOOfjrL+/IdLRNc16TGV2W6Gcw1WgCnrn6DUX1REjkqYHygE
Hh3cs58PMaGwxhPQqHf/xdx5LcetZNv2V+4PYAdcwrwCVYUyNEUniXpBiDLw3uPr74D6nN1ksZoV
2v1yXjo6pE0lASQSmWvNOSaqreu+GJ5hD94rTXw0Q/9BrjJiGGyAnh/fvbPPjpBl7hyjEv97sibk
RgcUvDRLzydExZPyMVjP0z0ApHk3mix+KNxd2WgUGrmptvMV/fHCL3BmY03Fh6UN0Arm/tNydTxO
/qiOGc+vVL4WVfpZQqoGeX5wlSB7GqvkWS+jX62a5usW4L2TYbv9+Fewz7z8nJUJcwbQwhH/1ORf
REyvpMxLrxC17811+hOh732fj6ZTA1t0epC90MTSu2qotX1GLJXX9hA1Ih23C+fUFcWU5K6Z/NBT
ILcFDV3qounTDZIueKkGnrIxSXYpXLo6p8dVF/MNEoxgA9wN5UXYHAh2+kTgFjhODNHjaCde2wKZ
qkiZ9kxYa66i9fKqHaRdWuXzly6KONMFICxzqYElyRMzpHmi+q3QQ4JASz8iofujJQ9DmKbQDfVj
WZs7KMMheigEISR+KW44ZNckprZXuozoVJ2jddcGj2OP0rlMtP1Yj1eBhV4pwVhHdp5F731GxYdS
SV7p1BbQHs0NTaQo3RD58WBEk4qxNjB2/qzdhiO8D4iq+TpMhvxZmW3VwdJ3qLJ68JoZC1FjWVc9
KoHNBHvANUpUmqqCch5NjLJPcMYshYpfmTBfooaciXzaRVKcroLGxldb1OKw9B52Ba6Rj+fDmc8k
eYQIGWAKyXyQT951P841O0Mp4rVDHmNLwc0RBuGd3ETHwI7v+akLL+G5ATlw0bdhs7GcFd6++eRA
kfEWVqUH63Jyy9TCoxfKa19J9tbcI3xo8wuX+K6kxYfZApKC9lBjb0Xq8tsh9Zo+L16Zgk0mPKBK
wCSk8BU/FGiqnD6PvnUVf2n0iY1tUtxlWfazLNorfrX8OlBRTPtlmO4UO1ZXIhqnWzoK+YuOpG/T
KUbjxFYKC+fjx3IKMVo2hLTcWSZYpaA/KScL5GRlCTHhQek1ICEss9x3o4S/OQtvLa2ERWaRsuLH
M97QSv3VS9aDXg+XArrOLBUW2UZs/jmCLP31k/s2oMhtO7Pga5O5IqWfPrTCDWfTunC1yyR7XUxb
Lpa2BOshDCoqDic7Jw2ENxzksfDUJPtqxGLDgeNCCPWytL8bYpEpEIm9sE1O7ifVCoCBNR6OZFA/
NUPduGGek0MT4k2LI2fZ/RiBdmc2orlwcec+dcbyyZEFpiTt3UcHPSJEbbnA5hbtE8Iw09J/RJx7
nML8KAqyxfK4v/54+iwz+t3VCibxcpygZnTy5DArWLPcKlxtImqi++aHSmRrMyIjAYPyhcHO3Voa
CdSDl27Hu+pGN0H9HgmN81JhHCXwz5g4MzfRjENpEk6jmw9aZTyAar7Q+z13Y+leLMGJJIxTr3o7
PcVggLfWkRf2AHGVZo3gFrwe1HpcBAqOoUWfkCSfP76zv0+kJ7eWIiVkMfBrlMjk5aV5tTlKeki8
gg+b1892stOlBo8bxzW9ES9aMgZkj06GY43ZS2S0W8pLqzxJDspk9KA0Z26LaVdriqrZJhim2Q1q
TVjQKjWxlgqW+zr+rusltUCpAfyCyzA3NEH2X/1gJuIFj8ezCdUARLrypCWdcGBv3sxmArkVrqxj
LagXTcXiGTcBtUbrQJ2mdzDuhqvYTsJ13VSENpi1uln0Jas+qh4+vj3q8h69uz2U0jCe2yTu6ifv
mUh1oyRmtcBUn7GZMiXdUZcDWNnIDq4JsdcnpOwYsPbTsjsIiYj6SsbDBojk/CCH+qrtwmZtFtlO
zEW8VkzYOINUIc6M9GfDirNVHET2plgiHj7+1c98mOBLIVqDhYfeST95sKR2E0xRl3wlDCJYSbCa
HXiPCnaBMbiySp5qhy33wrtz5tBInhc1d76HhkF3/+QslqajoBMsCm+x8206DNKumlKBKPkuUwLB
ABPNWeaSeOFvyjRS8OJwsojjHEu6rz0h8n0Zh/YTEXvIY+T5Li6h2Y1VWq3lAobRx7fozFdp2SRo
GhQSE/ja6StHWkRQmZ2eewB3QJrHj1rutwiO6XlX6OmXP+bXhHaggFShEVNl20EdlEt72HdzTAEP
SgeTm0ar6nRFHWOcQ7415J40JYd0km9kGbxJQ/haiFR/sq+GiC2s1Vw6Zr4/P2h8qFCvUeTUlxj6
ZUV69e6LeoxIeokwAnZlBEHB9spwhnfRWsBiX2oIUsxSvKkdxq8L1/zuW3wy9MnRpULmHmZyyicS
bzAc+t1U0D8o+wtP+MIwpyVxq1fTkEh3XgK7v85T4p3aBjTPpXrTuw/+cjXwIU3W0YWFuPz9qxsZ
EBLZaeSQeMOo1zsfetAhVfRLYWnnn5dqodQx6XbznXg7jDpbyOhJk6VPkWBH0B9CQ78xovClt+1j
F6Aioal1qIjVUTtrfeFdeVfSW65x0U2SDcm+UztZT0r8GhwGAgYvpf2iJun8+MdEFo2Da75qIY6Q
I+Fa9SORTbsLY787Z56MfXLhsSRFYRgwdoAqRNjpujaWTi2HvgljdN8/Vnr8ZbSkx7Epr8Cz/elS
ugyvKyZ9SyqsdD3e3vcgN8cZ41nu9dZLOKkgaYPDUN3CeN+SZX9hsOVa3nxxTgY7qYnMuAE5QJu5
l0HE7y3VQUW3GoRK1Tr9L4c6mbY+YQlEoVm5h38e/Te8UFY/pb9XKcp//ATPX5QgsnDhqMJ6fXsH
oSeUlaHwgnSQrNelge2NVtHIUXaeboiT7v/JldFqprBkqZhXTj5DGR1JpIJc2WTX3Qb4VuDgai03
fp2pq27U0gsz9Oz1vRrvZIaYQ9J3asZDIzfmaCrDNWS9XWWR06e2239wK1lndE2wI37XR4Etoipk
EhEmilDYKS39xm4Kt04zANjJpWb6uz3pMhl/K/SQooCwPnluDaw+37aX65rQcBkGqBmsaZ3drptq
3sUpegRJe/r4At9/lencUw80frfQ0UifvAF6LUty6y8Pr4sWy660avzwpa2gUwflTtKzqyrE+Bcs
IR2t+ZD29YXD1Zmvxptf4OS96JBDD/LI+15FyG5SY6vToUit4f7jCz3z1WDKcIKjZE3z4FR/mFbG
DH+Km9tgtN2zN6+cIOkuTU0EV+9XFIqECNSXLF3yQ09WT6zSLNsJe1hDlb5GRLCjws2MDTsCDGz5
uhnk8G4qR6KGten7VMY0byn5rRI10ih+yQ+JVP2yirJyIkvt0YrG9a7tqK+lVfkAN8DYmHONg7I5
VIV2HY/qHYrjwokjA5StEvYbjCgS8kFghR2hVS57fIIP1fKJ+lRzNRXITkEfjJugzvWDD+17kbwA
eDPIns3dzmee0yy3a/SICYFLfWb9Kno52MKQEVdFH237XDr2nZYdEkZaEaSHKnyQ90qnWXCiNAJ5
k3bTLyE6cy6th95Otj2YdC83ufokm3+UbaLfQMr6ElDfWo30fDFCBY6Ztb1n6dKTFqfpFQ/pq0iN
8aHldOwW8KgcVStn8H7kpWJ6MkmhKXIHgmC1G3oJQ5TUFq6KK7qbx21RpqljZ6gq8WZVd2GsW16X
m/6trmcKkRkKMkoDjYUuODUZSrsKQkEAlC8/l033OEi+5Gi5emv6yi6BSVjS21PFpsaljd5ANZ/D
hVxISHRzlZkakUeBNF1PiTyswmT272A79S4Ja/WeZrnlErwlQU2SQaIvxcMhTJKfIG5AtKpTeSPX
bD0Xz+iEBxZPTiuA0KvxlSVAU8qZvqvlUKx1o5V3Qx5coe+m95Olwy5agIq5pjxoU/DNz4bYiYeH
SNGGPUigzOnLunBbK/me62l508/1C8fsmcu2Vxr1c8fW59bTNLyNg1xsB7QFMPbGjG8gYX2L0GdL
ADIUx1jZ9vBIbQwermFPGtijWKxoG2tbKMJYNmee3eBjoojG1nTmrhBfppKkZpID4+6AOGesIXP5
mzRuYRzFajHA8gn3Qx01TwoiF0TnFZEkZqZ6ShYYK3PWi73eNSOJKAFWrLiq13FQfCksHFxYtxKU
9cNwB7nQ53SodTup8a9L/ISfBykQZGQHybH2S00iUSY2ncaGUjPp/pVhSfrK1/UBOFsdezk3vllj
qh20TQ8StNr2oyJdG7DGa8rHNdwwxZ9wLYZYCoJwA6GpuetyaKW4LRIWZyNx8ZaNLvXcnNCysjxk
tCp25M+uRdMQiF0UBj9efDJx1inZUHwThGvv/Fjcc44GbGOy9XFgONq7qjfab6FWYjNQqWE7+dQM
P0UYquB79KGv9rZakXEvQWEGxNg9RpOyNSlYYN4N3dYf16U0AF2w202KE3U/quLZDEflUMkKursy
BXRnmvMtosDaHQIJQADPZNY6TshVA31b6TixoRT2Uzdf3G6pQliUE0vDcKUGwbdWHgyc8HxfM03E
2grT84yMGnmZF1gT8kKOPTdmRj5oqZE36pQkOQauls0qoRUFZU8rqGegmQ0SpSCoVE8yuyF2y3o0
ZfiCRXkrSXl/bWZ2v28U3pmNEhOckBlS8xBNkrLTQadAaMn06DtEjlsztBp37htjXfRgKnvZl++k
nvaqMxSsZBM2/ys/Hnb90NyQ0jDAAMp/iA5mrluGEe65yp5rV4oENUk/9Y2d0ogA8lBSDzciF/eJ
Buqm5QRtU4U5JElIbmLp66tKGl050W8hcx+RKt4Nir4J/fJzWcc/6qmUHEISDyJNb6xAJvF12Otk
lzgmruGVaYah29XKZyBYlGVkJBidFVNJxsM8IbPx5qY4WEZ6N8tQD8iAz9czTMoV548v6BGalZEb
7SaRlc+m4IsBq7R0p0A7EnxF+BzWAm8M2yM1ux8AA3xnbKZh1Q8AVUN9cPnkfFJT/thuzV8M1AE8
86/bqj/4ZfSUd/pq0D737YwSs+4+N0b2OZQ5k+Mc4pAsl7CO2wdCpa6lLE+cpMVkG5nrQdIRPVX3
fau/ADGMnMEY1oA7aEpH24A7o0z2ndT6vGKf7K5uHMmQ11jJNpbVXeegp0wL5INiDwRNUotaTRWF
VKMOr/xcuH6b/Yx7bqD9KSxstyrtpzyPNtS6d3i6f/lx4MVZcx2k4SEU3Xq0up9ymj8hiCesShn2
c6IuxVJ28QaisVh7MBXpwNffVTiUTpHwKJ4Tx/2sjG3Kax5+7ktiRBOTFOkhrtwhyY94tre2wVow
Bml+Lym86cmcfdL6yRnIrFJEcUuv2DX6Viz+me9h7/esrsGNrmQrPVKeJb2506Gd7lhnHHDDX3mn
vib95JomqUajkr/YFPyCMDvIdW15gX1v+FDclNH6lhXJdZsZ14AHUzfumY5DLW2nVN+3voCoyB+M
ml8c4yBMV5UuCJeDSpsIwLdsSGBXtVA6J6N1dWv29Kq5T/Lx5zA1/b6id48RqRkCY/RCAxP8lykc
++hOZDoEnzu/MMdwjUYSElWUzHsqmL8+3oadO1YvwnaSdkiSYON3cljwRx/f8ESlLFbrKzJ+0AOi
87Oe1eF2UuVb1LifAn3YdlZ06Uz9rkZH+ZwpgiNeIJWha/X2WFRBYZKYRrCoGsCKobUFsOMm0kOR
Dje2bxxJK9j5Mh3VBvxxYvwkGW4/1eZdq5iHufkmp9KqvaQIeL/5RaVrMN0oCi3Hi5Mt/6AXUhBY
Xe4Ffu8OMJbmLHcl1KAf3/X3m1KFiwaTjpYPltqpUiohudD28Q4z8UGiRQA8JVaJ+b4n7Ugm3bYA
UvnxiO8vTEY9Q2SISqkLrcjy96+KNLocVmiDqZ4MwthZADTZbF+Tkbz6eJgzR8Gl24WFhw6kpp1W
QMM4kpcwysLrm25PioSXhRJqyHojV+qFKzo3cxmL6q6sLG0g86SKphfGELcke3pmVrAB8DfG9E3N
Py25ry6BRzSFNH01UVoGuXlh7OWfPilTvB76VIhJLiqRvS13c0qnQxDRPwBOyae/3A0gczFNAp8N
zT245z8/ar8Z+OSdIVNUqjN8+J7m249QWzYiLzcdXnt1bPcfP8pzM4YSgsUbyvEJUf7bGTPOIhnL
nLKTlHPU1JQ7jiiYk7rbj4c5swoIoSgqlj+N53jaggnUQjFm2vteN3SOYX9WU+z7nbYl8WudSOYf
6+M1at5isbzhwKX6ffKCwwU11TJteQ+mZm/I/T4remlbW8nLXJeUELm9sEG1p6AK9wYw4I8v9sw9
ZVA61xaWan4L9e09TcI0wUNf8PjmjI5AOwFnNzFw1p2iX3gT3y8xMt6jpV5HAjp955O3YyrJmRnr
qvDCfhaHUhDikmVqT/NhiLaJQMQ1N6BkIBQYF9pGZ072r0bGY/j2IkspZ20wuUizsXZL99C3dO/j
+3hmmVlqQDxGm3Uaa9bbIYIZXjTM9YJggPaQG1sLHzXHCSDYFwY6MzsX2zt1OxStxBAt1/pq2cwM
uw4hTRSeldRf1Oq+npIfBG2tqyY4mI1x4e0+Nz2wwFJFxyVCT/Lk7Z4la6wBNHHngMTVZIHXQE4X
O+/Hd+/MA1rOhyoactJJaCy/vag6SmdQcLxySBK+1os0Ueh3/2AIWgIU63FnUdF6O8SIa10ucSV7
YzRdG2DaHbW1Hv+7MZZJ8urZBOqYG6HNAgUlyqXt6LTJpabDmQdCGA4LoEDMwDft5H1F9TKUlDNy
r7VljKbRj56w3lCe/sHXmX9/8QNyUEUzfHK7+tGC2WowTm7On/osfuk1zOaoxtcf37Lz1/PvcU5u
makHfSVKantIdSS4rf1qsKzHior+x+OcnWGvrmd5rV49GmmYNDR4XA8WvztSxu6kLLzUKjg7BtlB
v/1Utji1DHSTURs2YGaOr/6689VtRVrzP7gMdE2EaVkmi81JLba0JmtElkABuJX2cZtf9f2lgKAz
KxmlRkQd2AgF13KyWMq9jTrRptwLKvWX7neAfMOXCuTFbF9q55+9YSb9Oba1Gplzy9+/eihK7UOy
q0TujUs67gIAiLF+f3zHzl0O6hgNATr3zTx1eSt2kZCmbOQeOqQbWyrIzrT6jQ73k5iBC4Xqc9ez
bP6w1AE1Ms3Tl5PgNWEXMmO18t28pA9cWmHOvS469hDIN4u69d02T6kB7oiehzNlV8upcvHFZ2Z0
QftybhgkKDb6FxXWymkjPkVAYgXE0nqaCcmjGClRcuoBAPLxs1HP7Fr5XJrszumeKGjp306AmVq4
5adMAIrQt8VENTHcqIoJV7hamaXYSDEKNNtctbXYCco5SqDCX3pODCKVDcWJqtxNvmcQJGwxO3qV
gYO0vaQoV+yH9/mgP8APXkvQjWutcxTtBqTShQ/kmc/xmys4+e43YYMSwNZyL201qssvra56sVxc
q3q91tX6wnfy7GgCKRuGSp7P6ZkpsDs5MiHtecDsgbrfAscndROAe/ErIl3k46dzbhKw0/h7sJOl
ORux71kRg8lE6fI9cMLOdEzj88ejnL+kJW2OjSEqypMdBuFMbWNBmfdGMTm8MO4oh3CTrxARu4Vh
Xlg/z1/Tv0c7eUP7nppzWTAa6dAbU5s8IX0K1QvbzfODoOOALsHXc0EmvV7W/N6s0qxExmJJ01rK
72SbxOK6unAp5xY2dux/j7Lc2FeLZ9qTOmwaKm25mOBp+zD/BlKMa0X/Ly/nZIqXiKP7SWOgXitW
VvY9VZ9FpV6YbGenAUolzcIjRPH/5HDAt87qs05Z9gGNJw2/NKPyCsiNlLtcUlUuHLrO3rt/j3bq
pUG7EHXNwGiB3qxHQr+JbHYmmvth98fi06WmtHxNkYnQVzydDEYll5psTEwGWXWxImwyy7xw787O
t1dDnMyEpgNe2UsjM8FUV1SVraJbhaDaPn5Rz94zDLtsPvm4ofF/O9/o50Q+3Y2cc+q1CGWcG8W6
lDkVXzJBnh+I+DY+PbAdTo/5gT6ZuWHyFW1puY0m2QdK67YqBJPs8U8vidoaSbZsDuj3vitB5Wq5
5K6w1VnIQppW7ZqGDknV3cYcvD8e6v2XjqGwiyEV1347dd/evV4tQ6XD8ub5krmBnv4J+YMXKuGN
lIRepl3Rrs3j9sKg7ycGg1JjgyaEUBetzNtBk9lOSSqd2S0k81o2P9tFepM1w4Xp9/7VZRRwfJwT
2TdyKHk7ig0cdTYJ4YbDOa+xlNAAzCCKfY56laqCceGZnb0mjs1URHEEv1OuV5jKyJrifWqlZAUu
zEsl+oUw/D9+XmeGUajk8cJSO6RAc3JRdCGBjcZTxkZLddlxX3HlTtXlFxai5Z95W7aj3k7vDCTp
4h44PTKQfiaB8bQyL2hk8s0tuI2PpJfEl1Ti5y4HP5lpm4jtDdT2b59RkPdp1NpwLLJCf9BFuVIG
ccTc8scb4EVer+GF4ByPPuVkjVDmJNVSU8tQkCa1awk0kpEkLnyPzsw30JgAbJC1ogc/lUm2VtyX
YztnnmpPa6EWV5lsX/VTtVZhsBDk+vLxTLg03Mk1cbQefPq2mVcN04aWxK2lkvNCF8Am76Qumud/
MBzEEfg9FKsRibx9UnlYyCpQd4YrIT1ZtueL2QuJnkojCxRXc+HlPbMuIXlhBTRwRnA+PpkYcDND
4gOyzAOz7IwKERtzRXgZMENxA0cWAr65XViwH1/k+yX+N2Ps71HVtxfZGcSJTkWeeagR3DKaUblB
mmvg5WbGv17kP6JL/XcJ728oVOdBVf8H6VKCpeY/06XwzJEKfx99//aaMLX8zP8SptS/qGRgbAa2
gMMZ88y/CVPmX/gqoeGh0wYfwFLzP2BORfmLH0CVgJeHlYb26d+AKQF6ir0dZv/Fb2TSxfoDwNRv
d9LrVZPTNbUJgeMKVgIH4ZMNj5SBc08nO9kMBR8IWM6w0AZsunuy78bCJWYLv1+Yqjc1st21JBnh
CoEAkh3iyl4SVDoX3tl3EjlqJeCWBE0myEtwSZfl99VefA7orCW9Za6n0VIew8bSdrXR2KtQKYdj
3vWR1xuRfVUsqqBqkv3POfGVd2Qazo+vnuLxX/fgdTo96k2GenNvaJsun0fqQ8SYv/MDGdg+G5iI
6rqF5eAQDSw5gnCZXT4FCvmw9o+wTkeCiWtcCJYxoQsYi4YM0t5co/KXr2aRK0eBIMKdZk37ovqS
8KoaENRM6M5EJuimC9s2XUUYNa9bMxg3DdIazBfyfSXa777aBOsi7bsrSOnWNQLP8IaIRHnPUaYl
TUnLQCrXUX1scJzdm2FBoygzxcHuSvJFkFLhscEG9EsbdcPLks4/EOWZXyNPNOHBp4diQDGOE6Fw
IynrvEHTv2ctspS+SL7yi6A5EuH0A61CjsdCQlTS6JobmMG9nqaH0Q70T2lrVAQ2ZOO3RNHDzRje
pGRwYTDQvptS8mzE8s0Qlk9D35obiNyc6vPoOinC9AvgT6DYpRLeIcwNHRMlPohARZANGJB1Q4rJ
emjq5nquiE3QBn/cJKFonvIhT8gcyZsdZE18nKmi7WxSIwC66hNxyGqZoHDQbu2BgBxUS9FalKOB
7Cn+DhJ8LDmYSPKt30kDgpIYyVqh+SFqN3kiNTRAW5XJYeqQjqOSJyAaKO+hUevf0qGK0j18kytJ
CSN/W9uKmwwzG5liS+6O7Er9p1LIXwyTx1cGJLxnYWOgwshepKnea034i74tNuKwXfNZh+8at/I2
AMKCdKyoD7HcGNsJUe9qNNLvtrUESSpkidjFsCOaYXKsXrTXua61Xiei0uknPXaEGA6AxsMnEmcT
N9FbaRXPuBl6YhTDQnuJbX/TjIq8Q0CXrShyYgrU1PTRRGnj4J29CtMQPHk5/YiRgq0phWOIGCA7
EfAqu7UR/lRI7iW84kvSzAriNL8laCoZnCYhMNBPxEMwAjbT02prSjJCQdPKwI+atxo6pNSRLKva
ke4kr+k03vtdrQ4O3XIXzI18LFPgHZvO8m1UZoZ+DPxg2k5zZz/xseORVqQ7zqVMHnLV+NHej2Tl
tjCS8RgRCJERumqWxIg0xjEnQPQqR0K2zGSMOWtSrwCJd2qJoKeTjDkh1XEIDwWrCUkOFuTTvAxw
FXfTt0iWkzupMjxJLHNwTnTJBH1eaDBTzcTwDwaxseFt0dOKdiMUUpTKGhIqlkDuCaXbiPvEIsex
GpU7uRDjvK2Leio2phj5dfQB/jxalOSWNM5RBMkXWL876MWPclSKVdsHxCX5nU9mQeo7ZEsgsxKz
zH8alntNH8T9FM+tS3xLvlEriLGOVNWAiAv1W2rayjcWPLR3IkwLxycIhWwsUw9p/E/ia6b70k85
NLs70kjkR4ksjWvNz/Az+L5Z/ZAKf3YLNak2Esw24k4ncPtyGV63ykAy7Diq4JkbuBhkR+18PwpX
ZtrOnjakGam7YxhtSduePyP96pxhlJunKSLA27L7rao0w1YdIvNX0vL5WMkKFUYSzaqHMAct7NZ9
ZhyGuoxiYmwUhCAxUsaerXbiABzvV5GgdgAolgpWhd5HTEy0Wq0H2bFIMb/PmWGsaUzXYzaK9lOY
INty5h6u9KYTUryTBRz6T6SFGdZjrCmZReIJmXKzY4WiLn/OVjUugr9Y8W8iXY83tt1QKI1b8uop
E8rwZQg+JZhRtt0Mta7xySxk5dE3c0I4fLRonNqPlhjq2qmDmAibRFe+TCqBM1WB9KvO6+77kCpE
Yyqmtou1fFiRMghYTEFtW5R2qfHFigdyZcSwjrtGcS3oEzutNNmt5V2cMdtHwnpsf9x3PimVi8ZO
ecS0SXpERc4uwi4zoLYn1+N4DETwVRt9YulrEilYJ3L/qkrM9InyD9b8LupUzc2LOP4+meIhqqms
QNezxmOOO+rIlBmPJmbbq7wow9Kp8pCopqYplceld/kIcH482lYqdoOPgqfqWTDkgGO1jrbkIbTq
YUtRPXsIpix9UA3pyPs+7ELu/3Wnd/TrZl+urwNhBuuIeCNoysgmSZdICaoloCKNc/bHRRd5Y90z
wfs5uzeMvl9pFcxswlZN68qOtV05aOCWNVBvj/Vcac8TQoPOzUZbaR+ixWzYKlOwCYo+TjD9tehE
w8KqZcR1enlthrrxuWQdGh2jI3W05xa7UpAGsZObAnxYmwX9quqIKub/Vd5Qk7sX5QR6DUWZ3BHX
icwwl9VuSWsy7mhIKp2DjqlWiKzIrXVQlfMtwbomEnBozIohaenaSLT0nmyztWqVyZMoMhFsxVSw
DPRj+5hN5tWo99qGSSgvEVcFr36fre0UAvlK7geiZKWh6x4noiqOQVzPd3lfaI5N4oxHKsl8lSml
9AmreUoMuexJPkxHFIZirwzzAIAuqZ5TAspWk19oz2pbDK7cxfa28CVi65Iwf2zquHoOKtm4xqVW
Hif4cTexVNsbI9DR600jSS0K711gWcZm4rMRocnVetUFrWBCwkRQ6Mcaq1YUf6FHl9zDjkHTJA/1
Ophr/zAnVvsgE1oYu0YnywtbTCK+tug0pNdxNyAGM5vK4URaPtvNaF35Q/Uo53H5LdI75uFo2g4v
g/UtmVQ+dVJchGSKsUlFT9xUG0LU0u00hMGToeQ9GutcNe60uupIqiRy7HMMLwSBfZqJvSA4adX7
mo9+1Sz49hutVa8MvL0+H9Sw3osGBP9Ka7TmRzsGwSppjXVl1slGJxnvWM+6tRlK0biKouV3Nols
1zIArh8hhlx59fsdVOeUyRLmBpRAHRUzsRpQ3PlcHWK/i1dWMMlbNa1SV6sUwn3DPt0Tc1I+/14g
gijqrmLb9p9J+bNWaWv7N6VCSgo7OJk3zU/yaDcpUqi7zKxi7cPoNggT1uVgPw9ap1/LRao+1m0G
2biP1Me0a4hvJZylHO2VHVta++BDSv4R9aTzuYYxsMxY7XgEwNNETyFG2YadSEg4Wy8ZvGsaPrtV
ZtVM+BGlMxhAn12dkavj8fdnuVIbMG19U9m/CMYg9g6Z+I+8ke2ucLRAVx6TWObeKgMp745d10qx
0kylX1KBW+LoAfjF4yYLgulYN621Qrk1fKGOgyWzD/xjmBnIZlC0AkrU2vJZIyTq2reVHmllpY/H
33/IToMJGQuN/zUQnmu8LUP5DDyk7ldFJ6zIpajFBZAZxPpmV+wWwrE0vociS34RoqnvkC/wY7qB
3N8iQjFYD6MyHmF9lM/I8csvDY7uBfce4yhWWoO/MvryeZp7+diz8/fKsWLwKLUqt+0qW3GamO/Q
Q0ba1KEuetAjuszCFEwdf2rpXXC0YyAGv29/YPf2rS6qfx1V/uhgfv40/ebA/R+xz/8Hz9xLw/c/
n7nX6f97+Jb2334U9etD9/JD/3voNv/CcUxhk1q0hg5msQb9D9bZlv9CkcaxDj/rUkB+fezW/+Lc
uYCHMOsvOh3t72O3ov21THJ8fvLih8XK/AfHbhBCJ2dLwPRs4cmBEKoskI0tZ89Xx1xTn8eJiq7Y
xL3/2NH4ekhGqfhGPNq8bUXip2TJinbd2aQjOg2Jfprb90u4gZLVx5bsKteIrFR1yDZgNjaqREhP
Tkric6E0BNAYgNfJbgjG28Ay/dCVoWXARWnHFTHOObvsNPrqG1p+3xjajOGM8J87jEEcPm0lOZQF
yc1mEGB8EepoONkIAMBEb7bKCtN8qVs7XqliCdnLp96I135NDnS3aCZpZcja5zCSNJMDSjJ9yeOG
SDDiD+Tr0G8AIlRzJt3F9dTeZUomfpRRXukrew7V0umaCqYekes6WOCeNFV4CE2AcWJOi62Wcoxx
fa7DXKUiMu1tzHvbkiqlGqWjYDV/rgtzvhpVJdlUiBe+Ri2FFLeVUqBNpLaR/cjmmKRXAp2/JZmY
9n6aLaHR+fCV44BPxnmjFfx7RG/h/yfm0ip/EDQ3o9XRJqCuSblYmHgAGfb1oL1NVa3m0kftWqHR
Gq/BR8h7jN5ePrR7dhHGajasX3Ig2seA5LfYaeluczwj5ITPnApeFoFmdq2kUnyTl9lRx3X7A1zC
iLuoNuKZTmTB4ofZg1QNIaXyU8C31qeb3xXfirGRcYf0drhtc7hi8tR+GZOqZCOdS9s0S0qnLUHS
t81Qr/xYfc70VgtWsBMklk/pxhcL14m4xOCXr1kCwBzlgipWnhKlJgusla9rvyOHubb1r30dfsWY
QdAfWUb/n70z240b29L0qxzUPQ3OA9DVQDEYk2ZZsiT7hpBsmdwcN+fh6evbkSfrWHJmurIvGo1G
5U3CkK0IUcHNtf7RY14mW9/TmjQJx4LM7mbCeNoww1pCnrE5VLuJ4fmS0eFycYerROUzeHlJbV7p
zx0XBREBcgwyVUutWG5jNYtQv+WFyjV3D/+Rf3V6IsWcZSrF3qFesecD5PuP62pY4EAZ45dc7te0
TnaY4OWht/qYrrrKJ2bKog+KGpNu3iZtz6adpQ5msiK7G8lU2c++s6EWkQXc71XXUvXdnXCxaLM5
bpNO014dg/SLuRue2yrLQn3onyZzuS1qoj1oOUMqYQDHpGyLdUbLqJkOX9y5lCyEXRVVhvVC0XW5
sVOXrhCTUAevAwpqWIrDmBo++l2G5UgcKQHBqex2VdC10YS9bu6D2y7O+fuZUd3nTfAKFMKaW5vl
dqjbG+n0eVQzG4R1x+dUM7RkJXKQjN+1h+jdlJpnj3Rpa9pW2sZ8mPJEfKEKWH9qbXPdJeY0Mb8t
strnrpmzspu3tZ7XG0n5IMXghtiasz5d9zbYVFG6D1STFLSmz9YL0hzXCUejs55YEx0+QHE7EIju
53LTVFmgs065bEumcdMODndTrtl8VhfKIp2anBONBMWeeGoalPHpte4yUu6umWcJue7bPLaLMKPc
E0W3GXz0AAlCr6mNbbvYAaBUG4SLnXS7OjbqBKOIq8Uhi2TwYM4KivGlamSlV3RLC7JvRRYZyPc2
TkQnWhvhJ1c6HTU7ewH01yxhdbTceh9tuVZwQ17c37Bp4/Zqmu4Rd098Ny/Utd+QpoDlx8DqlGri
hbJlnAL6kp8F0zTfFEXm3qEQdWhanhhJcpFSHJkYWMTWrqvvEhnE9/3orQc771mJ276LctsjL0uX
XZRxauxQuotNuQDYgYrlWB9mtLvkd2Qu3jyU+9VSBQTWZPP1yFxyUc+FXKi7YCrnyxWpn9iNQumS
fbQ6c3wGljrfLFmG6zxj+Hh1BnWHkRVAuxSFNJtgruLvQ8AqchPTCfzYkkHIHexK965qvM64KLye
6MAfnsV/gJwaPz/cLJ6wOlJHk5QoTz1Ff3y4mRg/FkeMzm5MifBO6OVrXPrQ+vysFOaZq6o98yrH
tuWzHXoEpcp8IFiGgIW6ecwryCDXX7ubv35XJ3naj3CuozhIOHe6Z9hgSaF8+66sDDVYiiFpN2ip
tZm1mN666WGtJzeUorFw9K73xsp2PVRfLT6MYVPUHW5V7T4XNAZbLiN5nTFaKnN6UAeR7ZRlSDvc
vYVFnfF2+I76ew0xJJ6pD89fv/1T4uD7t2+gUoYVJOMLyerbt++2XieT2Obts17vAyTsqNwvE7yO
p5IolVXlBvVNAYYQSlPsaXK0wZtmOhGbLeml+2SMywNWnV+oAn8i9bisykSgRMeu41F48eaXbWtu
EPRon3ZeIfsNroKHIi2tsHdYlhMkB1Y/Hk6X4v/auPtmKP4zQuv/wZkYCvOHz8xPjXGHuvo2tM/d
jxPx6Z/8PhIzwdJNgDnJ538o0Zk5/9V0AgGEEgVfDyTQjxVxBv0oEDI2PgM00j6qlX+NxOYHaBFS
fRhPT6O0/Xdm4p8/4MgREXmpjc/iLn1vLUDXOhRp7rq7eZmWLSNXyErtnPd6dmtpHfZcEiuH2CWa
3+dB3DwCHLhna1KaxxHjzJYubLRHpbUrDfHxh+v4BwfaiQd/c+8RSMith4SGhA/ylN6xZMLrJrO3
x2S/Tkb8uYirGMy/zJNqwwpKA/TUJfMWSKk88lDWiwsWcOybLjlVRz3WlrtVUFbUWEN3r6VjpwIo
O5uCaqM+AINSJNz3BhFBSSpusnrtpRr4bZ6UdWkSTpbpfTTUcfwK5RTgz05bVoI4j3kE2mTy/PWP
eooKfPejKuUJUT9IG0hweMe/dWlr4QWf413KSnw/V0M/7eJ4TjH2GgQBiEFgfNfWo6+RZdZqg/hc
OlIbw25JqeGjHkJc0kufXQvck3sAfv8b5KaxGRK5/cU7/ekpYyH3gGlXkXL8773cMfUbc9QDke6z
aZ1vstIrP/lOsG0xw52x303XI8DopzmlWXltR/t6DaR/zFYPBWHdJ8MmJmP22Me1OHfXZdr94t0p
ccGb68gbQqKE7BczIHvou+vo1lA5/kxCoiSL667um5mHmu5vJqMoD6XIxwfGimvYkxgfNoudg4ju
F4qY32KT3r0JTmWVgsX7+LlTALceiqY2sRhEXa24JEY3oQu39OU2s/OnBNA9Wqxi2agqe5qfOxtE
us5DL/m0soahtKyM87xZzW3nTfqF5pAy1UzTxhpXhuxkrD8y90onrLXl4KLyAStyzBtLONN+tg2x
kdmXpWsNkmX17IH8xELxJ/lDt7TMQB7e94mK2Fab7oEQ5WUzlcym4OkjIYGDuE+tKdXobjPRaI+1
94xYyYB9zs1iF2s0Am7Ai6vIjYf0U6lTta23+gV5OKsfQmUxVFW03YUENozHug1yLUyWXt9kiIwf
h5hyErSe6IwhTG0R0jIc7IJR3wZGdo9neI46zTINImDsrxOFJV98I28OoiHCtgMTiiw30YlVW2eP
e5n5fjsVTleHkujaV00rjE1j5A75KlzfqW9jcm8ztvQRmcsDyN4Sxgl1Jyvxwl8C+MUrrVROQxwJ
+94c4q2MW3Gkh7s+aHbTPccYDrNSVBc+fq5ds4zl2ZCbZAZY1AASVNsey66+mqu8jLq5caDDKMys
3cL9aEA3RXLU6Fd0VfPmYlQXBAGmr0Ff5ADUzXg0NHlnUQcRle34VLHR7sALpr0+LOuTV9QSFZob
XFP+2iKHHAU0WRcEX/op/gzef7Mu+thsxsGx7muWjg3Uw72YZllEqb8E9xnNCN+TQmbp+awF7hWU
9QwfZxihZ4KQjxoG3HDJufYIVuarxEzZO7TWLO/cBTpoqQx377Q1JMHc3y2lrHe51wAwdpSPILko
+hAZ932aZkGUFMYybIjBnsOirCluFPwSZ7NOdyCvxpEFTbyCjDgbWpOpwJt8EL1ahVBOn4s00F5p
ayLWYe5ScMb6y5yyVbk1F3klaWTrZm68p4Hhq7awHMRzAIg4tdfx0r8YjWlu5kA6G9+ztE0NUE7D
5rh1NJJEqExotmtWdZHgg1R2s3k+rtpt2mS3Rex0N3nnR3brDsciX60Nd2O8s4e4/5YXzo1jxOue
XuerUibTLkWyRJCJ95VeYFIYpkQlZvigR6Kk8SUQ/MZM0W5MEsHDOI0NgjQ683weY0ru26W74qzR
WRyH1Pw8rcTQ1Ebu7oy4Hg9iRc62qdfWoFknWY4tcRxbTQavPKq7kLCGfsNncrqWS77u8kz090vB
YpbUjX3TEIZZsZcQpVKMkWypAw+FsVgXTtNSG+9UQmeX8uYvBJMELxZdfEcYP/cJtNn+Qm6iHS6B
LS7iEixjMxQ5QU+CcP6D060fazNYr6DvSsJKLffabyoCfJbHpGP/4bxzLqCqkgO5dfFOk7X90Fpr
d5em8dkaF+tZXZbxbT6DB/XlpDJt3IOhMoszGjYJGzXM7JAHmZYTJ+sLkJ86Hb7n3KNfTJxaPkkV
ZnldAA4flOt6V/QTGRtLRpTfRLlrsmb7viXZBeh3lo9DBVGVlRO3G6kBQ7EM33Vnna5qu223ztpW
K5WLBfBK4ubZTdB12gax+VMml4s2prIw7TjGSG1pQvjL5ix1aUkvqeE+Xzotp2U6cR8FEhVaD6e5
Oq8xXO58W3zuAgCtVks/UkjRXNlJUhzWsRjSsJyqM8MDVfP8KbifKry+nLvGxw46KNLNrtu5bsoI
pUMe0rcOthc5ibhO0sHa1Z54rJGKiojWlk5G5TiQVGkjTO6TUTNDuzLafbZCmtde357pNIJHlJpX
pFwE5QZVZp2EMGzQFD255KIrIwqc0mNpNNnTlBnik55X+neZrNMlHfUvyGrFuecE8ghl7dzP8INR
lQTm0Ziy74Hb3A2FStUOhqf1NFGliax2KY7Dy4QirGOOuBkJh/QuG49to6KD8jpzy9ty7emYrP2Q
HOM7HlPpmWXNsPpE2B+LINjpZi3P3Ha6yNzu2lsca4un7UoKwHytq51NLtr26MlyiGa7MQ7Uinvn
dkK58IjSaCgG4qImGWJRxyfQtr12O5LgSorBEm+sWcDjtSLdxVn8UhGeFKVIGGjFdYtDsiRkaI/y
sW2S+tloGvlJmFmxhfmq6fwd2ygfbGfPSkwRWmFnuF/teWMR/nJw8yDhBrXN7RyM6dFOG+/W7v00
Stem2JUFxLl5Ilb91r4eygzOqbH5fPPkGw8kvuTnNRPfpyWoyPctvW+zqRF5IT4NGa4AY4lvmnGU
Wyrcs++LXULyQZBc0nMO2T871cbr4wm4j1TN16oTxXcvGaarZmySqJW0e1IJTyGyUek3cxbIDm+3
VtaRSdIo0J8mM+/YjfEM1Z70HF8GzoUh9JN5JGk9qSmt04aq889bMZJiVfkJaEYzLroNQjRqBqn2
c62XwMNzYd0twmtBHkVcVITiN00aTZqozNAZesKRCscIiv0grfJrxcOpuGzGbPLO3dLCZmH4BMN/
Izkok0gNGl3f6HyA6kNFe44Nr0OB8p2svPLCiIuB8ymokNq4Tt9fEftbu4ek6RRoCeuQHHV9btyd
OVntRFLRAvCqkcnEyON11vlKG8WlYU/J96FdwHsCSkXvzJr56oqP+cAC0xIXPqcVlWDdTJzPzPUw
4V5JKIX4nxjAsvGC4F6zjFZz6R5tozA+Da3M9zat9Fey8jl0F4duZVEGz3reWwfgQGtbZb6H+w8S
yuOGlWm+rZyBkj1CxXowWMzo1pDa22FdoA7GLllI/bc8ukwMcKGNpo+zFbVmvdbblFghcotqj+zE
vu+zTx7eZe2mtAeb3Ck3uRlSke9GINotp4x+jozQurRcelWLqY4/e+gN2m1vermMRm+sl22aCs6m
oM3ALGYJ8Bf3Mj7TSj0+y00Px7prd9VRVu50Z412c2YOA+ljpj7CrguaFltUBS9cAea0oYolM2jm
fqybOj5LxchstpbUH5jkGVGYNb7IzhRnw6oZ7aaNhbgxzdh6rKVufWHWtrb8lfUFjmLdUlpbEYmi
1d4rfH/qbTzR2XdeOd21cQBkWFcPZdPWURyIR8F1w++OmsDMrmiRe+zW1N+stsXAOhKugnNg3pp5
93FsRuuirpb+Yp28FSkGAXF9pecgxm5TfST4RWSHjNBTyRJr1NVBxmMMREpzeEanc7upKLhwQGCd
7KxM+zjb2t4wlheyIDfIiWmbPpDjQ4JWGvedeSvWgM7HVbT5NwrNh1BnvPzWJlpzrvskbFaGWR5b
aRZPKWKR2u000kg8QaaaK++1mkpsQbjQmRypQlAGw2ttzMSRudWjYVtOq6plH+bQaOdx71qNQ087
eVQ9SRhLRSqYWT1P09S9+IhpnihccY+213QXXd4u34os+zznY3dWG6vZhGktYYiolvjiipoFeG3z
BO9dbz5ncDHHxWySyx4Z6kHEIyENrfPJ6tp1Nw3JZadIDkPRHdWJ+aCXoX7WesWH2IoaqajxI0nK
Tad+Q5Aj7AlyDZgUFG/ZtxJ2BXQ8u+L+LS/liXsZTjyMBNfAGKXYmVURNQuMDYHbblTC4YxwOaUi
dSDe4XcCRfXkivRJnaa/bhQRxJWAE7JP/FB84opmRRshiMJ5CZNUK0qptGoNUYMimgJFOel+f2vF
CZRSlftjpGdV/JifCCqt8vu9Y3PTePNQXi+1PJz0ZrhI3ZC43xbeAbWYP47ahnBt+gaalunT16LG
SoyN0QZaaEvtFdHofJ132ZHnLqdcXPXfxYktk97oB4fBtXsvarXeJdyo6utDf+LZimJC2OgtOcVI
Rr92R2nL7pJr/r3SxVJtgsU5WHWnbyoC31r6RUMfGcrUWelRc4IeiUR5O/WiiPLcf0yaZt2g2GCY
tNrnpEsmtBzcX84IUBnPxW2e5cblTLLoJ99c8Zvaii5MTsxhEdgxcp6g3JHZNb9woqxkzuTRsCAF
Y1/k9QpDbjI5OWHgsqN2g58eEw7gKKZBYoiIfgU4QjarSBnaC10i1oIgBUNSTKbIvOyhmNJs4zSM
nAzf40WtKE9GuvzcVjRo08/TPX2Lx2Lu4Vyb4m5BPxyaRblsY+myzAG3V5/kWs9ROnvjCNHUOS4R
cpp118+5eJxKYlOhZHU632dEbOcpeeqh2XCaB4vhXM2ZbaqaJWvbmaRj8cRJ0Wzg82lxZOxqQbEK
ITjesz60D7JwvStKTLOXMi+783IKpq3T5Ckja3dMILdszc8/xwRROnu9yJJj0FrZV2i67jGd/Wkn
3Cl5YLCl3DcYjAtZjtPzsHbt9bo0XaRbOFPVO8vTo+yFRUVfZTE+IOP8qk/JSEb4Iv1d2breuNF5
GJARB/+iTKgRSsT6XGRm9nqCT/4H4r1f5Ou//9vXeqj6dvn4moi6eoPXqtSYP9c9XOEy4GYZ3lgN
6Df8l+zB/ADdggsKi+SptRqTyu8YL4oIZdrXFX8AEKZyVX53GzgfgO+pZiQ5BBLEV2lLRNP16b//
m6F/8IgaZqEC/ARNJmz/b+gefoLsyPUlnAc4itc3f2q78AqKGoG8uh1LUQNy4jh3KCH6nRVXv+yk
f4+/Ie8gFQu+x3aVERbY+kcOqnYt6WQiaHeqtbUpe/L2833qm/c2IrXe037jJP60F/AnFkRdcvBS
07Uxqf7USZBL3V/IaG137mDd27G/tVAtsAxnNI8txeWaFckvEMafryWvaCrsnUwRKK13AOPYdk67
DLxiyiOIU7jZzmOzZSz+VRbHz608/Gwg//hX+CQoF8vbS+kgUc8qf2l3TRJ3B4uqDrLvUBMgXk8W
Hu1pfu54XX+PXlfuqmqkd3G64zt9GW35VC7uvmLoMENvClZEeO21bsdy65rxseIQ++gMZfOLhJKf
08PwiiPRAcviM6bYibfvODPxqhZBUuwyrb/Ex3GxlN2NlwQLAQ8sKqk+RiOIf1iys2yRXk/bH+7K
PyAMfuYy1BsgyZ6bTTmw3+eqzyzT2B59EqAMhJybaq5ZwOzY3AU8o4SnVSHhNsfA0DY+9YZr6V0Q
Gnc2J86zrk/ndTJrm15fv5Kf9au+IvWjv4GEITACH08M1DBMxnvDj/BTJBH0rO9iMyfOcY1dVvbE
Qh7UD5UO6CVxnloS0HIyHTIecd9bv2BiXR/e6s2b4CDC3cOZAtVDn/X76B0FwqNUDMSuZLb7rmWI
1tdlcVL8RirWFVllHaZK4F6Jovysxe19PK1rFKOrrXB5TON2lCvXzfSRySvBPICLvqO6w95Z3ng/
KF39oBT2PndIFMj6np3muCgVPsyGOVr+vU3ytrYFh7XFdiY7a8L9mnnmNlsyWsxo5FiHC7NGCbCF
itFfXNl748fEKowXvyoQ7MS4g3gwasHnthH9Y8d/jyjr9RdwxUledWu7elHFilGH89LAT1SiNOGN
42XXyQyOf2iZJRK36yKDnBPCe8vqypsWxoWUlja63ljVCPoc4mbjdW3+3BHw+dDm9I1xDOXWFqH+
uq/6YtnBmGt70izq+bEbFiPbL7G+KA5kDMDhs/zoua1aKkm7uCLEtN6OuSZfS17s3iL32Q0r3y8u
0oYOdpnr/XdzQU0V5oYfXxVdXyOP6NoLAm11m+FyaZywYGwwQzGutDQVQ11cWK3Xf0/NCRpAq4PH
KsA2EHqzVj5VnhtfEXQ7XRoelVSjUZjHohd5E2rSHqNK0me66ZGl5psWY+9ZmvaATaNdL4eqiA1z
16FexXdVDoSCFpSWMJu51J6mJkms+27yQUT8RI4byEX3Ilg7Up+zwuxepEi162Rw5HJMKdFbyDVG
HLD1Ow9coZ3ddd3QpUpVLtdyQthmA8yflY3eHglpkPyQjp+PbjRMfbMcWUWM/AhAhJZK9KmzqVPh
7ZAW5ZuxkRQok2JZ+temEAuYJNGacTRaOUDA4Nbrpmpdow1tq/9kJ06mR7HVzc+m3WQEqWSSyOG8
NQJ3O679klyuXaJl7AQZbpw8z27j3JbBZlhK7T6pfRCCltk0qhoG2+2Qj+gMnNUHeIBuckmBI6q4
pgvAc25njea/o6+AmlpBNq232K/+CcfpGuDtXIE7K3jcZeP4PU3yQD+tAoGcxb+JlwngqUg+kWxz
mSvAaAU5kgpC8qoyP9eKYDgIizxEZP6yQNkF7BQDoYQ4cugDV6DUNFoIw2FsbxcFWSGtMLeOgrFs
BWhh75k3xKxm56mCuwoFfPkKAksVGMZEWWzTNag/dQoqo/zuUYO82pjWUhwKCZBRKmhtGL0XesrR
gSnYrVAA3GqA+3UKlCMBBSlEpqA6TCtc68W+rcf5zLekdz4pYE9L0yEqFNiX1a69oWfRBE40rsgJ
tbaaOVwjd78wFFhYghrixZ+Pmd4a2zXt18Nq+Hfk4fgg7VA/o1bu6qrQrvXaYkc3knQ7d71xnAav
PPa1Ly9po652FoQZ0TwAmqZLGVbVmDcmUCdmADBPwf7vKBxU0w0JUwk2Omf5S6PQUr2y1u+zQlBL
zs2nVqGqpHqX0dhXt0TTuqFFUmYSlgqHNRQi23FNIqlQWryaLokCA9XiJxBXKDyXWtn1do6XVkby
BPhOZfFoO7qFEUBcmwoV7mQNQOz8BhazeOxahSC3QMmTEIDKMEDBPdiNHeHLQ/FooItzTjg0S89V
obDpnGopD7Dazk2b0aiuzl0nB8rWs9V5bHIjv4qpITsXCvPGnNqcjWk/RLVgddKm2jtay3QhJ5yR
VV2Iq6oUt5NA6xm6J1hdKoTd7+R0NSrUPdV86iF70UGGTHR1ncD5E05vKsjelQbyzaQ4lgrOZ2H1
donsvkG7eBvKo5trI29lxdala/tGEQJ9wrUOixNPsC5tgS2KsSKUM/QljMOMCH6r+/N6Yc9ucFuV
wXJmuH1DJrCdnXmZZz2kHBZ72l2I4QaAuTB6SqM8mIxcURqTIjcQDK1XNnxHQDbtwdeGsB1qjFWm
NUMJrYoeaRRRknhQJuUql6cCC9xZoQgVt+3nLzgu121AUnVJPkBtXfQY5Hh4Cp4rPja7vSRH/Kap
mQozRd6QDLXuDEXo+EWBVdOzsu3Y0MKWKPJnQki/EaZOTJWpyKEEideun7t6a2SrFcZW+hnwlerN
blhpUlPMEo9k+yumhpoWsxaPUFl0W1+YyPPnmO+fputeKJLKtpqXsVrPxnp9ziW8KTaSglzyfgZG
iF86jqetX1Yfg85aWWKtG2swN0Wats8lOdF7oswhb2UNKNEmW2PE9rqm7jWM612leLVGml8TC3/H
CJiwTSuVmx/nVC8YxgbUR8PBhPDNyYoctWTzsij+rlVMXoyzhBz2M1t4X+Gu4n2VDzB+gud24U7V
hsv5pVzSFK6zwmAve+3V9LKPCYHaSYBBT/ppsZUGzzZK4MSr20jj2Cv8XwRpcDvgEA5t4c/kgCPD
i5K6t3HzEH8e6pKDqrDdYZcBDLg4HV4AwIbn9MSCLg7A8Kqo0ZTUf2oizNZ+Ytpwr9ZVJ4l+NLll
DvOQFZ+E1jdFFEC9SsXBtn5n3Y+FPzQ4ZYebuHcHSdmp3WLchsptEzICgEuKOwr4xi9Bq4lrSJ2c
svq6FuKcrR8typIGn9d8dW1oRhubao/Z6IE7QRyL1ML/VmhV85o7Ph+hIHX6p3XBymto07wXMk48
QsPQHoRyyA3KYC0b94cYLaTHxtrj/MCM2TBLCIuZTkj8kChpUR6RwB6QdUGlTVNu5NKa107q1Dca
fhV0pmVbP8SuNuuRdGazgT4PqiZcGiHua5EhGsB8iAC9k272YJUVpS641Lrv3TDg+520Gb+wlfui
pjy3k/eFUjUgpSlw5VZD5KwFp5DUjAuYAvtKAH7YZ7mVeDFUYjZ3e7dsnUvfF9k3ZB1FsoWmtI6d
21sXFCz4B5nY/cdgKYn2EjyfHzPOgE1n99XdPNRbq7Tncwl704au3lccWXr8ecnJ/oSmnM67rJgO
yH/kpVh6+wWtMxNm6HRV8AX81f9elM2851O+3k5eEh8qihmMSHaNtUecj/+E+97YEYm+BCEEjodH
rVqBj4diTbb+ki83mZm440cR+EsaDUIveQS6TpR4vcW37Sh0nwcvkFROlNQsM+XIzWByyNR9ll/k
tKJQFyer+cmY8KnrzeCkQRT3vW6FLaArSU/kWZafwCjnrx6r1asc/OXOAPYNor6QLYnUTeBEzpyA
a5qtrr+IbuYMZ0yq75qkKjB4YXAoYGmHxdlwbvAUXuqA32W81B+bgg/Efmlq7QoRDTBkU84F5Q1T
tTWNtHvSUjN46vje6Rb8oozcvhhvDXaEM1Gn/cdKrNq+WIr+wpuQ+naIcgUD9dog74bveJAL7kmG
qoFIeWTV9BY06O7ro21R4cvcuVrrpozn0X0ohMMgRgXgpXkyi+J3cLcK9c5DfrXZrjwZS2EbFwQf
qTKccsIr96k4WVEtSWbxvd4VafGAkB4y+WRcDeYAEyvlgv1DfnK2nkyunvK7NqayvtrKBTspP2yp
nLFL0xJUl2CVXLM+zsNZmHho8Wxfja0y1lpF4JwnJ7stq3hztyoPbnay4xrKmWsG+XTIl+HQ6Atb
iPLvzsrJ6ylPby+kwMCrjL6u8vyafpVGYxLUR1c5gqXyBqfa2oYMD+klCP/IMwGoO6naZhcrX3Gg
HMbmb2Zj5Tv2fRzIq/Ii/w9AWPWiX34BEP4lPPgffAfAwX88V9/+ET63L8O3N0Dhv2BC1/iAjJG4
UMcjMt456T3/CRPyJXAzpHWWCnUDyUIl+jtM6H3wTLISfdemQZb2KhDE32FC9wOol4Wnie8VnOxW
fwMm/Alx8l3XJivFpe4aFfkp/eRH8G4wYTglJqGoGEvvTuBXPOsXf6k3Sl75YskAvtQZ83g36cqQ
SjTHEvbTwkMlH1PvaM5Bc4sLP8Zhu9qPJIV36Of7uaeGHFjlhYT+gmZ5WGeW1OpX0aXWe3SDADRD
B2Oho9vhipwiTn7wdmk63uelps6c4pLleZot8y53HaIh5oCpIkXE+WCMKYdcEQsYX3rbkFXuCEcy
OfWBdY9khAQCr7dv1JsJiJP2WC0ntjw1KHXSvSvP8JebobemJ6s1FidsVoueqFmsO497cOt6RTuE
WalVT2uCQ+KaVo02DXUwvFs3y6j9MKuc3Iy2oMSbR5MIySpv9p3Qx1+F7L4HKdWlQLBuAFESMEUG
7lsgzhjssSzQQkYY4eINfaNeOMy6tgmk7m7+GnN7j8CqlyIQziPMG0iUbJy3LyXqEp99ieqLFI52
W1RSP+sol9qYwUg1VRd7+2So/g9OoT91Vb6RmV+Pr20/tK//uHyW3T92Q/XtuQf7/19vZOb/++0f
u9/+nLzWSuv95g/Uv3FW3A6vikTohqL//W5Tf/O/+8V/vP53Thzl7vhzRuI/qmQQRfHmnFH/4p+a
cxeJuAnMR5S7B9hHrM9/8RGu9cHksKB5mBY+npgqmuj3g8b/ALDNCaNaSyAkrB/4CB8bJimQ0Aec
N+p8+jt8xE9pQ1g8OdBs1hgDruCnW3Utx2rocL5HNfEPkaOLxyTAxE9lytc66F984d8ODfae1Mzl
WTcipVhsyL8frtgfocXvtcKkz3IVEL2T+If2/X2Gpk23FVot344GSgvPB38886vytcuy+1nroNe0
auNnHsE0VX2BfX3a/+L1f7p1eH2Pq+xjAMBgor+7SzkJpNEN7PGl7WsiAq+1NpIogWtZOukMxLP2
NFVrZNKB33s66hm/0Uh86fJpNxWVFiKyE+xDTRLIyM+zNHKbgZAV8lAORSFlHZ3e8N9iB/9/v+0U
Jv7nt919+soTPn0u39o91D/6553nwQQSAoyAP6DfACk6v9TfmUD9A6pwZEoWXI7pY9X6rzvP9D6Y
Fo1B5FXzXOEc5Uv/fMSb+ge+DTef59kedh/P+jt3Hvf9GwZAhYXqKqsc9N9ADfGOoXHaqVssw5H7
IB3rjWPB5AOTyt0PF+UP7qz3H+zfXsU3XSYZ+ijf+zYSxE+2NVuSxp94M/Z4J2NCS+ghsieCnpcq
6itCc/76Nf/wJ8OUoNtcSIvy67fPobVOUZbYrtyXtllvl5b0FE3Z//76VX4ykKsfzcKW4+HaITPt
fX/pAJLQDXFHUbBRIsOzBYq9SE/JR671oC9xJdY6DhoGxguWH3Rra6IVZxbWPPywuDGPjY4JORyK
8kWYEyXhU0VGx13GSjvsTQloF6IB0y6WtNLMm8FwEnM3EGOYnYMW+oS8+Pa1NMri0HW99gtLmTr6
3306SKOEhqb+g6cDs+Dba4jeIxiGAHahWzX7RjPNZEF6mprgzKn5aYAUCZcJLVFHZsYua/XxYNsy
26FvZ6TTGm/6xdX+iVAkcNbm+cBjDNEdpBm3xY8DKca6VPh4U/fUeLhntmHOn8U8kjmi18sDsEwB
SoERKNFGle9doSnSZ/sXrObPHyyT6cY2eerZeOren9IO/CGGB0pVvbiYHoXblZeYmpdfPIzUT/Ij
P8iD2EW68Z+kndeS20iTtm/oRwS8OSVBotlWLbXsSYU+aQTvUXBXvw+0GxsiyCVC88/BzESMSaJs
VuZrNJW/kIbbqy9V8HhSwyHMKOTgn+aiBXgPcoRKFXzcjVG92J0cPjxDNA4bAuHTfj6optXp0K2L
KDDzon7IR+omHayLYucCrVHHUfmphU2f/O3+JCoCgwbZqMbrZ23KMFUGGJzOC4MQ6eUQx7oxg0/R
5huAgItxJOO1UYZhOJk2fGbOPy7Unb7WOq0OYuQdwSh26SFz2T1dVrt/+0W/QyFyAVKafoyxjPMf
7w1Reak5tkMdKF2bvEXCfGgVp9mwclpygLN1QRDmiWQeCcuFf3oeJCn0bDCSqgpi4YGgB+N0p3dj
/0LDoXnKpOX87dHtgEYxkaZEbkMD0LI6AmIuL8+eRqTL4ZnoRvw4mwl4TAVsPF4N1gg29/aJerG9
CGgj4MqELZmluR5FTsG5sF3ObdcOaS8lgvYtrb5/E8VDTgxcispWPh9GRxZ6bhtOFWiF7u1mXbYH
TRP5v4nC9/AWAm8Dv24VJe4YUdhHSFrV4jAlw39GzdnSu71InnmakykAJ4B8R9rnraZI4GpZsyr5
FpMi2aBRLdcp8MKL0j7l2mQ/ImSY3tX6HO31TMbHeiH9lINqb5wj12bO4Z0JC9CBdb72JdFRZLZ0
wcwNVVvBZfOM4wyCdmNBXrDal8+FQ8eOVsHZA2A6H9S4Tm231fhcTyxpbqd3gP76gw5WeMr7t6iu
kAUyjJ2hlkEY1ydRad/GkEJn2ADQKTWMjr2w2fhVV7+dg4zxB7mM2s35jzKBNEC01KtgMuSbInTl
aNbTVhp1LQiQEQ5pVi1X4XI2/HHAAA6JbbUhCO0PbEqVHkKAaYYbi/bKibmUm1yeQYBCkPg/j9K2
blom9VgFoinUO5lW8VvKqXY/tk6ycTgv/6vVYbZc5IisM2QA31Y3z8RkgL+QWPuVaLyJwgXFrlqF
X+kJte8RsqCVI0HaqADkb+//y03jqrjaAKRzqORw+61CCzsUdBzLKqCi2n9NpEXnlJZ/UEnoNgbZ
2YN0hvKflhX8BCEyu89MFMxsYcUbK2eZtLMxwF3HwFiH88EmtzFXP0QBpld2VNkDPax/qaqSHKqp
z/AeFsYulX26sUkvLvvlybBILyACjzDT+rJvhRu2OW2jIDFzEFFNUYdQEFi+z/AwqUjnpZgOeW9O
H28P+MXaJS5VSa4t/A8oMqw+s7PsoUkGTD8HXktPyCGjl+eF1sbt+NtJdTWaPC/QQeA9A+DQXp24
IzZpQLYRuc+k0n2sXXeiwJbJO1R7lYepqvu9200IJOZRhNy+kz3jn2ccYDK5e1vm81cGbjqZbm5V
+8wa7Mo3hwQNG9ogb440v+QmSjkpMiaPvF2A4estk5TW9clLhs4fmxDNUEV2iGeOiz27JV8Nx+wP
adikIDJ69aGgYP8AVqPzXQoYiDIY0Z4+Uxx0HWdSGkoR5NmYPlf5bPvTzLn219OANwdVOV6P/LFO
XhWvhezrIFwRgfPyKWIOfp30X28HuYDdYX5NFId0CxkBjRfS+REy6JBv6asVAXZYP8Iqfhltm9Zj
HFNxpGfsp33xLjKUD6jGHBINZZtB2EEkwY8YKYzKokJwhe7miFbn7vZPuzhxll/Gs5naOEohPNvO
fxmM4750a/wjEn2Up1lrGn+usL3WMX0HFRWyA3ROAcyM3Y2Nd3GsriKvxsSqUQKUA54S+YBKieyt
AdrB5Ph5TGfy9kde2WuGinoaGSIsDUC+5x8Z9rM+qHLAoKUZYYbadbSv7cjaGMqrUTwEIjlGKd6t
H/WpURkioXYfDK3UAiNnXo1ZfPr7T9EXyjxw3iXpXR0bqmLVsQqALWg0t/ZnqUM0HAZtY26urQrq
EtRBKXLyWFjNjW00dJirhLkhuTjC7Ey/4EiJQXc7lE9JMtj3Q9hhdQ3ZYsut9NooUu2zzCWZxwB2
daf3KeqToEhyDBHM+BM9/sJXmsG6uz2MVy4ZXqvgTJeCEhIjq5xppoMLGD3GYAIC5APYsOGZUxFY
WBjD/A/NiMLy/1bB3v33gfunaPuVAWXCKL4Q0FqqB+crUB+HsdbtJA+UvlUCy0CrqukBrCR42+4A
uEpf7wGa5MXUbKzKJXFfXQAm6TZHj7bYPy+F7j9zJA9UwKLemgUzEE7fQp59P8u58Y20ST7YTOoh
dIrGD9u43pVVtaX1cGU6z8Kvtp5kEVWKbLMAUdxxn5d1CiKw2XLQvjKdSB9ymy4iMjQOV1FSWvMV
EnxE8UzrbiTzvEsoNCFnpsujZTTdxoFyOagclhwodMbJl5CaOR/UWRnJqtGLD0r+mV8k5RfaYRbS
A4m996TNHVhG5osSOSXc/d49/e1iwtCIvblIQVLScVeLdzBCtS9ttQqSOn3hjEbxSTrKSy2bRbse
ZVEWmfrsZKF/O+5FA5EnLy0BUiV6HLyw1uaHmlEPYRyKMqiBFrdPKY7UJbICpqM8jFlt/AMuGSiF
2yh1+zrKqEXTP0SndgD3Wx7QNPU+j9ns7qUzcmzYU2N/bVqtd3xqXMp3RJhxItRgmzZA5FxIlsjc
UQV15ql7r+LKDIkVzAxcxVBo4X5Ep0w76m7SfiqsTp5Qryu/ydCJAUO5VVXtwqF1X3jnQPdVbPcr
1CsX3bdyQDPQzZt/bg/N5TLXXF60aC3w3gPytiyYP14iA6riieiTKnDQ4P3acmPvurgpv96Ocpmr
avD+eEwZJHLIiK4ua8ihBiAxfKQVChwiHB+1wUMUwCjeYEEAVmrdLY7FZYGR7uXyJCEe9B3Oy/MP
q9W4Ba4U4xBomfJk54O4n4Dh+eyP8N7TRYLiD4gXxAYF1ZcGgZ3WAQb/t9+9/Aiub5KU5Y2yWvDI
X5Sp3oocTfYlO888sMmynt2TNoYIo+UOvheqcOeft8Ne+3guQBY6bia8RtYNc+zdo3C2sFTqYgfK
RFWqz1z9im86TeKPAwTsOErcb6KD3OyUCEwmdTIHt3/E5VEDW4M3GX1FbmK6HOcT4CnIKqkRVkhK
YQAPM5wYQmHXHUANJagXRZB3qeUnD0DGBzDjqbMR//og/PEDVisApmje10LPA2mM5WvdzcnrCCfy
EPcDzg6WVT2ENloUAAGw6DBLWLvosW1cYpfb63wQVttLdJPqYJCOY1Isv4dd4b63zLnduKOvBaHb
SrOT6h5/XR3qqKCadq/jAtV7RvSu7U11B0PZ2Mg8rkeho/l7RhebnLOTIgrTQVYAKaiWm6rfabn+
rhGTu7FjLotCWFTBqUMZmAIM4mqrZWP0aHiabk0alaADmptD9AGFxs6ni6A84boHXE2O/btC8Jwv
IAiT2o3pP66ZQUIfFRvhVytFF0KmPpKRyYYA1LUx+PPHrcZA2lGZeFrLdLowaHWQ+a+KcKR/e+dY
jOR55sMQ/G4gwxOjlLCaT7QNjFqiWx4UZpV9NIy6eJzrNEZiKtp4ZV+mH0SCggiUgOYXJ/T5nAqg
vwhkZHkw4aCzdxusvCLHiw5V3HzrnGLrDbAVbvWmV3RuNS4XwqkZyh4IaPiIaYkTmILk5AnU5W8P
5NV4dHgWdNWCcVim84/Lre1CfGZ6DMTUXoQfYY1rgdJGto/WR0dVuhQbtajr8bCLptdLARdq51m8
QeQ2CvXEw4xSQbchdA7pZFZ7z22nQBfDli7olXgGtDOCkVXRRFudLgVS8dEw0VrCsGNGEF1GB9cq
v8/ajJ7wnJfH28P5u8q9Wpg8RxFfg9bqLTbv59+ngLtPRamkAXcdEg1J+qur3H3YQa8OixdFjWEw
AsjS4vQxUer7WLg+HAoUntOjUoaPJb0+BFkS6NMF2OnqaGRlQCrmR5kabUz9ckysfyq4C8AoGqg7
elPnP7WH3lb0FR1EqNW4nVB+MIwXOvUVDLbOQ5xL8zYmf9n7FxFt7luVqi59xdXBhbq3FnUesqAG
vjmB4ShLhSpOUQpPnhBgse9DZ8aZlDbjxpG5rOKLwMB6KK+oIH/WTzQEX+ZCKcc0mAa4eYjD1H4L
UHfjJvtNSl2FAVJDJrVsJoe/OR9RxVFnhEiiNOjSwt1nNLSOThG1L2gtO3dDM8f3unDm73DRDMyW
pPoMGNg7oaaWwofp3ec4Qwfr9oJcJnH9kxYy9QIKxCZ1XUZvvaYQ+ZykgVNa6mmxF/FNNdYQLna3
mpxXQ3GSgP+Abc1b4vzr66x3Ke7y9WlnxkGhJjx8ww4mUup9vv1RV6aT84p2KsnrUvpZraMckR/T
bd2Et4rIgVHVzRE6X7IxdFeODhBadCB41MPiXFcrWnUyF/23JMh7Vo7ba94HmSCRIAUqaQXuNG+3
v+rK+HkmF82CgWUBofZ/djTSV+95DxpJ4IWaeU8DZDwiaTPdu7L4HzDT/8kcvxqKL6PvgVYyvcfz
UFIpczDcXRJEeT9zy0TI7uARfbJlYm7cn79X2GoFemjw0H1kZcDAXk9Wq5VS9h7iwKY2vKEhbO69
Pi0RWYd4h2Rbe9eojXqHhTO+H7VtPs2KXUDCSoYHw43EaxSb5mGiIvbTwIgIDudogVDERKeAE4V9
DTwfZCpogcGlfbDTzN7jStS/pLMuYLYhYo30Y/a3sAiXwrsBFpa3mkG1YBnfP25Nqdpp3cKVC0aa
Hb7dVyhpWzLdOC6XkTkfOfz/XA1EMp0S0KyrkdNyAYeyr+KgrOf+WFoVfE3LlQu/tgxslMmPiBmo
GzfY5dKg18jtvHwVjTFnlYAYU9QBn43igGpLesTzwDrUJXgdB47z7fV+5fXBq4c07r/7++46KR/R
ZsExzIgC2ZRKMEhE5jSj0+9lWaOOFunxvi4RvcH8qvOHwdP3dtgU/u0fcXmU0J8BEEYTxuBuW0NP
MOlpgQ2i+d8AOTpaZdYdrBGdz9tRLmwd2dIwpCnucqIYoCVWWaSUCngJ1GCCDGwcKUCIPVWTQNlV
ZjHSrBXGXQZCBJmUsjhFoglfUE37ForKQs6pN3YTi/jBmOY62PhhS015tcY4sgFwGBZlZ37l+UrW
6L1grw2dQzaKOCkIae7rMWzvIKHou6koxudCR50+T/rcz/TZgUMLqWluYmSs0PLauEGvLT6Kbi6X
J2c7b5vzX2PZIxxZ7CiCsLWtr2Ka1GPPYwi5m9Ta8Dq+zEWYdb6XejT52sUWtlquZwPXk0BleVMx
bbGxkHSuJlQmdza+h4iZjcWOAshWqe3auuftgt7xb4kLapvnX6nLLu4no04DPfGUA/wWuKUI+1J3
6Ye7bq4ezUl5EpbId6hP6oEL++3D7Wm/Ms68aZD+RTSEo3ldU3UGKZHlDFOy8BqqGD06RJbQMm1c
zdrYYFcOMWzFXaCJwKspn62uGiNOInw9l1tN19t7JbLdewDQ3Y7flh5aq693siv/GosCxpMdDZoU
0QmyzdU6cmzI90lK0ElHILVBks2nSbmZ710bRrTxF76IgVa5s/62okbdrzaTgIvveR4T9wU2nnry
IjfcV1rawSmvugFSqEYij2fOyW6NCTac2cJEDWsan67ySOvgQau06tPfT7EDwI26Eq0/TrbzRRYZ
KGLCE04CLMqeU9esHxMXvx7Amub97UhXjlA0L363oEGHqs7yz/+4DE042JWd5Ulg1IsGmp3ncB9M
iXn47TiX+RgoOjos4PN/g1yX2fgzDnIEs4aWM5T9SdsL0w6hc7b/ILzywrmVbUS7tm6XTh9MF1yB
aSidR+saXY0ssESwFVVxnFuTnDmukQ428/oYOdDme5mZG/fEtQUFUIEnClBUy10/kBKEQhFc9Ug5
izJGxdvGvMMjuzV6vNhuj+bvvvTq5F/eBEjy02cg3OpKQsVciwZVsEAU7UPU2bu46Z5JQB+FpR9g
NN0lVo3lLbVRoe2M3nmv1jUA5vYZxxwEU6m6D82zKcaPTvU/Zgv/Z3p6icVdaF0mxS2uHg/s62pj
oYatTCR7SZBR+kQa1XSgaFZIOGvx4Nt5ah2HpKmeZ+zjT3xieJBi7gNHkTZwmnCrhnDlXbf8nN9o
J5JlGgHna6FuyYnShr2U9GjqxzAaHsa8+Z5JLE7Cdng/JNjQgAanMQBsdZ/a3XgPv6I5GHXXHqOU
xtjtyVsCXsydBdVr6UcDWV5t7gLcB3IDHDxJ5UDdypH6g3tU7wXOkSfY93SPI8/+XOpRj8UtAgO3
w1/b8XiK0xRh5SyoovPx6B2nhHPL9HgDAleGhvVcCZBrIze5+pELMwQEtIGMr3EeRZQI8fRYRAUc
vvo+ouL5CcErzacajRwM236R3kYYcjDz57bEJ/r2R/7+iotB5plJZ9V26JCsFuEIM1bBDYtXZqbx
eIleJd6PsrZPg5bu0d7CXAEWARNsS+8F49UMz8HkhZrgWzNUwayJY6U6ftdqu1wDahGn97qb3aMQ
+NCCSTEL1PLS6tEJe/w18dvBGFithl/WVD2iNrTHTuVgWSECLJjtqOGzVmCACaoR1Iy3s7MkGL0U
rQb93Timn/O6/LFkrQ6UWB7H90B2jzzlngyX/TF1p1QRgTqMkPaih6FYXkjuKa2r42BYd4nd76tY
PIyhd4+q2dPQyaPE4CJXtHeVnZ/UKfyhpMNDhNMxYt4vOiaZO4JxCGJ33MEWtMsvnWLc9Vh6ibE4
CU2i0zHUJzwNP9yek6vno8OCX8qHyOqu1r1jyLAeBjZiVNAPjY1RPeZdFPMzPO/tdqiraxxdVqKR
sl+wCFGXmKWXLvenorlB5E041slsC+R/PYpJHEoMZBKrVLBGEBwUmpoEKFDX9wMraWcrevkvbmgo
tGScC5MAKNz5TqpHjOwQlkgCU2qzHwo18RUI7afbI3ZlctiIOjcKRQWKX6vJqUYrzQqauAE4KROk
UYWHeFqIY1ptdWSvZAJEokNPSwedszW+zuobM0rgqAcTnk2PvZKaOKWV7skoUd9M0qrceCtcmSXy
O9TDeBHzMDaWL/8j88gp9XVS58syqvAPcpDJ82SLLWzz9Sick1Srl87s6ryjiCBzlSwyyJHp2uEm
ax9CZFI28pqrUVCIg2+9JP7rteCQpQ7ZMnaFPdUPOJ/2Pu+9fKPqc3UtUHeE6wUCBzLY+YhxY8+6
EckkQOs7PJpdPvn4B6Dz5FTh4fay+12sWp3TwNwwyqFBA7NzTdzpezUelA5KB5ommDTQz8iRIUFT
ebhrNMzUJbrg+GWjC42aoB2hmjJTJB7uGzN3k10TiRlnQdWsMUg0ytjnZk0/N5Fev6EU/9MS83xQ
xs76NMZ2nR1SRwGsV0xe9qRNABx2deX0KPBblW7t+De6D6E6SGUXaQPybuNkJ+T6DobRe5OX3Q8H
NOoxjT2oZ2poesU9O77WXoXeeOah7/P+i93E+H1lDWLAQW310kHQMa+HPS6AdpCV4Iv3oin1ryrv
drzeSzNH6R4O9cJT/gEgxcJ8K6ejUDhl/tLU01EvkCnbt6NEg6VUEeYZXOAYAA/17FvVefry+6bx
zkauqN11HhT3fevm9pesUtX3nY1o3s7tuubzotX2n3mmQ7uPZFR5Pnd2+oUtc+K/xF3NyiwTS/PM
kjusKRJEWvTe/mqkifG+4RlkgYIaUmQJe3uIdpiGp+NucuzytQH9eSexmE78dkYpljGT831TJeHH
OnXrE1z1+l1uR7h9TlFJL37WsW3R5FG1pvzOi51YRZdYHxEiqTSqmY5dz59RO8NizhVKlPu3l9uV
d8HSvKJWQtOeks5qZWPELepSteIgtygNV577jzTacOc2yTu1qeR92brmRiJ0bcuSeDscPSAcadOd
b6YGrRPeldTUnS5X/LFV5kMU29FGTfPaocouQomVoh8X0uqQk2HHeNI9DgbeeuQyutUHM7I3R10T
09M8aPXx9kheOyMooSLLuqjAWuvOKqKT6tBafJbRUQ2DwtvuzJKCzJC7H29HujZnrgsSEKgFM+et
BrDo85li1RgHGFt1R4TWXNzSJ8rr+TQENS+9/6BjJzbOpWvjCRkGWA01YNLX5Uf9cWlkUu9FXIF2
LoZRv2d99iesaMqgTMYf9NfUjUVyZTQpEuPsC1AJequ7ylZxTnW0wm55hVeIknupVfpVFf/E7lff
+LBrrzNC0eT5rZUBi+78y5DObtoUiaLAdpv8TWAzEqguXi41UJp9bOJNrwEDOGAVhFECuvAPjY4/
QziTfIa9usVGuTK5Z79mGZg/xtnFd8JRBb2McRwWPalub+UmGnU4z+/rVMlPKKNtFQeuDrYBdmdp
8pK4rWJ2Heek07D/kUnwDiZqoL6sJuuIxqixcd5cWUYoypK4wbRBDHnRXf7z8zj2Q5fbjZR3TlGD
A+6NKGCCRlhttge1pUZ/e69cIYvQqPkj4CoNGdxEjjoA4cCZwemFyQj0KDSpEjai9q2ixZy0FMqp
TIriqFcY3XSZ4x2gzW0kXcumXF3rFMwBXFBSor7mrjbtgCqJnWo8dBZyh983XUVRuvimZ6N6SDwH
Q+TWrAO1SZU7vZJb2+lCDoZauEml3qLyShECFsf5uAN7Ggu0WTkzVNQTkfJCnxUntbR+RNzsnxmT
SXOKj3bafBJDcgKP8kgCh/6V5ytd9XXUyi8OasOZnb84KmJXmXzTpTdtbPorNwNyL4AbwMeC3Fyz
MHuoUSEic5zZNi5WKCZ7h1SWW/K9V6KgVcE4UOJcnMhXQ5ECeVcLJaRHMrnDTqIyHKRuqm18y5WF
t/CMOZ7dhWnMvjofcfT34KzHPJsbHP5I47z8YKddepfPozjRD3YePSWp3qN4KQ5qg9WVbjdqkLfx
r9s74HLHLY1KHn0OZyOdkdXmHoRsJ0fUFP0ivXxMMVm7q3FmCxbBwe91bTh3/3/xlt/zxwGmSj1s
EK8UR2dKJt9MQHKNcxoe6ghlskpv6g2m+2/i+PnOWkw1kQ5fpDcobayOFN1j0dBQMY+woqL3lRHN
FhoFKSRo4XaYqGPUMcjntuqrN3AaMbXs1irfYtEa3c4oseg+1ppTJMh3TU1PQlYYD13UupM/g6ls
/QqBY/cQ4ZVS7eepdbDIMKxc3aGdpL0XFdtll2G9luy9rEz0R7eZ6poCq0zCXSQbtfVbORrfpWeV
3a7Nf6sIgUX+ibvl8B2Cc/4F1eGOhBc8BcJ6ZtL0PsYR86mJTL0+Ju1Myb3AhznbowCKSKmmKPNx
GjP1PVxLFUWkrO5c1E5Emt8Jq6yxfWaoHvu4y6SPbUPOK0Wx5p2WmVbl2wgo9Zg2hGXmu5ZRQVnL
Rzv1R6pTr2PqyPgwTfHn1FLa6qDiWpntHaGoXybRm6+jG+PSg47dmOE0NI+uTyt/cPpWO2ZoYSEc
5802aKA+H5/49clj3+SNiWd8kYp9KlVjC217BTtIyrpgTm1Kmi777Xyx6UqWgMtzPBQM9FNqSEPZ
KWbjYdpeGsnenJAxSssJfWcXOwytTXHCMfWKTR/H+KEJBO5QqUbgCekWRB+20Gi/C9yrpQnYgr6Y
A9l1qb6c/7wE14ourl3v2Dp4rtWhugfdWO6MwvLLyNH25MHv4TeaNMwGdMzp11mV5AswCJre2/id
CdE+VE7xgZV5+OttCqmZbhLyGstzc5X1OBWaPIK76Oh00eMwG86ELQjeXLjKfNYUtu/tcBfXH7kq
RS5EvbDypDi0uv7Crk6iqJ7jwAzRAGVF4foTJf2Ta1IIHJMQ7IRoD3GqfR0rzOpvB7/IqZbgfCJ9
FvrWF6g5XCIN2UdtHMDpx9zNCN8hS/pJSzHYq2T1yzL7d/8iIG1fUmXUmejIns97rMxuPVQ9FxlW
LUGWFh12jFBXvIk6q1njciLd7q8LLoD6aQ5yyzPIZOirc7BQ4MZFPV+pSpsMZsi8fSGmrTV9cZ0s
UchhuEsMAGjrWr2HIyA6u3xaHaKwHFoqZVsliw5RO8nDIPBjvz2Uy1CdbaElHoUqitZ0TrQ16bUY
dUfLonp5xznPdQnrl6KS+yRsNLJp/Dr7Xq+spW2x1bW5SBNWgVdHS92HDZqePHgwDlV3+Rz2R9G3
W8jfK8PJzUzaDXYf8NcaYzfaZtvr8QRgoSxkoMypc+zmMT7Y6jQ+pYi3bgznZVoCWZlMcKk4L7iE
NQwMiWRFT0QdBaLS9TtbZsb7KhyNe7RTRdC6cXXqJpkFU2+JBy3E6VfERrRLUHB+uz2xV8YXNXqT
vBfGBn3tVRpWIZCvREUYkRBPPwrLCJ9jS1NPt4Nc2E6rfO6fUVabAtEiq1FcGMMiauIdbJhkryvt
P1RpYOdwfezow5y8ejwmIQ0JSnz+VE4IbtPR3Hki2Ued2xzopZn+kKoHrLOhUE3RYYrpOMTc6KOq
vg5t8q7LaZoAeES71mkwTTQfKKrYh7br2o0ZvLZigB4svUSQHuzB87OlllUvHD2NAlwwzd3AE+aQ
2upHYGm9j37gFinv8nm8jCBGebDWKG/gY34eb3RyJZk7JwzwRvrpxJnuJ5NpvEuhnPu5sN5bxpQe
wIxFjxzAHZUjkR2ROFMeesP6a4zv8ltcoOsgITjirFWTtzDcroTpHwYepge4Yg0hKkEtNgT6QPkj
s7H1zBAlvr2GrpxASwcAzYEFvAa75nwAeDGGudaxUOO2ey3CRH/zQpl/wIQ6edMis94XkuLwLqsc
sbV6r1xchKbkwj6lQ2StVi/Fn1mbYvy5ceB5CLU52qUCk9N0wCg6cSghdik+7tn4ZXQk55R4zRwE
3+36B/WMnzVykelQYwyQ97/sKKWdm5HuKf13uh53IVJ2ftvIJygUCYJP9XfHKtuDzIvuEFbK/vYY
XtnsEIB5/S44w6X/eT6GUpaod3qM4Vjo3dFzEI73NIQa/kUUHo/ME6AKZCzPo1DkjGPYBWEw8IzE
DRFfYaWf3I0NeHVSwLzREoJAwbY4jyLTNKWBiPoRYJh5jxyB6kdppp1ym0/r5uUlQQVtYylcHUB4
G4vKBPiXdWctVXGp7B0jDFo8lOtO0w4YzuYbK/2ySkAizS4H/0JReOkVnn9a2QgzcYEcoPSQVC9m
vUhja7N6CItIHhHNxlwRaY8D8D/lo1LViNM3mXoAuxl/AJw27Id+NKl4m9ZLP3emTzdQI4dtnPkh
qYoMNw7Jn5VsU6Tu6uiAL0GwgCo25dfz340sfyw6RWVKJGa3to7EEW7dv/7F6qLuutTJl5N3tRmr
tBSNix9roNptFxhJbh3spqj8v49ClgzjgpINpbhVFMPp0oGeFhM9I1BRTE6zl0tWcDvK5cOJmV6g
MovYD5TJdYaayxSDQKfjJA0xlq+HGZ8+le6SPcdI8FCj8cGHQZ0YQDXP1fiKjosDQgAoZQoS/m4Y
0a1Ggh80S1HUGxWEazkKRXuVKLqDjvo659NDGvUh7PMjd4n8DprMQB47m/dqPtf4FOHZ3qKquZAM
sL+2M6iG0j4mSdVujdIy2Kvkk/4BJEAkmmhkrqvQ81zGhUw75TjlpfeCO+JjHSouli+5ebQSI38p
KsxdI0/8oimV/xImhq/x3I+vlVVqr7en7MoaR86PzJ6OySI4ueQFf9RVQq8dmtYtlSOWFLWPwJa2
iwTUmr+NsrRRybaBUC2ij6vLri01GBYzyk92po87tUuaU5SlW4Ial0coURjP5QRlP62ZhSbeSmmh
zXi1Ax/DDmWaFr9SHIj0eLzTwZdgK6yPGzuLEt/FdBKW1gV3Kn0F9GzOh7CNJ6Oxxk4cM4mYVIyN
o5FXP+gFuepBNdMhqMAlY2XulQ1m6nmbvbeEM/a7JrdGbTeoM5dw5ajvAdpNr+DEFC5h9cVOPA+L
bDP9hkGCax5Qh+fVYMx6/hZFhv6jNuxp3leOnOw9BurqN5nhFezXpjspVJG63DyNzYgkrkfDNtsL
kepY6hhz8oZ8d4Y5Kw1W/IDySIQ7xwAz6Lda4o34L5eh8EVvKd7eVfQGP1w7C5/6qYsfm1yKr+Og
ICM7etX3OJRTtksTiIw7Hazsay8r86M2jPmvotOL/yRVWMfIW6rWQFvS6lnOXsy7AGuk1Oy85xiB
I9tvC5VQgjL3yCq3RzIwZ6iArNgQ3uc+jX4kbs0OKNM2/q4MnpbvkB9AD1gv5ScbB9yTAfnjk1bO
FXYBBmsgSCK9QHq/kyCEwLX+GE1Nvthxgc0djJzmbtJM5zXX6POCOtKVR60xY3EwAO/c4bVOj1pX
1OwbrjXD56Iy29fM1OYdDlftq0v3aB9Z+WMqcwVBNUT0scSeKwouxSDe7L62HjhdnLeM2uhrnSTi
kFMuav2m8Cbs49TBu+uUJEYPHTk0xccTpFL/Uzlp5+7MwYvjPW8iq0FOM+WpgF6b0u5yRXjDEZ53
+E0r5r72pabJ56SP0ilorEox9/8vwxBixLMIHEnsRHCxK9N7VVJsxXq1sD5mqJTkO9Q3xbux9rr3
IfgrPG7dFPS0lmNRuuPBHX50M1vBxifPP93e/cvuPj/vqFFBHqcdhjjMBX0gbDxnFGkijiHGRXsR
IdAgS00PnNb++PeRQO4sDFQ0MHjZn29FMotab8Kc6jhiIw9VG/3qZFo/q14bb6Se174JgJiuYmBJ
j2udFJZJGEb9GBGJp8GxDvPmYa6EtW+l8uX2N10i4YHXokyG4g1nJ93ZVRqSupXrKizQYxW2yDQZ
c/6mOHT6ORuMOy6SCWeulk4/AGM/Cnt4kliebZ1yS5DVHPIj+AEqOTCtntUhN1QGULpBeMc8xM0s
G+18Z43eeCzN4qM+yQeI0nioCHfYW6L9jt05xQ3plQ94Gf8Tet8SZXjoOvE1du0HOzLsX7Kaw7s2
MaqNW/7KvFBIglvIS1blSF4N1lg7s6mWrLVOafsAB5ifWZvLA/xo8dcJO9NiLzAtmCG03lYvZhcX
sxQ7XnEUll36fW7R7pOO41PIVlGCyAz8hUCC/P26o/mzqFUtelrg1c5XeChivHTkUpp2QvVL32kT
DkTJcMe/a/+LoYTlRP2IjYvk82ozOVpnelFBKC+N1J2M02gHYKhGT7KbN77q6honK2V9u3BsIJ+e
f5Zn4e2Elod37JsBmEwpcufgKVZ7aGfdO2TALE4Dl+9BsbTer92qOOE+s3WVL2O3XuNI6PDGQ/sW
h9DV2GKvFk5UKrzjnGjZkaIhDXJsmo9YThk+mrjNWz3yOsmsYmtWr0amrYLcEwcKa/f88y2Mo/CX
p2yOC2B/KDBt2ZlR7d5j+N76aTyEH6cyabCwt/SNSb7M/wDSOVBPLPp49PNWkd0QOZUmhIMrQbkj
r19p9De8LbWpa7tSI/lmch1W0xolPNS0aWKc0Y6FImK/TWzxHbbXI+g6Z6MhfvV7eIWAmKGociFQ
bZIE1Vmqe0cztutnuoYlKzfeAhsto3KxUsDeW1wy+DmvhU0tEBP4a89EKZBy6hujPRramD2peKM8
FVReN86aa6evvuiWg8yhNnfBQsfOaQRl5B2VIqpfvAnRm7DqcEMte/zZ517HbdDACQDH95eiGbb6
/FcS66VOxzuBtaJba5RBjAlXpOaEF4YznJxo9N7piaPspI4sC/0uyGBqPH6+fe9d2xN/BF1LTA2V
JkC6EbSlK/mjtUXygJNifISHl2NciW1aaTSmrzj22+3AV7+WSii4TKhBvMrPN2Nn4+sGLonJpX+G
aEhT+q6RZXdqVzeY1UTlByS4ftyOeaWiTAlGB6q79JJ4Saz2obStRCDlxA7Rou9lxvuF53n0szdt
ZS+NqT8ilDJj71SY+tFJwuK+QbN3FyotfsGdxRmNkTKYRmWieeJ8tpSmftdanf2szwgU5CyRI2Rd
+642PfA/9IePtO8xfKW4BiwTbVXk4Ar+U0P+aIo8fH/7664uX+TE0btl9QJ9Ph9RMxnLqBwYUatQ
0nangrf6L87Oo0luJE3Tf6WszoMZaDHW3QcgAhmpyWSRLPICY7NY0BoO9ev3cW73LgMZExjWpa3Y
SaYDDhefeMW96D0CeZwSvqYFOqo5xpz3qhMbvuZF3Z7cyoXzh+oul4tJwZUy1OZkx7HYIdviehnq
bnhU1bR4TGdXPHaOWQarUdWPqjWWD+7geH6PdL3fJu30RiGPO1Rarh7s3MGdUszuaUJazF/EGB0L
/HNoQrd456ogKofVne51ZVV9XDFxYYu7Eypb6Eiupf2YFhrOdMOgvrfccfb7pncOHiJ/RzXuk4Oq
g0aZeZbAXnXtHolBVNM0g9YyzkF0uI/CoIliovBFA9VMhvbGLdfq0UT1/3dNi/Pb61/rwhGK8iFy
v8AeKHxtg2hVFK2idqwpayjHx8YdvaOaJsbOkXZhe0updzpUKF7Tz9ysiaS00kh3WwJKS3GOcTkj
dtpo2SHuekpFS14c9HLAupXLJLz+ft9j883pLXEr6H5yepOYyAn4oeZRp9o4jRa3LZjc8rZJjHa8
h6iui8C1ZzVChbNZPhdWpt02MRtCT3J02YrZOcIEm5cA3If5qUo78W7A69oMkHxSH1w1qTGxMvoe
CeZUS2+T1Zl+mtEkWRaSycS5JL3BNidTvuSuUihyzjAZPikxJo+Ojolil7T1YdVNcbAtA7k5EopQ
8cQeiPDSLjJA9HLfySrfFosag/WYl64mSCuB2C56ZPpD0xcnS4t2juBLSxDAFqUiDiDAvMb5F0p7
10EGjxfV0jEOUxcNvViN1Z0l+JqyxnwSvMsACL9zZ6s2PadlWuIHToTXTVMaan3qYv859QjwzYRq
Bd6Y2fiu77r4be9Z690UFWlxSpUipf0BtpMcqF6G3B9mL313fZF+R75uFykFM7BVVJQoLMlb6sdF
6jlKFjmFF06DfWgV7/OcgTRURXmsYuvUYFs/1sWTF1Ejic2XclL/mY/rY7OUd3HX4I00HacmDSy1
ejdSGG8GI8id+aRo9VFHyljxoNXHLBhh4FcovM7XkZbZmd8LFylFPwkbgKxJPW6TQKSFLXIoDm5I
ggTSVYBPKRsh7TetB80bhoMjgaE78yaXxnbeaOyDVyBXJpDfnCvFouZiXW03XBzR/xalmfXsAZvA
nX6Zc163HTyf7L37J8R1/XcQ11Pn98L7onSUpPx2TJfnBbL51whsY3cw5/kxozpf+omVZp90RUPg
ckEp9WORW7gqdzUaqsESRfrveZRpe2zeCxcnM0jrBFVFoE7bvGAWaNgn1eKGg/elKMr1Hunb8rZq
QJS5I0rNnZrbftJ2+dGIYT5cn8oLPVqpzWQB1wFRC6F4c2vi8h45DXySMKMf7DtZe69F/Y2Sdb9h
7U3rW6tCRRTvKk97SWzlTxOqjJ72e1K8F1eRQ+uI/Oj79X2+ETTkkOMcMFq4xt6TNiWyfr9yX1Zp
fPSidvCd6Nv1F790+oC2Jx2SUSBwpvMRJ1Gg9UReHDbahAZR6TrYynMEXR/lO3Jmu1I54fBggF4M
k3m7w1MVJRfB9TbEy2dIu26IlS7EFADiBz0vU7/JaYY3NFRu57zqTiCOReBpifXejWbIq6lj3tha
3N6seOSGWVpNJ1rZycOCYuM9YoRGiMdrdprtpHhC1f3nG5ZSVF1igiTIBG+h81nqsTas+sZww3bU
83tafHqo6hPmvrHe3XhrpjzGijLvHCkXPw0xMoxnGGYgXM4HpR6+osyyuiGVmYwKZou9et1aOxHC
pW1HoRK2FO1Ksjz9fBQ8zJvOiCY3LDS3DmEt2ZRFJy/EfDh7b1lp/5CuqXdfVqP7rivaYmf4S9UQ
iiBSYAZlAkkePh8/6sbWKxTGz7GYPVqEY8SSeXpbg4wIhijx3jlFOhEFTKuvOjnVc1voOw9xcaYl
7AskH7fjtvmpNCnQq5Hqh5uYmr9EjnkakNw4XN8E10fx1M1Ws8ArzlTO3VAxuv5B9BWKAZ4y/JV3
AS+nATADto814dldStVmocDSs1Q1gdWA0JxD7CLi8hfeBSwLekeEtEDZzkcprBw7aTGyNlP8543Y
fofb8x4A/NLSBIQHXxCek9RAPx8E398ByWBOwzmp9Gcs5tOn1SMQUxY3OxmFg2bI3CP80Nb60QNt
tvOOl/JUel08Af5McEu3LP/IMfLaRG2ZrZE46Exl3QrPOxeYG7Su+3mwvex308jxjsdUScViWbWU
nHZu3Jp3ZJy552Pd08S47FTRn2Kk5uZ7Sj26B4BGDr2OykJ5VFt4j7itNdT2Og+mr51hxRjkrdM8
r/jExYEh+F9fyVvZSXG88oXjM34xvKL/fP2jXkpTiLXpGxODgezf3IGgMpJmbAtimBp6OBB3i+iB
WwGK5nTKyKmPgyGsYFad5d31kS/de5IkTEeRMwiGxfmXznW9tWmocwutcfKmww7i0Nr571rXvXOF
+5I4mD5eH9HmN24vpB9H3Cxgs3ABuKjcQ2gpH2ijfC0cfT3B/ArWaVV29uSl4BvvDTBgyPrCa9sS
9tpOpCIX3LLFhB8uJvJz6zfoeh/bHq2KhMjjYe1Rn60W5UNiD97dhDrlYTbcPBCu+AN0/U8bBEIu
51qX7D6QEuCJz2e88xRXKDRBwhjVt1NVmePd/yLruPBdz0bZ7OB1TLo4lgfrgijBDWriZogqoE1X
se/f5PGSPivqX8in0GBzQTBR1CLtNs7fjLU7KZ48Zo16nUgE1iWwZXHj+vp5LeDFBKKjg82KvDiZ
xPNhbHwJtRqoIsUlfXxrCS8hXinbw5xoybGPNfdDlw1LuPRRd+jNxbirjcr8Qv9xfMaFuLhLckUJ
VgHs4vqDXTg0SQQkKpTsWaWoeP5cqMWaw1ijUJOsdudzSPbSc5JMSahWUOYlzTNMVMPRMj66aje+
vz76axEZD0knOSdIJMDI31pWlCQiK82MKCRlHLvAy+LpMYmssQlS+BtI9OFveMjdPn7RWqmdIkn9
iZ8qinO/Dq2F0yOYYd+tSFAOCl3jI2ZMRRJmdVrIvcDu8nO3MHce+8LJB5mW3FiSQgFGbs4fZ9Yt
JZtkxcnTp8dFiPKuVVrxwSsS5EVG9FIcCl+h2kf2DvfmQlBAO4JeMVR1ICPb3mquahTOBKII1I7E
H1o2iyAbV3eHfX9hlO8QSHa6I5VvrfNF4WVFNtqr64Tagler77mN0fuW2ZQ7p+rr/Q7dFKCl5Olx
ym3LyWrhdEbdj04Y9V5xUJU8eUmyLgssc3ZuZtIev/Si/OX6mrswqGy2gC4CCiNBMecvx3JsmlzD
usSM9L71V9db3tSe9jGy9e6hbtbqa+fMe0bfF450yoaQMGXBAl2xbZsHT6OU+lPihIhnx3cUXPuX
xaK24MaagbYq9dJWa6KnzgNzMs+294R8SBPWNk3M3qV7bTrNzycMlMnY+tQyJdR1iwlKhBvFbm/Y
YeFFxcnIW3GDw217vD7dr29ORoHnih4fuC5odufT3RRmkuJdZoc43hWnjnjigJLIAUW9mSSl3hOR
3Rtus3R7w+sHVpUdwgKyg15tuqM3guBVHREd9HT8+Sid7U+yR0fNQIjy+3f/oRaVFkqnrMpih7PR
dDfzQA+2aJRpJ7Z8feAwigzQOaMxe9x2mbreNrB06O3QjvT8YET9/HY0YgMInsJ4WCI/OCAOgjWd
98iFcr7OAx8KjWCxufUpCtPwPv98Rdx4ZbE0Np7ZuRIsRY8cnlm0t2nujHutiNdD8XrAOZhQiEPb
ymZTII9DAGmFaT3ptzDyolt1ztts59C58EZSAAibDLr3xHSbUIaaQRlDurLCIlHi+zzN9NMIjCis
W6feOa0vDAWrlkaNRDLCwtpcrqZIEJuoEnjdqVIjnbe2Ac4j3qGp171S0MWhpLCd9CoDnrX5Tkmf
pH03eWZYWWkdKhMSuPGkTzcaPMKdxXjhAMUTzFZxvZCAgC0cm0ZaNySraYa4YMOzzSPEH5PYelLX
NP+odZp6Q8lu3flqFzoTTCO7wIRRDQlqS5lXNZIm3KkNdGxJgtsJabu5cQ9R4Zh3Y5F36GCO5ssU
618zz0jf5QYwQrxg0nBePe8myS3tbkVL5GAX5hDGbl6ETd+p/oCY0YMTTR+un3oX5uh7kYx4Gfc4
hM7Otw0ZSUQSuNJrwJ6ew46zIQxMkGinroyS0/XBLpx55J20n5kbiZOWa+OHM4geneci/2SGuKIb
94Qe1o2yKCM6hxigLEo5/TTqnzALeA/ZLtKcICzPx5uKZmILg8iNVmCbnQbLuXTLdOetLqzo7zwi
DJ2lLMV28zjZmLVNkTKKvZgvtlcsx7hYB+T+Oc6vT6B84M0hRyILQZ3mERDwLUwVR/KiMjKHquDS
ac+R18eIEqR7ofYFsD/iWZziiHDTzKalfT5vbenMFpKteohZsXKneG700udxQ1cKHZPcT02lPrpt
M9/iPjZ/K+tuCavZnG879CGeadFY955NO9RK23pFdKco0KfQcrxX0sQXTrL2AaBI+41VJEv4sxNE
c5hypqz5svmczUE2GG092I2rh7lFkb1ooq+u28V/ZRAp5YIYqCEjwvPp0dq1FIgo6yF+3iMQubr/
bMdt9dv1V3m9WbBJJs1DW4oiEX3381HMMs4zxAgoLaOw59OHSYJ1GEgTgFGgEp3u8v9e393nA+rn
AyoTJO9sth3ELpThbim6mtplUn6b6jy9Sx4SuH6aGAPSMwepF0Emls5JiCzU9KnE6Qo2uOO99H3d
Hp2UGic5ZHXTNwjsXZ+X19uNxwSHLsvHNFS2DT8jXVtAe44TLmneBq0gEGwmVfhgAYydD32BbsBY
aAdQxOW84io5nxJ8izwwXNhvpzFSiFDPuoNW11qgtNkcRlVDpRz57lu1qfsDSk3LYcxNJbCrtto5
Y15vfB4EcwNZySWh21L7TI8MDcaHE+JINp6mCG15Y/H2ikcXitYMA5OAdgCEmVcYpbhaiz6ifU3X
IYbuD1npFEeJ8Fu3JbuyGtRfFiQbC1zI7hvQ0ChEatrO9730qtJVU/YbwdFtcVl1lpD20PMPk9gx
8VxN6sBQhfnTJymBvgQZA18gtdi2GNXG1WppyBSmw+QcomVaTlnlVMfra/XSlqIpTQgnR4JBdb5+
VNHNsGh0SWlzAAG62nzSVufblDgk3boG42nKyzudGGAn9Lm0SaTMuSzxSu0e+WA/3LRIyg5R0ZpM
4to490NvRcc+KrAK16q9oS6dU5xOhN5ATBEn2dSl8FQwlGbhe01irg5jRkdL09IMV+WBS90yfz6R
+Z6i0SICQSsJOOevpqF03Svz5IS2vtS3ukgLvxgTdyd0uPhWnO9y18sDePNWo7ZI4P5MZaFy3ICu
SUManlantJzeG3NbvLm+UL5TxM5vdt5KNuIo1RA+bjd4St0vAR/IzgPUdKyrdg4iT+hgkJco1GMj
vl2NkRYSlQjAq+l8p+MNCemjKU7ljB4vgeJw0NTBvFUzA9WIciwOg5L+ARNRf6STpwH5teqTNmjN
3ZCPn9YCeoWngU0Yo1I8V5VjHCE9xD5aIPFBQ4r9MGjgUOIsqkD6r8nN9Re+NL9U0QjOJNVH3fal
jVYYzbJSUVG6Qg+LIo9Cyg6MByeA9qOh7WFK5QfbTjDHmvTWpA+A1P/5sslpAKpR4trhMtQVOvvC
Cxzm8ZDgqRHEsdH4PfSYE5q79mki/gphnmAMMHXJc2pO7qkVo+Er8bqE1oqhTiHMKVhUmCRjX2o+
Wvrjo8D05yHmfqRv4vZ3XuTOJ9cep4NYJdhzipdbZ/W6AAiYWvseasKnpovwR8bZw+hRrbVr12cU
165nbLcy60ZfjOy+ntEW+I9G64Y47TonzEsIlI2y9ndFxr230mT8eP3jXDq2fpyrzeJvtDZhjdEg
6j299buhND5Yg6U9t1FmBC2K9DfIy1mBB2gquD7yhcMfPBdCch4pL0UEuWx+OLfmuPbM3kk5lker
fRAz2upa0fen66NcOB1Bx3Glo2cqz8hNaAVKds5t2M3hWAzYPhZWc0qN+mG25n7nGHmdXmHH9cNI
m1VXlgZS50XMMRLHVmDo1YQlBiBtZQVy5ChY5naq0v2VSYQ7QQwsg9Sts4kCn2No+4xbx6rmm8pr
FHoG2R6e+dIkUo2nPSYbQNa2UJi0SdyYDYXCvBMo1KhKhV7apN8NirWHmbs4FKeFBNCA5d0aHSdK
l8aWVjgEm3l7aD39HWzf7NTXoBSur4wL7Q9Snh+Gkgv0hwVYl4UAs2vboWJbzqPnJE3YR3X+YMLB
Cmcvaj4rdfFn5s6Db49tcpe6xHqi6hy/LdTuXlT21wLA/05M9D88Fv0PdOIuUHeGsfLSoSzZF0al
qjeOhmnmYXFrXT+mtWr7LtwvZCnSaXluytXs/Mhq+3t3Mpv+0OKAcbKXGugZOkft7/mgznvF0wsp
I9V32eQEHoyX1FY0CIErPv7IJzITG+mJJGzq+X71nM+atz4nCqgqVSOBMWG+JdkbQ8ynUU8eJ4l4
Fnn6ZmmUW1urPtTWECyG+tQ7SjCtCNBe/7yvjxeiPQp3XDywYRAHO/+6Pe3HQa+tNURQP7pF5U0E
KjqAO4vo9d0mRyFDlz7DJImylfXDGnIj1RKIka2h1Sct2UDxGOXRkzb2duCoUD1/9p24jShZA0KC
1/KqgtOIKLUgKumh0I02hExYQGLtlffXR/kedm/uT5l+wHAnIqLysHkpikTO2heUx11FiUAGiGm5
96x4PA7pgPIXflRhqffNKcb5xG/Wejphb9ceiIuL4zIb01HBMuCYl0t2UorCfPJEtj7Ykw32nev1
mNmr9vE/oGNooOAt7NobTK/VypmO4FpMH8bUHrLxAjSOJUu1H30wiSDeyvAta7vETm7aodTY+7o0
fe2jrzMeMtVE2z2ah0AxRv1G0cv1TeJVgC69lOJHWVonGvu7vPvXa5PHoUglme0wvbY+HPjvzkuW
eXaYSGxL35WoGOmxeWNFZulnxYrgr6ukQSn1CdXC/taN1QjxvMh9IvvRnzpVhB001p3lJb/rq+9O
MQUoOXknF+b5YvYUUD0FwULYJ9EDIVH1zs7j9t0wImbcqOo3O3WaUwnlNzRWFCqvr7pLc0KWRnsP
nS6YOpuLWp/GPLOzyA5JFZeDls4rZkXpnj/06/0KXw0lUOpFRKOoMp6/otCiqaf4TaOtxp3XisT0
UC3FexOexjEbvJ9HMjEcLnHgMR3ysy1EQVI1RNo5diiSyDlGs5EeWh0l7etTd6GRxzB4VpjUosk8
t6JfZZ8YmjLRYKryXPjIKBUBJfePq956h4X//jwtSG50nXVnxDW60+6jq1iHRMwfrj/I69nFYh6Z
SaSQYKgh7Ho+u53ea3ZcTHo4L8UnklU9sBQI0LFXuEDSqmFnvb6OFRgOzhjfk7I/Cmvnw7XWiDOy
XemhuSqK8CkgCX8syuRet2vzpxtB52Ntlyd3KqqPOYXASJ0fbHv8w9GR0/wL8+dSRSAqJpjciosU
dZRbnQ0yc1ngqLrCU4/G0tRHpxvISZ1lrzJyaQItyNdyEgHumzKk/eH2wpJ3kYBhLZydZvBr9Oqe
CSOrY29p8/H6q10aigKeSoGEmjbdh/OhKrVEUQJtL+AJlXoUKRAydXCxXnOifGeoS6vQlq/FIQJV
ctv+RNcXAjmuEKSapvls1E1zh8xvc4yBAd5HTdXuLEO5qs+PTe5iiiIwVCQ5c4vx47he8iStebVV
pSQ4UdY7pli/kvEN5TFS2/KgwEo8zIW3twNeH5oMrdMjgIlL/LH1oQRwnup9XGghRvfdTY2DiV9h
cLMzoZdHYT/DKkR9b1v2WQdlaTU31XDz1cxgEFSY0D7Y8ze7tELogZIKIjsEuW2zQhrRNciX8tmk
KwAsr2XFurPBRMZsu50XurRCAOVw85I4gVjZbGaktDWYZa0Wqllf+Fk824cuEfohJvP3B0jEO6nh
hfgDeLCGrRoyXhaSU/Ldf9hoEqW3Tgoy14U2pG8UF8EgU40tP8eT4ViygBLfQE/8YHuRflJbdb01
9bYNusrpg2hqqp0V+/r9eRxyH2RkpKjbtnUS9aSpNLXVkEqSfVxqV4DiyzF1gzZ6hG715Wf3/vlw
m2uhUmtt5AjC97B3oUCpbRpO3JchLOPfro/0eqUS77PxpWIMcdn2QOtRUijLipGk3seN10bTsdCq
dsd65vVKpZXIzUO9lQwSZtr513T7Cond2lsRm+urW0LyOKyAf95SettrMX9HyJ8fLiDRkB9CPxZY
EC2o87G8qi1jsk01FKKPjGBS5+jzWumWcWgnlH/8Uemj/DAV0UpUhqv6fQbQtAnjrk7EHX9lio91
ryfKjRLlzYgwodK9XWbX+DSamdEGa+2shwTPvqc2mUSFgcoKFniwhw6V2ip1+xddEV+tbGze4xWW
aX7UiPVjtkbd5A+dgBKZjIpOhyKbiuI5cSfygFLLWg39X4VpyTugr7NTv1eLSYPvZkzmZ6sXnMGz
7Lccfvbz2+TzQFGoG0jm+uYIwdWJnqk9quHcl8NNN6cqOWqSfLo+ygXZLM5cWc+kY0FRZKt+kBCc
QkVDQz6aFfq+6ZQ8VdXaIaCHKkL2YDWLksFzqKzsgJVZC8XUHYc3XiYMaq6RsTykijXd5yIanoc1
j2AGgrPaS0zlGXa+cFg3lLxkYwW7py34YoX0VHSNNlBRntGWt5skoP/hojk8uet8mGtTWX1L0V31
ph0L7DqjyAPS2xe2NVEHmczh4IELvackEn2x+i4tpTnWUNw2dmSUJ8cbiBGyoTXANqT90eodZEKN
tkm/0CgevZs4tRggQUR29XsD50goWS7EzBrsVeWTzFSaDwShaQOzr6OTMVAFhPms60/QfNaH1Omd
F9WccSBT26HqD5GDY5iPWllSBahNiqOmI1YSaJHlzX5WqyPsrlHvH5asKYIMvipM4TKvvvRWhblr
ryrap5QA5TGtcVw5LeVC9QaFef3oov1eAxkBqR5EGXrEfp905nwoXEuMD4ZX9mRcRoJeSkI7kkow
ZfnrC+p1AAEShwAM1AKIJnMLbZzUPNXnKl9CY7are8lpPRhTUj51gwKgpfQSyOB99Wzn857w7Ovz
kpHBZ1BBJHF4xbTALZU2sEdrvrPU8aQDSz0YbjXurMULo5A1GrircPM5qFacn2EEmaYyZRRJBpFN
SMmuWB+Ys/3TAFFMK+Tel+xLAr/NqaxZrYMw37CGcT2k9zYYsSC1S/cvvMuPo2xCh7yFKm503Qq5
qBWHsl3q0DPgc11fEa9vGN4F0AexAhOGgsT5jE1uPikoXzFjedX6dZcavplXaxBzwu0kj98tBzcH
BUA6sIKcmQZ526Zu3RadMbaLDq7DFBQXkrksPnZkVd1doegrJ4JStA/9rMbVvZJ3sKYTY8JnJlaX
WvEzQ3Ht47Caw5emScYHzzWT6MaMlva9R907CbpGgfvWQApEy6v1FN/rVoFpX13pT0MEZ/Ywtlq2
V0W+sKNYbbKSII0XwLudz1+eYxC1UB0NFzd375ZpiGnj9JJYq+pVULm9clTKhYp8kjg/fQdJVB0D
g7EiiNkSsYpqynDEyfh0sakeigx6PCVk9a+MIhGDEuzmkiqev2AMrtdJF3cJSYSos1rldFCMaC+9
eB0nSmIA+dq/kSnno3RqV0JiNKEALEbyYbXG4QacYnFTIwAUlB7Cc9eX/QWOJRU+GjWyigFecBuY
TqtddIJebFiCfL4vBn2sAy1dP8ZGhPA2m9ufG6Jhb9GsD7ClvDe4yDc3DlhJ33DH6qWr1v5WreMR
KzC8G5RRRf4trcE0TXp7MruWCLzJ/jAHNXkPfajaOYJez5c8fThNqYAAW9h2ku2+cYTamnPYmdoU
Tl2VPyRLar+LrFnH2FfYO4H1BdCK7GzBOUSYEuUHc3NOENyMEcouM5pPHgjuLI3v0qSP7mZdfW/P
RhYiUgKBBM3DEzlHGWi1KR7Txnh//btdeg4aNjLolp16qprnC6VdosxW52ECsFo1vwPbKiAH0f17
Uzdx96eiUJQBJDCV1dFop+VtpTmdgx+c86Uyp3JPquL14UluJ7XeCAMlF3ITMs9FarE0vqt501M0
Okc8WAjNHcql0H/6NgAuREmDW1siyq3NneNkCaZRBUON4xR/HhdFHHrgOzv5xqXppXpNPYjYQHLL
N9OLD5Znj3YxhRS4f0NUJwqKkW7tsiIYMxcP62Ddzc5kBoo+3lpD9k/KDXtAuAspLKkiSRVpFbE1
oOjzT6wvljMWS8KyztFQslhJeCzq8XNhGq1Pba+mCeAZ4VyJMhimpb+LMrwc6jQegjIdzZ2TQi7s
80uLp6FiRXeH7gtp9fnT5A2lj1GxxrBMbeOl6Zv1MIk63mETXlhJaLyjpiZ7nlTrN9eI1rrQI3pG
UVq9RYg/7t8Nqy0yX1WMfueNXnVdJGVRFtukJCmp67aWM01QwomnW+hsZYvXqFemH4vGWP609TQh
Yo67tfZtJJQFIWsjUMvHf0YvS2Ee4T5n5HJtnZsA9+K19EVsTB+6atSUO9wEsw6lhKIigoXJ8rZ2
1frFQeHnj2KssXeqMMTNRpUlg/OXvZcsba9i+VrU4DieZLsDcO75l1KbSjHRDcPEBrDZkazT/TQj
zfxVVAY2fEPivi0iq/jsKnl8a9aT82g2SuMj40zzKEXmujHH7r4rHX3xs1z1eCnNOQG/BSGdwCm/
fpBtl5V8WMqgVGiAG0nAwPnDdk2j2NEs2nAyKydI1tUhapnWnehue00wCmsJEROK1shHbZv2kdNJ
gYCsDQGNwRIV5DhF0tR+lC6fK4Ak19/pFZ9NDkd9F2IZGHyJgjt/KYIxd0gkqgn54q9WbA/h2hKa
aJrS3BndXJzc1erBVLbGW3NOzJOqYmrqlZly6q32n1k3cZvqcX/0ange/Vw69+Ws3npCWfbOuQvT
r9NVlphedLzp/58/aQFKORmJRsM6sZMnZ2nTB6NIvLf6YHe3mlLTHBqMqMOIoqtfoGMuL5lTy6L/
AkQlM7NGD9a+Nt6unrmnin7p0TiAqZeRXVCG2Rw41YIdutWUbTjj0g6Lz0jCvI73bB0ubBbCH0aB
V0B9aVvAcFoVR5iowYd66Yon1Nn7R2ymxkCklfXYRJX9iAxtfkzQ1d3JQV/hQVklOAngogTeHDD4
lnkVlTrie1idhIVVfijt2vNjQ0WHpctV8W7GIewp6uG/mn30qcltxJnzedr5/tvjFh1JavaqSyEd
ShEVlvPPj4ezpU+OMYbjigt52tn9XdtRukJJY09d/OJQslElFYsk8Pp8KCRQlXRwkVlbc/dbny/G
7VKnH+2y2eNBvJpX+VI2yQDJFRkBGqTnIyEVXpeNU45hG+FDqia48jh5bryzly4+tjlKLTOqeYdo
KrrfcrVaj6bx01wCnoGkWEZmHqG8sb1a7JjZ1kZPhKsL6MJIy4HLYtg7PC/MqUy9XZPqq4pP8mZO
M2v14E1GAqZrlYOj7KOADEnclyT/h+tn2qWh4GTh9AwcCXzHZlKTHjSeU9sC6EnBSWbGxV1dL+3d
PO1p4W13pJw6IKHsC4rlkKQ3a3K1jHlKYvrtiaNWQazQZhGulZ86XLN9YzX6F8x7hxCQ0J5J5ivf
MDk0elJUmrkqaJttXhK/NqObmk6EcboIPMMMzbcaAafeiztfS9aKQm1Ste/6RCbf6npjC4BnQuua
+yXxmlOkk9yy3azQMMoce0Nz/a2Nqmwn6bn0LaQBuwTaSKiN/PmPvQ1aGFECnjRUJxAJNgr1N13c
jEewwtbOZ98ewiAmuAL4DtSspNrYJusllF8E3vJt6A2NGiwmAZGYor0L87vyx4/BJcNY1MWom0q4
G7zc8zei4Ak+Iq5lFX3Ok2Pdec3nCGD5Cm870+7or7dVkOeWF3+qFr3TfGrZWYqmpjFFyODaxiFp
86VEJc/Ij2qR6DfTFGuDb7UCJkkzQmH3y7oYIapRY5+Bh+K64iulUylwb/v042BFZEUZQv9v6oxC
M+X1wQJrlXVpHxR25f7B71C/WaYY3jemEceHbOzHirYqHDif1cRB0yvqB2ENA2FFZiWATc1ZyY56
2Vll6EUW4h1upYm31qhhraur86j5ipbW962ydmFflVbQ8hUeStFjGEivIM6CFFpd45dsh+fBHDH1
uL6pt2ER045gqrz7JbPz9fHvZeZkZlYTFvU4H1Qjb24mz8eHqdFSZ2cseRZtPjHhF+V7knWAVPbm
E6MRsgDNLpsQiGt3KD09OiDjmwOtoUXdOEp0QPNz73b/rv91PioUNRvvVVkhIu7bBBGigeIJtDvl
DXsFeGhqFvmhtDtpPD6u3rPVFp6gKThlYH0jfozCYad+tZwEL+l1gZeS2kv0GRGedToudro8tSKv
rRuzHvokNHUUbqMusnMaU8XaHGc085db2+vSlwWi7ugrCSzuY9oOke5XeDscIy9BK80gP58DJTNm
fIRI/vQDbVo49k45xLCiiRhF6ExxmiMUoamoz7P+cx9zsHk9Tm5qLLddPi9fVbMc6S3Z9a0pbS0X
FSsshjHFbwqbGif5dfRq7gULlsn1lfO9f3o2sR6BGbsEAT6uWCLI8x1btYNaKk2fU+/gc2ZKRt+0
FGJ9k65NXkIqqXNfVzujYg/lyXAahsYYqJgNyue1QJbqVl3H+psh1hR8G6VSX5QlOk1LkjmOH7Wj
eBFAh59VbWyPXr/2w9HUIlu7QfGKeSpHI59gc0v7hqla6vLN9dd7lXtzDLFYpBWMAQCQD3D+ekki
jCEXXRoO+GFDThpNsR5MQ2nfRIunOHhFpl4T5ErCPVHAmusO49x4RdDMkMeOtWtqVKqj+v+GjP/1
df7v+BsnS7HEddX/42/8+WvdLABvk2Hzx388j9+6QXTffnn80vS/hKL648uQ1tXf5C/5f//o/Ff8
4zH92tV9/eew/Vtn/4iR/vUkhy/Dl7M/HCuAhstb8a1bXr6Rkw7fB+CZ5d/83/7wl2/ff8tvS/Pt
779+rQVCTPy2mIf/9V8/uv3j778SZPzwreTv/9cPn76U/LvHuhrwieu+DK/+0bcv/fD3XxVb/0/i
arS6ieuhzXBx/PrL9O3fPyLHRBOeE4GqJ//56y8VgrYJw9r/Kfk8xOManWYaM7/+Ak/2Xz8BsoDW
GP8nFBKEG37999uffbH//wV/oeLyBouaoef3bs9Bl20DZEuaSZF3vJING92pt2c9nw/CNvr3tHnX
T0k+3wizINopzUm7mwCWvS1bu/42r7P9BlfL+Q5iqoJX4CQ+2fH/Ye88tuRGzj3/KvMC6IE3W6RB
GRZZJJukyA0OTRMB7+3Tzy9K0qgSiVuY6ru5i1noHKmpZmQEwnzmb1Idvnra3+uZGd3OsZ59oFqT
/etteNVe+y/3zcVe+3/ckf8D95pEK/zvf3/Mq612+D7n34v/ddtm34tf7fPtJv+9f+02x/uDEgsy
qSRxdI0oJP3f3eZqf9BdpNHD88N9wuv3n93Gv0UfgSyFV4mIRwZE/95u3h+Qa7l4YHJTw8ER5DXb
7arGJQFZ4PQQdZO/gvrH5UVWTMNYFJVAuydOuyAh43yn58KfFjhlWjtF587Q4q9IFv1yRz16dNQJ
z5SlPaq1hnlOOoS8RqWHtPdc+lEzJ4Zfxa5+GvIlfGzNYTpoQ3Lb28PXDOvnnzQ2tVt7AlP7bOH/
dYqen5on0sjFc8M0XLqZtAiQLr0yAxRI1seNAShjMbgEo/STU82Vr9cjngv2JPq38zwHop47/aCL
ijg9qSbjUEblcEMfOX5X6nQtMm2y39TKZNypKkXSyi0mUPvZ0H9s3LT6MC3VFzXbkyJ5Ijte/HQY
ghIewz4wZGdM5jvPonXdTeM6Aih9bnFUECfNbP5EyWj6Wpo1AkceSgkHe6rK7+VsFh+qevyE66r6
UERY2MR5kRsH0yiSx0HNq89JvWSzr7deCEHC7lU/8vLxL4EU+20huq8gJo3bXBXDd2DFOuHmnBfv
O7cvD4o609BHg+22oabk+J4gf/DLDqy5mRXVeRbxF9XOwugIdiskbJktgRBdTGX76UP+/1vl2Qsm
z/kLt0r/g57TP59C+d7J//e/7xLzD8yzeGae9GTBNj67S8w/wAHqdFhdpJLAtf3n5dKNP6hsUsGi
GcQ/pxf0/C4hZwOVQwFCavwYr7lK1qkg2SZEefSuAAwyjCUftmf7uKy7LsVXdQhaTNrPjaFFx1jo
y/HZYmycdJkGPD8tchTp9CfliVGSW4PSK6V0qtHOhkCpIOtNFNih1YrkGCvGnhLy3lCs9vMJQQcY
gTXkQ8Av+ml1SIyFbmgeEGlSd8psMstYTQqNKakSRseKWt9qJNcdMzPT9T4oSwX+J9olb/JhbHEU
7UQVDJ5XBXmrtuAatPbr6DXGTtdy49NR6keyHsFnqXe1+nTgdkIpl9pTr9BtWikYtTuhUb7+03FB
S6wxpTf28CrXaivRaqHUj9IqRblfkjq+i3JdgeL4eloO/HU6BuxD2nPSEeby02lj7mIkgHNzOw0u
OYGE+gtvr625sWw0edmMaM141hVtuDD6KnKdsAt0NfRou3XOR8p9e9DQrVGkkQDbXnLj1pqAvTPG
cVaZXVC5nXk/l1OIeUe7RyRfV9U4V3wXRA64H0Brrg0Gy053JYGwCyK9aG5rzez8itr3Lfgy5w5T
WueAdoh3xHN7TxF1a3483TZWU09hyCrxVxOFrLbouqDvSZbgT1ankaT69Np7gwYp9TAK2fxYepSX
O8JZVHQVc70KilArD0hlYlo3xfYBPZHmleU3cgquWvTq+Gac6LXyUQhbRm2rqQpqLXfuFr13bvPS
bt7WjlXcvn5WDuVjMlFSGjb75ay6YhDmkscALqiXHgt4S4cSH/GzsuivtgpmVs+HWgWKRo1/bJdn
DNW1xk1pptb9FOV7E7reDJejrG6iYVD6CsfBMsg54JThTA14YJTe/I1lk1gu5iRByaubKM6TOa+j
iLks0XxjCX1EQ9eKIZ/l8fHloTYn9J+h1jfREIouxBq7DMLZcW+RhqAoHOt/vTyI/MyX7wer9myQ
FQTO7kF5wt4rgyoBXgcI2UEaRdFAPgyd//JQ8jNfDSVL4CS89PnXTSnS43AOVbcMktZqgqiDjxer
2IzEbv6T2zDb+VKby+dJPRI8vmmUrurLIlKWBFJKGWROrJwVCTVNFSd99UeSeBEwBQRQyEyuxR7r
QXEK+L1FQCXqcz8N6anyzPH88spdfSQK8QRvFMupmdMoXH2kskt03JDVLOhcLFVt5Ap+GVjRQLZs
8AJ8eayrZXsa66m/LzVr1vwQXquwJFLMgmqwp+9hRMhOEhKXO8NcFSt4zRHdgmIj/Weu6Uol6Ilc
FF0WqG4q3iq2F0Pea3HOSHH4XJqif6fZYnrAEb5+I13F3qVU5770fbEkB01xS3DIYnlwekUQcEzJ
PS9A+7GAYbVD97jatfJ3suiSlUNxZ81hDxEqseIuzoI+6r1vTRdabzW7rAMlMp2jiozpPwtxF3W4
5/noxvpT/wSoItU1JK/j8l42kZAs2sjJAl1TPs8qctcZxcjX7lpYOdDSENmT9SJqrJeDpAukh1St
syANs+bs5PVwQhO331m6a3K5JP9AdkCxRxIE16oQWd0bqtIraYAzp/heZcKYj7ZiFBSsTZfibJtU
w6GCAXsolnz6h2EIL6iRoPuTm1z3hd5WH10t0t+Mc+28yQ0Wwq+VYUwp0rbLiapEeR6rUivRXR+q
9689B6CjqMpJCI+sqK3eRx3KEqKtJq22DL/5vAcT1SD0vnOyr2InVNokEAHMNgA3YG6XH0KJPLV3
qfsHNGPCr3OF3ks5ztF5Huz4vhma5k04zn85KJd8fHl617wHOTJGS5x0WtrguS9HNioaVK7dJYEj
RDIhCZsYH61ltr6XVTPHh7F3HIxObGN6PydqWh7raq5Rm0dPbnlTuShs+WHXet9SoCbfImHP0yG1
EA/fc2G5Pn7kFsR3cDPoClzpggOG1caJbkUAmtSAGpN8s0SBi3qXz4d5MfaaD1vfg3ahKoWsyDbW
GMxMVqQadUkCCB3GAUV8LCBk6nGwuzgM7LQyv/VpagfVbBefXv4i1wcfPJUnQzFidcqq6/cKu+e5
FX0STKFdnjrR2QfsT9Pg5VGu2g8q3jxATGGlguyUEtOX3x1hUnuMmywJ6qRpCj9TEQC2h3xCAW4y
7xxKYXfzrIlPC3WcQ4m/0e1YD6F5HIpuukV6zHvtMy1/j8zpLHlXgKu4/D0xSqVaWdlx0OZqyuZH
2raJ+71ttLG4oKVQ0qZWwXO9Bv81yzwtPdo4QS+U6QQorzppCdi/lxd3b5TVJ9TicKYtyCjj7OSn
lPfc14t0V73/Ohx4grNRK5FFfqL3yyULKe+5/WyKYB7yd26hGh9FHDUYYgl6jj7WEH17qOrZRM9B
seM/s1LtMUrTS3F2Qfbexog8FvxXT/+lc6h+V5MT73kWb60EDBjqSlyg4I9Wt0tXxoqGSa8IEvQm
bvLFXR7NzEhOL6/31kLYKN9KYVKZsq9GSetFixLsYII4zcc7y6sxxfB6cSJyH3Y+rTwWF8Er25RG
rwYohkIrO+lyzcWYtTBqOhFQXfk9Jc67NjYxpuucT1UVnhNX//Hy1K5hwlQHiMyRzadWD71VrvCz
mphwtWFppkIESlenQY7fYOTHYdQda1L4d5q2jIHS2N39lKBJtVhRAXzGEI98SuvLyz/lepUl/Zr2
A7Qf0CuuvKKf/RLUV1UkC2NBRJgtf9qgJo5C6ugYMHJ2LoPr2/5yqNXlVC5GJ5KBoXTC6jPeIumN
hTxjMMVe9MbuEd56eWp748nn4PnUzHZQ65DxKGKnZ7usjF9xmk4HmjGoeoEqPb88ngzeLncRX1XG
dvT70INde0EkxDqdp5YiMESo3dSpamZ+7NCrxQN00B4UUAuH0UHePww792uWhNrvl3/A1rZiiWGU
8NYgfLs2yhFGqtStxj6Oar1+34Cz/uzQWz30YWjcj3zlU+3kWZDNZnrnRXV46l3hpX41vLb8wHUM
QQmp8af61JogLqbS8aKsEcE0atTxOHaHfugbP7LBgL085639S/0LMKIslFJwu/zI4TQ0WlRGIkAz
Iz0syI/66Ty7h0yv9rS1tvYTLB6IjTiE0xNb3RJdmaBmmjlRUKtC3BliGk9gdMJTMseKP4ss2dlP
19csJVfZBaTbJ4lsq/HSoVG8OjaiIF1EeV80g/ZbdYo9Jsz13ccoxAxUmXWmtmYs1FNSdS1GfIFa
hsOXCiaZhKRrZ90ZxGEiLzvidbZX8t2cGjuU4MACoruGOUbUGgk1iygAA1F9XMp+fC80Y9y5ADbC
IYS5oCcBE5eSQk/n5dkNoCjuNGVKEgVLZubv0yWdf0aa2d7Rjgzf6mPt3GHWK05moVfUx5LiMBTO
9AiLJPedslj8l7fqtfgLpwIkEzQFWYamMne5V0W9cIEkOUtteOW7lAjucyEWhRe0rTEvSY0PqltY
jW/NRv1XmWjGSc1n8wb/w+Sh0qPo1ihSsff2bX0KG8g5Lyz0Uuqtlz8qV7VRiZU6CsA2GX+BKB8O
uT0AdN+ZvEx21rcjVxL6sQSDFAdW48yjMbd2J6KgZz/8KPUK9/kGAKSXL9Z91YNFmr1G3HoRjL8q
r6r3yzRPe5HiFcZXwupJ9qWgEAon1FsuZ8te8PrQUdDem5PlH8XYmAcwsP2xE1mLbHHnUgL20mMH
g/4tPoCFn8de+Y+Xl2JjxSk5PBEtqKfDibn8DYPDlQV0STnnWMy9R2vCOrle2uxsfvm3rNabBp6E
+XJ1SJfJy1HksRN2MSp48XaflW5qH2KRn4vamri/vJ2Ec2swjhcQbTIQF6LV5WAGRLUlHTrlPCUp
8FKSvRPxhIWYeOHec+vvubBsLaEEICJKacLmMlaxOCBOKN9Zz+QMDz6Rlo4HJXbSHQOGzVHonKIc
IdnKa3PrvkB4w+4b5ez0ZYaaWkIsGE575ZqNCxjEEekvgEPOx1obiSaHWJqaUYbGSh6j2c0Brsmz
j4U1Iq/1eA9GK96Zmvz6693xfNDVOYiQqu9RNFDOCYzgh64au/u6m71gaEvzhwM69qZ13SEIq3BP
Um1jUYGDS/YhfD80GVYlsLRQqOfEkXL2ImEG6sCtvwBmCl4+YxthAZtRsqXRb+O4yz9/dvPHkvdg
ofN81nI7O0zNEh2s0tN9LKr3gBobE+Ido4ILhxgli3U2NISNlo2i8c5QPN1P7lgv9w0Cvzsh1RPi
dPXFCCuhrlBsIzVct3T0rlSbBdG3s91AxwK7KfKTFibICMWT+tPQxuK8JGr8y07cbDlMECt/QiHV
8KlX08Cx0+GIgW/02PaGEvnoXQOGBj2rHNphqR5EYblHnKjGHS0ubeNiQG8RcwFE3GQmt4phVJKa
0AljLM/TrHprZmMbBotmNG7suznQzZtE6QWaeo46f4izxRx8TxXxz1Qp0w96aoWPYnb02O+wJsVf
jE9e+TaCcMVhHqM+enz1ppGhs6xGUe6nl3G5aerU621F6/HMHArt5FVejNSwkp2cBrzxf2uoddtR
HcHqNp00AW3j6R3PRHur69P4UE9LuPMNNo7C81mtmxjzMIahU2JsKXBC+xOdF/XGoXfyphb9+Hdm
xfsKOQi8AoLOlwvYl2mUeHSHz73aNP3RqBLRH1KcJj+Ebm6fXl7CjXMnZVP4UlzPUn/1cjAMkq0B
13SsGKxuOSjCXU7eiITJ3xkFYQcATIhWrDXbM4afk4Y9QeW+972iVfxKFHuKWltxCZP5zzCrrZe6
1qJOWY2P4FDXn/FVpe0dKuYbrVJ/J12kfTdCq6cmEFsHtce90rdtMNR/Y6rEgGgUyHt5HZeMTqaF
poqZq9Lkiq8i3eIjwW8d/sYoiLfDC8HKACfgy8+2LF6qxWnFztfwcOV/CVY1j3ain83NQWwgfd6f
NFMuR3HnBOeivMBdVPV+i6mOkIyvh50WyObJItGWHRAStTVhrKeIQ77Jdo/r3nwrhJJ9RjrMCtoq
3Cu57Q21eq/LBjMP0P0Y7aZdfo95ghd05rgckqnKjy9/oK2hwCnIx/NJ2WE1lG4P4p8eyYMaIb/T
Je3dNBfx0Rs7528cYboTxAESH22sQ5+Wphu1TY5wCTOPCK5sTkQd+s4R3giw0KrAOhhqH/2qNRcp
LFq0WYaEzzQO1l09x/FdBlrtBnEIw491t7kfClF9eXkVNwel9QmsCaIdkN3LDTigjVEMKb4tyTBW
J9kBw1PdHO/LrlveUTbuaDUY8c5Vv/XaIi0Iag+GDry+1dmqGs8Z3JldXyWp/TYfR+Osu0p1srLe
eXCEseenvXHKpME6oRzVfUl4WE0ytZZK7TjLaPQVxz7uyqNVjnv+ShtLSR0cs03Qg4AL1sLwONqp
szowCoyW4TRGqnssyCmOWgW5q0m7+lPt9XsP9FbtgH4NlWf0WiUrdNW8S+CCNgMrfSZgSHJak3r7
Xo/iojzbfeF+7TPuSLMyiseoxd+uimVHbURu5L5II/0WgsceEWrjXAImg3YLKpPYeX1xSruVGZsN
BOTLMEYio28OqhrWZ6Sh/853RZITNDmoP2jGq6fVBKTZpPiKnCsw0O8HlMN9MxrcnZB2a/dYiO4S
1Eo+2ZoKZCvlqLYUpeHKsEd7NcmPcd++2nuYGfDMAEBFXw0I5eo7Rv3SJmHCKBW4+XPi9N8XRJqD
l0/71lQQgzBJaejq0/G6PAgprmlVlgONj9tkQQkWFd0Gk5XXP528ZwDHQKLIHFoelGdJjestepxl
mKwYXoPbrY4xxeiKfuezbO0z0CiwNqXrEH3ry1HQJ84aW7T4TLSzezMqkXYXKiJ/DxO8Ob68bFtD
kQMCDpLdO4745VALCkUoVOFW0DiFfbQjOz4pZCHnQqjmzhfaGgrOhLSiBPDBRrgcKhXa4CwTng8g
FqrjknX5TaU5+RGe8G4wJ1/IVapGG4lojq4nrNR1oVjTEjgbwDzOWmPdxqkCo61UThSp/+EoHebq
kfOp8FC5rwuVO6PVv41d/eP1K0sqg5Ay+AbZcb6cbjjGYZrSC+T26gtMD12qeqlZnJraG3c+ogxN
r2ZLdEzpQhLnn6iUz3alNbldmqt4mLaVrtxHpaUfq0gXhzLUtAcr1qHNj0V9gk01vHfrdk/uZuvo
8b7ieUH6LZXYLmcaeV0KKRIJ/AynZt/BZeMwcFfuxBDXrRWpYMPdK59VE3WDVYBe4vI9x0ONBQVm
KHAH47DwIbw5vxQEi+6tRcP9BT2hU1Mm5ad+NIdzXPTto5ks+uudd4GsUAqQEbT0d5cr8mzBl1rT
JwQG7XPnqvm9acfZHUqaX17eQFdETVAZqFUhbocxLeWGdWNwrCaE9sG1n0277OfTUvdaDek2B36p
Dv10hpM8/wqNlGiqRrJxopqAuubsLZXjO4bIGijTsTYdu7HMp2DoVG8IBqstfqMck+JbNjm8qk1Y
Dfdqn9XweSHNDh+nRlc/OS1tu9OgjSVWY5Y2FL4CSmXnmpOX5fNtC7OGloB84iWtGCjQ5SpGszdW
bj0MAVqE5UNLtnAoCjc22a2LelMNhBVqoit/vbys62voaVSKRPi5g3ehVXc5amVFaa5rkCHspm5P
SZrBnOkG1S+atj29PJT8q1YT5BaSalfS7JtH43IoGBeh5fLWgQXJMZQydfG4LKZzQAtKeRSVlN5F
nO57t7jpDm1hvbRURYmZHEJQrlteRfnnzzaoJxRh6cUygA8w59/UZX8tKi51eRPVN6ntRjfT0k7f
X57temGfxqTyTIgoB16rvghnLhp94HOaWaMfl2hC+kmU7gF43bzzDK+jbCpwaKFKrQeUWNAUW10F
lpsokVHYdRDyjKITLQ34SpXzD+LRV+zC21nO9QUrx6OUz1aV2u8U9C+XU0cHNR+Gvg6mwmiRDteX
2yFK6snv43Q6aWJMfFro9u3Eu31Pix0bwpfXdn3FPv0AiixoFdMjpJh0+QNqHN3d0M7qYO5aB1I5
D5yfq1Me71yy1/uG14PGBBxzCZtbezC4PZJP3LxV4LlxVByqQh9+TvYgKQdlEd+6Wm8cc3CkwcvT
u946DEvdXbKheLbXLBuM3MkeackE6ZB9wyQsOTRV/SdExz2O0sY6Ui6CcEWJTMoPrj6kUbmjUmtz
GUCutG4lU9efI2W+efV0LADR0uaGlAwKwOXXWqJRtauhKQPUe8YvoxEqt8TexVEtlHQvJ7meEbQy
BHGZDzQK0G2rsbQUy/k5KQKh4BlkOq3mA4bMji/P6PrAgdmTvhxE11TY1007tZzVmCJCHtRRj8qB
1pkHGLDBaGrRoVXCPZHfrUmR+VDxI+8jll9t9ylpqrQg0wuUcvAOgIaic5ZOe1DgjUmRuEp9PoOT
xS19tXTJkgurDHo7Rc5oMQ5Jat60XZ74I+qAO0u4MSc+MkRjrJBlBLwKf2HpI1xi6WXQTOry3ujK
+Tx66mthtTLBMiTalUiQDbG2djZDdP60WisDrJfNNyO82c9Gqe65OFyfV0ahIgDjHsIYd/DlymVz
geRWZ0I1WNTwDAOKMj2y9cGUG7s6IPxVz99QOSGajADQyIRQvpDL+uwlS1SrTlNFLYMBdR9fBf9H
n77fU5nb+jjsbgAsOkAWex2KKBSyrWzKoGmMo3bQq6WDcKDsNd62Nhx+QYBtCZP/qVTwfC7eBIG3
qLwiGNPa/YeYW+3Uz559Sr0hPTROHe4EWFuzeuKl8WpQn19jUbNey9NaX4qgx23v7DqKOOSYxr36
bXLZCGA72NOUEZ/C2GdfaOor3I/GrAhKsEWnos3A7dulszPKxpajIQRhAuwAj7G32nLIP0SNhhth
IMYBRXWzyE8LywbgtHu1vBt7jsRRqruBfqSasLpTq6yLcyXhlaBC2/lu4gJSNr7Qq/3RiOx3ng33
oi8+lrN3X8XNTlt445vJpwPELoNLQublfh+bMBspLpSB10fzIdGGCsRpsTfFrdWkEgYbmeQYsa7V
BatzLbahWTJK2QII7rhgcfd4H7vN3rV3HTpR/MdPjHzpydJjNZK31LYCGaIMgKGLc1j3lu+2Rh+E
WZu8NZZIP5TgO26AfUYf6szcs7TcWk56+nQ7IGlC0ZZ//mxzQul1qrqPy8ApvfnQKLp1phn6Wu1n
uWEooEk9ZnpUV3BcAo1ctQZYSqKz2sdkUQB5x5j6kcmkRu4XqTrsHIfrQE16n6MSioMV1/y6op5q
eaEgMVsEWTvX9+SHZH9RaT40Gqr8Prqrug/AoN4zCrzqksmZorZOzM22IXlabU9ritpCCQVX2LTQ
nOpj5VOEdPOd2+jmT3wSYr/vhfHYxUVzpxMpfu5B+bw6SKWg8wQHIVik/yiv2WffNDbzUetVLw+0
zlPukinJHkyVmndrdfBHE314ABHwWowBEwejJ18HpAG5vld3AoT3rhnRJgwakGM3mBh5+JRG3U7k
uLFdLWJ8SU6Cq897tJoat7Vr5XoeqJjwvV9EhfASlYXTy9HcOi+Vc+EjImUkBcQBBlyOgmVh0RfZ
mAdh3SGwsVT6O/iqiOW1nTjiMDj6SS0Uv6z76PjyyBv3jpTok9Brg7x4jRXt8l5PjKbOg7xCk1kl
UfJTA1uARVf3BDKvsH5PsyRx4vTDNyEYupwl/xTw0FjlgWLbP7WqeGMp3UMXe8ckax71brixx9wj
onBv67k+pgi+1UZ001Tll5fnvPFNKUsTM1OIpCC4Ln/rRR0VHY9W0PcNNyDCIH6XpsvOztlYWTjA
ZPsykwL+vLpnUwvNctSMs0AZ7eYGS5L2phiHLwrS/TvfcCOKYUHJOiTOmSL4al27OVOKtADEPBVa
7LdO7x5BsfhzjBJ98eqWOF9REunYrAQYxDGrIN0IJ63vKgc11abCIqAumq/mMC47Ntgb16lMoiCu
8OhK743LvZI70RgbWpoGlpdO38SktydcuBu/nBLvLqsH7S4ZIm2PC3plXysnx8xQz0MPgcBwdZOJ
xUsKAW8jAJJajljipFmQw9i5cTIbyZ8kGk9hPuvvFy3X0CBeaDnjC34eW5NereVmh6haDJwZa2cn
CrnqvfHLeM3o+crMW7Y6LhdkVhCaBumaBqVRDn6ihI6figJfCtN745rJ2zCM47OuRu8ckb9JivFt
Xru6n1jTr1cfHjAf1AkJMAmc15irpCnMwarhpyl2p931rVfjr9APOxfixhGVeaZNa489wHN6OVtK
jVNvFUoSmPXYgoi2m7uws36+PJWNEwqhUX5qqcoJWu1ykLbI3Mqc7SQIQdsdJyGWg9fCkeq9fmek
jRNKS4eNTJeSw7MGXRsT8NslmZPAnpb0EMVcca0T8fUI/pcvS5Tu5YNXtXm2C3QpDISlURwstau5
jSkSnbDe3AVbBcuY0HHKIyX+iJuIFVTelB2VKW6ObeZ6/jTP4r6Zy+Sw2HG+s3O3PiWqOZJPbMme
1uoky2Bp0sI8CTR1aE5LmSsHBXDlK4Uk5HylbwLoVxrvYHUuv6XriCgTpZrAvC2jc59j3OmBqDki
BKXuXE3XE3oq4FI5kN7vnMnLodRZmKMT5nkAB0u5NcPpRzua6u3O3pTp02WazSgOLHseZprb6wkV
dWh4fSHyoCpQ+DiMcxXX701iufkEzyxsD8WI5tQpFZMb+eNQtbXPk6q/k4h6MLLhuPyg/JsNhxbk
uE5NiIbYUZhT815t03bi8iirH1bpRL9S1Nth4Sp52N0vdtvPR49w1T7kwO1/oQwc/znmzYTEdD6f
BlVv3qXJ2BjorRotBk9ZU+TB6MxLBD8KSf4bhRvws9q1Yxm01tygl2Xj4xpqxrfaAHCCIoGRnyq7
Vr/HyEb/pcymOh+dbkRjzG089YeolVk7dVkf3piKtdQnvSrzxR9SB/SmjrKtb+JiHu9cOBtxNOtN
6sVVIKG460LrrNZJ0ukGDPGkWr4MjWd/rRMLv3gNz7kqF9qDlpvuGYiifucUmFxpbvrahiyRLL+B
uiHQPWor6xyCFDTTkWrnybGX6Dzpg3SMQd2+M529dGVrE8uNRUOLAVF2vNzE/Yh9YeuheqDXCKmV
MzZ8JBqvT/Y8CvX0zRE3gAS2NvrxKsMqaq/JApGGxo2Vj8PbDGrdztnfmgvxJLRaqchEk/5yLmaU
sqTLCImrKv/ESi0KwjBXdjoO148FwjHPBlktmNDnWKQzg6RxQpszcdOgim1xoHe+R3LaHIpEUipS
k6KvH78iWvrSaYYsGCK1hSCGU28IYNXvp7nbmdX1w8SsQOs81XRpUqyuzQW0zoxYHR8I/9K7tup0
+LRlrh4yDE2FnxXTHunlOrBjRN50CjoypVqHj0nYxF6TMKJVt8aDQ9X/YM2jc2zcUj9IcZbzkBiv
r1UxKPVXyXsC7rIO69I0oZbpiSywh3i8G0ojph8bVzzC817DZmMzQjBhw5PPSVvrVVnMncZhKQov
DeY4Hx+yXLe/p7WjvL4KSxdaNsGk1RqksdUj5LQ5+MDGYBhLH9/qbdl+7Yoo33mFNj4WJ4oogtwC
6uQajtTmOfE/VJIgKbPoIKpau0VQUZsO0Kq1h3GI7ePQOO4OZG9zVIvHnKQJYP869ocV2dtzPadB
BDvtXJs4fWrdlLy1w1Q9l5GZfLYXzwpefnC3vhtzpAGEEzllzdV3Q/hal4WpNOgqbbiJvS70ayd+
rUAZN7xGG4qiKbAQHvXVLcJSmlpbdmkwLnX0ZqrCLPdLayh3bkR5bFfBw8UwcrLPCjJzJ2xzQnwv
sDo3ubWJcx1/6vKf6MqkZwwv7SBLPIgOcy7cO6ML96y5N74ggsG0gQHmkf+usV8t/nWhqMMkWAqz
ezsg8nWYzAjb1AGf4qE1m1slz6PPL3/BjRSJLiK1UypCqIkR0F/OOm7nPKnqGi0La4jrEw+N9zau
Gucswtb4Pbpu83NoVOeesGpAUDuZboSi6IENy/FBzdNwZ0dtXOM0AQHH4ExJdLpG/ufcnfqkVEkA
tX08wLnMTsWsqcdaGGLnnG5sXjQJpbIJmxeI7uo2yN1w1rOJpIyoovMTBPxPRdLvxUhbE5JK0PTc
KTIAILxcXzNWGzWEeRmEqYDRvSzVuVATF5OXca8TuDkh2bCVesCyfnI5lFOqoVZbDCVq71tku8Wd
Gos9wtfWLgUYAaGYNxCs1uow9pOA9OLqSWC4YQxsvJ5OVTFHb0wxKwcR2fYtkM+9zGxrZtKMi6CI
edEMupxZEuZlj4l8grhAOPqaq48fpqGsP718FjbeddqBPLJPRVJvnXQhbRaaek7C6Vjx+C7Ffuux
SEL0TfoCG/cuNKydG2drWh5MVrpp8KZBE66mNddVN0QNhROtdANLMduzMqt7yoRbUTqZJOJmLB1o
3HX1IVPUfDDTIQm8bBjvVDFOt2OuYbRU9eljFEHZJpDJbkGUx9/bdrHOkciXf0nH/5eKVRvngKVF
Yw2FLMoga6G1NsEC2l0i7hl3MT97Cu4ZtYpwRRMOe3SKjWXlsFk0bJi0NMy8XNZ+7MfJzec4KEq1
+O7FJruz9Yrjy7tlaxSiMZpnBpx3vOIuR0n0EQz3nCIWo2jf6hxgpoF10euvQ9A6UriZvY9MnfwR
z94kKsvUOQoRB1MaKQfKesOh0OzZz3XMDF6ez9YHAg0OEl2i8K/4NPkyFthSOCLQhPK1jqbwGI/6
o4Jf6+FvDMS2Zwhp7nJV0faMapgdhGlKx44O5dyqJ2wohK+Fr+aFEDlA3XkqvdEPv9JjwXlOR1hB
RwPHrKn/4V5+NpXIPb08oY3AAfEpyq24JUohdnllPv9IjTXkOpC/gD4gshGwJ8L47GCZ1Z74ptNp
nG1nPoQAYBZ/zCB5kIwr1g6H6OryIveh8iE7O5ITu85NJYS0i1rOFyKa5bt4SNrDAHjXJ1J0jnle
hDuV+qvtL8cDbC9Lq5KDtbqS8QJvkLwqkmBwHOxl1LH3XbOLdvb/xij0AxgKnJOsMq/2v2mjqkvC
HQeaN/6slX44qloT+i9/vyeG30XkR5hKzY+8gDoj6CPZaXr2AdWpoYQc13GgUEuo6AG0YEIU5O4y
0Rof3NhL39ojvsW62SiBk2h97OeNnj84OjKDUdviN+JpA15bbdT6WY3qa2OM02kCTIi3mqIcm1hY
B1H3i3JwjHp+VLCI/fzyJK6Or5wDrja0aMjXnkwnns8hR1my0TtWysTSoz3WdYEIfunaWexPBLQ7
l4V+1XzToCpzoGiJOzSN16wWMzbTJFJGlFl0HY2HaK6TkxtSIr1TqZ2Ed60jQbdZM0EtCKf6V7PM
0VuvHEuUa6SLtBtq7h2k7eKXsA0lKGd9yv02ssqHuHCGtyI1o1Pfh/FDuYwOqNa+8AfEAw+FsZi3
XZe4QTGozU0+msZtHSrfQVXv8emv9x5TRNoBOiXUK275y10Ra2qhgYxAzKnMrLdz2iZ+albxzjna
cBZAaY24Q/otsJ7rco+Nz5KWJb0IQj32/H7Rz2qlfxB1B/Dd+9z2+r3phI8o8WW+mZtnsuJbz8S1
Oyyagyjmx6kY/gwHOhujOqp+MzbnOusNf0aupzSmndLH9ZrIipTkphBgAjxcnRTY355i0mw8m8Uw
D35RmjmmtH2v7Oyv69uMcWQCAIAEduc6ZIlSJDMQMHBxhV6Mj9iZFj9Kyv45vfos/7BQxd0ZcGti
ktZBcxM0GP+5/Nhp60xNz9NwDr1BufUS8i5jEtlrAz5wcxLtILl1snu82lKWF8NKpNkBxaEZb/Hy
io9Sae/vzAWsCAG6rAasOeG2UXZLlTOXpJvFQ6TWo1/labyTPl1fOARZ4Ill2kjEvSYmClcvh3SE
GdLVVX20a+EPbvlXAUBlZzobe0FGcwD0EDmjXLnKODoj6krRuva5iKL5fqwzUnDDIfcYrPFTPdt7
5357PN4aiT8EAb562WLT6vKaKOucw+75NvYIbeISOfsdwpunsdSsnZt7Y+tJIh6AVN5tOOirM7Wk
Raeh62WfXb3T78P/w96ZNcdtpGv6rzh83fDBvkQc9wWAquIuUqLWGwRFUdiBBJBILL9+Hqhtj1jU
qI7uJibmot2WqSIKQC5fvt+7ZE6xAzOa97+6P3w7gG6MdsRrWIc/H+CI9wPsy7a7smAPZXBSzgZr
mfEIck8J6n/0ANmLWDg3pht0peeXshYf60FrReIC+nuxrp31Ss30O9Yrpy/EiWH48ult9oHYANFZ
ZxE9NreSudO2VpJb+95c3DDre17UpFknSryXg31rw9FSBQxls/u2HX5XIbQkXc5cxtz7XfB5dUsj
ItE+2PdITk7geD+6HwgQNtUxh0JY8s8fniS1mRWB0MA+0CqI8s4Y12mV/PJCxP1AfqUnzWtie3t+
lcVK9SlNLZM2dFGEhDkZb7XBGO9/dcxBA6I9A2sNMBQd6POrBFhQZm0yEYC4YH+IF02+L4SjvxlM
JzlxqR88NvbOTWQL/4Cs5aMxt9qYIbf+bFJ3d+eDsp3LsfZOGQH+8CK8HEj+xAHR13h+P3OX6FgU
cxG3ahbQfs+/yCftVJfpJSS3VR2MaEqPjVZxjKo2qsLjta4Nslub/r7PZIXRCjHB2R2pb6q4NZJp
GMJSF2R/e0kj9FCgrU7P23VYMZpasf3cra5DouLPX+fL26cK+kYPhNC56Q+e376e1nLK0Vbs7dQt
nypIl/T/9e5Ep/jl6gFsroNkb/JX2v5HoEhQL/VQOY3OQ6a/5vsLNvNpdaWyTkROXfUnZvYPL4ec
k8403lbQAo9uqiCQHN6KvmfCrOeNsM197uLNlKotpYqMwRPr8IuHuGlwKAC21vtmNrKtNN+tJCrJ
7d5ubGdvK5eEI9L9dvpKNvfPX9WLu+Iq0ETZlTmaoTY8WkWIhsWAbiQHdljyL7aSXtQPi419gHzU
NKc+cfb80T0BUnAUcK0NdjmafLPIi6HrdWc/C7uKcKEXuzSwqhMr/Y/uCd4ZRSfUaQCK7Vt89+Q6
lIq50Gx7H2RuepgDugC2WqfzQXjQRu3slA3nC/P5b8JbEnmZi99MJY5GYj7SthnxS90XXUInUaxK
JuSHDFVPlrINHcC2hciApk383Ye1Mp2w69PpHWEcThFjPdeKyFKmOUZ+NkljV7WGZrFxdK0kxFZC
yq4msZxqcm1L97PDLK0DDi5w2RGE0Jw/GtBjQSVVGJ2979Nqft9AutgtjebGlkDKhm+SfzVDGzhx
hH65Zn27Ki7DICCbmPRoQxlnf9W9lPNJumbVTbuo4DLA7OPSr3wS0DriI8LSbafYSYXW8Axcfw8Q
2N7YbZF8VpY7nv18AvxgSAJswEdDOL2ZOR9NsxSfB2UXCPWDJrNvFlyEQr1ahl/dRrlrDEMxOQFX
3WJSng9J4DJJvIzEHUPay5U9CRcUyzN/fXpBsWA/MDYn7hcRer1l5ph/lPZ+IYQjchQO2KPNCPv5
E/vRuMFFAZIiR3vEUUdPzGz00rMm39oT7NAmUe1Xc2wECKXCnuDyM45E9jmI3i+3fjfoG4EZopgt
jvBYYD6X3mJUFvWbRiMxhIyAYFcG/YlH+IObI10TWGwTCmwL7/MXNTX2qHejbu7tzdk7MLjODrM1
gxB29vMwZ1EkV9CV737+TLdl9mgu4n7ACIGVREV9bPznLpWN3+ZCwWDMaTguc3VfTLO3M8TiA2kl
I0mtiX6X+MvXn194e1kvL7w1S1B/bK6cz++3Mzx8y1l7qIrHYSdVPd6UeNOfL6NrnJhp3wCK42vh
DbCdYFhzcK94fq2yH3Mxjouxb3IdnXWfiSrCgW3grmehlXEC5PaYEfMcw9j2dzSpx51beIUdkeYt
d1jK9RdsGV5USECfobCNy97q+osqzch+8SR2vxpds2Bs88uOWRJmi1lHY26I4QQy/YNFg8YrLF0W
Djr4x7KzAIcunfdj7AOnd8+0uSyihMbJiYn2w6tgI2JyhU1McvS8htrWQVGksdfc/lU/JN6tTArj
xMjbfsnRS2GL3JZ/rsBecFQAtAOA5qyPxp70VlbdXH0ORG1iOabOl4Gz+s+H2w9viZrQoysIGnBM
Dm9yKxuTQRh7SRBKqEvLOy9XAqp+fpVvMXHHNwXEzo7MWgief3RTDdlAfTULfa83TuNEKKT7jwSL
AQuChviftbLO3rWZWeTRbOHlBp44T8O+UgCVYVqMOtJI3xi+dtaciLDH9vPJ8ob1YUp6VYYzOZn2
DklEn0dabztV1MOzzg+Y+bF5VeQvCwy3A/fBqUUQxLa14GvGPxDftpZBsruwEtKm88JuPtVT4n8J
6Ow9GZyB75XtT29nqZHu7SyW/ZHohnIOUXk77+10QEKADEYaoY5qD3ar6UNhI1pXn6Maq9vXfql0
PyLShPYI+s72TZVP5ce07+Y0suzaVJHS27WPDOHPzSaaqWTIF1+c3b/81vMyf2hIX02qwg3dFJJw
qLd+8/nEq3kx3OCSssACOrHZoq5+vgYEfiVWyE/6nqOZtzPnSoREYwsCouZTLk4vFRGcJMFKYe1v
bsPEbzy/lu6MfTms3brPOAx1Eee+9Zxje8PeW9d5fz73hdJwC8yKMa7G1H1H+Ij4bLZTfTnmTTJG
SzWBktpl0z7+8lPYTJ5owGB1xEA9Gp/z3ImiRboEX7MzowBRZEwD0QhN0Z0C4F8u8OzVWxDIFi6/
rfLPHwJrXxr0Trbu+8SYdrjl2ntN9yc4g+rUA3+5d3Kp7QDPTrYRko/K4FGXmvRbZ8F6M+HcaXSJ
uDNWmzxe2061W1U6xPCki4WP1c8f58tVBWRCp29NQxIs7pjP4EinyhJ7XvbLFKwXZZt8DZxJP1EZ
MGpejl02ra1m3aQZKI6fP0qxkhM+G8GwT9qpDM66QC7arraNtdxZyTJ/sp0O/rDeplYbujJw36nc
L3Sew+TCvu2GJImzdq6MWDl1YYYY32p2mEury0PDmIxsNwfCMXds/rO9y5y5u5+Dtc2iKcnnAo4y
vgxnRAeCWXV1MHf7tBrQozv4EO+aKlmss3XKRBnNA3BryIKPIwqZAUUa5QnA142oa4JQlrXyiqh2
zPRDtyhfi4SvMj8OGuFfQUNL7TM37WCTen0bhKKczHt9HLs0VFOtUYUkRap2yu3rcpekdX7nwiKu
6bikvoy+GbvHyain2033E2n0HCO2PqeRVLFlLC5ByIlZf8gXmbyBq1/dKT91v3TJqL2BlaaXmJ4J
443XGcb70Rp9LZx7vxqJc2o5Y3dD67gQg83p2q4ME8awMwevmrFvkzAovcKJlqX15v1ABjNmxp62
tlc1TkH0VdcWMYvKtTGl6+ZzIOuEH+Q3nL9qgpqVIW/Brgc0H2umv+2UX+VRKSxVYnux1nW45k6d
hLmF1cahc0VWo+IykyKmH2i8tqc+t3ZTZQ7irM768Z3lZNYDzVCJQcfG+s57V924mpZVoZ8ya94m
uRgu82w1111nB1O2CcNa6yBb0TSRr5duXPhz7Ye2k9pfgz5xHQxwnAVumZ2lFilhi/FKTSyxYZlP
+juyWOx+Tw2SBjuGSn9XtZpq8dQ3iE8yVlOCi7hZIENvKbSzoaMDGWLqqCWs8uvysRzKjofma8zT
bNQW0rTEwHlMBYI5nOe0k4LEGh/9xLE/a6MrMceovfxi5dOfVdotvJnep2ib1nK4AiFZrb0YlHWv
VFCN1GB6Jpn16RRErjmbLkFbY/a1sVr7ynSm/JbeIU4OWuXntxXl6Gs/7SrqwsBrVCw7H9ReLwzx
2K8TOUajV03cmjYkbcRiN2EtPlrqos1K53MJLYDmFuAfd1YHq71Li3T5KvrSeWNOyvWwVjcNulDS
XaZ48qj0I0JTQR2JwMlYpFp/XM/g2Qx1lMhUv1Wuhk7dpWXP3jGl+a5F0n5e+/4M86XIxVezdZJP
uP10HxsfhWE4cCq6GwC8rcgMOEpC6Df668F95an0qstFcj+JTvvKgWkoo06NQxNhvOo9TQgHPhbF
aBqHPqjsZW8qq64vK9fmYU950T+iTnIaguoyP9ubY1bmYe+r4qaBYVtEnr34D6Lr1FMOwnLHw0mQ
CzCG5kjH+/SpDbLRixCZa004kZ75gPf8eL8sky4OLYbJ/FcvUDK2asNqoxEn5yRcRVncAx/mVaTT
3zLCBmH95yEA69gRuW068bgkDJCycpIPfCyH1zVOblimU5FFudN5O4h/LiW5o3mvpbbgGucUpR9a
xiBvK0tg0EWypseoHLLNvD0PeAVD42UitKCjXgaTmXTnCXbkas+MCl65qe2TEjYv9MZto+3TcHBN
moo55ndeCDQ23VMKrX3IG5wK6ifDuvRbd3lt1YUeTYWFMHfSF/uiWwODMWtk/nQxmJNA2coRSEYY
q6Z1yA1OhMV57nCpOW5+l7hybuKyqRwCVZRuv0mypL5zs25weYWtQZaXK40zB9D/tg1clD8ejRLK
K6xrut1gkzWgBbKBADfmVysmqPedbRrr3vWE0100xM11MHU0dCH9xFIa5arMrrb4FsaGPbnzvmW2
qf06y7Y5qLEQDWBW4zdnpegVtJG8hvM5t8OHChR/iDK6igc/SW0WXNHg514Pk3Pljz2S7MrsjBsd
lpMbTXUxXhvdgKdXTfDhgShLVtGGRL38gkzkVBI0kk3GwXEVa2aHUuS+L4vqMTO1KT04uT+ne6mK
Jj9UmFdxDqKutQ65MwXUqCJjaSrSXHziAjOwZUZ5gvw0MN6QgFHSke41KoGeSqyBuaotZYQfu/l+
rckLPfSj8vQzAl7NLHR4iyUvJkdjMwf17ITWmPhtiLZRfqj9XMeqoNARxzSevX4gopqUs7WW5p1v
ltW5NdLwD/Opa+fQslDg7wovzYezhMVYj8109DQc1VrvTYoDuBsG7FnXPZPOu/A8oel4hNtVFZpF
Uz1V+dhj1IVL0Ec63v1li39rAtfK6IExhUcdvqxiuU2CVVPEwTQ1a3ifOHPoFQXS6UKzmy4a8KQ+
r+bECVtOA4ex8/RoTeUVsqPhVvH22Yuo5YrQJPBr2DtCKB4Bjg/kfqVbRiVN4fHWzue0CGF7pR8H
R6vHyOkVBHhaUsWFPjriSwvExgHOGZ0iLGydCps6WBNxVTRUwcmydEaYCrfN42XxtKuxxt4TUMXJ
Plq2dK/XpZvyAwulNcdCM9nPMqPQQi8oCEkca7tjveyK+dYZi+Fj3SZVG1mtly+spU6JWGoyRBKv
8DTKsJ0mR8VMmCrYpbWSDyvthwOW0ot/MWV5edb1bB1x4VGkPpRO6a67vJxS4zxrtOyTpytbxGJS
xhjRmMrPWrcYd3LO2/2QC7RXtlV2RtQsor7iWRacw/J2aKN81VIRmXjV3awVctPP9jIDsI6ldO9F
71hPWeCicHWHatJ3lfTxhG+42TEsDLbrUPd7lgfZusOrsu+7J9mx0R0wE4SxZQ3JwuGOZXd4SqfR
Z1fSwWWbRF/eG9ZcP6nVMKkOun6x70ulTY+y/5JVe6Oo1y8EMfsf52ptqOgE6O+cSNgZJjQCP9SU
53Yx782h/Ukw5F03+vJRjpV63+JpXYUdmt13+eypL5xPKO+Ea4gpXMyB8s7GJbB6s5Und9m4aNlB
VRkWkAHpVyqE0Y8eo3fkOEWYYMxZtM4rGhs9yNV935vee+E78kPp58N4g8S/eUT5W7qRPxheH9aJ
1t9485B/dWRjfjAtW/RRaifJVxY2tubBtIFdSFGt05Df07we7cZ4W+q190Z1iw4RptZwZKfzX3Xx
nFOCxczGKjininLnXdka87m7Mpxg0W6jp0QmgNtIhmLUT6V3R3pWWYVzJjLUk5hk3eltZaXxpMnm
o0hK56lEj0cRXajgreaYmYWK36mfhiTQXjX90lwXkzHvcmWUy64x+noLL8jHh7puu8elk0iy6iQR
6/2EIo0hkc/Zm3YKKNq9tDQ8AgsRCoYqwVCQeygXBMFNW77lgZXqQuGM8i5rtbxC0NBq4mbtekOL
lQ5AGXus9yIEt2JDKsrc8Q7CMMAt8VVInbhKpZlzUBnq4pU+uUv7dshZNKKht+w1LmcdqiMrgbzD
SLwXURN4iwxrhupN0/f6HZJ0l2QJfWJ5o/JqllCAhNahkZGRGvpjESxhGWD8F9KEc9IzMyDWjbi3
uc9DGrpi3JXST98RGBt8aekxwZrz5mwNJdy3N2XnkoIjXV37VJNAslJJV9nryWQXDfMcJGru7WQN
zQyWTDi3aduGWsLrZDo2aXPhSGPOyIlQ1k2NQa55GNwx/zrLZuRkbZZJHBRz7SHxmrezR2EZMiIl
QoxRj6emdjGRP5VjyuBn94VXKZv1b9HmdyT4Luos8Fe57GpOgcQh6m5HQ5qMUbaZwNQcEEx3FHs3
WfPmrIPPf2X2Ui5xaRXAxWsVlPskN9sBIznL+bqlLFOKTo3vnLdjO3+BaOmJi9q20j4cNC8BmjHT
OiqRGXywrJaZVEqPjaTtx3l4ZZLZW5+l/VgFUT85eRkb8zq/ayw5PiRQENOoHFU2ROYkxUMe5H0a
wVD0HptiJfZ0bJrVDf2K9xflxFg7oa3J/r3UaY5Blar9h6odsdtDSwreVNdOeoXteqftdOkaxc4a
REawGzuzFc7QwtO4cgs9jbU1VTyeNd/8+dJyrQ/KrFEsmJ4qcnJJsPI4uF6FHcXkjqCuadFa0w2+
Ec10qwbPfat5WMdExiRZtXU9986UtMYh1BMf1ArvWAzr0Ics8EXBwSInVZ1+1g2VZX6sCAsZb7Rh
EH6ETVFznS1p154H5ZLd1NQJbjiWjd2EnEPlR2x35G1vEEEezmvrFFGgUYxGzGzkaqtjjknUcMxo
KVhoJId+txRU7UVVvsFxqbLCUTUBoZjDOEyhi9FyQw8iGKaD5HX7hzwg6SLy00xll2ZjBcsllRFJ
Cp4w/POqEzpstAZP1agqvP5NZZTj16ZkRYynculeT3SI7uqxpOYvUo6Hl0UyVKwdqAqI6BKtzK40
ofVz6C+9UORD1iWu2PnMjJuzqe1D3HfsB6TgQxaXriNu55mMkTONMuBQlnQQd63Sk09LyZOOe0q7
MvJlp9+JsaNotCa9LXZqVFq/PRpvvAN/boNYlqMcQn8NOissGosHJy0zFdSTejtSw8wMJDAe2uCQ
3xzjssxZeC4y1cuWCiQV7z1Nl/l5iXDno6/jMhCva9qvcR00BHJX04LPIRWUPMgR9BPj4IRwTbl4
81ONV8HFoBwOr2olMytEG4b5ji66OmG58msVIm1Prwc0m7d+Jtw7U/NZso0urfXd4neJGSqX6hkY
tSg9gJI8C7jWWIooyPwARGCd9Edf9dirmWKWX7qCvtMZCrFk385rkMRuMzSP42D1evwvK1OtID5s
2pfbgbgtTYrHTpt1J/qXcDmydzWNeOB5j5JdTta9J0CeUgdTtQgnWeK1sFMIshAQOrV5b1b1hu8c
nPKvfAm6YdgJJxTrf1y1EME8R4pc8qSVb1YAUilNXFYO9gK39QdIYs4pb6uX4Be9RbTGQHtIlF40
/UaYJpNRiGWft4q9ebSDV9mUVV9+FWID76KV7sOuBkw97osZuVpaa2nmfa/sa/w0XeqLAcT4l5E8
z4NQh9+xiyofiPT5gyuWUVPC0Ke9jqYUBjDSp0ZfTlntv+x5EFhMsCIaOvqlTKHnV2EXGbIUM3gS
ocbiui6y+ravg+rCSBxr37W+dcKk4QdN743xDyF2M1DAZO0IGV3zzlodJ532k03Sn8PKVPeK/dqa
32kYoIR+09lRh5Fz6KwcR+rirnA5F/S/moLoIB6yNv2etXWvoPg9v/FeKmqU1JQYEBXT2STIbWpw
Ovjll8hVcMyBq8wdG8fmCqWJsCa1JrlHqImuuvcGCh4SZH4+Il/MMRwzaVrBxdc3FsMxeRWkr8rb
VOE1nkzquqiIkQFfdg4cEKro55d6McXwZIRRSm/om23K8aXkLEW6qqred9Iboj5r8tthzqcTU2wD
/Z83rVDUQJbCCQ+MGZOE5y+HL2/XA++Fl1PR11EUr27xOCcKBFH7iOIMfvcpUvmLh4i3l+5vajlU
Q0DCR/OtGsl7lLrDq2qKMjLqQos9+HARPv2/LM1Da8C4oLhiClCiHc0Bcx2cNXHksrdJqwlzDl+H
FYvuE6Pixav6dhWkHgg0aGgfZzRVRd1Mo93RgxDauuNEsIar0f6yr9d2Ff63hauz9h7zmNLamzxD
NgutlNkNHXC5fS7JeFwH7S/v5/96pocb/v3f/PmxFUtPOq88+uO/X6mnXo7902/XD2L4bT82Xx5k
3jb/vf2Sfz70/Ff8+zp/JKWv/SqP/9azD3Glv75J/CAfnv1hR06vXO7Gp355/YQqSH67QPrUbn/z
f/rD356+/Zb7RTz9+fsj+ke5/baUL//7Xz86//Ln75s29L++//V//ezmoeZjcVvnTf74cPyJp4dB
/vm75hp/AM5vLDnEgqw5G61gevr7R7hMYZq3uXdt/l2sd03LUf3P3w3nD9rCmHPAyYEChzfk778N
7fjXjzYCCFpyWoabL2Xw+9/f7fY/8/U/74dH8deff2vG+rbNGzn8+fu3XvP30xqhFy7SABS0xBAa
HruSspkVmcyNLjbl1mwofNTalW1qYaIhKo7q0aIB7QnsUUMbh8MgxGtniB0jceOurD0RTlL3n8qm
uLDVonUg4+LWaGbzMA6uS3od8DRAtEYAAZY8swid2QNTMQPAWGYyjQZXW7oog5Vz1fvTeFX4ankv
yG83d5mt6nfuaJhvm64eD6SprRdBl8+XySzaLuxFT4u7I5kYhdJ6IwzZjftvb/KXRvf/caQ+G93/
wznwf+PoZtE9Pbqb314/ifFzlT8+G+d89u9x7v8B4Z6Byghn9UEe8s8498w/mADodemsb0bI2xT4
e5wHf2xqUDhnmGbAI9kKt7/HufcHxDdzo7HYG6kVKcsvjHNmzdH+hYcD8wlLAqociPbHBC2hVWax
WNW0ox/re5cFmPOybyWmXPuyrIp7kx7dtMMGBwR5TYZC7Qc4O104Dl11ORh6a8aWVqbtxeBUC38x
0NVhNMC9o3zM8od1NGl+rVVrfaGtRghZCdOiDoWwx7dNwVYQeRP0mNCUqVYAA+V9c05PuHXjignx
Nm+Mll4Grk2cX6UllzBvfLvE0K/oCGLwFjBUhJh+ed1U9ZCGvZoCptToJUUEVWNJD0NbeBpMi9K6
KU3pvDPcQoqI9EZs6Y16xm24XwdP7JLWU0/B6HhgsFoz3/ecpOuz0vc3QNV2bXXTZTVWk4kaRBdp
QYYrUxAkXzZvvDFElWfasQI4eAObuXKvG2MQQVRy0LueAhWMFwSomku4iMEHE+rnumbDWE2kQhMr
DTZkGDVEBgBTv5eGn9c3rMZyigcMdt/UBSjzmaFX44b4KGjFtE9vlYOFezwRQfxgzHgdhp7LpyPY
x/Oww+sR/yrLTTQzmvS8meJ2lmP2KZON/grgRxdhvvotjQZKW3XDUdKeDkM+9e+H2lG0WgNUK2qn
5QgizjohynvQqNKOVB7UV1aeqTmkvV1fJ57SHybPL14R1uF9xg/dHsKEQx7LJWndc2ikEL6QkC3F
q8oO5DvRBaUfWcLX87CZ0Z/GWaJZn1dvTpdwmIv1bQoLYKK3lcz0o13YZ/sOmQGtCW3V8mhpBxgx
vcD9mlDfzvHuCg8YLySeVDmHVWs768K2s8wEGJgSFbWoXEnlcozhNWYTXrfHVzG5Fo6SZgwq6j1t
1JbqBrTWfC0VYfVXha1M90yMllnGq736RG7PSVnHfj1XOLwn6GEvW/yDpvNGA2mOlLmYEyhOMsh4
kLNIo0qmWOgUBr6lkaG6wN5jlJpp8Vg7VRmL0qqSg9b59rXt1oWMUjlA7+lJBLQOs0FfdV/mC0zQ
rB3G14OReWAFiTc9GvU0q9DVsNYI6X1k6qqRNDFhuOMMmoEmzFFAM0WEntn7TqSVaj0f7WHAQsid
dNyEXEsZsTQajB1o8HRB7Pdl+wZXtITGWqOlQYTBo4FAtoLt+HF0tMSn7YttP7tTqb2XA8bS4eDM
2rs+V9MU57XnvPOnSX8fwDNIQs71jccb37JfAOX7nZHT2rX8uXsM2g5nP7vQ2fCaIl/oN/Xqs9eU
6lab5xlndrVY9L3RRXwF78VPfykhemH0tLWfZP20JHB8D7O7LnO05mVihCrw8c/LCdRhEe3rqKpm
p4zKLB0eJYwqGU3V6l+JFJ5O2BYd08bL8vk+G0vnxob5AQ7fBJ0Rw3qr9x6uPmDV6eLR/WtFel5X
3G1sSIlgeMR4sY5bUWpdTK0t2th0+gBKqyHBQ2oWasKa7J68H5SbdDgDssSWHYC5d00DzxCR5jn0
HYOZDkbUqHyeoXHVk3Vppg7WJ7WuP9ZmMj40vU0vxZnIVURsXdl2uLjraBxmBJJv7aJoQCbJuXnj
MAgFkuUsp0uXOuN73QVPD1OJuQ6stmXGqgrbBBHniqEbTnYGb8W3JzDSnFdgwNJO089pktnXuiyd
KdRH09JYO8ugjtLZ1bvQbzUsA21FeNjeH62yOMH1e7nrWLCd8eAg4h3nq2PbFBfR37o6EufQVRi7
xEyCEJz/VJDGNzHJ91Ucti+bvJSjiwelzD22/DB7PRuHuYdBhReWpIPZa26kSybDOK7FdVboPfSG
Ivk0lZlzaawQAmIbdeV/6qVnh4Hvq8nj85rLXSKtQauJ6zb4yNEhKhusbupcq9u5bW1cgPSrj44o
hrdd3tgUFv+UIT8oXDdK+vM7xu0WwjXSIqRZsNefH0ebJgmMocoFaoQxryNlz86wK42JtxxI4RtX
fVdBb8xqE5YoKJQ+RkPR5n+ZN///CvG788927P7n1WzHq2fnn8P48OWJhyyevq8Mt8/8XRkalH/A
LNgGkRW2qQz+qQw5HPEWN5dLnUoPJRrT5+/K0P0DKiYHcs44ULL52P+uDJ0/fPSzm7IKdMDAkehX
KkO+2LOBBGYCjx7FDyatnPuPybguNU+wWGqM59p4n/TmGrYkaMTTTHEAn+AEAPCD8xb0Q5AadJXE
M7zQElK10K6jQIv7xHZpWzu+3FEET59SEiwv1mlA5Qwvj/wwJ/WyL0SNieZM9JZxrper1EPXyPUs
zL3R/NibFb29JtFe4yFE868wFvvObFjj4sZiB44KbvkAU7c/0MzQ2dI7H41ABzlqoRVWVaZ5n8EC
FtFMakMeKJQ8c62fL8s6D5HrJHKMF4dSInWXLEWQt0BGIUa4vJuyzKfdHKji7ruh84NZ/c0/9ftp
vb0N8rIZJBwheCmMle/FUVqCwzTlIo8nqLpPTV+Lt+6EUmvnatCezQ5f7dCdlUdSUKN94t/sdG/a
FY1xjSKBGrnI4OmtBY/Am3VqxdKldxIMbfq2EDXdH/LZhgh/CfS1a7MaoQv4DkunUCMUPLh2O6N1
jS+DUkWxH8fApeVXLDRmCqcLZeOezbqEUeiRKn+p53DqpsXSrlqECfvVW/lN3mRW0GtqI72z0qz8
AD0jXBPcs+KfP6lv7oxHT2pDeVhkTXQ7uBg/f1Lr2lcCHcMAzW/1Q6UqI3RoStfEKZIZTAJMIa6w
WdQOBkdtaYxOuI7pTmb4O5q5YV42xjy/kZPuHGhvQaAcYF/qpf4O9nl6qIe52p34wkzY44mGKoHg
B2rGgNPekcioSr1JlGYlY9ZuOoCrn5ypOfiQ9wk8FBunU5LtaADPehY3+SqRrePzV5W9OgF3H2/J
DDH0M+jvcafbUOCjISYrh7rKSWW8SmntKP4sGE6Dd+r9bL/m6P1smi1eAXMYbHZ7HN/J/Iqi6/yq
LGSMAddWTfZz7EPIBGu2h2iQ1nwW0APYbaLHkOSN5AJjDjNyWryEjCppTz39l8uchZIbEQX+5hb5
LEdfB4Zo45ktUlcIfN2V2VbiHCKwOUXZdgpJsqm+08lUN3dNTU+4MNeLhc3+ciz75pVnyoOl/LXZ
F/z2LJxUk1xPY9+dkgxvY/b5M0OyhfMLUm6qUe/YcnKWNMb7RB9i2JRmXAX59Wo0F5Kq/mL0X8lV
mv95LL+0fb8ST80b2T89SfDLYzjy/xGQB4Dlu9n6Yg8/e8hl/v32/e3v/7V/e8YfANWUsBvYSIPo
n93bs0FoAHvYx8AP2YyZ0X/t3qb+B7AmPgYmvHcm3Db6/8Z1/D/wJ/EY1mBF5IYg0PsFXOe4DNw8
Jm3KCsOHcML/8e2+n2Wr31samb9QzBUntTBvCZfJsQQ+b5fcTsLUDFp8ZpX2BKdVvnLnPj2lN9yu
8P2Y/c83oL6n/sa24TiDxSy6soUn5u1SuDf7vrOsyM4aYweZ5FdVmpuR+rZ+kkWyLQtHJa/T9VpS
w8fZ1XB1Yl2sTpyBBp1YuF4+Ue6ILBvaBv+LvfNabtta3/6t7BuAB72cEgBJUaSqJZcTjNzQe8fV
f7+lxNkipYjj0/3/MskksUcGubDa+7xPQdyFFdfxiEZ2BtTV67ovDal83ZA119L7K3GESigo9LWa
Z90WWybpysSm/xPkTjVev5h8N38N3ssy4nQbEEIJ5hNflmpCpd96/BHgVsOXS1RUTCIUtDJb85DN
geNNWZtTGkM11uRA2r7/0L/8V4/fJDINDlNsc4Ak+Qgnj1XzoM7kxvDlokrCVRnFkXwh6Rnk2yVS
K8d3JqUJL7pGGQEtnBoMIJANEBCnSsvrsJP0h2qRx3k1QDveF5UJrUAezPopjTsHan8ZhqAlFNSX
tbLAdaoSLG45CAsE1462TOkqjoLFRCdQhEShsKi6TWNH+kfZFpGxsTGp1qqxklj/kUQtWLuNBnlc
I5wJHiItTj7zspI7K9P0b3Zap8N65kTotnmioGY3a8e8C2cn/goEZZi3HZyJ/EGHQKStHAPbq63d
S+aX0JgD/UrL4GQ/pPqcbRA2LwPhtqmiuspz+S13+fCJbFuKcmXSneoKLyP1PjQtyvZZVPDLczEP
REBhT/FOkV8+F/yFqP2hRSnfoYjIxJIJaKB8hgmCZ8gA/wAYsvUzlKCTT32A8Q7AQJ4UYIOVIKJZ
9UlncNO1swxAgkmhrYtnoALkDtBCJEfkdDIEmJGXYx15ncA4igZ0C82ZgD6oofN1bFucxHo/L+Mq
C3rjyhaISQjtkfI8XxZSEQSmYo3osFyCzuzv+TPowsEFAMP1SfdgaScb+RmgAbwArDFZKP1mzKqf
En3h++UZ1hmmBGGBKtCeGgPHCKWBAIEYzuGmABgqnyGiLCn1Hsq8wS1bFyhS0AW5u+Bksm2kcbD8
gIrkNuusaO+0pvO5CYfoJ7oOhAmaJAvphL1oMKyHelO1WbexdMm+zNPZGi4TydG/1IDfN2qtlYCh
UCJ30IUsmjqgkodpcmzo9Ivi3A7YhTQeJENoNMh8IWClZQwcpFqtHwC9QcsuZH1xBxCWq0mJ+trV
c1JnPIcKPF4ZqhQ9VukQ3VZZmkl+rFdOvyWuwIzdrM1Cn+S2KXnMBwatWIWk4Jo7qMUg7BUuBMVu
0pNg2RP4Qux9pebOXWw5de9GcJgSt2zTZQPAgUmJOttG7fVBoWXe0kvL4rVRaZZbfczCb/SgTLS7
TpYILU9lm243dPqqdsrke2WVGNzRzpKJIAAXLV01NyXtOoELELgzIUydn05teYXysZvcGMuuO/Dc
8osNov0d86YYQlgtBbdkZdjXUZpYKPWMKnyoe4s5DpWz/WkhSbxx0A/LLm2y5HaOlS70k0DOGk+N
86Rd24ZkPOpYmX5t1Kn4BfwMv9aps+Fry434m4JcknYYEgCu8zhZkqOlkya+pUo1gusha2YZTi7M
IBebgr53k6yclBV7eUa0rzyNdAbKlHWiWIlzY0KM6jx1KChsc6KpXaXoEd2AW5aQOeNCvZK7REtX
pk194KX93PHfNU1jL1K53a1gOCjYiMhlpXvqSMtFwOLLl1oyJVyysq54MsISraYadWWyLvKebrOj
SbgVlIMqgScmBJF5sa1FBFn1zaxQcrUOAJy0ZOG1VmGm6mppPtieaVcEYPWDhu+8NMqw0UFmM1rw
1dRkq461A4VdqSOI5ApGCAA6scrmMtjT09Q3EnSq0qpkX6YxmLudpUkL1akehn6dNNrokS8rRzs9
4N7vVmgtBJvOLp7sUM9vFmYvwg3cL7SV1pTLtTlLheLi9xB8RzKbCAOKof+ShZL8sZaAJFkR+L3g
RmjhpNfIKmqONiHtyaMP3Nggl7h6eU7TpI43toXxkSiNztoWpZY0XmHaQ7kb+46ZOaWN+dCDFCSr
Si5sVD1mm55TtZ9e+7Fip9wRQIOpw0U5tWGyS3YgtD+GL9W9cZu1tyUsol2yZNWdbjFW75+hbz1N
KEGp3LmQcSs8PkGXEimb2SaGHyPyuoGUu3jjKNnrQct0QMju5/uPe5ZsvjyxTdFXp12A7QK6TpI7
jp/XNMXSsIXo/rCE/W1kx0W0iozeQlnUOEu/MmAjNu4YJXT2EiyJiwd491LggZt3MAgd2KFerZvV
jJSrBSTuixb1Q6iF+KMMxTweNAeWpYdVWzu7NNni7mfByXcuNfg1fIsvJ9pNTnQ4KIRAnhRnimn3
EDQwdM36UYIx31qO8k2PhpaDaEkd85K70qRe1ElObUTrpG0QdAhSMd1ws//rAvhHNdH/etNbFcYu
/45p3j/BlvjPZdx17X+eih//ufo5xO3L+uj553/jm+oH7v6iUc3NHOBbXFd/MzzUD1hFExxKnAcW
UEDz/1RICu1tmHbCdpBXTr+NtfS7QrI+gETym+CEtL6BRf+kQlJPFyU0RWgdAKwy2zWQ2skiSap4
5gYTyh4OL8nBLPX0Tis0cnfQbKg3CQoGTOrLaGeUsRL6mlEOXPVbwiTpTc5FS/pyh6dpMCrfSxrd
a3lS0seYO2pJ88SYr1QcdJHoqUudr3Ijly5xNvhqh8P0DUMHs/IKDOld2FDNT2guf8/Vf204vKIu
8uXAlIRTDw59AAbiy79AWRyzDJ2C9EsvRA33BKFf+TUpprRPwJu5mEsAZ7R4lQsJ3717x84dRVy1
489LPVyQ7G78nT36R4vn/wKgAIni/ALa99/jp6NlI37q97KRPwAmUMY+pwSJxsB/lw0dA3Y4OgYc
XUQ5CPbT77aA/gFvBnZ7rAlYMxAs/7tstA8kIToQmdhMcb/nWX8ALLwG6lWxF3NmYnjDvHqeeS9m
VjMbXVDBrvfiWVvTHI4dvyXRYS2zVJx6Mr6jD63vKW+6faYgsljNWktA0FxeIqcpkOQZOuz2zppv
i4Ue+MrI9eUJXUu078ax2C+mnHCBLesaBUQQ9dfq1Oy13NFvUkl1nuhdxzfhzBVUimPFDakN6kM7
o+2u7c4k6BG/jgVG5Cyvc2mYC78z6uERo71bdKJ96spZkG+n7m9m4R9N7//5s0Ewgv/9bPgobDme
TwX3Kf5etv+5aDPOiOPjQfwR/4XPcMpltuLriYnSM0r29/EAMYrphRecCgoN+VnMsd8AmvIBrwgw
EDA3tmy4r//McxVGIT0xHOTosMLZw8joD+a5oO2+vEIBcyAJtbixsZUKvuHxBjpLMwHCHYlj6ph2
j3NOi18Zy9IzM8E+6uJfA16nj5pSstD/GbQ3MJ7XsBnPZYXLuAjqgld8/NxltooRFSuetEgVvAH9
xF2CyYoby0X/x6xbviMsRyF1EIN9mkjDUPbDMOB/m9khgpY8DteIs8814cUnPh1JR8gDIHvzQk/h
ubbVrdxUhMuubeV+1+Yj4dZKuuU+XKAnnfK9VAb0+jZNO/5xVpOAYGUDtxZmEhqFk7dowGhf7Ixn
TygKfCuCTCktB0RPxII2seI3lf7HQRjikdiBgeSqnAanDXiNgBZUVTCFxqCO3aCQNYY3wdetNqIz
wOcbI2sqNFNYDmInPoVYHSeqUJ9Lki+1VXyjQpgipbCILwLDSi+5mn81UvnShgK/zTrznIDldSws
X5QDR3xLjChpFh/PVFNqU55tSH41lDY5WNaykedaW+UYk2DcrjSepi4WmM7cr+Nk0aD4DZKn2CNt
nfQzVxJ+SI7PZa68sX6IkaLzJ05CYRl7/KkWxYhaHIMlX9czZ23WS0asBpwm8kXr9ftL9a0RgK9O
gp+I8ECpLfaQF0ehUidjnOlxtB5CpwSxC4xvUWlnX4uhNh7qQR48xxzdSk6Kiz7dSxB9XITwiR9j
H7HGbXK5TZVAORc8/upiy9ZF2icOWjQmaJU5p5M+lysoZaIBPGncVpvMynE6ne3SiytHKTkpM/tj
Fs7KlTYsGgrgcY5cBLUzBv7auBvVUfrUmxM/hXVf5BHju7hhUVS0x3ochQvNolLMQw8dmb6PQ+lb
npJTGUUROi3yU7NtYo7GfUDzXFmdGfHXCDi0cIt5xw2Ibt0rjYpVRnBteLtNZKVrY1j6SxTu4H1t
KcN6CspI/jUFJSpN5KeThzJekOLmQSUnsCDvq5mi+QDpk/ttNVTOpzxvzdmrwzBC/ErEt//+533u
3R7vfRxe9IBYn+yxXMOOZwiOwsZcTkZAxGtQel2TAA6WRYE6FMD0Ev8Y5a7NIqVk8y36w0Ib8SZB
h0OWyRygBceLiZ66rnWoJycYsqsxbTsXRI9f6FQHqHtScbeA2xXe4x053sS1HN02QRjEK6mcLOxq
UuMGmWN2F2cG0FuxDnFf6ECdOn0DbKTuiIwx7mIzsCdXaad5VSrQ5UYoAA8paqSHhEbx907v+rXS
/3laPYIPQ+aghu2Pdkw/WavaYAxGqOmBH2jx8JBVs7wp7Nr4q27/11qIm+/J+SOeYtOQgy9j03Q+
fgfVEiWB5MiB74R2643q/LOsTNt9/02/vi7wEIvvIvrI0K7EtvRiK4B2Gi+1MQZok83OM5LF+tyo
Wr4Kw4KbMkZLq74aG3duCvXij58sjENF2wOxuy3q5ZdPTtrOmWO1dfzB0JIU457UjcYUWLBpgZOt
B1h/0aNkF+fiI5+djI/ntthjmN7cIBAZnjbym8iMpSjRHF8rZayztMkOHrWhaZ9wN0ihQjaG5OWK
LMFmHXNu3rO8bMsprwy3T1Q8aCbbqvZRKs8/qKr39Zi3ngrNpVvh2tJ8DNREuhwiS/sofCFyFPxF
dCeR6P7dzCQdkNRJbqb+bD7d6yP1r40T5hXgA5PzeDSniviWqpIdP6qcYa2PtnOP4csdTVI2eCyX
1wBvV7Cwoo2Df+SZSfT2kLLgwO8IeaHbf/z0dNHxFgOi88u06jddo0duIJEDUkiVtUnSerjOEB6u
qnkMPCkpOWEVI10vmazdQCCd/bqwH1MrKBE1B4unqwsMEtmCJ1Xqpo/WunbzZlS9Sq5+hvBDUZo0
T3AFg6tO8D/fn5fP7/9kfrAa2KvplqLkefYVfbEkwmlShmiwLL8OVetuYTtZBboTX0Z5p3SreWxU
lyQS5yImatHLjNq5mPKmvAma9mwIojjxTj8KZoLEapvU1Yjmjsd1KtCSx2nJGmnQfVdy3zwNPf4z
Jjr5C3tRJALiF3lV6zgJ1W0jvGCsvaI13d2ZMRE72qsPwmZHJ9dEyno6vRzeJt5qER+kbvYw0i4g
wcoXxIPFe25oGEaDerlYZeznVtK3dAKcjULMqFfFqnFmsr0x0zVmOJMNGExoQI7HJMIKLZe42PkY
tGkPULLsg8lKRdJR1JBhQgtynPLkIDa7lKy2PmPL98amTCgxOB7nuaFzYzt+elnj+pXUPH1yguAQ
tI691nK9+WsO/v+y/AULFZz0xSR8RWH5C7J9jIvvaPqey/Mu+vmfTfOzePoRFz/bIxhK/FG/YSgF
QAnmNNdoJipW4+yEv9Fb5QPTEM0Slo3PJTgv9zcMpX0QGidRwEJQQH/7T3WugAbbZFcCXAFQQX/5
M9nS6fyBdkM+GdJBJMu4kp+y/DCKaWxpaTHwGAoTLDYvAH9MZ8BIqHJQJoHUpiptfE17TGY8wlcq
zug3Q5e1D3JXr2R6MPSUSzVY60ZDOqoaGMnnJKd/VUxTuQcb7iKM29Two23iCkVHvr+fO5H23tOB
2yateiYX5FXPhm+EUIyam3JE5m/xjV9sl7EjYVyVFKk3xuR7haQj3egVIu8k0SLXmFtkNW1rfWwd
DArlucwOWtPqt71dpRu6VrifaN2Al6Nyk2T6uKN1juwjwtTHDA1I9u287YrmXJT56XWcz0xOBIRd
ounwpDzNrcZySTbwAUs93EHzdTcukx+O+SPXx4E+MRYKXdCOZ/atV00h8VCxe3Lf0UXU5MkhyUty
NPQ3iQfNVn1Ik/mxQiCyUnrED6WlY/LSmOsEy25XN614XZHueWbzerZwfrmNi4+A1bgofBF/g14d
vyurpmSyBj5CVUBwMrUI/YquFJ8nRevdzIisg9zajRchV9koUiL5Kfln1CGd5Jtwhi+jGPhdq9Lv
VT5KqwSywplBepXfxieELswNwkSgxus54ewsVoHHWGExSNpjPBz6oURgNK2GDt0Mrip1g01Lcm22
sbvI046G/z7TfkAHR2WFe05geLO6kcJ8w33DXXrb06zC05wvs52gdPlUTRbnpLSOHQxAz+Uki/d3
Mri40EKBA1SgPXP60esoKQoSwhOvlVB9LVMD1wKDQSjKsFIGrMLPXKBflfE4PBDMTFeDTqmQo4iT
8sXKs41Bd3poK1yYpHk92tmlTBTUpkTT5GdEIB/UXvvWdwl2hVmJwjFdkFiNqBVbpcfJCT3vpguG
P43DeP5U8NxB6IjR5N/Hn6p37CbD4Js32EyDu+iR6pZV12zZY0tvlvrWez4W/uis/D/RoRGI3D+I
7KvzctVA+Wyj/zxi7hQXb4LY4g/4fUrqH5ijouNCex9PBiHU+H1K6h84CfGah+WJwlcceP+ckvYH
IAHgGQ3pEw160df+3eNELgxdE08YGqPiHP2jY/J0KQnyJ/wG4na494q26fEcmpemqSaYUWA4+JHp
aDfcojXh82/67E8jCcSzbJT3EAQRcvAljp8lt5h1DS0pml1h9Bgdholv1nLlO1H7+OKF3Py1Fbyk
Qb7K83x+1HPSA7CBsIs4fhTMQIS3MV8L52QSI53LwX4s8mn0EHqk6xz5OwZbw4WZBhIBENXn2Zq8
JZBvojgsv+baryG8kxQ9geOey16A7DQA89C0VEUupeV+dI4Ke3pMis9LB1wUy2Dtr8gmsH1yA4NF
x+tnTP2WtgYHHCGdWSP4aIWTmCdxxvjvj9IzevJyHyUnnEnJ7QhgAnRY045HKaPTlvVz7nhVghrU
rsvbsB5+ZaqT3cL3PYxBRJiUNJaHKJYmHPUVX59N5zDQnoPPZniYnXtxbN9GekdzAJWJ1uJPHNaH
anicpHRcx4oyI4fB53heLIhuOfQkO3S+zoa5ytKqvB8b83Ya2snvdInEymjRUaLaEcRFbPcN9AxB
bpFgWwWz2zQoNvKwEuLL7FPbSK42DfGZO9YbXXGujYSsMEVRA/LX8ZA04xSOcdohf7P7yWus3HC1
Of0BWTheQV5EFdiGn/MOsqUCJCEHzi7DlmJVVaG5ef/tvHK55+0AT/NWuA8DgJ32eeYytfQcCNLD
0bFccdS03lyBv5FSzolbJ9SCGTBErHpppMBba7vOnXVIO0b9aRzMcwEqr3aK449zmvfq6BiqpgOe
ZY5UpSuE1aE3aI0DXv3YjKTgvv/txf3oZGpycWRLtMh6py99cn/CChXHPvS7xNgG+FSP3eBjbTqc
WQHP1gWnjxH5dJiIEPPELnj8unO9mjMssBxPylDWDFP3VZumzLXi/pBLSKnDZPHmydZ2VQT8ESjG
brbgPC0r0yKapMW2Dg221W7MKb+rNOEtlw3borB+oL9v0R8f+kwJDhihha6k9eugUAefgJuNpEtE
FVLCr5zhClbF4NaR89AYyjUGZvolBOjao3apVnUYJSsnJqwG9h1i37y7UmbPVuL+AiO2HA9WMJ5c
soBFo9zXp7bB0jp4kuTkR1qMX8h2r/c2OVmSEy6oaORmZThsKWn8MMTCn8qsEXKVLfB9lER+Wtgt
Nn/FOZT7zblMIYZuSKEJxXAfj3M0ZfVophkGcRmme3B+yySEaFgY5bYzpI9Y+pWXihyZ0AUiLGlD
aI3qBORjuwM/9lfN/69w7ykSKxYWGx6SX26/JIqenHmWU8EiDALbs+CIY/06mlhHlvJK/u6Mq6od
W0JSunP37TcfCpyBzgHJpnH6UHkZkQvC6fWKkCKzc5AGDt1Kb+rDEjf0wFLMLMPky/ur6M3tDBsX
BB4igJGi6Hjci5HOw4Dxntca/UVLD9u35yndQLNflYPkuFLbf7XKRVoNpfV1ltP4Mh+Mrd3ieXHm
k4iVdLrSYApxEwIrMEAGjj9J0BlLWfWh44XNqLtzjm11IKPnj6CKu3IdVe4CxOASO9/sgiaZvLrt
bF+1pKuKW8nONj0JO8/VRLbH9v2P9ipURswH5qUQ1lAIIbs5/mhpTDqCAVbhOfkXzaqz62wm7LmD
RWyuoc0oLB4ZQ3VyplGoLGYwH3A5ZLcw4t5PckPo1DijFPwnZ7VpVmXlfGlzzYC7HeVuot3FaoN/
d5s4RNahm5TI63WtwnQ1u18FQ3Ko7dH2q1z6MsWzR6gHOs30ySQiaCXNzI4p26djsnVGEug0fHxd
YpCSVSfVOAiZ0RP8VXkVLfO6LZVlb4XXtVVMrpST9YNN+KUk171HxEPiZgx0GE6JZ8615cUYTbtK
ncF60c80nd86KSx0NmJXFZmpJ5sqfJuq6APL9sbEGTytlyDhINXt4odYVf9Ob/yjouR/nlcjpET/
XpA83L9bi/Cz/61FkAcChSENZy8+4lsayM4MTLUsGMEioZqX9huxs+FbEhSLmkiESWND9N9axPoA
ifBZ/S2uSwb37D8g1Lw688U+hYIKtJc9Ehb08TrkhquOIVIXz0GBo8bzZrYD/8XAvFEYvNqFTh4h
dukXhTxbpeJoBBAQW4rbZYU0qAJwGZz79x/zagU8PwYkk74XVLzTLNoOAVjYyXLgBdm4JiF9X5b4
FRvOI3vYxfuPeoU0idIBqexfaezwgU42VsdAQycvc+DZw3AZKR3OM8UqVXANCeZNXeCyrw2XJTZH
OlHMcT5fdbO+nUNtK0bXGeeNLJlnvv6rs058JDgugojL9uNox6Os4OdDJNME3z+SuBZl22gMcZjo
L0PxYvFsCrPpTGbsuUee7OG6Gs7QfGh65XL4qZh5LM46U0HETJ+4Epo0Y3LO1ApvTdeX3/Jkm+ts
bICbmm9ZZYmboJKI9PTM0fSqQyZeLoW5MATB2BSa+/FIJtYMcybseLlBebPIxVesrbYSz6JlfjBz
/TCY/WXb4bTclTeyfi7u+PX9gefTsxZEEU4lHB6Pn9/oRq+maYNX7/C10pvrpcu9uc22aeHs7SDe
QezfJYZzNzrZts7th6jtzhwmz03Ao4uD+Aj0f+CnCqLEaWy5E8x2qA154M05BLEl+aI2+b6iXY7D
xUNRLV4Zh9jTjL4W4uukqNgpY8FuR5nXK4FfIIQKcaJOWHhMhX3m9JepU6yI0NwO1YgLeXnz/oIU
6+315+Wdiesly/LkldVNVZikzvDKZvPQtZy7UujrRMBqo3OPkfYl4MihkNtv7z/2rZ2NEkZYyFAv
ook4flN5YLHgxoLZWIzf8Iy/qcrBb8zo7v3HPF+GTr8esDEFKc48HAsnM0ILbSL4OkCcVP5ID/qm
0PEKzhfNr7oSc18UMgNJLGG4llNpL7aYpIx8Z5b26uzsxyK7rYplQ09zJcWLN1nhrZmOft5hfC1h
o6DN7EfztLGTcC2V2dap6mssWj10gviY5Tg2aDsZ1zEeTljN5v3vhpHBG++O8gRYDdYWfMeTd7dE
tp1KneV4heJ8jKz8Rp2Gy9BwDmYbeBnGjXC90pWqEdsSdxeTWYWrLn0CEvCR2u0STYdTE3+ZJrSR
cFYqOETjdF0z/SZJd6sZukBguAOZOasAXY3VEFBBBEzWaOyQ5nZZkru5YV42uHGnkm+lOO8o80a1
su1E4ThpkPXbcFPkBoYVFJKMpExMUKCys+Jsp7TjN6vFyag2tg0jGvLrkTNeGXV9HeRfa2u6irT2
Apv+/axK636K7uYRMzYqQg9rlX6VDombhvnesQY/aA3XqZMvkx1ibICRfV7esMr3/Ry6VqtfhQTi
dGb2pZ67y9yyf4yatG7baVPHyHCjZLdM6k4igShAZojP71Zw/Ay5eUJcsIuT4maIMeGXouYaSOxg
h/NmMKONQUIf6cr0lYN7PNGfpIobd9VMV+rIstXtx1yJ7yzk6HGdGV61pB8HEnFXTZHdJI6+Rbfm
S2Hk92F3bdsSlLr4h42LCIfRpiTmKasGP7bUT3HCGzXtx0ScCwZElNnxCcg2ewC/jaEd0gZbEDYP
sZGU5q+IsRX7rhhrcuzXWuHr9Vc27sqNC35JM35MxKsVgorFsbe1zOqOYJB9Qzhaju2zNI6XWSyt
m0Laiz+rBF0Nl/baSaOdFQV+22V77P53+Shc3Y1500v6R+xk/SGMdsLVJsWOLZeWh0AzDqbBxJOW
C/hQhy7sXVTW+8qZNgW5CNjxb2vJuRW7jhTLm1DRDnYWbVRTyPmMLdEyK70n86EApoMfUxBxMH2b
MVbHO1T8s0IWzbHZ9hdJ5txDDHiAe+ZPHbb4g8wEGZV8n9TypsITBatc5PTtRYu8VQ50mkXRTurG
dZEmO9MI/RENrVYO4GSzVwXdRTZgFT+iOe0YWMu8iMP+LtATYMfmGnaaX+qzR+KTF9a5V4z8DHl0
eNp1LnqH722RkzojY1OgNhd9q+/Eq44y/h9yXmpLj2RjXoz66Ct1upVDIpFq4euIY3w4reEI2avW
YR4P/UU3hndcjnfpvECFDZ7nALKA3ayHv2aksrUa+Fm0eJYa3ptw/vSM04WD1VQ/2krvEu64M8hb
DBnWRrwaUUU18ZcWZqOej6uceTIQPIPN60OuTmd2qLc2ecjtwBYY0NP5Odl8l4Y8GBtaH352zbWF
gV1YTJveUM9cO151mp/haHrzkGto7tNDPz5MkkDPqhpLUG900l8Rq7gxw1WYlTeZMXutou/iOd/2
oqE+l71fS8UNto6fxZkqG8GnaGAmtSBiqGM/4ea9R+tPTNbsvb9dvwaVuBnAqUUFgw8wBLOTa2an
JVGRBzbgnTIT3oz75Wp2lu+joW8TVdtN/FtylB2xdN8WBNu6MW0s2uersDyHVr55T0IrKvo4nBrQ
io8HTDWyMdMy+g3zGN3Fnf1RL5ZvfTpvOjA606L61brLYqyfYqtza4vNQpf894fjzbnx4iOcjMY0
5FLegiJ7hjZdWTVRUlGJHQ2EgPef89bkQJGnw5WEXsEcOZmEQ1bHktpporeSfalk/WBakk9Zt+0W
53mNFEPgW9YMVJ64tRZ9nptrIurWGruQEzQXkjysG8fZl028y3uWbdSf676Lc/rkksL5TS+FrobD
f5yMhRnOUJob0U4p8V2cBz8iE6OFBp+QsGRmw1ppAr+XiBYKgaDIYVm9P0Zv1H/Cdw1HBIPeCiD2
8XSQEkuL6kl2YDd+ndrItwP1e8w9KCvOlX9v1D10AWE64IfGtewUWJUqtMhphlGnmlzgOE2stuol
oIyVOm+0SmdH/vr+V0OP8dbgsvi5KLEDGadUuczEmraLeWSlcxHj4OgNmkcNGhEuuo1CuptFoo34
TVF1gjOte82ukEGmWzEjsAtw9RogXRv9WR8wq1K3xpxtTTPb41u1w+n0ou3CzwBf66qUN30++PU4
+ImZexM/k0+Db3ELasLwAPNmn8fSI+DZ/ZRGflK318qcYLTg7OOUwy8ydl0D0yQ0MImKd20O679J
brHLXVkAnbWZgHoWX+fJepSzet/wocXPdxMWIODhXaVt4cnvkGtiUtr7+GTupCn6LG5jPc8r2v6S
bFi/yrqLoQgPU5LgG9xd63PgD9wC50XfKfKysSmzxSrpHX6/ba5ldkwn07fisjSOPRFm4edQl4A4
qVi6ZAfX7tdgp1uNWlnvp7vaWW76ArfbFHNls+KKGLcXCvdgcdOyOGy7YeB0y7ZBJPmRLJEYTZif
Em447XakpH3X1e5yCacrsX/Pjb4L1K9xHdwtVQZZQbpsHUxng2pCtsRuPdh7wmUJtDuYUfFV6cNN
gK1uXQaPcssV3LT3wBDuPEAX5z0ES+e2FbPAiW9Dbp81t16rJMa9c/azpa+yJtqNGMGIMRy6+lrO
wzuHDgDi+434uXjhYsiJKk/Gdpi0g+TwzyjdExj1i4idXZn0l7n9sRlmKj3DhYix7uSYOMXuQk1p
xQTpbQr/Eb7Z3WI5ftNxf8oyb5TnjbjI6InzaJORvTID7dBKk+fAeA6oRwKnu7aK+WqIh0s95cBP
eKfMtZDoAjnN94Y5XRn59WIld0nDpbv9iq7AhYR8IzAjO+BaZYwbpdJ2Yz5cVHO00ziFOmK+CJS7
XebYDcvxsqA4LY30tqBgTRz826WGYeOHI2zydksV3QssRMwRc5o3IrpnGNmemIPiiM2d9mK2Urie
y0aXc+br6Dt6d2Gyu3YB8xN1pNoQYhcZrng3DUm+kNFcK5LurZIBkig7kVtgzrtVGm5y40eW9MP7
O8Lrw0+wB0SbEu48vbpXnUFFTnq+O53BULoX9YCq95cLt0oxDYpE38ZpeG8h/on1edMGXAM150xZ
+mrD5SMAWsKKJvZF2G0db7ilXMuNrE30ObBLGYqOhCkdk+lsO+d/65T/tXtEpXu6AQowBrEASR4Q
GtgGjx+mFOSt4oVse7qR7KSFhKho7jDObaM7S148beEaj/fIrWREfs0+nNTKYx1NXzGpvqvmuodU
rO6CStoP0bimkEESM34z9dglfBNKWknJyd6gwOrD85ibOqYhe6LmdsOCjXhni2uOGFyKNDpKmz7G
+HumKKBJTISyiABzBdi1YJiBB8K0Mat5M45YeuGeuQ2C/hLdzK60tEOZajtDAz+y4jvqj7uWpQP7
+8qBk9ZAIF9FhHTh/8Plf9YPZEgXXhyZqza3FoiD4afEXqKVaS5XhTJfjZ2oQDP2KE3tptVUsAsu
+V5vzMPYRZ8LLb6V0vKma/JiZU+B3xgUFRX7JVkG7LHMVToisxrckSl9T1TyqhglMiFJ4uLbd1gx
Z4V0L3HY4j0T3fVqqK5mOdvqevdNaqKf82Rqq9TWtmZR3dhmfzGwfCWgiDaU7tKE6GVpCO5L03AV
jTcQ1tI+T8NPnUZFSOVYDAX+7vXgsxPswpggtTjZBTjSdAZFHcK8XUSxphbUwOWwhiUxuW0Y3tWd
vGZH1lLOus7eIz++T3kmkNmtEnRrecn2tazt0KoebOrpTHJ8sS5a5ElaoW8nWrlMs91MsU/w0hZN
9bY3hnVXRbuKvJi0Ce/ENmtV1gOJdmiie3doaDHpleQ9/+FOsqU/lK6yPnYt1D9GnW07lUNxabbk
YKZ48BOjZXf3amWIIxgXJ835YZnIm3sC8pSIDnQX1doWJoJNQl1Kq+ZXnxFO0aKKWelBtMukdJu2
09X/Y+/MkuNIlu68Hekh23IeXmSmGoFCgWyQBDi8pIEkmPM85460Dm1MX6CbF1WJ7EqR137TL5PM
7kPbZTe9ItLDw8P9+DmaPWyM2lhXcvoYRfb7oGxguxJIkejKqrOjeHiHBOWRh1Qu11/9Mkb+MkHw
LJLG4UCj/a6urQeUW95Vqv2uIDhvnSYhYIFj9Sr3XjyxfcTg1r0VrKWSeSIimtrTOTejbe56WxPF
8CZjOKQDYpfzts6kLSNb1zLvZBi1v5gMmot8O1YckL7ETMSD3ZtM0Q6U/A+xZX6A6Rwe87F/E8Hk
tcosFObCQou528PPTtr6Ow0KpYYWyY246cvUW8idZyKHUCyhzUJOCBRsUquvKW8lQwW3tO10ZEds
JhcvIwY3lZ4eI6oTlyPza3NgPClRi0E48PtTBIkcmH6v1alANzQ3Ij/xeTXbafooPD3vuwVzMxcB
bB7g0sSkI/i0Z7TFSXdlAOsG2KyzNhlBP+aBXQYWkxKjvKdmgyBi9EUe/PedHR0DP7lClxTt3795
cP8D+oEfsoT/XaSt/MfGovg5305Uff7+eQIr+H9Kawcs7Il3vEYtZuljUD6dgfnFf/GzNWj/AV8S
g5OQAfEPmvi2P2GK9P9Ei0+BU1rFnU7IKoHs82/iyi8D9f+CKSJdQltdeLqYAuY//pXW4CtOCeYI
NB77gJZRQcGVJ5VZVIdD5lMTZZMzG/TRNxEn7mvgLhAWl4CPoh6aOscY104ZFw/MWsrvS113r6vA
tG8Mh1a5Lo+f3E5HjrSI7GYtA9+CokBGEbjxwWZsu1hJVp2h+bsKeV/ousZmO6ZyTeocQTbVeHm8
6sre+RzFqX0LOsl8kgIvjOG/sovrvlfReOsjm9sOlfDdgBYPkhaJv2Nj1GLVZZ372aqU8f3JN5zp
Z06ff2JbqAYxzotcI3Q4k4BSxt6oGK6qbKq2cKltatkmTtt8a8Anv+nh1byuRlQWEgTI98+W/wPO
2f+9Aj/PDYJ/7ruvGQL79pidHylKDS9HiilkZvQsYIQwCAkQ6s8j5fwBnwL/t8gh/4b3/uy2c6SE
f9KIZ9ADdD6p7E/kL8wWdAFhcIH1gZqj82vddlEEOS2SgIqlp49aCJgkOICmrAsDXHuSP8IWrKiq
9B1aH/9NVCJre9PmpXwVtQivII2S7vJcR6xxlD+PjFTcANa0AP2hnzwivVFsGBpXACFWrXYXSCbK
G0pedisd/jaEg/OqfO8pbYkKnYs4Zxtm1pXiOzQQ4YkDZQuj4TWTIK6xzeyMV0sSbNuQIdZbRLlv
otKKUKgPxs+2XsCpZzhdZW3liqea7ZOxZArgTCZZuL+7toHNNaTs4/MupRTR125zuHzUpk8McdR4
47AZgjKXPTvP+hsxJCyjlb2RmvhAj71bA7J8kIMcwsO2y/+i2v7/x+t0Lk1MjP3z8XovmMS2TVWj
iddU56eM//DnKVP/oGFKDZjBKIT7GPZ6OWUa8glM6YJQgbtDYO9fMC3WHyBZRLJiov4BmSt/4c9T
Br0YenMIL/BvwBIPOcIvYFpeUS2IjAfYDDV0SM6QzRSn8CQnojo1RGGqcHEVrrUeLHet949e79VX
qdO068oAQk0trAw+gs8STwTzvWoIRkSA5yGtOioO+iels8OdO1pfPfQ292Vc/al08qpuMmljW9l7
1dXkvRZ2d7AIrusw/C2pwv8HuL5hurnokM/cdqtHAN3/83/ET8lw6pPP/+2LT9KcEYxa9AIYfROT
sz8jP7x2AhXHrf/sreII/Iz81h/PTCmO+dcwiIBgvfjksycKxhIue26OX/HJ1z18cR8B8QKkwMQg
MwDnPlmhmGVJDWPeg+wjSRaiQd/XUsA/3WtFupc9dV/U1pMTuh/MIIkRqA/g0yj7g9Ugd4HC/Qf3
aJe2gx6z86kLVWuTOtp1OiDSFjb1Qw27yDpKsluH2oYlRQTIWkrXbes2m3AEfVwqUru3eqtA6Kkv
t4PWJzfyGB2Yxvj+61nK/wsjSwKG8c+RFKGZ5NRXxb/9l6tSUfiDPs6z3CklNJzrp6eKP4Es4u9J
3FM4oPaHmKkVhBzATIih/GU/3VT7A3ggqjQmfwY/F22wXwidz/RALwkKeRGtPZIn8eMYA+dvPndT
DwUbGURg8rYz8vqDnTTNlVtq4VcSChr0gILSjwE4fOcKirz4uhu7YmtlvUaXKQyNetXVQ3kVqLfB
4Gf9tqgj713iONI7CByDt2HiqB+HXgo+KEblfqFUq20RIF/lTRG9UTIZrAbpM1O1kX7vSX1zA6ZP
eidBBb0JkFG7p7wTAp/vtejolxa803K/s6O2vgv6KCooyuqQT6t6m/nMY4z2IVEZs0I0UfJWQdcV
VJdRgVr9urP/44v19MH63y4eif+Eb1tRLSEf+2cP/2uG/ZbQzETef9mVjwyz/9dTl//7b3gJ0OTX
olytEKaf7/h/BWjtD+iBRKYHeouhPTE3+zNA80aGrJSJFCEHIiRpXzwfaQayBqE7yxPaoD78K55P
oD/LzKGmE7PDiPMAIjN4BJw7ftRHVd2T2myGUVGvsiLR1742ytQMg/4vn/nnaraI9S+HDGVRbHHj
cMDAFVjM5Z3b0gzo2PvQ0TZhNXZXEJYnJTPzauTray3r115nDau09cJ1aTrpJq+pdffxzi75JbRA
9X39I0Bg7qqORsQCdaas5cDf6GV6tCLZ2J1805nX7rN8weTHiiq/iFTQhZCGn/9Y1a4tHhqatqky
68GLxogpPjs+2rZ/mzG70ecwHRW5fY9+AHrXxZWMLOg+7BEvTCpbXhmS1q7zJlJWhWZ/jYLig0WF
ap3XqH9ahSCmbrSNaocF15QEMXak7Xr6THvPtw5U2vqVLtEwg1zc3oRv1LpK1ynzaJ6NxGM38hcZ
SRbsFDU82HJ4UzKfrAXBd99232kFCB2XQRe7cA+GmxnbXz/5F8/0+en/31Od/k8YB0RV6p+DwH/n
rSDYaB5PD774T/6+6wxe3fAmMOgoLpWTEhe5EKmXONsvPMR/n3mJ/wbmScYBBY8eo2IC7vD3dSfp
8KYyXsr/zysBMCSx4hfuu/NajoAdWuKpwIgMk+bM/U56WF6SWbXjd+rRepumKwgpgn7dfcrgAY7+
cpd/PPTEqZMz/9rS5BghmaRHltGqx8hWVgj7AeI10doC3PSmLG4k/dfgEK/tTeJZr4yejMaCeqyt
t3DLXbfxxu3DhUgm/pKX2PCXEfISJotoQvIanCS1ua6HhlQMyhHsyiaMv6jJtxKhCT/TFgyJ3Xll
SOB7wbZDUD2Nzgkxox9aTz2mlX1dBPma8LOO8s2J687Euhkr9BkgkUAnCHKG6bB03ILGzpJMP3pQ
8H+oBzdfx+gNb6K40q4umxKONVkQpighAh6mjTqF9FqMVKVeXOowbMG4aFkxwFzddxfEw2a+jxCj
Fvo4UJc817VOH8JtpuagWDT9CAwq2Git8aHxOn875nZ+O7TVEkeEyFBfrYpmFqBxTYeMQ6SpZ/Zs
DwFdiGiO0KQ2KgNRVnKfdeD3Vj3TpShrMBkdrwKjRDrN7lr5EEVe+diUSR9xvTiVAVGJ4XaQWaAX
t27pwT02YZd7O8WoEXGgHBR+QDF5ZL5CDn/4RdkFG4Qh2s8IdKjNn+3QOVdhHkUG0hj84YITTiYD
nt1dTFgIGmgLMoDnsZCTukJTdbLujY2O1LIMEEAp3uhR4G18SQBVR2vdu9LbRG++AL0cD3GFCHZR
2trCCMSEaeX5V5DsE08pl0AS9fwRTn6FmbuFWSNrcoQdTKFZJ69QcL4NbaR9qiHcMXy2JXdHVkS+
BoK1dOTnNsGxFY4IbNdCaUsEuhPzembJbq2NxlFnmHyteTmU0cq7qqzGrV4DZUHfe0MBtgAdEl5H
Uqm9NazeXCgMzvwK3irkktwEAns/pZysKYvyQm6Mo6pExSezSV1eJPZnhBAj3h8qMKdYjm6RzGnQ
dK7zreIGyhUygdL1L55j7jSuMDFeC5EZVCXnu5FrTqV1yPLemNFg7gfH6t+PEA4uBKbX3xwzZLiE
JuAWzPdNnmW0GiutUhvppvQ2ljseeiv/7tDjXWnMNTJFzFiiAglMUQa33vtfXyGFFi5JwggZ/OR7
95kSdaU3Sje2cigV6r7mArrtVZASa3sxoE8ukWH0SjmC3fRGVe+S4dCW68a5lo2FUChCz1nANWCT
4X1h0FET3EiTnDuLLaVxKse5qVtNWSuB8V6Xyl1QQhcUhm505QHa3l7euZmFnZmc+AZcQ2VSRZZz
Y72Ni8+Kem9H95V2f9nIq5A7WdfEM1BI9sCrmM6NJ3/pkLhRrrv47rKJmXWQvKHIwFASmzfF3sga
Si8ShLpHSRrXoYcsKZM1vXfXMpNx2dKrW5GS8amlyUfqKqq26uj7R8aIdplhA7TpP142MeMHIhM1
ued57jFhdX5gC7tV+6QI/WOXN/6+HYtrcHvVNvXMm8jNh9vKD+SFe2NuVVz24JZEWRyA97nJNh6a
ushrTHrlvhi6z6Vp/Xl5VUsmJq5G+2UosgITJe2YlWahQJYbSynlqxSWr2Px84lBAoRqT4woI6pI
udv4Rw6q67UHW2JaFL0j3AAyL7t4X9vaQuCbcz3grnRZaSm8RlM0UFersYZJT72lRCq8TuruAmBP
v7F/L3amLq7AWwo2tfOPZlTu9U5peXInS+/+V48NsX/klYz1as/o+XM/QOSgDIwWI8pbM2X2YtUM
8VsqwXsbrohiKRmb/Von1iaOnkSRNQbZ4B8T2hdqkxyUUv6e+HAJU3hwKRuXVb42Omsh6D3fvJNA
e7bKSQ6oDGYrRS52S/+dXNT7ymmYLwFbhT61+qktmB3xDEb3Ae+hCJZEN3785PlXSeWuA+lLV94m
wbeu1eEqqm+9rqWNDwwZ/iAn2lease8zJHltYG/SlVcOvxHpTr+Q+IInuQ0K9IWdxLJ/zDtQBOQU
bOGmhyXHSB4vO9xcGDq1NLlVO6M2G4PBhaPf3JVy/qYY/e9e+dELfHUFi9j6srUJNxM5o3A92s0g
yOGIBHJyvrDWaaTOGjX/CIEC8MKrKvvhVF/QdVyNQ/NZa+0PqD0e+uKTFG5A5rvxXZinK78E/zvC
v5MyYXhn0uOCZHxlWzvPWOIHmbnGzn7gZOfdsPGRI3OI/BkE8TIJ5psGbeW1Pg5L1/JcrBRD0gw8
UVug5He+F4Hcm0reKP4xztC5ayjQrxAQXdI4mItcp1YmOz4wWgf/Rs8xCB6rBmIn6QtD4NSkk98I
XUzp40woijH4PfGkMK6MiMexf2Q+08+zTYsm/GXvmfs2LxaomUw3LBy7smUptRSvIqdc2eXd7+Qx
yFwjeIECL7TZ2uSrNFkNL1ow+kdXufMG7Qp4MfQ9+cKze3YpKHAC3IJCHZq386VkQZ5qOSjuo3B9
qX3Ixy9dvvA2mbUBCoWaiBBJm1JxqGYmm0Fo+owG3rqjto6qPXLsCxfj6wcQJ5pS+b+sTPZL00ZW
WPjBsVdTmW6hrm4q0/OvR5fyaBCqt6aWf8qDDsys8dmo6mTraYh6X/aMuSh2+iMmTt7DE+9Cxukf
xx5QaxHrDGP1gbYKBqCeNqMpctYtFWlmbTJ/A3sMpQZ6quef0A0GuYgaPuF1MrRw6PQrGwYzXX07
vLu8uNkTfGJIPTdkoFVXtpYISW2zkrRHg7oQl9Q4dAu7uGRoksKH4tXS9rZ/zJz3dZuverByhnaw
83x7eUWznokwAVSGohM+nVfnboOIg0LKMZXuvdDalsO9FCwlALOrgXSJlg30s850DquhXdeVUhgg
avbDgnAqCt84drzRYe69vJoJQ+hflxq8fYyAiCoAteTzD9Q3qWSVVRAcW81cMQOxsZN90d2mXyOf
8kd6ha5iuKJFIqe7CnSytPDZZnaTZijdG7paoIunfIdRF4eB1YuFOve1du/z/loKJXPv/jMbE9dQ
S9BPvYENU5f2ZMHWwRyCbb6rGd4aimovxd+hcFlwE519m2Rw8EUSixVKLFQdJqEFKmXUeg0vgG2i
uwtRfkBqwP/1O4VqAp6tmkCJKGWdfzsXVIPEgHFwRM+Y9s29pEXb0i0WXGR2JSdWJrGiMaWw7ung
HX0I7RqwD/Cw/YYJqlAQPsEIgx+Kn3CSMmZA+Bg6rIPjaN82abnzWnPBwsyB4qFKdZ1eJ2hcc+ID
TuvHXp1WwbGUH2itd332zldvNTleKCzO+TOhQYhBMdvICT5fSaC5lR8XBv5sPunJO6m7r+OlNG/m
UUKz5cXG5MgijGwrMGEHR90fm4MXaQXTBXoOg0F+SHLrY+hU0Z1sF3ddGC09v5bWN9lHlJQLqWmx
DeW40z6Exufa+bEQksTfMT06p+ubeMNoB0oPtWtwZL5PMffGlTmsxnblMhmsAW4qVpay15uOSY+1
BcjnsvU5Rzk1LjbgxBVRi+gav9OCY9QwrpQyFfgxSOSVE337DTukz4iHaURh+u5ndvS8sSPZN0ii
Ppn9I2OievFBlt/9hhEaPZBxkmHQJT83kvW6GeriUtSsKz3aB2vFQqvzd3bsxMhkx8xUkWjyW1yI
A8MhRhW8M0sV5tky0tZBry/J0cx+IAA2oNF4hUF+d74mK9KlpFAJrJYfryov35j1IS6Y8FKXXGEm
SaJD4DAvDq+YYAs7t9TretGUFvdGCdiejFoNu7UZNBu9L1fJ4uj3XJg9tTaJHMrgukUTYm0sN9ZH
MX5UxnfKyEDeyq9umlBb5f19lxF+ra3gwxgGfX3ZW2bjCl00GQA37JLT0lTa55GrWMRIqGQzBv8t
c90Mnb0q5VbfMJTuruICJpdyiLp95ubVgrPOhpYT85PQ4hSqUqNhzrFnMBGg38qV7hfLsM/5zDS4
INcn2tUQAalTDbsx8W1JbkoRoOuVJL0tWkZy+9sw+RQIvtbyIxNr2TVZ0YZ+2sKjRpzpV7YV5uuF
xKP6mvdcNimK+U1wfBiyauUz9xi3/jqLbqxe22nWb7zTkDN9MSdO0kkoy2CJSWIgk0e5j1eGdReX
T2P4cNln5j7aqY3J44XZ795Se2zk7SHLHoPmbjAWdm3uGJ6amERKW/L9omiFCVjsb1MV2o4re3iq
lAX3n80T0cXk66DkIVQGzvfLdZWWWUH8v/LhLwoCZMHfeTlo5kb63vj5UU5Hd52213UULZDAzZtG
LB6vEFnQ1HQOCYeSiSs9yT3t2hwhbXY6eJwDJbf3gAQh9HWLck99TzlqiEnuzSTxFvZ5Qkvy/BSg
rwORIUV9MOlT2ZxQitFYU2TWr95l5pDtogYy31b7ngTlLXJ7Rw36HlE21HJ5G0v7trsOUnmhxTTr
UCc/YlKJkesS8nq9D46FcuswMSpXd4vNstlzCAgUCVTx8pkWqm2jitq4zkigSiVaM+FhXhuml26b
eDSukafSV+Uw3MhGri9c+rOurJMV6lT+ydgn97HZQUbVxhiu81g+KK2+DxVlXNup2W4sz7A3yCcO
15dP6PxnhQmPRwhRHXGbc7duoO8K46YgrBvSbVPcR+2VCma0rneKtHGoRzb2gxvp20CJmdGXt+3n
yz9g7mLTgcIKQj7S+2c9j5Mw1EFZ3JiteKWE7q2FxAvtqYWjO+s0JyYmTmOHgWmWHU8UOXsY8wLh
j1vNLBbynFmveTEyLXuVvo+ih48RKck/kZ2G0fveagDoBXdt8C2OF3xlLs/BOQWjkSEEvibZx+i6
ejk4OWtKDuMwwJl+oNrsJwu37qxLom6AaAz4Inp6597RKszJuyYu2dvDChjX2jK+xEa6UYLlcze7
JDFaAHRT1A0nnqjEYTnEPbbC3l4Hgbqusx/wvQBMXAplsw4BTzaE1UBMwJmcr8rp4rzOK0J5FqPG
5373h52KwJ1xM8bu+tqx8zXNtqCG+spcw1uOBF+764bvlx1/6UeIPz9x/LS2uEwUDl4YPvplsK6D
wxh8vWxj1impEokiAAA8ZWIjsXNfBsIRHJGNWBn2FSpJa7/40/N3Vs7gzYK1+RW9WJs4i+dGo1EA
ZT4aTKOX8LdXCpTjd5eXNBsvTpY0TSlSPYbZmm9Xq8XaBOKe/9ZJPrEwySgsDXhTVrFpMPrU5jsv
cbe+P+5iyBGch3L0FqLT80d4lfed2JuEp6a3wrJ30XxoQ3et9m8F0D6s3mbBtWgFNcEh77NoZcjv
QqZdIbbY+Fm98vDIaAnys7C306ASmUoXBgkr9wX1q3XnutHq8tebdREmKIDZALCiLnXu9OMoOb4V
D0TJoPlRNdZ4PZrGp7TXsoWcaTaYnBiaeH7RFUYfm2xqHz0qiHDGKSl1kkBMXi0sacnSxOuhDdXB
yGEpHWFeUrMDrRtgDpt0SSB99uucLGni+RAcNLlWdwSM0RMMgU9RwPjov/d9Jr4/wPWXlQ02Rus+
8TWYoL4qUbL994xMHB6MMDxiKJEfbT5K5P4AcbCYxM1/FaEop5NXMKl47mhyqFeJ3uNoiRLvu3SE
suPHIPfHOlhwtHmPfjE0+fyal/qQNrJjVmHeJNqTPdhbJPoWvsvsPWwLBlwmkBDr0s6Xk9edBVcA
yXfvGRYoLs1agfxGI08xtmUcKDe2pyyx/82v7MXm5KxmaFu0zIQENGceZWXY4nF5ny9Ev9kbCpQj
EGcxvTcNCLns+bzsR14V2Y8o1lZme6UHT63MXMauT+XrX/c8Jrueoe+CgHriFXCQNaHTO9T6/VTe
F5mkww8WdvsKqq0FU89NmGlYp4HIGC7lO4gmJhWbqonKRgcTCSRpvKocBb00yobxtvKzfZbvnXon
HpHoWm8jOMCs8c6wmvd1A7WPXK8jSY5WI8RFl9c/dyqQbNcAmjEmCSj63I1Uux2dDNrVYxD0G1I5
Jf2R1tKqb7aX7cyFKlj3gRXRPAXPODkUXTjkdW/H8FLD9OP9oAl2+e+f85rTv38SCkPfpfIkJeEx
S0H2mCtNiaAs/ZgP8GBwQaIledne7AscbDfwTAQvBF33+cYhJq4XYy0W5HTFDq4NfTdGUDOFPaP/
Xq5Gqyp2vHVhRs4q9/rk0+CA0b38I+bOo8C3AQ2j7GhO1fo0yGYyw2TRivegevKaVphkPly2Mffh
4PeGi4BJEsKM+POTpDRKx6Ye1Sw8ogx1X/HaXwEPy38jmBGSGUITjBBgi8+NFEExDNmQhseiShHG
kv12LYMG2rR5/q3KWy5rB8aFywub8xhaskxw0pyljDjxSOrC5SBnQ3gc5Fuvum+NeB1lnxU3WSfJ
7eBkC0sUV9j08FsCuc1UF0Nd06mNIHboUfgQs9uh9ZBrK7X5HKpXfQqtlfunkv/J+3PBO2YtwtAK
kwwQUp5q55uaaXIQS7EZHttqS84DkwPvlqFeZ7pHydSCGqz/VBj27vK2Kq/3FeUbJh+YOKCXSVPr
3Gxl5Enu9x6Nim/WTo83RXKjxOvmq/tEhaZX1k5/LIa9DvOMfGijw2giGQO8xVssx7/2XH4IbzqU
bsBggaU+/yEdYMI49wr/6AzHRt4o6YIDzZSGMfBMf89iBcT53MDgywXk8eAko44nRx1sxiupdP9E
dQYk9X3XPw1pvu6YmdMk983QmAseNbvRdCaF1BJTnNORhCK30JAaK//IXbPyonLV0ZFvlXJdb2v9
M33FBXuvMw5GwMgjiN9ihnI6pQxXWlqmMP0cC6uCCeRLBSFI232LzZ2fhAvX0pwtQSUBlwUU/GAN
zrc2zqXEzzxgIBocP2ryfvwgWSNQ6BVKEJf99XUM1Wm7ggwFlgYAagqBchrf8pFD5/2h/4hCkqj4
oETBgqu8Poo6fXfBP8Ows4jV58tJFEgHxoRSUB3QHknuix4hi8fBfJTSJ/Wj0y28iGc8A3NMVgus
tegrn5sr4eM2qoGeRdZB2yRJG839qLs7Nbq2M4eE6vvlLZw7CGf21HN7EoiUIK145itmvMtdZd3m
xnXsW3tbaR80cMNe/2Osv0jXcVCvlioaM/VKsbkvq51sbunbfWcPlE0kX7qy7B5qenfnWvkBHtwQ
yVqnMbZVbl+5Xb1T5WyTQzTIG2DhdMwkBPwM0SBiVgnZoVfDZbIL8auorJhOf63W6lqXvwzhwxAH
+yqu1pr2eWi8Vast3Z0zDszxd0BrUy8lr5wkIm4iK56TxYQ5FBtsOF1p4dDnXnLhmaIEMHrAjmIg
gfri1Icp1wawF4N2H4fv8t6XN7k/rCPdX/u6Ak/n6t64NvcjooDSKqsWeK5nwgED4hTfUS+kE/d8
55wkISJAFCiwULWyvilwocXhh7KEtuPPMPy24Msispzf03zDE1PiKJ+Ysq1Gt6UOU0X3GA5PmfEm
SLKV6b2D1lU3ocrcZdnHBZvifFywOa2y6KOl5DRTOK9RtareILgYZDehu++/1uU7H90G/qc7VND2
C4bnFitYLCBoVCDcmoIKPLdku3uOjh8f9fZJLh6jpwp5Uw9BDrv+oNveDrL17WWrIrGarhaBPJIu
MSHJY+B8h91MKZuh530MI4oo7EJsz0DuuFbThTA4g1UDB3liaZK72lE1qp6ooyVjs2aKUao+pqW6
5cmlOczMrjMpXg/yjZ/7f6pqsvedd+7Q/zLAh98gcEpMonBOn8PGiT/1lTuGslhtK0kKwuMd7KQW
ABFTC7P15Y2dPaK8SSANAF6BF092dnCr0U+UIWCUNlvrWn0V5289WF2tq0LXoxWyIorOdK3lbhBc
3YouoRpD6xGO21J17y//mJkrj3W//JbJ3ptqG2pNRl8upWSYp87KdR4jq1yZCKuPTbIKffTWl+6C
uVh4alT8+clmO4xliec8MViJ7p0cYb7U2tnd028sDVYYIQ3AA3C6zVVuGgyROBzXUbkq7b3WOBuE
cmGFKJ9CezPq2jps5KvLRmeyWZ5GtHeY/CLVnHZ8MyQ9TNlXqL3EjEm0uQ6Vg6Y1C7fY3Nk8tTK5
TNQMtucCioejKsX72levmuJO6yg8LOEAZg0pBG4hDO7QTDr/UklvtI3bSLgHhbQtcD50Jw3rh84B
3CmVZy9kebO7R9UBOkEUNKj3nJurR8PuikxnimoAITPeoeaxufx9ZhckJg9Jjw0mPiauFzUVSEqJ
GJ4UsAYat4qcIdFzWKwuzuUZquiG/TQ02blmkNIROh+SLd84WgnM276K6Eh7TZdgo1StuQrGfic7
4TfKDp//vUVO3KPXDK+sxT1sjlfhCKX3n3kWrhRvWHDD2c+FrBglKfrAaNiefy47Z1bQhaL0SD61
ZlhHS8bt5ZXMpMhMbzCJKB5PQmLm3IIWl13MqAiTD2q6oUnqkimbyqe4DnY57Wbr1wRtBFaCwXwh
IwKqDlqO6WNci4uI/5vJgbDeDiaQWIhkFjZNeNj0Xj01MXGMAc6XkDHO4DjU78K231RevFKHpVH0
WT8/Wcjk02hGKquoNzBX+SNjCZZ1xzjHmD9e/jzib7m0FvH5TgJ5TrIL4wBr6VVoteNiW/Q3Uf+m
D5t1Hi64wtKKJq6QOCkNYWDlxyavbu1wOGT+U198VMPy3eVFzRqCR0Uw+CNS/PyMOllUE0mtgqID
qaU8bPTiQRkQapBhry0XEoFZTzgxNMkDgHGVhieem5WSk5sr4gXoGF/cFL20y0ua/U7MpwKDcsSk
qDjIJ0sqk1xx0ojvBC/AekBsii7hhzqkraZn/o/LtmaP7IktseoTWwrA0X4MwYVYejW+RQFQ3ieD
/ba2lKcSZn/U4oavpjxm+8tmZ78arDewD5OwMnIwMVupie6jRHy05DrbWh6zIlnqvk/RRFgVftgv
nOLZ0OdQjoBLWmB+JqusRnnQCwNzsUWt1cgiLntmDBd8fs5DqFyjoyjogfiH80WNpZtbeR7/BfXj
DNfa3XIUXzIyOVhBZCetLVA2kXKoDfSiEaPLlvhB5vZLDE5Q6aOEQ2J0vhI3L8DmO9Q6Kksr3itt
AX+uFGYLD9CZ3o0OqPfFzOSzhF6j10Pac+s6TnaVQqYP1i7+EpdhsotjB63pGo0DZE2abe805tZV
I3nTupK/SWFH3rZjBOl2bGqwAgcOye+IXI1pLo6uiDxmGjdPf+bEWXtPNf8CAZXqOjM7UAP1tvcg
qkC1ytYPjXujOdGa1169WOOa/9pCLgSKZUbEJjukFG7sOAEdrWrLoLU97NL7ywdxLtZQqfuXgcna
NAMim2CkykTCcwPE0N6Werq1jDahvOMjwhEsnPzZVEvkp7ZC0BaV3nPf6gZadt5ANmzkubPNGynb
JJ2MTknaRdtILWFtbuBOTG0edaiC5p9LI1uqMs9uK5GAjA+5F6LC+W+Iw85sfFfldlK+MDvphOXK
j75e3tm5yCp4WlV4giHkMyZnKPVgAlHdiCagtZHVQ6FVG4mXPyK82aNXLbTHn6uPr3z0xNpkVxUn
M+VUI/YEqryDJlgeBjLl4Y4m0Lat851Ufkm0gaSsQZeyur681NlwYcDlQjUWbgPI+s8uEUcJcj/V
iUlpuy/tdf874Ztv9a+/f7I4t0UbAtErEhc3gW8cfdNgKTkWYfPV/p2YmHiE1I/SYHXcEHqBcooa
7FTlphqaqxCdWu3BgK5wKXmdPXknFsWfn9y8tdGFkjayqFD/FveSvXJ8ZLQi6KMG/ylUdpc/0azH
n1ib3E2JLKl2N+KNIeDlEdFMcWk0XvkbhRnudJhgIbnkVTj9UordyuHz9EL0WIRfEan6nYkQbg2K
woiEMCEBn8b5xnExRE05ELJGf0ML7gN8ikX1oV9inZg9UryUAISLMjCJw7mdBhhF7MsUumI0xOos
W4fJh9EEsFubq9jSV7bWQafgU6IImv2Q2EvF4blPRiGP7i0s5HQ3J59MMQs9yDpe84b6IwbpRBOl
wfRlv5iJUvztfCqh/kwrdbJITUsCOc0wUra01LQKCtt9HMJjCTl45merLl2IFTMHTZCqOzznIU+n
9nK+q8BGYDFX6EoDgVuHbvhWR5c1VKERHJwHwwgOjXyoraW2rTi+k+MN0pWpfMGMClXdJEKVklkW
jVmEx9Khdmea0ocqiG5rqXA3qWzFv/5UIFgBaQcQCm/JlBU106M+1vvoGZcR06LMldvOXqjDzoSP
MxvqZB/DlCEANwyPNQ3KQXcPEVSrfn/bNQ9lYG9+w0tEnwK2NJoh0y6l25HDaV4bHhHlEn38pF4V
hu7vVFeOdwjrPkqFhwJDbz5dtjtzBMDTvtidfLZat+PRlvLwKNVr3buV7cdqiVBkzgTLQp5eUCi9
eolkvLFkJ+7Co9MhzOIiP5fetf0CFFr8zqn7QRDKwAFNFSbmJuuozLaRHQ8jlgpK5ymzlibI5/yb
4QIGXtGMhzx+cox7pTIYkLTCo8gSoWgIdiYIzNR9d/l7zDndqZnJLVlpqcvDDfRDEENfE+9U+1q9
Cspko4efLluai0unlia3I2W3QisHFmQNO6kt01Usy596o6DZpyCnvY21Xx9p1GFve9nCSWBCUrfL
ZVkPj5rzaFi3JmIihb9i0ObfW5iIjyfXvmMNdUW2GB495VrvYE6SsqMo9kQPUVGu4rxciLez/v2y
rGmrJGw1o7ZcDf8e6dJabrWuBMdjk/y4vK6565L9o5HI4BLluCkQb4wMJ0olF2RMCkLLSj6rmnot
d+WbMKu/Fe2ulZ/KJ8OnJDhm8hKxy6y7gGwAgwodGqCD810t3bZ00cUDqYbOnFXl6cZUUsbwUVjK
LYbVRjicvl1e8JLJST0Ioi0X5SdMdoryNm7IRRABVEKYPKrqGgXsre9lvxHzBX7j5yonYQS+zjRv
kQc8RibC8b7p7cpEy1ZZp0ir0o+vkq6NFkzOug/ZnHiow2Uz7SvmI4SxpQARq/G2oc0eUp6szIVG
wqwRZrDFcBQzvlOluV6qcgZVaMPozSOYTb+5X2xbzn4tnp1i/knQlk9Od5yjDdjKvPiCTl1HA8Nl
8lc359UJrFG9Ut2FDGD+NJzYmxzzSMr8NC2wlwfhnVeghJkf7PFWCXatWm1lV10l2nWEAvbS+3p2
L18MT8fqHKmQIXLQKFgr16nOjKJpb2n+/3nZ+eetAC0UVybnbbKddp24VdCbYG+oh1vZoYxLqKf2
l43M3ZpQNcpiUomrczo4D32fFdQJRkJDOUZlfNPq7uNlE3PrEIA6iq3QnsCgfR43TNXvqLpgIgIj
P6SPOqLeS8ChWRsQKDFTwC9+1axO4XVvjCAg460PEpN+yVCu/hdp39Ujt650+4c+AcrhVaFzT/B4
xmO/CGN7rEBlKv/6uzjnHlvN1mlie+8EbBjoEslikaxatVaK7PvtkazdAIA3/m1FuRyJHfXgqjEj
xPnmsdDmYISep5IfDMkQHCgfrYL8ZWZpiYu15piFYBtvcVDGEfTYMyN3RwDJdm0Xj0GTVI0faa31
KEtgVKz13HxI1eyRDsNXa7BiV4ogKlsqUeJWul368ZTUENrsZneMocucNfYX24zQZl+is55qkbOv
0wT9fUkWb62x7U4toPug7sRDqI+oiGVlfamY7jrIrAHH456WYaWBigb559MMaVkrawPc3BNLdFh9
oIeuZhDttXi/MrU2nuhMC2e8xyLAnI1sA7jzwdEmDyrTrA/EDKBV+KxmT6rOUM9AeTWPsZm+KGnt
9eaDVnzv0tifB0jzQWpX3uc206/eyCp0RlTPKII2u5MSsAXBqTe3PWwtXQt5ZMCFAFgEGIJ/BeQp
k5GIcRs3q2M65I9JD3TvXO6NOPXlaT5B8/zc5sCIF3XsuH0MGuWy29aUQis18SGXd5gSFTq5kyyI
tqvLtvgwbhcTzUwragCybXajN6aVC612PdzdHr7ICPvz5cWNyVxkGjDbNIPA7Es9vhe2IHuyGvDQ
mQy0NqMr4hsm63qq4S8N7objpxRi77IsCHerQWJhgBtDTGs6SQkMDJkP6lO4l6o+kejl9kytvRIg
o/17GOwrFjNVpn1Z0BSP7dHeF/1hGA/gdMju0lbgkGtn+tIO90ZoFNuBMyEQqcadJfkj0NcgBG0k
B3WDn/DA26NaS1wDDwxiAMCOsAH41elmG7IHNbwMVyFNnb3BQv8sJNZK6ROlftooRzzye0j03LbL
bgpXwWJhlluzMpSUch6QMIECuw0aSx0XWreaR0+JLZdqjmeOitsptQhbv7qKC7vcKiZDYmfQkkGY
D+9lIJ8wMAUNcYYTNLhR3x7jqi10WLMmHkb/yB1eE0WnyWRgJXvrkLUkdImCrvys39EwQcJXRP/L
puxqShfmuBMstYyk1xs4qBO9oa4EooHnMn+8PaTVGyAaIUBtCGwntB64G6DT5LpRjuhNUMPR9BSI
cs+2p8xvITquc7C4RO22yqUXkOYWTfp82/j6fP62zZ9jxVzn/TjA9pA9hBPdtTr1gARyK/vdSf4m
27UYqMotXtxLTVlZ6PmATnSMZ0lWbjvAZh8LMud/gcuFRge4lFjHEyqt3KNLV+KyKQckoo6VUXsq
tOlteRTUUlYnb2GDO03mDuyC+aAg0Mud27a2N+VvZpP6UFF0Ue67vVKrrrgwxv58ESuxHaYSRNrp
KbeqL4qUBKFh/ZQd079tZj14ofsZnCpgGZBtbjebXR21cYOWtEpr3MnI7qvQOFb5oS/LvUTmu6o4
VI6XfxeYZWt/tdMghQX9StxNAWe4HN7YyYWVzzBbhxS63paXV8/g2Gr7zyMUkbW+dDWUALdzLcLc
rR6lqBIgwYx3JdrJLg1LuMBALBA3OVXJLc9KxnE/hDLd3h6fyAo3vFBBn3OjMivgq/Ukq5r8kCB8
3bay6iNAgjCaVGgX8JVEoD67bGxw8FjgrGWy9yCbngW1eLb+Vwu1sMH5oV6juyEf8UjR0lhluXnD
mzMZh9wUeyN6kv7lkDh3bJFnM02KIWnhwR7eFJ8QUcvr+ohApIVKM7K7Jtvmi51FutGItQkmZMiZ
aL8MEJW1n9Pi/ytZ/081pDUXYIl44OlQ07ZsztEmU7eYJB9y/e0MqMJ+ivXgny//0gLnZGqUakRV
KV4LFjTHgXgI7+taeLtZHweIGZELh1Y6/yaRklHKpAHHfUMP6EQeI99OiY/Srq/jNTZ5Y3ZW8p0k
N5sCSojFXRE2Ap9Yi7tocUNxCDSkIMphX7hYsInMPVResGA6HBwM9uAf6/SgMw2/SEx/NsjzX8zr
wh7v8pnTOm0Oe1Ju79G77mlddZbKSfBuWGulQeuepqNLGZxDqHldjquOsiTLRzwcur7yG+vsDJNb
1Qck1cAE2INIMbbdHO83rfClEfTknyEj9zcj/fMFnI8mqVz1xYQvsIuXrjE2c+54diri5F31oMU4
OT8tSUJGq4UV09gklmvLgnOZrQcfopbzyJ39WjU3gBmweWzu0P2PM3KQCoEPro8BmDTQZhhIcnA+
2Ku9ZJAWT1w71L7HkWl7caXMf7Ucf4xwjpeClaEIWWMuEkJJrR5s40cbFgK3W5+tP0a4CEsMWmjD
zO64SbULI9uvRmUnRJyvWvlAiYGeEXwI7Im22LN2X6elLePuV5o1WD86UOjRHuSWsyTlm9tOvBoe
0FTPhDsAX+cF5yulrKYohalYMQPrFcLY7ljujCEK9L+aOwCu4MxMno+n9M3i0kBaa2Y1ahkijd8Y
7JzmgqT32vnEUF3/NcJtSk1vDRxeuPk5amK6yjxAbW6YrI2m5wW4wTQRInd1/qAJCmJfFdAnngEs
sewGcmAyXNuUoLSctamHDpp4IymkgQKzjpJJMuSCzMxa47KGTunfVrlXkB7n1dxCdvc00+ag0tkz
FXk7KaC2Kotg7p29NfW++qb3DsQynZ/oDrmzjOhkpg8zSQ+a9MjQSoxR5rYzrfotemBRbwD+VOHz
14AC1Ors2Lh2I/tGrG2jR56Nium/s8IN3sgonYzawYkm462HSqnzbE6iLPmqHwFn8KFNiTZYzsgQ
FXKOmy45lartg/0xlEG95kze3Ascdn3O/msIomWXez0s0SQ0SVL6kSsnvX6QrdaFyODfRMff4wEs
5dIMHpFySnuMp3JGX42cnakTPxNSDK8ljxg84z/TZvM0aDpNJQZ8ATtCqG5QkH1A27yTJl7XnlnD
IHo+/uL4Aq0k+B7AVoBWVu74ykOSyhLBfo/lu/GTkmNMf+FuSwvc4VUNQ1zPMsJWPDzF8/vUn7tE
lLtecwJ0jzDBPLTjoNx7uTpqWREbZNe4jBbpLi71HfqsUyMW+MDa4gCbif5jXNwZucOlFUmyaNSR
lJwSOrngoQ4IEACoZigQgpfq2U1TweKsBUdoj+OBil5cy9DZsBfnmIZuX20OW4L+ny5xi24Kf0ZM
k9eue9urHEgLqKHyNxEZuC4onrB2HHCVXxoNx8yx+yEnJ11/rYoNDtOt9GLEXtJU29uBaHU+F5Y4
z4DmcDMWUUNOYT9sWA9qHG4auwd9BWKeUw/RTtZE3rhuE88vdKKhQZ8nwenrQS21eSCnrgZmGoXZ
clu1WrafHQJNKjLKAR7vQUJSU5BFX811gLbmt2UuIk5lOFYF6EVPUzOhxVeJgCiezl2nQFrQAzos
dlUoOTXpdyC7Befd2vbA5YTlMEEMhabnyyUtMrTGqqVBoHJAvozFNO31ibwmkxkJgvHqINF354Bo
BZLEwEJeWprq2C6zBDdVbaiCMsSVO/Z6Um6M71Qzj331kg+OT+2ftx1pbZ8srPIUEuoU2n2u4+pa
Kue4PRaVBKTx0xgdANQUTOXaubY0xZ0D+aCCDJNVEXJARiggbXVzpkmEouDz7TF9iJ3yD4ulJfVy
KiWMSSYMndWUbpFkQZ0AYDTm7wC4kRAZKqvfEDlz9Ql1yHB47XKIgh/K4W0u+7tBtFXZVrz6GOBo
QHsAfhXAHi4/prOi3IpLpG7NpvKhbzXm1eb2eNd8FEojvy1wE5ugNAYyGVgA56jfESvAxAofBuv+
iT5AlAlx17xqYpJDC3fKZMQdOja2GTrSSxnNRLhzhqE/zL1baqPqtl13lDJRy/aqky5Mc5vQbpSk
DGe8FJpsoyB+R6Pr5A3I41tvMIXUPGxBrhfsz0C5s8q2cgNXedyrY+cZ+FXPjJJNSwm0C1V5S/Xt
MILQ0pHv21QSnPerroJmS1RONciiXQGEw9RSI4NBu6I3O/wVRYKNsboDF7/PhZgqgSoNaYCIg/5N
1TT3VrE14jIAO7RgIOuGmJQl0J6ovHMHYToRZ8wmZNx1tQzGbIZgnbKdi40EPP5t3191DdzAwBjF
2OJ4vIehp7hZMvRdm8seK+RCfTtIqB3UmuE3ohaQ1Z22sMY5YqxRggIlJlByzqEN5Ae49M1vt0d0
xRMDUXoZVXlwoyhANiG9fxkwtLnWoSAclqe2e5VblAWbsIM4R3VUnfhQYphqQn0d1FtF8smmn+Ip
bPzbn8Cf9PwXsD9fXJ6cqE7aRAeOsdM3VgslbBDTEhOck1Z+7CPdn6XtbYP8vP7HoI0LogzaHyDJ
Lw3qMvabGWLIerbr+tCL811oi45y3imZEbTQAxlkInMGbuZLI+MMgPXYpyUYu39q4zEsI2823cgQ
jOWqTvhhhw0EvHdgFOMJr+Q+imcytSV2cebb6qvjZUrpKRCWhDrtVv3el09tnAh23NWZx6zCHjwG
VVe8grkpRD9k1UizXp6iF0k6oNYF8ojPson+pMLX8EAf3fpnmGzqelsj96v7tNvcXsMrNMl/vgAJ
FkCisfV5oQt51qtQk6zyNBzuoafhsn+1jeO+lu5GTd32UL0lr/WX21bXXBW6r6zVGrzzqG5fLqqG
BNWgWJARyLTYbbP7pNOBuS29PNmq2rkS9tyv2WM9JMCqAcaOLrtLe/lADSACtOpkj+1z2TzrZXIu
steiil1LcnYjbR9vD3Bta4C+DA0j6L9Hspm7yyiVUZVOGdcnFff7u0Gdun02oKjeTMrutqUPdcnl
wccWEI8WcKWhhw6bhDdFHPC9W0l9YusW7dp9tIt2zX4IlE1E3XBb7Ku9fYiO7Z7sdC/cNfE5yk5o
zQ6GUyzs1uGPYf5ruJlWmpkUdpbWJ638imc9CHBewXSfhtaWmtKmqo1DWrRuXz/fnoXVjbScBXZI
L4If1e05nAzYHcdxo+d+n9ueBGKW8RlrDGEDuwa/f/Qa4SryqZ88s7xvotbrRNuJRXluMVDKgKI6
0olorHG4o6Y307CoBnwGcQY/tc7gusbDuXNBLuHppaBo/ZHWvbKGhC9q8GDrU/jWKCeCgoBkVvXp
CG43t35pT71vuM0G+Vj8/7fviju7sR8F8eY/fxPvvfdmb/KVIHQjz/DAHOiNweSrruxqD4IlYY7H
fR3qZegOY9gLsIZwV2gy9flER8yFDlihQzsH/YJfZ2N8oCDClnENq+azZHf7gUwBSuG7trYEE7Sy
GmimwpGMqiBSGDwRBtGzIreHnJ664RPb6hEgJvtYuUf5URDIVwIM9jniC2i8mL4UtwkTPZaBQu/p
abDvWmn0tQzsB61XzIdm3LXx/vbUrpyJsIbHwwc9MvL9l86eWoNa9f1MgYFz1e3sz7krhHhcvRxQ
rNds1pDGGMPUKw5Rg5YxoXihgNX2m5r1PtnZEGrPOj9TLTep/b6q7kJFsI/ZeXfhM8yoAlpPZOig
v2hw52EikcIxWqgYy0QmSEyrxUmacNm1+oaci1wtPapqxOs0ek/JnAiq71f+gsIg2OY+RBnQ686X
UeIsNOdyhGTslKEeOViKARI4EOI7tdUcoiEyXTJ1ueDaxj8fMM8MY2gD04mOIdwGuMUcAcDNCvDB
lKrs1aHydaS96GZ/5Z7MBtLsMhwGTsqft6FOuxHPF4hDx0FhBGBbtpxNCAZTCAoIzqOVObwwxf58
EYg1YtuzXUHBFa7ylGi1a04PRv8JcuQPSvHp9j4Q2WLDXtgqIULeaWiAQ8OzG1VP6mv0M4SKfCvY
3GtbwZAZ5AOMbiiL8w8jdI1NtlFA4HlKvzSd6enxnVVvs2OEjPgxb+fdWL3fHtlVtfrDKxYmufMs
QgVUyxlLUFkhS63JRwDVAHM0fMZya0cdJEPaTReOj/IYuablzfo7BNq3t79idX4XH8G5Zk/bxjIk
jLu0/JJuyC4/W9KDJIjS7Fe4PY+rJ6NfRbcyXlDcUHuaztXENH8psAZZPnuJ9TgTUcb8+oHG9sDC
DDeYibRFYVrMMelWLZttMpeuo0lbiLsk/lkBj3b5qZndPBZ4z1Ww5uxyd91SzQfJCWE3Vt9jew7m
UfeGxM2bVhC9/scILfAcsPYalAUut4Mzy5D1nMHBQ2w9CpJKT8CPMyYeWs6elFRJvJwUX5Vq+lG2
aPrVSqfyprj4DCo7U3D2r40ZTXzg7ARFM8gd+KO/iZF0rTFmolYHIwlsuw+cAbIEAjtrsRMqSoAh
alARv4LTdU6dmLSEpqNBKrrtSvWLNeiipuW14Lk0wkW0NC+VVJtAp0Ua8m4OXvmj0onHFAjkBIqL
VSeSIlidPaYPYDAiSbA5XK5jR4mWjCpG5cgPZPrqWND2NL1Wfbq9u6+fvPBMVD1wW7HZLUnmDlvb
ALAidUDfWPY+CG3RUA8iyUMPuOX0NNfupHrSg9qL3rxr06mCmMdhSsu4mXFeGulJURgN2GaIvIvH
TYKG5e8NmDLQ5A5Bx9tDXPOPpS1u70G9FMwfwNOdgFrwhhz/ilhpRBY454jCUZ1GSJSfHCV1JRCY
ZJ2gxLBugbV7sEwZTu9Lb7Bx2VMzCqKWxA19SXCTXIu9ANH//nHO1bJ+Sm0olYIrqW680fxmGFCD
oqLcGNvufIRfWuHuqyD1iaHqxobQuPMXdPTuftibLDBdwd1DNBo2lYv7gKw2hiRLWIw4etY75Ezk
GvQQSvA3TvVnzjgHzkInKyZ9AvEFMVyIPAppu0UrznltqJulnZaYrlCNvCJ+pEJCZ5EFzmu1pm0x
BgyBSVhDvAEE74JK7loMAw4JV040JiIBwsUWSVFiotpYilqxvBq6ZkUKrBj9VovgbqvhhGXP0J+o
gcqCG0pv9FSvGR8cnmZ7CJu/ONo91T7hbMLrXjn3RAgkZHviypsXFtkXLbxsVvXaqCJYjB8kZFV0
9DY/ZcfJB7Bf8czC7UWFlFW3Xhjk5nKQ0YBvImV1UqznCPpEKBQNpsjIR38APyzkECwTwvcA45ic
W6O0T5uaQgBHfTQBhDqyUttzFJjbLiDH/JvxqG8yd/icvlmHNHLRD7gxBT5zxfHLLr14BslgaUU+
A5TclzNLaykfVSZ2nU2b4XH+kftmfXTCw1w9Gpl+mrQXiizWvfQjiivXEsEzmadcTcDCOjcBFKro
w6RZiIX0TUO9KmllT67PoNhlOtv/PIYgbY63JrSbUXbibDlxGRtFqLMtbjpuSYbch0SJqN1gbZvj
9oUcK2uWAj/s5XwaIejzjQpNyKae7BwnPUzQTrw9kLV9rsEAWzAkCnRuyYqWdtA3tBHaZRm8iJvo
1ZxexlGQTmUezi8NmkEdqBQDGg1yg8uBDLaWqG2E/gXUn+cCTfbjptWhV2e4Gbgb5qn3tFjUT7P6
6lsa5YYGKXmInpowmk/fULdB34LbbI0vpvJuRtMGzGX7sH+5PZtr44QsKEqJjoI6BJ82bkOimGHq
gFA7cSUkc6NgPtkPNWj4vNuGVgfH8pNQQmf1FZ7Rjhhg9C8pWiasccRTaJsVnjUlYO5Ga3D8GI8Q
+0kidxDlR6+AiGyLM8wSMmVgZsRAL1eypLQ2yxabTMOpk+iUuF0OSlqjdJEhraO76Yuk3NdhfVDD
R7Qeq9/zfQ8JovfU/Gxpoga0jwYs3q9Q7UTZB9AyE33hl18j2U5GRwnzPQXjk/5SPNrf5033CQpt
n8w9qmg7TIxPTv0jFCuj7yhQ3F4Fde0oWdrnjpLEtmZHgsDEKSvd8Gz4xo/xAULH7vAIOc7kG6qv
RyeQgnxw+/Au8qZjsc925vPtr1h1usUkcMeLSqENKtfwc3V4rk0pQIbObWavyXeqtYlRQ8giEZ3v
2qGN0xriRADoADrDhb8qSkmipmBNymbtYKpeZ3XnvvDRr7yJHkTdT2txfWmMu045yQDudAJj0yHZ
pU+diq0lCoOrbykwnoBRCygAlM85T0qUDgwyHXrJey1yjdz0DLP9BX5+cEJph4rUD+xaCn5KcBt9
TaAacnsJ17cVCoho8UIVGv+5dOSyikC80qBtBIDTwiWPZeoXT+nr3LrDdnhook1yL3vO1/JJ+ip9
BSJJYJ69Qa72kYmrHt78KNPy6wmhIGWOPjq/H8d9QvzwhYA/8jV8CN26eP0psLa6a5DFZMUF6Gbw
baoxrYg0RujEadpxJw+Pw9n+AXICtbRdaXhuG8/wnztBcmV1k8BRwYqPuiXwiZcTbCHtDKJ/dDx2
b9aueyZeeQ/YAj1agqlc3RkLO9xrD5BIcMukAEEZxoszo1pnAxQOZOKbtO8bkUzY+imwsMZmenGV
NVU4bVLAWuv/QlrqM4BIp/kOBUthCpXt6CsPAe0GQJ148l9RfeZz64TgiAZiLc+8Md7UEP7w6niX
2IG5719GbZsRt3yh1llFmVTY1LR2TQEF3G/z3PYspHkIK4b63YzftW2LYH7bJ9fd48/vc4GcWGAh
MhL8vnrWJ9cxc9cpzpb1GS8eKCq4tcDc/1i4P/a4mA1pkUEhgEWcCqq9p6m1Lap839oPQId7obEP
xzuQd6hgP7o9TMEq8iW9XhlB3pbDrLYhp4Mp+PX14/DPKvFNfGWRpCGtMYv9ZgrCt3ajN66ypy/S
q+Pb2+iA3sFMdqcf4VfrG4R55PO0yQxXrbf/bpTcrlD7vpp7is+ICBQBpW99f9/UopwIuz1ebQhc
m1kvGrKX/FRKaYyQybYe2hUPX63d5BnH9kvihcfmMXmqA5Hq2GpgWdjjAousl7IdJUDjkXKb648z
akAO/aQNZ2O6L1Xh/XL1RFiY4+bQkJoe9TWY82fVTXs3f9S3c+XXJ4t4RvXQDIIs2WrBBHqRv+eT
eyJUnZPKUKZF2c7Lg+kRF4kDPf2cvcgdA7oPBTe31f2+sMZWdxE4S83scUZ8WKtOkMPyRrf/ZXi/
bjviatRaWGHbcWFFAwp1shuAN/Od/QDKiWO5u23gGjbBruMLC9zdCAyGRRFrsNC9QYTA7c7jMQ+q
IAX4iGzabeeP2+kTEbX3aSLv4MIx5OLwLI7hHfpW6T3yTXcLn/qAqgGXgP4PcF679WfQJPtfpK28
077GXr0td/IRqYid4cdu6E2bVuBBog3JhfB5qM0is7GkoQ52ZmJYoNLKIeZze8bXrODOAlTExz2J
L3CDzBvIpxj9LmBS8uKwQoZBEL1WJxeoKtavgaIlGOMuvQYpHtQnEgdPu00v4f6nH4ZDve1/Ztvs
ND5Fx+LkIJNDvWZHT9W2/VW+0m3+WQvaoNt3fnUX/ai2wtQO2+98uFt+FHdgaWD5jrIRHyXdNxs1
qHzqQS4viN8Mr/L0ze1JXg0GC2s8entSk4pmeEnjING9xEuAavtRuLkH/srt5Er+bXMaiy03Bvex
Iot9OqsoX5o5BtcFhT/sxtefyiaGQ8f3w5t2Lwft9/lLE4AFbKvswvsKx1Z6xnVHdYddtG2fbXfc
SdscsB3Bd607229P4AtJSZZ0Wgi1nJMvn6V7aa972l4Da0HmAmI/f0525DC9aLviDY++g3kEPsZ6
jAPLq97NClh/ZPuiH5onP8in1A3vYoGjXkmYsVzAcpW4kE3n3JCgz4zbBNBKLzX7x/K+zsiiHt6F
msYCB+Sph+2oymodRMcn+eC4iattN6+KC3Kv4E30Fly7JC2HxUVtw4gAw2D7L9Pfu+xBq37lolTl
atxe2uDididB8p3YzMERNeN7ye3d1I030ybyR4/4yN5sX37d9qbVN+bSJhe0S62RDIfCZgQBhKqr
vKQA1CyEllY07apwPkgd3SVD+ziS7t524rt+CDdVNvrSPG01pQ4ixX6eu3tJKE/JRntr/3ERb5wg
jEYnfJnzRACAmwJt1wX5NnNBBuL1geRPr+BVEez61Tv4cj64kNaBbiIeZqyzvE0+zTtAMh51P9/U
fiu4K65dNhaG+Go6+npDU+4wvCEwTvNRd51tGgxu/Hh7gVf9FqTcqKejJRdtL5fnBiVUnqQ8Aq1p
0viNss0tcK2L6PavaAs/Nv0fKx+zuoiVeh9So5TQV6o0+yT9pYwxdE13Dl5N49Q/jEnlxqbjqX3l
pUXn9dqwixUvDyewNVVuNuefB8lCZ2C71cJyM1ctinz6jtRSEKVN0FravSM357DOnhwQwPT0n/I7
4vOBvNNxZwLjvXlFTVgpA1C9OZRC9Wr2KrRg6FrsqdFzIaKrXHMvGxA/1lSCJNlViSBvR30ciQUo
XFvvSju7p80mIYEjb1XyDG4K2keemonyDytOgKsD9DLBvOAAcM87wZQ1eOFRyCwC/Nb08UYzcXsu
54d/7GtLM3y+aop0QjtwfoOu5RD3qT8psdfKmWCLrg0GEEYUBdHODt4edj4ufA0L2SmpjsQbhf8E
nfwuLNWuRB4gJP9Y4GJ9LTklSL1QSM3m4jiUxiG3x03TTC9zJ29uTxkLYlyQA2k+eJQAY0Lmntdq
Cpu5nicVVWHw3pE+8e1J0YJsnP0uDUaTZts+tgVJLxbRr02iJGcBWo6cJpf0SsDwhccr5m8Yg0Id
3YYMQdpBdsEpdsA7CN5Uq6sF6e3/WuNeqIpFR0spgUXQB78130j4PRTdiEQD4l6lwHLatJNAB9xa
oD8NI8vxpdzpPXAuvXcGiPxSXRcl+VdtakBB4+KNJjyeNkqJGypJGUp96HuT4/Oms7b1vClEFcWV
QwJ1sT9mOE+klV6pUYnaad2onwrIaCpR6EmttBtnJagrKWHYHmmUBe+Z1Q2gI4HhQGqXEY5fbrFM
zZvQAOs9qFqHH6Mxbx019geCZkKCNpa/2AHIcAOthOir80eHWVJ1qFsMMVH2UMkAWlbzqtmtN6Go
+3N1ry0scaOSdHPSaIG6DFqolOi5AUGndkqDCa2229tjWvWOhSXOI9GW0Jadgvopa9YqAsh624UX
kuch/JtYuDDEXbZlYK50mzBDqbxNy0M7kyCvBVDONQiizXjm/rtEXMQd6t4BjR2WKNa7baIam/It
7remfVK0b1m+LSyU08zYjejkUZHiM/vtq2jFKLOg4Y2OCP7RZ+qpZH4Qg2rz+xw9jqIeE9Hvc05h
aSFtwROA+2/yy5C/Cc+Std9nhDoojlq4hPFMab1NLWdqoQFIq/otB8nvYVSdXrCH1vbr0gh3VW6N
PCuNKv3YQ8B7EXQApfqD3f267dZrsRwtgQxciATEVTlMn9ohgU4x9GycMyHvjSpqul3bN0ggWgra
IEBMrnPjmAybFlmHyULuymymrRxJLqIDY6eQoDZwezRrL1Xchv5Y425FMbG60CZA4KTxAMVgJSxb
f4ojtNFkreOSTu2DXCbt5zKlj7PV9KzdaLjrusLwByWnkGoenm0yZ4LFXPWYP5/F0wDYcwMJEyZC
qCSR5A1QUNqQBtRwt0e/upZIWEGVCIAuJJUuQ3xDQe7bmxBSJ9roIRSKF3Pt7EJ73m8L3M7qu2Js
2w4WgFl+KjOykcbQTdTBNbt9r+tupeoQG/7nkRck8KBswItHBpMwZ1RpQWCFUi5OLlPy2p4cKa0e
uk72lJb1CsXR7h9P44U9LtJbdj7WdQ178CM3RouHFZ2n+i/O4wsrXJiP4wwPFAVWKuesj+es+5Ul
507U7bziElANRS0UVJWYOZ5+BtxWGpGhi3Uq7HCXGekeDWSijv4V53ZAWAVwtwoBJ/SnXrjd7blf
Swhe/Bg3+R2AbybRcS7RtEtBnZjsqRRHDxSqp1OaKG5CinJTWuUv0kPXIwUv1dHRoi9To817Onai
Vu3rrluQXQH8YjoQ2rDwjLwc3P+ZkZHoeYbTOHKyY2GChjB6q0j4JUnIxolN16yQgNfQugmSnRLn
pT25NiSeiLq1CDlm+vBVTs3vtydpJaTi1FSAzAZPsqF/5H8WryWQ/Ld5pmGOIKmbzIFxrPvPyFxB
Du/f2eGCaRrWVStPuFyBrPXQZ+pOBg9FHRt7pVSOTfpPNW7xYl8Oi6/cy5mZG0MHxJE9uoDZ9aEf
hodapF+1cq5eWOEWlFpWlU8xFjR35fDhlVgvoSYIIOsmdLAuozGO4V0vNsT/KanRhmODeVNTpGbH
w+Bn2qvWP95eHZEV5iULL6hjKyZ9BivgjhypB2A7CYRRanVvo7sQLE+4qUFVnjNCdT3tGC1wbdsd
BBYMy5vIKIJ3sTsAdyHEmvyxwt0RgJOxC11lonrOwbIHT6faNpwfKGQZjNDw2kRw+13fQH/scY6t
WSAzc8oERXmjPaZm9Uyyb1X2IJsUKG6RDvbNwTF5lsspzJVGRy4WqKZUU13FIm6SZa782pX3RI09
YTpqNeIbyH2xBkm0ZnJziWSRhdQQxjZUHs5J+nUQkaXrbItcLRd67HADZvJRFucUvW6PJdjgkcVt
oyRIc6gPRnZcelNNJHfqi/RzV8iGq3cE3EBpTTaRXb+OGh1cR0p0V6lo6OH2krp6W/+aRoCsojjW
vDnpoXBotI43j8MbyADBJq4UL3E8Ed/K0/AIcKvt0liLIrR3hkBvQNb0xemq0OuVKL6fh0gBoR+6
Tqs6syGq0TcBkiKg4h/NEURloIzQQa8dgJVfcgu9MUHVoGmb27tyffr/zA03/bFdk7lKo/RUxYNf
xT00bAXOu7rv0TgGcBM68WS+Cw9Rx+6QlkU224Bc9kmbdpncu4bo1rWW1sT58scOG+kivphdZqWl
DDvmIXeCLHQlwwt13JUPyQ9pr5WCiVuNNAtzbNgLc+WcohJhwaniB7cTsNiIpoxzWBmEQ4yODpgm
IEb1++Ywf7296iID3KqbfduY5YS5itIwaLTnZrC8SH0Y05d/Z4cLXEWmaVVbw06YHdpmawMRTM/Q
svlXVhwuYnUlpFxzDdMVPnd39kPyeRRU8FdD4p+15m6M/2dJfZnVQHqiDKskLpXRJ7uLvw9t4Igm
bDXSLyxx10lgF6A8ksOSAuWg0u0g1x25aLeURd3U6/v+927h2SrVSJtQOochC3XZMYGazxmbx729
MKujQSkDCtmMop2/jOp06LD6bPmbTw4AVpLZYVfarvVuiigrVsfDnuv4C3kO/g5DpagoixHEdaBi
xfXX1cbcrUU4stXxWCp71iHlimrN5Z7PwGYgJQYo6+zB19D4V1DLBZubi+a/2hRcl1Z9DslPZK3B
VI3XyqUtpw7DvCyRFKJ5kCbB2G+AwCtzNNYGlQjjtBrLFra4WIZ0PLSqO9iyGxfItFhwAoh+ngtn
6tznoT4Awtx1yApRolt+F4WCILDqAIsxcCFNqrW8sWSMoRjvWuPdKA8VGBP/wp9BOKKzzlYV8PLL
NQEXG3u1IjGEjHs8o+UwU9wmi91ShhCLYP1XzzPGUA69MwvPVYNblKjqpG5mIjYqiiXB1M931lDL
24gWih9NIJdHc9pZtyfdn7qxckdbqQTRe21KWckWDcOA+yAJfznc1KCMtKDElM4/0+jz+Bc9oqDV
+/P73Olg2nFVkAZwa2iX+AUxXav4XgvZH9dGgdYz1lapoB2F7/3SanC1xBoqgtVwzOS69pCtPrXt
w9hloOWv3cJKPKsEggULSvLHtLM3g9G6o/FgJakgIK5+C4D0ENxE+zrCyOWMdmVqhmOMb1Gge+4j
J1R7ZZbd91T0FF41xEhWANmHLgHPS0VLJ1TtbEK/z6y+z2HhBFoidX7y/0i7st24YSX7RQK0kZJe
tfTiJbbs2I7zIjiJo33f9fVz6Llz000TTSQD5C2Aq4sslmo9B+8uuPwm2CXxwTW1TYAdgnoGlTzu
EtN6WJLGAoFoVOdPUzPeNOtdpR6TTff6/luNVcZNBjouco04QSBAAlUWHpI7RbKM+dL1CzLJPN6V
h86p3CTzVoC9RmvsguL5sobsoX3S8EQcp2FSDrXeaWAvzVPrqDnl16IpMWSgteAYTY+XZQlP848s
fiJj0msgAkxQza6fsa7vJnPnVg7IEx8MPTSSzVdl+weiBROAjyA5QmsF0DS8TVZDm2ZbivXMatkR
Lb+ugZZUPNjaEthO6RaZn1zT9K5NZ8lbEH0VLMCHEh1zIQwl4PwtVJpOJ+Boo1rTpvFv1OMHT5lr
7R982KkUlhuehOlq5mz4ukE7MmWHxkCKk4GSUQa5KjKRUylc2FYWzqqOBaRY+vpd7wENul0BlsxL
TdmYi+hhYxsHwFeIP1Dm476lPYwjMVWkyxHKBYe+LH9gUVn10mT5hx4A8K2QtmG/E4HNJ9JesGRN
EcsR6GYPQbnliV/0rfEvVvBHCj8JoK+xBS4nFGwUA3i8gGwgsoaOsCSKyRMAl2DeBbSL3OUMFZYf
jQGdKdIGDqb9h139pCpfQDVeG9fO8D4ux/UXtuHJ+i2LK6/YvLI+6v395Zctih1t7ERi1xQrs5jS
PTdEY1PGwWobLAHnx3SOd0l9bNMvE113RiJbzxWZI9YO4SEB3gfwEs5jKVbXDU2HiY4pKvdT772W
ReylE5XcncgPn4jh7y7R7LIBwwXmKp7G3GUg4L/U1yi7y2VLPiKveCqIe8QLOM7bacTXLP/dvUJU
vrgPmxLQyJetF4ieF9rM8EpURWfgY5HkxF3Yac9CIfj6u+4RAHKSL4nQBk7+OtdD6TBjUEQEf73E
jMum3ljkW96hX0Neu79lM2XFaYD3EZTdEawi/To3t1IpgbLGNrSrpXugLXlI6uFAlPfLRi06LtZp
wMocaMs+8zom+KsDAIBuyiEDdKprzo/g+5CYmbDHgp4vpq1UHdI+kXnMudovBYZrli5o0bQw2tEn
ztec2l5ZOW6xHpxyT5M9UE7cyrhSVGt3WU3Re3JsMGkzJAjb4jEncrXL9GnFYVpdNmJJ3Nk1mM3y
87Lq3FiJk78u/6Dsim30jx1+bLVx5r6NCgC8HaQywwJS4AFAj+18YIUT0kjCjc+KQRI+XDB5W7cA
QHZuJdvoWHHbYe0KCWAKhBnAzKhpFyxYCIxkPCafbeVcFmeRW6+NfZNBVvlMC3dj+Nn7v70mJgHh
NVs/B0Yq5+hLW2mqniA9y2dMe2aakR2quuzdiaaOa1u5/f+Uxz3nDaDdpJ8AtG4o2HBxfhvVb7ww
KeKJ+OBQHAcYFdJBiwt3h66N68lckZ0rzRtmV++rHhzQYB2TvTN2PueBLtgx0LVGaAEn9WlpPars
0q5i6KMVlavHiWeVqkuRm7RxhjB+cKmTHYoeqyX929gch8YK/v4CT38Ap6lS6jPdNiSEmfOkkdtc
uTWCWTaqJwh4oSayIvR/sVMMrpNzo1er3lR6JNU3RRoMXeOiBZrMmR+D4MposQJkgmiBVK7ZBkQ2
eyu6yhPRfMxbx4Yd9WyXrMIuXrHH8IYmK7YIsE7Q1gZf6wdor6XznzBi4daaBVy72agEpDvYrw32
4NHpADAI6Nh/LqvfkskDbreBGx1zgI1FV1mpv1y+S8FU//nv4F4HLZq57Xr8jvz5vffoVeeTmx/R
a7Jrnp2rdqdc0fvy0foa+xK5zDvyVnyqP1ekAcm2thLwUwP5Oq6CyvTYnEfjqsdGv1KHADtnlazO
KajVQFfG1GGg+mhhHIYzKaes56jCy4mrAVv4YLZfXMxYB2wWjkbgW2xdY7xJNkk9SrCtcS6X2dtJ
uEK7YdpKDWdcu0rt3k10n/jmffuEaUxEe8NDa7s0BhmLO7+sPyTnLPIWaBaDKsimQGjh916aNAcM
hwJvayrEVbufzpgESbLsdWfZjUl9mw3VfZHudG2C4sV3Uq2ysPBzOAXtKaJ6QCNgtpeHGumaKWqz
BMwMINj9onZY/3L6H4ixXtpeue0n81WisdCyUIzFGKKK1VqdcxzjVrYgt9kAD6DWPibdr1Jljt21
sR/Ik515vfrSLUcCTFc3VyWnLfpQw7Yow0HAd4BHw+msFk3tUUcL8w62XN0ZVVBImhzC0zwRwdmS
hTgmiiyQNGiJb5e5W3XAn6Kuko5eKxsW/Jz74+ZOZHGxQEk3I14tECf0o/1zcEw31ZSHy7fFLuOT
GwBHj4GJE9wXX6tfq25CsQvGsSEqNAYlQPOpnoCrpr2nyq2tjG4t+7KIvLuBGwI5EEDp8CbOX6NB
t1VNNopoiuD50+/AeNL0UeLfhNd0IoT9/8mTz8DFDWR9i7GaOnWQOTQOJkd1tz7P3MYaErdrSxld
l9D6sCnygYuBohv3Xe4yG9+PkmQ3i/5cqYlr58/W8r3GEOLlOxPpBoBmpFgGuOaQhJ3rlgI4rtE7
PLAFmviYm5xu1ohMvrlNqafP+S+gPWgSmULfzRrTwEFjscenGDhKprV08E2e6XX7sqz3NMFCAoiI
jMoBK+6V3YalJXlrogM1MQMIUH2YCazzXNG8yqYJtDpoHgOOSfEi8NIB/9asNckHQnigJ3I4Y9ly
upCCQs60dD/U+hG0NXvnBeCVu1WJHPfy7YkeNUB2MW3JysEIQM6VaremzpUhzW+sFw3wCjJq+M/V
BjRDTv48ZxxGo+tLxdjU2u37HEduAwT8RnkclSt9SLx1eb+sjegxn4rjrqhB9ITh1wrrZDNx6zm0
AdUmBfkUOalTIdz99M6QtEXHBgMnBzhV99Fc+NoSksV37CCPMfIlHaRnZVXeL56K5N5ypQzL0lUQ
Gdf7qjtk8XPeJe6EGrPSvQz9XiPfss0MLx+m0N5P7o77cjaAtlzKochR+AAel/aAjRxX0+421HIu
CxJGRCjcMBJZBxVtvoA+9noeDVsNZkF131Hgjg2FG88OyEfG5G5V0n1KaLDMtdflx0mNdlq5BfUj
AVTYptbXajRKXqDIjAAJCf5JtmCFXu75o1i0YiAKATPfqt5a5hNSROn6gOhwP0qKaKWBRJ5X2VQY
D1cBTjrUJFxt+s2QruOeuromO12RuaKVhgIY2GwoMPPOlVH1ygE7IwUVKSAck2M8addDFV8z8s6u
ujK2/OvUfb98oSKngv4AahMo4AJmm8siJstY1d4w85vOWNwMOal0AE0wg8/gb1mogCE0uGPOsXSd
E81pi6agHd9h297LlFu2JTr7c/l9u9YabFcZaE0gI1WDft6N9K/b45CPuOGDHYAt/Z2fapsoS1Oy
pDAf7WqXNMpT5UR/X9g8F8K9QDNJ1xj4eMgKo2pndLnbWYsnx38VmfuJLh8f25PoJO5bZ7ANJEJF
rx/jJURt8iC3Q6EUDFkyQHJstPCxXdM4s80mfm6yDYsalYYB3LbS3hRn/Ht+Axwb0psPHGO2aHd+
N40zovHJ+MQapfDmwtknDnrtJmCHXXih/djHKggCkrvLRi980UBaB4wnzJGonNQ4JWhRqSw86I6r
Yl23WP4YcV3tP6nHyBsAR6kC4UY/V8/AdXUVUw9D94fMsA7A0CIZkpvU2JX1Cj4CWbglvLoTidx7
VrE2m9QEMXKbr0ej3Y8rKFuIJLwShQrgYgLYLFJxvGuutUi61oiGCfaR02/Ynel3JDpq83Pb4OPT
Sfo6QgfFOkuMBhu08lycMCRFV6Ltg5KONQ/3cakrd3XZjsFlixBqZGN0HmknjJEvCRNaW5jSQmw1
osrI+h/r7H4Ze2DoXJYjvJ4TOZxBqL2Vp6uNJXo9eFVdybdQaNZYIvlgNAQMAFfXnkg81qA1RV1b
x5alvnnDYoIm674uJeGGIfpQAesX3MIgfmCIOOd2reLVbjqSlhu7n+3XQcmJv0aL42F2JrmK2LJq
tsUoG8TbDRhIdQ/AGolrmiO9biYlQO2d+mpRmod20Z4SRQMJUqUXu8bJiqO2GtiVj5rN77usf0mH
heyAU6G6dooKab0VD1PZza6VjyjFJHpzN2X4HfECdlq6NulhKebUqylG7tSargGmf/L9VJfJdYy/
7BoZhqPAeEQlR888Bh/1Me4opN2AyENcdH4gAHlu7Zps+c2i5I/rYD6ilEHDIjcKv23i5DVROiIR
KfyuYsIZYxpIrkBdxH1yupg2NDUWxCWr2/kaQFE850X7ar3k7+rP8pdm+VnnYYLusgWLNf2vVL4p
mZZarhoZpDZ+7fRXi/Uad++KER9n8nRZkujlA+TdwUol2g4AVDg/05xg37uvcaZmi4HDTs2/dlEr
O0RRuI628QcUAIAh+PgRNa5OG5U1x0KUfliGl9zp7lWMJznLvnUOZTW7atG6Y/r1sm6Cnhu+aydy
uctL8VeVyUHcldRK485q/rRpaXvXkEi9Lpe4CuMqzrD2Mq/+bBPlGOnatyrWDH9Zy+aIkQEZ24kw
Tz/5RTyunY0puFbBehg4lNzmxvoRazv95/SmumPt273EikSuCv038G6iB4wcnVNf6XttGBMIizOs
7HXHorwxtjIYcdaXD1osCBM/KAKgFcH3rNIE/NEOvO4NqHZUdB+0YXCtt+T9shTho8DMIuA+QH8F
OshzU+3XHuifHfyQ5f4AoJx3VewvCxA/9hMJ3IdjHbtxqjCYhe6eAQ6acDgAxeRgBL8Sd/UV3wZ+
0P9TIufjC2Ll2TRPAFG2fnYBinyFOb4q1XDQkgNGp1G6XO1bMoHfGfwAVuFOlYz5R/RRZpOg/3eq
nFMt4pGsCztVgFf4gFM95vv0ayKzkI+y8ifffSKGfbNPYupVacso6yFmgRd1CZgXwX21T934O0r8
7q6/wcJW6r+gDhigDeC3x/huCp7et0A26ifSF0U3NKQR0GBtg9N3MiYAlugRvqrt5mVAzemAJt60
z6sZlD1FZlZLHocoGkEIjCIZkOCRdXKxFcqEqamVWYE1ZDBiOGr6CwuWX8pcViYTyiGIEzDbjfV4
/uu4dhgjwIAJ5PTh0lyZ9hHwqpfNVSCCwQrj1CgrB/BVRqvfiqKtZ/BjBuSluE5kiLuCF64hggdL
NAZXLHyNzo0ELa+xSeulYHUPE1MDh3YCR6SnR39/JWdyuCvpzcmqqDMVN2XzGzPWgEOQTqMLXCLG
SbATD0WwCcwT5sZpntsKXYubprB263TL1lZ79V06YS28Euqw4WZ0uym/5J7EjqIWIy1uZm1P+ts5
CzCI8w+3fiKC87uxXdhLl0EEJlf66goigIF/WYQAGUNnM14Yi9EZfBS/ZIEa76AUI2Zwoj25jnbZ
Dp9rd/DWw68nWf1HFBWcyeK8PMrok5H0kJVlT9Z8ZcxABceQqGPUrpr4FfUBXd3VwVw8GMVPWQnD
EBrGiaacx0/jsVJapqmSuM5Pu3DX6/jLdKM+bTuUaL3i+od2GPzlegjS3eiPj5lXHFq/fhr34Dy+
XnfmoQvQSEgZcOsjkOaknloQrJ0dD+cgK9o1RsmO51nz1WBxt6MOaZZH3c6L/Jf6XgXMy7PjJsFl
GxBa8snBcI8fpDtb1iA+uynmaN+RYFb1vb3tLgsRepgTIdzLX0bwV9MGQkjzFeF1qTyoy4vmrY7E
oD+mqbjv3dkpsh9y8r1bUrs2CdNG80e3/TJeaTv7SD0D+UPtJV521A75l2a3+dY19VtP+/K9v+qO
CRD59oYP6HRf9c0dINy88RHcX/quCDVw0yaH1aU4ecPN/XQnx8Rkd8v/atZqZKVnfB/5KmLjRGur
s0FW8Ih3h3XzL5++aGoFo3z46KLMSAABzD29JFJHq1BAptBgod9wt3IX5dg8Hp77Iohbtylci5Z3
pSX5bone3KlY7s3pVOkLkkItK7N2w4Jll3zRbzQ6vtEpkTGWCgIM6Ag2bVa9Z4Du5zdPYcaxQaBj
rtNj1u9RZdOqeFccHLLrLUnIKrJn5KYo6iHCAFkE55vNNIpIw/ZS+67zMrW6Rm076OswVRfgWP99
RQoDmX+EcbdXFmBuiCaMbRvJ+oVY/W08vlJr8tOudVUt382mjExMeHFgigZkBpuNsDmfYMeo+TUV
lq6yHqN9a9MCdJliX6nqTM3NsBtyuGygYnkoyBKQVWCgn3u1TgYoMmfCulKsHb8fswzx2tLIsmFm
bfwjQwkDzRT0aVFI4nyQmi6x3rONpEZ7VptmN6Fso6ePevstMY/zeIz1xC2w+mvl7615KLuXyzqK
/OypeE7HtUrXrYgacChEFGO7NapX0fYYt93DZTksu/ysJjrgrOyMag/36BpgH8WYrMXql/FqquTa
yIZDVz7q9lur3RdZGUyDDGZCrNofkdzTizEtjAEQTE1hX6L3AbH2bg6Y8StpK9FN9OxQU/+vbpxd
xkapbFqJK1yzbj9Qx2/WKRzsJvEM2roKOAYun6XIL5/K40xmS5UIS2HMLoFklJoPo/3rsgDZyXFG
oc6jo0VMQPOVjInX1I8mkThhmT0wv3nyRWwzrGhMLeyuGkFPVgAOdsRXTr0H8J6RF+BV+m1gxuuy
WsJ70rBigqesgi2Uu6cV1U1FNzCE3NwviGJiL58PueEOzdtlOcLjQ4EQ5WBkRp9QDKNWzaONjbBl
vfVjjabci7TodllkkJ1COzCQTzAQN7aTfH6GpC2IXQ1sXG15ouNBIY//oAfgJTCjAM4F0G6f//00
GWuUxDBvNANqqiSYXMFcqTrJYAdEDW5sRv2Rw2zlxBYidc0VOqO3oWgQFe3KHEiTWN7/jTLcfrZ0
jM20pld09iu2qwa36u9JjqlufbkpcZkxtmMv6y3y+zqcMarKOpu65vQ2lKVd85l1yFArJEeU87fc
tWVEQGIpiD5BYAYYPp4HSAGnsEI2aI3J4L75MSAlNOd7M5fEnkJjBLTc/4nhnEUZ03kArBIaR0BM
BMFxvmAfqJDNLXJSsDmMZXjQEaLXbAIKl3KRx2YMxejUlRF22HlLsjsrB2D78nz5Xti5n3xDPoRg
BFjDrUASSPTO7QQlcMOKzM4I7fnNckJ4dTdGYBUdhzmYatW/LI3zFv+Rhg49lpVRDf/YwTqxShUM
j5OlL0aYw+G6WCYI9LHoAzO1/IbM19sw/Z3Z/a9AkG7jn0mwjc+doYMhFiWbNSMEgmw2hh2Icari
KnZS77JinNv4jxxstgLOzQGvGG/ecawVNZ5j2GUAuMfyge0asTbuL0vhzPuTFO5RNykeUDrpRpiU
gEZB4KthARlRfbFKZg1EpgduK7QsDGzUfDq2oi+Bg+MYRmgqKtbcRjetUVCUTTSI1fkjhYt2Y+DR
kXKAOpjx2835l86YXIqZsJZKwmqZOpyRKwkG0WpUJUJYnztWD0n7bMsyIJEFUDQC8FJ17Dh9VCVO
THtbt5QMBh5Sv+TmdVam011uFrnEzkTPFd9ajDMzcEuwNJ4/19oZ50LfBjMcnUfMoRC1nh6cSN03
+vQYK0YL1MJlkYRGokcLxAS2WQdf9CmaNlowjE8YuQmrrgvs7j1SHjBP4TrT6luWvvt7Ez8Vxn7M
yTHa0dIXWaPAJvTbJn01myOQqyJZ51+kko2MzkI5DM6Vb5cpE0ohtE7NUJ+zZ7IEQNH3WLqaHAZd
CS5rJJLFMMZQqUSuavBXZhRtOsIHmWHyNZ2+07p0Y+NXOUxBJlsvFpggTI8g6cdSL4rh7BmcnJ1u
xiswrDIaxtHWHediAZ50kXd/rw/zckBJQCEcro57tV1na90Y5xZae6Pu2hMJJ61Dq7oCsUmU/SBp
/O3yAQrcBDJijLkgSf3oNp6rRTYzpznguMIGr89X9JJ4VkuuiygHldOqHv5BGiDvke2j/63zn6gh
n3sQk0LaOpCk9Cbw/Gk+xmOX0Vv0zf5BRxWgXpdlCl41YiNWzMDsKmsUnWs4jqmxmhu+Ukp7a8SA
DCtdpTpmlf2lxp5sF/8loir7jmCnCZkxQ/KzdZt7ZG2ZE6fsiRFG2uzTGmC/C8DJZLmi8N5OpDCt
T8yxMoatbWv4DX07GBNKCiMIXesJdLl//7U6U4c7vkxdcpJhiDrUzG3cYXb0jc4FMqColSG7fNw+
Fy7B7WLpDQE8+qP8yFVrzEk9ZrEZIkfYm1uorOl9G0/XlQFquOGLY3j6WrttXoE4cbpeyZ0xAyrN
S9BrZDNTwF+V5F9Mt08/yGYYpQCtQ6eL+YTTQwb+uRo1kRFuzi0oDn+vBbKwLwndb1HY9CBuzWcZ
kKzoXh3slyDQQTcaC6jnIpe21nNaNiQsDN211Go35Y/l+p70MpouwWcb2K4mlnkRaqDnzenWV6ul
DkpHw1X5YiuhmQYT/bsdWvYSzkRwLjPb1ibrjYGGybale7uix1zNJz/KwOsHbyPrVAo8NBsERCnR
wrgevuLnRxdPc5LpdoTvTp3G187aYJewimqJhxadm45qBZItgBABM+NcCogZlhSAwiSM2bo10Gmm
DgxUsNDLXkvwYWN7CTA6vAe4S05MTxHEAxaRhIkZZJYWFFXibtgvG80ndZGBqwvsHMIQXyOtQ+TD
G11Zoe9qFh0JI2fa1/HgzZM/dD+q9akvkp2qu0b+fFk9oUQThg6WYDR7+dQBw6PxZNaQCMSYJyNJ
8quxNJ76brCwtmfjG1SkyXFaAVa71dbqXxYu+CJggs/AbBq+s+D15eyyWnOwjWc1CamJqcQ3w1c8
dTzM41U27C5LErxmSHKAmo+rBLILF1G2CJMiVRnwmhUDQEfflxG10aj3clnDRmguQLWw4TVRx+ED
ZOrMCzW3iITKUASD+j4Yb1b3MIzzbp4lVycSBZ+BDSQMBGDwinMcTo+6MFwUDTU3v93AwOihgHj5
2Pg5ow/PcSqDu6HBtrJCyysa2hPo1Ob2Kaa963TvdVV6DTZNemXZ93F0n6Uyly+6MQzhqqikYJ4M
afT58wZY+RzXDubySloRdzMsX58jDwCjd7aW/paoKfJYp8I48wASardV2UpDqkd1uldTqqpBSQqM
Vk2a81PbZnpIjZTeO/l0NZVbc6tgBuX7Oin2Dsgf2+hGsPHY63Pdebn824TnwEjqsegIRD/+gQIK
X5sXu6Bh1NY/1+G7Ho9uFZffyyiVOFS+q/Zx2YiZwDCNWWFMXLOfcvKVBWR0+7+fiXpVXGvzFc2P
KuswDIq3aW4CMpWx7t+HpcQe69tlLUUXgEoWUC0wZwYwMO4CzLRaaZNGNJzzYF/MEs1EZ3j617lg
HjDEigawEaQM2FBd9zlgbfbF02UN2EvgQhQkqwBVw0vEdiA/ZTvYW7/acWKFdv0lTvAa9at/yb5x
NHjsSE/hLfkhy4IUQ1GptRVG5XUNXUYZO6fooKiGPXnULi3GKXFuAem6xJbWtlbYJQHW4tf40Gi3
6SgpV4mOCl8azE4BWgGw1Oz/T+xspUBH69eFolC1T9Jd+zjb4eXLEPqtUxGcKa9aBYqoCSJUJd5b
dnsE1nYQ2YqXZ4Heoim9qMe0m72s0SRhuugILfDIAcQZ8BsWz+82FxEKF8xv1QCTzRxfw1DvYF7p
4yTxzaKP54mgjyM4OUWnmJR8GnX4rKR3q8nTCKrgKMgpKHCXGsZQ/uXWMFGD2X64BxARnd/aaHQr
UBUdGjYNVtydGsDQoJHtKkmWKDSOP2L4dQVt2Iw52yAm6Sz7DgMkYPqcl599mu8v24jI5Vho0SId
xef6U8VCSea4RfHZCgcrdgHZ482dDDVMZAsYT0d/BRUYIBxyfmfdjGXtthg+QWmwstt7mx6WeuYO
lQzXSyAJ5oYniw4+LodHBVqbJVGQRdDQUp9nxNtbdx1p7lb9QzR8JoczgmhYNkCjQqOiO1r2g42B
4NEqfUsPV+svtwXZ5+iPLPIJe92Zx2iumMGpA1jWQd4KWAHbPFy2AuHBIVjD7DqQeQFYcW7V25pg
YTzDpwGOwvRrowJWDtBMPa1be3CwWLKxKIHVsWUPmBuAL6Ei52GdQbMjW0fhpR1+1hrmRLXHywoJ
3s+ZAE6hLN42FdzKVphqr3nxpTcShAvHyzKEh+aYQEnCrQCWkHPgeTnEfbNWVkiGo0Z+NxsoZcI+
l0Wf7Kdyn1So8kcM+xknHs6cDE3pRqhS0DQCekud750SPYGq1jDZ1K9vALsmx5bWzmNSNBJ3J4qG
TGTNDKEGWqJLdS7dwI5stFWLHZKsB1Pmeqgm19yekHG6ttEdkuRRL99G8jCZoyTl1Jhf4BU/Fc1F
Q3qLxdLUgmgDMgHXd9V1214DRYgFL/WzMgsvjpYgNsxD5YCxMpKhX4h1xwomhlewOYbFoXPd5zxT
9XbK7XAo6924xFdrkVyhCBIM681sRtc6Ta6zpskwO1M/1Pm3y+YleiP4yCAKRSketRfObbaFmU81
vjahPoEeuSj03EtVVRbuCr6faAViLxrRFKtUsPTqxLq2rS6wm9bZISJDd+les7rA5NFDltXenO5m
GVcXvxTw4c4MArgUxIjYpeALCSSjOQiXVBu4//6yPOY26A6CSDk0anRwYgVkjJ2/2V+VaXnCMGbn
JP7kyBorgpQRgjEuxPaV2dme69z0I6x1KJ3wFsCPkXqYOs9W/EI2XiASw8D2gDzGujfEOBeTAyDH
ileU6JWZBrMzHWKkU2McNJRiKkkSB4mcEVBgGFwrFkdArHAuzBpbmveziQWupZl3doV+ZNEb5Fjq
Dd3pNtaxL1unyMGihoC9Q9SwURDi7GZdlVjJUwOJqZMi1CKYP0RNf/LqTJdMugg1Q/8d6S8B2hk/
k21PIJFzJmi2TsNh6K3K64AJ67YxkDKo5Dv4QdDD+xyGtf9/wrgnTwYMs/WIaMNFSwmWmdaCHhpS
2zmgEKLa3xh90NSavW/EaR1oSxkQPcM+yaB/raNadautXnezkejeDOCcexv0esFStMYVsqLqoKxg
JDDSXhJsizwFOxqGuExRqOU8RYKGrdqVlIZtvT4BCAw8ZlTyHRCLQGDF+PwQ+HIi8qStVgaxD4gy
+t5o7fdVXWWbx6L3wqYgCJaOAVVmc+9Fj/Me1GwEZ09mr4i0vT2O14sdebGGsTA9kSBviuwKNW2W
pKCBhnTv/MWsRV6mNUBuw62ctVtiFGjWrc68N/Vk/VEsyyTJxoTysH+KpRIWxvGwBc649hSMlQjp
DeqSddthU9Dt69veqXaX36bosmDCqgNgWwMhHWfEpYLlhrlmYfBkpbvVwbOktJWtOgn1QVBvgFYJ
qQP/5Wh6sta0YSFWNe9zvT4OExAzGmRhhSOJtIQKnYjiwkWbpKm2ULQhlQGl4DRKB9cuqQxUVOTS
EIwajFwBeE18KgmmqwkIh6kVYpVXBzHFALZ7a5t2NqAXJDckE8Xd0DwXE7qqLKiv6X4uqY11TSyo
gWFZEgeLSgDYAAGmPnpY2Fx0uCA1aoYlB1spkq/qPpt+KwBRosW+WHYpaJxIjb3l9D6W8b8KTQP1
e/TbEbeCVJx7WprTZk4GoQSsa+Vo3nd2fW8m5jWh/cM/2DqiCcQSYEb4REiQtNG8TgVqNapZfDES
tARVGYaXSBtkxwh+gZsL4BHu0zoUMe2ccrHCqR2Os9Ptsih+bhL1xiTqj8vaiFzgiSg+2i5mO283
G6Jys78i9D01XvSx3TkrqPlKiSyRWqC/wpQlYZtVPEYM4oQJRRrbCuc6iNXrsfScKSiU/WWNZFI4
S980dc5Q0rVCTXeb7aFZfNSvG9kIpEgKQ3RzdOTKqHGy/z+JYtkkaaOV8Hj6WN6k6RW4bNwVSLkK
ZrP+Wh80peDxkCSzrI+TFNubrWgsH2qarfKQdH3TmjSwh7LEhGMrS/4F9sAgyAigypGDAOr4XK/I
YZw8ABcOlz7dV5uDCAS36a1K7S35+F4aUSGJgASuloHjsflelMBN/iNcYZqvHZfaCQkt3tu0TL1y
URzv8iGyn81FWYAwQTwIjbDhbHNG0ZcdKed5cMJu9HQABYF68iHqgw07K9/rJrgsTOBrARuHoALd
awQWHxnJiW2UGqIKOx2dUMs2YH5meuz2NP3amERi6qLLQiENmNfYvKNIcPjLSoDIaHROmGnv2Oxz
OmVHIayodc8yXv5BKUC5M2HYCLA4M0RI3qxOh0WreHzAkFul3eay+rTgTbE87b8imLon55ZnSYrV
8Qnn5gAwlVq7GLs3alz56Sxb5BedHJIhlr8wzBS+kqIvadnOLbSZrB9TZlzVT10BKp3mDUGi5P2K
TA9zKugvYx4bu6RcKFF0NVZV0c0KsaecWl7SBl+yK3tw50d0lC7fkah+wAg0/yuLe71rbnfx2qk4
wcIrr7YfmOB0HtJjOrmBkgN8UiJPdGF/xJl8r3CO17pWQIIZgn+066/19mZ5oeqvy0qJzw9YGvCp
mAzji7mghlB6EAw54Tx/79NnzXwqHX/uR9eJ73Qz95dcknkIbYP8EchlBROZiR3rm4OJsNi1aRGo
2rd8uwe/0tT2EucnchUUW7/M/eFD8rHremLy9aRiaToiDjrxYT9/ner7uR0kvk90SwjN2aNVP0iN
z5/VRpe1L6ciCid99rQqJPXiR+ZvXX+7fFEiXbC7biKadVAW4NtLVVr0g9bD0KNkyIF7MjYPTqeW
t5Ve7S9LEmqEPQ2kGmiXoV92rlE8oP2xmRHsznjGPrpbpw+orST/0HlhDgI9BOTfaDByH43GHOrZ
Ubso7CI/J97ogGft62VNNJF1Y5sAQwvInDC9wL6OJwZQloOpFaoahSCpyXY43f5oa1is6swq84Y2
qYCDnr0Acq8LUEvbvNmalauqtqr9WGrKXbZqDJk02fagl1IDY8oxm2Wo662eAJlyIJqMfY55K/5D
ygY5UMyyMdXPb1q0prUug+VE4bCpt1EX31fKTRU9FtO0J2hNrc7r5QMSPcZTeZxHi7IEuPO1EoUY
sXf6IEKbuo/f4sa/LEaUtXwMqPxHLz42VRWcl0aiKEyI/suJNMu1stLvUDnBaAsItIF5UWOvHWxI
nSmrC4geDgbQWHMP1ddPD8feinzNgXYRpvObDnNWhh92I6t1iN6MozIxyClQVeEMzZoL20iHLArL
1SoOkzLney03XocW+zloYMmAUgX3BnYgQGZgIM0CsCH7OSd2rc26EwGWLAoJedDT3+04sVdKk9av
suDy3QmeELIxNqMBc8R+KxcFOc2GqeCmUMIc5GJmne2TcvUA+L1OndtlnplH3lbLvuqCO0PNk2LE
m+WB+LSf6weagmItGou9gxXTYW6ixK7MKEUysM6EfRY22f0JrqPtAGyurKYSZrO+n7BcElX6DoTV
l4/vsxQ2KoiiMb7fQDnhsapirSXL0sAwAFwexInpGs7k6qakpsrO49xvnEv55EsjzcEkTxTSagat
R+0nk0SPzwbOJKDtC9oIOCg+T4pUNpY4V1FYDIfZ+BbNia8Mt+V0/y/H9UcMM/wTwx5ntYyMtMY7
qpTuOnXM7UqLqkNdOZbEJ31+QucKcYFjuvRmOm5QyKqwjuMnPtk7+2X5BykosGJKTzUsDGtzD7VM
ewQgk+6wFa3/Ie1LeyTFlWh/ERL78hXItbI2uqu6ur6gXjHYmB0Dv/4dat6bm+lEiWqe7tyZkUbq
SJtwOBxxzok8dgNV3TpAVIGw7dO1Ge8L+SkSYAe2tBnqhOLQ5eZBPrXNtbKEF7TbvHtUxz6wzNMo
8kBhW5s+Mf0r5kxvmbc2mXXhnp0tY3oO8NUzwlP6bHi5lE1pYTOL5qeWvdQGRi5OfplvS3unG9FE
tk0FhF3qPsZPvN6qykaB4N7wqBL6Zsbu1zpfY6tdhy38ImwGxPAAUkBb6HIvSNxbGIc4ZxfZO+8H
P7WDvjji8hledFB416SqFg4gmrrQiAOZW0NBWMpqUVysW2TY8XPCEBTrXiFhVpTmSq65EEzmNN0F
ihaPeVcWTxeKmkxCNNjmEeGKbpAS+tUaq3Bh50BDwd0yaw0hL5N2rnBSKhQFAX+qhq3XBKzHvPPt
nAiWYziOv3Ln9+0zv5AdQE0f9W2AdWcBJbmmqRnCbHlbK89O0czznxRNA+MZVBmwTKd2+Gn3GM7k
g++Rf1XQmMKwAsB3W79pWog+3/4tC98RDoz5HnPrDfKz0uIx66dSXG4pz1puoTlfVT8GE3oyt43I
GjtomuKYzBcCnsbom1697DDhzxsLAwuGwo2u5wfT4SHE631jdAOv3TJQU9t716CPoCxsOwV8rc+D
B/ETZiQvJodCblR+GlncsRMwxpRnoR+z+lvc7dwmsD45yvCfhZ5ZkbazrEdqxZ6jPCvlW+M+GSNH
0XB3ezevc2asZK4EIUFBx0o+FJ3S1lqd0CRC6QQDd3aOeIG87fil+DzlEcUZ0CrBOgDKDx2Sy5Ay
iU4T0DVIoizZATwc0vLemzLM3fl+e0FLp/zcjnRnOI3dNZgil0QkA/BtrI7VzN1bmw6+cP9drEYK
2elUNYllY9uyDLrw9rHo97GF4WrECfq1T7To8Bg9isMNscVZvuxy66qhKjvNbZJoKr4zY8PMMNPc
vaFoT5Z5ICWDTOiTBeHF4bnRq0M3VGv4O5lT/+GJ579A+nh2TpIyadokek1tCNr5BoYZhvlzd5c6
GJ4TlClKR0EdB6cgX9PjX9pp3MpzfQDiPsgFpcXrzMV11CeRSf143ED0plUDHLhhXDkJS46DAUV4
6qAsOvPELg1NCgTqFdtIIlZjhMzG7XZErPjmQhponZuQ7jmhWHoRT2YSzUVExah923hwGNmt0n6X
biEoywJ17MyYITmX8XLuOiStSdQ+jemxSf8M9V1bVlCp+NHVj7GartCMFy+hM4PyO4dPVm3Waksi
btt+P/2plGzD5wXGZJ7jWGizDE1UsqxZuXKW4tfMz8VkexSp8IC8/Gpz39XpJhimdbmlLkR10m8C
beTRRE/v3u3WBlQvfcJze5KXFG2Oe9NpSOR1mt+MzxON/VgJxzUixwLfzkFvHMnvfKvjX6SFVZig
MzRckEine2v8VjZ3xP4l3AK69CdAzpAKF8m93sykbm16H/iXRtlWeb9Lq/9wLs5/iLRiJyUqCCw6
ier+jiXvjf5KhhX3WTp60CkAxQl4VSDNpfDCvGyYiG6QqISftLEeqLTw236tW7XkK+iJzTO/wR8B
XfjSV4ZON+ZxQGnUklAr3gcoc2r5Potap/1B3a+376ElRzk3Jp11l5g1Fa1LkL67SDPNO6o9kdrX
m3bz/2dIvh2g55wajUMiqJ9DK+gPZhMGZqOhcKKvWJL3Dww03N8zywAFH6hmyVdri9NsxJl4rvjG
y9Rto4VltbVNIyQTFL/3t9f1cXTPn+WyOemO7TQTY7chnfJs4sZDn0/noUZ+Ts6vxI50Wwvd8feY
bq10BQkjXzjADGHGN54JH1xFCF9eeoleWqllxYb6PNXVlilm5puuiOoBIjJFQw9tqv69vdAlg3ht
oUY0d2vB97w0mGt13ds014Cc9TCmwd4z9dVpcdtZadCnyUrAXLKGxxaKbOhXgdIhfURdFE4ljFJ7
HmjKAwuaQjFXt3HtvnX9+Jwm5tqjQL6LHBzrmciq4z0AqI0MGMAI5KIpQYF4nlQaOL114sb0qirF
EXXtIGHdk1HFm7ZyV2oh82c69x7JrAweGFMnsUcKs0gs/npIUjy1eb394dZMSCE6g+YFnpkE9V+q
H3PWbtHwXDlyc+S7XAVU+lUUs6GEg/qXLPBbQ3q+7Jw0ibwk306Ot8N1sU/rb7cXcv2JLq3MPnNW
NzJtL+1jhtxcHZgPMlHADS/ItS+M0QNBTaL17tGI/HLb6NrS5mhzZpSleaz3LYwaHTitCZCgxcar
tJXTPLvz1QYCAwrxLMAY0cq4tDJScyoHC1ZMjqnzdRU4jQjAJmXZGixrzZLkDbE3coWOPIla5Yjq
wgB902JH19rqi7sGscJ5oiQa3XKiJSzeDU0JKxB7CrkHXZcqXL2Pr9I5oG5QqJzRPTi283iCy12r
lFJ1zQG5sBgcwOoTxW8ckI/ZU7PllHxwninYcyE0I55ve8X1mYJlODHSVlTDIOh/aZkzbjYcSqoR
RkPkSG4yEg4Y+bC9bWVhF1GlQNaIXAPqE3I70OZm0sS4zSJP5wdoKPitlhyo/bkpNe68i+dWZo85
8/BEITolsUcizXU3hL+U9pG05VapVqj8Vw/ED0OAHkKAR8U4R5kzPRhlZpg5Ehsj/kG7fOsSN7T4
czn8reqHvHnvVM0frYMYQMvodwCcbG5vp3ynfNhHQRgoFmwqaG6XCwWYHkDYhKe4JbWQWGnIh5fx
CxD6a9n30nebGQAzNh+aVvKUFz3J3cYjeElk8bTjvXOv9sreMVeujoWTjLvKctHcAPYHb8/L5QzA
DrqMDGmkWZg+GDsQCX9sVOCfyxWo8qIhd561DDUB8JqlENjavHY6d0wjy901zD4gZhC1DJwhXqmZ
LZ0qF/kF9KyAUr/SEIRSVkJ5r6ZRbJD3OMHwUk1NaHjbC64SNpToZ1lyNAmxe/BCKQJCpIArnJc0
yruXfHzunDKEcOGBmVuXFlvAP4Kpynw8YdZIQR8drcsoP+Ow8T9bBWgGJ/ryi+ndqLqJYWSR4owY
E8j9yd2pNkjpj4My7Ssn3Tll0KV3ptNs1bYKa/ZWZ+bK+q83GQBCsFMg2YG4CXDk5Y+ooZdbKmlM
o+KZR2vCNVclGGwuiO+oTqAX/+GWl386N0WpZE7CoiQHl+HgFQcaR0PXndKe7j0VY5sDO31waLlz
McKSD48e2Rel/oyIs+JM14cQVEx0g/Hqxkc2P+Zan4W12kwhroORoNHIfhnlb+AkK7ES0ZZMwJMA
8wPKFPOE560+M5Hqk9Z7wKBH9VvVPWr3n0anYTeh//M/A/MPODNACLMKvS7yKLYsX6nuSl8bkXDf
ZyjU3z4Vi0vB+BIw4nCRYkrDpaUxi9u8E1UeiW44iHhvF/yBmcrhtpXrSAJxe7g/KtKz8qWc5tRT
WzcdRkFEZLSPJvobOvupxtVTPv6+bWghNYAlnLG5MoFHtFxwcdJSTcZYx6dhTZBWzO/eWg6hFXos
uibQxiywTSSR8RoqbukAXBiWXu9TYrujksGwXUZEVH5fvKTmsRzMHcvLgPZKWOIfNGim0MDF041/
kbraKBd60e0tkJ/Bs+9AOg3Nb0gTQIFY+qIQpQKIe7LzqOo7P8kSjM/8WoiDjdBjOvcjeuH/wd5H
/g9wMiC90sIdwlwHRRGcN218McvWrH1W8hql1sE+CEPLgknjbJsVZr/yBL++12c6JwI62kvIZWTp
GVb0ygAlHcgGmt3RZngJOKGrhqlrfhuUYcXYUhCHFpiHi3AueUGn6/KkQH+2rupk4jgpOZIVwE4e
zaxMw66Mw0wRZZC3abu1crMNwYRTdoXrsFNcifqgYTzYPmlHGroDZyuQu6XPjeYszhUiBqSYpFAh
QHzkY1UipHv8ZMbWS26zg8Hiw1jGDxV/hAzwGuxh0dehsgoo09zgQkf6cissrSFDl9o8crSH4Y2I
XW8gvA/VDo3fKtn1mINU9E+2c9S1xp9BMvSVHcs1RcKFCw1tPJCPZgU/YKokRy8q4HKSmBdRnYDQ
NhmVu9H6bFy5TpZCF4bl2KhVo7JkywGl1cxcx9upiNwd2kGvzAnVlS+4FILPLUgHyLDGWp9UWCBI
QVL9N5mezRUTH84pZSAoHIH3A6IH0OLW7EVnF0ojWl2gvMOjSfV8dGdM5S3e6OKXuXNHiAyXoRnv
daL6gm9q+8jYD2ikibsY8rb537F44w+QZ5iGjWghUZwGlr7tVHRZbgeShX3AFms4YChxAWgl7UOr
dBkfNLBz7WzcjW3zuzShOUrqtTrrFVcZERLdaPBZoc7mQjFOOjJTbnUaN3uOp72Z+07phmmmBh7g
xZ11VH+W6WuJ7nhpBTSGNvMaeGHBoS6sS3mYx6dJcIK6uAq9KvdhEg+KdqTpj/+wmfNrB1rZM2lf
qtqltkdHABwRFmLIpmfUbysaZmTtxfNRVJUcC6Xq+REOwQgQk6WkWsWoW0UhCAXJtG9K4isYXoXa
f+P5E+BWIruvy102YaCNVgSeG/F0CwwiZNACneZ+6h6zlzR9TAaMpgi0svMZ5uJx96TF9VERK8+Z
hXiBlxGqw5C7QYYoa4umrYD2lO7wiBWQgbJccCK7kq6BgpY+L7BgECTycOIcGWRQesM09LbJo0r8
SAZ1l0KxuZh84v69/YGvi2Loic8yn2A5QQtN5kWrGqMubVkRVc4XD4DXtPnrxjQYAUTzfmLWkojt
lfO5cN1eWJSifja0LCNofUQu9OQqHlYZD0v6V6/ysFfSFWOLhxSyTkB3A3gNIKTkwBoxcmMyRRGN
Y5AVAp/qtXCevKYJ67oNktR+pd2h7k3ULMznKl2pjSw9FpFRzKJIuF8AnpdjBAPiDmUY5HJF6XMx
+GpK7mO331ZQSBfl+M6LxDe7/ms+NH48NdPKtbPkrDhVqIJDCBEpjhSwyZjGPQFMMuJqrGybtuLf
xkZRV0oJC1ZmRVqAtPFewmUqnV7PJixjFS2joWqcjXCn4ZBntbaSOi24KqoiSJ7wsp9JbNJeNopd
eU5vllFnvrHkIeXKLla1vZZqW690AkcACdF/EjSJyA6YHFCNAJjiypOV5uqqsOtOK6oop60b2Fph
BD2mjax8pYUjAQPwDijloFgnT21jE+GJojRVBIGUryrbpEm/dxIRpPafVaTBwvV4YUu6N0ozc6sC
1YHIGtF+nMw70oxHyxMrnn/9seD0KkpmQBChUCCDGi2eq2lT8TpSzW3XDcbe1CtzWw/ZMcvKBz2t
39tW1beOS9aom9eZLCxD9HZOtYDrlyE4DAdh1DRID475scjwRPIwKtBXMhoaXqTGa4yf6/2czQGB
MBNuUXufz8ZZSlT3OpBnjl1HGBbc9HdK8QDQzEoUW9hM/GKA11CQQDdLpl3XsK15jLeRJqo7AOAe
3eadpncQkNyixfdepBtjNb25PtPe7PGo1wGVj2RPihyiFnrlNFmLLSut7SgwHlnpANC8ff0s7B5Y
+JjEMUtGzqWKy93r7ZozjdldVDu/FOuZW4WfZ2+3bSztHqg3GH806y/jzr604QlapU5pdVFmYB5b
qiBRpeTYNyw4YtzmX1omABs1u9tGF6rVwKV75qzmggIC/n9ptRDcbiht28jKjcei9YBWNA5en/ho
/lTEOk1p6lOavXWUhHachn32kLFmJTAv1DHmXwG4AbBoaLrK8T+fWJrFXdFGmIwQ2sMGF6XfsU0z
fjeNB01R/aLogwqcgJXVL3zXC7vzNzk7FQp1KyGGqo06DCQJXdOnSlRCtGcKrQfy6mxGshnQnTIw
UTtw1p4pC7fuxarlGcF5Mlm4dGFdTdUfdf9biF2SmP6gNRtE8bHZQ0wLGjihiUv39sKvI/ncR9Kg
hgiQIWbASb42oLzpZH0Ny/y3ZR10caAYUed0/tQ0m9umPiqQlznzpS39co8hBkopXgDwsFmTaVfG
j635ygVkDDAEA8rQY6X45c/vhnjkTYKKxin3fqEJWYvNsOJma6uWntDmiL5+k/RtpJP+YHlQgxh2
zPqR6+5pNNMVYwtvhXndKIUjLGE/5UcohjA4EDnM26i0mf7bNYR6RL3IG/2pUOu/3dSJOkjHuJ02
FOIOne/GmaodaF3zYmv2ottMMabWPlUtWlRJbpk/G55hbl46MOdLkXO9hDADFdZmsnWMWMpqvQkh
UU+VnaayMt+RwurUw9DYmXHnKpw8pobga4rxH0Hp6uNiZgtGTiAHwUPg8uM2nYcBe9aIj+urm2I3
7LNHY+/s46O6KQ8KxkD4otvZd1+Kn3biW4fQWalNL8Yv1IL+/QGSJ6e1MdQWn9qofSuzreknz/om
p3fD8GtS91nV+c6hrsLVGbzX7x58XAOD3WZuAsgCslOXIqMdwbq7tGNBacex3+k83w9O3H9z8jiJ
Vk7RvJFXG31mUPZdyovag8xQlA2Vn6fVXgcOx9EP1CnCFlXHfHjNzSnA9PPbhhfuV7Q4QDrA31Fh
lcWbcE6ZW2p6G6W5bgQ0ocK3+inZ3rayFIeBmMcFAC33Wev60o0Uq61b1WFdVOV3bfo91v/oxkqm
t1DGwwPjzIaUKThx4qgJZhlFtvWm9lHFjn29EZuiOglIFjR3AMI0L7bf3enNfV39SADAvr3IxXh/
/guk24brYko6QTtk6UeSdPd1Y4S0/kMoONGb9s412rtadF9buqbVsPQRUf+Bu86ceegkXW5vSRrd
U+qqi5TJVb8UGdIXMAPil9vrW7SCkgIq8WgSoV56aQUaNUlV6nUXWVahHpheVwcLTOIVeOLCUxlV
PSSwEIAAIhPtlUszcd1ncUmNLgJ3b2v+cHc2Bq3qh/LVCNoHbq74vz4fLPngnZuT9o4YfYtZ1XoX
iRSUWysdKFRjh+7dFDYJpzLrTmWtTI+gEoKyb2j8zrBj1IE0twsg2JNupilpQ9Q01AfQtzN0sHP3
wAbeb1UyiW2jgIdr6nH1WlGPPRTqBHn1JF2rwl0nWAD6z3h1dA+ADLjS4h/x9DGb1O2jXCnJb6Ni
BAPQa+2pEIl2mpoyBg/bYFA2wKwGCPCUU3vUoCb767aHXB1z/Ao8sz6o0lDak19bneH0zZgxAfi4
cUihS1KT5NC2a2pJV444m4EbokZngIwtt74VMgKopXcCJ91ib4nb2gN0XQS4DreXc3UJfNhBeRl6
z3NxSorJhsJpIsZaRBW60CEz8r+8hyKgyUZMqUqL8La1xc2DqN3/szav+ixX1TPX4gkSpsj2eBx4
NlM2E4PKe41CyWfD8cfC0GaaWcagzEqXKqdVPcRVIyK0HPxKj48s70MnnVYu7+Xv9D8z0iVaAfST
GdDNiohrfQW1PT7qvUdW4v7itkEAAELCOlgTsk5NqnaiTEmPbcMET64NG7uqj8L95ABb6HXMKi7/
mpFBWp1nUrcHrTRq9T9tfxTeGPTZl0ofNv/BC87sSJ/GoVNpKRY+jQumsoNuRtZ0vt3qK2FvjmoX
UQ91JJwhlCOB7gH5UAqypUf1lMaDiNSsIt8LJ4aiKanj3heq3W9MYMTDONXHEKPF1qoICx8Mclno
7kGKAvAl+UXPSkwxcHI2RJ3SBC7DQ9CuNxpY07c3cmmFEFDFV8N0CyirzT/j7DgRLcWuacWAYtam
NCO9Gf2UDVpQEyytcwETz9eYOwvxYpbOB5MTcA3krNKm6mUDDUF9GoAaMXK/qrvCd9TsT0oKcDOG
9pMzjmeXvDAn3VxubRh9ZoshEkJsPWdq/Bb6AX4Z50Noxe7KvbxwmEFwh8OgOgLO7hV8qtVrbhB1
iDjL96ba79Dc+ix8dF7QmQkpwTA7XUAvTh8im30zGxE2yj01f8Tx2nicRQ/8n52Py/TMNXjdAZWt
G0NE2TcMJdlotMIcknElMEnegEoSCrYopeJ+Qn8GyM5LB5x0jzf94GDEa/alVUPDeM9SNIhue/n8
h5ydY8kIEqZLI7NeCSmhy33ykh9KfW+Mo6/bm2z4oyVirxgZdP3WXgwydOAfmzYw5sC+ACUtlwGz
mJNagJpw6oavwnoCtSr0agygdt2tMWU++OUD+pxOubEKAzlTG+S82pQub46QbNzcXv/iJs+oCbQW
wOuVwZixkmm0bfBbIBfmt1N6X+RZMKDTS921Cqt0AP5Z9pmp+aeceU05io521MPQV5XsGhWplKat
JBxzgLj6mmguQJsMbWOg6y5NjF5JhD3gvWA00G1xQxspVGVPAapn4D2+3t66RWOA0OEoY54XsG6X
xjy365UWI+fxOCGvg30E1GWrJN1OoQe37MRKOJbO3D+7N+MbbPgktCykpaEm2LcUzICTkj/HDg1q
fmTTWrli8RN5KLqjHYplye3bWpQNtUAKP+Wt8m5lzvikOvlawrHkcliOBuDjTOR1JT8gJK0samC+
sDpxSCPeO5ba+j0mpGPy3EoIWdo0wPIgVI8RiJCLli6Uxpsw3j2r6cmEtETA34tvn3eB8z9fukGE
lQPmKCp6clCRnowdZySEnMmxVIuNYNn2trXl1UC80EU1CauSUhuvYj0A9YhVA9CiObrIIIgFPV9D
cMlvoQ9XA/T2XzuSq3F1hD40+Ewnxk60gJKq2oKI8K1KUl+L863m1v5Q/mnoWmBcdAxkoKi5mhBf
kweP9AzQuJYgFvH+2GDWBKm+kfw3m7Lw9j4uefmc6f5fO/L1BcWGorUSBCKeP9bpY0NWYuridwJ5
CMhvyNpAGeoyMLg0ceIGIItTpd2XmOvpsSPxlJVFLEUfyF78a0Ry7Z4UNNUrHFXKw5j+Jh77olEb
DEvlKFp1JXf54DTKgfXcmuTocc6F6MY51o1bwKZ9YjU+TQLte9ns7EI/jZP7yNQvNpuCRADFa2K6
QXUovQ2YkmGavOf1c95h3kbgaUHDIhXT51QHQ5ErK7r9bZfuc4gDAPwGVAdgn9K2pFyL7cbE3nMW
eMq7bisbq/2tCMdXlENjvCSfnTE+ZynnBqWdcQW0ZeyOIppB26z1yjADGY6vjc5c/Npny5JyIYe4
zpCqsNJ2f/DIhQbhXvW+WlnISrHiWIunYwa4oedlI/GXH+3AGijDiPDcO/Evj+77ZvhcleOf+HJm
Yf4FZ4lAFg9a61YNxcD7YlPWeRYacRlkrbU2IGExoMzcI/T/ZiT6fFDPDJG8cdNGb+nJy97jDPPf
xVHEXZCtnA6Z/fzPgs7sSAdeLVKRWAqumZwdh14EvL8b0jtXVLuy7jcjC2L2k+gvXceDcbjzRHnv
ZMlzWzZ7Pg7+UDQrG7zoLWe/RzoENejYWou25WkIHZLthYWGiNL4VdXtknaVo7kY7tD4VUFPAuxS
TrpoX8e20hc4cmiOltWx7qd18sl8jK4CEPClkFKZe6DylBtuYM7jNEz0ZDnirSLmM6T4t0V2sosQ
4xO2mZOuiT3KddSPrzqXT8E+xeLAsLn0nomCmm33MJm4RiCUfZ8f4+pNwZQgq7qzC7QdzS5woZne
Bbbz/XYYW/JcpGHgfs/A2qu3D9QSx1xhHLaVJ2XqQaBoMYugC7jafe7N+M8q/7V09QCyTaVRahVf
T5uqI+EKmC/PwrOe8HJZyWBvrwnd1cv9dMesRXcDljzW3hl4LrKkvVfyLlBTOgS392/JJ/+3f4aM
QvcoBgQQhdFTOjFfKO+1+zTwH7dtLK7HgGAkSptATF3Z0BxS5DlOWYvBA5AyTJp7WlSYzNesRGQZ
rvvPNzqzJIVkq1aURNV7nGdoBpnp4PmFAwp7qNR5qDX2bxRZ7xlGuWK20NMIgEfu8GeHFU8kmzYa
2nzNj6ZjLzTrt0kC5ojm7Kj4TsS0H1UgM5k5HIjSTgAC63gCqmtp3fJBwryouVwGgK0lhUfBE5Z3
IP6cuJheMkgfdemuHn9pLgkwnxUV/rvOMh+s3L0jSYtRJMZKfF78UCgMA3qDhAyV/EvHw4ylUqBs
gsOUx9BqzFz70Be58WpMWvVQK5BPue0Yi86HTqA1MxwBhp3/+9m1A7HDIUMDCM7HgE801c7etjyH
TnFZ6fvbphZzdSgpzwKiaLJCjuLSVm+PIJIpsFXET71S7ibHLYKClV9Qjj+q7vjiJvXGjvutka+B
UpYShXPTkle2pB3KsdLoiWleEThW7wRDr5e72ytc3EyQUzE1Em9sFM8uF6hPJEOuZyHwQ8kHJxkT
I1UUB28bWfIQVAxmIu88Tk9WPJww1KhqihjpLW8Pk8MPhNZ72nWNDxzI54r6H4cZHUYwxQAuAVND
yn4KajSVA/L1SdHpF2dwA72AQuDt9Sxt2rkNyQP1VuE2EfN6EtCehvt24uFqTrq4aXNqBfg8ULky
QM+tch0DZj1EpXbYQmulLBV09LothkesLGfJ0wAi+NeSFEBGD58CBVlYMv66HErm/d//sF9nBiQn
KyszpiTBfqXqblY6oqkafJY/+8+HPzMi5RMdcbIYlWHcF8q9Aa0Ct74f+62Owez/YTGobQODChFP
iEhfnhiMjwEkEw3Lk1c/FxgeVY8vU/Z628biFzmzIb1H4sSlGKgGJ+bKC0acBQgGK998/qZywge4
KVTsIcc/q71frqJvWla7OWWnihabuml3rfFc0XaT2GuvhA9YrmQKb515qhig5R4IzpemIK6VVNzr
EGKaVPg6QUKnKFSEmtV7GmArCb3rk1gNCKsVMGPaN2OM7zuW1XdWT9OwUJV841jCr6HI9ff2Pi8c
5IufJjmmowxDNmJy6EnFoDMxHFtm++uzZhetgGgza4liupEjhSQl6fNu6JTspGKyW1KY+yx5EYpf
GYlfxK/1iObLUXEwPDApgWVGfeEuE6pP9Gnlmy/9jnkcjIVMA2r0Mv48dbRedQpUGRzMX2iVDZps
gVG8fH5Lz43ol18bmheumfUwMqK0lRrjJsWEsNZRV27mBf810b0ACMOCTBTSi0szMyMfErE5wnzm
hB3GpaJtpsCVjXxt15YsecCW2ShFz0Ovpa8X51ZT2wos4XdAUJOEpCu3mnNnibVMbv7N8kEBYgDv
Icxsx7KkyJKAXtoqLd7TqIinoY6hwA7vAT5Xmu+oUxXQ/wEG9/Nf69ykFAa80s6hvY5qxFhk6MyN
ETOzMMm08LaZxT0ENAfQ7FmZQk6jaK0lfNJGfC2hC7/vSbev+j3pHgGQ+KSy63wP4FmHdgvaFOg/
yulwPAq3SjLEZ3N8affM+rrW01oIzujZIgGdx4vgnTYv9jz/5D3rrDZhJwYmls/BWA8GDyyZ21u2
cFgvrEgODgxlpWoYVYCcaTt0g08RNtuhWHmeLlrBV5nltAEUlZsFVlVXmjZloM5qKCtOUVXfu221
AkWd/Vbya4xb+58RaSk6I2nuJjnumsIRm0nQL6qorZBkreunZsE2ICO6YTZlKy/I5cWh1g10P6DG
ppRBZ6Trpt5DlV0FBS5Uq2ZTtEKETvf5BxDW9z87UoRgigeCVI9N5GW29/grcYTvFUPgfJKCPbs2
DIFDhNAHAQEZDCnqypzSumYn6KruYzCgQ9180JkOlXwNoi6UHP6DD0Iy3gQdAJUSmdaICbc1cUA9
OLW5vsXDOFS6vw1zVtxjqb4HYVtIngF8OSMEpbjHSjLprMGyxJAgiGsJgAJs41D1nmjUH7v4Qbg/
Rea8JW0ctNOR2P2WZsynXz1tozTlCyhyKytfCFgXP0mKi5ZHrBj1E3aCiHKPJxHl+/ke67t05bmy
EPPPDVlSg1wrenccQbI49fHLEJt7DYpUtgPRrWGbd2ucn6VSAfgjULIBoHZOlaXQRXQgQBgr2akY
lfa1y1l2qIRGgh6QykDJc/7slm4XcSPpN1NGsxDiqD9MYWaQluLe23/wLnsmdIFziH6RdGzsXGNF
hgnkJ0BVvioq1GBKRw2BaVu5fGTk7cexmdW+AA+3MApPhmC5k95OnoI9jicmfBTDOgQei9e+WT7X
erxVoSMbm92uN40gVncm/ZujCUy/UPY8kBVnX4pJZ79FxmkZU0/ZoMOxsgavOsASyFBsivz59tYu
edW5FakWCACmXowc31ml35TCN02/N3eG9X2ta76EtcA7+9+tNaRsrxhygtp8hUam39VBW+/+lE0w
6r7B/PGLA4pAHP6NV8L60tk8tymFddNo8sZwES7U0tjk6ALkmL9d5S9ocK4kzIvnBXCHGRSAsAus
/eVV32Y2Bi+r+Fp99ew0IXqmCEiTddSyA+gORPmiOBtg+7P+y+3vt1R3mjWg/jUs7WtpCNynqcC+
DvFWAZ4PdAzDL4at3X40BMG79vtqbSzzonOeWZV2tuxqlhC3Q3jIbF/pQbWN6fp7aNEK2KkQMARj
HvJul5uaNPnY9BN8hk1FmDSu74kXRTzf3sHFEzDrAIMrimenTGjum1qpMfaZnTrtHZPndhQvnQZz
0xR/YMqam8y/WE5wLBRgkWJgyhi6epcrgkBMrvQmz0+u2W1aXTsAJbNPpm1rf/HUQyz6TVJBAf89
a1dC29JWYnoB3nKgR4DzKGVWKfL3xEmb/BSXDyJB6w3kXrZmZGkrZwuQbAf4F39drs6qtdxuHC8/
1Y79uxPq16bst0Oufy2B3xrStZT0KltENAF6C8Lb6Edhgq50R40DKs1Klgx3DgvQslRUbUuQ/zba
XWKYu6RZkxBYsoel4ZJRZyFg+X3n5iDaD2IQd3rnFb+4k9YBQl4SEvT2tj23fqB95e6LbJV0LvMx
gNXCU8jFGiEng7q5XBZVKzsealWIu7azs6fcIjTCRNpvqTl5e07po2pUvzvQf08Gz/oTgWzKwTP4
GtT26vPiVyC2AQ8/Hxe8qS8/r+DN2LUKGe7yzkA99p1zC8IQ1c4r71Q0+m8fy6vYjfczgE8WntIY
lgXi56WxurfAI6UOPu7wAHTohprWPQAx+5TbKy+b61sf974G6ABganh0XtXpGE8IHR2Yat/Mo7hX
AidIX5IXem8+ZQ/KsX4pfjY/x+jT64NRVGxRY0GF+Op6V6Yhrx13uBuB9xtB7PFcutEV6udkDaGy
sJV4BOCti7sJh19+545T43ZF3o53A+19rzqylvilds/p6+0lzZ/kIrhhH0Fwhnw8yBsz7O/ykzl5
YUPIqxvv9OxbUr1la9iLpWMAtgTglwidKiQgpOjpobWWG9Qd74o63SrOa6bxAPg16FDwk8t4SDiy
fCgXTPqbsN3d51cHZaU5AUWF54pfZqjdxIrUG+5m7cegTXLAQVn1yfmT80kHN3wmp0O3QL8Skfw/
pF3Zjts6sPwiAVqo7ZWSZdny2ONZMpO8CMlkon3f9fW3NBf3HJsWTORcIAiQh7hFstkku7uq2lGK
6qRFc0IjqhutFc91JD4UTR1TsCRyTqOVeAYlLuTF4BoSIONM/JTlOZ+Brcd0amVvt71W2X051HZe
yNkvIIJAwI/lcHGJEjf35/LmNFpGicf2V/scYP7Ll10kRsJZj6YpU0evTHsaQtIT7shVM1g1AroX
RC1kX7Cvr42IilBIKXToPRFk+02lWjDCVYhc2Vu4NiyUhuBQvUX1T1IrKkkXTV6XfgKdTiU8TszB
MjgTthJ6kRRD1Y18dSGwmaRCDkjdVeLkpdqHLjgqqmJpuidmZBlAwN9fnOXFymxjbK3lmQUUJdpI
lnm9WBwVQBeIw0ezh8LCNiuDl37O9pPyJxZlS5YtqX7ttJFzCVtbq/+lfUIIxoWVcYhxyIUKn4IQ
rMXUJ2do0dnIlXBGtjaLCLcA76NItgD/rkdmoucoLCJ98ko0yCTCpmyUz3Qqj12pewP0f+7P40o4
XMqKgFAYBrLBLLliIZK6Tup59vKoqz+NLIVgIPryjKf7ZtY8EGhUsjQ+KFg15pLcjKlWxESdvChs
iF1CLOFcK6py6hNE+0JqZQ6Dy1rUgE4maP0WMABKBNeTqLRkMH1dmT1gxl2x9JRQ+OghS6gn0Bub
nQb08/cHuOKPuAssWTmgKDFKJkw1cWfqCQlFb1bbTSjNmzxBC5XyDSSNmbwZiY3qFMfkypzCJPCn
C18jOnwZk20XN0IGUiUvrEKnNbONMNK8+lQqzlyuOCRIEoHtEQFFxaHGbLVp1pHE0jrR8xuphE5N
TH4UhR5CwS00tkJK0pM4+zxljpUFXMogaFsmQIHBM68XcNLUqMl1efai8Ww0neOnEJmAAoqv4tkY
0ix376/f2mRe2mMcpsQbnKhg7/dAi5yBK2DTbmPeUbY2kZc2ZGZMU2rUfkFmr1d3Oki22mFjylst
fShbHjh6JVShC2Kp76AzW0dq7NpUDrRoDim4yUMf1VZo0FWc9Zt68DnUgCuzhifUAm1bRBfQvnxt
pgXXRz6RcvKmUYpp5Ndn0DzHXQ9BHl5tc80USJkWaTQEK/QFXZvKkqSO8izHGQYm1DZ5FUgmQp5R
tg014Nzq1ybv0hSzsQp9khWQ/OEcU58kKNDiZPFnTkBc8QX066EMB9bTpUGRsQGpOVFs43HyNMDW
JHIiH12/IJxpycsXrkR4hHYUDBAogPdimREhoSKFaoLQ64PoUkCHqTx/3t87t+kdPBlxOdOQ815q
VexmFdpQlkYiYTBBeS6iRz9wjfalFHf1EG0WQs9I3yfiy32ra6sEUBRiH/wOAZc5J+GTc5aFMo4U
VZioEM2uoiQRDYLu/B8MgXsM3WigBbvZS7ESK8GgY3Rwh8CvoEiGl7zJU9Ndn0RwnH09XmGH2bKG
NtSTJmCdyiK2J+FP4v8cnOiUW92uF44Tr0tmJcAudJ5fpaTlVGbMtQEScrqQzh46HOxARLNqRoVE
38byvp6mfagIm/vTuLKBYRCvhoXOHKJ8jEFfLOYwbcrZI6OKZtwCFMchGiZ89Fg45Sx/3LfGMpks
VxkTHW6GJqEvBKvHmDPlINQhJzF7VUWGvaIPCR1RNbT0ZBjcEpApOpG4ohASM7wkAlWZIkb5SdNT
rabRZLZeks08xOrKVkTpHZcgtD0TpAuZA0CWZmGS2xaXrS4UcUc1Y6uvSp7i9MrGgBV4ECgIl8Ix
c3QifZwHQdXN3rAXz9Nvn96f2ZWbjokr3EK2ijZ54G+vA3ELNnoiFgOuVr6+rX3gip6M9CPVEzCA
pyJwHm2yU8aCs9tX4qWJ3ggUqpG5AyMfs9uFDqEELNSYOm2kfpPb/fSU5TgKQIndzb/uD3HtDX9p
jS1jDXUnkyzv4at7/b36NkY0dwx7egcLRbGTedZWZxQ5HfxBkEEkvZ5Rf6zgww1mtNZbr5RFFwhC
F3D+l6n7SNMTmEWAanpQGluf7ar0KnEjD/GhynDpC6xMfcrEUHQjiGHfn4W1DYvUpY5eSpwbiH7X
nxXO2gxELfxIUZ6I/BAPUIuaj3HGG/4yvOunHIigAbjA+QSyGvCqXNsJgKxGAywikTa8EvNZR82+
Sh+K+o8qtd/iiFiGefK1veD//RsShlGuA50vpDsBlGQMZ3OX6GqFVW5+VRDfDnC9NXpLUz/rH6FK
w4bXOHq70GjiwAUGpyRUGG8QJpOojSnIIHDJFPMjYiQKsB1WsDx0MuAWwy4upcFOVR4L9W1AWMwu
HSTLRQBV6etxDiY4g/UWoRBAb0EBafzzHHHC7e1psrSnINaCB3qpUjBTWXcp8GUhTBT5ZpoiaAYq
lJjfzGlG+2Xh+H/d5wvOxaXUCnAjklyEvXh2etoIKkE4EFNZdguCyi9eMOEPqeTKP95GnsWUaSpI
JoMg5+aZNc1kxFEye+VHXuXbDGL3HWkOdTuCFjm0hx5PyiAHwCr0xuY4tNU5mw/QCbCKLuhR7h/A
YCJxnn5rjgSHNRZyJxymX/HrIvuRIJkkhRnOUin7DswJnZwONVHZbYJDi0TjX9+H8a7FFkUX+tL2
wqZM56AytFgTZ88vjoPwBwDFzuDcsW5PxmsTTAhE+aX2EyJhkoe3fv6l/P17CGAgoHJQggTSD0Qs
11ugzTQtr5a3MjrQHWg0YeuF3TdBjzg00Wv7AJVOBE2kLBfZR8ZOB0h2AsIhL0R3s7bt0GeyK+vj
uA00zoytueWlJeXa0gyqGVWpYEkOZRpLnWOakQ3skQe2Hts3OQ7HGxdzFhBkD6Wph7VY2H/KoFBW
LHXalML2/pGzFqnQYAa0MvIaoBdjXkX1pGZqayxukMe2n5Z2ifLfOPEkg24L4Qgf6BpYlOeWigqr
xDWWao07DLILAkKGFtFB6WgcQoN6BCnmEP7OzfpZGsvTkARbBQJhkck5W1eup9dfwDg89m7u4zqD
o6CNHSFsDkvUNANzPyUOXjGp2H5Lo9KJfFtON0lrjSKv5XR1rkHohHlG6xVo964dyO8aMvQt5kAs
jwZ6DQr1ILR/i6hf5hmUN7hGIAuHMui1DVXo07LtkfHQhp/5/ATMEzeBvhY5sI7oZoC/oOrC7INB
zNsW5wRuKXbv1q/3/fH2CoTvv/hxxu0zIjfBbODHoXsH7vIyfJg14DU3962sbmW0pCHFhjsQEgLX
syRDTG0sIx9329r1C0sVvKGgcW11g3Pf0Nqxgfcr1nzB66Il99qQOOm+1JYwhLrOgxDOp9RPPoHt
/6bIru/3L2AU16lecPKHa46GNAe2NeLVUi+6thoLaZ8MYiJ6ZdJYcf0gyKcc/fH/YWgXRpg5VMUY
fTRqLHpjb34rg25TjOCEmwKrNGTLSORNretOViScgLUWF/GOWyqXi4SlzMT7aGqQrB8qxPv6RdMf
NTBkKuSEmY1jvBfqt/uDXJtJwLZQXkFpD2VnJmjIaTnBWWHNbMf3Rgg8YWwOmRDv7ptZ8/pLM8yg
cjNsqyosRS/KN2pvZbEX58hnf7tvZc0Z0SjwhaLAWcnG4MBMoJOo1KIXuKl0lCuqTU6/gd50vg14
AkurE7c8V1EZRd87W5OdKqKBggjHlyojdxwGGyl+M3G83B/R6rxBMgMF5oWIiO0sMbu8agCNED0j
ciegtHrlpKPS1iecrOvaaEBXAxIepItAJsbc52tfCeK66XGZQZAgYU4lTJgU//r70VxaYZwN9FNZ
1YWD6A3nrvmU9Hdh2sp/jdvBAYGbNd71yIQaeGZex4YI7Zt9WoiiN8n7adq2ouV326jjTNhagIWD
oS4DzB6KoMuEXlyXBax+OU2KCOToMccYCNS8xsAy+2nDr0wun8w8Z8G4g/Yi/A1tKbb9Nx9lJLhG
offmGVfmdkxiGuf1+Hx/dW45NlCTgYbpcmzAEwjbeoJvF+t48nsPHK+V/j7kjl94eXkw5O+C9A0k
vX68nz7J4xBvs9yLQPWRTgfjORL20M4DMAkazBb5pXR2k3JOmZVM5vWnMdMtTk1jjkCResXPfpfa
T/N2cr6LB/X7/SlYu0NdTcGyHy+WNU7A3GiEsNOCqWB+GIKYKoWtm5tcgbQvNb8PyZkobvjKjSdf
F5fbRf539pmTNMHSK0MP03Wxi8Sd4m/VHKlnKkt7tXGz+I1ElvQuhDqdfMfPrOilEB5LB1Q1tZBS
8wkSa1C7OSTuTDay+dnK21o71PNDgP9cUNkJX+OnMqB5W7mNsM8NgLdn6uecgPVFaXFvGMyzyNCH
vlZ6s/ca4N6jfR2/Gr5E5eG1lTSaoNKi6zRGvqkLnXmwwumzeGiywgmEpyjeQkKGxsXOGN/VMtwR
Tw3epeoxz22V5LQtCRBxdjonltrR3HiNhT/NENAIrBIx5+z/qkDeG8Zy1Fw4ghaOulmNweCR/BHF
wRHanIpGtcBdyGdm2lvFa/gBetSd7ttQ3YD0Lk1OamFpWIXKS9EjE7qRfhRAyPw2GXZv7to+tJP4
WyFalea1p+g87oK9vIFgemp2G0waxbLUeyl7LpziURgteTqRs2Ges/g1EY6Q7inp8Dx+qyQaJaf+
qCW0kOkI2J98EP2TmdlguzF5iiIreUvsPHQ2QQtVRrKHfeaWkyE0I1IOHhiz0PI3Zc1Gq6t5l1VF
YEE/TvbiIs1ooGindMqGl6zpwN82Tjyg+Rfty/WKyBLen8hBE1zNb7QrpLSvun6IBm+Gu6AH05LU
/qVHvhuZVWuuwc78WemE1mikKCppk5raRhF35vQjAZF8PCibUaUTciwtFdLISodkA44xd0n2pmFC
K5FWnWC1206rXWPJ7AMna4DrutFcUeNcX7ljYTaJ3BVyVZoh+hqF/RRa+rvqQqouLk6KF0ALOzDQ
g7sZR9fs7CgD1VaIbDFKkxAxlU7gb9cpEdxoE0FjOrF82e6L34UT7pFg1JVz0VEcF6Byvx8ab28i
mH50n+Gyg2LLDTVmWBb9oGjZ4P0gu0fl8f6Pr8Td619nJiRSQjwqU/w62PaxFrWTydvWQN96YS3V
DEE6mv28aafse6ccmjLAoynk5W6/gO83HrbwbwNdCFdjzz8jrmMx6+IBHSXTSRCFR/CB0WIIH4tE
3efRTMGdjeZlhLECBYNJBmDK8v10W8jmU2fMz2E/fSB/9wCJuJymffPQV1CxI9ITJISxqFYkKXYA
7KLgmKMECYth0yqOYng6qKtztEPrmhUIvEB2c3XAxKITjCwFFjTlMAdaKSp9lhr54NVxhh7I2C6y
HsWOjY+ax/01/HqY3EzfhSnmACtriUCQsh5wd9CggZgDtIuelUI7gxXkVYHMdZoL6PuGYKEyPfRD
+t4npZ0/teFn2rQUbDNub4i0U34O9V7JiCWr41bOXM5X3t6lMCFLhwEuOSiMslq5ftAbRQNiby9I
I92ZhN7Jc6mxs0DT7Fxo40Mh+Ef0jCPmJ2TTCWplt6SPbaGZTFqluWTNjUCw8brOqdBQ4hDQUBzC
IAf5xJjnm6gyKKJkhjzLrOHJ2GpOI5P26f4wWM0O1CIxDNyl0U2P8AzOiOvzCcAHMHKYzeAVIH3U
ZZA+duAJFQp1RxbNcnVnGNtx+kkE6Ag+VGbsGFDTkAbHkKYd2ObpkPyUq5lz+C9GGQ9Adw2KeCiC
AFPIchIDIQclzhnt2oPhP+Xmti3OUgDZpiZz0ZZa9V44t5yb4cpywiRwoEtpEldW5mE5VsAbm4kI
k0ltzfEe9JH/ZVDQdVjkKiHsKSrXM122+iC0Kbrfc1wAII/SykddTq2mh660U3T7YuL0Zd8+LcCu
fGFwGfLF1QMQSagXFTA4jBslogYgBOp2Ujc9b8eunO2LpUV2ykBXMUr215ZqUxiHdMTkSbobF7GL
O9aDegzEY/NRf+tT3wl48s5LHL/xkAuLzAvQTw0/mwNYjGK3sYoP9JvvOl6746oRXFkWHS1U7Fnp
jy4A07dWSINnlD7Nph+QhHSi7EmBpkyX/eh5hYBVr78wxzhITrK5LEKMKd0ND6JmGadmJ8Q03zcc
x1g5gkEZ+e+4GMeYZDJVyQRDffwqFxluo7914QCSLs6eWnltwS8uDDGvra5JtUw3ECOV92zbffrf
M0v5Q4DvpA2nuLHughemmPMplecWGHKYih/rR0WkwqZzIDDl1HscIDpnK/MmkDmhZuRdS32EscnK
ngDjH05gkeAE5mW1bzz8YkDMTSZWUFvQ62XuTuFjD63hX/1bZ4d70el2aGjr3jj2lh1zzx5zECSh
WjcF7hJe6wAcUL1mW2UrHiB8uoOWBVop7pu7zRNdeQZbt8ur0SyIDiletXX77tiM8EVek8Da2Xbp
fmzzQtR3rRmJ2L9dSqvIylzoe0Lwa/bk3IJfhDT0hK3hiNTW+034g7PLVocIn0MtB43gAAFfB0Vh
jPJcALG+BzTCPoW4WzNKEKLiuOLajRdgqn/NML5oxlkWCQI2c+DNil18toU9ItPQOz2o4MPAmipE
/nADfiuLcwXiDZDxUF2QpThejkySbIx4G6pbY544frKCLYKjIKOMahiIpgCCvp7FMuuCuO1lPBfy
HdnGB8UrUqpZ8aluqdbRYpduxJ4KZ1JzLrzrEWXBjIkLiBuEJNeWW7CrJOAPgYsiG9LLs9u9m2qx
0XPPSCDbKgJ1VH4HZ5o1EJ+zqF895+xmXAhsgHBc0CUssXo6t03Z+iqOtyo8k3TbaG962m9JfpjF
k6qAdDb4VRNKoFSbyw9SFNkk8LpmO9Qv0/Jx5nfRdALi/j1JrL7026CrET2HS28oEyWgddKDIjYF
8CR6Koc/wvxjGr7dDw23LEZXNm6axGI5Clv03YxefFA1F9x6TuqFR42OLuimztozHXbK9r7NNVdG
hzzQa8B4IT3KnIiikOtBKWFY0/izkY9jsSX6+b6JtcvEpYnlEy5uY7rSy1UHBJbnvxJrdltqHsd9
yLuKrd0hLq0wTquCVAqPj2REyHvWzYRqsbCdUzS8aNta3DWtyyUDk9ZNQq0Gvo6MCoufkMshy8Eq
MXogy9gUbrBBeUE/Vg/q3rRqt9+Pe/0x+jU72jY4Kbv7k7oMh90ni9D5/9lmooOe5YY6zzkwZdse
1ROg8/ba630Tt8D7xR1R9V86iGQQ6zA2MiSAJNLARm2j39o1dtG2dZOtbpVb8iQ4mWNwSgKLs90M
6sIgcw/MxISMbQmDgzVSHvPR6oxd/Djj6Y2SDXrcZpixbADEvTpJ469Q6I9YQc6eYmURl6fl1cQx
Hj/W/uSPPcYhPDvVU/kCBe+f4Fja9dTYzW60h1jfXttVO0gzuvJ7fNS/+8fJax45V8PVvY22GtCq
gN4UaL3rjSfHPmkhyj6iwHaYjqmgUqnMecfU2m0N+Bo0fEHLGLGROYUN9COWyrJmphO9ts9kb2xA
OO1Gh/rY7Lre4fjk8nM3LnJhjjl6lVhLiiIvgXL807jmc4udpzjRRvJKd3gc3sNj+vMZ+V/Ogb/q
OxdWmeCf5BBvhSQVHBN0/cMG7ZJWVr0kHSeJxzHz9aq4iJSZOOZdocFMb7hC/dzPp5kcJ15mfi3N
hLaMf5bs6/y/MAOid+B79AJmKjfLbGNb7rSK0tyG2oYt7ZtnQmcQKD6qm8pSzv1e2hv/v/lk7zZT
UIBaraswn9q7OG7DUKJJPYLGlnOdWN0BuCFCumxpOGfbaYAWFc2iaUevmrdoIkUde+IBUldj1oUJ
xv8zHQS8PhL83mjG6E49SphKjs8vcfbW5/8dBePzRVT28WRgFNl5qGj+XZVpmj/k/RO65j41EahR
dMxzjH6pmt4zyri8pgealLYYF7LnAVV+zYcJOoS1CxY8R38QP3Dh1T5id698x3MCkpw8ioaVdjAE
0X8mFl3m19GLtN2YmE2ND5hODdX2jaX9JiVtBiRzoA5Kf3blf4mXFxaZ1MrU1L0YlZhnUEIYwjaK
Nk3LOeHWwxdccREkBicRs5RZIGikVhG+DCA6tG9Z8Fw9gmuYcmv4q5d47OJ/LDHrJ/rV0PgNtljy
bdiDDdeBfKTru6UFnpL/FJRx+VrErRcSY+ag8Zs5FDVIy3u9bJ+UHuq/VHkfjvObGVDtoO+H31pn
+R+FjZduHvCeK6sn0IX1JapehLPAD3Mi6PDUOLMg4lL8MZHy2wWfiUyRZTSeq99Nzi3mrD5UQNbz
z5iZfR/VpVz1aPlBnzoqm2ZwEBVbaXbxaVRESLrV1JjOubkL0rdQ+2WGITUTxx92UfuRBPlbkL/G
Y39sJ8WdeCCiZWVvdu7FlzE+VoF8qyDlshr1G5EF8CRtZp3KH3l0DlIr+W8v1cupYFytiMDJPUs9
XM3fKJUt4VSurB3K8DguUemhuXsoMzt6MXf/JTD+O1I2lyL5JJ5nHyONq136WE8BoHRvWu0E/Ust
/a7SH72EK5dxbrm9But34wvTTKzoBBNAqRjLL579B+3cWGBzt8rNYENUzx73NZU5kWP1nLkwuBwS
F17eQl018gdx9AKjkOxKGIFK9AWFk7pZvYFcWGFu4JEspZMcDxhW7NYylfC2MJM94b5013JuFy7D
FgrVqUiSoFtCLZgjdnL/PRNPnURo7FOl1JayfCGclImnmrq4/p2twRIU4M5DxCnF8MCblFjm0XcM
F/qS1dt9x1y7dgCTDQEWFFU0AEuu1yrz6zBO23n0iimytHHbl7g18mhgVo0ArgLwHhiuYOnayChI
RR43Cl7u8t4sJatqz7LKA8fwjDBRLixAp6L6Mp64yregM6io7dr86f5srXm2ejEQJl7FJemDRoYN
w3/2418ChN7uG1gLiJcGmOUY6gE4CQkG0F9lTFYH7Z1yo1U7AEXGAmA1zoG0Oh7krgBwRBEcoMXr
hYnLRuqkAuagDm/xqCFWF+Tix5kFGUM1TooOP564KAm+C5wXyGoKagEL/d/HM4uxZCPHscLvyw8Z
PY+nEfJEtDrHP6Vz8NJaf/AP5/7qrIbSS5Ps8hiGMbS6hBdk9AoeIDTm+ftWr6wuU22jAUNU8wm6
s3x6LqsaLYIi2FXrjk7Bd853LFPHBAfAUJaBI8lnAut9vW61H5A21gk2VBplutWrSvnTMKJwH8tT
GmxIqmrQTx1ENJVJqZg9+2FJwF4RS9K4S2rddHvglFNbIJWYgJYtM/aqmo+HVjW7AG1iJa+Pf+17
F0wpVgux5gYDZcRGCmHhxa0bwITzLhM+iqpKt3IAYd7cV0NPnxUeGGTV6BJtoCoFkBNb8BzlUYzA
+I4XVf8qDz/NZleVBO+e3yV5vr8eK56+4MhxH1+y/BB6u16OHtos6ZDCUjIqxCZVqLmxXBcWHgYm
x+tXBgXuLrCmg/AWb1925QOlFDoioqsW2i9ilQDPOR8gyuULD5OWvdwf1soRhGZXNJMgVbLAGBhv
n8ya+A3x0Xjfi2/IvKLVyjwukDylOIrxbINIg5N/XTnTAbGCFODCOqGYLDF2j0oR4O2SCCSDGTjZ
nJi2AXG7XQcKuAb6Jtv7A1w1t0wkEsqAzbJv+zA38mLI0T1sgjJTQZFEaMk2EY3PQK95x9PKwgGX
tGBZIE2NTmVmMiMjg6bakEoeKXyQB9dWOM5WAiS7RuaXuuWVnNbWTgKRHhpGRCAX2Vagqgx1rUVD
O7iUZiea3LapTTuKhY0R6PtGz98rTfr8+9lcCF4wk+grB0Eoswv0AKLhmSF6yR8lU/5kbQW5iQ9J
Vv/8BztYMjSdSMDCs7neNqp1KNp2kpcnrzlJLADVW4k2TcU5HFd2NUIHXr4gBpaWbsjr8UhypeZJ
24NosQjfdbN0hlm1QX/KccK1AjzQw4DXgrNBwat08dKL63LRJI2GhiTJk4VyPqtq1toZXmGONEIe
3TB7fTONbfNpmLEAmtw+2PWqwWN9XPHORSJ4IcOCvtQNuUInJ2MQoVboGWhPbZPeSY3SMYLgoTXl
TZj8vr+Cay/+K3PMZpBIWBDIV0ieHotWiaJkqVc2GX8hhJppstVwAGkksMZcc0IIkf79JQvWwfOP
Fkf0NhLmQTROkl/l4GP1CgmS3z6OvNnfDqaBdumHstymIvmdCiUHBLuyIXFeg+tmwd1AkIcxaoCn
t8HsS16Why9Q1M3f8l7ZCeJLoaaOopWcrtO1BVXR1wgCCxhU2f1vSHnomz0adkHsZOcxmsv98hBV
iZM1AQRVVZ+TkFobHi6uQPkuIkMiy2IrJ7MsFlome0FozSIqoWgHDKqHPgBzdH2I0cBy34VWxwcZ
FcDCQMSOKuz1pmmnqdMK1Jy9Yu7oQnxsHtQ0cjN0ZWcyj5xr5ZwAIucfY2yyW5uH0aj0Rva6Htif
XqoAaMKjNoui8LHteXqKNxdbkMqiEAJAC/biosnHBATTiJRAMirjKFSu1kauUEFT6ymdniBKEZlb
pbLy+I+vWHVD00+oAk48ZrCbfgX2C5bZvwhJlTSOqTLVxjFMfxS60zTgkIkkKqiOrtJ+OM/qsZs/
yxREnsVujDj5g5uiFMxjSQ30+aEDHDuDuU+BchmiuX1rHOUI3Nm17HTZ/EyKcNOmz7Fykv0HOdgE
8Ueb/VGVl3jYTR9z0FA1tZv4uxhNFrojJaWhtaxS5BapJP9uv2fPI0/O/Kbx4etDpQVzKaOxDney
63nqCMRsgqoxjr75ruoUim92D5U8I68f1Cmz0JxAzdgDiWb4qJi5VfruNNt1C7Ef3pyxL7mvL5EB
60NtFzFGYw6rPpCyqBwk4zjMM9XzfcoTn76J2f9rAb8Muq6FF4/xyjBQilJrVOOIVu1Ot01XaM+S
+oCbU1KdS43QqvGimpPkYc9g1ijjiEMXNZWfE+No5i+q+WvQfIo26vuhZM3bwTsBRlOUXkAcS5a5
vfB2eElfGoVgoBkyrqDibs6UZKRytLp4zVsf76twjJ0RTddU18fYNZq6fhBjkBhouqChUmnyrh5s
dPsaNvwfGC3kZEB2dP1FjVzlmdRiNSHeJVVb/1FQvdS0lIyTz2Cj9mIHLSxL0RX8CSgGM3baKiZV
gulNsoaKYWnLUEeETqxJgzmg4cB5UKyt5qU5ZliTVEx+UyvG0YgeWvknuDbUiNdQxhsSsyVNISm7
ecKQYgjEAAuFe4wEuI1cbfRD3Nv3XYc9GL7mD3fshbFhYR5mPMeAckHSkcI8Zr1AE+lF6TRaCu+d
zHOImxITa4kJiWQo1SLJc/PYyOUbiMSiKaV5TbaN7+hD4xUm1SvobtJZt1uBc9auhjkJtDMIxwuL
M3thkgqlMbsIjz95S+Ztkjym+lMOaWNFPiWSSctqp3ZPrbkvlRchsOP4VUkggOD+/VwvAQ51DGCT
TJYLgEwEIrxqYx77IbFa8N7MyG4YdWA1Bucus7b7cPNfnrwQpSZs/xSYgaM2ngXkXGWA0YLDlHW0
jXdSdDZ42eW1HfGvqZvKYR6Dw8+E3NsxE/eNH1FCLB0SAPdn7qbHEgcT6vzIGYDfAOKxLOVW4Ufx
JMRwnih9rlQbYuVq9y41NS2ih2DYpQaVot2Q/dBRHPUraL26QNECbQTIFE+P8nbHAEGNJDBIM3BO
QafrOuKkg56Cgxk7Ji3F74UEheNY6aigD06qNNz+3OXJeZknw8ARQqFkDgk2ZLi/pG4vIrtYSRGY
XCWspKRarUzLGpKlLrgtqRGV1pSirZT8rR7rl03kUhct1sWsfD3CIQFZ3tjG/rFtKxq0TieH1sDh
xbh5M7JGmOO+aeVJjIBdPTbpnzh+MoFrodN21nb1/CEokI2Z/7YesVhcUCjABoIzCfD+62GBQnES
fbxjj6HyFMv+9yLSjnVA0NL1O80PDQ/KdLsxYO5LOA8krgg5jJ/0pAyJIcXmUUz37TTvqx0UcTiX
i9VZvDTCBNVG0WeQh4XmkajdRlIORepC2QEVbnmbx+fRfNP835NQfuNsR7ai9DWVOC80cKwbALQw
i5fjPG6SGXtgyI+FHO99s7KVPgK+tAOZZ607Q9hv6yCyB+OFY3p1Wi9MM9NqZkVrGkJtHmsUO8fk
9TyicuaOEPGjfrxFW81vs01BYuboxUZQedbXB46sE5jqMG42DukEnTRpuMy3lAPUO3zGndM8gDwE
TUto+rYk0VKC4LWZeSJ4XwQNbCAA56sBlhc0QKL/69p7NbVsQf+Kw6ON6NNLaEm0sD50S0MfkYAG
PmB8XWET0B8zxT+tyNrWT/bkmfZAc2tyrcTg3DlvbynQvbz4HsYF4ipT+mD5Hu1VHYA8CyxZ2/RD
hqfKd8JrCbvpolocDrlp5AHRpoLgy/h5EDXo1TJabCZj2PjA8kuRuq3E98E3nbqGLnbt+ATBSjKs
2qdglaWj8oAXPJ53KvSLIBbX/QZMU4dUTB98FM1Wjzhp7cXvbtYHWxEPKdQh8Za6Xh9DUpJAC2fz
mGvaYygA7lnXwdN957891jELCqIvahALZy7j++DJb5thwmFggmayqQQM9KkpelrhbStb922tHblI
5YE2D7kQxUAy6XpAUAYokD5TsdEaxUpQE6px0rao8Be0kXMadyVVhJOYbCOwbgvyaBnatkD6LxyT
TWMA82u8BBOvUX/l8AXGAVwpIMcC9S3bLU/SOiR65OM4VBxN9fzetyR5FzU8sUaeHeas6OS6mSsR
FyjUKh6aKHfNUN4TPN1iTqaAZ4h5UIB8VZXiGoamcQPgd5uhP8/KOMfEqm9ezBrzooikIivNBmet
1ic/jRDsWkjHvnL8Ze2mcrE0LGMowZMlgRyTeZx9yx8sE9I+8JvXDx36o93jpDv37X2RJt1sOHC8
QcUE/eDQVr72TxWJ11SaMv+YUOFZtEwavoy2bDX0ZQdeQkqovtVoStERdeyPz7/vW1/biUBxYjei
5wuBiYnGKRlJUKkwrqsA++DuB1Sgkr+JjUzDnqNGuXbiXdpiIm3bTJLQZzmuY8NWJz+q7FypHBNr
wRzXPSjVLgEMPejXcxk1fuqbLYYTjs+6bJsxZJwBIVB2krLXeCu3eBu7cOCRhKUlSQaC3mtjWpVL
YTk36MLOxAMuJ5ae6rYQCp8AFWxqQz7Iw0c9cF5EHKNsaaeFUkapTaV/7MBxJ1Whq5leLeLlZwJF
OgM4P+mmFcoh79K5ahdUFKD+AlHNDUgfvVplkdS1fyxtsm9LbHA6T5Yv2c1e5b0vVx3lwhZzSHYk
L7MYDbLHIP9TJi/G/3B2XUtuI0HyixABb17h6IbkOM1o9IKQNBJcN2zDfv1lzzmyiSNuN2L3ZWeD
hXbV1VVZmfpnLa14ksWAk7MT/vd4uD+7eI/QqI0lPcN4DLN16V7dNYGuueP0I8uP2RyUseHeP2kL
eQM8+y4sCq5Y05jllCDHPEFc6wzpTj2zXDAwu+l4jEFIh5wy6nWm8jAONGzUZOXNvpBa4+ZtXDYQ
CQOzlbBbS2pW80Rh3s6yzFXMYKK/KuWnFj851YtCtw7TXFlzSb7PJw38APdHv+hn/tf613JcTPcM
Jd9pQI8WWEcVEE2UgTFaW2vw6RHv5JUbf+mWQGcS/oHuCOIsIbrIGr2AVCuefSTxocGdbO4PZfEk
QHfKQFHHBLJFKK5OcARGZ8CNpYjmPLDx+mNqWF7ZR5u+D8bvDGgDQ1kxupD4wfLxnwb7L6ZEDBja
oXbsiirYPSnzSrpBljeXtiNYVCrYq78zO6wSL41/pGj0Czl/R/3eKatdfotze/EZwiaW5dLKzQGf
kXdQfaRuZ77MVRAHU2hsRr8uvQgaCICP1pgVaWUPLTl3KM9AAAFFbR7JXR/Z1k7jkcNG0dywZfkH
Km6u1roVULOt4pWrKLbFEwOAB9oAeCwMVYRre1liFZC7x0KjpueNJnQ89V3teHpkehAAYyz1ZPAE
NHIeVKjFyPquWNNvXhzxlwITxINwcoWtVlRTJksznD34jD0lC51qU5kHCBeo6oP9T4HsfHshocC1
776MCXenrfbdYCjc2PxtGNy4Of4/ELA8nhDvzEsj/O8XfsAm8xRTCa4d4UbUNH6u/iBad2qU9xTc
WsoQbynoCt1umMMKzZrjWpfV4qJi82CIAGED6i64wajTWpJQKzplyF1C4h2UyL6B51U5IOEG3qE+
7MgvuzoWqbNV09CS3v6597iwL97fGfIQCpQJopPUBKTFY3Mkz7U3QTjB6F9kPP7T1WarpTMLwQsc
HYeTdYgB5iRnmdSrDs7NYG5ofjLU33Pz3kQHuSSQFx7guiw/J57CfkGfHpiD/Gg6q5lrvn3ElUeM
i9DBBtMPHn7XK68ymVXySCW4zTFwppek29n17E422NpZ5YHk07XAXVZr2akslZf7s37TdYnNzeFK
OMWoHoN1Q7gTVHuoW/h06ZQ9pD/ncAxLV0K6BQtQA9Gbb9CmGEg0UIew8NDf9C+iDXDeQN7J0Q3Q
FItNn0k3tE2u6hLf9ibJ/SQNqf7cB/kZTaegylRXHvFL4Q0n2cENiDQLkACCrxwji5KcqNKphVAG
q6UAmPYO9D8oLtnRxqr+ylCNW+XmXqhMYpovzHKHdnG8FaroFVZPOpXkZVQe1Q4UyJbtSQ3Aj2YI
cjXEra3fgFdrZX0XHm0AjqF/khO4QK9RWF8lSRNtriDITtQUORWXDi4FcZXtTrnLDp2uuiZdCTP4
hhU2NExCLhiMRlz8R3BlKY7aaDcwOUm162helhBXi41DV65pvi9cA6D2geQaBNlN8PsIlljZDWhM
xqXbl/bORpbCTg+U2lvbBDWh9m5BW3dlOhdiHFh0AMSTQZusiVXPKhvbetJVuGkJZRAUlqYhSCJ3
NHdAz3lz9KQqvTdJJFDK2O2sxuOiLDoyOIiq/Uz9XsQvavxNW4sAlmJoIM3QlQoXgneeLdxRSWyk
KjRnpVNPkg/saqPAvw+ZBseFN59SuJCMhRIv+KuGoC7Xeur4oRFX/NK6sA6GAkUisARLJyuaKWBu
hTsYJxPg5t4o3aH07y/C4qoDoMQ5vQFAEav8KWnUwa4rWBvDLMmwrWm3nbQUYUZOXVIl0MRdzcMv
3BVgmQM2kksIImEmPL0K1kkd1lMC3mNKXVXt/OLssLCMQPSMdr3Oce0WebPEL9ryoNbngh7KceWK
XBw4msQRVoE3ARi4ayei5QPpJPTln0ZzY9cstOrUt1AyxmlutE8VJaP7E73w3OQiTRzABJgPCFiv
7bXmLJERGZ9TlZuy71Qo4KSSAl0aq9RXTC36ZcjwghEOFzISFEJMyUY5ivO4hS3kKjzs5a2UyOOu
T3JgVUh5jB0pdnNSGvuhTCaouptrF/Hi7KLWgacLCrgoyl2PVpoSMkGzSDpF2LkOQdYgQcnq0DmT
m7GPhLzfn9zFEcMaR9qCIRplz2t7szNMY0Sxmi09RFnut3910zOYcS5q1zJAuQC4w1q1cemgXtoU
VjQHGUenKbBJG9ecK7cKoIU5kl9r6gNLc8mx9Ng+KBijB+B6bEPT90wyHOnUmNFHUZdhRUBv1Mwu
+dFmwJyvydkt2UMxHJV3vD05WcC1vTJX1I7mWLvO8jKWbqRzu1FAwynXr+MaY9+SJ7i0JeyTPE3l
CPRa0mkYZzftaiSbVg7D0gV6aUE453XBrIJVk3R6S5gamF6bSoG0Smu0dJUBLIHbAglOZOqEE2c2
JlOog9DLhGDBaG/j8dWOdlWdu4pS4wIJ/ilynoea8CWoqmuobKDmcL1Ihg5Fdg5aOBWz42eS47Go
PxFN3shJeP9sLTkuFNTBvI40B5odhO1Xd0qlFhRBXmW8DeZDYX1Por/3TSzeuJc2hKNUE+zGBonb
Ewg3hyho32Z7C8wsppDzhKXaH+ePvVaSWxmXyIo+2oxEcw+bjvqXdH8hGlX1HyvjWgoYL8YlukFT
k5BIMbG9NfggmYCKD80UJznaIl/c/InfZ3QL3Te5dKDAlGhxZTAQl4vCSk49sLSz5fhskUEGrbEx
uXNRdCtR6QJklce/EN9CN4UGOQPhBqdppMZNVQGc49du4qHC6KauFVTBxzdorIXyds3i0jG+NMj/
fhHz121URYoGSEsN6kmqBL3zq28UjynO0/0JXBwaFBpAQoGsOzBBwqPGrhKG1ioTpVoQ9OZmHqbz
z3pfWqdigM5Ktc+bY+KEMy6ZSUEGPnowsw+6JvepLF0ul18hnDqjTJwZdOCAYNE/XXxE29n3xvmG
5wfkmka3p4EcSiZ6BE9jCpLgB3yJ1D3M+RridWnawcmMDi7EhgAoCgeTQLrARB9XdJI1261ywECz
Yz070ChYY/ZfypkgL/Q/psRrx4RwCshsZ0BcpjiwdTcFLmFfmNk2q43z4PRIRz3nIEoebeVo6M9N
t4KxWTo5Jq+OYe3RfSE+Zls0Rxpgi4V9+ThJ4KEbV7zBwpLiYHKUGceY4YK93sK9aZXgXSzicwte
azWN4RBw5+U/EjQ8aO1qELiwdGA1taBFBrUEBPaCOVIpbdxpJDnTv/p+9qUz2dl7GuTH8blM3egl
3tl+Btbj8P754Tvi6vkCGmlMI5BDwHwhvBd2TDyRTKt7KzkT1E01n6MO9NbVmWukD5UV1sNKn8WK
va/I8NIxTHMxMMhLn5W0ODbOj0QlrjSdnfYNUt9+U4CkfiXtcbOOGCFIpEFTgzwT4OrC0ewUFpdD
pMfnviVBXejbZtiQ/Kl29G9gcbk/mzeLyG0BN2SgVQQrKepd0Lr6L1tAYQEqs6lBAM4sabOKGVkz
JDh0e+Scfrkdn7vosYYYX4QHGKOQGcxf/8WI8NzChuQ4ZJGQw0aGqsGLIT6PvQbSjQig+cdsdnbl
qkwmD4HEnYgSrQ0dOtQz8N68Pm8kk+OkGJLkbNJTM2TQcJl8JDl8nZb7UUsPhADbBmE3U/KwR+Ty
x+pYl/bm5RcIkwoaQ7UEVUxyBv5ijPKd1O9bM93ZOvXzNvd6Qn0l/vPP5xcEiaBwAewJRQUhere0
qiWaQ5OzjMclK77rQ+2Z0W61trm0YfBuBjszAHs4C/zvF+eub6OyM8YqOetkK8d/GHJ+Zf6aOM/3
h7N02C7NCF4sq+M+MRnM9DH049LOhTQ1+K1br4XMBAzet3b7jsR5w7OVJ7BNpLLF81bVlUHxCoM5
NnkKfNhHlg5ulJxiuw+Mb5P0Pc+UlTN+m8/kRg3o2KHTdQFBWkxTzcgET10G+kbaDk/ZQwJBkpO2
MddKazdvO24KHWJIoKJ1Cxny61Wroa42JsqQnCUdTSoPMQ7CMUq/SeomWduIztL54+kHqBd/QXKF
pYslw+4nCGOcD99/WG4bnM+Ke3bczzA878KQuufw7D4Hz7vYdZ+fMz/88xoDpYdw0n/9Ezy+/ng8
vf9hbu8+nCZ3f/I+TsHj7J2S4PPv05uzewLP79ZyO3f/oHgf25enz621e/Jenrxgv7JAi3vwYiCC
wydlhccRH0h80h+Z22xBQraWMOETLzqry8kSrs1cm1OtR4P1OY4zxD5mBzrVMl4LCr6CqFszuJoR
twMgbgnPxhYyAg3YTXBbgkDYhN6OnrpJDvTd9FuS9zNUaFTKSUEC5OXqYcvmxjPjyZPz18Z8LiDw
MkglGsI0H5ivzf2zx53hvU8TtiZaYIC3kho4rr3iFz9XiiOL82sDsIOLG55RTPeZ0kjSTJmTc14c
zJy4SbXiqJYMOGguhcQqAjzc2NcnqxtyvR9KByeLGHDtNVxVMkFW6f4kLXhdNO7wAgRXsccVem3F
LHPA2yFidKbP7qPhqSuvx6X9cfX7Yj4mSpHPY/z3rcybE+rahRJY6M41bdfa/qmsV1vxzfRNouTE
oKOi+9Xk5tVOVv4m0ISM/g1UFBWzyyGr10PuWWfU9oSJ7Xuqn+3KUCCfNKy0zy45ftQgUInA+KCX
5whWkr7oUxS5cFXnCZqHqAsdqMzLtCfIZOcuXl1rIsu3EGU+rguLwlEcLM0iSgSL82/Akd1X23/9
dX7Mvdxrve8SiO3wzHPZ/v3hIxi94NP29u7PrTaunLrb3kvhM4RjN9gzyxMtSs4axEtsCBOhBXNG
IpPXm2piAht+1KfMJ1bnWp19ULRkMzIgXA+S/ckUqE9Ovyr1I4lfhxGNmhuIaXQGgThq6sFLwAOt
BN8LF9jVrAnHLKPD0MemhA1aQwFA9jNACTu5QY75vSS1GzllcP/ELTj/K4NCnJPTuJWpjvlBie8x
cSK/BX1ElPjSmuzlQrAIQ7oBtDygN4C/Xe9zbWjBsdzl6XmSP2pwy+uFrykTjpRPNdOzjA9j/n5/
aDf0NnhT8IgDnTl48qL1SfAmutkUWVOS9Kw13xUbnl1hPSqM6kaVSk+KnJ0E/Dh0JHZm+k2XJK9j
jzPEfMth2N7/kgXniTYvzl3Bi0IAHl2PvU0buS1jjH20lMQHUDVyDVq1K95tcSkvrAh7hxXyVLA2
Ts999gO05camS95YEbTNy/3RLK2kjvI/Oj1w19wwKaYd3iSsm7Izm9HldSrjfdQXudv2vwoK0jL0
m3p499y3uXQuLm0Kuycyo1SiEmw6iB/R9BroQdwdy8TwiLkCwl4yBYQtevMgWYlWaD7NF5G/WU8p
XohldlaY108hYQGQmrX+GLGjtJoWWnSTkF5GnRBlHWAMhIH1fa84UcdgjcqBpCdun/Ha4PAqVZso
Vo5pX3t1D2WwJykJa2AsGnRGOenrmGHKh+FU938GSftNf+kPbes1408VNHjpe4dC44jgJ2t3YO+x
lIeU7TL1R6YP/2LTASSI+ULUjaeD4D9Sc+5mKauzczqzDQphALKZ9IEqtcfWKvhLpwjMbpy8E330
QB5dL0zE0pxIDsnOavrJmQfX0vRL+xqk/18QLp4mE36/rdPJcHIshYPAVOrnXTYfa/JQJ7YLTOLA
IFbH1she+ZkUokI0iFhotkd9GgGPcC9nVttF5dxn58JEy5DWu1m2R2J05fQsztyFFeEu1vEiQk1o
wMyZmeNSZn8iU5+v3CSL03dhRHBymLQCdOZddpbLvyM9Go6vFG+yvU0g9meXH9la9/VSrGgBWMjh
HID9f73PLs6pMmgTwjlMnQJpv/yByKCA1yHLUKzphiz51UtDwsDYaLTgXYEh1XqRjTZQoHaXnFOr
DYs11uRFUyhDIW7iKVQRq4gu4TGV5haniTW+2j87HQq9kMFq3jLpz32PuvQsh4ASwHsQgUWXkghP
kSE0UZo53kpqbDzSqdjajQzZ3AkMJ1OQR7OvGa4xe7b0LU3XcNwLawfb4GpHuz4Qk2KWTCf6QCQV
tnvtuaq2hQGxgAB6AfeHuDCbV1YE32TGo+Qgk5+cOxvMOBWQpybEPEbijrP5nOu7+9ZuKyucrALD
AS0OyvTANV/7p0lNdYLMenruMlU+RDmpfZlYk1dWRRfEMiGBMQzzZlTqym0qKzpYbZodE9OCVlVs
FChzluXbNODlyawu9e9/3cLpVMHIxNEZMn9fCY4GlExKhFAY4ZcTb1oQXSCt/sl06o4UreBa5Cst
+6G3ys/7Zhf8G+jqeKsDknbINwlzYkqZVekjLtNhrF7znL4Uluxq2loUu/S+geA4uJ15TUDVxDS5
AWF6MAjm5Aw2u2kzUad2uzlrXCM+SQARqCxGwAc+XIoEMzojpBXftzBMDUxXYNbCtBk3/X69pkId
mvbk3ICaKB8982Me1miebqvIJqQQL4zw7X7h8PLZsiTmdOQ8TG49uRRCmm5xorWb/Sz99h0quSuj
Wjg/MIjGZfRa6jqKAtcGM7lII2haYlSNnQfYLPKxBe8mIHMFGMSUtn6MdbrGoSwaRXoS6EN01GoA
n6Cyw8Ozi1EmJkjXUtBenAe1B453Y8UnAyC02rQ22Rrn7k1RjhtD+wqECNFMz6Gl18Y0KTFnpsFY
LH+AtzkEuNVVK4IIq4AUmmP5vfLRNf5AZTeyFC83V4py4r7h9kFEiBcBx5gieXNtH6rQzlg0ETlr
EXGRzR4BE8mNf2OEs69gGcHXJ4I3KIofTg7E+LkxwOZuvI8NZGRXqV4Xh3JhRbgl45kiNshTep5Q
vxkwfyXn7pjWKF5vHnV8yvAvoOf88YHlE6ZMH9oMBHnknOdK2NojWPGLb2hw0qOtsreUDUhCdwq1
Q11ibuK0JxtPzTW11Zt22K+PAM8wcIWcSU9EgytKI/WdjSkFgtH2WeRD7dBjHtDvrrR/+fz8S8/D
qgLc0skA/SeXuOeUE2IFGWXVmNoEm6VkybM875HoxP6MQoUEpbzGO7N4NBweIHBWeTT8CkfDytVE
1ho+xPncdpXfI7xC0o8XyQmSEm0+7lJndGu8SeaabKvkL53XiuaLI4b8DU4o2MqQn7pea4MUUd1E
CT3LuEM8e8C1GiM8CiZrYG5UtZFLIGexvX9l3XQJYXE1C/UKntVHZ7FYJAETxBwNNqwaYGORoh/l
vFXH8oOonjOA28Pck8FvlGfN+SUb1HcnlqFpEZeasZK0uxk9L6MD/IQ6F0IKVBmuRy93ZUQSYFWf
bE2SAzmSPbOLR2+e5hgJKgOiGiVdoxDlp/TyPQJ+NoRkQK/itkaq5qvP9sL7SkYijbnmpE8lmxK/
TVQFuHp1XrlYbjcXN8PFVrGu4BYRYTx6wwm5dJgBcQsb/rAKcieTEhYsDc0KNAXDe80OSdqfnOyU
1idG1hh8bzLBXwO9+ALR8wLRZgzMTp9MAqYacAdPhz5/MPTqA9WwrldclBfJSL1W/T2iqQF9vfuu
AtmZ6TL1KEVbLva74qdvmpjtr7QDblrEZ1DXE9tqqlnqLdphwQeqlLu0zIZNThRlr0Vo0K7jRnPn
rFUAalWYmw+GecyrkvmsTdVQhkTyo57YvFeXsWE/M2UGf3xEPKlqUf3F5e1XlL0lhv5L6irovDtp
FiQJkmH3T48Y2XOCGnw/6otwGmBQFDZtUhQ1mUzCjp0SdUEBXTe/xw20ycYs9inIr3f37d2c1i+D
AITBDaMVCfvm+pQYc5JIEqvZMUH5qqDPNntWER31zXMPXRur/9EMyk4qhk303u6G5NAZv+C+5sRa
eWN/5YUujw7/EPCAgIwDvLhomhQ+JAY9pT1A8uaomvIuVvZseNeg+eh3deLFcRroNSj9ogMIUN1a
Yt7cP8ZJED2S7lds9CFkwQvd3JbNB3oPE/yHGH08fXue3kxJ2QzTynPgZq99fa2BhANiLDC3fAWb
Fwd9TJGzgzIwNHNlcz+WrtPpO6Ja7kQ6z2avcd55SvvHRNMJ0sN7rZihyGL4uupTcwc9N9o0nkFP
SWt4xXxCe8eLMY3owl0D6369eMVZRa/CF0ALgb2opyk3DZNVi3RHYtFqdpvBqJ6ged3Knjon0Ni0
YznVfdKYxIFAoZUcwBieRm492p0rp6h022iZBW2h3qjpa10BRg0JR93eZ3U0FkFHG+WU5R16POso
g1RnItn095zFgK9XcZf9rmtjiF3FbqrjiAfFjyRvZCRv1SYbfb1g9hwWWq4BITDTNTI27oFuRo58
F2579OSgh/J6Y+t6CtopA1nHVtchOJH6Rv+3UH6wZAKZyIO91ikh3jZ8Q4B+GH1HoBYHNFoI9pUZ
DKSxBXOAa0U1dqofuljr+6f1ZkwODyg40zFQvXAUQpBoKuPM5KSUjnEaHSmJsPuavWXMh1w66jnD
2ylS3u+bvHFIMImKIheSBy0EHqPX05jMsdagoisdzWyPWu9uYMcRT8RU/3bfjnhz4q7WsCBfVN9A
Ooi0x0oX932OnXPKPdde8S23Y0A+CD1hiMfgVPGCvx5DNzq1ZU54CUlz4xK72Tb13qB20FfTSvAj
RvH8Wr60JBRIaTUUDRSU49Nsz54qzRA1HtinxOyVOtfNbhPsCM6StHUfo1IEO3r3gEDTr4r4YMQQ
l2qy36RZKx/wQPHqLMHBIYjkZH+I7iwxpz9Veg6xTUxg9YBg5jhGPrhVjG94G/RKeH8f3G7xa1P8
7xeOtddKrUs6mEpItB+etTqIumNOfyDCQ/SwsrnXjAkBMoRIcKbxEDnNRbq3Z0Tp4LmsqIGmamDB
2tkFien94S0s3OVMihlKM+5mkLHBok5f0hwVEjvyZ9AfoPk2if/et7Ww7a9sCZuxNztJzysnPskA
ZqSDp/cPBV4ak7lyGS5s+is7wmYc09bqdQI7c/kBdICXl2qoVCv74iZ9g6N1ZUVwRIilR3AqwMog
vaem/d5H9K2I1IP6Sp5q3Zfi9Fkt0ANnzJ0/mCuMJ7fe6dq44HjnsnK0RomwK61vzvBnov/wrfI1
OA78RWsfItevB/PFrjfLKBroLMUn4oC6YVSM9KUz1cGLlaYK+7oqT3UH8bj7+2Np3UAqAFQD4JbK
TdKvp9I8DSlLTgORBzcDsn1PranAlSyvmVpyIEif8OAOGRRUu65PtWk2KR4FbXJieg3VAXBTIJot
WwrcLx5Tj6SlcQN+ybocN/Vcd0Ekx/0ah+DCceCvJUi9ofENJOH8aF7MMSVwLfGU5qd4GNLvWgqx
NdJFQ6CMTPKmqmlXCqE3SVUsqgZoKTB16PpB7UEYdGkRZx4dlp+gqOqpagTuR6Q2m9GLmyHI53yT
RZHXmelJBena/aVdtg0QLbo8ECkAdXQ92LqddGM2lPwEfmPyljmlvJm0ujjgO3NvBPobXBGKFNSO
9J0pw+DXdRmv3IULzhVhPLKRvBYIaLswfGZVmSqNWn4qnb6m4TjPxkvbN8AB2U5S1mFi6jLxtKIu
Uj9K82Stg2fJPq5JU+YULOiGEtabWVEhmcWcneRJ0zdDBoEZo2v7b7IaowkF7/ODnEhsY4Gmfq3N
ZmGrofkFNV0ecYNQSwg46lmelLzr6Im1SnwuweC2cVgT+UVph31T65v7q71kDq9eHC5wG0A4Qpjp
KevU1mrq4hTPBdjI8JwtaQdZLdtDf5GysrVEV4jrH6kNAEJQOsQK6YKxxCRqbum1eigqC608RlSG
ccLmlTtl2QoKu1BJAEWfGA7KeRt1Vt6oh3Zg40ZNzb9mkdKVebspOX2NBV153AIS9OIWGfNs7pje
QTagsXtUldAy91jIzfSot1UbQEMMyofUCOLKbvCEaPMHqSTwlCPImcAB3npJXGv7Sp5NF1n3cWWi
b57m//l1qNYDo26BaZlv8AuHZafj3NTqoB6SBC83S3XVxNnkprMbkFyh5BAZ9GeXdoe2eZLtTVGD
cX5+a+jGhgZdaa2wmvHTchkC8o9ByydqjehqQB+MGCpJckYlhIiHMva69qdDM7cpNxFICc18xdTS
2qPVByyPaCBDCkQYdxLPRluqknJoJdB65dhrHsnHaiVdpC2ZQYsBWEC5chZyWdfTS4qmon0XY4tR
om7LWdW3Q5T0W2PE9KZ2IT/PkNXyQdz4XkZYZyMZ5M2gdTs9yl/R2NztOnsYw2aylEBhdR2OKjKL
zdBrno5fdkHs1bpO0Ug+egnVcBoilJkiZJvB+ij5jjab296oDBcpH8Vng/RmaDndJUhJY1rl7203
6mHe0bWqlOgW+UIibwjqbDzocB0L57e2yrwfZl094MWebNEMGB30qsp/60n7MVDoN5tKY/sjabS/
973UomHgNOCkkBLHPrqe7yR3tJLFjnqYJTNsoupUJEVYtc3ZkqctbuZ9SZSX+yaXlhhgfXTiILtl
oUp0bVJKu2ZMdKIdEpTS3Tjdj+20etXyMFo8GYgm0PHzJeYkVlRqJD051gtyIMVmasN6k7y1HxAN
QBoF8rG/VlX6brK/fAUvDQqjYkxGv3UEg5k2QmQiUH5JuUt+mi/gotR+xo8x8NeRW4b353LZLLoC
8DZHywUum+vJ1FG6UJreUg9D9NgDhncGRc9Dr4dy5yonY+O8dY8N81eMLq0gFJdQRuUd5/CF10bb
Qh9HoAJxSLvOi+djlvrlEBjyu50F4z5zwXSvlW9gqHJJ9tek7op58Wb9mmrcPiBJhT4wxAquzY9l
BCmbAa8MSbLnDc305j0itTV7OqpXO1pWQ9jL5hxAmLz93cRSHdaxVe4Bzbd9w6lfCkmBkLDC8mBI
i+ahbcaVHS7G8F8fiDZbpJ4Asr7p/kelFzx7IE0/KJU9P6Og0QWqxoxNqQ1rtFVL5xfo9f8yBd2+
67nIp6lwNBJrh1kLzDTxkIt21MjtSAmMHHlQ1zJqNy++67Hh9rk2OOST2ag5xtbp1X6q+yM4LsNB
qk8ArIZApnqVCsAxQacrSCrQx9QUP+8v/+KIgUoAtw7vl5KFzYeXSQ8mpVSDTiGIelndfq9k2Vet
+UdlAsqYzfGmWFWsWLr2eRsoh0GgSRtkTdfDRgF/lOIMwmmpts9HexMZsadP6smZP9l7/FQzyDWD
rtGqDqpl+zM+pLaGzdSjTWP1+C1sL5x3XMKIQRBG20IMHcVOVCQzZOosSsPUeI1a6VCnppcGpD9N
nYxqv7yXq3Nsbhv6bBbRY2z/AL3IytWxEHzA5yHBijWwuXLB9ZQkFrL5GlobDlF5wkrD/UTBNKNY
DK1sZw3qs7gA/I4EPyWPdkQgUjEO9VBFXP0M2liGMoa0mDZ2lb8PpuGqA/oLKj9lJCB4N4zGwbJi
v6Dx09i0j2nBAmlV/PcGa4aTYIGiGeUG/p67ecr0k5nQUoJEWSPXb7P6LQF7ckToi4NObwPSH80I
Dk8nHndMe1cLZcULLs0+F8OBG0T+FDvheva73DQ7B6q9h16SQjrtlTYPCuBzpuFNWWvoExMFfKT/
awu9mde2tKZMbNbAltLuJ8Cv3UF3Qbz/YLJ9ulasvcFCfBnDK50TH3NZeyEUyrD0Nqly9aADOar0
k+eokLn5fMqa11Ki7mDGRxONfhNLvKYP6uhp0ol338Us3G8AziA++MrCIMF6PV7H7LJc7xwcsNhm
vlSYkedYJF65u2/KVXykBlg6FAfFRYQpgu9W9TEFzWuKRxsYQpX4F1QyXjVo0kLTKLC0ZF+OzaGH
WhXLIaxQuBFUUjuwH1bV32RSNg48EBlSMHt+lkXvjTPdKVWy6Wt5l8VrGM5bpwtFTGx3LscHPLeo
LkP0ClXKHOpqrOkGvLqCOv6WsqDVdnLkp7H15/4CLJhDLAqIBuqtSEwZwh7QOKlZM+KRVcU917oG
8q0xtg2E49LehkpIA212c9BWln0hmII3BZ4XjccgxEW993rdFScp4OoU9UBiJyjMXzSqPOr4jpEd
uw400W/Z/JvUn3ocKFSjbs7WJB7/jy8AbAobg2OohNsVaiGONEiTeoAOaea1c7nLquihk6O/k/2L
omFLyl7iwdhZUvsnQtdPRwqvH/vN/em/Pe98HtDToQHSgM4WwbeMCSliqASrB/MbNawg0T11oiEQ
oF7nGNs6f5rW3j8LzvTapOBiiqaMKXrF1IMBmjE/zbU6tOZZe1ZZNgT2ZFFfz/Tis9U7cCATjUA3
KrVdVP3l7f2xc0PXD4frD+HB58X7vszAnQenrh4cKZPCkST14+TMJNSbXn66b2rBAcAWBwzz8A3q
P8KgASRt+9LEoMH5H2Y6gKumniIv6Be94UntOXWeDJDpjmNQRaVnlieIO8xvzERz+JmOoT3+tqBc
raDrtMOD3y0BaLz/hQu37vUXCrMRx0nOGqZCMrKMPnWwM0IsR3N6qJ26UTTuK/KiKnqYyu+RvaP0
AeFfrJxSvLM6Ze1TuDe8WZiLyRKinrmBTvSMvx9AcWW9oIkFSiRQ5xz6Lak9WvnNKuXd4jFwTJ4z
RIhzQ3mXVMj78+z5QdbaAX0pZ3Nw5+GhqWw3Q0ejan/WWbVVys2ICkfBwkZ5RZvNhiUWwtJwig8d
6JDilVrVF4RdnAd8jgo8DZf5uUkiq1VdShWez23Xk1d1StugiPvRl6f52EQQrJgNUAIyUOE/Z33r
wIEVchAz5UmJgOgCmvnD6qBu6ESm7dVlQvzUsfstUIU/8T8dHDybH3VV/a4wK4duOimeylylp46R
zh9BHuLpM512fdeuEVkvzTaEiwAzh5omx9BfHzx+5Zt9L32lQIbeRX5weioVp/FsvZS80jYhzxiD
4q8E9gMQGMP27+/1pTsHujOwjYctUqjC/tJtylRthn2z1/0a2s8aGikrtFoX4CYx3cah/xhxiVwP
ZwhB+RbLiWSEcN9AmdCK6qTQDtTsoLXTy83L2AME0aUk+W0U1vSg6f0EQdE2L7YG8JBeNWsPca40
W5Wkkw/9FecnyNMVL05r8scpC4CnSZ08SHWkrZw/ftKFbYerH1kbTmkHlINwM0F7mGS10msHwEI2
tQ4cc1J3qg+qjA79p9Hwj9ONAFthd3PcIjIMIsdlMfZK1rFeh9z3dxU9X2X9z+84OAzUUziPNwTU
heXu07jRYzLoh6ho3ays/dq2Xc18MtPIi0m3hW5q+35/h/GfFKfQQvOmBZYqB/3sgjMtKeiUK5b9
B2nXtRs5smS/iAC9eaUpR0ol01Kr9UK0UdMmvf/6Pam7d6eYRVRCswNMowcaKJguMjLixDmqv0BH
4UAUMb3LewDglNiUHLFPU6/qdW6JdsNv4ioH2AahFJobFcYqMERdp+aJ5jdL+aZHYCpX4m8hSKyX
vj/Xgx9F075dEmi/dBxXtXGiPrlGwFsNSJzMpokmq7BqbTBV32pk69ipS+ylpQaO52HSd0km6LU9
CMlHU0Rf5SXAwaI3BaWQQVyKp/Lal4SG3pshXqx+Plh2Bjb6uH5tZs71ff1KgBG8UihuG+eChdSa
lYREFOoYftYIqYcipmFbQq1w3nlbkwjsEkou0BJBlyATI4AXu0zTWdN8sRv8UVUcI/45hccYOLtq
DpGqXZ5v79KNDA/F/EALgiKUaZPEevIGQdL7rjI1f4rc6IkWWeB3RBsgjA49GsRp3v8SHgJ+42gg
AoJOtImyIH1jrG3iVgAcG0oUvpW8FGRHNZeWYQ98v1NkE6fGsGULqUugvyEVAEFYOuMXEZ481VGP
IpLuG728T3QwYNeSA8W1vVIQ24rfONO5cf4+4zvUdJGMhpjO2lyPlhKhA27Mh06supy0ziuSfVkq
oCzIHgG4DywVVXeePPT1tgGbIGYUHJBg0EC9c221qc0k1ubQ8AmK6VEBUuYBDMk2qERscRpdXSEp
OvCmhHNLXJ8JmEVhFy1LsH1F2dFa8QJR6Mz05Sabd5WUHposjY6cKaV7fu1I11aYe3MW0MFQqoXp
A4b6pkTgepCSJxxCNzTLndKGbi3UD+N3JfJyK/bbEJJo8Z8hTbyKR8VwvZfwJfDpyEiJVMSE2UuG
AOCE2EemX4HaiCR3SHlXc2+DlAJlSOf2sK9v4LUtGkBd7NvQAr5Mx13hF3H6sJgTnuG6p+TnKl94
TucKqSDCY+NflQZEGq1NrW3l06jWWtOAO4JOqTAkP5OsncApU2VuHzWZU5SNfIqIPrnws8adXmfj
99vD3dpKwIQg6wpXjoZOJh6cMggRD2Nr+kI8mLYIALitVCqvSr85UopwhO4AbmTkudYjbUdA9pYC
LBlR+jxVlR0Tzc4VUFUUziQSoEFqeD6w7iW/bw9vazXhZ5FMQ74BXVp0Z12spmwMU19FmOGyJvVx
GafpUYvEOyOexDtFH0XOmdkyR0lucRuCgwYXytpcJrRWASin+XkjCsJ5bN6TGI8XiZdE2Vq2S0PM
1WtNSjnX9Wz6A6kcPJlTk8cOzLPArJiWJHM/ElgQVV+2XmeejM+W60RZCa0KqIkChEDtX6zM1I8N
+qxE05+ExQ7/DI/9WVn2XbXTeFm16ycP4KAIc9EGg8AMvfJrSwXJNDL1gulb5Y8QOOHe6SM3nz2n
mEAg/0W0HD3S2OL4A39BoZlxH4nZYNJy3fRJFnaOWoaNU0m1xnFSG64ZrTaQlQCXOW47luxo6PR+
aprW8AvhpZxEZzZLJ585Q+EZYeatyqwwF5PO8FM5BkWHaFfS3f/bCLuRlb4ww6rHSHKIsVRQ2gGr
MQ/AsTEShFp4AWK34UXPwh0sCU93eY5Ff06iw5iHflJnTq027m1ns7GlaUM8EhnINatXoSr0AkYN
XCOiryeJa0XluYqCTHWbXP2+5IqttxOH4XPD3YDOAm3LYCOnNOh03BdnaC4WNM51o+hX0CjUvkEE
SwHfDy9DszV76KADWT5tTbl62hRiNPUzWUQfsfNwMJPczYTC2MVQjLk9f1uGAHtBL5NqWsjYMdeh
EQmi2MmYv1Qr3xu9dorYehjAIfovzFBAD9CB9OHCeB7KECKXIcwoUP6Njbs4fe61l9s2trYCje9p
Puuz3XS9MnGViZVqgRCJ1J09N7sCNCBD9TEU3wEc51WnN8IjODYTe4+m1fEWWhsr8CgyUQdFh+N9
F951denWuo5k3annPDU37gQ0RKA6SN0O8il0P17st1SOFjE1OtEX9F9q+Hcsv5yOUFe/n7mtW0nO
1HjE71/me7P8+e9+P+IsmhBC2M4mv5RJSnO9HkS/N2uo+Zogu8+s5nB76bd2MfJbFHgKVgGTjaig
5hk3VSpBTLD8yJXamYDekApOXLO55BdGGN8capIAOA+aWvshgUr9cMY+jrT4pyK+l+g6uj2iLTdz
OSLGR4MgIcqGThShztXuFflnMfU26L9dTeCczK1TAxcNqi8N0EfQca73lzLrajpg6XwVaXbwe71O
y5MKk/qO8HIXm1sZXga3ApK7osLc02EX4eHaWvDVLSqCi62Dze7rs6aBKh1dS3ipIb+2HoyqjdKC
J77oF4T8lDv1SZzrk5LaeZTt/oUleGjcPQAnwQesLcWCthgxCp++rkDWytZqPEftcuCRhG2tDvXO
KMeD4wiFqbUZMxvGmCDy8TXI0PT3neQJyBFLg+GIYoxiNSeW3jpHqLwD+4m3NUhRGK9WARaNfpgS
5eFQOKeoVOP/Aa/tj9tzt5GH+QT04rZBaAh8AXMbkBQwIs1IaIW/viuiyU8yKAOkhbnrtBOI7u0u
QRdf0z91ZRRMYu6GPJKgrXnVse1pqyKq4WwwB70AK2kk8AbOHQgH+tfSfLAymJr3je6W+ePtAfOs
MZtl0Su9CjMChCk6kxu18toIHRDIqpnRbhFmr+6UkhOtbjkrpGTQQ0czM4CyrTeOWGR5I3UawpRw
r4I9whyHvWx9pE3uDOr06+vjg44iHtTYD8AQMQdbrNNsUDNAiEbwb6aT5ffIwZjR7Ka1DQwmyNZ5
7CqbwwP4HIB7EGTinbkenp5GijRBdc2XAQyWCQTlIK2jkAOyzggyeaiJrWMByC485CcZJwtFNPV0
Qamwlfwqear0k4xGSJ6W+EaZmLZD/2ODOelkSUpLy1CnmhD5A++F46c6nfltlCR3VmXQ4BxQDxuS
3x2ve2BrLmnsh3hGQ/cCe0PjRgWef2wkmsZb4toto98jWKymeY9wk+M2t2YSjVXoj0XITh+G63WT
4kHp5wi29Dr0wkx7LerK6VqeTt22GajUoZ4Huj42aMIVpM2Z1KPoVz4qvd1ig4x5xTli9FuZXB3K
NwC9ASkGpmIWzY88ZA0hJFHyx6h2xmwfCWj1NR+WifMm3Lg20dNBSbKRjAe1ObPXC71qBZW+BaY8
W+wJ5bqDXLayd/sMb4yGugmaLELGSGWzNosqzVNZTKJv9mTyIkVtPWWR7CGa3MisBI5H3FggvG2Q
XETLEO5qFsRcjqWmxJQgRE2fU+NuaZ+qhRPYbJuAggZ2NiT92Bs6xIOph/Sp6OeAk9lipN8Vczs4
cd1y1odniDm5k9lmVY3B+nr1t0/8Kn6ceRrvmyZQiaFJQ+gAs0WEDjVvOaFjgb6Ebc4n3F92wZuw
zX0GVXdIDaJ8AIzO+mwSIRGSeIwlX5HQV05mSz2iavr9X2wzPNNRMYAbEEVmskb0t2iZVEk+OOU6
twrBTi2oWghu77j9k1iA1t62t+VXabRpUiQjfUQxBpfWGrWyLyRfRKPfcRSExVW1OnUolQtyRULs
GQnR9lJWY6MPKdoqJBmNucLIQ0BtHTCab4bEIEJUZH7X09tZCWIeIUXIUaZ2JN+1Vvg6FK4u9E+c
IV/XZXB8YQjARrABXfWfy6Ooz8VcS/6ya4KlPXVgj87tffYNIWPHeT5uXB4g7qeIMprtg09fj2pC
6WAwRtgC8svWqkM4I8DIJNuoqp3Ka9rfiKMoogDoRQUkC2C9WRurIujqiS3WsiQ+KcD5DEiu/r6A
7shUXnuT46O2raG4Be8uAxtIf37x8pZQsq7jBkNrcAMTb0JF0lH/1I0r6fbtFdvaGrik/s8Sc/K6
LoXzJ7AEIhvB+FWR91EbHb3grNWWF7kwwwa9+QgSGQF0NH6LdmaIOYjxT8ITrKKfylyKNEnx36Gw
GmPRNEIOY6D7wTb3ZbXvDe++W5z+z5hzRrO18xByikCZou0VpCPr5Vkssx6yckIooVSya7ZL4alG
0hwRovZOQarovHQx75a8Gh4wkog20cEMLA3qgcx2BwOkaKTAQPjysthyGB3HaHjr+t1kWcdBrexk
+TNm8evt7XG1bkgzUbeMGAOQOYD01yMVG/CmNoMs+AIpz0J9TEXyZGlf7h+G34dWNBrPkUGhD072
yZBXRLDUUPBzUruS9U3/o4LID31SaL2Ldn1SH6eCk0zdGBmuAhRy0bCEthr2vV6AgWOJVDEOQGwO
8uN9N4AGaeScY54RxvHOcP5DDX60IBGPceJFmauYb19eodU4mKkLwwGMkhpMxJD21JGlwwnmadVf
Xc/0oXwxV8zWE2oLj7pxjgP9VOyaL98Z+O0AleA0IeVMu/XWe2xIcvx6AysxFvfI6dvad8v4kU+7
aDp15d+IzI45fH1b07w9gLhoDaQCvGuTtQ7d7I4scTCPQD9bjY0OX2caOG7iyrfSgSGvRPtK8OGs
AtgYxSgFdXocIMZ2BBDvVRn0AclpHv7e3gNX/mhtiH1GiYWpC62sxMGQQkYq+k6SINT3aDyEVOn+
tqnrHY1MEBoMKZAZY7q6dENBKfVGI0GCY1OjgpdH4N7kTBzPCLM8Q6siQbLAiBCHJ0hkQSC43RHy
5cOJoaAbloa1IPNmCwPhrKXDkKokWMyf6tQ6RX4qYs7KfKatVpcS5ujSCDMUiOVkSBcqJDAiAKag
kz0Qw22q7G2GnoSVEskew8aWe9UDgV8ABiK0GFZ1AJyiMzUVmpF46Yutuf1kRgclJlKubCY0jrsS
JA1JElhxUGkGylTgoXC/vkkubKjMraEus5rGEIkPJuu9ES2HnuG65+WpOSNRpfUhVrPYKtsGI2n0
F62tbCI9Q4yHEx/xjDAefCzauUqoESt6SsAuI82dqyUR5x13RTKIkB9tcLS2B2AHWl6ZiAKKF0nZ
EJEE7ZDbmRkf5hDC1KoNwITZZ3diX3llX9pgBgikEqQwH0re7IaWAK8NoZT8A5vnILbqUU4qe2lG
znpeOzK8z1F2xhcif66w62mJ8VgBx1UGldoCOmwI2a6XdOIkEDvzZqVPOE7m+r5Z22NW1siqSMqM
uAxqwI/UpXXD/v9pgVnWLO/jpRuzMpiyyNH1Dy7J13W0th4Ccy0PYjjHmoYhoJ459A3IqmBH+JD0
x6bUXaRFPX3iXKS8WaM/v3g0tFmGJ2WVl4FSai54uwdD5MzaxmFY7QP68wsL1lg2ZR+mZdBL+2mx
/EU7aSAK/7LzQFYLz0cwqyL3xL6aZy2Jo3yqygC8LqODwu3bUMGHhEXzcdvQ1nzR+x9PdBw4VNXX
o8kSsUSDa10GJF60Aj3ziXqP7jAeGGrj8KAchOAGmSCQxLDcFlILHLeA1uGAPCmh4ZhvY4tey5Hj
QbasIMgAzQF4YADwZjZ02+VWnyCqCTLBI5X4WJfiX7U9ArPOA6NsTBtWBm1zkDRFDYNtlC1GNCIP
elEG1lKUfqjH8s5K2tfba7Ox02i5ExzGqCAAXMOsjYgOkUolahlAu7I9TlIT/RKmMbU7pO94Ln5r
6i5tMVM3mpmM1DBsJcuLWDdHTfsx4U5WCx6fzDUsDo9G7G2ahkFUeMXL3A0zMieDjhNqCLscEYGz
ZP2+AkOmouTuIBKnrKNzHuvHtnu4PaEb/mhlmplQJJUIZYbAqUJV3Mbel6EuRE5x6XX5Hwv894aQ
B30y86pdm5NLuYGoqCNl3V8fMikLWylryjJo7cl8zEU7jg/GcLw9uM3d8o8R9pUKgghwiQw4yeJo
umH10qdQYimMgVfZ2tr6yC8grY/WYOT3mUkETlRUUUTAruxiUJ2W5eTOeT3Zt0djYEqYkBEpNJCH
0NYQsMTSn194WdlstEwNowrRE+qCAvEno79HJux3grZW8JPKHPauzdlDMwj2o4QqEJsXVcpeLSD+
UQZmUhZeNi+lJ+SNuSvFmCertzWBBurWKMLolFKZDXOyXtMbJasCqw73rdyi7TXUemBkbs/g1ogA
K4LzoEJJ6ARczyCqLwRfUFZBaz7Meu3GeAm1ZPBuW9kYDJIHFPoFnBT8O7NOXQKRbqXuqkAV95D7
gIV/EXchMYKQEMzXoHRhr8K4S4U8boY6yJLqwSxzv4yXD1WOP7RC+fLVDroLyiBLK3Fwusxg+pxk
hWQlJEjTn0L5Ha8C1Xi8PV/Xq7I2wSx+R/qxH8qUBCj2TQOI4ZdnqXi5bePazcEG5dnHwgABLFJ3
dHF2lhhsxY0OG/lQH0Pdr+OXerwzoycl34vgpxE5O41Oy/qsru0x06aHIdU2hj0L+QrIpTtZ8TKa
R9Fyb49ra+4QDYHdnaqyYI3W45Iz/IMMPgmq1rKLSPfz5E4FOcNXrSAcgm4I8mFggoGhtRUTQqu6
UEwkmCbVm+anAdJ73GTS9RLBiKlAWRKCAagTMI/DuobzrHU87sd6ccrJsNURvQbD3yQGY/0dmLba
MueM6/oSWptk/HY3y53RD3jpp5rgSOOrAZQeNsTIS9tfrxLsQI0JqVKkewBHWM8fgEWJPoky7Iyq
R9AhZYFpgIuh3RgNkAfUzidNhcaco7nCJZTpBgmgP+IYoYRXGUHSQHzmLhVd7/Xuhpe+sMT40Xkh
YtVpsGT135Ppzhp5rEPXBoDIgrIUggPU4wDFXE+YbAoSEkpz6NfkUGTtbk548LzryaLtSBT8idgL
4E8muMuKWJGqtrR8oW+8THiNyILm7uJUyBXHFVy3dVMsFsBL4G5BQxKef+vBzItUNYpSh4BR/Ck6
1xJfUfDYLUZoy7MtLPJhEE5odhZMCIUik1B1QdQclS7xNF4DzfU+RD4LUmdURgnQdLZTr0qtflGG
BXRnszkGlTHk3jKiTNBYIjncdhnXgCq8nLARgd9DsUoH++V61HGTAvuadSFqId2+Mj+6OPWUrjxM
gnyaSP6gFyIy+a095L+Sankp5fTL70WKGKM1CgsgVbB/rD8AAoxdi1eO4FfK4MpKkEQvRcTLNV37
eQwTDeIIj3Dnowq4NjKVlqKMHTKstRruLH2y4R2j2drN8Xuv/Lw9pRurRznPoeWBdJCOJ+Palqk1
tVINURKAs/FXbrwX0mNWaK+3jWycPDgQXJW4I9HKyZIc1iCkzWoti4Jkqnt3AdkZOE9UHk5lY9os
RLDA2gGqCD4GZihy3tfLjOQ00HZ3YGW5V9r7VH2UyHBS51+3B0S93tpX4dWLCjf0HUC8CxjBetZk
EoO8JhSQqDMHl8TtEcnpUGl3oCF28upvrX85Rw17aKqnq4QTxlI39jFC5iW2kkAN54MaL4FWCb4F
Io3bw2JnkGankZ5A1zYl58Jf18NK1GkxkqxHkjMhg1+3Qo0SEinAeyogdgZvqJNiNr54pNB6h8QL
OgyA+8GfLBM+SaNcxSs0DdriJEgvtKTU/b09Lnb/wQR6YdGjJVGGxqvCYhsmRiFnSRbEBtpzyil6
jiB0++XJgzoBnmlUFgfEz2yZJxnNFHpWXRaEgLCZwFaEhuzNw/i7BGNhOvJ2O3tw6Zio+hD8EBj+
MSxmrQalEDXwuAVGixRtaiN5mRg/bs8bGz192qAE/8gpYauzNSWjN5O0saYsKIoKVM6A5JQ/9ekB
XAb21H8jjT0071+3iM5e3CUIO/F4YzKZC5ETUplZHlSN9Lvpk+UhLdXxDGk30a3bJj3GoT7vp3ps
91nd8hi52GNNx4tbBYxOSF+AMYTZ/+IEktpGTPNAtcBfkXbmoeq1t84c3X6c9spy4gY9WzMMjKBO
5xiNvgZzoUHzTE1kUI0F5iK3Ljp+FSccu50q1oadC1nqaKDX9ghV9yDgAuFs2asoAgPGOxzYZLgx
5PJY9KzQC705Qc8qWHoTwWpSN3tNygdHjZHVNdqx2osQQfIyueoPUmWl4MWcUutYTFOv2IVezJ6s
acNT2YW5n5CmfMqJmDzc3hIbhxf9+QZFa39iwhhfO0RamBJFyoMpNzIvF9TmPdeEhpOXuOJt+pwK
oOiwCqDxkVmSBZC5F6ZUm3kQvpTVX8jFAn2z17+BiDG8y2SnmpzqQxEOt8d27XAx/0AFQCgWj3q0
dKwPsaWEprxIWP5K+tsMH/G9LJzIc/py28rGtl5ZYcJStTdKgnpPHmSFHyE4yipbMr6BD6uGZrzI
o/nR8c2Xd+N/JvKfMTFHWFM6aFqkSh50RJsc6IZG4K7RRC/MlcWL2i5yb49uwxECKwL6DxxdkL6w
wcUQZRnwWnIezCXYGnHfn4jKuX63lgnDAtMT5U3Bb1svk5ZnPRQmjTwo+yp2NDG17vAoik+FlBsP
pZwvdtXwIs2tRQNIBc4QYTWy34xNZJCSLoOwXtCHD7Nn2YstLb/j+m/6cXv6NjwQtCaR98GLRUX+
irEzm3EtGg2e4e0A+Sc1itQnqP+0d1VY1N48CtoR6db4fi6FX0DN8kpjm9bBxYnmBBwDSAyvZ1bI
0J0OWhwS1FO2i3NIiFb1D6MGPrvxBqF5Xtr4vcg4O2ZrhyK4Rv7RQqoMAf3a6KiONXCs0AOfwsym
tc8pfgybZ9O7PbNbGxM3NGoxCOZBs0l/fpEeKhKtM8YGZvLu1IKMRonuIEd428bWzkTr5GchFx2H
LKxgVLR+nEVqI7GNA8ALk+QYjT2WHEf12arCnmqqfYpgDVMH9PR6MAl0cUaLVEUwVw9JkiAtJDqg
4E7bR0W0xQJ8e+WO9MAUvDchdDyrc2m5oWB5jR7ZY5racagAZN0ZaIxOzu34JsWHcIhP1cJ7GW/N
+uWH0hm7mPW+wudDrL4IFJDoomBtL8puyQhnba+3EB4z4H0yaGcUsA3MqRH7eh7nDDgxeXjJnhS8
uRcpP4CanHctXQ8HyXlKYgmMK9hOWDfQ1T3QjJVYBBMpbQmcTYL0q+5TW1xKh3KCaCPwRF38ImXP
pijgnZ8BnbrYQ6/tYuHP7c22ES6YFtBFaCVSkCG+eiwWI5rBZj0EHqfZ9YUXQlZl3y1/EnJCgLCL
u/FAFhmc2YpvTn8qLXmslcaZ9b9jsrv9JVcQBhzb1Zcw87/odSXIAr5EN1x19oB4OvfesBt2+TF+
ME/DUXkqBzsb7DbfQeVlyWz0X9z+hqsCG/sNzLVaKcCDgJsaKWb3bfRiJ/NsyEbe847eJ0hmffTW
Y2V8ZNJ0gkA6Cz7S6z1pNwTdUfWkb9auPOGuO2WPyWnxB787GN4D2GN3wh6swXucrX10/nsgz42N
tqjDsC/dwgPb8M7guNPrmwrfh/cOzgJ9v+mMn6unJq1BhFoEdZY1u0xZcP5No3GkvO/3opYqXhvr
oVcUHW8JNk4hLNMciYw3g8E+uZQlT3U5TYsgWwS7q/Z17zS53XbH2yu9ZQbsTQDV074vJDzXLoUI
CAvEqS4CUYPKCgT30NtW3jV57CS8dMzWXEJbD4kYDQ9WlZW3hV4VinUVvNfUgKxPA1i0HwIl9MGk
BjxO/UPLeA6Gfjy7u2j0RLly0avAdkMsZj4DQhUXQV4fNbHeCeOHgYGl7yGa2EMJDeU5WGKjQJMO
I6fl+6pngZ6gC9tsxgbNkGEHVGwRNMtvK963EhLY0Y+87iBcY9flYz/9LiE52XNeFFy7jPcIlyrN
0hJ2IYG9M0bLJe1DGR+lk4V9VCrO0oP/cX4vDV5Jcsubm+iJoGluFUNnIo9ULpdimBscFaFJnTgr
UhTikTOS2pJXY9vaSSjPUhoUhFaWSSOvi3swVucRDZNqESQaaH4tyJHuoZHW20Y4LrvS6lIv1Y0e
dIRFzTkunyEju6UuTFtMIm4k9ZIDx14Eka45Sqa+WPp7N+4kK90NaneUOt0GBHEBz+azNbt4X47T
KZEhAJ7fhXqzn7sHJOoP8oNe45V5+yhfZZDplrv8NmbpDTVRDPCOYOmtk2y4rXSIYrSpUC6vXTQ/
WN6ENwuuL4tzW3wWza4nhXa2gYYCgi6M4VHvaqsuMCnkCYmU4xkc6OGrXjofjS05yKzYnZN7sl3Z
339A7cTJXLSZOJWT7KId/XvmIp7yQk4Ycx1+YzaQO0I2nYKiNcazdU2nQ9N+hAMt9n1SOuV8Xsiu
zIt9bNepZTcLjybu+gRQJSUsApCqSPmx1XJouUxyD/a2IM0XzTaayA8tMbKFuD7cXulrp31pCCn7
9f5PG6WVod0JWN9g+mFmfI9A59WoptOInElUrzwotURhyiAtpFWytSVIFI3IogCoYfXxL2SXemfI
Scy5ZDc27toKs3/aXu/jTh+A7DIsBIGdI1cfVl07eNE5c7lAnLfxpB7iBpCBa83WrjSVk5vbXDpk
vRGIoth9ReuuqeMCFW7MqGG9IFHbSHei/HJ70a6dFgaJ3mP4K8jZgSxxPZVJbbZFKI5lMD4a3al2
Kg2SyE74lsUcP3D9blobomt64R1NuS5SA3j8oLPQFu8K1X7Qd9o3seEc+007n+edZrgxorWdOVMg
zNeLmLNOw2n6LqXPVts7SXMyQYR7e/I2d/yFLbp+F2OKw642qwi2OrADKd4sQeC59rjJkGufgam7
MEM/48JM2jeCGpoTwF2GE+k2WqeBf4q80Y06b5J3t8fEmz/mNWdGZkPILJWBnvw14xSJyacc+T9B
5xLd8IbFXM1zn5GiymXAuvoS3VzFXWpMjS3Lky0D7TwUu3CWzrPCU5LmDZB+1sVstiP0snIdA2wW
9S4P1YORDq42HpCjsA2Fg9vcHiOcrmHQHDtLX9tKUwT8tAZj098w+aPJ0IkkNjajRBLHeJikkbMl
t0f3j0Fm+YoFsI+5xqRK2q80tFuzdtpjqJ71p9vbZNs7gl71vyNjVk8fEFrFIK4L0iToXzXB/DZ3
3pi+z82wX8aDhbjdyvoj3ulokeLs0c82lPXVTk/EP8aZNQQ/by7hDV4FgK4XdlK1mS1oGTL5DWCX
dqTPb4Y0o1gBDKbhpZkFMkulTr6Hup66OkmLk9kJoPgUwOTNmRZ69Vx9mQ7mRbySkEVQmbNKoP4u
hCPQduQ+8WtHMGzhJXvon2ViLw//xhbt2aaSUgAkMK5OU0hrJTOuh9iEjPWbUtpKCF3O53Z0OvGH
bCLGqfb/yqaFNB6qyrQ9cn16rBy3SKvBF3W7WdS80Hob6mfZ3OvKkzC+RMvHVHNuKDoKdkbB8gZw
NVKHaB9jruFKktpwIHCyS1U8xJZ110mzd3tUW6cU9S9gO2jO+Yo7YhRzEBgWJvaycejgBkbix/3o
jOIDCXM77t5rlVOClZhzir0BIBvq5pAjVxAGsigftc8WqUx0/V7IZK8uFkfJ5WKP52AFIlT5V2ss
qW0kgE7qQ34kYaS7XZfttepjCpOjIleKkzd5c1Ih9nKaG+3X7Qlh806fnweZJGhqiNDGxH+ul9ns
pcgiYWzcRyZYKAQ9aLrwOQP5dGm9gi/A1c3F1dv+ECLbAyEFogaacmol05OGM1hGOF9Dg5CLLfC/
XwP8DcAGSIZ+CiBeuOwR2HArRER5L79Oom2Yia3/sBzEKTJUkvtfyW9pdKwHo+cEtFdrBB0GGRIT
tEcbnegy42V6PZNRAM2s+2UovDl+K4niCOWDsXybeDlUNrVFm38vbbEhbQ1ttqRfYEup3f41/Nuc
J4gsurG8r02bp4LOBH3/MUYlqFDqQHKWhRtOSqGSIu1gTNG9tnzuJsEWishGWSUq31TOVUFd3mr1
6NAurDEuUZGGqFLl3rov9L8doEJwKrZu/lg03t1Hwy3WEKQ3AKnGMUbDKeMPpUafBZAXI0mqg3S7
jCAz+m4hsXB7N24Nh1ISUNgGpQNkhqOPUQpEWhLeG7KbWW4bOST2TR5Wc3NDALwDdAf2PFLfzGAa
DG/MDZhZkJh5XA5dA4VEJz2AkCh3oufbY9qaOYAbaFEcGUVw/K+Pu5j2aloJaXgfpo0Tpa5U/FII
x6cwfpxuOpTcMR4KD0XVkLk55AUsGmIVCfeaTloX1BmCrYwyOd4eCRsa/McMgIAiaIkhFsVWlbs0
V7M+zoX78KV5kL6p0g7iR/0HmNjneXfSn7TBk9L9wmub2VovtDPhkYayOTr92IsR7U6NAL1x4V5s
gjSOd7Om2W32jja6AeJfaugCn6KiH/T2cK9dFNV2g6OmZXSEl/TnF56xsWoh0SolOgP3aw/LH6tD
tbn/ZUhvyEFxbF17DXQf6cDboAwhI3tJN9GFrTodUjDfLPF5LD6mRPpm9ndi1rtF29nIv7mjynG/
n01N6/MMW5R3l/KV4hXMDK5v4hb6C31yVuGfSPuzdzIR6guJnYz5/bIEnfZ7LHO7759aQ7MJ+rwT
ofP7Dgz1g02qt0G5MyqCH+DANANaKziZ3I3Jh44waNuhEYEiNRvrLfOih1YyJmczDNDTuJMTbQeN
qSp8Q0OYe3uh2RQf9jUIoShq+5OK+gp+OmjtOIaVkpyL4TktfoTjyzIHszbYod56o4Qd/acWwBJh
L7lTFr+L5izXtqp+HyrF7rRFtBWJ2F2m2HWkcTbG9clGaxH2PRoZgMy7wmGJXZvOM1HSs5RkxG1B
EGfnU8jL57EFUToD2OJwIsiwUj1tuj8v9t8yh0uYq3V21sBRBHY9NxezY453VCXBNwoPXVkfoW3l
Gt/DCb20qSvHma0rpUvQm23k30VCHEF3w7ny5nTXga9OyScbrzOXJLxzyUSUn9+Knl9cRNBjQUWa
iZ8k3A9GPIvZuY+dtnhWy2ZXI04a9V+9PB5CArFXjuPb2Iy00xwgQmTFcGYY9xoXspQvhpmdG+sU
N9+k/gFtzF0bTDUP1c0+/ejgAEhAfQaiBRgci/+IIwL6dTEszjFqBcB02UkGfjKMdJQ1G/zs5zAz
sQ1DN5tfpbC4qydeR9j1YDG3IGBDMwNkWoDaXW+FPsmMagxr7V4QLCeZZw8S5vkMZkc535tfPuV4
eZi4HYEJQd2ZXUo8JqHebia4twqt2yVEiO150uQgLKXUjdVWPau9wkvaXg+QGgVZCiIA8Fha7F7P
4wVabZlwn1Rgm5/Bo2s6hRVJ3pJDxUuc29bpUMB+ve1krj08GkMgU4QsMY7z1QmTSn2QKnkS7pfG
bBanqBJNdyhZBPoHQQyHdMIcWpJdJWIreqIgEpmTvNvYWhog2HgOgbsDcG82hAPPM1ElZD3vlzCK
S3uCMqknSkMcFDIZHRAbANKQk8IVQhONMiR7JURvDghl5b0G/RWOY7sOi8DthXAS7aPANyN7vt5m
Y5wUBUA0+TkWJ8krBHkC/U9G7BQgRc7IN0yhpgokHJKxAH6ykjXFaCZTE1vZuZ0Uxc3MGjSJjdzb
9YSk3+1VZkv5OL8U9gvsEXoZqFOlm+/CkZbCPCpJn5JzZYK2K1dc8CfbYdw4g68jVoHfkKcXnOMA
TmSY3aLBqzgn+6rdGRBta5ppN5P6V1vUDq9XkcUE0k/D1qMODIhQ0KswMy4pQw4KC0LOYmh544ir
XtoPM0HX56OcvYO41TG0nQKC324PKvucCF9ecaQ2KIMknJsO/8L6bVQQO7k0yDkUT2qh4szlLjH2
txfg6nCjfQ0MtRQ6j+S++RlKXsx/pPb/Q9p17UiOK9kvEiBvXmXSlJOqq6rdi1DtJFFepOzX72HN
3dkUU0ih72IGM0A3kCGSQTIYEecc7AFLqhDX6HepDoVI+uxMxOuNEBpeh9vGrgNTwZowJEOHOGQy
g79+sYez3Y6uHJ+byX8jj1kB4IrxpGp7keJ1EM5tGvAyPJCwiCK+G+EYHZypq9F3hGdlqgx1QNTq
uR+a906HtDwuq+yeDFl/aPty9rWZkjvLslgQy04N7j4ivaeVFO8s7ta8A0KPMj86ChScMGu/TwZt
ZvMw1yE6jOBFmZWeFzZY7piT7+lYtMGiozF0Z/pV/OgqiMVU4DnC6/zI0V0RsnQ2MelIzTqsRot5
BtXVc6JbjduOZXKgHU1OdpLg9pIkyTfzEkCbSvpWK1Z7Hltm/9n5Gv44vfoaLivGq0o8t7OeAtke
R4s2ah0aL9ZJuycN0kru4E5/NG/K3excM5cdlGrnxBHL/4iPMQm8hwmtf0gcfmTDLjy+kadcs1q9
DqelPrVguUueu7nx6UBdR8lAP37XO4ci9ds9esvNJefvI05WaMkiHzTSo4BeLEkTyj17o/1MgrjV
iKcai34klQx+nHGpftye5KujHINF9RM7HOxQuMOFM8yQ0FgmLUsdglhGP0gakby06SWUQi0S3DZ1
FXlzU5CqQj8iYj88QtbLaS4zRaylNKEVf9fUN9N5u/37VwGB8PvC2aFIqWFWRG9CFO7jz4R5iuV2
UHIojnCU26auImY8KjFn6PfBKxOCknyoFy5SLN1C4sJqwvxPc26iPHdtH91F/Wuq/z8t8fW7sDQq
nZEWjtaEhhNa9rkefJZ7E/00v0ggVmE75++GB67GJey4TF3MseDj0osXIwsU4zl9T8rX3QTExlIB
cashQsKNzv+/HlVLFpIb9oylMv15gOb3nxYRk5y8qKAnzqd25z264Xkrc3zYF5NoO9KMIBDmwK6l
kddeif7eHYCzAXwUOAmOHV3/viPZdpUBKBcW4HyS6Ks53+Xxn7g9KyjAG4sHAN2OW1zHHvBAPOfx
wkR6D7gEwWReJwNLcjg7RW9p85ihGJ650wOSzb/i12qGVPCZoAq6R8S/NZMGggC8MKBUiN6Q9UhV
JC1lasFB7Oo+lZJA19h/sVaXFvgXXKwVTYHgrGxYGNgC+pg8qd18RhL/9optOSCueuC+QRqD6E04
KxAtyQUkJrGtIPX9WuhnjbpFfiLzse939hT3ZeEW43S3kJBEhR9VAXU9IJMUs5NndRsmJkrhj0rx
rJYASFk7d/fWylyaEVZmiNWuppSbgSOw6i5VT7enbMsAUEAm103HW1qUyJmYOTd48LShbVNPKUEj
vRvr86kQpgo7CIKwHKUJmJVwLBRgfTCQp+pCq7+zbHSBueZ59HOE+Jp1AHJIAW559qZgOjn0LUt1
NERBR2X00AxpKAeUVco9UviNxVt9kXhyVKQt6WShwCGxk5zL3BddMPMN8l/XAzjzJ9dgQL4CO0ss
GyVSjUBPsWg4HYj9VgAq/ZfNJjyuWVkQrhJSQhWaNLCgjbMnD3+gFJYhnlUISLTH59vOwn9LWEmu
wImuW8gJI4XO99/FLp5ks2ibsmFhrzEJ8sFGincDKU4F0fdUE7dMwSnRWgwNXKARhbBiNAdEjill
4TIqnq4+KgSJh/l4ezwbfgBsLY/E0dfO8a/r8cDubC8WYyHUNv28ZMc0z9+ter5rx2YHTXSdVsA6
4bTg7cRQ8kJL8doWGSmOWLVnYcrSe4UeZwvOr79o1ouVQ1tJJ4dcMb1Y0k9UMo9pER/+dqwKKhGg
2OMMxsDSCxOql0ZeVUZLQ3yIZ8e/C/U1lvxJoztzer1weDeDGQX9lsjhIFO6HmffpxkpDJOGilR4
pKpdKE4eJTBV3B7O9VEP0ksMCNk/DpS6bmJMDLUaFhZWOnFH5bUmZ3PxZs1x67ny2j3tmA1zyIBx
igeUYdHLK7zbJqZpIPPTGAJq87PUHxISDOB66V87b2nlvVIsP3/W+wza2f9n7aoSO8XTkhKFhe2f
5JnqT1Z6eBvQzXJ7Cjee5WszgksqbK67BHSToVn9nNGBNFv3XftNsR7BKZJlCDVi3WXk122r13sO
RpHQwiWN/Bqq2mv/GGs6OVKps1A/ar71qX/YAz5eR/FrA8KmNoCb6nMCA+px9kxPcU1fAwxiD42y
4eercQgeEUOCpuwSmMmS2tOHe56Livd6XTYcQQeKDC9lUM1D+FoYi1KUTTPXMQuLBsSbILsfkQCF
5OTYPsdWs3O6b6wMusbxOsYJbyH9IxhjA/K8djb24UyqX0ufeSShaF9U0Jm29ybeCHTRoQ4AMoh+
8VC9grAxQB5GPVH7MD0nT815+Cnfda/Jkd3lD+xP/HXYOZS2XH1lTziV5DKWJiIrfcgO7IzI41U/
N4EWGGfI09727w2/WFnis3xxRyqjTBqmybCEFvik/bE4+fcp+ft+FGSPgBRFjhwJLg7FWZvpDbOo
Ecb04UgeYxIaWvLSGYEE/pfujzk2jZeg5OgoJ7KUnqPVn6rkdHucIu8wAg98ASA4AMRB7eKaCEuO
M6np6z507MK1aneUNTdN7tX6EBvRsvhLUXmd5c6pbxQRQw6ucR72tIu4SwoH5eobhMNEhezivExD
j1sAqVr20AOBbDN6ol3rytbybQH++fawt5YXXQpIpqErBxeBcGbWXE3IrLBJ1PmUzr+rBnpG9eG2
jU1vvTTCI+oLHxoqy0jtfOrDYrwfrMLrFG8yFteWP2nTsUjOnfkle7ltc2vz49XJfQoNYVdBOkhz
SrNUYBLcBJ7Whnp1mKovsbFXXtm0A3lesM4hG3lFPrCYTloWptaHGXHexxn0B6n0oyRfZn0X9cHf
RlfOcWGKP30uZrFfrGJMqd6HzQFhAfOZDcT2oa4P4ARE12UGylzmT9/o3sbgq3NtF5zs0BrislOC
iywDURa5wRAd8Nhm+SMDarKtMxelHB/9NMEI3W+Gb1CG+NCM05tc0Z3WvutHHbYmqAX+9wsE/5Ho
1JlglYD/DF1EVPZmpHvruLkPLkwID9Oe2M5YoaUqTNQ6oEoKIjKQ0O+M4yMAvzWVwhKWfTtnuQQr
2in7Tlu3+fUjVdwsUE0P8g1cGe1+OBVIHyOL+hUleXpqfteArHsmA3UGWo/dZfLI790+lL0JFq4T
LU6zOunhWrNa+YMSWOPe/G7ekCihQ+brHx04wYSyLI5VazBBII+Wuw7w6n53/qlOhx4sJe/5Wf30
X5wAFwaFGyXTeqXKTD6mu+I8HWRv3NMYv6768SvjwoRwXPdjJk8E4RmuDP21aB+zxO1tL0uBYL5D
6v5sFJB/yDx0j58rdILltgE0GRT2JnqWgQpp9MHVoUNmaDg2xp2DfSNsXH2bEP0ULeK50cbw26Bh
LdITz+azkr9RCBlOZjR36vn2dG88CLkQGa+/gYlaB8J0fTylFPwSmpQMYc8+yTMaY5zsMc54h5b6
uEyfKiTuF+QAS5keO0M+TWmj+bc/YessRvwAhLkGBc4rhiSzaOTZVJcxlMYORAVHqo6u1v3Uc++2
na2zAq05oDqBejEqmsJIKwokWu4oI6IUpFmQWv+xtLN728ZWJAAaKej8QeEFUm/CoavlOZbIIlPY
Lm1A5AfQME0smqbYb6bA2Jm4LV9BO6QGNCc008GfsV660umlWDXLKZTywRtTcjSgLIgTvWXV/UAs
F5joozzvGN16C1waFU7cTkIZHhyqE15rv9P8YAGtanw16zMebren8qPOIZy6CCpBCMu7CdH6KazX
OLROXZuwZNVAz2XQrbC7Uy+z10YFSDf/oVffKua2GQ0zWh+IjtZ75VuTvdfS8N3M7OMyS67ZVcGk
FF6jxYd2/OX0L6wt0TxX7kX2G06MHnEkA9CJg8eESIahGGmao1o+haV86mvf/Go44CsKHEh1lcUP
FpQ/M+eQ/q7sYIpBpeLuSbDwyRAn69K+cE4DrDRRNJ3BF4h6bi3pBSipvYiCO++VDeDCAZNTUKAS
M6hWlymF0bZTuOASiOP+u61B1x4ydnWYLrZLNfTb9X/QLh9Yi7E3wdyZReMGKulIk6FdG9m4tbMX
vdHrWjzOYdE7o6fa8wmweOoakha/StnwQ9bmpzFh0jFr1TZI5c7Pe4v406KMO/OwsceBtOTt4si6
I88v3FCDhFcPKwm+RJe/tfVv2ekjMEd6o+Q5/XfZ2UOqb5xb6HZElR6VC6R9xNc3tWPAH0GpjtIj
ZDmS6QRxW+jBeRME55Y0KNGlgta+uXkv9S9d64Tde5/EdwVpdzCY11AIDJkr0MHBUZVEBmO9BHZF
7SKhyxyyKiTT09IDuKzdW8PRtoKZHQbLOTbjfA/xy/MI1gs5O8gm5JR/V0by92lMfArvG0ENHSoA
IpX3YKtW0svzHNL6vm8QWzW+M7gLGi+f1CGA2KX91drTLtm6KlGwBkoFTTEooYttv7G0zGMONaWw
sZpg0ic37U9t68r9glIBmittJBiBlk5AyaTJx9hy9hJyGyvAKYt5EwWOGhRKhE1gZpBtsAxtCVvy
pe7HB/qOKboHWrr1WqB1OP23JHsQCAZcppNOSQ8ZpuTXUFW/0vzH7eP5+sBRQeAGGm2kcTmVkbAL
bG3ul16Vl7Cf0E5rtsvZ0bO9iuD1qbo2InicAjrQ1DKWJQSNEYTuygYVrmCM/dtD2bKCXnWgisHj
gUtbuNLSYTS0jnVyaEC7hBMvFKX7pxheb1vZmjDbQDsX+PQRWIpNuzYZrdGQWjk05/l+VK0MWsp7
vMwbT3bwkeHWxHsTUhygflpvUalDC2XJmBym/V08nUzlLpMeGXkqYopKruZrTuKlerezHbeGBqow
VKjRSMfz4WurakPUzIphNTG72R2XOQ/Ar7hXwdtaJkgFgLgbaDHwkgljS3PLKHAyyWGN3+/y+Ij2
vRfZMd8bKM79/VpdmhIGtDhVIbPCkENFX4Jhfszr1vv/WeBTepEVsOM00dpWhwV5RmthW7uOVuzE
9tcXB3IoH43yqFzB54RaS0oy1YKCmcx7YvI4PcjtY60sOwPZ6GjiVlBoAYUk6NjEqCCrh7JvLOye
anBTz8GbqHe1O9Wv7thj9X2Pdufa1YC11JHSAPE0On7EPh8rpYOCQalhos8+647FYPu3V+Z61vDT
iDOQ0US3BdpQ1yvjUEmihBZaCJqrgBRdMALhV6I/67aZa29GJIUHFy944wYTCxBThxRtzRY9nJvc
zeUzA7oJMkNZvtdPu2EIZwHwRuBAxpyJhiypVIcxV/SwYu2BmFnUxPYfjQJLwsovt8e0sTh4xIFk
BFy0AKqI1VK836pyqXIrxE3ppvL3BgfpbQsb3sYpGnRARkETjIZwvnoX+4ZBK6laWG2HFvr0QH/V
zs80VnBqj45LSV8BBCK9G9mIjgvwuJcoVNz+gOvZRHcKTiDAXfgBIVbgMsAgp0XPnDClj30ve233
aHZI4WU7vfY7dsTa2zQPCU2H1AklMA/EGQFsG2KoEEAtftwe0HU0ywf0wS4JNwSUfD2h0yyr3Tzk
Ttg4j7N6h0SBGyvGp756VxLlnA3ap9v2rvG+3D34AxwgDWDELGEFa9OoctA4SKGRMt3N1RNV7uR6
jDpbdvty8OoU7H6Or8ePzvK8FKlLpV/NqCGQoVAYR/pyh5hgI6xbfxBfiguXcmymWoVsS6H63Bau
9NVg7jlmXvJa3Q2P3aN0uD0BGxOObi6oZaIKD+4uccK1JObyF2oaWbXkL9J73munTmqDLJ4B50IL
3m4r95UvwRAQjQgJuDoAytTrAdrGmEDMvDWBFAPpUcl8KUHKebCkP+OY/O3++LDFzzQ8jeBQ6toW
6/quTO3RfOptY77LKH2zaV+gVbKzDsTQip3J5AHg6lUIc2hpRZ0fZzawGoIzdY2GGm5nWE/y4De9
/dSYR8j4vugm+I2GfM/aVcKFo3c5JgSlSbSzykI4mjSNzqgy2E+99dW0vgxtcm90LrNat4KwFFAc
nr4r/ng9QthEbIUdivoa1nE9oUUX10jH5PZTNyymX7csQmx57IYYiediNjzDAcjstodeb1E+TmwK
DjBDbUk8x0co5DR9zuyntqsqSHWxU21BKKdOZOWE3o57Ddp4D2kusWNeV99qpBygLWs0rpEu5kvt
tN/BpROhGykOY3Mp/BacmMHtT+Trul53lPpwl/F1h9SY2DJjjZKTQZ3CfiISAxp40bykL780Zfly
2851/hs0ZmiGREiAZgFkKYUYqpSUQU+KxHkyHzHezws7LpU7NL7B3gCJcbMX7c98Rk5RZ3sZj6vL
lBOoAUqJBy6QwqDIXS887Rw9HfrGeZJIAQKzDsBFoP7snRjxGqAAM3hKIzzEuwHTKYQ7hpM04ArR
nSdL7szvc9LjrlFS3flqqQv90bISh/Q8Js7XRbHh6H2c5aDMwlnTHKZ5JLbfZ6lVnNKlHo5lZ4/y
Tny5NQ2GjWevCrkRpAP531+cznZC5bIHJ8BTtyTLQ2KhZTNV5/G4s84bZsCVy3EJaBrmdORrM2YN
HgqqxgCZW6y5XxD8O67SQXVg6ePGNRezPubWbAd6PhpPioZW6cpsEo+NZR9INrGCpleLwCnzcWf8
V2cOGjshVAQJC7TocZbL9YfRdmpymeRlWKpq8axnqXJM4oI9x4lCvTQD1hHIoNht7XYGLgvMGLcn
5mqjfZiHhhH0MDkVrDj9aZ9BkzUFDMkqHb8a5CzIlzhDUrP963ZIME+CWwJxI4q/oCkUTM1tVhB0
WqWRs9DxV1EiwB8ypTvNtJABn0n799tDu34swyCfXA4b4M9WIfTJzcroC2jNRSb9qU+vo1L4E6Bd
2VujQjsnbQ+x5Ek68W+bvbqNoaSBIwtOBjQGTljB05J06LI2t7Oo0vTupLZqcugWpge5SaFtP++K
MV7FG4I94UYeazgqnu0YpXXfjp9a6VMOEIiBHK1XgoTp9uA+nvqrgxnWENWg6RmpMrAbiKcWY2lB
kYmORk87DCcngNyjr/hA1vmFr7hSkHuSd4DAJf2m/iyjXvGMyhv32qK5FeErcD2AWhzZSvRtGsKY
JYVQ1gMgHZUGknJVXnlkAE2Kbvxo4+JHnib2ThyysagI6SD2h8Twh/eud6na67rU9kURadAtXmJQ
JEdvM512ZnfLY1dmhMNAaak+ZBLEhtI0OQIVZlXJvZJkxzoP6iT2ClS/ew3KEYr9t6cQwrnL8QlR
CEivi8nKpTySwYhuTPekCNvpSVYi1KDcqngySRPc9qStJby0KDjSKOVMx+Ysom5+kpzOZydkkaXm
0KV7NbuNtUNGm0u8owWaM2Su186SGjKomVpGOgh8lyE7ltlnrRyfuCrG7TFtrB8uGVkFphJPcWhW
CYOyO+IwsFTX0VxbXskMD/OYTZ6THkhJTgrIOIEmMghAcTuGucOvNwS6mNGn9UE8grhJWL+xqzN1
tBZQ9lD2vZ08yJ9SpO2dg5oGrDwrRet28lHJipMp6Tujvp7ftW1h0E7BpmmRFdieXlIrdYvqVPaJ
N3/ZGSMPxa7HCHZApKNQMRSlxStSM5vkbR1JSkQNzatpcpziB+LcI2OMnCiYEiJD+nnb6sdD/JZV
4XE1z9lkVXVdRwMOuPytezF+5M8kHO5133YzDzoeXvlQH+R7QHfD+aF5IkFxXCL5k/ppPrKDcd7b
qtfnPZ/uf6fhwwcvAqaSpw5YT+tIYZIvgZfHmHSv7M6KXLls6aDx0n+7PQdXIQqgVpcWhRutSyeS
yNCXjgb6nMg45pfHih7azM/GpwRtov2e0vRVUIIoDYxy2EQ8YQ8akPWOZdACGBCx1BG4gbxBkfzE
Vk9ltVPv2rKCywP/4E5DJlBbW3FoazttvTSRBjJ/JAa+7/bvXGezeLgJf4XIDNJZaGFcm4iTqcJz
PW0jKQZ7EooQgz868uJqGtUC1uLP6JTLUI0qaq/QpvIL8D6lRxOrOd9ewo09ioomSCyA9f54VK0/
pJrjDFGLAX0FfcR7LTlU7R2wJFBz3yOs2JhVZAdQPzYQdOAtLaxd3aBQi7RcE9X97FbyFHXoQyMA
jtweEJ85YVvi7YROYdzHSHmIGBFHL3NjGco2sqtiOLSpLHtGv7SH21Y2PB+AUxRlwVuHnKBohaZL
m3fZ3EYoWx+MeLwDVcUzuZey+Zsi2e9zsRzbZGe3XeerEGRcGuUfdbHB0zGZ+9qmbTRL9Tknn9sO
WbHurpQGt+om1wIJsD6cp8arJOkt6fY0kbYWECBbuCxqCuhxF7bFoFpTWg5KG8XMOPQT84ahD5hU
79wam2Z4joVLidtQGVuPMl6Q03IavY1SCQXdFn12ErMPc2P+ur2EG8clOpf/z45wO9lpZozod2gj
wzqrbQcw/KtSdW7/UBchcPk77V3810S3BP80uk55g+sV433S92WeGl0XTbRiz3pNzM99nTseqob0
YajVJiAK2SO52zpm0DSBBwdHCl7TR1kFUq2tXnaRQdKTzLC5W9dQfiK3mmufwM6F9xX42Y9Ske2E
jRuTC1lOlFXRoITKp9gxoKBFwW7AihQtRq0Glf06tHbtT1X+bADQmjHb8hwJldDbS3q993lxAEqF
GC5S9SKpX44mhLKQKI1mq0PHhFKknyn4Tp9vW9kI5pA1wbsYUCo0e6EnYO2hVVvKUlbqGFw55yea
zuad0TqZr0lGAioemX6q23H6TKBz5rdmLx1yvH9POx/B79a1Q+EjkB/S8eDitSThMDBzm+WF4tBI
61rVhVQjcm6d865MenJeZnQ2WgPnD4mN0quLvg6KpAO1ekv+GsDJU0jITuI1jdoMWrbWk1FTJvOk
CY16ZCICNI+w00LK9nh7uFsre2lFiDQGu0PRKkNyEQSmY4A3C0jXZsqC21auNykfCy5eGxlEEDUI
VmKguWlWYk6Vvr3XWExA5WT+JGp6TJLE8FKz32nxuT7rYBCEGDCJfmnsl/XkqW1WapIDg4Y8O0cl
VX6qSlwDst7t6aXwXxLcBcxhKAaqaFzi3QhrS8hwWoAwdiyi3a9h+qz172351sU7Z+rGBK6s8NfI
xQ1VIfM7aW3NIqTuIA0JhkI3bSEPrI2l6lZ6DlhIZe0R1oi+gXAERWGUlnAfc6EoYWhzB8Sf0xtd
hL6Z0WuatkOCPNV3TrSrs1Q0I4xNZU21TK2NhnYQ3SN5HlSlX4y/4wFcGvTZSn/PMz0D6VL/pY+I
doVrdxmbqUCquIsc8/NIjmx+m8jn234vRjMfJvgcIhJFqUE80BIdleGCJjSy8u8qLd0O7aRDpQWA
s7gL6AUhguMuaGa/bfVDV+bSJ7lZnBxoVuEcB0h5r72lXcquaeIZx7V+IGH2pn4zX7PH4S5+qP6A
5v2uRsZIdy2wdxfJHdmTkBZ9VQUGBMcWKuRIFvGyztr6XJl9HMcoq2SFa/ysxvRMbNNvFcM3dSe6
PdSrznPRmHBaN0WqpmWisMgpkAI9yGAKaF1azYCdDToABIuUz3fThNPppFeTZQaSWtHUY30HjlDD
MuLsGCvOwNHrjVqc4pZatlfkGdBxZlZkxG8GKi8nFbTgeE40Ji28dhmWP7eHIR4iGAUaQLFS6GpE
VURkzcK7MjFZsQyRNg/kKKH8c8zn9B4gJHKKoTCzd8dtLBHf2LhqkcxDB4Ow5bKmHrWyKMYIyED1
MSuZ9Ebn0jqb2ZgGsTRQHC/NgsSiTAdovjSS3zQaeHxNMnh43qleDU1y0jTINUqSeiYwhtCr3EXc
iAkIzAsnZDSBskeUhaN87UqJNEOKCrWKiPSx45pqfW84Hf1WLEr3UGhEg3yTrgetWWdnQGaUu87O
l51OrOstzLu/eHkd7V+4ZYVDsBorralrdYyyUR/vkPZ5kkCl8FXvGhZk0lSHfRa/WYn2pDTDsLOR
P0qR643MS0g4+ZFNx6tWbH4v1LlAHV2bIpKobdgV8XSAjt2M8lG6eIhRZAh0ARLYK9Lw4Cxl/WSW
Q3pCm3cTlEkzvpOCVE8501SPjBLoOQtjRAJDrnxtopYLqZgyKNIW52zTWXcqtg5Ym4b8CfSHoHl3
9NjFgwgks3VseKY8fzKzxTkM8pCcpMF86ep28AD4DCTEh+A1Z5prVFW98+zcuB5QjQV9L6ibeYwv
NuBVSQ5tLjmbwM/+o69VP5mlyks/23V+snM1mmJ0Y6kHBIIv+MLb23Jjm6xMCzcEisSpjp73MapU
48nI45fOVL5OTv5Eh7tcQsr9trmr+Je7O0rvHPeOirguhny0AffdBML4SCHEs2vdJyD1RYesV6ia
W0PQU2P1WWrQtpLohx3b15f92rbg53o19FZnVVM0WLPi0hbAnEX1h+LYS+9lbHmqE/tzBf4OneZH
SABasu2hZVor9loftyb943UDNlogS8TQzSHyMkCFDutNehcoVBlxwABM30z/oONiJ/jYGjWuKHws
MgAoSgtBtjU7VKPDgg1GJNQeY+iiGZ3T/b0fgeaR52g0vJ+AlVkfY7aWlo5N7CkyS+N5SA/mogMg
+Et3QP3ytrOOG9OHIpyOpk6cVzg7+d9fRIq1lTAUkcw5ylh7ylLo1Nif2/msA5gD/VdXcZY7gzph
ZaHWibozxjo7qVtbJ2r9rND4DQGT4+1PEmNxnN14qCLpgCIWEnPiHM9TFxtNC/HvJNbxOu0nCtZc
tB9nMy7i26aul5P3SwJPgcHj8hZfx05HEq1ayiXKY2N0MwT/QVxrlX/bykbQgasIxxG4b9AojySA
MMeDUUlJ1ilRngwsKIqMnRtZr93G1sfjOEvq84zCPUihk+SQtJrlAxNv+WDXtX1jWIajUsTWQ+7U
1SFJy/aR1YVytOTR8tKur2JwGvbaswMi352AdyMuRKIER4uBVC9QFiK3xtAUsz3YRIvmpPSRsdCD
1O+dP3rvms3BAP3a7BGXlS5oMDIfBIvV14Xvu85t9pKJG0fd+lP4Sl64KerilmSU+BTzzvSqQ+pH
3Ttxs8OecNhVbg/eh+Kwjnwzyqeo+gs7XHPGfFS0Sotw/bll0N4pPjn81O7i+8rLX247xoanwxZe
fDhKQXUrwhmWvpYTU4Ethvi+aj4rVtA5f9sP9jEgFLvQngX3Q3PQeuZAkTqkFBrqUZe/gb/vQGYa
FCOkRNK9KJEfS+voA1OHcA6yPriM0Fm4tpRpWmszs9ai4pspQY+0Pc7kWHUH5NSkOyjWjidDccs9
sumNPYw8qApAEnrCeDp0bZWMGZw0W4yoM8y7uZ11zzByJ/jrlcI5DLoe3LTgIhKFXzR1zPQp7+yI
KUPnWzmD1GrXPSwsIzv5yQ2fgN8hGYFmYVARiT32ujoU6pSodkQMKfMNyBX6eq+XvlOD1ub2oDZm
DohTGQ37oHoDnExwdVmjrEyJZUdSq5uQMlHtA8BN5O+PczxQcJaDghIddKIVS6IaaybJjkqqdecB
UWiGW6QnXxgkTZ5vj+hq8hD3gl0MpuAMHAqx9gVLSpqiyQonoqpcP+dxUmsHSbUnHFUA5+1SiV6b
Q7MMaroa6Iu5UwgxUAb4m91YloRYHwpTkMtx4u+WNrqxcRz70tXyJZrbgw6cttm1btLFR/wRlM1R
lkx2upWFTwFzGz4E3Q/4D/T5gFITRj7pc5XWGnnQQMrtZ5L53GeAA9j9zstTeN78Y4c3g6EXD/Lm
4o2J7Rcvi5bmD3UZO/dkdmxPKyfDb3OQ3wMQ1R07h4LIUm19CVmunYhX8Nj/WEfMixOaQzyFCc/n
EmvaWuQBz5cfWr7z6/wavji/Pn4diAOQyaPVir+g1nNIUjWPtXIhD0UxB53FztBw90Y6HMrmVUXz
pfl35c0re/w8vbjTnCmxgROFPUtLgGfPvbqBVkDz5fae4Ct/a1TCzVk3cHxJUciDak5YIedxQThn
MnY3OM2J5NFta1srxIn/ddwEqMip3E8vxoTQzpkJ/n3o9EX26jKZPG1SFv+2FTEc+GfqgMEDJhkY
UACu1mbwwi5ZIcvkoTXqgy6fUPzqVA/Nj8fFrHy8gqEKZfuU7LWOC4mXK7tCgqFpUk3STCyZWT45
w5GV9OA0Ud/sDXBzGi/GJ2xno8gVtW4xvnFy55c9/OzWYQEhiH9nT4hHJTB2sIHPnkoLF/zWciIH
dr6nO7FpRUdFG6Ko0GcTH+JjY5B2MiRsVqc5jip1zVJ3x2YHPLDp3hdWxE3kAJ8oL0kOierPJtCX
DBL0YyEH9fybam+33W7TFgIAXjUH1kpUy0Z2C8dsJ+cPiPINaEflSKjnmeyrXUKOSlkbLqBEf8mj
9+FyACrxAxdAT7xV1q6eVLECN8vyB0X/zSBsUQygGcv/7uL8xwgKhHgGoT6JYtbaSIzhlo1d5Q+T
rjwNhvyUMONpmp2/e9j+xwyqH8iLoUQgNnQMZTnMat7mD9Z8yLt3S3+oEh9JaT/fE63Ycj4IEf1r
SRjQOKCfW1KbHC7unlOuZ7yTANk0AOEPVPxQ2YV/r2csGbWpbxgMtHIZ2BNoHvBi2wM8bx03UMH4
14hwI5mFJPdQJM0fGhrEvMPwzqqOyx5zweZQcKUCfsvDJjHdoA26tuTyiMXvArl9IiXyZbjNb++d
raHgCYzYhCerrkA3+VLHKOUa+UOXBjqAYbHn6M/QG7xtRXxqf3jYpRnhNYC6oU4tLSse5A5C28Ww
gD52Ub4pcy0DfxubsS+VJQARJk3BAwHSmZ4B019DmMCVWXxX1nPjadZcHYk+SgHrTJBIZFPiA/w1
eMY06ME8a8vr7a/eWoCLjxbzeJ3SNFDUxNyMw4PSHrUlUMyde3krtuFd3YBVIniDgsjaXdlASDJ0
jIBH577v31o9C1UKHSoQJlX971HrdhZic0hgCHAgbYA+S7EVsJWTuu6VkTyUEJv3B2bI91pXgb6o
I38J0/hnyS9MCUPrOp1MhPTkgQZgQdiJCbfHgWclYMyoKIj0eksx9krH560A8o2WSLk0i+fs8elu
bg5UHP7XinDdd9qcLIUOKxQ0Unbe3BlgLXH698XsX/4LV4MbmJyCliOp1n5A0RLTzNJAHlj2bljP
S/I8Fjt3yeZgUEoHwB4oDjSfrE2YBci6CoYQ0CBv84i6IfA6pvO8Gz5vPUVQ7fjXjnDz6w4FI9iC
WKzsQeDYgC5KAgmDNKNjz/YgeAXWwxQUHTsTuBl6GkCpoKkN5Urowa2Hh44Og84gd4TgWeOlRfg/
pF3Zbty6sv0iAZqHV0k9Wm274ziDX4hkx9ZAzbP09XfR+56Tboa3ifgiwM4GAnSJZLGqWLVq1dSi
H6QO5nHa2+CsSsg/euwE6LmTqSL7YT6QB+0J0s8MIYhOmWvBNaj5ZmNCIJAj29+QN6+SkUkKlf1C
Avv3i+AdfQUm5tzhcTeT52k+Em32p+HLbQUUGiI2SkpFwhWIC+7UEsyZnewMTzi33KkpeI59Q9t4
HdJSgTT1IIrX3sdW/a8sbse6aQSftwJZtHa3azX5s/lA4p1jIidlyXr2hMeDdDIGRbH5IjywI7HX
dIkXhFBurKq+WpSPVSUjneQzsu+2Dj/NZqUiWrP4PJQz2+3UYw5sFFtnD/AH0vpdetzO7g9F3/TV
F/MpMwM1/0raTQZ+tM7wDajmHNYTWtz1cnv7LEX7a6tA5wI7CxZw/sE8KP26zKCiika1BArjrI9g
wfEwLaM4T7Ns5p5IOdk8BCT60CGAYs+1clYE5dZUReyYHyq18BvvVGiyiprIpLCLjTKSCj5p/vW6
aF6NeX0LjYZeOWYZUjhFvqlb8MKPWotl5SG4PfzKUmR9JSLlARCZTZXGPqLqcb243qa91qhI36hT
+YQKcjDN9PCBw7oQwV08OphAwBEbItwAoO4nzTplRgsk4hDMaOX//wnjbl7B5pgplsXSUVs61REA
skabbmNzjkY06d4WJjIpl5vHmS0F/DddRiCM1suDlWMadGr6+QQSLHLf5eUGSI/NbYnvisDbYlQA
PVQAkbxHr+71eRWV1yY6Rr1HRYc8h18uRTUEnVIgllQTXfla2mWb+blboENVHTSv8TOt68NqqfSf
ZtGjjTNNmgJtjV0y/FO0TvcIBGOabaxpSbf1mq9BRdrpNfbaIvWdjqifkxkDeH17oORxyDWX4HKj
je2kUJR/by9OeNFgmNHAAXCAzYc8mjtTOtTMxuTID2l+3O8nTZbJEwoBYR5rrFQBDue0kcRrDPIo
mA6FUF9fd9XY+Kr54/ZKhLeKocLR6Y/XzXvn7YU/K5S8xIuD4hGIidZ3qbMum2q2bIkVFMU7sPfY
LVTK0MDL6ULmrkPranikAe82TCEpNmAR6TXJ9RWuBeMNWZ+UgYQ9d6MSwJUxmQXmDywlHkYR3d4p
4XGgCAoAvQY2Kb7JGiSuNO1c/LrlPdMMPPNoqk8knl+4ggsZnAFXTaUyyxQv5m4qrAOpSgXUga60
w0ssBikaCyESKBDYUi8Ofe0VslorezOv2yX3v7mnxR/jQF/3bYohMJ+svVpkgTrsrOfbeyjyhoAb
AoGDBw+rIV4LnpcFAOTchoPC3I1NB+qvIHfK9aCMa3WnTGqkW+Vf1qXe44FLmdxitUEt0WhpQvfK
aQuy4RMYCTZdO4cfWZoLzCrS4qg0sCtwsacaWCRaTGujUWIaIXGzsMnMUFdLNB+qftHK6s5ME3jr
ilGeGM6G4MIAu/a1uFKdRrOOR+g6WsDH+8QImyNoJG3lONi7/tve+3x7eSLtf5/+gXkmrKeC20Vn
LmMADJA0QAdVboNKTgGDelZtbksR6YerARGPFgDEGLxi1qlRWsWo4KysBbSyKJQXfundjWoR1VX5
gXcrWOpQFmLzG1Esud7Cak3xlFwNGhHQgiKn0E+OP9gfWdGFEC5qUWybINuiI1yqwK48tn6ebldj
DghxQ2M4394+4SEB7YTSgsUuNqeDmOaRjU0CHRzV1q+m8wyMzzhLsskyIZzmZZVHJ7WEEArKlGwl
mN5thZaaSu6TTAz3CgfRWNU3Cq5tP4DOeUeVk6w2KZPAOaWxwDi+uGUpJSsL6tFC8NrtUkcCdmQm
jb+oKPj/50z4xNUSW3NsNNgu1+qCEVyH7fqBGhkLsJC0QhUB1udajy30TVTEYZcG884c72eW0bCk
srhfuFugoWd0UqAU5bvItLLpPUPBOiz1rWxPcToEeMB95EpeCOGOBHXpAehul0Yphroh+i6WRl4O
EQUj7m8hPHiK1unUJMxSu9qx+ZGTO9A1xhLtFcpgsDTkIQwdYeL1mWAaDNx2QRD8Jl+N4a00dlMS
Nabk5GVSOAumLW6aJFMCo6ydyrDNNITTj+MosSpiKZ6nopKPFB8P1wWlzzLrWZZHnVXu9eRIe29r
5Duv+nHberHD/eOmoDT/HzmcHsduWjhNTfNoBc+g7gVqDX60CTShDlBMxs98VANpwCVbGxdjVwMq
3T0tkAt/ybzn4d6JfWrK4EU8YOo9BEFCH0EBa6gHkPBaG3pMrFIs7EVUro8ruoBnQ8eQxEPO0Kd4
r6h+Z77W6+cG0LDGMDe3t1V0cUF4Cb8NzAP4kjhDaq4lXuneDDhCvUMRBlxwTvrltghhwg85N1C+
mihdIG91vUCbqloHlCkCSpMkga7mOzNd7p2x2xT5J2N5GCxMWMszPMhkwEHBwxb4ZThYpJUYqyjn
jaZKNfIhhvFbq+8KBqugZzA/9mqA8vbb7UUKVAXcZGBGQGiCeIuv1a6Jlizz3ORRNll7pP7Modli
YGIpAwOJ5WAlAOkwEgRuL5sVVA+N1mI4i6k8z2b3Y5ycQ7mgxQTP0b+3t4xv7b+y2LdcBK2xWjUF
Lfs8cvojpp1iVckosVGCkO5KBHdAekMt8EhgOWMDB1ik/ejrRvbY5vRM53zvgen89jkJHC7rVAf/
N6s7AqtyvaYCELuuMqGLavJ1dQbflZU1BXbqSgC3ohztRwaGnEHlFASMm0ZfdnFxcB/jCjDkttuZ
sslW4hUhtQxoLOoFPDyxbntLy3UWqMT2q6Jbj6phfr69aUKlA94DaDrUz+Hlrzdt9lYHnPlYUz8E
5a+6v4u9fVxLnKJwHZhnBhQn2AqAH+KEdCppFBUGvpyL/eha22T++2ALLuq3BPYFF/q8qrFHwNCE
u5PYaEU696DFur1RAmt6JYG7ncjNG8WyQoINIkbAd/L2F4qpHxCCqhC6VYESZQ2z18sAt4pWxTn8
ReHc1T8H70A2t1chOolLAdwq7KleTFpCgFH5xMBEdckdFF0R1LXQzI0KF5qwuDuotupookyMBahj
7ZtoNV4Xb5/rju9geqg5nbVFfbJ0GbxWpMWXYrmbOS99PpV1mUcJOandq2Ii/936aywrM4n8Hd6N
v9fH+dQZKajM1rG+LHfTiJS6EvT9BBYpK33MrYd80R6W1HspJ9NGMZ0Ukte/yOldiufC5FgbB1Ov
Ib4lD2v+eZwmf/WHpd4sVhV0RCJNvKsoKCBjg7INT5ydjl2S1wakYbROsna+boZKfsR8TInWC+UA
mwoJIBP8g0QPL2VG6YfTA8ZiHY5WdSzzo0clqs9Um4syGQwUzW9oDcT/cUenOGbWxivcOESQ6YyV
SEvVMhHc8eSJ0zkxixRMc4D/oc5XB1l3t5T5BfGG/XcpPP0udTwlVl24Vloy6Avmh4M7xPuQMQJB
CSIevGORjr42RmoNEGHTjnnUu8+Y4IHuhsNU/yXTOIuQdXDlmO+UHTh+/VqItigtUXpsmaEoZVgw
thAls/6SrutfKe+vV3AJs/byaylLX+qVVkNKp9khDp+ojw06HIsxRIv031tYOArUcNB5xvpnrkUV
ylQ6Ra/lkVdXbeiBuzdA/nuR2FmRprGhyJCDIXF/wJKUVbdGUPLCDqX57Bvk+6qnYe6psqq3SNPw
esG1RK0DhQLOc9dj71ZWbkCjgffZ0cl3jSB1JO9M4WJYZyirRrAw+3rLcq1q+xj8kdGKMGT80qmh
20lMmSgYZf2v/yuCJ2ZfjNxOerBRRoV2rNtsv4wnO96BByjwqCyXKfKxaLZDUIVXFx59/HKMlDar
NRZR18RbPLxY2vnvdQwd4cDys75jcGByG6YreDMniEUMhfoKBmqUHwDXocv+twQuwVDU42wZ78/j
7kdHi2M5vKn5cwwq1dsrETrUS0Hc/U9iJ9XNEksB2JHExyULjbP1jDzzMm5Bsdn+5eTRd0twKY9T
6GxAE1PLwji2dQzH0Z4LR/LyEV0akGi/k+gwMAp3PC4dloGiBz3SibHD0Aufdsl27V9I1X7Ac4LR
EZh/9NDhFc75tKaoWmfQYKIN9UvVPHrIKqQYH+YVjkSQ6IqCRQZUYOhiMJGpuda4xOsJmqjm9/di
lxoHKAOVujXRxbkUwl0cWAFaZz2MWmxbyBocu97+yDJA48Dqqnjx8OzumTmQcRghYSo6v0dNsrNe
VdncXuFeXQjh/KYRa4qtF9grM0Vr0vDGLqg3TeHtmyOTwoW8kznGtEshpS7jKsSgCSeY3aYLSJbJ
0CVs3/nIyYQDQE3fZXzT7NwuHldoGyuTwYV9Hr/Zb/lTielJewUcqe1XWbFJZKbBYY6eSsCf8CZl
i76QlKvEU0ow80ReCzrxtWynX11cu+jHU5XzUpY/RnvQJTohvK3QafCyALdu8KUnLZ7ADpXTAq6U
oPQ5By3tfKMcQ3t6vX1kIkls9g3071/eqevVpUqiNFWZF5FmRV1dhnVyBtGJr7SSNn+RagDahVS9
ByZCdBxey5mnth69uCyiYUOa4Gf7lzNI3m3o5e9zpwR6Q8VtC6xDde6GKgLsOh4fb2+VSOUuRXB3
CH1ac1lbBUQkX+fpjv6opjtgdIPBeEVpIJB2SohMD3paAZgEizfIFDl/p6EkVBpuU+DOLv5qm/7w
AWwfokGWKgUyBpEI5xT0ru3muMWKaEP8gTab0v6Wfm/bretUQUE1SYAodKwA/jAIDpD+sHjXSlBg
sK9aFxXkke6xK5JzhRJBrPZ3WWYr/pz/jMs3UA9oZJUcnUjLLwVzWwnuf10rOgjuknbHRq0s6bgl
xTmXAYNFam6DHh7JbQwQRlP89Qr71LLKxYOaK8POqY5k2H2k5AkUzm8RnKYX4G2YO/RTRe+blQbL
cBzjt9uqLlsGp+p2Y2TxrEIxtO48gX41PTkyFiGZCM5X2HlCvNaFCOwU+iSwU2Z1/MgqGDoGmXID
B3J9GAa4+1z0NBaRbsTrFkzqWtAazpu1aPHmtiSRacA7EekCeAqUPrkoIYvLWitHSHLnfkJPhjbi
IWcBUey1sxqgzbU/DcRu9mvTay/rqMsK+8LN/C2fhwPVeWpnlgNTYasvOC9Cnz92XmziLa4vjAZ/
d/tYyVkdE1fIrcFdErTVGpiy1gDhPb0Qwt1TBWNQMNbDLaI0nkAdN4fTeE5d/bGeJLlZ4YZdCNKv
VSMnHig0CguWqNywDjRkXpxOEnKLAgdwdAH/rWLWrMbj6nOKGRmNRYrISFS/bU+d24K+VfE34W3l
Y3EuHwrBR+CBD6QxoL2cmqclBk53ivG+FgUzpzHV8Am8kclJ6pFEK7qUxFk3q7e70h1NeEA9DpPy
mTRvJrhi+4749Sh7hbGz/mNZ4GcDdATtZ8AcXh/RBMQ3G+yIZb2BSW1Fq8WdET66Q7AQP3+xpXOy
RCoBYsr/yuMWNxYpZidkUAljHSJntGe/aavALW3f7pPNgvYBIIrn3eS90o5uk0k/9oP1zdPnoKG2
xHIJNxoZjneuIAw94NauknEa9Cwpo0E9TomxHToSOOVdbz2RyTzcVh+BLDwMWL8SUmqIo7h1p9a8
uOhcTSOl9uyHZlFtjJQuCl+Z0JDldEUVmqCykxhMfmAOi9fAW4f+MoQBGHzAzxuwCqdPDVDtRmhu
CciXytoWtj97fqNjvFuz8YwUJEmnHAy9av4yT8goa1+1CrS5yZtRyoYfCMwOPoYlehnJMkZ0Xqua
PXmYUDvWaaR7oHrdWl3i22wsbvX3YT3ksGwSXARcOBf/lJaVqKU+pOjXyJotum463zTTeYN+rGmP
NrdGYhnY0XFXCLlrlf1hI1r4+A5j+SbYhh6bPKBTfaWkDIfZ0iVSBBfnSgq3e5hCkzpGBikGOp9B
H5Kk29L+y8mM/+qLjcwi0EvoeuSLOFPtdInZTmnUt+XO0R+LWjkQGQ2uUA8uhLCrcvHUq4sSz3uQ
k0QEvaHZZ2K8gjnJkLgFoRC2HkbuglvAuR6qFGutOVjJqBtHqm5e1yVwWypJLr6/Dv44+wsxnAlJ
F2vRVzKnUUyTgGpHaj+kprKrrSWYevMJ44DBMnbWyudFPXidjTGUcwh2xNDU73s8ptuNN0dO9mNZ
QDSyb4097nKk0O5QgRYt0x6sA9Czm6FWNqQ7ubLITWSTACRFCx8bHQySyeuDGPWpqRINk0HyClN5
75oD/T6+1h9AkeHW/1cKn7IsKh30TiakIARFbBdQijdWL+M/Fa4FeQo2gxhEHHyady40VJmZlNII
CAo86xrEYAL/ajqf/96Qw7gARY0cMeAXTPEutFebHWXoB5QALcCpH3M3/tX2qR6upFB2Vrwgg13D
jdyWKbr7lzK5G7MmypR3AxYHlxHYxY8Z43MHia8QXRh00zM+KQBQ0OpzvS6rnyck4kHcg+IP2KtO
nfOzcnbx9vZKTJGxRL8SPADycEiUckvRsrzW4wJiQMa8GyNlD66FMiQH8O4H067MfDBD+5qPsQJ+
sU22dPP9+WsbGMfncWPt48c26HR/Ojg70E75bUAPNPxS+hijs8sP46vkW7Fi/m5ffiqX+RyXISGp
k2RRCjaxvPuZGLvbAkQgMeNSAncBlXnsch1DNCPDpjvU47b23Puj+jnHpPi5MIBjObbW2RxDx6n8
Utbg/o5Pv7FAnoOITDQuzQEL1M/ON7CdDxi+8gL4JX12H8Yf5Fv/Y75vEj85I+V3e+ViLQD1EaBj
KP3y2evYbEc1yytwvDQx+tHzsg4TEIlLro0miNnx48iGwZWhEcXjfKZNygYOu80iMJ5Y2QuZ0o1j
Z/t68BkBY+qD989HQbDExN45/2ROe9QgbTpu0eEZJ0m4SIseIit1+UHcJfOKGfM0YnQ0O0npt+h7
mLVg1p3AxIzNdZaEnOLlM+oK3DSNNedyVzpJCjUZSqhXtwQ1oeGqg1mffEtcnw4n41T+nPXKN8at
Pmbb+aR9UpdtrD1WyNiMMoiWcOUX38Ld+yZblLiyceK2HTrrP5OS+ku1r2y/prLqNT868D2KwQMD
oCBkdVkYeL3uHJVGz5rQZU/Uc5m56NnpfaqdlOZIFmdL4tQnfeh4n+t0M9f7xUx8fRolmVhh6H35
Ebzu1SmqARpayvGCn+5GWK1g7U6xn1Z+/Ll/8+ZQe8n8BQ0Pn7vPst4/kcO4FM7pWQL8i1kYaP5n
FIWz/YKSVdC1EvPFrNMf5gPZc8TaoBQB7vl6m720XZp5xQrbQ47AV9ePXXmcip+qEY3jD0A7PuCh
0IcCrClI2cD+wYzKhee11rr0SgvHCuQimOkZVKRPK+R9ZMgEUQYV1Nug/WRJWzwLuKguzmqiAIKX
RSUdgzL51GhOwKp5JK0Db0QTB6w0HomfbhtFnqP3X711QTaD64qhX/zDpTBo5hQJ2l3n2ts2ax6s
+Za0v6bW1yKaeZg7/KyV6zGThMr8LNF/5SKSAfAZcRqqIdcbq6lJbeSTnkWejmkCMwqJ1cayUn+q
7sokDluQ1a+IUPvY9vN19e202+ONJclEiOIPaNF/P4LTppmUadZZIBBQna9A3AUTaArQ8nnACMvb
2yxSW6gQYGpAimo44+vVYlqR5Q56TLHa0O236w+wFsZjkP7j4i5K3gciP4eSAlpBgIvz/mCZ1Ga7
UNbVxlMntV6rup2CRMkciZsTeTkHPpRRqBpgM+EsTUentYBPgdpYG30+J83G+FEl0QA2dlkxWGTF
L0VxdgUAONRpa4iaguqLFuVPNVCj/u3zEV6DSyHc7TOrZKV0ghBHD1+Gya8Lfwwy0DVj4DjgaOfb
4oS756IqzOalgG6Uk+ZkFTiFY0gjjnrAFHeUn/35HM8aGDpGn8jI2EWW2cFYT9athavOv4YcN80Y
RghGczLSoGwwTTzP30hLZM5fdFRsIjQa95jv52OfxY5jj6rgG+mNdm9pY1gUGB+7G5pAS+7yJYob
TAm273XvSwZ242mbq/YeNPXJ+jnWZJgl0TVwMQ0GYGP8hQFN11duria1BScVOM+Mmh5cp882adxp
kssmuthsMgpAEbDdf1Bel9VqLPVsZtE6kl2SK5syBVw/6UJvBkN0eeya8YwRhhJHLzpQNPvoYHxA
XIH/XK8NVDho/kARJEpGNwDbg1PTUOpqRRt4KYRzfZpWmdoEDH20tud6/WImq+TS6SJ1uZTAHRFZ
kbCxKmxe4j1U9hASNOpbRXVUQSpROqtfxOxZXQzKETN3M3pSELFSy88auquLfkKLm+njlb+Z8hQw
Tuc+mzZxvm5NY9dpfolpub2+BWur5LNlX805Dbq0Cpqn2ZHTaKk28ez6JH9J86CnMtMnPmeQqYNP
FFB2nWnfRfQBkgiLVh6cJJgAgFdKfQUpxVzb3rZGwoMGWB4d7YgC0NBwLWUFf8JICaQkLQZotGmA
0aa3JQjXcSGBO2il09Z57rFllQag6mQHbhJVGCz2ESkOMHDIw6L5m1vHEJt5MXS4Fc7shCNKPyyH
NS+721JEttvTfkvh1lKkpElAPgCuo/WkEyv0plcU/UaMS9X1sFRlbLKiEAXM6xhDA0QMsvictlXT
MpuFB66QtLxHPq+Y6WkAyyaQevFHto/NdtfBNQHrwS0sbQktOzL/S0W5IGLwpmddkzG7CtdzIYVb
D5a6Vg5jdk2GepMPy9kdWRX1uHay977INLMUo6oC8AtQObvHF5fHsWnbOwQHldspzEkVNFZg5d/Q
qlGbdKONG2RIb6uG0DJcSOSivLR0YgVTyMEdhpHoBDNtFq+JfRdDN6o++doSWalFqIoWY6Y2GB/2
HydW0aKhK1ZISwwym5PW2s92dyhLWmNgCIjgJ+jTLp8z2WOFqQL/CmM0y/8RzB1iAibMOS3h523W
Yj6cdPMVjVYf0UeMLTMxi5PxFOrX55cCNEdWArZc4hk7IEIpsiidLYnEhEcG5jDUcGH9MLD6WkhM
kg69YrAZKID6g5Ed5q/euMKrVDuPDpKgWRPsG0b2oFzDCDFYf/O1NLMkY9djinrk1ilmBax78FV6
eGmNqIiDBr4KkpN6LPwNhmfvMPDIaT7dVlDB5QNSFBBurBQvaD75lsSGoll5TpGbQvrdiOtvTdIE
GCnkBCDolgQpQmFsIqAGRnNDdTnn5QztnGNKNtrJ1KUM5zYfg6ovMPwcxGkbBKQy4iahPDDCoyuN
nScf8KXUtSZr6kGBMBtocB21Y7F0gbqWGz1N/rm9kcKD9EAzDsJx+E0+o1w0rl6ruHwol6N7IM5n
pJXQHB9ialgmURqZKM6odEuVJQqocyKNIAOQDr42Z36ryfpVRIlZaCauNKPUBfMsd6enOK0XlBfQ
W2t/Stmw5pB+pgfVJw9VVAfj1joqAUbYHG5vpOD+XUnljDTCgkwpVBZJBUng+K/Ojoa3JbA7xdkq
zLBC0YTR3KHCyElQ8mUsBgd9mu00gn5GdTEAd/p+W4bA1cCloTsYPPdga+Jfw5hCWzo1Zh1EZpPM
PlhA7tSYbtZqY3TapkqL76CO6pW320JFigFkiAnKB3TMo+58bUyWKc+qynARh6Ivi7YvOfL4iux8
BC4GxS10oCFLg24GHoxb2K2T9XhARX3cBdTDmLb4k3VMnEBVnqXstyJlAOIXxgLMRwagC9crKpbB
VtQVwqryS+FZ2/TFyIg/ZUUAQN8HNg9dQBra1eFa/mB5q+tWBb0I1pVVhh8TRd0BhFUEdbssEgUU
rupCFPdYU9Ycb5waFzgFKEDtX6bp0+I+tMiTNLXMMYuUHY0nMLbIaqF4wWWhh7Ee8mLCsrz402gD
6VmZEq8sylPCdTG2T0yhQDcVZ9YzOiXOZMCHoIvYj70GMe8CPM0S0Fzx027dpcUvjNj1PfUDPbGM
axFPeQzkAEyNU3hDsekUZ2gerg2/+z42AZ70t7VC5EIwhgMGHcqHEVbsyl2EjKjdJxkyauDFWvLP
+TD7mGV/xCTNTSorg4su76UkztqOSboMmQ3ambhnY3lTu/YzMuuBa+WqRP9kojgDaKxuNlcVeEia
5K0u3sb2xTUloCbxvsGQ4+qygTPcxW3twssrB6tRzSyolCIAQLas4m06SNyFeC0AjbEXMTp+ef1u
6nxta6xlmjdjtc8RvEgS0+Kl/JbALcU16rgzoWmRuwQ/gRkidx/pbgEi6bcILrAl69AMMaNPIvr3
pPbb8ccqc3qyfeJsDqhUygRchuAOqA8Yxu5tvP3tmyIyaiCoYyTlDtwrb2jsekm8JQXbB6ZKtEPt
k+ZEyWFyz79uyxEZtEs53HG0Bh0yWkLOiEEC4FdVsmL39xJAio0ECxv0A7N2feddYnmVM4M5q9VC
4GEW48vt338HafIByKUALoDz6knRCWW0CrmPkXUbfVNVmMIZxHtnfZrSt7U8ZCi/F+tmGuug/tqD
o3kNmvxlKTw/O2bxoQ7BL6zICEBEOgLiabSNIt4DzItb+LIofdu5+C7HBSOt8jrHZykYV3R8qGah
gAaSEfhazsxNjTE7o+PB95ULqq4acMWS+yoqOCPy+i2CWwaJ9cKrlBh9w0W2j/XTkk2BPYdA6j+Q
DOhzg6i+BtDj3HzuMdmteaJVaC3OrtJoaCSfrPSurWW4FlHUxDAtUCugAPDYutapxcAoznHAN8VO
ddLtp2T5pWXNnV4a961hHjCwRQZTZ6v8Q8kAb2HvHtZrxm10rq76CEJH8EVUj5rWbGvn18Ay0sWd
XTzfVmgR/gxTllgfIPp0oT1cBFCTtapqHexZ7sk+lpG6d09G2G+tu3Gvh9aZBsXGfkpP/cP6EzSF
oenXwRIqgPX0gRkWW2en+rasR11Uf7/8KL7+PiuFZscUH0V0XCIz2yPsDkbP3Keqi4m8XdiDhNIc
TjOmkrlpei67+dHt3a9A+m5v74/0UzibhcpITzoTLkR5KPbKnt4XR7LVvpI9eCejbDcc0qfbEtnh
8oePU0dDJghjwJbMCTQJrfWZ+awB3azJ5Ovz17EGbbgkeyDS6ksxnN8qoOm6kmCL5/FJb4K02sAJ
0z3sUy+RJCrHYYaqC2pp5O0QJzHbdRmIteZoZA5qmENjPnlW+8uL+zsztzAVOv3smiGlmxKwBoKZ
8FprS3ybyDDiaY+HCF50GrzCtfBuUAq9AcdvRI0dWZ2g6ZPtXMlQ6aIbC2g2oAwAQiJFye1mbCyG
1WTA9MFU+HbWKEBjlmimRYtEPZr/JJ0iKVUJBaJeC+JuaAo6z66XBchB38829jQ5uAcr3RZBey5l
aQTh3l0I4fZO06cYRM0mUIOo1YygIWy8Fwyzu63vIq+CVsP/roTTjjUZAcC2rTTa+pKjF7FJgwr5
909zdnSoO4fW7KeXTR4WPr0zdlkNhJoZ9pH62p3Lx/VO+2Zss4MZ4LX4CDaEnTY/9+nRlUFPDHYg
/LW+/BbOs3lqi8eOh2/xkjC+S34lgfXN2gI1hUp4viFHI9K2cGzldoqS/m7eAVNEH8274vu8qR7I
P8VDf0+31J+fPYANwttHIIxqLj+OGYuLGzomq0qSGNoE87YBKyzswSYGq91mSYMCSe9j/d3rfRcK
HSyH9DAr99MvjN3uA3XvSB4FMsXm/JGjL3q6MsUukKLKv6RhdkgkTUUiC/t7tfCz16tV1LpPMIUK
ah0OJ3vbniTbeVujUYO7/v3UyivVUnDU6mYTB7eP6vb2oF/g+rdLk0yVxU4KUeU/VbgGaiib/HX7
1ls8dslTKEGAh8+37Tu1OE72XnMlJUTZDrF/v9A3xV6HKWdwZGU84o76nSabGiHbpz+sCklQwWH7
lPsjJrWj9OX+omDvQX7j9omICt8XVga26noxGtxePLoQFZLqXg/eALT9noX0Xt98ju+m57TxX8HR
qG/po3634DW9o9/G53wv69qV7SlnYDKVmCYFJCRa3VM1I0pLZME509v/24QheLhe6KqpcdsMcAcm
8NaGT0PtS79DBfNBmXznodzd3leZGnKGYMI0NaPN4bjLaDt/HST1DGH15sII8MkHw066NmaL6X8t
90owP9FdjkzU4utB/YTHXbpv6/upOi2yUEGYm7+UzJkHPWmrRWuwMAyqxvhZv46y0Y/3+vfu0Bym
nXePVrYJA+Mkesr268bpvUPJL+6cOSZoDSVQ0xXcyK5fpdvO8sewXN4M9ykZJMoik8bFJ40zKwoI
n9OoDdG1+W3c00McaEGy+X8pCY92mBPFnFOdGRIlbJJ6S41809gSfyFcC6aHoAcIhT60UVzrfe4M
Xo3EG9YC150cgSYzNskcFF+XOxltmlgtL2RxytEmZWLHGfZNxTRb5BB9b9X9eXZ2owe4TLtgSMo3
rfKTvDingwMgdL7D1N6daxej31MZAFxoUy6+hvM27qwn/eLCFTjpmAXr7Hwya0OKtma/8odmXkjh
dMUxl4moTDPJKQ/XrbNXt0bkRgg30u24lTW0Cz3DhTTO97iLMdvIFsP7p36Bno+DM4W185Gg9kII
536qiWrerLI7XmqbpXleCkWi+bKj4bzOYFp9U3iQ4JUvxXRXqTLEhfjZdrEGzqGgCymxpgESFONL
Npgbkh2WbNgWdAMsSTodtWQMK4x8cJExvH2rZReOczRVbmdqxxSieEuPxa7eaHfKs4nMz+G2nP/j
tr1jHBm8lreJbTq3sxcPQKPqFPy/5WDZepAOdEiDei5KLXTVarHwoKPL5GP483TONBcDhZvVWTFq
pjLq/aBrZbojZWGjG7ZP4Q690pBRqbEF/3lDfn8nd0OSEVVeJExggcjWnBGPt7W/ifXHeZLsiDA0
xmuSTSxBu9AfmWBt1W2D9RO1lATosPHJsiVTE47Kq2TrhZf+QhJn6NQxNdx4iYHW7vIgs9E2450y
5fP8qUcn47OJARU2LBqGbRna023RwjViyLaF4eIgJOJzxFbn5UppFBjZqBd+mhmaP7rexibGEecs
i9eFJ3chjFNlY1WrcZjRtZKk68syxcbBKWdWXkvUoBnRKrVgvtnWXVpZQlh4hzAvF7NtUcZGB/61
08L009ZKCsCEe/LTQ3Y0nR4WPYqnbRs/ZEATAZRye1uFK70QyD7oIr7ILU0hyQiBSzftwHYMvNL9
DDacREMVybLCZD3eFshs6B+XwkWbBcA+6LPiz3FtMPkD0B5c3rfMKI+L1n2xNfQD3ZYidBeYq2qY
4DhmpHzXy6pSDNZz5y6Ltg5m6s07zLzKTD+W8RgKK7EAa7ADQ6c9hnxfy5mAF1ycCqspwWiwonNR
/6dKd4uS+1r7iMZUv2oApZVhUt/75PhNBKMp9AONryjBcctLh6QaMTCFdfDN0bK3j8luOsUv0ydn
8odzcbYP8MI/dcVf7+p9eV62FdK/w1Mz+O0zUu872WtKaJIvP4jbh37KXBqzD1oCZ+tt6MYJql17
l23ps7mlD8b37LxKXR2zn7d2gXOmSb4YEyEQqmL92eNPErYbZbcGWvRP8Sh72Ig06nKFnF91wHTj
tMr7lpfbVzSX+eXmts6+Dwi8tR7u8q+daaWA3KEVN6zuPUxpvve6IEKm9U5/bD81+zoY9jBCW+1I
vseH9jgc1K+3P0GszxeKxZuDApNj7QGfkB+s0NzRY++3PsGrV/YEEJnzi+3kH3Kk1UlBPQgCjU/b
n+v6CB5sDAz7cntBImtzKYbzVwAWrph2BvOGRLnq/w9p39XbuNJl+4sIMIfXYlS2JDq+EHa3zZwz
f/0s+sydTyrpijgzMNCnA3A2K1ftvYKgL8FNhYVpQd9FOn+qVDlDO4RD6bTmgCKMpxfv4poo+3wv
rnxzWg+2cJb03hqN0E4yIprZV2RN+9EY9sG2f8V/1zyJvwIn06WFm8E9jhdAhv+zU9A0l2iKAuQw
8X1j9lIB+LcT9SIgYQLLJT3cZwarfHnaRsYz5XHH372HXgamtqih9uUUOlrYovReZ0mkKxuRqEa6
4om6sHDunWGXoajNZ8q6Mk2LeS6Z0qp6QlrAnDOeCw1amkrUbuOLjQCvJUTZDX+f4tVAatKZHebU
N2w2VtohXch1LLWK2nA6rhnLMEC8xpBNzWqNuV1LrhBLy5DackS2UEOtQ5CJI8x+WseI8bjffgGt
D3Y1GqwkQfcHzQAbGfRNZKULyKXr+Zo3ZUN6KQ7squ30bpfth5cc23f79xMWMI+/4G4bQeqcy7KA
LQnU9NCmkI2UCWe0Vh3BidWGj1p4VtqFdMPdjQDyKaAXghYLJZXrm8AIopPvpQ2A5xIps1aHPVuk
GZOvLzpK3z9sQRAAhR43DkAqr0PlUJLMUgEsAeGsQP1etXowX9TwZeA4q1N5HSVY0oJ7obQidIZA
nttJ6WcKBZLH/Xq3yArCHtibINDBqnV+LFzcHSM2lYfIQ5O5Ru+Lv75slYXZwVXiLWQ/KkgpydNA
tCg1U2k7CeslXOQ9GQUYWQLDjTseN2tLXcfH5p6o0jCj0wtRb+M/4jgQEVqRWe/0P2lk9bAi7Vfc
sB60vwtNvzva0B6biYPAmtKKz6waSGIRAEXOqx3Bvjrk7yEkE8BFYkQnb1mrSW0UoWdyP66NeiMe
2aYk01iQ2R1lyUtrPpVvlhgQB/AFg0I0JDauOyKDg5pUJDMXLc5UklTMuc21c9jAT08DpdKMkigg
PdDfkNiK3xe6Yj5CHwWnjti4KaqKKcC4gBGZEVScKwrvnb8Fx2U1ReK+bqGYlvpm/hP8L1wERGB9
UcEF3lyCyOZ1s5Hl8POmBS8H1i+NugvVbV8chiW1xnudOxNY1FkLFyuOmuVZHlZyI2s4Xapu44fZ
mi9atKx0y4DHa6n5nCruDQJxfx73670ZdhmWSh549QR+0YSwvN2AmOAXqcl4GfGUcteM7cJSvne2
AbSPmaxBrhZo+uueHGWBKZoJPRkXPzATzMG3XXSOuneeQfcIUqvzmuXpp20tJkHAIOGFmeHrufCO
W5+YZ0YcmWMLdaCcW9j272bsIciOWjvyv5Dvo7ZJli/zf6g5hYTKaP3plxD/L2uSVUfNaRPGKgJU
mcCaZjVUEEKn5JG4bSZTLdTPImAXimd3uxhMGui+yEBT0OdDy7CJyAQYT0GsCMM9xwIYucoS/+7u
tQtqPhISQRBGxPv6eiT7MSr4WGWwJqDrIqzaJiZsrIAX2RldZEJ0RSz0MNNR+3k8Xe82D3ors5ou
cOq/teqLs8CbJikNmggueJ06+y1Ig2z03sI0vds6KE5IsBTCPALi/rp1PNfwiVC0QKeHYb5RM1bQ
Y6EOTM1jo1Uz8Y2F/KewGQv8Va6+C30pb1pk2xdyUfdEPoC+AtJ2hu4BJ0/dBZuqizQGGcdtNz75
sVGFPYFrIhEkR1HMfDIlRtjBKKqcasPPgndedDxxxyAJkc9e1o3v/PvOv/wcaqbDG1uqQLgB1FSJ
nBaiL9PwnDFLc+veRggdTFDYodYAzjy10cNKOOv7EqdMWiumon2MQ7XJFZCDZYg41v5e4UtS5v9S
RRmnGRJhOOJBEACJCb+/HnKxgoeDpDbcWaxSSG/2kc02yOTAuS8OS4NL2383kel4NFHfA5E8bqSa
Ow/yqsb6FLHpTuwCDohaLTdBqK5MuRxWHiEaxfea2YpgdUwQJHp+PCvo+9FNFOrkAlAMQMwKUdhj
/ZkZpX3y/lbOn2hfxvqSiAl1yZ5j4bSaRXLB70FhfW7xxfpPe02AnyfLnfOqkraa53EnL5fYr2Co
IsPvNWlhO70fD8oas08NJAaoHhQjQW2CEvE6xR6lzYDjg+Eza2SUhbVFp0T+u2X/iUT1Yq+xedUz
E3f2cxPCi6UGXnu2iwyxfK+TA0QU+n5JoJ5aaf+EBPUBDDAI8kKk/rozZ1WHIRdG7lxkU79iqyI5
dVWWWeDRyGbTstNJiqpkJKkoDo4/iMJqYebMvXdxp/vnA3DbQZYW2Lsbk0feD6JmJlGe05foL47M
wZX2/Vv6xG6bfbZEGryzGGB2959g1GbKdEkj54h2rsNik7KVmTSxPo6NudCopThUr6LslhcCBBXO
fYe3Z+Af2lI1fHVal8K6aDg9xnNJSiWGyEl2KHptpcbxmg1iO/Z5gxs7+/H33B3ki2ZTdy4I/nB+
0Etotg/tDRH5r2kHHxl95IRNmIh6nbGw3a4XeuHuurmISm2nURxmcp0jKpA8ViP7lueFRpzxVtMt
edYs9Ded4huYPNKUHpOo4aApJE5vSr2fRGXpFUCnuOjJ+ntpuNh6ui7qce9Ek9j0J1XeIAOwbjmV
TFwOzhAPFjbjBDgyWHmyckYkULXS5XjJb2phNOk8oAS6ee53mFxMWpCwl9bqUO3FSN5ITWdIZbtK
kspshKU+vrfHY/FoHJIBs0nLb67govF+GYuMEjLYKt7BPeRATyWTvu7s7FjA7YZ0748nLX0D++/O
/k88arGWUSeXMi655yZQnQLqUCjnmHna6UNR6FjE+gRL31SCNYnA6rUWWgvx704qvB5+37pA0FK7
sabFqKB3KnfOoBCkjNEON16dFbr9BJXVTuttaZz0dpQ39bQV6/g8ouwzhY7MQONYWMjQ3R3zi2+h
nmjVwDXIPmDiCQlyDZFeiwT8ldGMSD+FZFhS8Li7dEFY/31CKBzddNZnyqSWMdTj8F5CKGuyOJFk
S3ksugrxzwhfhKFaVXNqnfVKzp+zpK6sKYWlTQdRtICIbNQxEPRA8kuP+hqPpjry9FQaAM5tit4U
1FwzanWK13w9gPfQMsCm8+N7qAzlRtFqDzIyqWhO/NQQJc4nI6zFbu+nRbR6PEnmvA99eiElA7Hp
Xz82aR63izXR+1oni6LPn2OvPDRVfvZblfn310Roe+F8nI17BYWWWQrVqO0ULkIvyePoQGxbWak1
B1U6L1cXQt3d4KA9glsORNpALaVOCuiPiDUXFvxZiYWPOJItObF7fg9dICJp5xgqtAn7GZShnsS1
KQ25r2e5tnBuzIfjVZ+C6gf7JEgd4TqAMvTc5xd9qgzFBFHUunZZqSBsl+hi6AFO+FPIvuHzp8cD
ODeICjYr/eEG9Cu5QzOemZAZRY7pareLizNT8sdwyC2/aFpSsNOKmQrMe1CHFw5kOq8K/hnIGypo
BzCFAU9KoNJofslAUU0YareeRkttOnu23YyPWGhMPVnN+FbBe4l1/cbsIBfR16uptwHoWXjk0pjz
38+Avx/ymhCw5m50zOM6CvpR1Wp3Cp+nA3SNIWOVdDaSXJ6E4hEsiBlTgXj9DwpmY7EJZSvlzBYl
NDOQ1s3osD0ptwFnhwJcZ7ZeDuoVhMk3AOu2zKE+L2mE/D666dECym6WG5MkXOOoLTlQSqGGxU3t
FivlK/0OzU4vwT+aHM9oNuxTZQo4j2qnshqrd9ptZabnftMY04Hdj84Sffi3nPDoa6jti8nFmEFN
o3Z5G4bNZq23JgwmddzXcTB65M/3aETkxzcWngl31gePVJPM4bqMjBMNa0jbqfS1jG1cLoTwZq63
/Ksioetz7JjYOx+vj9sdAYp/4PIh9YBMCCYtNVPLGti7psFMjbrCUbLKzeJ3rSrsOGiQLfS3ecwZ
EydBaL//aZjvVn3tE25hnt5ePeaPmPEVkPpQ8UNtCcj88x1TyLUba5AVkauVUEZH/yjlRiTy+tgY
oASCe9LBkqpXCHzj3xZ64c42IcyW5nh3gpIOot/1ngS8O4hlWdi4YvTq9Q10K78jn18JaUagNkEg
+VbEwWp4qSvYmO6KxHeqoNGBcZH8t5CL9YIXF24EdElkXrtQaMD3QEIU9GI6R8LAV6MtU6FxoTqB
usA2r3TGtwHcnaAYkmuSMbQ/4WDL0VPJAhGWFmYs8AvJhbnfqRUA4fVZ5BIcffxCPY1luARkHs4n
189LjkTaCEHpHkYaC71/80ZEU4GsQbkLsQSFTq92VTCiKNS1rhjotQ9DKzNWX0Jhr0B8r3e93GBz
o23/LkSdN5PrxkFWASpsGHZMPZiXXI95p0VtzEaBdFYnB3ibcT8Oujh0RJI2qGHjRkBgdDE40+Jr
5nbNaSyHrDWMvPCWgI0FvbFE8HZQSl49G4xjrb5CgFxw4dZ1ebOwldweAFQkamHB/x0u8BUijXYB
kV0I95DvDLXziYg6aknGqFscCazGgWyj05mhrRqyMeicGRrBOrXYjW9NT5LxuOd/IVNXPU991Xwz
v7gB5JLQwpKLU8/wiNEHI/qrrrNVtu2sErrtwoZzEisxcv0byJjKrI0eP6whW4wNAUAb7p4ksWOr
sJMFPNnNJZz6LOpBMiUCW6NAqZ57nUN4xcxIQRhDWWg+zXFGTv16+KmJx9W5BpzXb5z8hdWBdIR+
veuTP6+fQMiQeusRlizMdrp2/k9QqPLzEPPGI4/GeWks06dSJqnnyerR54IjOZMT6tw6AnokNSo9
0g8M6ABr9Kv9eLzn9lDDjSoF0j/AteGE+RX0vxjujC8bfgg77RzkrsrvSkDaouo9LHZJFC4cZ3eG
ECleEJmB0p8VP+j7utDJQRUVzDkEUL7UAdSB4jBf4N6CfIzBFgtDKd627DIcbdY6ccGEqVwyZwWy
6GX0ldb/uutwJsJDmwfhXsBDbf6Ai66TykHgqqoLXaEpUBOoiVpYQAnruEDonL+kaHY7UBxqoChF
czOYGJfG62gi49dzAgTR1IB4gk/yd/5VrEFaWhimu4HmzR5WbjhY6CtOIo5dnjVC6PIqStmo6rsF
8melU4YLp+jtfECfARU51yKhckMfogDeQimBCSNXOSeoLQRiYuYQ3irBLMxJyPLmsKTZc/vo1UAy
niu8IDvDjJQeMmT68gIw4shtLPiu7L7E9aj/MCQ6pDCk8O1Y78x31mjsAj+oLS3MyNsc8xweNH4J
VbsZSjGfehczRhUbthmEJHLl51KfDM8qnNrS29fHS5pm1mI7uQ5DHWE9V0ZVBEiRmxLPlohERhPF
ef0LGsuryvRtwH73rVEZwBnrAnl/LnTfWDpHfk3krzeW64+gVkeCC4tSh/iI4s13GMKAutWRFlv3
REIiGoP5BNVZHewOUtgqweaa6NIBSI6F+8u92XzZ5dRxJkcp58ssulwhI3cQ4MUQkaDYxNX5caff
XFLR51D5AywfkuOor1PNrcVRlrO4iVwJiUE1C0itiyxPFO7Yr5b1GueLP925l9GoVpVtG+a9V0du
/RmbCSTjNILppKsmr/NA5qYArLUWmBlkMCbj69Q4ky1DZTu0862kw2TFaCDrJBMgS0llszbeUPpP
RSKHMSIYr2gG8I0Gs1qyLfitl958NvQlofskSTjrqM8OoqirYl6M3M4SjG6zmsCsU4Bknix+1moh
o86uG6NYlXZk+cdTa/WWTPIVGEcJzt7P1MjWw0DOocE8Bfb/YvxwOmF3QOUTYiLXS3PoG5wWkBp2
uxZSMKrTtJPRlJwj454RCSRlT4/j3WT5MF+A6ZZ/paUhhknFg6aHljJdGbt5La8ymAHk3kpmFLgo
LQDWblO5VCRqN6jaEo+6AZFArhUsH5ZpreUpm6S0RYNBbuGNzVf/t7ZRayGowMhjsgJtg+VMFDy1
w74LB9Istey2D3not+DwlSE8jpchdaEI0zjj8piJXF4xqnaTJq6Py+i0CoQYticARoi4j06bjnF6
Oz5zESm+66U9/e43aFBowzmGexQthclOfQBuRRi78uhUysELN9Bn4rmvxz1Kg1ywpfP/rx6P1xin
UU0d+AEvbzaO3cHSALMvzfSneIoMfgUIvt04KKYRNiflQvV1IexNAmLmPfj5iLDNFtayx/xYGy1w
/9O6tVirWEP7GZ/DLzT2dsvGBRGrcM7TIb9LO84mid8nMT/EbsBY3g7QstgZPaQYuP3jTqXpFXOn
4ubBAqcjw0kZ9hjXa54N8e4tfDZx4Yt5fINIIMFFPzQB2iYDOdlP2+2r/f30/e299Yf4wBSkW8Ks
3mkqcsszjU+ekS4CNaxpqkVAmZaZ631kFvPJmfHiQXybKUMrZ9EpqBYLkN+lr91jwZVeVw2ZO67F
l/YjOPgfwFfYksOcRuhE9GfvFRvrLmZJXhjR0hqdd5frLR/RYU2JNC+kqTQ6gQ4bhCYtAyFzC2PY
oiqw8e1XTlfJ7OqV7MalN/XtwXgdjtpWuTHuYBkrI9wqddIj/JdSHdZ8+2ojrwCGdyCf8Szta6sx
Nbuxw3P2rLmeyTrtK/DI6p55T56XbkJ3MgrX30RtwKwWRrMr6NwFrFlYsl7agSWZvcEbueXtlxgs
85x51OPUrC6KLqzCXMlchoGGj3oUkp00HsRW16pnAXImkfF4Gc2H9qN41KFeMJ0ySCLisd6e7xJD
KDehuERDnj+aCgLz6V9fOWQhAUvCv1/cnEPZHwWlYgO3rr5Y7rVYSnPdaQTEj3Btk5F3ggw21Ygu
0/IOEkWBKyl/h+aJyezQW4Ic3VnsuPWDCwrLZNwTtfkKedGGQUq1QYRHlnsQDNE88aReeFDdpiXx
triMQG0nSEtmjFcgAuef8iGBwdwTl+zY0c6lvypv5a7ob8St9AkqgI4a7uN5cCd1chn95rBARSrl
eWgou+KHX+r9S/wtWdMm+eoNf0cEZ4xMcRUWq+JZAGd3IfidYxi9CmleSLPPEDIqUy5mmdAKVYkn
T0p6PHac6igvuVHQcxBXDOTiEYSHV4YIjd7r8aunPqzl3M9df2RgjrFXkRFd6EJ67dIhqLWbtZ7S
+ClCZOBNMn/QnJfyhf9M18E5xFtJWscemX6SffrUu+zC3nmT6P8nOGSp0ZNoI51h6Kq+ytUxQnBX
2BSvgR6c5W1iMuDYhQFZOhnoFUdHm1fLxWqI86EshjlaPiXG0GwBGyZe9/K4Q+lX2RwEt2wojM31
btCjroNEnTZBE4XNsfWqoC08x6k+TLCB6hdy8TcvezrQPD8vWlP2DahJ5ZS7AkjZur/Jn5MNty72
ULlcGib6iKNDUR0nTyDz8GAuu8zG2xWr5ODb/jY4RSRZOLvvjdBl51H7VanF2HZlBFJgFiZ6f0t5
FcX24wG6O+lQ2hFRBZ4h43RKhJMZIfZggOP2a9HEFOi+ilftOXKSZ+VJiki6NFB0OQO9h2QnNGGR
iETiTqQGqsKlsJivJK5w4BPSn+qjesBNcyP8hIelTenO7LuKRY1UMzEQn2WS0o03IRiWnlNa7Wu+
MB/m/8nlyUg3iBqlAPxnTVEQJFglT4LDHngwhR8P0t12AB0I8zG8JVH0up7codfFMAYrSxfGjp/C
PvgSKsK/ep+Po/xKt1MtwRGPEjNQ8/Jc77sOw0txAhZOXrrJW6APm5NtWcOG4Ka498irfnQi0i40
7E7fISIErrHbzfVcantItT5ufbYu3fTkl4Q/NDam3fZxs+6sIuT1JbxkMNkUKPhet8rPmLjMGaZy
WW4XJRphU933l4QM7gVBxhboaaA3IKpNHfwQ1km5rghqN+RWEdBhcWCrABI8bsnt+Yfn0py9RzFw
9vGjZpqUaFVZlBmwIUqBgmMiw6UA9hnm/y0K1RS2Bfw8ZxFFDM4M/EvzYZGzettbc0PAFNFmgoZE
yzNKOVzaag8hWm49iZ8so1lQFpFlpKOeipGMUE/tcl3z14wAjh9MXhamxN2OhM8QJhy4fXBduZ4S
XCzHEqyea3foGo2kSpnqbTUuEmPuh5ltUiXUz7GsrsNIQeuNow94DeSWWYlAZRtSyFmn8zUBRJJ/
Y+OPbvpoawNSMYvmvPSFDFNRBspm3tjB2AOQ8Dr4xKSA9nnAZxQj/OnYV08GAYh/qaOlWXlvMC8D
0Z0JCBvg70rtNhmq0yL0QoonaemYuqmK0s2Zv+LifGckaFcEOUAQEvyrv6x6N3z531mtI3fnAKWE
mmBoFLYDXYbBqowjT9YBaYlkzNl3H4n2c4s//vuFMosxz8YAUL6hC9XBlEtpyhWNWythcJrVp41p
CpYMDW9KJr8tB6Ifh4gyG+tSs0iZxilQVaZBMUFdc5v0ZFjQ4rG4DcghEGFYJ468Qc2XN3RttXBY
/wLArk8ETKKL2NTe2ZbdLBGD2DlhXncoRuuFUa3kdXeoLWSErXz1mVup8QJXdisxz38fd/BNHYVu
OvXoTLpC4Frfb11AMC3VLg6g/BLWLlZeQpBjtyR7cBQQ/lHEOPHbYZ+tl6reNxgB+hPoZdSnQ88K
6AFfBaHoS3kd6rWnvEEmV3mNRHg94pFXW3EJkUY7YyY7bTRIhLLZ31EoAZTZtjGRlXwbxoyR15Fe
5SAsG6mGv51OrW/nw7c0dqTn9TZ3NNZ63IF3bsXIfACFPhtkAOQmUeMHM185CFtgR3yw0Ypt7Zsy
s4En/Gu207ZLh/m97Q4nH8qWSHfNe8/1Ei1ajq1Khm1dtv3sxJhwfWg8bs+9PQ3XEhQuZiVhoEKv
I4RRKCpDFLduUEfJemjybFVlaqWzraYRQODLhXg3qft59JHaFoD+mkUsachdPcZKwsBpD88Xieyi
s7RzzoC0/Txu1m+tgV5ml2HoSaYkSga1/9YdbfBQ19JZ+sNtLGvHGfJT5XhbW/ogNiGnjpxWmhl9
mszqeGRJ8HFsgfc4Q82S/Cw0XZjX1qNvmkf7YsNlq3qStBbfJENZT91ECqBlJzawNFQxUE1EJvGY
PqOqVbiTZLVvWUyg1QhEtmKUzggl9NpsnoVow/003KrmvzSDhw3q1huNYCn/dVPppEeJOhuqtG6y
pk5al483dbcTCt1Bh/hWpmuG3pN+gz+NBC9oMzIrW+dPxnHRWPIXzfCov6i5yQ8dC++DvHX71B5j
G8D0nP0CXsuvdM1htGMtrbX0mPaHspiI0G+SYhWyX4Wc6IlCUC9JU11g3iYwdHdKZWiyMWqnDnj3
2BTxYBbXPW+lPfikP8WqmlmQhGPsKj7ksTmougaTv3YfFPvBe4pq0he17o0ybGcJfHi67zi1W/iw
mZNsCavwDwSuNqoPTDPxB2/hUPzNZlP9AI0QFA7AqUKijYZM1loNvWS5rd23j8MXQDMMaVYlyZ4Y
8hVCyiMkc/kZ2X3YVRLfjIz5J9fxe/wlLGXJfr821yxZfybOswAdjghH+zkwA4CuRqSs//npIeGC
NfB4Gd5b7QoOc+SWcC0VeFqZuK2qNB2UEddCZZWw7J9Qbnfia/SpMI6sWVnVuGr7EkWV9TjuPDNu
egy2DjPeW8N1lJq+Qh4mHrJ2jdtLsOOrp/JDjLQ3NvJ3WjgtOeTcOxIUAeBJlFawlQL7cb2uhagK
s1aecbtCsklHt5Zqo2BFQ0FmWn6LhAOkMutyKTd57yZxFZZaHqVQshU/w4W1w4tGiiexJMk5XvvP
oC8DtyaYnM4TZsUaHNJszKreZHbpLElb31QCsFOgnDMnmGd8zY0FYq+Ehch0gGzy7HrWn7f4yDea
5/EMTYlBAEDBxAPxIC45Nsx7JT3CYBTAkBr4IQkloOs+T8coFSsW9xhG2uUwM60hrfd4Dt1v2UUI
qn+ZoEROavAat+TsAkMZZKTjA7vzrZhZF3pe4Prbf8F8sX95HPlO1gB9ehGZSk7IRcRraYDG4RFj
VStY12Alf3fkzx/gGzCcnF7hkPINDT9LmPib+ujvgF4Ep+4cvOhnUxsEAMfuxHUHHif2FH8dYE8B
Hp5/AzdrsEtrXBSGu80BXjeaeiT3ilf5KoPurs0KUI1Al3UOkMF4KwEFL0CoHnCJ3MqOsaEB+MIv
FE5v6gxUs+k3gZZ6fpcLCM9sii2zV/baaXhV9spusNsv7SnYLaXt/j+jjBQu4NY8iMfUKFc+38n+
gJXjDSR9iU/FObAmR9PzPwEaHxC4/jHvgnuuTdYnqeHtl8Sn7iQq5y7/zxdQQ80KQBSkIoa6EEwl
0T27RhreidlNCh1OHt6NbGmy/d/Hs/umePtPT0NsAY9oMFZU6mqmMqyXCTWuQdyfYSWDz+oT8YM1
RcEK/RXo3ewTN25VPC7PYuLCA4IxeIhALIz3vD/c7h//+QjqLtbXcEoLZHS+mrS9GcC7Te9DIdc7
uXh93N67O5UG+2W8FeAMdwOE9QeNzwsJ9Irpm893bNXojwPMo3TTlIsA1FaoQVVCiRS2cYct8yY5
Eh5Cm+lZXuiwu6ccTK7+px3UdshNVaYIPde48Y/wh3mLv7VndSuey0OWLzTo/ry8CEWtDNiPFVMo
IBSUw/mPCUthlwQ6PE66DbsddlpPmvfHfUjLYgBrM/Ns8YssIqsp0dlGhZ24tEyx/GGtW70Dt/Se
riVp3RvDSxyReqO46SskSGDzuxB4nu306F0Epp2HxJplcK3QwATBI7zayrb2pm3KHYcnwU9qhU9L
3m73tp05hYVDE/ciTEpqHKMMLNSMx4uvKXd4VAdyZUvRcyU+V+XkNDD/QGWpJDD9KJmRDKwjinqV
CbO9cJuvq9TTszhz8szK66Vhv9MVV19GDXvbVwLnjXh0wH+JLzcS2CfdU8C/Z7EhTnuPscr3Zjet
k+jr8RjMJ8vVEHDgzQGEPMt04K5KE5ErNeibFtepI/hoGoD+so5D8NSOT6VXmVzvgdG/hBu/IeyB
gYlN/3cEILyGhBC+6eItGMImEIXzoj4GzMEfj57GGIN4yBogdqr1+BrIuiBv89YSeoIkWDTabPv9
uNW3WTB8AmABYL7NRkIAe11/Ql6oQRBqTX1sFdCOCdPoI/uR8I0Z5KzFSYwuK3hr7cNxlZQrJTDK
9IlnfqZxBHWrPGh2Vv31GSKoesssDMjNjjZ/GRhIGsSAcAjRVelJatoKvNH6CIEcoxO3JfPT1G4/
vjWy5gg4Lh/3xM1ZMIeTRRa+GfB/xnPluiOaPGWgDtLXR1iA6WKw0YZQl+unx0Fur5NUFP46Si6p
aTLKQ33s0x+lgdR0oxhaVxo1iwwSe4pjK+KdzEv1snWy6XkIw4X1dX/AL9o5r7+LOce2gST5oD8f
21KPgsxWmMaMykxXmHFVT7nBhboYFwRqt2n8/j6UWzH+aJpnSMqYXgCvkbWo1BDFewL3jPMz53H/
3B0EJGNnj1YJhTlqQeR8xoZyNNXHCRCE1ncGr9aTbvXvgyDZNauNiyK8RqkgraqGVaN49bFTma+6
Disnng0NUFNfkna4zXJiuGUBNXqI5AEV+/syvujsWmiDpi245tjBtFcOPdMfdlMIlLJo8zBDhprE
zDwSnCw1auHUtSdhWEutEz6Vm8gDeyptthB/CngrAI3gI9QjswcfNvUOXbnKOztXSA/dj1IvyyXE
xt15Ml/NZgAod2uflg+xrE6a0hxjhtvEvWQyfUfGYDyFILeIOayr1Cem/vEwUEGNq6nyhXc4qcOn
PgSyOE1InFj8W4v3SVMYicgaDGb144G8vSKgeyGnpSog+aAS85vAuuhecRyjMoVf+7HsjYADCi7P
tmCRe2YH8/az8hcQztF4HPPOMXEVktovGy7yJblCyEDv0l0LvBEznITx2OGhkn32i3zBeTJSx9IM
kUWhSUOpVaRrXSE2SGSc/PbY/jQNyPEy0U6pdxqf+qEiuKc6obRASLuzBqGeAE1C0ElmGib1HhgE
oFQzqR+OyOZMRlr04Iv4fKzXrBIshJpvGVTj5t0dOXRQj8EyoO7fbK5VATdOwxGYK6Pg4Zc0S+tB
h9j/eDxqd9t0EWj+94uJwnW8XxUNOxy7xlaSAgr/63ZcUj26uePjAnHZGupOpdY1ztgarenjVz/6
KryXx424zaNRAai5N3qcHEY+Akgc4RQHSqXBaIEWgbKnbJTTvnvpFu77twMEHYN5B2N5VMbRuOt+
E/k2iRUvGI55HuZ2IBXxpunZ0VCnEWq3Lb9kCXd75qO8AQINEnbg/sJC4Dre5EkRIBnVcPRDxWkO
iegTz6tNuLobU4wJ70dLLPDbQQOAAdgMHmGRvqM52J0ImSoU44ZjompIm4agfMeZshTl9mUBJYTf
h4WCBwYmPNWRYyK1gRpK6MiuVFZVkqoWcAyQlmaL2GirtHDgXBQ7SYW3RT1mP53ajmYI41vip4Nv
QsXJJ6CYdBYger6pxkNiC361lGSeu/d6Pc5mlXgQzJk8KLFSMzjspFArhWA8wnCYaFqos0Adcr1q
qL0VQdD98Xy+1/WX0ajBrjWtlvgR996uzA2/lhyxzhaAo/caBJVFFRd7GM0qtMraiLRk24vxeBQA
9vKeQwnTaCcLLyx3etwW/ubZggGGdDIkJCC1ClI/tWvGiRdKYtqOx6DIrSD5YCtLBbA+avThUD0p
PugN6mug9kYJ6HYwfoTRKfXtSNtA6aAA97j7I71noULUWZNj+Hr8dbfbH3Q4fqvpUJnlUUa4Xla9
oqTaWPbjsYz9bSgBCqKVIymDLFk4ke8N6WzUjIclUrJYwteB5LxV+J5pxuOkNntfrBw+DZ4ft+Vu
CPAn0c2oJyDQdQiFEdta7NGWgAvwZMk4CY1hp4WG3LlaoMuAhcWhNBNhaWjYmMtcWcnSCC3ZDNqG
2BdsX+Eao5LyRg9adXyVwrpzMiao9HQca1MGDHrdVFWtQ0SbNx43+t4A4n2mwLEe3YvK83Wjk6TP
iyrixqNUKwcJEydp0wPkjezHYe5s93j5qpwMNS5UtmlIV5IomBsyOx7DPjhlUMWIp8ysqs9xSW3s
3rqUBUA3IKWLIjp9z5+kWuZLIZ6OdRd9V7FmZPiFoE5kQDLYLZt6qTxze23Dm/4iILUCmob/L9K+
bDluXInyixgBcOcrl6qSRC0lW5KtF4bblrmDO0Hy6+dAvnNvFYpTDPd0R/SLOiqJLYHMPHlOrNk8
hsGh33Now9D6p86+FgTAbVe1f2pjcH0qVzeQieoTOFWAuofTP1+yBQSPZQmg0rHMbumg+SpUL8wC
jGa9GyOsjvVf86Dv5iV+tMD92rEtTtW1c4JmRFAqiswR3snn9nlGGw1clssRGMrFa7W43iuqtiWD
cdHhb8PvgaUXtT084BBRScdxbhOlbFILyQsrP9DaH2ewybpq70el6WZfNGuPpmWwcO1rxdnXQ+Nr
i3oHZp8Opdk0f4fMZ1Y2t22vfdmY/8uHMz4MfTmg8qTg2rgg9FS7vmUGPmxSHk3AWFTNS5RAbR7p
i1bvUuOdb+V41w4pJgKAIkCz0fkkxZWqjlJ5rmsLTk8MrmttB0zFDSu2IpC1Qyo6ckGiqUE9TC56
qSpzJmi1L8dpGgs0l2dgr7Cb1jUTECjx5Nf1eVx5keHxDS4n9DhhI8sy9H1S587Ux+RIq57sqzR/
sQvF8Eis9SFEEcp92VIrGPVpq3Fl5cTCMBhEddACUNBane9foINtfe4SGP6i3rZf+V7l3sJu+990
+H59iCvrdmZJeoeUpNRonWGITsluGgOUH6CWTGbr6bqZtQGh2CGI0EQ/pewQ9LJYnJ5V89G+Lzyc
keb1uTI8LfGqLVGMtTU7tSTdFjMD8U1UwVKb7xzzAzBCryXHHP3bxP7ajbu/HxdQQ9j0AJ5fMqvF
SU145rTz0SJFYCUxgFjU12x/tkuXkGdWo0Aafb1uc22ECEoEFBOUOBddU2q7gJK3VDFCdCToxxkt
3WCOYyCo3I3ZBlhvy5Z4+Z3EjkVs21Hh4O4lHnmogOMHTYV6V21YWXOkaBUAllpQvQuOoHMzel9Z
pd3o83F2AEAcqseKM9+Ysl2UmTd5EWZK0AKBwp+MlO/Z0r8qyDhEvxzzgRheivT8cbZ/DcvP6xO9
4mzOvko6hZNCuaKkeAZNMTqe7fFGzUCMA36wHMTB102tzvPJBEjHMLJxCMmAVEqs6oXbMVR91PgX
anKug52bcSzxFiP4yjMEJVdonaA9Hk5Gfu/MLM6zYknhsXtyjOJ9HZHASW7G4h/DDK6Pbs3JCKJF
FU4bvltGvEV0ycdWq5YjwHXDgUf2vFN0hIKZtjQ3102tlBUAn8WYKLCzwn1KO7aaTfjNpV6OefGl
VV/L/KOwfvaPduany0PfvhbKG6vv+tIHphJMdlsagGtDxcMDSEX0xwKXId2DxFY6Dm0zzKo+5fuS
dT/tdIGOVJdvyW2vuVQkV3E7iHAVhZvzM6OCus+ZKW5cDl3cZ+1LNT9qd4uaguBgFydbG3R1XCfW
pA3aTksdK5W5HI0GtccRIGE7DZoh3ohZL2F3IhuBix0tFYgo0cFxPqp+xgM91pXlqI9+Cal1pNvr
o+N8Z5DfLDsAveogMw6j0no8+9V2foTsSP4Eaewsv22g5qxmLlQmi9pTlwdj+prWtptz695kG0HJ
2oFF9hWINPDiogNEWudoavTJNqLlCMQ2tMla7WkA9bw35i31nCQd/Q5k2F5l9/8iS4QeA2RskBc1
0BwpLXszd3VngTvvaH3LQXCvdr4dAyJ+UzaTX75dP0wri45XFkreeEsCiy73DubodJoR/JFjAiLB
gCYldeu+SoN2KOrDdVOf2Qgp/YIyF+QnEBQh6SarmGSZw7lpcXq0rfirWZDSryK8nIuJqt4ytwSy
DGhDnloFjfyLCYZKY6G7oSXlIYYje4auLAtzM23dZTBzqEsY1s4aR77T0jR228IZ7jMVIup2Qduw
zis7YO1QF0geRvSbNk5DgGyzFgALUT4VM0mepyS2XVKMlV+g32vDS63cLJ/1dhuhEbqTdWmX10Pf
ZMnAtGM1hGXf3pfzk92hZGDbG9t0zR2eWpL9UZmkVbOMhXYsrR3wCwCQLngJtUHCqgNNH6wCzGBj
6uWJW+nxLnufo7uBQQ52Ur5fX2AdB1daX3yIiZiQOOi2vZBQQe2vdRx8CKHM73Qk2LcAcZe4LRyL
UxNiO588VnqlXCaH5doxN+7M6sFq0WCAtwQf1L01hVP3YAEJiKRqMYe9OXsq2ImyQAPqJ3v+N2NF
OIQbHZee3FNF8y7verPRjgZRQk0ZPStPt0I8EUJfzuf/bEhbKGsHQvu+1o6zxzS/MPelVxWetW9v
8zZoIr/49v81JnkjqSPaq4oSY0qRejeAzAIE+7qFS3wNsEFoScGRAF0PWtGkIWlTWy82U/RjN91M
5u9Of+shCfYxRLvyZ6MGyu66vUvvBnNoGUP5RXgdInnSrleXNgFB3xE7c5eyx6k8kKLbMHK57TWU
kSxNN+EiUXiVwhFIsnRmDhbPI0/Quj6zHqzcqCptHHMxM+ebAdQDcJ6iloT/mFK+RelKqGkppnHs
d2YDGvklVDwlPbbGtxeabeEjV+YNbZXoAUEHNrKdlvQUKPIx7vI0No5mU4YNoGOKz7Rxo015BSyA
llQkj1CWAGz6IkvWThbhmtVhSFHd7jrat9DNgPhOS+Y8ZFOSBqa+2Lsm5/TAawtUb4OVPFhaX+0b
Na4O3MizjbW8fDHjkz4TSrj0cSWKN8GJf2mXDMxEY20cu8C2vinEbfSfHHAzZX99Y4qNd76a6K/D
zjDBRwwqvQsWKYh5gZK8o8cl8Q2iudVPc9oZ81aLw+U66qqOUBmvcjQsIpt8PpxE0B/NpUkRQTbF
HnRqlau2mhMgn9Zu3O4rAZ6wJc419J9wvqXnkoMrlBidQY90eUs75w0CiIGK0npOfN4Fo5V6g9W5
aFns7QWwq31qqoccAszVTaoAoPW1hZAu8Dfjr+szfcFugcIX2nixkcVM4xkt+YDGBO17itrVkYNE
qwcT6MCf6uZb1yz/jD31GuQsixFktTHxtOwxq1IU/h7b5q0i/GsDpIjJ1F/aYm8EnpfHGXgoHRMF
b4hMv+w06Mh5C6JD9UiVW6usXD5XLtoS7TbZVcvrpLj1vOHdV94JwiSsiU0nrtHzzTDxmNEMfzmW
z/NYAqwf+VlVZG5Mck/p8W4gme2OD43jmrn2mPCAGJkXjdZN3A4bx+wzGXS+/0FrBH5g0fQFbmJ5
/9tNlY98TvQjbyMnUK283DURnQ7Qbu+OlV4Tt66UCGgxfXQjuzIPChDb6EPl4++N7SG888WXOCgK
GKg9ALgqBZN525VmrKT60aKTaySBpXzv0YHd2ZlLwSBcPPQeuWuyXW0F1y1f7gBMwYlhca2cuBrS
55bW6ZiC3KnBKTlX6HgpEcl6pXOr5E9dshF3rWTswcuMqodqgIobB0I4ixODka1QgKBa85iEVfJ1
mDkIwPfKMUMKEnJzrGeuwd3O0Xak3sBBrPgGmIa7g+CD6GiW0dC5VkZKPA7mUYPsXVpqrqO/8wgg
FjgHkqReWoBmctfWgda58U+4iaoN6uLgRPVh1u/T7CaOi8Cxp43vuvT24rNQPQBzio2OXGkJVBsS
nJnOzaNiqAetu6ljUGIv1GeVsYv+HgRLDQ0SaTpa8SFWCcjR+fyPCdW5ZszWcUALbBO24EkV2cRs
3mXZlxn438eW31f6TZLNdxbdekxe3jiGBpgNQeYE63+Rnh04Q4nEGa1jrwUcNJdm9GXMwmz4Uoy/
iubZep1Al82mbL+IPrA3ILfmaaN9Xtw20lE7+wTpoUTQh91OKbeOZu1RZafmr8CeInl6b/d3GTjC
r5+vy7vvfMDSwdZsujBFWawjwl8T+reQbLLqGVgSu9oK2FdeMrAFPgL8I/jS5A4wzvol6UvdOk4J
mirr1wSlN/OOLsBy61V/g+xEBuCF5RfRfT48XR/n6sKe2JZmFdo+GdhpNevoWPu0fqqi57gI+Ybz
+Dyh0toB2aHhmIDDGJ3dkvMAhMFgXaFlz7pCsEOaItJTP7aiETwIrMsa38koCsl9owHTkfbg671v
Ojq9pXVcN26GTujoMJEu/dFAsOZNcRyoyqDIwh6ycgKbw1jN0Cpy8D/HPiMF+jLGNGHRoc8zYnv1
Uiw2xDKA5fXHmFsfaE1Oaw9svVXppRNtX2yDl9/0ZFZ+VIvIBuAULNY+00rc7gZfLPMWhCHKsNP1
GmlCmgIT6ClMFz/aK4XH87740S8dtInA+AGyUi2CTFLRAohkJvn0xskQcZ+l5og2TY2WHss0dOtU
fWMxL4eQ+rfMmgZEZEalPJWg8wJHGAqkhjdDR9B+mlq83T9AUa5hE/AJGQwgwOd/2pJ3zJ3KyGAP
C3zd29ANBUjk0bYR5rQoGq9uo9IH8xgHveBgFxMosnolXIgWQzwKGbbONzE3uc+Nhf9jmklXel05
ovgyqGrl7JXF0OMfpVPD45DBqJpdWung15zLatReZki+hnMEhNpGrl8650D/YJOcCFFKO7IozGIG
ojILa+t3qY6eXYze8mpNYGNFvg8VcO+vTsB/7AmRC+Fc4d7OHevcTcjBqRYExPMXMHfAnd7aAIwO
9vG6Hcmj/LEDD4bkJVAEoMY7txOnXRTbMyRiFf13otg+OlLcXlWCf2EFjYbgu0YdC4rokhU95/3Y
M2iodiAAHD7izNrFy8d1I9LN92coJ0ak4zw3ZdMMS52H2EPe3PwmFdSxnhbwSfLWv25KfO+J57gw
JfzXybNDQf186iaMB5Uh3w4HyE5cNyA9pC4MSMvCEKkOJKvy0OTaG02IW5pDMLX6DZCQXkL0Gzua
gjTb1PKVHO+FXXEMTgYWTZUzxQwDi7voV2/lrpFOvxYQJeB8bhGgy4mvP8aEqAYgJSA5lvd4S8DU
GdswNvaBnhzJ5BHziZU7e3xk8Q8bHLn2cm9ZiVub9zH5FqMbt4K2/FT8ZfXj4kOkPIRROyrXOT6k
ToEyUV9UM3frZX99SVf3jGBWNS0DGKVPuOHJ1Dp5XfF4xPakcexbZeImhbmxa1ZX78SEtHozFEhM
ZcSuibvkAUgo32q7XWLpv0oI1V0fzarfODElNvDJaKKm0vkoRpN2v0kN3vTkYzOaWLeB9BDgbyjC
yzhqo9YpJ7zPw5Ywz1Y+WhtU/Fuc7FtGpLUvnL6sB5y30F6OCjTIyXg/ztbGbK26JuBt/u9IpNuD
A22mo+E7D9USbaIg9Fe+0grs82B2quLv/2ZlPpk9UWyHNtb5yqhknGMI0GHWKIKR9qW2dLfdakZb
nTWEF1AiBPYUeaVzI+g+5WMiRLGtLkKcZfDxYE9VtOsBPdnY1FumxN9PdhqvCkqjCnMXsVc2lD5v
jnO+VSdcPZxg7wY2EZp3kPE7NzILIoBI43nYtdYLX+wPpYs29oCcq/jjZZxPWlCKfpnPxpOTgZRW
YuolaFRCZD0HsKKND1Qv71hZ+HE/7NKyf+pxTNUxu1fq3GvGwGRxGnRp4udaHHIz2shVrk7syfdI
a6jSfIwScxJjhgYKByvHR52/Xt+MKx5JSGUhLwKkNhJD0j3WshHjHLBP2DDgrWxne1OtKz8prNnl
ZKszW45ZxBSfmZMcYK2COTeesIxogQBJBdwF/4cu5MUm/I21EFsobnLrRuk09KWXAauZn26xO6w8
FBErAemEHhcoGctMWMoU6SabRzx1stYlHeRklAFQniVI1Pwpm47J9Pf3yplBaRlzMyGz0y552AMV
4k4NxEChH25vWFnxYGdWpAPSIerQmY5hzdVvRBs1+gz33IzdOg+u7xg5pfNnDU8mUPJfeGcMWV9h
DefhOTGPdcr9QbsHn4DxlOOs6JUbtfc9BKqGrej6/2EalRUUcgWOTTv3AjopbJID5Rim5pcct3Nc
75DbIVBjpmlgG7NnVAjs5+fJVB/wAvy74P4/A0fHhoqQ29HkXCbyFGRmILcMl7H08x7RHVhgiufr
07vysETu3TJQ17HAMy+TvNt1AT4Ue8jC9DfAnu0x0u8KaPYVS4iEJV6ZH9fNyVwnfwb1P3u6FMc0
XRW3BHLJYVLuOLtJwvyQIFnkD/yRtLlbJKjZvnfq15kVEC4MYv2j7X5R4zEqPGZAxN2tp4A+KntK
NwK6zS+TLn7IvdE+NzATJsrpqqt9j/a4ytJDEjpf6q8x4s29faRJoIAms/HQgIREKiFPotHzAGqN
787N9alauYJAPYuNDzEgAi4a6XsmK+uRypoRYeq/J/O9sjeWYvUE6/gHUj8A4csYVCUbCIWvyEJ9
oncJf01HV0382PhtO+pGZkWuT/xZddSaLEgaIBMlk1rWakx7NUW0TKmbK2+89Kn+qvYgbwIeTiu/
qhpFf6EVIm0F4oYdmx4TY9e0g6/g+W+a79NGPmn9gxDdgnYGpQLw/Zyf7BQfmkwOPmggt84Ipi4/
fwA8fxer7wN7Loq7xnLc0fZZvU/1F9Wvh/dFPySoJDhoi/wXCy1U67AS0M6S5QQtNAYtc7pkodDs
NIzvTrpx6a6e8RMD0i24oBsfeGPspKh7RdfDnjfTjWbfGs3PVre/T9oryFM3xiTcvxQQo0r8vzGJ
Tzp529AM+6AeYZIVL3p6G2dImBWaf33i5Er7n20lVKghKgUGBDlhB59Z0ay0YaXOqqBAwTHIIYey
U0mCu9bp+x30OUGcSqbcT3Ul2o80HTcuwtXJRTkV/RZIsl/UrEuTNzxJFDjQ+of2hl0UIG5lJAc6
fvFs63h9yKuvCZwj5CdNqK/KEMSRaFFcQlgznHXjEd7Kn5BS7PjBGNlt/jQRyBNfN7jqhU4MSgcl
IlXSahPyQWN/Hy8IICDhe93C6gSCh1HUyE0bTNvnWyVPa2rkdpoDYZKDuPdHOXi089g/Zh5ErPYU
Y+ttv27QQHMMkmkmTvq5wawGxwrgFFloGQn8uB5m0xLoWRHEJTR6DV8nQaJvkSDL1cA/exXhETAa
GKguww2aHkipLE7yMOl5AQoG9OhD0Nr0B7WI9uUwOS5EnhZfKYB9MRzwZlhz+zw7cbqxX9dOJgWA
FeBONLRfyDlqzOnTfMB3lK5ghPLUt+vLKUMfPwd6akB8wMnRjzWF0wlNBmBA0fzyRxzwPf1WHqxd
8rMn7v5r5WVLMIfGPnkGdB4kxkH+kN2gCN09bjGUrjqI02+R3o5As3dFluBbhAzxnlYkoNrv0eC7
sj22wzuNwqTYcLarj8ZTm+LePRn/tIwKiygm+H4u3Prb/dL68xKw1OeI5+AWoL72l12Y/5lyU4Te
yCUBn3BukkdOr0+kQM4it9yk+a2a368vqkyqdWFBOqRVq2hmLiYS/cq76Wbw+9yjoZbu0tv0AFbX
Qxe56Ta5ypr3AajhPwMDzul8YP1MhtbuciTiRjfT2Q+VB9MdGcbvrBpvpl6w5MfTa8xeYnA5LgT8
auaGw11fTtHvoQkAKQL180/QUeHJSqQxQrOvP/KR1a41012RVcATTI+FVexjEKCivqvEhy5Wb1Wm
HjYmX7z05MtU0FygOQNTga6+80+Ys2Kq4w65f4Umr+jXgUIJfOOieCXgJWqLngYVZX3WekOm7Cb9
3/jLU/PS7ipGggmwcQUY0A/Vo9prDPDR/6KJ7hHNI62vWX+J6fmz3U5GLG03mmVGM9XiUh1+oKMW
GNoct/gW1/raRSBAc5+1cRB7SJ4qZX1FZhoBaL0Ubk9GQIODln/T4ndShaXR7DS93cixrHokwAOg
IAZCDjxrxY4/8Q557uRG0hF4JCAAOu1bP4H5L/uWlpG/MIjDt/cRB3vsyDeyTWsnCc0EOggfbLSG
y3atZFSb2bKQCs5N157wqt0KV4UvlXepLvheoCIkalTSQRk5nbtcgROqnXtNAfVM+jpMjTvFv68f
B7Hbr9mR4qIyUftEiZGcZ/rkF32UeloBvjdDHXCt4IZFPJHzjTfK2rPrdGzq+ar1S90Su0YOdcl3
dvM6/bKr98FXBYfsuMWetbZSeB6gyI4WbKSNpHmM21JDM1YLV1v9VqLGNY2/I9L4PFyIe/CvYC8n
spqkMwF9bi1Ioy9fsu5emUAB328BQWQ0zB8jDlpHbDhN9MpJTiMjLI6dAsmLPu3VQ4peGX9Oq95H
R7LidYpGDzOPwXPLUsfTxmLwLQ6gWms0Blp52/q9GHOAhmy/iqPISywuXktzG0xVa3tRp5SeU8Ta
xhlZexrhUYQ3Ib5acLWcr3I+aEmWEgVPo37y8u7Gtl1zNDe20qoR9LOi8IMzgk7TcyOKY6A6nTdF
CBbkukSo+673T9dPyNoOEkSuIs8qWoelE5IOkW6jeaMI0STg0vE3q7aws2vnAVE8PAmakrFFpRtp
6rpaTwgGgVyRpyD2KMHm3Jn3cNeDiloZ33Cbq5N2Yk/aTVDQciYbKaEwVo9tqe/Ginubuem1QeHl
j62LsgxAlNLBS4zRYKrVoU1PNd05h0uhS2CQKXBABDFUGbgttvRx1lbq1KS0UsaodBVkZ4uwjn8g
T+0T+28pGD8P4qkJaVM7pDD6NuJFODRodwLtkeqlJOF3TtPEe4bIDrz7/bKviVXdKmmN5IuG7VIm
BT02vUO2ZIe2RizFk8VSKINlYMQJor3cBsRjC8GwdquDpgpMC8CdAvQm3eqGzdGTV/VF2FdHXD+R
T7N7MPCF6HiONqh11rYlnoTg9UePOoi2pPCiN9FVWo51ERrjnQqY64CuUuXl+mFeu1ZBYGGhdgCO
vwvt5jwx2jaiYv0qxxsZB87oZqCOv3nGVucNl45QxESxQvZ+Q6vV88gAl8ER8ZZp2evkPTPeE2bc
RgmYgmYrSDa7/1af17gmANnDuwHqPWK/nLyHQB+kKDW1ilDtgN/hxrFiHFBJ/bbSvvJxCbT5rbRy
z8pQJ024Hzlgo74+wWvvCSC6gXdB+ASsquSQcQ2N6OyMxLgTgNlwDKE/wTKvn+zb2WKB0v1l0504
koKOCWRC4IIHYF3yZovOq0qdSlRklQXY7DsLlAv647zknlm8g9Xgr8cnOCQEgzrWFv1v5zMcsaFJ
eIF1TdRQzd/Y9LP9UVcPy1Zpb2UeIe8Eukd0PAocujSqnOUWysAmcHnsTo/QxGY8zl33YgyLC7LO
H9cHtZZOEewmoHP8xNvK0sa5k9rWKKx1Vqm6ywjairoDx0neZiAhyZ2vhVOOt7yweq9C65pHEh06
y0X7l00On2uJ4wleEkGzdrGWTU1bQoeyDJW28cb65zL4Nl6jwxaJ+crpNMF9hFqN4I+hprRLe2hJ
s2mqy7DVkeTkkEi3b5obzfEAwNT1D5ZvPedXl/N/BuW4l1cdaxIqDDZ+WgWosC9vpL+lW5Jaa6l4
E7sGLo5aokQq3YE461AAjjCDXXYAQF+FdnSk+33i2apbPMdINbwt++m3mbqGd4BA7FYtYMXBntmX
Lsg6S8sphVpRCD0YVyNflDr1qQNaz2zZ8DQrDwwkOPHoRgkEPUGfM3Hi67SYcouNAD5WUaCQbJdn
KvDoZrLjlXNgoEFEzlrdOijiQpXCJROXIDpE8FRDH4LkYCG6ig7QqC9Di/LsYerIdxqZAE84UeK4
vKhqz67RmRAVtvEwxEu9V+2JvUw5SwB35UsAmSEE39dP78q9CTEcwNJFswrqi9KS6zxiqh3lZcji
sQSxTDF4aQKHZI3qFpxnbRvjkfrp/ADlkFFWbQ7OpSRzitBaPsx2vh0JqKARzO1HZQuYsoZfwx2C
Zn30WeBRIFMR1FRL6ZiyMqRtyx/GxIqCCJ2CwB4mcWCoNAW3JTp2UyACvJlyYD5wSwQTH+qg4G0X
UM5GQCEIv5sWNu1I11QbE786G6K5zgHCWeiont8FvcZKMs9tieprVe3zqtb2BkucXV6ZBVqR9fRJ
jyJ2c3211w4YgJ4C2IdG74uUR9en2tIDjRku1vAQW9rTPH9rId3pEvCgXje18roUKhKQwNU+G7Wk
tx8tgIsGUL0M6/bWMI9FtXWEV8ZigUdR9DR9MpeJv58cYfQX2P0SY4lr43lMn5XI5RT9Vfrh+jhW
1umzNRG8ZaIoLyMh+zRGIoXOWKcE96n9UKCdzEDD1KxCMGb6ed3YyqSBHRavOqGeiF5f6TRSVjqx
mVCcRvaY9fcl2+KyWTOgwd8JygzUWmUE2tQxiGdmGE0Hquog1yi6gLre2l8fxtrSoD9V0EQh5kWV
5XxpchOE6GMEK+9A0jkleCbdQvev21hbl1Mb0vKbrE7jZhIjAVpIsCsHJfM64AD+Ut5WPCtEs+1/
ByMd1BnbGPzpMDSgZKBNi0enFyQwN47L1nCkJxvpxrmMKlhRhv1U37bQb7BvlspLq79rQroYjvR6
iVSzUbgOQ3zeL+hB/F2/89k3t07n6kYDlAWlZ2oiLSH+fnI60VgHDnJml6Gjo1LfIkgMUEXb4ohd
22iCal0DxQ9Qe3J/d4dmjgrl+iokXfTDiZ6ixIIUlX0AXcfGll65JwHLQTYVYQLaUmTh915rU61Z
dKxP3Vh3rd51rpXo5SHVYy24vrNXBoVqPUwI1D/yUlJc3rT2lDDFKUNbKfy5eanL31qXga90IxpZ
C/hQ7FUhaAs9JyGGd75GRslqK6/VMhR5x2dFfx3Mf9olZAZxuXJne4vmcWjc9xsndy3xjvZgDc4b
LakYo+TlkikSrwutDEnVQ4QN0mHjs8P4HQeVgjnF95XRIoN1Z0GC8O9nFvhugNfh/tAFrZ4POB6c
CCUsbEoR4fa65sbV92lyifryL+xAt9QA9yvYZ+T4q1Zac2ooVjBuIDU3uVV3O7T3bAuPt7YnP7t6
0YQCHyVfTXEHaHY9pCws1N8Nv3emd7pFKb1uAhgH6CkgGSHT/g0L3qvEKlk4Ke/Mek+AC+PF8fps
rbgKGzIRuPBEazqupvNVScrJTjITXOMYhoEyYlf+m+U4MSB58KomU2uClD9snXsgvJcld5v2frMa
snZuRQULZwogFJBOnI+jjmmNPq2ahQ29B2ZXs3xEaNGWI1qzghwC+LU04AYuhNEYmcfWpBkL6XhX
2xBcz/8Z429p9e36oqyaQZoXOXhklYEVOx+MMqtQyRwGFgI9vC+DDh1gjdp7m5z+MpWzuI/AjP5f
Q5/O4uSimK08b5VqxA4bHDAv9gEM7oo8PeLR2I13Iu5JOVTYjK9Z4ae7JTZDu3NulwmkFB/E+frX
wwac5/N5DBwTHmLnwwYDUD33CSpnjL3r4/fIfFbMp9T4+8vkzIp02cf1wCvKUMguHH7rBEY+g4Vq
i6N1zc0KTWcdUuxiV8pck+gsU1NLR/UKiIsK2mJ8j7lsCPGiAjI8kH40XVXb0qxecRiCHdoWng+o
KFXaN1lZ0yZTAUZOyT4RrZjKE+03Lq6VvYkuavQb4pllomgmHMrJlkG51rLYMKPFS5/9kcfeXFW7
HA1XERgdru8H8blSyH5mSgz3xJTTAp7e2DA1k3szG+/Sosdj5gY5L/RzfiQdO8Q0uG5SbLFrJsXo
T0xGGiPd1AP7b08vDXrD78Ao73bG4tO53nh0bo1O2u1JuxBVsWCqNoLodW6qp8y8Y8N7az41+ffI
qTdmcy1VCC5G9FkIYSBoMEgXMA5F1M7g7guXDkQAqtsqiTvXTbDomj8niaunECP2VAsBQ9nYf18i
ODMuvatAJlJStcZaquw3V8H5rx3NTYEJMQJ59U5HKO1Nq0+MxLbFCJE/y3zzh0I9C1p7xAXPpUPc
WXFZsW+MLak/8bvX7EobFUFyPHOGwVHwi4314MdmszF/witdMyFtzLlfophEwEt0icf3ACCaXud3
N1sF/q2RSJsS6hbAicU0D/ntbouBYf23zc8IGPz1coEBHZRdFTmYJeRo1XDr8li7y7DD/vvzshRO
1ZkjjUSlvbiZX/R9+VHeOl7xBQiWxza4rRRvDpybHuKw1z3Gxqgc6eEBReau5joyiUrfdg9dDImH
iCrWzXUrq/fJ6eikw1s6XQGlBYwOOHG39ye3cCtPd4tgi/Z+zS0J/K6QcEMuTm58VhjpaZwbyIze
o+Cj3CUKIAA+yv/IvmxM3ZYp6SZGmUYDax9McbVyNYd7cWL7tEXaWf3W9Tf58MzAlHN9Irdsir+f
OHiFzKC1b2CzQi275TuA2tw223UzNKqcu4F8OMrNdYurG+R/E3oRKKiJAqesY5R0n/d7NOpe//21
dCtg0HhoIBCBCpsc8ECkoYtYhO4cS/Oc8Lm+y2+VwPqn2nfuT61x+2dI3u1S/7rVtafGqVFpHm3G
lWG0YLT14+B5SwFy7RoGhww4pkBjIgS+zldJTRE5K7oDsKH6nUJikpCDWb4g+CmyDYzI2nPm1JK0
ByMroTTJgHWxGr9KJ/efBr5VL3fXZ2t1152MR5otBFgjroZIXEyTx3ntTcbd0t3F+YvKKPq2BM5i
K6l1ue8E/R7e94jvEIsa0siYGqe2YgD90gHwsKOUg3+JbG2DlUeFsILcLIG4xKUetjkXzaQVRYHy
GPScCmWXjV6jGXt1pG4X/5wHdMFO6d34Ghkb5+py5WAZafTPZCog7NKc4n1tDjYD9makjrsDlTwo
vfwtNegNI5/wrhN3YXZ1ivc0kA26es9BronQtdNeIn0D17PSA3s2GLn4V0wpKRYVwJ6iIYcq/pYN
NYLLPMgBK237N7V5ociaOFMIrcJyPzIL+AcKwiSl3mj/Wt01yOihJk/Qa3XRB6e0mgkJnyI0ywcN
xUdjebl+FDYMyI1vWum0dVNUwHFYjRux92yr73PlqsRcCnIQAfEUZfFz55Hb2lC2FuZSTfRD3hm7
unti5H5kT9k8uGB8KSbixnO2cbNcvtBgVuDOkXYX/FLSeZsNR7xAJpgtAoRg7S8V9DBpGfTE9jex
i6uzCA0DARkRx096dUwg4MnHSRhLLNdSnhBMbwzn0sFjOKL4gkY1hJSfIkEnOz+LDDVZEljIExMv
6Nkd0AdZVVuygltmxEBPzCCBBpinMFMCYiUIEzp2PxvDvxqMQK7aUNJACvLcStaiP3qIFtSQSvCN
8SPaKZV4I7e/0mQNGUZsOVC9IV+HXlnJSIGyp05Ab18+6KWLpgenQ9j4kA17XX03Os2LI8jtzDn4
SWJA1TfO1aoLOTUvzSQ49mgalThY9uwhRn8ozS8qJDdtcq8U1C1HXwHTXjm825kR9GpzsCrQkCmC
9HCT0uPy+haClMjYI4MF/jNZ+szuKjsqdZxAfd+0P+O0RTv5R4bO8u1JF2DE87jo3JR06qa4MJSs
waizlu2jZpfED3Oa7yo+e2XqV9BtoNxjP//eh52OT/IwdWT24zyXhUjMWvpLNW7d3eIHLkdlo8sB
rx/c4dKompZUhCxABxKCFbSCJn2O45dYP5j76UVRNk7HmufSoF0EfR20naH9+XzjFgupmT7DWhqP
/4e0K9ttY1e2X9RAD+zptSfNtiXZcZyXhuPEPc9zf/1d9LnnRKIaInY29gbyYEDVJItFsmrVWqEn
lWDf8CdhguEm2Widnlp9hwZ9iO849+eRY5jF1ui1kqtGAMMZrXesg8FJIaGurtTkHAIFet8Y9f+b
Of0zSjZkGrVcxloCY0P0y8gO/sT5/aWrwsUssnDyOAWQtMnofaQwLJW8BGoAguDcknLOZXI50FAN
G5rqo6z61+ulg71GFyGYs5+QRRzazyxoH8rw0HwUwlaGlLmykhXfFcGa1itbjYfVXVw0qKOAxwGZ
cGSNrq1T1F7WdYjYCnpZgw2SKdIJKrB2Nfy+v2CLUeTCEDPMPhZImahAfNbj757Y2j7O3aazUrSg
/ztDzG6Ls2ns5hYjit9CiOVYkxOhCYXzTFs66ADGQNoUhUxw8VL3vDjo5EqPS6XEaMbsB9rYo+aQ
h5/3x7HogShaUkg9DiCWpsEowrGEkgxu/K5gZbZk8644iytyYYAZQw+wTDLKMFBuJAdyjjZUFTn3
z6/2mJttemGDOaoFUU/HQoGNYqtZL8RKtgBqb59Mt1z/BsO77VsgbHVr+1eO161tG/Z3xavcT7IW
OF+yuGAXH8L4uTjHaaxM+BBF3cTtgzh4YnW+v2Bfb5R7g2VcHNRXddwUsFHvoRjb7Kpd8h5+KJ/N
aI0uaFG93lZrqzwJZ2NdOR2HjoCVdIYv4vC8GCLj+JRkMZNmmO9c3YPf27OVbUFKkIGkdkcswdLt
wgNiLrDib6VbWxE2Ru1Ij5EnrfL3+Zv8M/spudJGxl/uz8xikAEEh9IAAMLAcgF0WaLEnaAgWL8r
jgrI415aaxs9Wv87M8wEaLEYyEEFM0m6zcKDMnzWoIrJ10r1C6jav4kAF2Nijtl5rI3Zp8BydQws
kFOD9dIeFE55ZtFrIZUDmT4wTYPL5DrMEN9MBaODET18QduepQnfmponk7UAXoDjXFhh/FbK0LYd
y0Cr61ibqHM6f62Q/aC+9foPlF6r1rBBi5cAtgoWz/tLthjkoDqGhkUArEE1cD1ABRqWEQTpcFmR
unEVzAqxJqOWHCmrq9yqDIUHAF7o+cVgUYLHa/jrvGWiHjGCFjrgBt7mZHa6Cp1EVuoknaMqh6Hs
LNw+7RqXffWYBCjeJEBREI7nLO6Giy9gYqIEkjQQmuILRHtQX2vo58b5Kt0CvKHHvMvg8vz+GS3j
QKYWDnhJ+AhJMzhKwt9jchZ8cIDE3+6v49IVF0QfEiX1oXgQdjfoKrB9bZzt1e8hBOB1p9Ff82h6
UoNHGergcsXTh1hoyAflN05FmqYC7T+rqjDKKniS0hAAFLMm22YAqWurtLEbQVcGdGJJBn4obfbw
xI823VSELpr3hLXZNt3jkJSKTcUCtkPrC8+F6b/netahXI6MtQoRHztHX6mVg9jB7bMO/UV5Z2yT
sCbAKI3mwZAicwcYa7C5P4lLiwXCf9AVAdQMoSymVSuFSkQDCGm6F4zGQzYWej6R3YqJWxv/nMkE
sweJoq8eH7xy5et9BznlIdHA9rpXcTjJtRvklSWI3v3xLOZuKDKSdvmAK54lwaBNgX4TIrCMH90P
9NYXKxQoR9wwwSnbcELl4uT9scXyShVtTKJExq5CYj6vtmqxVaWNqPJSe0svVPAK4U6G9xya1hlH
F8ms6QHF1c+B7NvzMAVOafRvJJ8j2yyG9zjpUk+qU5uQDISU/eRy5pRGRPaScfEBN+Ms+xZ9IUCZ
lw7SOOh/eZZt87X/GfSWMDj932R0QG0E2VCIWgEnwAQrGcJ/RQCx7X2WroFAnTzV5I1ocUqBoQYf
C9pqURa79sWIaGVTDQJiVO2A0W2G/puXkkOoHI3XJLf6t/szuHTtpZDt/5pjTrt4TCPguRESUaT/
Vacvkt+vArl0tSx22pZzKaPucLNa8HxU3jToK7EkByNEgGoTGgmggYFGqCd8pM34EBsb1YgfgVJ9
HcFX/xfDo8IU8E8KGWaCyOTrVd+EfbZPstYJqp3Wob0MLSCo/oUJ5ySji38zOgCO0GoEeo4bavG6
S+RJSoCBL6raq4TSFQtzW5S8M3txxS7MMA6iz8hKZXFHzaBDqAhXPXhOgCxyZH/eRhD05rwgF8sg
FLFEmwZ1WrK69kgx9MH1qaNLSC6+je06BoFlnddrAqVJVbTrvFiheBVW39uGcEwv3Q0uLbPbLQ1R
QtWKbN8HDsjEHSitqcG4ahthi4WxzeF431uWVhB8bDKqw7gQQWzmeqRSKsRyRdA6ITXHXIvsPDpA
k4zjJkvrd2mEmU5thK6C7sNNUn0dFpIVx4UzdLaZrLqMh+lbHBCOT+i2oXMV0D5mQFpdkC5UgfjV
MmL30pTbswD6S8hq8Ia1aApCS7THEyNg6d/0uZH0rh/glkqv7WJpnpxCNDYyAPucPU0dnN1naGOg
HYh4CaBQez2oQpm0eSp9oHyNEqppo9OF30RQkCU89fOlIcHpMRb4AqIW4w5lnkJAHiz5+ynZFiDU
hQj53wzlwgLjC22Xt8akACgdNocicXto1PubnJe9X9pGl+Og47xIz8SJ2IMaEuOIVE+YwbLfn0Ri
VS+Gn7tG1z/f30SLy3MxJvr3C2shGOE7nQLa8RQc3TlS0CjZ6fZY6qFHdDyo7ptbGBz8AFqtEpp7
IevAmNPiQYX2Cc6UJhytad4O2k+QXMrtNq8esoQTIBbGhqQ/8Jv/EVthSZjMoivKoaMBqVpPzR79
4KHm273h3h/TguOhkoPTH/jKr2h0PYUJ2h+CHKiyvYhuaNWwq26rCrwNuxCHrowwE4fiwqgqtBsg
yd2utqf+AKrtvALlCieKLxlCnQ36vZS+D9HhejTKpM6TmWC/onIYBsQVxh+akFqd9gNoY443LC0Q
QLYAfKO4B8A04+qyPGVC7AtoQpFWfuLGxRYEjzNP8Y1nhZk6vVQTqZlhJZO2ag5aIUuujjHvsrkA
fkH/KJgrgfRHnggP9OuJ64QKXCl1ku8zGUVd5dkwkLHqCE59vdibDdkrzacAwJmIWnZAjM9EJKtw
5aOkEUo7JecVAZYyI+CSAd4C5EKUdIF5JrX51OYEDYyoR7nhGFqGARipUB+kIrDC4ImktmI6Xf89
MHMoV0q/72+KLzoZJu7DPHC5wAFDq1JlgiUR2mkMGgC68ySCBPR2GDaVsKtDASW//ohTxwuaCfmZ
xq7HTrTV/GUQK6gHHEYNpAo7Vfjt616XrIbuIQemd4Bai/I7R1JDkHeRvMpaKFdzzvoFihzQOVCw
ATojRWCKmSmrM1HowrkBdB+iORFqJ1qwTk1io8EntPVfmWqVweQK0mzrQm/hq3rRKqKHZDhIY2w1
0H7Bc/VxaHgvXjpXN3MpK6jnoy0bVFGMa4mj1uPNC5C2IBeBO+KSvCpJ1XLKxgs73xCRr0cru0Ib
PejfL46CYCR1aJYRAGnpVgSxsfKO95KpP/FK4Av95cD5I3FG3zGUf5sx1El+Q9QabAvmORy2ffih
5285iHEKJbZT0amHeTc2waP5Hte/IU4G0eNzB01VnH26mKzRms5Z94UAQQshaEkGeAhtXcz3DHAF
HVByysef2G3afXazvJpj/TSUvDC+ZAoMj1SFFN1jmITrOe79aPYrqmWQRYljhBtZja1ijG0z56Em
li3hYYOGHSzpDWkVmSODlID9f2/N1VA9lNr3iQd8WqoagLHzjxHmcocSrpAPXQWYv2xAZsq0hfSn
YOS2GqgP+virWcUqsglT7xlKew79xgkhrqT0XoB8MJYTSDBh3/5zIB1kJ2lXK0pbtG2FWc5YMDTo
vQIQONffJd+Lhq1Wvo289rWFPXllhdmTuViqLXoE0RKwKtcch6RfyOx3SCYCS4N2PCSa2BZ5Veqb
ufUBsW2bLRpBs61q7mpj93k/RC/cWxDm0P2NRyK6c9n89QR6JdT2QUCHOqAxlxawXJZ/+gsbOA5N
FHcMIK2ZS7lWA+kPvRrkyOVndd5nAbqAee0ES55Ou0v/a4M5aSYxzfyqhg0kdwGYJHaceNjrYL80
nfujWVpzuBVur0B0AVfFeBYCRV9qIcCgUfFAIvCPBzzq3YX7sXFpgfEq3wR+P8tgYZrX4ghAlemB
BQptA2iMUFXOcBYnDm3ZULpAUyv6aK6DEWSRMXE9YELRSY3ciSCZug3d+1O25MpgGcDv02w3CH6v
bQDVU8uTDxvSd934CcW/7qUK0PHJubUuztuFGSa1qed4euodRdr9EID2hM4g2ODFZ1E/NbxbwkJa
DHcECB9R3A0wn4y7FXIeGHMO3HaeNo86ac5mID6kGuovRqw9S4K4Qu8+GliykbNfF5bryjBzWxbA
DJJGJSKOHIxOQ2Tk9xsLVK0WEWtOAFoaI66xMtUgAJSbzRQHkLELhB78pjPujLO0MYdf5SOVsHtR
xMZONdm77yVLVwJUDf5nkH11IJfSJWmLK4FfVNKTqreQjFfy5CEY28zN6i726lRuoZsnoXvChwaU
AtSJbY71ZEcgArOGPuq9CQn752xIIw0NimpeeDJIIj2Ijo2cgvxSku3qc9mdA/JVxQhAwGpkyj40
X8IqeoohKav4u8i0GtRu4ixwunGyDPWfP2pNGnrg0ABl3chDJOhMTOQQM6XiJdhKk9VLPw0R5VVN
4MRumQZn5hii6kG4EhkGwoPJbCo/zyu9lHFZURpQDFeuEbfWqBoOyFKhW7pTsl0ALTrUBO3GyFdx
aEm6l1cfebRufdMRy5Wp2cWI9DFIyqfWis3yu9Lxdv7SO+fiK2/YOdupCVK/6NCPkrl984aMmTVN
j73SeQJIcgEEfw2H+Xteb5r+QemSp/ueuxB4gGn/kqcE/wCe6NfxTZ5LoQoTXLNSyhx21PzcFqAz
2k9W4CsOYK3/0h7jeWk5JMI8YE3aaI8eI0sZyCYwN2WbWT2Kf8JfmQMaDwzpqOF/PXov3gSREBpj
omNyQVFqCcaLoDSWpg+WANEPQX7ugoZzJn3hy2+c7ov4hLbn41y/ntASwSxXJ4jLqAOqvn2ClsQ4
skKl3daC5pSg21Py9ZS/1HG9TgfRi3zdNqr5JZv8jS+dsnlfKgpIkePHtvAK0wsU49v9JV+KwwrS
SrgIoEgBba3rLzS0KtDrCG00ct8DnyGgsV/WW6+UJ1eblYnTbrcUijH1dPpx1QYG5dpaWOqdXEAu
YZ8UhUtSBVJe2OzoKVOCp6pRraaRf8+5tr4/xoW7IV1zAJQpYSPW4dpq2+ZgYwJCGMRJz4KeW/O4
1ufv920sziPadml/F7DxbMKkECv041e4f+rxe9tqtKOBUpVGPIWGJTt4CIASjuJEABa8HoufBfV/
SGTleFuakwUdUzvvPC3gpbPoD7Gue2mIiZeC3Ch5oOEi2oSdl1XB82gcoWDSk3Y11r6rNMHq/gwu
XK7AaQXwFHrVKQCf8Q2AW4q+/UL/+i9jQA45OYi9XRr6NpN5dHeLtsDCioo4iJZAXnY9i9Cl74NW
QjuGERFwvA+dW4CutDQf2iRaQ7mLx1e8eMYiCfE/g4wL1n6bTpkGPHWU/ZoFLw3JiyT+hGKDU3T2
GBznmDg+tjnYiP9iVjWUICkdBURMmDdLnpp9A1ld9JXnTmoRxZ5CJ+M9JZagsyZeX0jmoOcOfKXM
2oGKWW1iAqhnrZvBuhcoLL6pZkefO4LykiGscs1Pd3lSBTtNq0Y3NvpjKAXmOapk9SCBG4ETepf2
vCqiPwv8G+C6ZhOGjd6HZpUOwMo36LEwP436OAa8m+XisqJcR5NZ+AcNb9d+VLW61neKBAQRGR4G
CBIWo+6ofbaVAg3/tis5Mp1GIFu1Oybt7N1f2+VpB5sO7b9ANGWbSvNZyfVx0PFQCFIov/ly71RT
lLpiGeLxOFS9jdDX2iTJfSfuRgM9T2Nutxoern1XCntxhrTw/W9anHdg2JBj0pADZ1+VYjYWaaRS
HBkEk5NYt+bpR9LxWK6X9i9W1pBAOEjF/pj9a5h50xUDJR1tKmcG+MMV49K0/KiLV1WXPTTZ8f6w
lgwiyQU/ojSuOMmvF9rUQFbc9+jHa2LtkA1vkojW5wOZ660WJZv7tujHs5H30hbjVLOp+eNMG62a
kArDyr7gBhPROYfiou9CFxJYRrz/8WqmJ83FbaggRjoEJvZsbFalB8Ka2A1Dw/fACQcl12kY16rY
Ta4ySrmrpbMpWXnu1/vJyLTV/QEvHTW0JQr6Aag6YT2vv0Qp6knr0Ye9J3MJHt4egMMAxNheHySj
nSphCwkD83mI2p4TJJYOU1wDQYCFXlgdr5Brw3lQhST2MdO98lkjYW+SQ9PFjvEXmGfkv0yYQW5C
u1GCKOWkGYmPAQIyhEuOQZI16gSV004B70G/OCRk2jRADUWwRDLxfupxCDQlTjZVAby3bg+JAunf
5BPPf070WdrpSJYCikTlqRD1ryePlMQfGtqwkNUnNOlbEVS+5Gz6i3gC4SYFzL/wDOSar62gpRxE
sT1qrAVu6Qc8F15aJdTXsxn4nKzL0szhjohctvwFyWO2uFyEZqAaKLDGNJxXll48jOmHGnKe24vT
dmGG2d3TnPdRaoDiERVcOfoMBtUyeVX3xaHQKgCKPxAaYDuPAPRP2i/8olkfQ790QLunQ1cuzN7v
b9zFsfyxw74XUazLayPH8Rc1NRWyDiH+USac6LAUDvFkRxmX0qCrLEsdAlOZ4CBBOJQUUCVljg9n
uz+O5fn6Y4L+/SIUDpOQC20OEGbpr3LfcIj8hEZC8S9A5HgY/DHD+LKB+18t1xhJCqSF9NKZm9r/
fX8kvMliQulY110RoKNsL4WGJVSVHYg6J2guL/qfUTD73gcyRSAVpcaWdHA51qFjoNkMvPF/E2BM
XG5w5GpoeWQ1PoA+NwPdh6GOJJ4ivysJ+mOMz/sTtrT0KA+C3wyMjui6ohN6sfSFFuZBMgAShe1o
6j8aVbDQ7uOMcctxYzot7KlOWcfw+DWBlGbDZaSVkz+bIAjUcDNMj1H/jv76AkojofBaj4Erjf/4
ygIcOBBRAM7h/xs8QpUA5aEP2JzJiBaP6Wk2GksMgOWXk81Qv/3TaUTjGppevigrARxg/C4ZKxCO
5MALNDmELj+nYl8OPwJwZd03c3tTAKUzUhWUX1jCajHBU0jleZZrJKjkVeTCud3SleyUs4duVwpG
cJ1HGwQ0bAiL/hYLPTPNGoiRAfwemugYYubVfYkDbgLtkWbjBIHK8rS+P7SF+xilqwaTI2hZdWSP
mX2lKsM0ZCFS8aCujaOVqnwqgx9bALfZAihwEpJYY1TYyTztRf8f72nYRuIRuxpTi67t610QpSKy
QCkqNThcN6UCmuhhROsobw/cbrZrM0ycJUXUEqOkj9GqseLMa5Hz16STZnj355IG0uu9dm2HCbSa
Wkn5jCbsvTFkblIBfjscBqW1x+l5EHkyobfxkBqjaodwGNwdmBuXVM1xLAwhblz5Y5o+Sk0LFoT9
/QExNgy05aAlFeUL+CVKqWwPvETkJpSzODrhXfkUG5EbJO8gOft13wqNdRfTRq0g3uL3wT+ngeGB
uQFlalaZCQoBJ4hivgp++2AM6IS9b4Nxgf/YMPBg/YLpwc61p/mK1AdkFOJTncV2H+6yYWuYo1P/
Qyjgf+wAlgFSSVpnYvNkguK3ICNMk1MLisUxCD0jgmxEhV43zn1ucdIuDDHbdhyDXPLLODmJ7U8/
f5nrl/sTxvl9ltijh2YOMKdFcgJ6/acpCpapdZyODbYVi50sFqtbqlOBbqIsOSWWcah7O8R/EG32
tMEWN+CfUSkFOa9zl21KubHKBHO/UlNBETAyCDB702//iWygSrb3X2fO4bSwe+AD//MFwuzQQBN6
rSHwhRHtPBBdn6026rzRBC7o/loxJ8f/jwiPWKg+U3YPZgOBsI60UJtITnFqy7YRW/Jg1ZlF9jkQ
OBxbLDHFjTFm+voQ4NMZQm6n0njM3ocHIbCQDElNB6IPW8S6Q76aLKfjHFPLc/lniOxcRmSSB6FK
Th0pUdev1mWGDq2k8zf3p5I56b9GB+yWKYM1GkvH9mv4FbAJpa8bx9SXn2Zk0v1StTpF207tsc3e
IoknGrG0z2RclwiyOwpCLTOwKI5yP+0C86gMZwnSPOBnvT+iRQMYCAIS2m8BGruOfLLYN5oc9Oax
MffEeJzBB3nfwNKUIctLFX+Q7lXZ1r9ORa99rfv+sWhl24eK/TxZUZN5HTIB4wupRF4LFnPMfq0R
QDfAw6MJi14drkcEauBZkatQOCLVl02WBj78LvpWD98gzb3JOmtEb3V3NgvPmL6JkVWAvsU3PbUq
7bjgRMlbt6QHMGAMWD/03HzFmstrfNEnRVWOwhG9OLZSj24GtVgz5pSv2IQrRoxkEXQtqLazhqQv
XYILM6lQ6ZWfx8Fp93M6xd9VbTuv1NEtNtEH8e2mxI67v6a3EeWroYcAEQRJT5HtA9DJlJNQTaOT
1hInQSyp5lX+lH6GkeQFuRfxtBQWgjISLUiCIKFMmxzYO4AuiOOYJ7hpFIoK6YFsRcxXE1kQR5Xs
Tkq3sx4eILLGGeaSWWiDIQsJyj1KpcpcC2JdKQqtg+RFg5q4oxlz5mVmr7u+Ug+nOKvyjW6CdNws
h3CTRJX0YiY579Z460M6vgH9kUjmA6rGFieFPkNbTjNHpzKa0Ggt6Ng+bSFsStWvnPvLertzAH6l
1yxw8aHSxeIZ9X4aekmM85N+DhoLlKDxqeFcGW8959oEcxYpneqneU9NSJYBnHJn6Siw5sZxntNd
GqzRXeLeH9SSRYTOL7YuaFWxb8A+iDIDfGv5qZYdI7BmE427+8CkFa6eEFTaOU7Ds0f/frEZIcUg
KYkKe8RwMnG2wtKVVXdOtjgbjPRZPt0f3sKBi4Tan/GxpHV+Ws5REsEe6G+N9l2rLbXbhTOAK+U6
K+we3RjRpkXbulITOzyiZTjjtQWxoG4EIJoDk3FG4YIOrhrqwxdjzppU7BPdz08oSIC9oZ4eeuHd
Dw5S95wVu678aMqfECcxPkfp2EIMKC8ku4lSaHxEO9TcwfKSbWfgiDhTs+DP+CwsPeIj2lNF5rO6
GgU8nA/4rMwRgr1m7LM36V2Bsqol/gzODchAV+ph2DSevJ95wWPBDyh6iG5cTA8QXtdzErepVOla
XJwksK234BJA8IfeCK4Myb5KDzpnY92+YLAEX4xOSOMANsdsrLzrYq1WhPwUkvw5OckGrkHZS8DN
e7LMu19rjT4c6FTj6UcVtq7H1TR1O8VyWpyG9p2QwTL93eBgX2Xu22flmp+Rf0iN50bd61EBOTGw
nNxfVRa9AnY6BEKANCBfQPHtLCf51ClipDUiOVVuuS8e0g05akd5G2+CLXRcjuaP8DQ8qyvfI05t
mxuNE0/YjMiNfcarVGMcqwxNKqdca6y+Qa04soLegZ4j/nnSIxlK5Y/mlENG1+fY/nqHXr2FmbEz
B1JdBvmICE5Osp1vSi/ZZqt2l6/Rg+qNu3EdrYKN5sXr4FHdyEflCdRoHsTSV+mKBwi+PRrpl1CY
Aq3hA1rC+NtQiTMEqTELmnQg5TuRt3g0gTpwoworpTi1qjeMPOomFof2NfWgfUbxHE0USEgxl9VK
K8uxiir1BL3kzxLNWU52CPYQ/3jyreIxXd33tNuVxkUD90hccHDLoXmUa1cXJ0NrOlnQTt/Tx+AH
ySE1b2mP5QFPtTl2RM417iZaUdwM8nogyADMDcCFa2sJ0m9JkCbmSTbdrt+kwq4i9oQeER7f3O0W
ppYg24hOHHp9Y3dQ01cNEvKpeerX/a5/zc/VQX7zvWFvrJPHeNW44T7/TXhok8XxXVhl9k0ypUip
+7A6hZ/+URg+gXyw2pUe1ry4T3/papcw42N2SdbVQTM2mMmydvziFYrb6rrSrO5Ui3vQtZjTNzn8
EaoE7rqGZmUCVt77nnPz5sFTm1ZU0WWvQvuBfXH7pRjrkzL6p061orWyS+wgWD1oL/etLAzzyop8
7TBS6pfZMA/+KbO8V/v+b9/ub2YIzMPT6ApBFCf8ePcwqZb++Dw8+Z1VWjKWjGOK/hSzXEBYIZRD
9QZSTGxLWJXG8igMin8SjwDZCh+ml5/9N3EDx48j2381n2YO5JJtJITkE94R4GcBhSYAfyCluZ46
fxID0qlScBbWwS7qnXFnmu64zbxztxZ/1gfjoXhVHV4zwNKkouccWUygi/GqZ4E56lCpc0jC8Aw1
b7xWGnuILQUKTIpVu5XXcE7KBS8E0ghVCQRM9IZ83RwvbmVQtzKrIY/Cc77vVnpmDYrVPPrQ2+Qk
6m6uHlg5XLNo47kOsLTK3Hg1iLRGs5AkeDSgGPCr6M+T0FoQd+Hsqtt3LvhFUDgCuoYe+wjM16tW
Fz5woU2YntETYqy037Voha/hq4DTYB954W/118jh57iZQsYis8VG2Q+gnRykZ+kjR/fO6wy2VXRb
Wj1PiuEmODKGGIckw1gFYoChRYE1WupJb6AYs76/0W7iBWODublNcq+nEo6Yc08J9niZKu7qUPMX
7jaiiFLFCn4+fC4eGjt29IdEW3ffHXBUQPsQKHYecfxthpgZERPoe1/xg2aGycH9Obykso0i5tE1
2q1v/zr6CidQ3dzoGWt0DS8GaIr9DBJTWKvgfqnlP8Wdh9vefDCfCK/KvGQLBWDcc1EiRU2RmUxJ
7sxKamSsVWGhmVhAigX06raxFgYLWOH7jnGTA0Q0wl3gC0eGxA7L9hSOSjIPqDefDSGMH7t4aBww
WPJUkm5dHKEBpRViUltomL6evlBshWoIc3JOMqdXXRWPwl1bPM3keH80t24OO3ju4TTBrQ3EItd2
iDqlaSx05AzYs9Sig0ywI+Ptvo3bqyG5NsKsT5bNpKqGkZy/J+9wh+gUeulr/k376N+T1/u2bh88
X7bAskTZAnA3ZGzlogyNY2km59Ybkx/kR95beFibykfmPyXJRgWhTprshszWkPOWjrIcWDV4ADem
ammgz9ynPPXqxZWEnPN/P4jZdgO0u+Iplci5+pZNblHGVgw+wFT2RGXDGTt1iqu7AR07IMK0S4Fi
eGmAvthzSjl3aIVRyXk32N9NK1j/IO4MMZTQiezRfmue398/J+vcWQpnT9xG/mvDdINeGA4qLU/a
UCFn4wXwIcOJ34NNyAnIt++Zq9GB3P3aiAhaMF2fZRg5lOdy89PfJCtzK2zMFYjqvPtTeZsoYowx
pycqAEjP4tZ77uu1iMTQo35SAmtltdtor1nBU/+g+Y7Am8flnfK/FbzZ9lAjNmcxxkQm3xRwkRE7
cqWjfhAOSKi694d4cxFhRsgcoiakBqQYUeHsVMdN/03gpFhub43M7zORRZfGLml9+L18zCo7lp3w
acqcbrYDS3cb7MrMAQXzxzy5UNe6P7SlacRhAKlDJMEBhWB1DkpFGFDTDdVzvQdT687ft67/CD9Z
Nbtp9e9sfV1jL3w/Nous0lSfnMXVuI8d6+NJtWu32PNE6NmWRMBYkCL7M6ivQV8YasJoJkKkI1Sf
62dPaa12J76Rp3zXOJ1jWIpdv4SuCU6jJ/SbcgZ58+pgbNPIc2G7h5LJRDKTnOvQDXb+05M1r4Qf
EOv7BHd/SBtc7xtcCChXY2WcswKOE/qLmFTVmj3R7dfmqrYS576RhRvR9YwyLpqVEDauRoGcBzve
5E/VIYDuhlNjQhW7fwm33WvDCWILh8HVuJjTCY1Nde5XcExjVVj70eXsafrBVweASrO3uAOJQClD
iZNO68UykaQdlTEm2jmEIoVUvgYpb1fThb6xAKA3lckDjQPbkxGZaUZfiPq5/C5+6l4cYzMLjTV5
Ka7ibuKEvJvyjSeoCooswIBQbBpAxMyQ6qhQs0iRgucGjF7PdYFUYY3NbeehHntGDaQDVITJqTdD
XjC+CZDUMu566P0DbwS0tq8nM1TA+T9nY/CsFxsDL90KV9eBK8xHT63rCaVWkBoGRymeuex10veD
sIxjjE+tQk+JQE8aQfocwIMVaeaNpidOupJaXqPW0qwCLomKJHIJBFSz12NTAKxpNdx9ngEYsmft
gKqZDZVYC3yAUvyhpDNnP9/4PYrlyO/Q/CfCMTSdr+21ihLWYAwPn6et6AbbYCO5A+cBf5svoDbg
/UhAUtkqtvaXCWNkRj0Jn8MN2Y77cadtmj3xYpcL81vwjCtLzOz5SgV5WKKGz7UnrIU1uq631aFe
J3bp+mvpGG2kbbytediA2wsQM0BmEhMxjrphhtlhGz5Fa2LnT9LxLX6oNobHk2bjzibj/XnYzYIA
aO1z8vAMkV1ynm3M5aFa80QTuMNiYmIli4Gf+BiWsDZWuhds/V948GwlV1yHBx7V8aIjXjgJXdqL
CDlkhhKmOYYVPTxKr/k7WnLX90+Vm8fo1yqBtgk7Czg8lqogV9BIl4hK+AxGalfbButxraz8R+RB
7tu5vQ/AECplgNd8SWCz/o6kf6ElWh09F+7syfbspI6663eak2xmW4HCQQFd4sHq1t84hm9DFgFH
IwpoGmWyRfC6nsOugPyGX8rxl/sHJxWVlPRTX5FdbP9LS8xqkVECjUoPS63Tb2bL90r3VXGbXcE5
N29vAuggvRwSdZsLtwiHIvJnOiQFz6aHH/3Thwf26sPkhafgDYUx3jHKm0LmVCuneBbKFvYmRCrB
1t3O6xxkVCXOk3BhG2NgINUElRR6xNBBfT2wKM1IhVb6+BlpTZTXHenBeJTc0KrO5HR/sb4Axtcn
2bUp5hFYRLOeAnITP1duvU+9yk6dH72XWdk6csf1UFrTk/xoPFYb1RbX+mY6jR+/0CbG65blfYfG
vBPjDOdt1eI7hm26kbAz2j3angtLhMxp7gVusIo2g9d9Tzbpt/jBXCl2a4OgZ8N1qttj4mpCNOYN
GRqVgRsmPqR0WqcBCtwWTu3rx1ts1Yd6FXm+67vxPwZ0wZMV9OZTFDD03jVmyySZDM2lAZ7Ve0A3
gAwEehWzbxuO+Fjt2/etHR/LQ/Uq8TSbbwPrtV1mB2VpTpNZsBu8k620kyXUk0WOi92G1msbjDOP
ZRgZ6C2gu0awZuun5vjnzOMdETR8sX4MwVDo96gAZeM2e71lBDkChUdLsGVUtIo+Teovf+IFb5bK
BGoJGMqFEeZ4LX2prLsJRsQV2forcTt81eQbLwLAolv5q2ZVr6Xt7IIw3yucwhvWvHTR7WOBoMtD
Qc4PNHNQ5WM8ZTLbQInSJn3W8skald5KeJTWdD3Ymby0wPhE2sUxRNfr9Lk3EuhpP2RgYgOJu5BY
Sn9SWi7zypI94PrARCProqixFSPIbsRdo5LkuVGOY2e3AqB2bjCcBAWt85KrAoLgZ+Km6ORVrXox
uspz0jkF2srLvRYWVll492PikivhBUG5JNBhqYmMK9Vy1mEryphiH9LXyK/OTpam0K7s6/f7lm5T
HnAolMHpwwyEkXCua68dZtB7akOZPXefzYO0y+x9sKk+/o+071iOHOm5fSJG0JttJsnyJVdSq3vD
kFoSvfd8+v9Q98Y0leJUxje9nFAPUUAiASTMgfQYnXiIL6vOEt2vAOFAaRBo00z4W8RRg2UKZXqZ
kmmUseXeL97Vvg0F2gZC/m40DXZWBEYzHTFiXj+P8jDqNPG9/qRLTS6jlc2K8NCpheR3reltueGI
YmaVVbvl72NEEerR6Ptlk17i/DBk49HyMBA2AZYGO17l5C2HT1CBuzr6pa08BgMaMXpOVn3talk6
EDDQIgwIS7ZPWBNDoU+nJL0Upra3hu5BqFVegW+FhoXoC109CooR3xZcFGna+sgDpxcTuyE36DLy
sTOhszgavHbYFiZ35xYiGC3MzX/Vq3lAVdWmNLtUdmdPtoRw1tzptooWdWuPgvdW53R2fC+NwfQC
BFBVFRSdZQzMfKWYSakqyFKWXWpSIv/pOxa9dV6Kzda45QWYazIERhLwxNAgBYc5/30R9mlGVxaN
l6MHjN7y8qvrklt8nOHD8gYjG6siu3h1299YQiU/a2NU3QlF29JgPlkizdDaRB6MAjpZ1FJAZDTG
KnTQkRPYNGYqJbQukrkXPLCAeXX9onyvlQArCE0RSNegTQw9+swvbDxj9AHO0l3Egs7zn0EV9rSc
7kr/vYncHu1Q1n3f7SI5fBACi5RtYI/1xW8DwD1vfM9WBMdS0OdQYg8d5xJ/NvB8vcT4bchioVqO
XkRMtH09GnESy0QXqv4ilNvSl9zCe22B0ldEWJzUU28C5FLtxFpJUsMNhXDndejbAr5Bit0rOU2f
B+u5EY5oW8kTV9ecIN0mwUcLGDzzBkugHPzrtjpFAGXs0GQOsMlgoDowwfLCEZDRElHUK54F1a21
U1nUtuj9zsTcCc7he9ptqvhVj56tntRoh79+Jt9dGGDUVJwG5ggxBsDaVhjRJsL8f39J0Y1AMr3T
HbFNRFeNwo9aBepKJ5tvXSvEznW6n96ekTeSoQoGD5AOQl6P8dVYkKqH2MeLZsDhh6cNu0F0sZMn
z+7H/F4MbxWDhN6TNTyFAuLlgBSW5BQ3yqu+k4U9kMYfIsOOTJNG52GkhU816Sao0cm5Uw+q6Wq6
LZ3G0LAxIWuMmPgMb2UASQK+rajIcMr1TRfSUnm03mUers33dtsZaRFsAfcZeP8m29KcaXVveJXQ
X8Q4QIMv1hyrN5a6rXVqAO96OrUl9ryGtnGnUf2g+Q+6cSqrgRjRxjynM+4Cr9dVmU0mK+rlL2JU
e6jUIR4Dr790IXZgun3pxuVtbNHabyi2FG5G/YhNOKiK5Ed9pwcv2BAekEq4xbqMtHkWOhsz2565
hTKexsCZDFtOgbQEt2pLaFz2tnGCfUs6HZuDbzfB7XVF+R5ooL1ekpEyBCQzgDfYekeMhU/DJA/x
RSO2NzrjgJer8zAS7TbgvGVm8/NFTgwl5v0Uy0aoAl8tvgCSXdsNmiTRagICTg+Qfc61+/aymEmh
r+pzixMcHeMISs/sknKa4ktMgJuC3YJok6lGwnsjf/M3MxksQUZmGbUpoH99NWq12UYJOrBBBrsA
KCKklspmw/NqnzljVnAwHTgmA3VZg33BSJZcpIZc55e6GoRt5qu5TAsx9OKNVOq5RvPRwCxP0qjV
ZkpaoPcnKtDFaR+PMSDESxG9TwLQmguayaY20swbgSbuBUaP3q8irKNN1Ladfw4FIQjIgJEdiSiK
Jz+UhWJBNTU0uNNUH7GWvWgnLA0Rg7iHla08CwmpQO9fEgsw+247ZYGCTT5C9yvMo1KgYjUaAsew
fXfDkLky72zHmBN6y1nsCVGtsj61pOQyuM2uPCt2vQncECW66PyibpMBSzM5N+Rb/MlQZE4ZcFLd
1PmI+oHBdzyFyj7tabiDgZvchgq2d8/tL16hCCaxtQD5fGz/Y7tF2rHCFjY0ROGdcW7cvnbRXdwj
9efWndNkT+qhfgswyoA4mMPqtzwWfDRGmTHNgO0wwJFhIgipML1RCtP0UjsGUfengOq7xhkv9nU6
s/NhFPoLGUaiiRGMadMinm5p+vjz4YPXUPY9TcbwwXi/2iqCxC9AwNsYh4Ycz4oTEfq/tzQyZJgE
hmh0U1HUMx9OSSKYGZOcAzRk0Ovi+h5CM3QYD6MB1L22UhwLmmBcsOS6PlF3JtbSGvuI8Abc1lwC
8CkApo3X4NzpzljPrhLNKlRmcnbvNDv5vbZJ9wRUyB9v1xn7Fh3NfC0IMeoWDFM09kWYXp5LMh2w
69FJXY6qfS9HzDTmvQNoAkXKii2zI0ZCcWfMQcO9gdh2x/j4cMfNy67d2CUV+asniMyyxEwZqCDt
IBFX2mK+E60lj48F/eA8RteENmNCYEwN2EioSXwlNUhmnEihn12EgDznAwU0hU+22+sns+JAkd3D
iIuIgimwhhl+8spSSlVp8ZIi3i/lJtt1RGw2tOashFi9qEs6s1wXL7YWoa8gZKDzPHnEOhH/0iRk
/2DyxsDXhLakw6h0niiDYoWg493JtKb6DQoqDkfVvsWB0LQlDUab1TJo20JvssvB0wjmut6GjPOK
Wr2ZSxKMXROw6qWz2hriSnbyRqSCI/xS6AOv9DpLg7XPSzKzNBenIk6NooUSOIl2+t6tjvOQ4s6o
7tWMPASPvOTpmjdYUmMUWpI6yRprMIVphJc4JPSDczCz4K+wwy7FSJAs1CsdL/dmp9rRnvP1Veu8
+P3sNFCRqSYSa/i8vp9R4R2dnCu6fRupQsof168lTwHYlKhR6X5XBWV2GSkCTuywFmhpY0MdZmW4
ecG1YGDJF3M3rUHsuryr5nNBIODKEYnd0BVsjrZxriabtIl6fRCqCcrW2MNDB3NW0dD2eYfE0wHm
cubJMPZjDMGVH5Gr7t6tww5DmZoTP4xb+SDjafV0/ah4bDExTh8Jml+MIGiH9+/pcb/lscS5NhZj
C3IvET1FBIFnlUpb9Tf2Le2us8CjwJiBviiFdhJxMc3TYXIHgsc27+5z/AzrzAKsjUxiDYffA52j
3FTOHk90wvGYqzHAH03GBN1Xeza2iSAb2BUFTR5pdyzJ+Na7+61Jhd3bdZFxjME3wJ7Kx667SsGl
sQMaWXdH51EUSU/UH3VAMsqbcuH4z+8vBWA+S6IwmzbX1kz0BhcvqZ3sC8oT4VqAsxQhYwywPF7y
/OLTGGiks01auZOtbauDigFfShPKkeOcDPh3m40pnq9H5temmlfKfH1i8ks5RLZuHx/jG94luu6z
Mdb7lUzjlVHfjJAf0obqrt6JZMth5LoVVdkNvmIvDnJYQffwUG0ezNvgQB1qGv/l5bY8H8YaZEXd
9ALgPy7iByG1O1Ea4GHAs6LXLQIg7L6Kq8sUKRt1hFE9RZnTpOgAvgloSFXSvWR4nxof7RHA0g7v
QbdOd+6GRKYKQwCMMY19wPEhOwHr7VT2qSZpSDjmet0Q/aHAyC/F0m9RzJPsIj3k9wJt9goKtdHm
ujLw2GDEJ5VaX4nAgEBU/QupeHer3P4dASaUEvUhRNYEBNKJJCQj5u/o8TqFf7E4/wiKbcewWozL
jCNInHrT1ul0dpTM2dPxf24Z/oym/9CZDcQiBvWCDnEV4AuRIxCfAAB885g4nLvJOXMWuhC6Zqpl
A63qqUUETLgNzr44cYj8S8j2hxHGckZFp42VEcHEuOYmRf+zQOJNbUfnZMu7nvOr7LvR/EOKMZpJ
X6VK2uBpGB0PraNhKxrp6M/plNEtLyu2bjj/kGIMp1Q2XR9pIap6++eQ6A8cVr53/TDHz9z4zKpD
qWpxNlK9N4gk25JGpLNwRu2GAPuROMDOte/v4/eQGgOREV1xDMK6omPl5iemEjp5GYsga51WBO1c
TCQyHXYSMbZoNgJ6GOX5ulkDvh3bghJjFjDt2SaFhpqs/F76tEJKJyCWfRhOBd1ygu219Olcjv2H
K8ZCGGmWpGEHrkaMvfi0P75QJ9nuP54URCkyR/dnJbjCGAtZgNxYj3QwiAW74IGW7nVTtGpN/7Ci
MhbCLK3cg4HILk+/poDcp78frn9/1TwgFTpDLszJd+ZYSnQFAwEC4a892Ha6HR+jlCCyuk5k/sg3
ES2IMOdRFGVVSAPiHHMDR7p5xMzH31Fgl95XAkaQAh8hdvA8ERWq1WzELSc8XD3oP1wozFEoRfv/
o977zR1HY1dPefFpJhMljyH6OGsISH7qN9peJuqWc848CgqOaOFpiqawYgy3wpSht65xHrz7v2SB
McseutzQIwMCyW1He9vhPqHXbdVCSIw1BkJaPwYGVBVAO/evOb3tbfFYUQ4fHF1ly12JVQGKSQWV
8e751XpBhPn2V5eBNbmBJTRSK4NAcJm28eaYu9XmOoVVt7UQFHOnx7FJcw0lpEuy8x9FEnLTzbOm
X7nPCnOfzRz7upL5naRunipbOZjBbDNCm1cU5DDCmlZD7acoLnEtyrNP4ktGeS/zlcNGu5GmKWja
AOIMW2dLSw8PikbJEbbgZZ7T0SWZz9OoteDoC5WZzeXdw0i5VVSgUjuK+yqRXbzDJhq8XJ6un/vK
Hf9CZ/77go6Ul9kgztzg/b+bBTbydHflQLDADE0u6A/EE4Xtoo9VJQvQYpfjJe7KCdpZB95u3+9D
rJi5WZJghDWNBdBWBJDwfrVO/3RTuPVj4Yi29ETjt4BwbvuK+/tCjRGZVeTS1BR6fnn2Tq5YUhUI
Gh2in+r9+tHw6DBXspLNvknqmQ56zAeinKl35j28eDSYWwkfImh6B8mNVN94d8g02uidx9rAy3Ve
VvzgUmZspjlujN6IZzpATyZ5x00mrFgXrGnDAxiNoWinY9eyWE0vScIEWYVPvVMTcxfuiIJ4kX/9
1xJZX0gxIvOEHvhtMkhpmII18GhxA5pSaEDgYMXZD17CZ/WE/nD26eEWF7SOsDoxmjnD7g1XoB09
x+4Hx72sW5sFESZMkVV/aNsBRGIS7Q6jM52RJ3m8u64DXCpMxDJqjWUEIqiUjro5xQeA4j9KH4/j
Dw4hnsiYuGUophhtEp8ia1+krf7gZL8+rvPyvdtq3vGh/78VncA3ZEvBeS/1VW+o8xPZO8XnYjfu
07O3uXh2eApPaIU4/hyexmNuow/CuU7789uMK/1CmwlqsPnFxGZ60E4DmrxVdmjXhdPZVbBJHV/d
ttUhLzHJX2HFu41W8HqwO4WKzkiBGTL8zNMZKyQ8YExD/Uj3hlPuFTfJiVmR9GSe5H2sEv+9jEkV
kfS1Uog6kui5P2a+7Xvb1k+pckpSi0hb8cUzNwI2tf0wYxoML+g6DKtLM226zImSHTYLdrxtMSvO
F6gWGmYrMbaAnh8mYd1lGQDAKwmvX8kuDlhQ9Bja9nXx8kgwd6Ez8LRVrH7OicvU1Y8vD7zBi7Wo
9AsXzEVQBFkf5UbMLnlFnktHpoqP7ZKQ4x1vtnfNWn0hxdyFtlFzbGUHN7UT7YqEPgMNsaJlQue6
i7FLOb5xxc5/Iad+DSesQAZmfgpyB/EdrVDSz+tns2ZCvnyfUX1srUqaCR2jl+kGVX4DHV0Bzcj2
Kd/K99dJrQRGXygxMUWJzgXFl0Bp3Mj0VG/M39u/I8CEEWqsVZGiT3MRSaSv+m3FYWDFCn5hgAkf
BqnOsyzCVUFqeKc6VUJeth+c4+bdlfk3LJxT2Ydy38ZQ5BAzd+7YOqOy5eWbrh8Euga/0qhir9Jz
AzTaj1O+Ue3iyeN04l+XFMC5v1KIlakxPREn4T3mpLv0FqG5TTk+lscGc+e9Uu8kswQbhw6J+sf+
f8Ukm1Ez/jGM3yZwEqkelFJENSUnp5BE9r3lxLxJDB4LzOUGin7mD/WIvI+IomRil3bH6YRdeSt8
4YK53p6Q6dgCNJuPcI8+YVfmtZ1zDIjOVp2GOKxlzwMF4SDuT3PVBFBag/vo27zZ1+t3QxeZ+y0i
Rz9htSfuX0lMQn10IpRbrn1fqaJ9kRhzy4scMNBxgzN5xttKhpc3aHk0nvackOq6XddZoBmMoOVK
poKZyw77xDfXLSFHUmyIC61WrSjBx8XOdieSvoenpuQmkzmS+tSMha3K01St+wD2sKeK+2ueq9QJ
lsfznrscY/JZcl+Q8VQj0LwcCqYR1xUf6FvucIzuKgUZ4NpYZoAVDd/eOroJfIROwSUx0E2VT0S7
I/0bJwpa663GXMYfKoxprzNlCn1LxkXZGsSuk22J7IPbAF0XgNk58VDc7jYimopzBBbxWd9sG4zi
tz8+nBfxZs/Lo66anj+/hlURxOKhIojgOSb5r9L+if5qjlRXlXBBgXECuZznfumBQtMQC+vcDz2u
63U9X7VuCxKMC8AwZJHJGUg84dh0UMl5eyF5TDDRXoTikKA20PGkst2QmMcASw4pRzU4+vdZSVlo
eNIGpdz3IKKRoCM1Xh7WjYuxmPxyXVw8OowzUFuzDssG4hrpr2pyLQxFUEd7vE6EJzEmzKsGM6x1
nMrlUB1d9Cba1RNv8zJPdxlHEHb9EOc9SBg3bneItjzLxlOrmcXFedS6kVtljfPAoPFgNwAXfrgu
Ix4BxhRY2YS6Nuz/ZXp41u5bl9tXvWqa/1yMz8f2ggM1GoI4nSHqgb2/s8hzfB4IyprJ3nevc8I5
is9BwQWhdlAw0CuAUPY7Jze46eEb545LHK2VmUteC22rtxJOu3QaW3JFqqGulFEBheYQM6VdRY07
pyIPb7xmeI4ms9vTNTVo5xnIWYiSXUfkx74n2tt1+fGYU7+qGnYoFWNRgka06x3z6be0MTbT+9/Z
l88K+OKQBrO1iswAkZ5qOWC3bIn+rM5/SYS594pXjglgV3DvyycYsHO6w9AV5bXnrFWVl16UnTaE
g23GblY4e7A2GIft6K65lM+xq74e1C2P3He0hfkVsLhIjCmIaq/ruxrK99wdJd0Jj6cLphBv4wHT
xcNeeaJ0GGzwKcXOB6ZH/2NmY/EDGFMRtX6iAQhgVsKTv/X36oNJHgzb/C8vtj9k2NKt2g19FszO
+lncHMbPJhVMEuav17V9PU+zIMPEBFNgZEXp4fQGuAb0wb29eDTbcO7UWvVieWifkdhC30UYi9EI
IDP0kvYO1hdhqy/SiCgsBfIpIgWsBw87hssZEyiEXmhgOA4CtJuM5BF5QR4tdLdYfvKXImQsRtBH
5aiGECFepeljuPnxklHjlpdR49g+tiaXiIJnpJL22fI7EH/XOeL9XzLCGAwDG/hSbQCJU7p13egt
q12aPF8nssoGBhnnzhoTC7GZ62uGVjlUuYlIAaDOP3OAx+nb8L8YvgUN5oYWcagLEpZ6X7D5KAZa
rrRXn8cDL4m66ij+UPnm0UtNQ8Fan2O36Kdyhz78udnX4PCy/ppfkGEuqI6dqZOB+O1ijzS4tYhK
GyLtm/P2+rl8drQwGXcMjf9zMKxTx+YG029y0ImLjeEYvzwyo44R6gBDc7c/15dDtBNcc18TAy+i
AkC9mKjmPMHXU7mLH8Hc2Xnnu16EM7NyfvDvsEBIf4AP+REQYZPaPF+ybiIW5JibO2EZ+yCMUJTD
Sca0rC11c5OMvOGxtRr8LegwYX6Y5n2a18b8tENlgjx3tr+fPj6unyDnZrGrXKu0S0KsF0cDRU7K
p4PcE7yMMIxyncpsA66pCRvpD1bgAbwZLTkAGiI9VtH8p1h/ISzGQoxZGoxlNyuiTlQbw81vf8cB
Yx1CucF4U4/vD5gFOWfctoY5+r0iIdZxYwh8HGMNEvos07qvvhPu6Evk8NAQ1iYbljeWbbwKehlZ
MQGMzH0NMr2ZCLp+se6N2//P0SzWe3eD7uWeD45SAuBn2pLg7qnFkLBwE9wWu0rcdKgKY2zHuFw/
KY6FZWffBbPP5jL0/Aq3HoSb7gK8AFcPbI5Kr7IHkI651w9N5qwcMX9Wwb5aMDrtU3OId4+xzbXi
qxZgQWNWmkUANPZhLPQ9aBz0TXYU95I9kFGhL//tnWlifhd4lYCOYtEPAJsVh34Y5jirp+QCwOUn
n4TATIFrun44q+/MBSHGpuld2talGM2EDOxzwXQgr814XcEXJJh4BJucJymZ4rkNSUJ0Ojo1fR8o
fLkdEF6WeVXXFrQYuzY0w4gdW5BbF9MzUP3wgghtixczrHucBRnGuFmTORVGBDLPkz0db/Wb9niX
c9J863LD1k5M8UObsa7gq7LV3TRiEUQ2tzp0bv7SvyAupbU95kR1ZZurcnME8s3g/SFnzLq/0O06
wrowQSxyPGYnd3wCSiG5naj3LDkcD7cuvQUlJhYqrczqIg2URGzEvglsFXuZUjDEU4ZV3V7QYW4r
Vq62goLVkRcbqxcE+DnhP8w+WwY6NLAQZB5RZ4v8ba92cZ9WUDegSep0jjvmdDO/k33NXy8JMSLL
PG/QU6+Zr2l8DrExq6vs5vg6kNKWf0Mj6mN5aeh/OaglVUaAotB46jRCgAqZnlO8KxuAzHfICfEI
zR9idW9JiAkYB6kThjFt84uBvGDyU6U1uc/I5FTnYs9JEa5eqyUtJlpMItHPmhJn1riI4EZHmm+V
W9sFrAVvacWaOVrSYqyrNrZQQh3H1s1ouVtMcuQ24Prt6zZc4mnH/PfF1TVqxcJib5ApUO+cUYeB
a3qDTRVQ+Y42DraQ+TCDXFg4HlnG2KJHVjIaq54N1ORWO4Ac2uqL6qB3uXGS8/BLetL5++3XLvVS
pIzpjRO0L8fAM8RNmHLSPo2O4Rqu9dy/BNRHocwwqag56S131IirOIw9DjtlMLUK7FaQMgbYaHEA
hAywY4sNF4xiVsJ/vxDfNqsoaaLLiTorjivPyOlHVzrqNNUcMj7wtGctqPkjUaBkf9UePLMjocGY
DJQ0eZMdn/zu7XbnHe44Wjp/5xpPjDXp+6Jv9AR0gEL0mjqB+9442VnGEgluTM1jibEn1hQXfp+D
1OSqKP9jwRAK2xm6HrnBzfyla0wx1kQTVFkMShyUYUZE6ztXUd5H9c5C8TET7QpxdWXr3bZvNlb7
Uhbd/wxbjTwqFqaqnzhqADdmlDIxwrAK6nFuujRQE1LgTJ0CL/6MXj+99Wv3D51Pn74wMYi4NcFv
P+nUv3pXcrLNf+gfBWwmELIAoG5iwIlhRTBVoUmMYdZDzD7OZyactBf+FsM1PcTOVwO1elG2ZLYq
7feWUPvAugVagUjdDNpxq20eY/ftusRW7cWSDsOPJtVj0BmgAxz931i1S8Ld6FobCcVn3+b1+n8e
AKuIC2rsAQ2hqqaeDGpYKkxeh8Pv6WnPQ0uS18zSkghjKiavr8pgNks9VtSlRPmN55ytjwRYRvbN
/WS7eL3e+jtVdYaPaLu3drxtLatliuUvYIxIEopy2on4BVO31/LD4+HOP7dEJOd+h7DL5Gj9modb
UmPsiDe1sSFMoKYBdQCJjPa5ebmuJWv3akmBsR+DOg5QUjgV/wW9dV1Ajd11At93LsNCLCkwMYgh
j2Kj1eChsuUZ1GayM/SBG0TbpeT55N+FNCG9e6v69vDo2C/7jH7wrOTa03z5E5j4pBUMa/K1OeQC
3kCMRK5MPnjY7jwaTDBihCl2ucyhVvu0K5zGefFtHhurec0lH0zsUdZZM5rapzoY2H56QRex49kd
uk0exYN1e/3geAwx5iNIRClPZ/Oh3LgzmYGOKHxcpzF/44rRYJPfjZ979djATyIRJL+oJMXqNuxW
sK9T4eg4W8uWx0kOhxBUeqgdwJ2ngJ4/rpPgMcKYhUwdalMQICw7RLBLYjrRGB1TvL7CVXsAvEhT
B3ShqrFPcisqpDzvxPzyS3GnXXyrbq+z8X219XxZ/xBgH+GFgGXOYTmBjyxwXH2v0wEgEBGRc1LB
q5+zinLXpa0a9QVNxqhHSuJHRgm/C0R4mhMdw9pzdKvbHRVdWt78LY/MWcllXlRxCiEiflepgKWI
8mPixlS/dPQlcISdOA+4dhuOFq57SIDryzLusKKwyt71hQKwTQlph01nRz9rGogkv+yjgVv/WAs/
AW37DyVGooIKYzQqoKTJ0PjG1chpyO1p08rccSIeKUaYvaHngxTIs4dyIzs+HfeA0OdXYefPfDMU
C44YRwg439BMFZxZHW+RLsbuZ5WovyWH9pPL0w8eLcYlIqDNiigBS5PbAXE8CgApp9D65i7EiAov
R7Ra016eFeMe617LUiBpYtQHCEyKkx6tComAZjO/StAyeMi3KJfRYHP9oq/aq4U8GY8IVNYhFztQ
VcxNXT8V7a3ZbLRHMXkUWzcVyXVqq9VHpCux7wuYy0iOMyKNC0MUxFjBK+Vm56Ldrj8dB3SP/ZeK
7ZIMI0uswCsAbajOb3OLtCqRDsUv/ZV3j+fb810X/zDDyC5uAB0v+WAGPX0lCZ7nYdCjR4wnoBte
l9v6Kf2hxMQULVb+TrWFR4/opM57Qo7zE5IXY3IPZw4EFk+ryipav5wPx06Op8wGwj48veLwrtW6
7/rDzMzsgkzgGaqgByCT3druYLdO/VjuxIfhpScRreyWk76ef/WVU2LrZ0KClRO5h1v8PGWkOBfo
7sy4GFOfNvsbFRU7zAFCOq+Zns3jgilJAPhoUELjZig9yX0ObfrUhjTeKtvAlS/ozN9194nj8ZRw
VTMWdBkLj/YHVS8S0K1Q0fhVPt6Wt3fXdW9VfgsKjGEv0MUYaTUoHLwThg8p7DrnhHg8MDZ9xNJ7
lMtAAVtX0q1/HjzAw9309dbv/8v0LlLkf86JMUBaVvljKYIWBvhs6V4k2eaON204W5evugAQb4xX
AwBdw3oMNhmvqn6T5JbaXuwdz83OP+/ap78e9/WD/R4Nf/2ZzMFqUzsG/qS0QFSp3fTUu5RXcOUJ
gjnYHhDQva9CEK/3t7y+VN63mYPUhybVWwPfTil3T9jK++qraFj/4VtCCzDt9qLY97UNuB7n6MP5
Prw9PF0/g5WZga+UGB9SwBIK3SyimOyAWtyTAwzGg24Tlz7cZ5vDLxv3zbEdjB46nI7Az0L0NWVi
vIqHicq46qAAJ/dX/xg+mk5K3wE+fbK7m/vAxrr3Hd2GDw5t7YftObU96rvW7u26BHjnyDgdbI2N
xK7Cj3DvkRvl+M3vruardBlX03bmKI4mPj6Qd94tX0mrLT/+bcrObDWt9n2tvTzFjnBON8VrQoDh
Hj3aAm+D2vVrz47b/Y3Ase/yq6eSJW+qNHkW+C3nKHm/krnupVB7XlhCl//6yzPlhXftplaxvNlU
ATua19h5XQF1FrZxFMQ07Ef8ao0QwsmKr+Qpv+oIc72zOG1Ca9YRoN/f15Yj5493yX3jIqVsH9+O
LXBDx8NReWo0apyC12Ag0THiQfF/9tr9+0X/NlfXS95omPMdwzJrqpAYWxfd45zXrkm2Ld3nx5Fs
ts7HX6oDc7NHw8g6QYRgB0I5n1Z4qsZc7KFA42es49t4lMUlie/yzd65OY7kntp3LTluX+jbQ3ug
G3vGdtsrkV3y4ljOT2Dy3Nfv5Pd1S+YXPfkMzRcKHgYSxjkm8HP41RJUuCPbPXm7isjEeccWgOvU
sGfvahihf5q2BbletiajT6CWJdnZFtkNtvAak7cYJdN6K5Bd5WKsMCV5SVTVjs8nNMhoO8HZBe5h
NyK9LftEeb3Rzs9NRlv5cBkA6o9tualz0ojok9LxC2c7bdvNc725MUVH+a3fSdjutlGxwndjHRXs
0yOBSUIsnxz2JZAtiHmS7oEKQvwAbanJrk1Ic6t/SOii3AF+Af9gssPDgE2dWP21SY4/PpQIJXrz
XNnSQ53Z0W3nYYXHfXYsGid/MtycNvi5wm/zRYs+OyKijPQbxcVu0ZrmRw/JpXQjYd/H6Taf8dLe
T+KucTeF+24RDROuO1TMqLgvnVMPomG8HeyoRU0bKQ3tVXSmw3BTku7hxnQCikQ2NpHpNLALNzLJ
864kWDANb5bT4QY9vK7QkJ2rbaCpVkrxHKWADVbIy3GzBRbEvbEJHcdwkJE+WXf+ochQxrgz96kD
aM/eLVA6T141bNCbyGgPErXejYO8Uxuipaj4nm8DOx/ITg/nvin9gATdXYP1mr1nv2mYzjBJ2dPj
i/iabvY/ysO5tLWnG7lzOvKA9WmZnQLvSdkJ9p23Lx6Ni1YQIK4C0hhLgxwBofEGgMMS6hr6uevt
cSs6u3b/mL+mNdU2gU3NFrgxoWuc4fuchhoFkLww14YWDegIlgnEE7J33s4ptg89UYCJm3289bZ8
s3177H9oCiHB3tb34868x8DFHt2yW1K96z3Z7HUo/ySQ5kRJhsiDqjBdv7Gi6WIoxK2wuiJ6N6i1
i85odbkhzkNFEqe0YxtIXx12HP/oaIc9TvvY/mglwEBtK7LbKyc63Z1DVyTSffUYwAJeEPjiPLrz
eYf/2e1JMUBoyFx1+C22TyH9rf521tAZRE18FJIQ6HNgZ6/TxgU6e4b/lJxDSlzsWvohoNj/5jn5
aw+I6wTNuSrp7bBwrMQ5b3/Q5F3d3OSHc0vBKQAlDJSENyH2o1yKjXUrSYeEtHb8+A4vN0Lzj94R
4LHF6Q2DokQtyJu4lUm9nQx3v0n2Obm33vyMBB+hPT577qNxi5XVxWOLmus+x8ixjYsmksFBvn5L
lM1+J2S250MrA6el2QkF7w3V3l5iCvRY5X6G/dm3dl1Tsk0IRPsbmVBhd04aMt7Uh8SpYkK2O6cE
SLxlY2bad+RbAfFOfFOQ7Ug9yOYDtgp4pKQ5PL49pzdPqTvcBafoxc4Gd9qKuAxtctrr4P+6QVtz
sxqAjFRDVVQM+bLmUw8iQxBCr0MPruLi6g/kV3ieGzISu0mJeaO7Mwy8tcNR7UP0fXPcEZc+E1NJ
U61UiWp1gI+UUiodwsvFDYGn37roHbrNdwUiZ+XWghnNTpwXxCdvjHP/wjsTdelpEImZCdrlSH5d
LKAYhNQjyFJurwt5pbkHEwgLIc8OceE0RNE3MA4udJdnO3ROQL1RzuUzLouGdb4Gv8b1Pbv2lRzz
BvPNJpn0CmdaFOTHT+kpIgfJxQXgsbUS/4EtBStVFFnRAVH3lS256AK58/z+YhFU+zPRhYXEKH1+
i173CHhY5S0XQW6lAjDz9ocmI8q4jNrUN0ETyO5ZADeI3S6h+9FzeOOFKF9Zu378vG8xP3lQcjnq
CkQo9j3nV35P/3yNfZiDDvxaqrDObQ7ALRI72lkDcH9Pcg4ZmUeHicUBQZYLdQI6zy4A1Qg53Qj0
1+niO3B1ZItlS08HRyQP/0fade3GbizbHzoEmqlJvjJM5CiNpC3phZC2JOac+fV3Ub7HmmnxTMPb
MGw/CJhiVVdXV1z1uOHhKy5o2Ek+iH7V2k4ujh/XpZjO0QuKWbzohecJswNQmj4UvTCHL4/7brUK
7PsIfSSZ+eseDsjqztw4W3W9ewxMC1Dx76O1821eu8xXDzhjgc74Y5xxT5GSshnA35NtH+7er683
pfkM13K1z83UQRPlagU9z619t/dsrJoC/ptv2hOKo9bn+nawnKOzU/ZHPA3mTWjffeKx3u4+Nh9X
BC/UL9k8HAK4YBvduazRX5OkF76brcMJRlcDsAFesLi69uzD9mD3+NSXlbqpETZgWC1dyaaLDYb5
Na+Cz7lNX/HAiUpEk4hl1HPaJ7UcnropP0txZxeKHb2ifZAN5RxM2Pe+edjOkl5bzts9WmICE25a
Zre2/R4iFhyR05m9NdW24FpRE6ETJ7f7BeN/ScjnNug/ckETIZbwMdi7YG+f7n75t8r2aX2wt6Wl
3zSms1lb5hH/x+QM2gqo4+ADrfXmiCWbgMnY8LSVcxnZCpQQaDrt5kMHoiLvKZ55YXk1kP6XsSwV
IxM/npJg9NMmxdJcBCyVCDeof9I3GBMV7HrPO+Ula3ZKi7HHaoC+MkDadbCaodNtfnvmcT7Ly1dk
ybnAqupvjhjbPHphGg9UBcKTdYjv3lIrecU0AxcBfgECAK/hCR3GNhuJXueGCjoaAr7eeZHfKqwE
AdptBuByAS352HJqOg+f1eoygzwpMinQto5Q4U2+pEgc/0XD23PUepPXFMcjo5/7GEFkjFNYgD07
8Uw5Nb3fKZQiwQ28zM5ipgeDOtghKhlfyxfPCamBFufeoMNHO4gY3sJ7UG0ERJwBmoMqRBGp7a/6
jbZNPmaEhZJz2ZcqCqfUmbsuFnIxhuVMvb27q7eZ836ZvcWU6ykBRunHpK7EWgYBMV2lo51rjuRZ
z/6W1I7xOHo2jo63uOh/0AQ+pCZpInadM2dHJi8WRgOX+mAAnojuIiTGG2dyrOzhj7j7psS8owK2
tbZyBO5s7zGa7NpG8Brb7YbgwAROZnIxBTRP5/4/W+zjBwjxrOpCsFXYqtlj56RoeluCSSVA+GtA
JTI5zC09Sqf0zitX/4mVYfJTEcwlz9NGvVpbEgqxwc4/XqazFIrBknzzxYZiXlB7SohwCImUfKPY
crcSnGKPVgppn2JBV3Lw4Fcgrt9FqKHTq1IzeUZlyb0/+wbmHgTY/lIH80GOSBjFTrPRXdE5lm//
WqjMffAiQcB0Og5xxA4dzI9glc7qQb/6g0n+2Tx/C5V5BiJJKo1u/GJoRrFLAbTQr7Bda83laL5N
P5/Qb0rMQxBSXRmTARzN+0INQGd1GE/H9NzVPD3nwVeKkKcIMVDJpcxTUOYpyIhQGYY43/MVoCtv
qC2sfVAUby4r6PJT8M0gY04iJciEwEfol2JmJF4nwFx+DbndRNKsYpfkyNiSVtYNrFzCiSm3PTKq
2PlrAUAYBcYCjq1heasQUKPrDtZzlxyErX9db3j9fJyjZBsvEqFOJU/B2zpa9UPbAjOG+oVNA6fz
Pv+xTIFvSxVJguMFkFvm6NJ+LKpcALPd6qkGSFiFyYMj721dzn+cUGFOjrbGNPnYBn7/aJiBFQ/m
AMRW36xtCU0yiROu/OP4xqW6cJBnvDEHqaSJrKQK1LJbffmUiFVFB7nI1Y67eWPhwE5I/Zj1qT0p
9Mv57qUmwWys6kj2kdeCK/OIMO+ASGnp+wB5xHCFsc+eM+TJmo3ilLfG3XSb6PMIM/rdrAKOSr75
rG6ljQvrnZm7B+RIbRsjqDbQa2yyMbhN9kte6JkA2LcjT8csm08Ysia6VVoGennePPfmo9j/KtAB
aNLNaArb0UMV7bIKL70ZqohmUEPB8AzWvzO0M5X4cRTBLowWZgE9130tuO7h14Q7YxXOiDAPU9pH
PfpBQaR00ivjSrluH/wd3ZZr1QlvY8z0zm/iVeZs9gNS4Z8tGrI+s1sBKXRzxKAFL3mxFF6cfQ/z
fhmxOpS1hu+pVgfJIYq5HpzuqkGDFm+8nCtf5glLBa1oaQ1StjfXYWJgID8cjWdexLRg3s84Yt4v
gn7bRA1A5vDm7250qExvUueyrixeoRNVYcyd1JakVEbQKG48t3KU1S1ieI4rz+ODMXYxFSOfNMi+
HqKb0PktrCuEYH/y5p5JizFuGOORooqAk9KpndxpHTRh43lP+QuVl9z4U1JsQ3vii4OKh7e/x4yy
qe3lvY+S21W+ah6KA4+vpaTHGTHGyBkTeqEVAdITr8UnAkNy2Gqofor2CsOGL8puPPi7xKawJ/Zz
u7WyV3WTW4LlOrJiwrR5plVud8FBRh0KRTDHW13tNt3zZS1aSn+dfSRrcYJOKpJZIvqAYYVfoYzi
F2adtX6Vd5uArlvZzGU7rNbAjI/E63A0J9UKJqsiVpI6XoTiERrnx8KJAjuadlVxW5drUhw5nzl/
xgWbpTE2K4IkadOg7EAsb6f+8vfDV+Vz7ZA9AII3kWlBQG/vJQBRwtUjh/jyVaOajCELBdtrmIMc
KB3VPMBBjlb/+oRaZW82KJhndrjrD4mO+t5kFZPphPfKNV6uFn+NzX5v2IXN+ZKZ0g8xYAcshZuj
Sz/WZRJJkH0BmyXhGEcdEuUiyuCo3n6U25thE2KU6Rm1t2NkKntMwdm8oaZlS/1d/CGMpc7kyjOC
DmGV3FrxBxaPpltc0iOHy0Wrc0KFMdJ+XFAx8yFuYlXvghU/IyvPw8VdfglOiDAmOgEklKRHIAJP
4pFiSCdENNjfE/P28pEtZENO62UsmnVLSlIpBegAc/hOOsqIADeXKSwbtRNWGCs9VameNrN64lHr
rj+ek01uc3xrrrgYGy2rGO2tMtAYsTlD3BT7ble/W9Gatwdh8ap98/L1HScpcT/oUDP70jBo97AV
7uiqQ47qssSWjZ6qyQpFgkxBjhbX7IRKqJAwa4u4R9oU2CLeoxFb8h69InCr9VWysZ7neExCd5aC
LIH6WK3fOSq+7GSefAGj40qQ+M0kB/3905CZgBL0d93eQOfCPFYXmWSfHfQr4FBi83K25kYTi8b0
hDij+6MhK8IQg/jQYkh7m5me65id43CM9lJbK/qfNaoqWHxqGArDZBgFrRyoVY87pqBToQtxpgDT
sIYMu9gO4UbZlaY62c2vNjLre2wR3BclzBaJABZJf8VH/HdT8LrGFq3LyUcxzKPUo0006eA3YWdT
ElvK/QMA/+tfl1Vs+cLooowBF1GRxa9dNCcqhl0zWZhggcj9uJtQSXq2HriFhll8Px4DHc8AIRTT
Buyqcw9LEYbAG2ZOsif6slduk2u6He6G1Mywq/flltdIu5RPUDESL+M4kQdSNOZAc8yvq4KX9Pfh
Z/w4752dM8uh5a5+/b5CFcc3tYN4O6Hv5hisi8jkiHR+41l+ASqKOoQuUVWWGY93zEk+RCTtYUpH
zFdU97EDzEqXYHnrsD7yJpXF2QhcIseY1TAXi1CPyx5wM9gNUV6tBkD4e+i+soS1yoND+6r1/aAm
Ya+Cqmm4Luy4gJ9VfZnp0JfKHlbRfZNavmZRUEs2juU+P09wBvNngonod45Yl9RIOqHMeDeNN3l5
2NX9X7D46Khy58wGVuC+SyvJLJHh4zyJSzfwlCDjcvqj7OVCC1YDzzzIbmKqiUlWDc/IL1k5qKoh
a9qsNZRRly6epqQCgDi62XRTxjrAMrNq5TYtsMOYvA76igqGhVE7ywDWU37lJc+psBm11yiQzK7Y
5SLaG7OuM2m+EQMM8xPOBy7M+qlosf7+QEbBaikP5WK+TbhK2ire+aZ/+PAAmfHsW2STlHzYzyVn
5JQi84rTKOtk3YfkZSDflbukhlWu5bkLUfCeKN1eTQcDBaHA6uDjA4+Ci2q75L9KsInEoNRQqcZ8
QBAKsjZG+AAVeJXunYGhgsG6Erh53GVL9U1In/O8J+ZX76txamYdewSyO4ainmJTcYxVdhSBXb5T
oAn21au0L6w2M6OdcdMceDmupSocjvdvXtmoQe6kLiYlPmE/45l32/6jPBS/sv20TrevmCLFevuN
EzmbaO1d8RJJS26UpFCK6UpRk34A4k6JJyVJMSKkLuesGXr9uP0sC8PhUN8TGsxZKnqCHrwcNA7N
TRZbcy5lB8dl/YC8pIkWGsHmpTyWb8w3SbZc5Yll0Y/91KMQre5TRGFzs6xzA8D24CDY4rZ84xb+
Fh+dE5KMdfS8uBi9CI+sPa81q2+xsRuYYxg1htbwwWAWqakylqSqVDEUnZEpmZIOW0oUPOnbVUis
zAb8Eb3u3eYl2o2c5M5iNIdc+X+JsU+O16bAT6lB7FFDrgW1YRHrmyQAEyU8T3Axa35KipEiDZMY
WLVSf++tm3cASAVXkrat8xX+KZ0A5bjhQV1PSDv2LafSslTixHreby6Z18Zok5H2KUg3K828jiSn
aUz0SSS3DXoy0BXOc5IWPb9TgvMZn5ieNCvTGPtK5hxTJCLFCAMHmDVTQOvin7zcKp0X+sm6JlHG
lY0Rk42poc4OIKBM0E41xxCD9VuyN4HD7ytYDDThKCgSYjD8qzLaKcdUEIBAA6syyGgE1luhm0xS
xdM1TbED2eza3GjsItUAQtp5ZViaTVKJFRYh6i11vFZqPmVBE39fFsPXBuQfrhNGbvV5DbMhfbX8
nQicTLGQi3083CcI2RRLbJ9GaZfI5tD2phHkKx2YMskLAQCriMka/S6afrexWcq3CUpEyZP6aiTo
aVfLt0S8lTJTGn8hdefU1SGXP1OptBK0ZUpvcWHGBI3hZpxZtFqP9RZQDRrlVOQXDTcAcuBlAxPK
YHnJ1YhovRwN91g5GNGP7pjlgCV9jY/yw2WpLR/mNyW2MFdqol9JEihFWwPw35jE8N/GYRdjFxZO
7yUM1hGyWv2WQ3ahwKqiOvdfBr/GEU8Oa/bWfICTDRh1FNFjhzqdbO0abqZ/ydOZ1yajVcPAflaN
8a2iQZ6IgBryfYhFptNVfcPLhX1FG6zWnVJgLoMuC3mM8ZnhXsvRryp4Jh2d0akyjIOEu8kdDLPb
ZteFYqlPUrBNgrVXYK4Fy1lCsx02gGerLUm2iYzVov2BIJ8WQVsnayy2ur8WdlgC2dGrRLfbYmNw
Q6kl3xg2USayIqKjSmWNotyTOC3wkFZ2+nnoBItuC+xbcaziozvw3b4lrT4lx5jEKVP6SlD62QbP
kdvhPgMkmOb8musiuvN5RNKUm+RY0oBTmkyOZ/TUoUaneo+96cgjXgMNLMd+F7pNAd7hxnZuw/fb
qDxInkXH85QsEyJnRZuG0wSyObCsgQdxDQgFmCJT6eHdK/bsGZFNj4bGcp/vKzs65A6qnJz00qx7
rG7OSRf0gFEN68MZ3czV1kv1msztBW+JrTmT9ZqsefMWizmsEypsri6LEMT5pdzjKpfm27VgooRi
YVVfYzbH2I32WskbsVh0AE9JMn5E3kgJIKLA2OgoH9O9vXqxO1ex/ZturWzi34HDsVZL/tgpPeae
DEJG0MkJeocC+5XCwvqYrmIs+kZBZo7P3nnpz6VYXAWSkyjiYhIs5j73HRohLtKxg0umdF5iBxoi
1CFsEkuYAN94mbdlHfkmxYTH/egRSWx1pLzX8lOtmqVmaxjSEgDmK60mhUNt8blRAXGoaACP1tFC
c86Z39DQCxRwZsO1re/ynWfjebmj+4jbH7gsxG9SjO1vu1EQ+whu0Yhtm8N2LE3PRncBSmiZY9dH
YYumAZ6iLAW2p+wxN46U0xCiwXkObInVXvnO79ae0DqRccv3yqwDPy/33+yxQVBV9rUsyCCVpNCL
xhKVwE6oJaIPa9rFrV1kiZO8D+khz0Orbe3G6aenSJ/MHhhk2U5WDkZv9x4yhLuw3qq+D1W2qnbl
tZbx0hr3Sb73qNMlv5vgqS4ORvA+AcAk24zxKgDGmO/kiLwqT3V75ZrUV9Gw8RLOOtPF2BKdlpqo
GaoiAyXoXFuQONb1BCjM90/7F0KtHB2djnVr2J8FxudsbpPSl9fByvSUHnN8HpHzupO9AdjcI7og
DWCPPKK0Z2/vtneadeP8etZG01KtZLNr1sAnwepk/xqzCO+X7+SX0/XjO9D7gTY7SVY1hfmOPMa6
20zvx/unJ+QsJgCoAtdv2qBVYcDYiOmazmuEboJufSysYv2JzeKoRe5vL38FYxmA8I6tBXO6nihw
9Q2VEX7qJQOJ/CBxlfxKmiwjNYXXSMCxW+O9opmXiTGX9QcxhuORVFOhi37iFhG5k0vD1JvyIPU1
x/5weKJMPiit9FxXcvDkAXRyMidijr3pJZaPXtfc6v1/xxVl3qmyE7wUo3KJSzHCnNSHQrylGkdZ
GDvwJTmAuuk6xXo6hbAubks10gdTmrgkwkb5+sVofTMfPy4fD48IczxNDUz5BPjPbiojE9rfiSmQ
8ZTYGnnpsqUDophWMPA+aCou/fmNL8FO0SV54vYpsOvj7aCbavfRi+pOE9RVkaLjNE05SrHEHCIE
lcx5Ovxn/vtJLCJWVBumrkhcLSJm4m0L3V+FXWTXlGPPlpT8lBDz+Mm0l3oprRNXrxMrJrs8fCdU
5nCzSITCWqI7HV6fzvgqhjoBhmgmIgUBhPXRSGvD56wYWKAhoi9NUufuNJmojF6j676NSE1SV1Oi
VVbuRgPLh9AZ8o+VTpREBY1wZC5tseXZqg+TUTWU1M164ZYCq1CvdUtTn6NhfZmQcv6UzlcIhDSV
zn2wimIwSud1epsBDTZ1m3aY2Sm1gkNhPtkTg/4XBUkkMKiKLhlsjU73mirqCzF1xfo27gsL2Xcr
CQ+l4a9q9eUyN0uHg7j6L1qz6M7VeRhp3EUEh5MlhtNHTqNg6Xv/z1V5Tk0oypxpgZs6f8TJnfGT
QOy8Qk7dmmqNm8l5shKqjrhK3f1DcKe/ZIdXCHUCilXWbPk4ykgmSF2SuSFZN01qt8Y2rCqOri0J
DXGwNL90MlC6GKGFuqrLTRZlrh/eYg+DKSI9qImy9c+PRsVgOiRHgSjOLh1S/JQGeNgy1xbqzZsY
b//g5xGnoG1UJAplM7md0VdtkeeZWwWOqB60bK3kf3DzYZb/JsHc/EaLlDGOwEE/Ocr0lCU7vf38
Ay4Q+lAqq6ics60ycSQQUqBK54bFZAEg0kwViu0JHAVeMPoikuuAPJIB6k51xruJMhEOTgcqtUjt
PkTpS7pV1Wfsz/mTMwegO1YYoNqJCv35TaFJVWi1L2bumDuGMh9Kl71eltiSdVG/SbChgNbVpZLE
UuYa/p2qPNQykughNQlBf7JQOJeJLQlulhoqWlAz9Iic85MAPEjUKiNzhzDbRgDiwH0U88wOpm51
mdKSWT6lxNiYVhSKyW9p5ormM68FmMfF/PcT+xVSAOwEhZa5augIyqEOnDo9DBVHVgsHgx4JqLBG
50q3zFCJRGAxBIWQuFPyMg7tVsw2Ewk3aTI3UXLKAAscndGav+WEIzJSXQgE0Op3yhjaDcBx3ETk
afMSFbwtKpp5RNSsVYajSqqFXOiy1CVNBmwfwcf6nfL3hDy2rZGUB6v2pbnMuzk/ZX+TY5iaxiiI
ASYMci91UJt1fVen1Urxsc+oWivlvTq8q5UpIxSLVrrvKmuK8dreNWTfghmxybgReBJYeCnOPokx
HKmfR2lkQAJBt28zd+qvA7r5x4oPEsAvQes/3nGDceHQryBjmVeRutKIzUr+nVg9XCawzMM3Acbh
yZNO7YOZgKZhkEHeZtVNb6z+HQ3GTpRaJY+1UKVuqx87/6HXgUOScow425wz+wZnkpoZPVF6sVW6
CLCVkJRKW0sSw+ao14ZuU3XwrSEvm2u58PMVOtgDZ0ri3JQEIq5CpYm3zWAkgHGWVNT+u/juMvML
puvsu5hr4gPQQ4tnAev6MRvfhe7t3/0+cy9C0oyK50O4NJkcQ633bRBzSlCLOoKuMqwioTLcH+b8
JqGOaUvgEQ2APT8K4u72D1hATQZeN2IVojJH1w2x5gsxfl8E4rkU7Iaad1MXD+GEAnMInRxmmjeG
mZu3lZWijq7xAodFGcGbJ3+FQawXLON58qkwpa4QvYbDjmQvdcaxBfNH/rCAJyQYJkZ5oNlYgUSL
TroUxQppRY6jXnP83yVZoQwko1BAqIF+xfOLpJC6i8oWAUrYvpLmpZYHDoElUZ0Q+MKpOLmpo9f2
IgkRzBlKsRb69pBScoj8+POyVvHIMP5pTWM/6inIKB0w7tGHGAhcIASOrBTpXFZjr8jCMElgxW9N
Ub+X9PfLTCyduSzKVEGUgGWbrAecda1KullWWS9tsIfxgwpXheZPZjPxRgkWeZEQwSMvQXHTmbhH
zBQtCLC9xq2Lx6GjZq7y4A7m95BVYKw1+JsCcyJCoRqDFoAZbyo/My3GSES/zcv6XlOehvgwaQGP
Io8n5nywrHhqNWnmKYlNgNcnLe/Zmb/5J0+ygU4DbMbQDeZStmkkouClpW7nJ51dicGHIVX2FKOJ
TqZWjDQ10TEGoz7lZNwST19d1o8lt1KWNFlHq4OMPeezAE7uUjYW0zgoegq3skD6Mgh2ZafstOxx
6pV1RQZeo/yyQL/pMabanwrETxSvbKc+RCgNd5ynYFHfT/hhxFlL7ZRTAb+/kj6Vp2fOry+aBAgc
2QrARaBd+VxaatsoMjJWqTsIK1UPzZHsk5ync4tHMmcnUEonSJYzOif7CLhyzc/cdIzeygSpZX9w
aL1JJMXmZXy/UCZ+qB8W8ALUAxR/dLqIcev3TYiMSJ90aCjA+J/Zjf60mfSxs0S0ZlskVulRb9DX
BGz9aBXV5W0RRc+dLjRWVUyK1fm+b4tGZGxir8GkbVlgRY3RDrwYblH4aLxA1ovOjjwj/JQWVVs2
MeKsTjXrj4i0kMw/T3sArA3djQqKJXgqGY98SHJFq9IMnoTvWeJkWDloDdHj5Uu3qKQnVJgX0mha
OZUUUCl8u+nXoXI1VQ/678tElsX1FysAkWbTUBEamMcE0bSrNbvGWIX9sYk4JC7xMZNg7DGhUR/7
s7TizBmKXaYcisLipiR4jLD3AXlQwQ9ApWzfxuKhq67aav3vZMUEMWqEJuK+nxmRblHLMcTdNDl/
QAKL/2QgQUsaEB/OTYeS5XmkB1Xmejqac0cVsKoC9gAh/2VfJrR4KAaCPR0nosDnPifke3KJvQcI
J3ulWolDaGaBaFIK9NCB49bPasrajjl0x+QGRdqL9S1I1EhEbGA7NMD1CgCy723dexfG370ebYL0
ddQ8Dm9Lr8cpReZ6JjpadYs6zVydCGZsPHplbl6WHo8n5mrqXdFXqQAKQj9squ6mLIjZ0F2pAyG1
cpXGiaPnyxSXzP2XtVE17HVBZvr8vLCbimSxgXs6EMQv5phbaNHKXhTv/jKdJb1Akh0ZdoBRij8U
UO7zSStKKOCkb4roOtm30yqOOUSWDghZackg2POF2R1GfGOaRmk7KbBs2occoX8z+oNrhAQYZpTw
yFPs0TyXVt2KNNIKPI5DkKXPWlJWFtXSwI06wBhfFhjbdvuVEaAqkedpKAU4NQwzmtx42I8Dq6BO
RmDmtzVAPP0odIjkFgRTSYCwrdSPFM2glwkvGbwZqYEayL1j0Gv++4lPVka5VtRBj3tVjk4RBZYR
fmAQ+h8TkVGQR+VNInDWWW9dC6J+kIIhdjU1oceq8AFxO8jDrmg6j+fjLvjtcHDR5jvnrRWUeM4Z
KsKq7X19jN089FZlEF7LwbDqpMaeyvWg7bx8gKtB0HwvP0gDwJWN7pZ2LTBtdQMNv7GIPnkjRCka
21suC2HhTpx92KzOJ5KmfdeQ2OhiFyvqnwMDG0wxLkjDaBNpHFvJNo3PynRGijnUZsy0QG3b2I3b
cZURswx24fTQ6oYpy9eivPEKlw6Y3Q+dIY7w/IT2n7CKnmaKSRkJt+ec1VztSOIhU4K3ujZH/1NC
63GubqXk6TKdBeUFn990mAuKeuFo1FSNXaDneNdNn6ZbNRzv6y5rOPdzkRLGbUWJ4IZq7JpbXZ0E
tS+m2JX9zFbVlyDABsGBri7zww4a/HVwJ2QYK9CV1EsKSYpdijFEzQgtZBvMKfNWk9i9xZ0CG1A6
cVMdOh+zvXm/0oxmrUhDYaZkcnS/tUjPmyRcZB1XF2bcmEtPzDdVlE6l1uNChYCxkrYYKTEjTul3
4VmCyaMUPfmYjITfcq4vUyLkIyrduLNEDzdVVtmJOjzQqrxNSfs46AOve3CRIBbVwTmaK3UGcxcH
ry8DRG6x6wu/gly1yWTmz23c2/HweflIF83RCSXmKsoqfGNagtI43kvivRChcRyzFFRHsn9cYRjh
MrmlzLKMxB7+RVJEg9U9F2UUG1FQRkLs9hGZLFKmkaMWPVrsZOJbzQDoxqGMMdGFyVszbhM0eXd+
uVGKTMQm0fjNK5rBDiqMHF7+rkUlwuQrSqOyomJ71fln6b00dCrBZ9XZDnVms5wqU2qP/44IK+ux
bQMRUIcuwFEwiOj2IuexXDDhChxdDYUx+ASqyri7GZr6ikjU0B08VoatjLftnEnzi1ug5Y3OZWZm
iTAOL2gpsORo8ICDzdjQzAP5oYBtUzP5paqaTdDWN5dJsH2Ks7kBDQ3OILwoPJpMnBDlXUe0DAJr
pnKb6cD07BB0U9OoMQ4nodenfMwxKZ3mZkmTZ6mPLH8YbA0FiB6Dp9mIslXD+6YFTTn7JulcU0pJ
RaFO12PXiOWnKZw2CZomlDS00IfeD8cUa5czsbO75qqqaigzeY2k/EWBrYyVkONMLJiJs29h7FLj
Rdj37KMPDu2EypZ2iWaSeCx2WltgBGsSsBsgnfr15VNZPHhMzyAbA4P7A64lC4Oib3ocSqlGtVUE
NaIPkUzby1QWxXxChREz8bF+pvUNuGTB2oiuKZBOvcfLJJZ8WgWtKX9zwoivD2tg4hYQX4rNXPCp
JPhepPrU/U8PyGTViKWxmrwRSh4k1+I1lfR5NASgNwAYOFehuJWqrEUXlquQNU13QffaPJCaYwuW
LC24+6bCXJ4iD8ppUqbEFUIVk1vS0DhJgh0rVdGIiR124rTXqFH9ivqo2hbtIFwhu4VRG6H0LVEA
9JAe1diJGnkex/1bVqDvD2OONqnzIOvzKHFrp7sROO/Zst58/zhzprStRw9GEG2bJDNrtbTH4SPU
bi9rDu8AmdeiV2K5rnQoTutjYNXXzHb8rANA6+u8gRcepZndE6ecZI0xY1mi02FY+dJh2nTTppL/
efhzpinzR5wQaeq4byMf+ji0u3KGj/S2OqA7Lsts0VYhgJOx0w+lSXb2Nm5L5Lrnnt0mwnafdgVz
GdVvBhBY8tfLlBb165sS264lpc2Ew8dbLmr9bmrvopD+iXE6ocBcLeojbz9KME52Rq7E7ianD5dZ
mH3WH4/rCQHmivhpF0VNBGGJvQrrukvLwEy1m4jcz46Jj2HQkRdBLJ+PSqimSugKZTPtNBe9KBjR
3zp1ab2eas+/rVNv7aNZP4WxghffRhwuF++qiigYJZCvmcVzvcthBqEQiCZK5Tk29jWNTFXgdSCy
I2N/OREnVBhZTlQfh3SgeEn6wFUGK4/sHgAug4JxUwnwQJNSm9j8e2zhgPZ6hbUYcY0pVMQsHfK4
RgpoCxXozSq2I1WDLaMlq1HtrPWQa2mPmpjxsm4LHjlKHXP5HptSqMomR7uhm7uB8L1hEZi0Hu0+
+C3Lu4Q8NQeq8ULhxTOg87ixjFwEINjOzyBsIrDSzv64Xh0InqV100pWqfQGp4+KR2j++4mR6bSB
NGkOvwmtA5aq3WoNIg1/NC9fnMW7f8IOY8qwG13oEgp2YrJBK33L8X3Yof6/lAmHgkBbR+lVYrgQ
anSeRRW4KLOdCMQTMdvGWWs1KUow91lIbb9xjhp3mmyZLUNB2wiaaFFvOxdenqRFDb8zdiXpVtH8
g9YZnEd5UeuQZPsvBSZVkWjagFkEvAGtkZuDrJlSSF5Cfy8UJVaGBu6g8Bzp2Uj+sHEnFJm4fcy8
sBjn0ZQkEDYFDTAZ1zlam8GzB+BvYGxov41EYk9B8qsueRngyxJVf1SEsE+FxBr4rWi2lZp0k5ec
V3Xx6f6bP5UtCFVRDddvAH9lL5vt5N/ooXLdKNRUIt5sAo8ZxsS1QTsY8SzKEPWaAy9s5f0641K1
QgPgjAGiKnfDenP5vi5fKIxTUGzzwFAFK6UuFPJ+ivHpedlaVdStu5zawThts0l8CnO5t1BIPVZG
ewyqwA1aXlf/InMGWnMwjmVQjc1r672gCeI8GFNj8YEpYVzlLiur4e0ym0sNl8hfozsCiHjI0X1N
3p5YP0MKUjmJssRF5tOaUC0fUtGeVESNvmTlxR4tdM0IYMkdBg/DZnLijqy8JNg0MVaJav5qFMtt
FYmroQzdPqB/4DGdfh1jNYsmS6NwwNeROjH9WjeL+PGyAJYcGkTzxFAMUYejxxgwudXkuCgxC5Qm
W7+qnSgsV10/Ylgb3gHi+W6TKZF9meaSR3NKkzFpMdWzXNBmmfuvUadYftxaaXHvQZxx/XmZ1qIe
i/NEOEFdE88Ec0k6JakiTYT7pMmPKRoI09LY5v7wHAPracroQQGqTeU7Q6C+hDE2B3LIL8v3m/ys
5if6pedRkOr+mLiYIwOUR7xG6R7jauW6K8mhae58IbAHisbdal+iQpT1AXaVIHlgt4EdtNUKTZwr
A77X5E2WkvEWYSy9/eI8mKHrc2MpW8QRg6YPUhXCEcdVHl6l93HN8S4WY3lRBhFwp6NThI2pYypX
uYFoN8fOx8QDxlZ9J6q5lfrkrtZFq/I8R68xgN3xRD+fLPuOnVJmggExAaZ7JxEY334ywxprdPqr
rPkYio9y+JBlQLhk6DAr9wLcStFTnJpnXP4H7/MuIg1zEKh1nx8+kXw977QKbzcpLK28zXXArAj/
R9p3bbeNNN0+EdZCDreNwARKokTRkm6wbMtCzhlPfzb4/WdMNjHsZY89dzODYnVX6gq7eLMbJ3MS
0bNupFu/2VVhx7DeixqGDJAM8F70udF58SZV+q7zexy6J7qpgrmYWjLbvCKaXq/KkDXEuChGF+Qo
IUcDR1KFwYCIwX+O+3LFBQeDOVfC4omK8KawUoVcbpE2kSpSlgYWAnwX0m1qFBshTu37ertIDDNY
GClE3llWKauh532JKTnIjlgZZtjblYLlG/xHgUTeFDJ8EIsWdXp5V+pZNeeDwsyOarzn6h8jR1q8
flS5ZC1TXwp+hAvGqFMs4gE+ZSYWpNgNo211QXTQ7msm0IX7R7hseS9IUc5LCjve5zkRiQX1R1rl
u1jceQpn+1FujtoPhK5dhF750i2KjhHhLcqjrAO1Gl2e4s2A68SplWpkMLqCHphN/1WFpdkXDCKL
lh2vMxFlaQA80D2RgIHLhabFSQqBvtL9bR2lVtzBmHtO0x2RSiSNwMJOXLy9C5qzKF14Ew3dZWrc
g6ZRbVLxI5MxZS2lK13Rnu9f3iIhHB16CjTUws+W7YIQht70rGtKuOhkGFf5CDzIBl2YVs37Bmna
nPHmWLwwHTnR/5WfdUrdgsavyqaHH0r8lAjiaxdWRGUlB8+x3I1DQPMqYloZMe3NZBofdXlTwCr2
QL5q9LrdeBrKsUohmGmrk1pNXquIz8n0M6qTVYF2ik5wgjReT8AUH3VWaWvxjA24RhGj3zhj6jKr
hk/a1oCUVu1DWWP9qp63RJYnW4oQBNy/z6UDFgXM1wAZEfBQ9Mi3r3h564kyoiB0nIJU1712TI2f
DRV9vpdEKIZkkW/qcFAw/R8UVpVtU/R03WdjyVReUqAiR8Cb9GITqLjBPDHF9lPoVmogkQZ1XhHD
f/eJLd2PiH0kAKVA3RGttNfKNhp4afsI39B8kptlFm2LYdzUwYPUQhvuk1q8nnkp7oxnJ+E1ck2q
QAsJggA9cWM1MivAp9TormKNALKIUEqWas2YBioOTzFes64mYWgnafIfOaGcmewJvRZKGnAtuq3O
Caaa7bmKpTmLgnZxXNTNZDGGgYoKx8X3pr4uWXCtsxTdyDEa3YEwKCNuUygepjaKFGPCZGGnlkek
V81qirHDSd4OIr+q8+KnHxiMY1sUbPRq8wqe2jw67K4FAJipXCzhLeqGYekqKlprpE1YoHKITmck
Oe9L2+LxqWgfBswMJp0UShAKSfbKuokxnM838MVA3lvpkVSY96ksipuKTgkMg2LeiZbpLpWygBtS
zA3GANeNxFI2ZbUV4I/7bHWf1KKmqjrm0+GsMK1NZawGLjKUiseIotHLTiGfqsB3BmAdatHDfULL
PP1DiK7jN+hY1bwcY25Fa5CqG2yjf41blXE/DHZotImyqfFmmsrUVTSP9Kn+o9KfggRbi1Tfvs/P
kiQAJg0tdsgvAlGTeqDEY57UsuqnLlD50XGlym38E5MJLIFbkm4sEAEUBPBaMBpDkUk6SW5bFd6n
H7vdyMHFFn7xK2iFZ7lCZTz1Xu6ztXSAsNiSMY+6o8uYEnC9T32/5DFFW1aVmem/IhHZE652sv5w
n9BiLfeSEmUqAPnpTz1fp24EoB1THAN0TBu1cqhlXXV8Xo/NYqyajezHHeYwjF+t6vlmK/EcsHcM
N+JK1axTyf8Lfbj8VZQ14cIo7IYB+lBIJ03/FHhAfW6DlIWEt6QNuoJgAhE2RjNkinmxz9IAzYmw
I3Fhq8129iZ9w8IUWrLGgKhAny76vOYe7mvTqCa6Lg0iBgLFvPYBvmr5bf6hNeW2Fjk7apGTDgWG
WizJD3QC0wKKjlYoGqyzUvwmQx0xxSDlJJGge8LCY+CrJjywVVlmkkVLvGYPDWWNjn3Gc5ShvWWh
3SaR5SMh4HmTdV9Yl7QQaT5M5aNhRwRC9jUlRE45sEGV1JXEwY0UwcUGTVuomxV2ADtFEjN6YJbe
R+gl09G7i40j6AK8JicLlVykDZqggdWbErVVH+rhTWqNXaDsJLQA4f/aGoPKsNA04N65EIQ+NlHF
/JMG2BFK97FhRB24AGO2SoCsUtAcvLB+zJAkSHVpJSnI2E6ZmebRni/7nTp5JOzrvzA/BhBdgRiM
ESCDNnfiGIWjqGEO1xjLbV9q39JIMou4W2slqzq0KD3IXKNpGVeLlq/rQ4ZMxrmgYLohm0Zgr/YP
GpoDu1HZ68zYe4EUqjHAC8JmDxXPeuo+syZTDQMrAl09O+kVNmG1g1VmGvoFXu/L6SIhvAQRCAHi
C1Ns1zyJQqFkpYYbLIW9oitPWfqVjVtO1f780anwmDQAkIggIM9BeSWl1mOkxTBFIXP8xkdbY8rX
q78Zmb6iQmldKQ9BrXeYnCiQtoq0Q6j4JMr/ImS9okJZEWlqgiKYpwC6jnvs0JOpci8ih8U+SCk3
oeVprDUTS3oGijOsj3H2AdQtAWS/V8JinuDRVKzTURPTiA+qchpVePTCzquc5H5HSv6bD5g5DOhs
7kvJgvMBGjfClhllBvpOSX5uZFzX5zz0XB5IkX7hofE34D9XNKjnZq2iMiK2oJHKBUFpXNJloqTf
/4IR1PixLUeDz6H7O8IkQS2yAJhNJH5pGVIR1SEyWM0WSzol8gAw0VEaR4mcOq12KvmuzJPcnUI5
X7WjWhAvlX4VfPkIRK2K4WkWqQHHFSgHqCCC3LUGt5E8KEasYzbEnzaViA05ZfmCnUhWlrG2DS44
NazmmU0tumMwIUoJPq8AtDGU/dwNjNfKI1O6idSd1q8lFnb0kryJ8GPI1iCFZNCjKCUvFoXqcZmr
lrmdec0W+eF93EnPfy4Nl2QoczFEqoGCbJy79YSX0kpLidEz5klmzaSetxij/s0JdWSiXg+ZIkW5
23cJEbqvFssy/oYJoJfp6JTBC3CWj4vsYVsHfK61YEItTyCgGq9893WfxEJ0Mc+C/0OCEmhtaPQp
xCSsK2AAmYRjVxGjmdCeYMchMLYH2eLKYsel6uk+3aWIHzlfzAgJKK0oSA1d81ZkCA4bTQHIRl5J
K6NIi1URSi0JPawzS3kdpheB1moYROXUSxpGkAvNjLNIsvVIkzcofUYmX4wArbz/w5Z0DqPYGrq+
MemIZnPqd1V90BvI2rpiOa4UQ8NjZHJGaZ9PrLzYUvc3ALaBgTeHdXDRs6pcXO8gdDUeBFAFIVI2
o146U7yRSt3WesPUG5NHKbUPjTWQfkz/yWgUx9N6a8zDp14fTLF6UWVWs9SSSAOYAIsDwD4yqZTW
VCPQI/wwz92sVEqiV7JvBrLXmfePeMkEXFKhFKfqezHvJMjcMNQV7GelmGIAJEjdGwvnPqlF9wr/
iiFCCbC4yNRcn7GU52IoTFmOZNCXVgpmjzazIpyLlD0PBKNdIawHcTdmaPQ2tI1aDn9hwtGbp8+Q
Zxg0OY/kX9xx4aeRmmZVjtLlFmsl0o+6KAhDh5fOE+86DU8RyUBISd3a2GNlSNOWuLWas8JkNVWe
FQyMZwiLCHVpypACOkIDIzna2xB/6cDFFlngeotEkGyAKwJsJ94g17dl8F4tJdoAIsEBOQGzrPZZ
1//FlaAfBk2gqDbhvCjLY/TplCPkKTCQX+dES/ZFF/0SFUwkJn8TLqBDat62it4AFAyu+akjwNA1
TVm4UVWvooz7MYo/hTTcQXnvy/mC+4aHkCWoFapoGr3fdoz4ELhLTQ6UnMYjRsE5XONvdQ1Pi6i3
lPTbfXIL93RFbrYjF1KtNV6KPFidu3o7Ei//LsSoM+Xln9sJTOSeC006ArvzzrsLKt6Qlnzg8ZBr
9ARnTb3y16ESM7z40qymqmOGcb4fGROTM6+XVPgAEj0UhVtz+qo35KfAfy3acA/AeWeqCyvPv6OV
1syiitReukLziBknDUO7FgwvymlAkT2jiKLB4/pHYJAiS8K2Llw9LzZ5VW0zFvTugoRgwA85cbR2
ztaIUi1ULdqkjZLCrWawfu8hkFc+dohJaUC8geXaFthBshphBepkkqbTAyCa6me6lowFUiOCNFmQ
/vJDCQI82e7L4RJTqKpjfRHms9B0RhmlXm69aRpF2AujSZy0FLON2meR02WyQLwCc376FMgMsVxg
DrE4KkzgDsDZ9JKFFHW/vgNIm6skhR1PLVaSRuJfjL7j6GRc1TweCdCea4FoBF3hjMEoMIFh6Kum
4OJtGBjcVs6HmqEBC4c435IqzsM0GtZHXJPKKr5FUhf1khD/gTMonbSVyzYk6qRKTpaFBtHyRmIk
DZYOEQSRRdNQHAKe6jXRoTFaLvWy0k286jsXzC3qhre6Lx0LVgpTghh4R6YOk480HGLoKXw1BHLp
BvVeB/RGZRRArmAhYS1RQY5MPzdYoj+LUt1Y8aIs16LKlYCeq02vKAlXnP3nnFzSoJQ38gexlqK4
cpNcMlcl5v+EmNGGsXQh6BzAqxbRkqHSGbCmG8Va78MKXjFa61P1K43+Zogb0FOYCUObHO6EfmRK
jaBUrVRUmGRWV76GlXulb7ett75/WrPsXD/MwAQ/Z7llPC0AaHwtW1le1ROQPPFIV323kj9UoSJV
2mCBMAtwk0WJ1tKoSODdgxyjFy9a9J56mLFTH2Pu/T5Dt3cDhmAHcDV4rN3cTR1pajNKHbz7D2Ek
DetJzvo8lWYogOvkt4iIXGxnsxTNymLV+m8MUCGXXKqhH7RgoLdrs93c//itAuKpArx7hFdwOkDL
vb5uNCyMTaHi51feSjOwDrs56QHDRi7SQK4WWQMJgkV3cfNlhsSwr+EGqoMengBdzIuv99lYugXY
kH9IUL5MEavaLwcVUquPJOtOAKC7T+BWWIFCBYM7qwUcJq0WcsYHY4KFtW5cDxUJVL51K6FAVb4o
InPg+onhJ88hxbUeXhOktKMYeowlAYrGrTpTH1dFYdWvXWlXvsNtw2wvdAxBYDFIybGfZfLAo17p
qrknmbpcepsh5d4zHo2pUpVWDIs5C+0te0CBwAy3hhB/vtCLwDH1uCBrpQnscVJvZQ1GrWTEAUJf
2WL3WUqNNQg5R7yxZ9i3W4c9n+u8mAvhlYLx8WvCnTeFGpbNIGfTrdLCSTPfwk4Arw7MMD7cl5kl
Huf6wYypjgEqGu0co2NRm4kIsAytclOg32nYvITdDXrqiF5Ecl0jKiuou1UETBcCUgheAk5b1ahz
zeNcQpDD164k/WpmiG1GK/XC8V19nzq+TIy0Ppbw/X4IkXh48EjkP+YhiXXG4S3IIxwdjg0RCHrF
aCiIGaLTkCaxRlD/2ScPkAUFM3kpM5G0yNBMBuDaiHPo3SdpWmMn/eDVbqAq60IDLsqx5XJzKrtt
ojDqgvPhUEIPFw5CCBTwVqI7HbCvN51EPmzgW0OSA9ZGDvCaeL8vdYtEsIdkznvOWC9USFXl3OTr
Moj4OK88OnWtk9Sn+zQWJFvXL2hQIRUnAFOq9ZMGgDK8qSfRFvtGzQFrIsaQt4Pil9THZGjEkPFi
WRRuXUPIi1gLmkUJX9XJnjqOaQP0kecsO/Q9K2e8KHR4zWLJPaoUwK28Ng6JnmOYLq8bly+fksFD
jmawYJEGUbTvH+ACJ6gPY8EWIFqRw73hJCt5aeyH1g0B4WBLfdlt6iY0WE5k9t6UwKGvBm9WVL7R
AUV7rYZrAs9o5dYds8lMjOSUB/q+EwSnjxuipv3z2KbP8pRtlXClxltBP6ndx31Ob0UFbVdo75nR
aPHuow09/CMqm6rUATvFy+wAnQVOxInICou9RyoxTuzAR2keq002yjCmm/vUby8U1JE4VLDUArkk
WrubAmFhU+qdi4E7szMmkmDjno7ZXpXxJLs1I9eEKLsrdHrm+Z7WuXG0zhKnL5weoz3+nlNZdzrr
7/WdotIOx4VqI7CKEaRfy2gdepVeqx32UvdRGQPEOym3vJTpdgbgXDOcgGBpGKlnovu8IsXgCw7H
1/nq/rneGhn8CEzT4MGL1wjqhtc/IhRSNWogwW46edbgA0ECC3m5SmYo/ML1IS+L7h4oCoqGdAJ6
8LxsVHrAMeq9HT3V/jwq6QZFxiBzK6Pz2x0AoNgagcePMv+Mi2CkRu0k0eIKqIJKye8KqZ32AYdZ
J6lLvjcaULnVka/XcjK+oBFdYgQk50zc9YUCphXTOYCYQ1M41u5dUy+mbtKHXBNcBcBFo4xlWBM2
EO+Tzz6y4p0xPY9iRHish2wdJd42z/jQavSO3Vcmv8TehldDk4XBdnvu+jzGDJRFzCUi8z8f2MWB
pGKmYKI4EN1wqAt7rPhKOxhZ1JWmEig5BvMKVHQYJnFhUAngegDymQcmcNV0ebhrxaRrkgnrjLSO
SBg9S40W4406AagpkUvDyhPNHqfIrtQ/N8co2mJnCEYPkQjDlN41v74QJXmdCIIrpRy24MWq4tZh
Ux7vK83CqaIZCJ1ceD4A25TOFZVJ1aH/3cepZqGw4Tu14kiOcTzSSnho94AiYBilWy2FD0M8iCay
GXuUzoOV0TToWjGKLqYrRUD2qcDS+pFUSpXuoyEPdYYkL7xZUP0yznhhqPDflP/yCnWNKK8Fl1et
tDRlDdvcSCFZgM/HgjfjIcUYzvDHFv6aJhWK8JGnVL2eC2cwjKJ/aq1cwdpwFtT0gokASiykEr14
QCnRqQdmXOJRgUyf4Gqp3FXmpDRCaiZ5leHdksRlbqJfF3tD9KKZLD+YMIKWcoBuvC9At04Gsbdw
zukDA+IG1xmLy3Ru4Dr8CE4QV8gx6dYAzDNHiCpto0yh07dyyFDLJZpzDA5QNuRPUI27Vg0A5U8D
4PUEdxh1d1SD/YgKIMklo8KqD971jYjB5NJJo1sDBT8N7XOAuLsmmHBSLTfAMnSzrP8ZBBhWBNqk
mKLFErCT6yyKTS6vSRlXDOldUBZ4Aag/vCvaYOh+XaEKxCocYPPQJcjZ+tA333MxNcwmqruR4cQX
LAEAPODEMf+DHlkaHd1IUwSa2GYAjCf/uekwxh6XdqsCiwixyX2ZuY004dVQP0XaBXMEN6C5cc8V
VQdAOGwCkIPvpVp1jshVPOPwlqkgUYymTug93ZfnK2E+CbBALvqqQ5KORbuOi57VKb50RXi940MQ
CxQG52O9cEt93+R9okWSqyfp5PJS+yUHfmOW6KRkWJVlSvOoMFpvURqhfTI0LY7iRHK9RPkx9MrL
qDQPXOf9un85i2Tg9RF8IEQHZto1QyhHo3yapBIabUQA+Ay+sZqzJeui5CdGEm52YVSUAV5UuFeE
4XDs81Ph4uymgFe42ldFYMInWzRGmVL5rax4M+2eJI5b4Z8/Zg0VOVgNAVNLWKZLsVZqmhi0aMR3
2+E9mxJiYLhNZMHG3IodqtCQOHRgInep6RQRXk5CBQDhKkCUZYyoF+N7pA4xwyAtEkHHFQot8yoD
nTJIeVhBngcfROS65a2yzFH26/VCD/+GEMDBoeQKqkn0SIzRxkWeKaU6g2uWppiliHv8KWs+//Rm
cP2ol2LVCcw65v6uJYGfKjnCkk8VC1HrlLdrQ+vKdTciBCJtVgrR85+Tg9zxqMWhMoKH9TW5tvEq
YLoFmptoVUs6rXuRA32t/jlUB/pu/hd8zNOiEkVmasseINSh5gZc6c5UAML2x+kbA72eyKxhWw+a
Emh4HyNJ1TzhfM3tmvAVjxYPVT7ts0x01iTerXuYCQG19pykhNG+PjI5QvnX02MNRcWPOuaOOVYc
pbITCqwEwRIhBfVseAYZ26boDalV3/JeEQDCWc0N0++B0OtjrJ0HsjPreu5Tuln12aNFk295XA9g
s2yx+ZD0wupboGHqLN96G7AgUPmHJyyAvD68oCkNPEhBSfL2Ql49AIup4OoHwS/xSGVkQ5e5glHA
qj3AddNv8b6EGk8lzk+MwsDMfDFwqiJ8ytM822V6zVDcBUOE5jL0WaDLFG0+NGctgNvblO8RNQSo
zBNO8E8aOp1/3tfXRSpzpQxxJiIweuo6jEXFy8RSBDJRVJQkk8RqJSD4+3WfzGyar/0RYOLPbds4
PsSWlIyXhdD4RQqA+EZLEisyMLaTcLxklqow2PdJLXKEERBAr2AOBL321xKRh6KQ9XWDyE4OOxMY
wR3wPzSdUdFYpjIvf4Z5gAGf//2FgwXs7qTrQQeoiyg1njFhGTlqFujWfV5upBvIvTDaGGDTeCQQ
6Q5LrgcQnw/QI7dNfVJ58jMWxlm1BHeuyS9SXjOOjsbHQxVhlgE4azRbYsKKbgNA5T6ukk4QjzGx
9vtuU5Ifm+OGlBYpyPuDYpprzjoweKQzATdEqViFk4TCEHMQDTaNZYXb6mu73n3eP0hKdW9oUNc1
oDslQjJGPFof3xjBMN03efPtWfYvREFotDD2Enzb2Q+bR38Tka259mwGGTpxdEOGUqGOE73aQKP9
8bRXSE4eB7JZ/XxyifmwfllbjPM6++kLhb2hRoXEjTdVlTZfys56E5yPff/8uHn+ubK51UNjAvrL
ZInB2Z/eoziHtBfHOCIPE5fzMVp7wak2k/URmJvNhhRrm2SksyXzNSIvX8aGwSqdx7hhlTIYk8yP
MV/NhAHV/G2CkPdrJnezH/p37m402VP/P3c74F4RyzmSYb2JrOenn99GxzS590/rvsQv3yC6eOcl
9ciGq1SIhJb7dqpUTjy+Ndbeqcnjc2A9r34SuyCC6ZHtwTpxDoPmIpcXNClVbtFf63mRJx6zDT+t
Hkb3XScPdm7Vj1uzJy8vPHlZn+7TpFvD/3d9FzQp1Q6TfpAMZNqOVrBBf6o5EflT2OafEJa1bx0O
rPGPZXt1QZDSd69vceiTIR5705eJaFlrz/yMzPtszR+5kZcLIpS2R77Uz1Ur8Sib/JP3/F8PjVJv
LVezCI8G8VhYkMZ4srvj8GOM3HWyWr+a1eshMVkkqSfpzT1R+i31KRc2CA2Oo5knyOy//TTNbK9t
Dust+iqcA1MaKed5Q5DS69hokeQJfeloqZ/rr5PASBrQ2C709+luNm0aK5kPIXi7PUdqM8ff1bto
bQOytljicJ5fuiMPN+MGsc8r3QRtxm5Hc5+S/ePj43HzrG5+PT0R0/7+HWS3PbE+WanQZb/zWxLp
TrSAC2qJE0B59zZY+8B0Npsn4urk3TdN85MhJTQ44s2hUhZEqNt6UHhcWuDurI+P2vTJQJ7U46oZ
ibk+fPo/mEfLMFp0E0VVYfKh41UwuHPgV7uXxKpXgYUyjPA1kn63jl9G4lvRiukUGEpOd6dUei4l
aLsXj41z2u+Dp328dhyfbJ5la+VqK9cUTNGqzPXn4b5xYWgGPSzlx7GaxylU8ccxJD5hdWgzL5Gy
LmhHqJJsdj17a7AcZyLPqydi2/b25YsZqSyHXxfySdkVTU9DP+shMbuP+oDFhE+Wb60ZMcK/KAGi
ROSfDEw+UzZ/CiMhkoRYAkcfTmJNEMrNE3zpNiKFeVgfDhK5f0X00Nf/KcJvipQDwJD8IIwzxV2y
+eg2cmYi8Or2I1kfWKAK/xIq/KZF3VcVtv4gAF70mJKT9SFYR+cZluXnipiJ/fpyOHwyjvPcIXtr
zX4TpO7Mk4XML9UIptn60T4/ToAVt7Dq3iwHMpENNvcQlwz29/Btu37xA/IVkOQwPz3W01NM4KMY
D/tl1/T751CewugLWYhr8G/F67En6SZ9sVj7n/5FTv8hQs9+N2XmpV0DnvN4XXxTKoesX7frU0v+
GzNnUb6Io3Wx1ZopBzPKj/hoemZLFEZoSc+B0LJ5lqcLEoVcYft6GkjHk/WoRnZvbbdWT9ZdTxiC
shybA7jk//SORpVMkyyYCkwyHiWi4O9bb+ONJfSWxfA7zNuRr18fXZY1UVCA0I57CV681vbI2n85
hDzZMUj9iyv/zRNlS4oBMPdhNAv//g0L08logq2cfPD2R/qa7PzjoUCwbJrJw7v5EjGmZ86JiTuq
R2di+lZPPb4OZ9V7cz6czfFsy1aE2Hi2vsLf4S9LXpb93G+OKfvSaX49aTPN1jyp21q2HrYIV7in
3eeaGa5QDTM3skmZlnxsyyguIJu73WjuHY44zmbVkZWNB+QWD+X7ZpphOei9jn3Zl2NkgJoVeEQ4
NKf1F4sjlmhKM8cX2oZGFiDO8DNHWD2w3c994cdihwG8TGbZDiatOVa6pJWj/jsIs2bvHRUY3Cbs
r8MdWW8olj+l8/dj46mFer6lt9FUV/uPH+RInr69v/fWdzzAGbfEZIuKKoEhAhi6eBZ6ASGejreh
GVqJaTHiqnOh8I5ySZQVaY0gyfizI3nbF5uPHxzBGx8BHdHsFdHJ94i8BggYRoKQgWH2F2M6JPUV
ICDME14Uiwqm0yRJziU8EGp7Olg7xvdnH3jD2sX3KdZULMFMgYuOwNzACwSp/Ibwn+OGdVOL6ntB
hjKOMmywp8xsnBAMa/sHe35c39fZ5YfbBQ0qtOr00KtjA6ykpHFgJPZOSLqdHlrxMdoHq8IaGJ05
TIqUARxi3/OzNJsvR1w11ptBMMM9mHjRrFnuZTlwvOCOMoBh22jYrJdKx8qprPmmBrdKrNeX9eGL
lVU9D+XeEwoqcNInP+1lGSfZgo7lBJbq2lDfA4sphvDRVQpR5uVJVsFThMGI48tXT/wfDKFgCN45
Erm0fEWm9UUKEqe9bJavHUkwU607TGs+68mdIzubqgs6YlxiC7QPOuNq96auPtItN5DsYb0uWYe2
HDz9lgS6CcDQqzT3FNzOfh+hCdZGVNGTEi6XmfdjHR5lHBKPKwFnC0ql/WY9Os5AnrPdz4TYiHDN
3Slf37+sZfdxwRllJbCRCEtGCxyiRFLyhvTm5vlZM58a8uS+rxNTN5nXNmdL710bZTPichoaD70b
x/CkcqvBtNfrg3FMv6Gdj/HyYzJHGYs88f0Is/2zsUDEqxFwt1k9y3MVxja3sBgMr3UGVrjHG2Ux
ytwLR04FQayg+9jtH51NQ6aH+qe5/joc/uIk0eyAghn6U+YyKv0O6jwDPXxyg3Bmhjl2NCIfgtLq
xC0GCvRv9wXlXOy7Zu2aGBXP9Bgi6IS4hFbv3pC+QmJns1oZB9RM8IfhIRcy0dfEZhm6UG2D60qA
js/EkOIkk4v9UYG1IfZD3c4lIRa5WeTu8UZ5/LKWq27qQQ4L2BtrNMVtSYAabGl7F8M6R2XAG8Zk
+GcWTUrRfTkb4yispCM69tLMzjE73vMv6NZl3NttNHN9lJSCB1mYJoMA3qw3vIwA8hLa9ehsM/tl
vZ44Zth7a7+uyVHaLUScIfQt2Nq97XmVZN95F4p2n6dbH3ZNg1LrrOpCv8cU3LHsLectMOUnHsui
TPM+lQX3f02GUuaxGnId4CMSqhM7HihAdu6T1Bwf5dZsBQQcLCmcpeyeFFIhgKZHjcrVoGdJj/vq
GHNk2iMfxrRSDMmjX0HjhBbZSjxfUfqremUJ3Hwsd9ig26QKhBiTWuJ24pG8QQigwIicfr51lmyn
wbPGoMeQb/r9wxmGOBXzqe1P4ffA6Z8yllFn3ItEWYfOj2tMrIKh8fC2i45yb6mck5wKJBZ2DMle
CG+vZI5+9nBKqKWTDlqnvcWRPfE2nYkn1ktPWCnzheLbNSnKMGiB2Ki6h4ND537UkPYpAB1WNmgh
P3lNhbIHQZrLTa6Dymn/1p4+RtsgU7FtrUqdH44vtqmS94SQB+59t99xj/udZZaPqBuj8vNf/SWN
NqCGOeDNh1nwQ5W0q18AvkJgtWb3YbAkhrIcMZ/o7TTCMfcmaoJ9tNFMYHplKrFMiyH+DFsoUUaj
FSK/bvwOOUqys4qOoNf8Z/zCMk0MJZNnq3/hj6caAIh9P4ulQvaWvjLIx8fjkaxWWBsdkBPD8M6S
d8eCyFSokVVeEAPXUDq+Db6tkMq1DOIDRcNWDl2wZ9c9ZAY9KtqoxbwSA4CDoSTxGJRbF9VUzbSE
J8NqWQm8hQLBlT7Qg3V8KdZ8Mp8knIr3gZA7J87jBmUdfxNuXPQGMb0ly4/RkKxa6zV+2YM9C+b4
cU/Sfb8xmaEvS0Qoc+LXpe41E6i0Zr9NR4KkV5MSwr0qK1hKFBpYZpkRadBN7fU4GsAmh5RMjyf9
UKJU1TJTQQsPv+vrokKNKsgbr+/rOaB/syZkvAbLW+3jwL4v8qzDowzGhOWMTW/MVjIl0y5jfJ1l
6m/G0oqg4rsOXKSnXCX6NizMWt/ImKV2jHeD5cMYF0MjKGd1PQLR/3xmncWfDEf8bEUirus1q+DM
Em0ahC7SE8AYSSBl7RHcCpbD72unfIcnYyUFF7L9V5JAoz61YxWimx6kVPQMvKlArMTfR1S5arLx
t/xLldnDqoT6fjGfQyyjQTe4l5laS2MBfyKhzLF3RBv9XCFeROles41V2xFTJK9maxZWtmcYY4Z/
oddpiFncxunsypLGlifzyJmJbikT6zXEvEnKfAgeQtK2Ap1xVrTAwvMrcZCzRIjF4Ggh1XZ9k1RI
ItTTmEpDIaFj57THCHX7rDxMH0i2+Si9MRNuCyW+a3KUCRE7TJ6V8wMMTRH74odO5mBux6xyz7/6
jtOkR/Ax/Z+mvAIyvXl60x4dS7T71kYxarLtdaOY9w3WQqbjmisq7qjEfIzV+cl8UgTE97upIPyq
N4E+YmPCzCQRWa81S2eRnV3/HS5pIF8/kVNgRs2HiS1LhWeaPImtL99hRcfLBhm4eJj/RB2AbheO
8yGq+nhEcNya2BzAHeTaZAVVy7z8pkGFOZ0htCN2OM7Gazd8s5HiIF+sOsq/pG1+E6Fim1JPq2Hy
QORt7gKtzU1qounoAR1H22y1/sv3y29y1FtJi3tgnIyIAnb7t326N2vLfEEakXF0szG4lYLfVOaA
7iIcVdVMUicsAD6eCp4A/oplIeZDufd9yhh1jajHQoXvx+S0lyzh4QFvsDWzQ2tZZX+zQRmiMu8G
bxjOAlB/N5xpt3fwB02mzadhZg9lSHrXHNfwZrpjfkWvDBVe9tO/yVOGadRST65akHceHXRA25gA
ZoQCC53Is5X4TYKKa8KsVANZmTl8g4NGI/Lj8YimN39lowkebaXbL8P6YgjHssEF0smMm3Fe8Hct
HVws9wB5nvAkCkjkxg/JO/9Lfmw3mY19wN5LtGb2Ly6cJIZYsERlhrAD2CXF5qCkhu91E38cvXrC
Xi7Jf/fjBovmo4JHjW8KRTfXjXEdGiKW0WEU9AEx0h9OWaFcj51QGJBX5qFIbLqnNB19YoLCcSJ/
LOpDlPhEymw9/3ZfZhZeSnMLCSBRMEQx7ye9Plot9EY+r0vxOMRHVVBJCBzK+xTOoz+U7oHEPBj0
v2Exig1dwYTB/yPtunZbx5bsFxFgDq97MylbsmTLfiHs42PmnPn1s2gMpiWaV7z3TqO70QFQcYeq
XXEtPi94uPUhuUYrZO3f3YIeItQY3f1hxW1ODLUSe/sqk1bPCFbKm/W23O6NS2M9L1ym2QUD4xhM
ciPs1RQMPwSQs5TUGZqHPaQMhFyXyiWsjjl/RGIBVwMoC7A4ARjkflOjGPPObuXCu6voFbilHtEU
0mYkbAkStWv00HeBLu+dhZ2eMaIAfhuxewVBARz65AV3Vd4V64KHWFEgaWM3HVDyFj308UZMjhMw
ggCKBnYTSHSnbUeYGYrcPNVgAQ75e/PqbJn1+hv4/tKT/vjizKn9naTJoxBKrTtkHiQV5kYhwVkz
Qk4PdXtTE5UW5mNpc+EAJkQkDUQJIw3JlOE8jXIRDgIsW0hCsssTo+HJ4CIxIqBL5tRQEZMW5bBn
dp1MGuuCEpe+cDXniiToWGFHmIoRf2t6gL3bdYXoMHCZ1/z+s7Mrn/g2HHSFteIV9c2E6sNhCQZu
pgFEhVQQvHAjlibAX+5vayCx1dCzsXgWilWg2XUrUxbgfjQ4ZZYmb+ue1gpgB8jj/Z4LxLHXmP7C
XcVs4nQWjW2BC6E4nHZGYtxoNvwqX3mEfz0u2fKfPqPJhR3HfEd4KSDaYI79fn0xE8hJlwsQpPc9
1fMPduwvKF4icpBXLpoqGRJ/NPgnYcd59BVMybkurFmCdlLg0nFPS2/onKd990ET8xBwWlJFDK+d
S8Pd7yLTX5f03bUZouyjiDT7wEg9clzqTBx/9dE2TKyD03qO5GJK/Rz5RDuFWyjSs/34TGd87JuF
ASX6fqe5GsCJEbCpz32jJx4w5DfdRlz50pI3N+Nm3cmZ3Fi11sqScyFnE6xqo9do05raXiTlmRpR
omOgn6xBa/x4cTNx853QyTMWVGLs1hjxP0PmYACQp2H11PmoOvSRSufHshauyC8w0sQNJTHP5PHO
8uv2Q9DbkgRmTCWZ7NcCNeRrqi+maR/fEJmd2FuvjZhgiLGterFijI7uE+ou2PQZZQQ5EAbugZkl
AWl+OkXJlCUTpa2jnQVdIIkFLp9OH6yBuhfmUK2aV8kqLwEiT4ko0s4NQVhqhiF1UaBbDafsPSJF
RcLo7ErWEgLF79UD1JQFaQ2Qj1gsfnKp2KpzY0znO+ch1+USw7jxKhU1MLKgTTiKTGUJzPb3fYI8
sEkAvWOElpInsUKXsCAmyUPnfGWN89mjqFxclx5reTyye6W/FzKxfTJaPrWsgJCX6+GvaW5UukGu
y+R0riGxnVo7U9/sMIZwWGGm1bW9w9Pbem14+4/9fi+s4ydE40egn5P12jfpev1MP5aSNz/lvEef
OJ7LTejn+oMrOxI+UUeH/eenhux5o6doZ97l5Gzt12iaGtZrjg6GjVYBMIksPUSj4v76AKBZaMAx
QIvg9NUdfBeguYXjoBo4mOASluzBbt+ynkR2emDelnpYZo/kH3HThEcMkLFwKDTnLKoZDeSrlC+A
M8y4nzj0GwmTm+zmAtBhGkgozGTll+Q9J6yRr3OqUW/vvmWkeykov2D7f5qjp9sIfBOQWgO2jMVm
3p+jn2dql6SJOE7FpiQnIj34xDwRC31HW1ynCzpmli7PzDQNfAj4oiMgCbBPfqqvt5enjJyg9Fvx
jKCC09FQivacXHcO+4+WpEZtKPDlnj8eG+efku1kpXdCJ5qLWXaHEysILXRoTUkwluT/dfSVubtu
vjT96yu19bax8xRqs04oPcqgjcrI8T9/Bu8XP1Fu8Dk3TJXjO0Qkgsx0Hen+0T06TyvSXxNDfhU/
mfPjpc/YyLuVT3SVZ1WpD/JaPCc+ec8EIq+AwrzkBc/o452QiaPiBnwZpRKE6NrhXf57AmROZ6GI
dny8lt/Oyt3uTXutvDJRuoJvxLNqeYfTk7Bmvh4LWLqc02mT3s8Uh9UgYTiw7xUSQYKOiYKVRUR9
263ba0TopV2wZjMTFFiWDKYHAIcBGmE6sRf2MWBvox67h1FxzDC4xrncnQkzDgtuTpZCLSrRZ3bT
Ez8h30dhtbDo2W29kT/JtDFiB95sqRuVI0YD4ljFMXN6hvOyW4X06XWcsd5fnr21ZyBrvnCmM8nR
+9VPVBMeWuIH4CM/N1f/Q15DMzsbDZcw6sbT6zZd7QHU4C21IcyZvrs9nygiYn3873HPxwFU3TxI
9nklM5iDOymGgaaS9Xf/Oe64q+uLVaxZbbnZ74lKCn0pI50B2WjHcFEKfImeV2Q4Gkb89CFuA6Sg
qfbf9EPc7/NER8F82igDaN0QwpiJfobxs0S0YL4pS/d5JiaGJKTgQHSKjApgsu6fFVnzg8RVOZwo
1OeT26ysiGwBRGCgHuHrPVnqPprB+bgXOOY/bp6U1HeVihsgcKPv3lEKxB06qfpJ1i20mPKjz0qR
gFis9sya1pt1jm7DrVi0K6C5H2LRX7LLTE5cRXt++6WcN8fofRx6WiqIzDledzs70VRliFNF6yCx
phvdDO3cauzuNaXa6S+6h6wKlaaPy6XYhdhlbXWUDspKNSJD3C8Y/Hn1uVn6RGn5ypM4L8aHhOh4
2ZnNCnjTGAyx/O12K6wzsk51dBax/0Ydds5VutuDiebmYFXjpBCic+MF/WyYq0itoofDy9rHxfmr
GY//TthEVUVHaLqmZMd1Bk9Ncq5TKimkYI1QPsjhQrg6kz27v8cTFeUZgUmzbJQ20CaBHWSf39Yl
2hyPY1VUf2z2lzZyirUOMFzGBUc2tGaH8EIlDSpsmOgZ53mAGLJg5mfawO/WNgWiUwswHgsFjJ66
y9dAeSHEwjQRhtkwdkwTw9eVhWdtpuHiXuLEDKVeGPphBYkSCkjvphWu7IUdnH04/9ECdWJ3yqGK
1aiFhEw3JRscvXvD2K8R7sDzWUp2zr+TN8Im1sYXpEKQEhxXo6vrkvBUP//4B0+qbjFWZMcmozP6
EsfRvHNyI3ZicjwtDnguhNiYbHY7DJPAHzJXqk7IH7JtdYR6a9s1v+ylYZwlE6NOTEwE+qioTyH4
5bqBS2KaHCxMemEMYv3ZGogq18+MntCIBnTpro7n9itauFnzxMQEVVS2YgvRKfGeZMoRTCzgMdmi
TdL4MOgzUn1H9b8IAW9NzZRwI+7VALlsCGXHkSqc7Tmmp5XlmNaeR1fVwtVdWuLE1AReGGliDVOz
2cgtLVAgHivR/814xJ0STlkjKqlQQw/A+mfvzXvmv2TUUJm3lmyOSxf1p/3xwaFNoXc7jWNkNhRw
X7ytdAj3mK3e1S/FltM/VyO/Azmd8D5u9zxG8fcygTu/NRTrDTj+/oj8EX7+/3Z4mjYL3JYb6lFf
eYMjOE4SUmuLqV3PEE+PRc20Jt1v8sQOVYnEyV2NTYaGMoT9MFcdIcSnuK6XzsKM5vF7SUV+V1vv
RU6sUYN+r4hNJMQsmRkdgC/LrtDPYFNG1/R28wzcHVfX3phtuVSE+OmUfHTOE4MUBK5URBUWC+ZJ
HUzptGL0k4nkZG3lDkF/L/qWx3oQumShRxt982w/07e3V7gmA33bo8Xo8e7PtIvfb8XEUIFmrvAy
Fq+AvMuNTwaRy4qzGoMie1KTr8fCljzAaWVEZbPS60vse/gNxFMDCTcTWFgr3+Jiwv95G8cVlS2S
GbpNP5APhqF8/AHj7j7a/YlDJHthnfSBiEf180+4RGUwU2C638qJVSqFVGjdFmcbQG0J8NmM/Yfx
eAELwQIYE+699m6o/I4dYPkkd2PmJAStxpNHMVbCoGzIkLa2EIRVp4AYuWazJLksqM64Q792EOiH
MosCOxAquXv5rFO7fgDik/Mm2Uqf4h+gRi1ImHVLbiRMHJ+iFyr0BEBC6B35eNvUes9QiSEvj3dy
3oG8kTMxO0CUVjxhwF1kKeqPhvX0+srRsfkSvupSwD5/NW6ETQxOXIHPeQy3zpVGiuygfjfxBfTO
pEuM8txvajTULqGPj4r76KQmlkZT+yYpOeyj/30tQT/DrOsloqj5WPlmWRPjUXhB6XCxikouuY4w
WCN+xelyGUGSFo5r6d5NnBq2q1y57LGBGz/Rh42oD6quL3qpS3dvYh8SPgzAhqOM7uIVs0YdS6LP
zgA8hq9/t7YGMKOXxX7EeZkKMiqgAhTVKWoFG2h4ikRPwsyWHh1gCPEQfbcbBDH212LBf1Se35fi
/4RNB7cKqWHSNgwkRBX6To9A8KGrhAK7YlHS7BMLHoH/XdZ0hitXe453XV9CdIFBJI2k10Ucx/mI
80bGxFT0BSisJd75SWG8Nx5B84TFkzXAiSJr4f7NNC3AuN/ImpiLdAC1be9AlmbvdAF9WSa/6oz4
bV8vjYoL85r7z9ZNjAVaQsBRxTOwgDiksTT1ftjVRrbSS2qeT6eTpdHM2Frbt3q7B4rF+vsbCIGL
cybzEejNiicGpNMcz3UKXEzNTMYpcmdl1it+s9REONPhd7+zEyMS+mJdB44LBdg0OpCiEaCNKB3J
Bvkg1I7W9Dmhx6O+BLQ17/ncrG9iUri2iRyhx/perrurYta74bi/jNeHLkZHc9ZrbPMBVzYrAs9+
cqJN3eSC00bSuVyjHJqC1AjpEebFX4lXOFpwNr82+uPnbfzFqaKDwQMUCjxyo+IU2cBl86woYkE6
i3IKLjWfdEttPKM3M5UAmkN0CaL+BoD5yfWQEtdJFXZcE8k4UhD6wf1desNm3Z1bIZO70dRexKhN
KmE+nejv5Ue4Z+l1E3/vrqB3FpDq0fvtvwF/O2cmb8VOroYoprKTDaPYXaV7/jj4X2Lq2TlXpNQt
gEEZFV3jUn49PrTZLMmt3Mn7I6b1wLR9PBpNBev9AUsCpuTWuADXbskpmbuUt8Im7iqbqlVVxJl0
Hmqq5vvYWQ8fXmRp+hIixaym/SPpl9NalVLjgIwT23lFL7TwGm7XzQXog0srmk3T3QqaeKdNHEpe
PQoKUQkCgrCJfDrQfa0nTDHwprSMZTT+4L9WAvTx4f/fJNEDUa3EejywkACJEF3e9PtrGYVicQMn
jw8IwJuoRMAKMYV+VS0F5W4FbVzZxju5AdH1pZ38Gfp8tLCJxRoCt5YEcJGdkau/7iSkqq+MzeZk
0HT5D9XtlxGrtl/jL+uISdvLZW0M9DWJ0JRNAW+z9D2zT/3tyU6sjSDkXdML+B5UnczYSK3u1Bi2
0C6GBXMnCk5c4DahAgSKk8mJFsCDq7u4hSAmITvtygNO1nRRH3heUvY5x+9W0uRQxYZRtaCGpOEZ
7jMTUYVoZgNLgzZQmNMxkU1wmRZMzJzW30qdHKzG97HS5Z10DjTSh3pssRVSZ8MT6j0jGhaP7O/X
Ur1l/M3pZQLPhYrGZAm47tNOpwZU6VXRS9L5euUAt5Si4ZFwxDMlTc/svNAdYkjIxB5pbccO8EJ7
a2HRSx8wOVSQl8JN5EXpjH5M5wPcw/y5sVmPuvGHyFL016aYJOhzS/AXJM8+YLdLnxxyUHQM00VY
elLq+QsqtOybRrfbGqlnuBpEsV4pi75I7zgssaPPBri3oicnjYSsK0ceRGd/eKMrziK/ktHqXjvo
g2t1/k190zTKOpsQ3eLROsVM2cKuz11wZewqxqFzIFecrJ3VEix88BQkogHqddi9pCf36EXkcmlf
PdQ1vx7LmwF80xCb/SNvsuA4xjxHrUDeJsjgn3sclfWGOBgEzF7Rzoz8d29ugcusbSUgl6aGZ/UY
/bKF/2KyTUPLIS+KPKgcRy/s/lVwWzaUAN6nnCPMLbEi8ZRja0rraqyt9Hb7eTyKA0HjzpKezej2
ndyJ+xAXiudguk1BOA5caoBmXHOMtJ4/B+jaSVyJ5z8JkH/Xw/u62tnM6ltZnBVb+oKJT5GDPa5P
eHyBa0uvGEP+xEzr8eUqrq+bcv3lmr29cOhzt3ycDFDAyQf+Jszs3O91nwFXI0ab2LkNn/wzr6Og
029ic0zjHMuNZ0lvj2/ZD1bHxJjdCZwssY8S340aBrcMvd1gIvToodN9m20M5hKvPtbPzv55bRDv
5ae+hKYBtAxUAKwOMUOw8Cnjozf5FBF0nZgZwmwmaEImn1KCwbLT2pI5q64ZdjERlbP6WTBW4T9J
mFPisnUrvKWDQqT2O07NsD4Gre5rHfHZjGT8R57tpKAgAUxgBCRQOwy2LSjkkkOj0qZbMVFNefVc
MHtvMHLA/v6Nl/pF58Lq2yX81EVuHKg+S/sqAxvnmXsuv4VqxWseIH9rbedwRnZkVrlDm/r8eN/m
3MQ7oRM3sR9krlXjnDkzrF7AdzKDL4YzpM0Ad8akRD1QbseeLyx6WY5L3ZhzYfWd8MlbFHmx4kUa
VpzUaDZ+DiNWd59k4dRnepqDNpg58clC2numuxsq8s9FmUJG5IKai52aMWeJp3lpOirleNDC/W02
n4AMFv7mxar+45A/ikQGETYxD7ilx2DhrooT4zxEDCbfeOy5wNOAp39Ph7E0mRkdY2CMFHwU9sIh
j/t4pxzQCswlqSAMBYv9L2gztVZZhi065+yq1Nyl++xZNAJTUUiEeuHeoI2Bjh4aHxaU8ufGPpI7
uVxFpgaSx0Nuya2q12IDIjmAyJdUsJFI0c87FgW1yCRWaVrnRDct1wrgPgfe6jkyNBnNm4kVUeHp
8W78TkD/7AambbARAGeamkmJTTtZdnjnnL9oPlHLkDSfKD595rFeaM8MWxM5W/B9ft/0icyJeVKb
ykk8UUCjtfJH2GhHia4vS5BXv0tK90J+ZTRTYIdi8s45I0kW23j0FHLdZHrjGfJTaGHYRn1SHEMC
cTJggUy8wCjyfQNGgh/+4xs+fgla68EoLQkc/uX+JdLyvon4RMZyBQcF/8PnYQSUDko9cTBhs/a6
hZv2O/s+ETjZXzaXCi9uJOfcFXZVodm6+ap3ym4wiv0+PsNkmz6yg7y9IPe3n3Uvd8q1kTRZ4mDH
nfMm/N5cw31KYgNkseG7Y76G/tgshy6DMXrRno7P0fH5uHCXZzX7n41WJhqmRmnECaXqnFOJsCWp
WFIZzDF+glcDg/1Y2O/5kXGxmFcFj6smg4R4koGq3VqrWNFjzhvRco7BU7J1jJ4EBnqaqLgGTDj6
TEGK4VoD5oHe4masz2OW6/n78Xf89nMm3zHxKcGdq6YpxziAE7DCHOTVBr+loe7rvvkdGFVOvjey
8Vjm70HaiczJjVY9hgNdsMucdRBU6ma3NaM/Z9MPyXm1I+27KJAP2bT5zbp/Pdp2ZCgfH73+cYGX
u+TZjld5alTBeI/2YrDvIZ6YvB6am7ul08PTwezIi4sk4HBuDt413os0XKtWu2s5so6MEqGkaGvr
6j1YF3Sdc0RfmmqbtWq3nzLJRPRCVzBOjU8pI1uqXjuWSsKmfXY5EnSYtmdWjw+BG5c2WboGaE7E
LuPaMehwb1Yyta1APwQth59S72FHjQ5EF6hJeSgQfT0W9iti00AzhNdSUWTQHYLU815WzCpxqsm4
ZFJFe+DTJRtGxSzUXjs/lvM70fkjCBOSoLYTcKoTQZUf1EWuBHBIiB6f6vcmRHpVPkjfH7weGc3F
RspfWQQT+J1Fuhc7bRpsQiVFyhO0nhlSZthLMSDb3JRNOO1LFEtzhmOk7UZAhr/xcEDu9zLsWi0N
Ushqxt6OY2Obgt1ewvfzaC8ImnlA/WU8i6/pAfUqtNV8Qm3aTU2X+ovnnv67DxHuPyRVc6VOE3xI
LhNxH2hr2TF42qnHWvlT0bgmWbvAa/A7ezju883aJ+oaZj3bDSFEvmx2nZ59meb7+26z2dgZ0OzK
QwItlumh/3suc1JfjPjMjVmB/A3Pc7KcpJ3VIJTTREkAJzImle43gOPSEAUYiTlHrlFnwK/asO4h
q0BqbtaapUZU7vb+m9bRtrFKzVy46qOR/KW/eEKQLkXTBOaPJ9IzTfTquoURVYizSzCj5FM30FuT
B6bvVzpygixBnM8uGEcgYwqZ54Qfk3ITVCUBE4ZprYC9ljs02Fo2TZZ8gF/lXfy8pCHJgdAT1Mzy
dE8zx+36uvYuvLpHkwGNg5UQHjPmKosAv01MhsaGDDgAx31JhDd1IwwUG9xna4nfSIExaM6Ctzmr
b5gnVwRMlgOS4Mfk3CwatPVF6qOn4zIwR69adflRbC9d91oiu5dRNaV8/sL3FRHKa8PrwaAYzUCG
l6D9UBTaYEZZcVNdGEgW/WVa6ms+HVKzlXeKoIMlvvCrJX9x9BymF2MkBQdFvAhS0WkrjatkDki0
G/cimIoDLoToKipwGKuEDDURU6oKRlJYuUt7hGjxU+QuuBQ/Dun0AwCoIIHrnAdAxLTnUKnauIxy
ybvECWp4TyoQ+HX4ccmq/ahEvf0YgDytly9DtuPytyoDUIYMZHnlM00pWleCPNAlMwZKgalWtBbG
3KZopMzHcMovsUY5l7DySdSIbzS9wUpGrJggmeUsZ6upVDO7cCW/ZgMd9v6qdggm0DlNT9eebDqY
UP9ykIg4VzuHgnIoiInAkNrXvY8W3F/O12MVnTVXmqCJKlqaxls98a28snYk1pG9CxNQ75CT4MpT
de3RSDeBCE+hQLqBfsSEPB1EPbJD3chO69D8UD5sZSXplanZrbuY3pl5JBXUyoBiMsZswDKZGO6Y
90TF7UXo2LDjMuIPNHuqFZZIhWvn+a7Z+TFlIpI+q6meMLbkPBcdaU6VTGtxSbt+mxR8Cw8WQrjB
yOJP3eAeVa5k6AP/UmEyOVv1nB594ITzv1Jg9mFHsvBcuJTndEZaj35QS8qgIT1KCq5v8JHJrDSJ
JqHBNa8ts+Qd/jZGSDDjD+gS/BZUo+9NbJwFeZi2sX/xVszVM1PnqQxs9rtE6L13cpJhqDolIfNn
+BuH7wG70wIMC7A2/x83QWv4DhFXCOPVoCUTJv5y2nVyUbWFf4n6J+0Z6iNt4wvKDHV/ZGofKD5m
8VdGBn7QWdXKn5Vm4d2dicwANIMKCzc+c2BGm2yEz8RDwXlMcMnRYNDQcqCpQtO/pfOaGky/aXMg
imwbUtR7uKtMcepSM3eNViXpp3sIpZ3DwO0zy+AQnKqCSgtJiNGpu7c391833rEbC110XjkI49dV
GNf1aODjYYIJHnZaenJY0lT6Y72eCZAVvAioCAhgUh6RXe4F5sVQ99XgxZeA32bgw/hgHaMO9Jzd
pDvHMWFi/DNb2JxAvEsa0CEn7lIHw+8EJ5i2QRkOYB4WFTBu6gY6SRGwjRAml9pKwHbz5LyhxQvW
VW9f61V0Yd2FZ2VGUe/kTa5ALINk2wkgL2G/NTx36Jx8vKu//ZlxQSJ8d3hSMgjE7ze1ixNOcbUk
uQC90gUh8Hf7+W9Mp41e0eSu3EmZ3BXOwVSl7BbJpVFX9bHbCGa10dZIVruFnerihqkXdGe8C1OB
gqYqIEFARws/TSqg36NiBMFLL07xXXlmV7006fbxzs2EjsASvZExLvpGAVJ/5MbNISNbXSuesMFG
PjMWuyl6VKUey5o7JRHBFcy1IkqKNtk/R4tdvmqq9AJfou4NZLsS4I6XBvfCLE4Szp3VrayJmmVN
HkTSUKYX5U9bwO4QduN52zB4YaqDfC1rWjZmlBqPFziTZ4XjCf9WxuQ/XqUfJIqbzQzqXEg0X8ku
HjjlBzgQyjVMVg1jgnbYE7ZNqcehwT4J33k0EOSzq/Ds1jZzdLUtI737XEB4juSuraIdqyVSoPMx
jRJbUa4V81KXq6E01HLV+Mi2rHt4JhjR6+EnBjStn52lXOnv24ccJR6vUa3gTk/j4SwRGs9v2/zi
+bokvafJTqwXApHf1hcikENABkHmEXGP7ujNfkVJ6TCONuQXoH2Trnsu0Gbgn9hWsvtVcpRPj4/n
d8lBUwHwJshAl4LfgMzFvTh0wwk9y5b5BcnQpiYKR5uVV1hevZdXpV6cuJOEwWwtDOFvfsm5xSwp
22iH7hUaHwBt1pC9g78yhb0IgriNOb/Dejs02wESzUX6H53DLWl2Tkm1p9rOxIUX5zem17jqG6GT
1KTStSy6NyF01535y6f5GTxHgx5tOCDOrCsMdpgGVSyAnDxLKxo09uNNnztibYwmoPfgHZsqfVY2
jsC1VX6RBj1zSNupVtihq1jT9OTDr6hUsvSxxB8k5l+7LPNYNABAOOAG3h9zpAmVk9c9OJp0oTNT
1BWThCMcb6jf+UsNqKKcaEbCUIfVo8TgfLNOSSvS4YQ+G+JvepkmqLx95AFyuHyvwzOLMGpUgDTI
o0VEB5eWT93fJKMdWkbqVQb0W5/Ww67z7CK25U++pA1j55mRITZZRM76zT2AQHIEncPCFIC0TS8R
1/G+OjRScfEEwlYRjYrXIKZubhZhT4X23U8t1nnRPDN866VTJ+pi+yz8RZFJkgDaTxMNCG6moBpa
bAco75RouC5WDdqoeJ1FKIpSmGJrne4pm5rTU83Ef5SQz358SD/Dd5NDulvF5FZyeZTJrCQXF4y0
+5quoOFI2QlA5Rq25ffwiW4JlIAcK/kLLnD3bVBXQWByiuX0VFHtMqDhsOZZq9d7WQ8qu00sbXiK
2K3IGGlmFg71TpJwSJ+Ud/8kZIYvvLotGCVRWO4N9yD+qRxDSbfgSHReO2ZTWIK8lrWjgqDubx5Y
Rawz/kuoWWV4CDlzYGwnNHmJFvsUMXe274PMCJucih4ZLAxKePgVb81IJJCpAPHbMjfYwuQa2rdP
3mft6bnGI5WDP59a9L560sJ2/p7tnFyK8T28saR+VQpyoYrFhV8Hqx1zPdRWnJMIuTSL1QHe6REZ
ri0Z/mag7EX0aiRWYfnmUvlfGo9teqwyhgbgXQIIhfuJBm6+I28YD8BkanERDu238ifd5/tq5Zkc
QCDcc7w1E3DNHHo6mOHeJcpOsoI9GFSRnr9E5JUC7RKURCw4yDBryNIXcPlebMniTf8QLESPMylI
lbv90klg1BepEJaMUlxYpaRJ+T2Oa8vPyUmycKqh6S3J++393MubpJfzrBOEwsXOcIfCLFGvGRlr
B8CCqLpnOivH5PbiIQJ3cb1ggWfKNHeSp+VIIWHlGDYDd+MYvribRjoNb+KuVWlZErl+G/oV/I5U
D8J1KuFq8M+PVZ2fefVud1qYqHobyg6uP3Zas3nqu7RD0hndQFcXmkB8EzU5XVilm4RKbw4t16mR
boTV2Jzy+Dv+xd2UASaLYTAA801OQEIltI3j8Ts2+Yd8LGm3SfRiMHkZ0ecG6sKOfI/RKktI/c2+
Zk9drudItOyrLzag2h/FjuOYSOvcShsjCIlDmJJoOWWAbFSb460JD+2Z4ax22Dq00mO92bs8qT+D
YwMjsg51R1lY04z7jrNVBPQUoJuCV35K0Tf6xrV9pMWKX176Vvc6OI/fcqpRNYnsmt+ybE6DnNkX
yn8cNUMqfCjkFFQNyZfJiapsE0u+5OAui4YTkfql6zyivHsbt3mWlxBdZ6pNozQFaWoVQbPyY/tu
1piLPFpymKC8eMjulH+9ijflalekr2gMEjN7CP5IjU8qwfLBWFDTJOIXPIpZ1b35gEkuLvBqr2XT
sLyI4SpCkyjc7lUVrtRy0y1YiZm03/1aJ1ZJHpLCE1SslV3vmENwHkz24wDoIJnGdjWOsiHjV41j
+/S1BpRPvEKsRiKa0Mr4yEhufkcrG8wJeKqoay5FVTMRwd1BTBQIE4NCH4vjx4UrLrPjQCRyd3qs
pb8Bo/CSKUgvIiDAbMovLZUTGWnPyv250UH5lkvnSLKlQxwCf1W5yP0mry0mMxUgCTHomNjlFfK0
RtW9dcBF7C3WPzz+oJmMzfhBCmI6fA4qNmOm7/b6qW7UNzJOX8ETXnv7zmzh98FrqsABymwHUPhI
LFU1NPEQxnmKqPQVrZOlBs65O4jQEqiMMvQOyMr3X4FuZTnLpQp3EJj9dW463suQ/nFKNBg43UKc
MicLc7SKoox0weI0d5lnYdi2sldd0I9d/YEjwyDDjWQh6g/IfC9sLz/jMahjZyqaVBQ4tZMY0FPK
pkuHvLoI7Ublruo3A8xhRQH4DwldS5BKqrpGXoZrPlxIr8zFg9yt6Ilec3IWZ36SVZfiD/cZCgIV
el2UaFqpAI/yaUlqUU+fZcnq9qXo0wRdBmmxUZcC7ZkSMDrCbrZgovRp0qYgNS6rC5iFV+fgWYKZ
e1OsZxXJ4oOi8wsqNmtQb+VN9LgRMzdjOchz2DXIBkN+l4NjNgtQcTlW7UqtKRcSlqNKYytnrVmw
prOel8YJY9/9zwMyOXFNGJyUqerqUscoqGSbTDTEnDrdLqsko9ACWnIYA8iJI58X7tr4y1Pv9Fby
5MD7pJa5EiNGl6BsSZ3AKVZiGg+Gy6IS+Dcs9aH6SPI/cf9c1hteW7n9a1zR7u3xZ/xGgBlLgfCQ
BdgUlhV+HKYbixJyXidFCjaghxP8BBR0UecTmu/6gGiX7P1b3R8l1HB8k6MXaRVvVCMwalLa0opf
UoFxxb92BGU2EZngEbVy1M6bT/FCvxbyFCa9Cd/7XZMbSDOqY2akb0GmOXww6SYUV4pH/St3UFs9
zezHm/Hj/f36AqCOIkGg4nVXJmfCj7TrfBmXF+6aGtJTi4RgxUdEZA3W3yBOQYtTaaFfuOzMfgNs
EcuJUJIP/oez7+qRXEea/UUCZCj3KlNW1ba6p2dehHEtL8pS5tffYO/Ft1UsoYRZnDm7Cwy2UnTJ
ZGZkxN8Or61D06AOlnxAcPcUR64+umayBXyQDc/3v3LJIyKn938fKZzQKqxVO9UxTQ11ptpNcLsW
x7pCmTZyETXeN3bbWsX3h61C+QBU9lgWIbzSlQL6pm2DK9AFQZbh7Gf0C+Ch6U0f2Xnaxz5Sfyv1
qsWTcWFS2Ae9WWZgr2rbty5DNhEP1zh8KFMvNVceAwsFxOux8cfCxYZr+pRCe/xrbDaoRqqgR1uc
5iFr76MvYg/m0kAD0Vnul6CUvj+vi4vIEb1fLe0ghrw2nZc5M6uetW/WQXkcotxtZlhJ+8fcXLlA
+WV8s6cvLAkLqMxDZecxLHUliOSHUtI3UVt/uz+chTIOn8r/jkdYs0hLFUZApvaGlNqb9Mv4TOtd
CQyHFhilI9N9fGrDlWTiQgQIrnqiKIZi6yp0Oa6nsB+SiJhMBz11F/spfGNWfde1lT3y9SAVpu/K
iuAS+nC0EpBktW/DYXKJ3/+tORd25fW72u+8/Ck6ar9GJOUUV94wN8F/au6wZ768H9EHOz5kr2sI
+YWtg10DQl9eLbPQg3c9brvRkblNpfYtH74lJqS22TNDW2qy0fCGHtj4v0zzhTlh/wxJnNezFLZv
dfm3pxBXsX5VWbJyHBbXkqAhiC+nAZ2V6zEhAk/nDtK8b73tZuFnoaGbIlsDBC8ZUSwLN4usIMGv
C0tZKWMvTWnav0WhHxEo5nYgO19rK1vcMID9oJ0L5RfVEu8QqTGIhEixf2u8fD96ikf+xuAgndGW
2qBN0rf2iVvsrcdsjydj/AKWcdAbutojoBU+2ale43zeP5sLyB9A/JHnl5FqQJVXzIPZQ2jZNaX9
m1I69bZ+U37JvRf5tttuOuS4TBdJaTQcExk0Hp4eHNF4ZW6Ie2RoDBud+pivXfRLO/jyg4TVNrPZ
7ktS9m+m8pIYLs2P0nBIssSzUicikQM4GtIZm8JyVG04zB/q1oDYxrsxrbjGpQsAAkY22uJQADFu
HjKjMjYWY03/dixQaAd32J49zjvzZXqc0A2N5HruFw4LvOqgnJqVa3zBL1/Z5rv14vIJtdpimYxV
GVFUn5VTN9KVu5vvZ9F1QTKJA92gXmKagk+eZtJWxdz3b1oBoNl46qpj2O/y9omEm5Utxp3ApSmb
43DQw4gaB1B8+B/Xg0mYYpk9iYa3aPC6D8CZAMnaAlhRgvzxhEbOKYjARmO5g7dDYfG+8Zu8E+oP
BH0bQCYBRWqZImp1HimZq7xmZ5ruP2Ycse5X+Aiy7yGgK7eBuHG/LBmoEkKUBTkgUeWT5X1I81Tt
z33uqENxqAb5FKdQEou753TaAzm7MrHiJvmPQZAVctgMmvcEl2Ukspp2jdWfJRX5YPQNMtKu+PdF
Exw3jtI7MDkiKAdS4nmZ2Qk75wUqvWqM5pd/dO5fg0DzIeBHuo1CuPDEM+xYKoukYWdlNjaS/VRr
mRNF9co4bsoO3AwgJFga3uco29r1HuyNXmEzN9N4xrYJrK11sA7Du3WIdopXepJv+gk0beq94tpb
uq8e+n28U50B/m5lQ4oXDf8SoOWITFAWA+u3MGBlttoZwRI7o9CS7PCiskBH4BQS5JKOsbyTA5Xu
+1/02KL68e+mLRt5GYhYIDGD7xAmQc5Tq7Gz8WygkpD404lCHT596F8y8qq3Z9LvmXoy1Ce99NMH
MO2t2BddDkZuAVuF9KiGSxzaRYJ5u4rrlNbjOUlit5aAe7TeUI1qyb41V16uGl/Pa5/DbWlo7ACO
A/hQYb2tgUhDFPWwZcoOrlY7fSbsRFCsk9DTDH+O6pfJCi/FC84wtwWJXdb9CVvf0Bpnar7F7SGr
3of2mKPXXTtmypaWfpg6VecaygEw3FelOxjUVzKgHWuydvfcuszrzxdWSm/CQWpMTFVn7lX0wCoO
Kn7RS2Z/5plja05uu/mP/2V3KADVEoApsEGFjZnEJMzimI3nzPK6dtf6Wn+sjuygEr/6RpXXCTxJ
9p5lD/r3HujA/8U6VGbwuEYkYouBK3r9O1Oeu/HcNy9k7N0G/cdT6OA4OyFgj5riqNWutBrkYfZS
6ivUpcO7Yo0r38En9nrf2OiFxpUIL4Fokwh71ABiBg/LUT7LVSa5lUoKxJpTueIE+OvjygoQHABa
g/FfRp8IqpDXJ6GmqjSNaMk+51bmaPlpmjaD/KSk/v1JvenVxWmDHdTgv+zAi1/bwTYKswR/fR4f
7VfaOO1h3LcuysHnMLAkp4kcdiiC4Puwn47xIVFWfPvNjfhl3sTFCyAVT5lem2cmg7IehXk9iMZT
MvhV8p0pKCcqHJA7r4z2pnz4NVqCKBb+VSdAcF6bm3pjxGsE5pTqXCs7s961pV9o0GFKnaQ13W6u
djFElNuiOqV9/zOp25/Qv3LTaVuvufnFFQZu0jCwkfCQF2Zem7OSKvxbxgbkxWO+ndNTIz1l2uqo
+SSKewnwSM1Q0WcH9y5M8qzXBIXTRDnrrU+m5/JMSteSXooXldf3Y7xhmsmL+sdRUhyAmLwsK1ZC
9qVlRiMSsDMqchWgE7ied8MKK3OocuWcD5+zve3yZ7WHSRns8/lZr+WVsOcmK8nXGfNqoSkEOgPG
zTVGpzIbQ1MG0SD4UJz3IxRsfjw+7s97Bmrq4FvvAeztvMZootw9v98/UkvremlbmO1Ca1U7ivnJ
HR/69r051gD9d/P2vpUbfN7XEC0dsDYEd7zGdD2lfVokQ2eWyvmEsYEdkmzxzoG8nbOh7hZk/9tt
Bobo/VlxMn92wGb3pvn485N33U/O5yqF0M3D9T8fhBgKrD5YahEdxcwwzWsjlM8eA6Uydc8/Tj8+
Pk6ZO7v9ZtjWXv7QbI+719eHh2ewbX27Px83hQduHj4MqqS2BenDm67ZAWDkMWuVs9n67VsBuobc
aFwN+fe0rCF3qDkqIshnNn8vzPJgP62YXzpjJhB5uBRB1nbDwVVMLEJo2ShnDSnNHPDuZtfEOfBK
zzb7MQ4FGpXfRlX3Ox1ihZmnDee64Epo9z+D+wzxpHPuWBXeTSMABlxvChNtSVlMRuWsGhua+/WA
qvbP6l3NNmx4SxDM3Df3VZIX7QGKDyeGFkpU8wQf1vS61VaZopwN+pApUEHdzqON2/gB+vDdgA6A
Wd9puTeGGzv02uotfSdQvDOy7WictcIxosDQ3RHiQ+nsy8yFPlzR/AK2K9/T8TS3pTMVfrUm/HdT
M+JbBcElFgseCe939XqWprEDs0eDo4NYIf6YjwmKYmSngGHr9RNMiPfnaGFjmKgEApfM1X9vCFSA
e8tyCZq0Z+0DyHRwUP+9//sLS371+8ISzEZUl1rSgUP9D9IfOnp19+xo6dvdfTM3kTmvof53GGI8
YqO0krIJw/iBN4g3ef3K+V2ZJhFYU5hTVNcSfl/xQs8+Kd/vf/5NoQ5rfvX9wpp3+sRkg+H3OT+k
iX+HB3JgeydOXLpia+ECuDIlPCxsbajMyoap8PQr8fVT+nx/LGtTxQPUi8xPlYS6NvHfVz/jDWr1
q302awb4318YSKas73W+pTIH/WjOHFhoN/L6AH33n5x3YJ0VbmUTf1G2Xlicw7gcgF0jkB9qofJm
O4+KgxcYwCG/gaXzp834sPtcA1EtBCVX68S3/IVRtChqTVFgmBCvMFzp5856+XN/pZYuJfgYpJeQ
HsSLSXxjZpLRZiMXzzrJp/JVcemBOf1TChG547BS9Vo4oFemhF2RJsloknKClNv37Gj6JHHU4xrR
6poNYWPYDNmKWIMNuXZb14kf+rUJ4xeUcKFYeF3hQYDOF7zJhbMT56bcSbnCtx4QdS5AA1tQ1E7O
mp2b1zNvIbuwI8wWlCBUIuEaPUcoW5Of+2ivbbMnQGgf1lge+C/dG5EwZ1JWhU2ZYERg4w9XnqKL
63ExCiEGxANJp1mK3y5aB9jYIVjNB63Nk3BGCNWbquV6Smfour4AOk42GvoKype1w7jgAa4WhB/W
i8NoANbezDEMHaOXza/M1fzBWwmOFs77lQn+CRcmIh3dCqkEbn/jcIqOocf8YS+vXJMLvv/Shgiw
SsGOaqSgQjwnL/02f7e9NVnORQMIsUE1hBjbFMNcM43UEMAqhBOO4kUAPt/3WGs/LzyQoVlUUVLg
59vP9Ilu5wnS6PctLEVfwJ79dwTCTWyFitqFcAC8YZ862FUvo/P3YG9fd/nKgq8NRnAm5kRLNiLT
efZ0ZE96l55XhrJ4OiAwi8oj+kFukjR5VsSsV8BnDw5X6iTO39ZTV3XdFm5jnvz+PyPCknTlVLN8
gJHYq3z7n9OI3BFe/LqwGrJZ6/XU49cpXsqquwHdjg6RqrUo+KbAj/jryo6wFlGasKwtwe/uQRX4
+b3c6xtlpwyrZMiLfuRiPIJjH2ZtgNPCeHjsUkAR/lxtvZVlX3S7FzYEl471kGmSYizv70jLA/mB
eAVa3l3kqMHz8/MaVPUG2yfOHd/nF47LNpIuHHG7n5Pd/mS+uG+v0Eg6fjx4wdvn/aEtusiLkQnu
ns5VMySZjdDyOd+QfTCDw21tOGuzJ3h6Emc0tTqMJt23ThIcPp/vj2Ep1L/aaoKfn9CWDBldLM/p
GD2U+/P5pQPfg7NiZnmj2SA/AzWkChz+9aLMmVU2na5zZdIS3ZF/0RjzRtdY9paMKDrKarjkwSon
ousYWEZSi8Yg1nWt7eQreBmBBcBpVuKIJUd5aUY8NBU6zKYeigjWNtnhrb6NVoDHS/vq0oBwYsI2
MqVuhgGgYD7rN/Xjd3qY1o7lkje+NCIck5AO3TTKMCLn0GNsHe2Z7o1H5RB57Y7+D/f8pS3hoKQ1
uI6MEbbUrRKEO7pfC+eXlwQ1QBO1MCAvBK8P3iOwOo/Q95ht9JE6ZJ/OiIlWTsrS9gLxhY4MIjI4
9ld73oVj6QyWZk2oaXgBfWhe8608IhvjVi5yovBiR8iivv8vFpFzsYA9R/pdzPfPcjR1FLIK58Sh
Jyc60HE7HtiDuwPy8Fn3/kib3h0f11brRgODe1Aw9fyfWWFrTDRMQym1NGhReLrspK8lWt/Abud9
PoPf7fMTnYf4p91ZwKbq4DRbi26/srHiK+DyA4T9IkMTlZkUH4CZnje4At/fOy87mb7z9PTyojy8
fsZ+7H/u/tyfb5Vf3zd2OUQFXbO860Q42SULh0KuUn4dwjJ6K4s3A5y5FaiZDw+ur2C5w3OKeh0w
xM7qqJdec18glf9vXTj2OlOTtFNh/f0d1o8bJXPDvbGPtt8PaJN7Bedt4pXbNYDbYqxxaVZYbaha
KJ3RwmwIWjDrT3mAYClXcLk/t4uH52JqhSUdk4rIUQMrsuE9chbS0cEzUolXgtjFHMLlaIT70my7
XsoZ7LQHcCJS5zS89Cc994Ctev6z4kPJ0uV8aUy41bIu6yQ9hzFy4omyIXe0Xfhkv/wCw9iPwU+/
hR7Cdd7xPWLE7FgYT1ThHMyVm1QQceoc6an8CwrQyHv9PLz9fEOpYeXi1XmoeLOnUX9FGRgFHt0Q
XGMXDoaeWcN/QryPj3xvIkllOtaW84GOO74U5/2ePE0KIOiymxW+8/t3BrJyyAA3u8rvALdsvdS3
sP0Puz+fPKEVbUr3s9p+fv5Z9XnLzgfJf0AadCA6RBCOpkY5nQokgVpffa6CEWI4Z7qNN/G3Zr9p
t60T7cPf5VZzD8kj+BU96qFle39/s97gsL884MVHCLsoHQuazTk+QnvMAw3NrPlrccre7FMNa9Em
PtZPa9SK3LfcrBNACqg5otsNT6TrCKkezEar6hkp3YpVLieGchFIVSvHcDHc0xRNRgwGOSrQAV6b
qQaLoomvhnLUB5pf9/N+IIBneABX+Ss7bzEQvzQlOBZ1kDSjMCk5A6I27/Vv5T52lXpr//g0U4Aw
VQc0O5/WJvKMFeqjpfjp0rDga5gFQlZtrsi5CRIfp8810DCw5tBugXBQ4MIlpQKcZsvAQglvtKZN
E2CPzPlctbWjT9/S7nVKtzXRt9/GHNBkpXFIuVayWhga2oVQ/wYAD/8tQnfLkUwp65h8Ptq6327D
36ANoo9rDN0LN9GVFcGv5aSrmIp32znVP6OfUu8yqLzMm3z8M/3pQFdhxqtVpturF6ed96KAtVjX
VVM4cVnBclPDc/RcQW4kzLWNPb+3MWrtaLeLSrdizSvA1i1xQ/0tVjcr5/12wNfWhQFXXd2PNVOG
s8y8Gd0PdadtQpo4FdlXHXENc9dk6hGUTCt2by8Q2LV0UJlpYGOUiRBwDPnUW5NFAUuaNjk7SGbr
zHQGarPySfYQT5+NvUkj0IeNR12HZodtvgDKu+2oG7I/Xb9yny2EAvgckADyjmLgWL/ukosIl0SR
amZ2M57N3y15npvnet5R6Qf7NBhoF15xh/a7NXrIBTdxbVSYg4Qg7lUIoFmS3PmW0vpN77AxqE2I
U6a7afqQOtAE7S06/KLelD4OCmgJpcSZy58TOXXl28qa8Avx2hFff4/gIeWaDQl2/3iea28qj2aG
i5H6Rolmz+dIeZocNaXeKk7qK7a8NQuSGtAnIMUktl7O+UBrhQ3jWT6okWuSF7Mdt5Gqb9vqR2p9
18xNbRQPaQ5O/lcb/YgjPVXtPpv3GjtpuVvUT6MyOF181qatQR6tpF4Jrfi4732gsE4sRktbKwMB
mA7aR2VL8Tbp46NUqvPKabxpBAYyFtvwv1MhrICZTbEEOs/xHDXvWfhqgu8ZWVD04WfVRjLOJpoH
J08D7AlTUBya2lXDk9S+pMpzk78q6kaOvq/siSXvZALGh4YJFMPRsHZ9a+rJXFlapIxnO0+s0S+L
KnMjkpGf9mTNm1Kv/3bAhj82eh36sjIepRQoSZSxfw65VawkIbkvulgHtDmAN593VIBIDlJ3XyiD
y0Mat3Hb0KYL8nyj17sfU7YNdy36YIif/GNO+MsW+hWBmwEQCZBicdwQmhynsOuDTJacXLFdu7Td
YkOiaWVz8c0jDAr+D5AQEJDyDI5wmYZji6YURe2DrmfvkTUVG9uWtBUj9sLUgfPWwAxi5njb8fUy
9pxOIOrbOWh0KjHX0KYcXQclI7/yMK86T0+lUnsYIfKXH1P0rrzYWmzZ24wZuXmiIUUbi9Vo1uwQ
G9JuuI1G44/WVXrlh7qZ/LD0VDnTUFZAMzTaHXr22548aMOQ9V4tKfVL0ZTobu0qar/TMdY+6UTr
33qnzo8AEmfnMlOb57ybJD+PQqibEFOrXpk6Ms3pNZpTr5r74SWd+uIRPUlgdExNW+p9pg31b7Wk
2a9iCpNzGsZ56ehlRZ/DbCa5W826cdIquY79iYFkwK2bJP6IM1VGjY2hkow2+mHaqHPL7C0QcTmI
VBnNkjOhZUwBp7SnU0MaiWziRJUOwOVov4wwlcFZTDtNBh9rkj+zQprLhzKRIEIzy1PU+TGSimAo
KEA2HMlJ9jGbjP4YzNbcp3I9fcAPZqDYSPuSulrZWD/LNM9rvy0oA28nkP+Jn0Or6zWqVSajNRU9
b16hK3Xqdl2JqzmPu7Zw6l413kDkOPZ+W6YU+FY0zv2ME6pnu36c0C0Q9qDgZXJaF+BsrTvq2S0e
vH5Wp3bogE1p+J6UEZ33PebOcHQ2QPdlGqNiDbspPhb5WUKXK9fdhFg1yBe5j7k4t4maxq06jEMA
ouRydJWJ0RaZVmOIN/JsD7kXwmm89A0FO1iR28lrRzszwYRoUMRlPcVSKLXNoN0xKcXPsMqBHTIz
kEmqEEgBJlMBuSNmRSeGp1aGxfwcbLuZWxlJAaBbZnYnKzOROEom0Ay4oWZyGiNcRiew2hV+U831
7z6cm9qzlbn7K1VRmXklsxJwyQ5gEuTI7PiI9kY45KQopJ3S50W/QRN/M247uwFCUcvzsXSA3zRf
xnaQZU+a9AgE6uM8QRNcb6O5ckCUZ6KhvmmsaSXq54dXcCFoLEJ2mffGgFZOcCHpxKq4NKYhGIzK
7YatocUbVv+V8jWwsZhj4CsJChQk5BTQJxJNfKJaEgplvRyNgZVGysssGaNj262xATmUjLuhBhi3
H7vUqUsLj2zwInl9aEobak412hltcJySOl1rBljwoOAS0JH3BmMfgjchhB21MTM6UoyBhuy0q5mQ
8MsN4/P+RSjEqxg5XqaYXrSAov0ILF3Xe3js+5b2CZkDw9Q3kEJ1Y7M79K2B7Mf0FxK9Kw57yRzv
q0A0atimKmLY59lghM6RHFAggx/7kEAyp8LmLZqJPdFiNl0NAvT+/THe7iNcQbxMgZcImo/ESyK3
WnNoR2kOkiq1fb3vix3u2/6A65x6FA0xK48Afode71tuD0uGNySEPUxh37J2pFjUWA7iNDHdKCLV
yWYSQxWWSSsPO+H1+LV86OCQZbhodMrIQghnDkjQNWoqB7IeTnvdKH+qnTVsxwTUCySc54fSUDo3
V6R6c39OF44Mp0FHNyhueJ495w+wC+cnS9Apo6o2B+NYu3at+rLFdkNvP6Mr3J0I+C7HM+uAftX2
CW2hCTZDeqsK18BgYmaZzwCn3kWlCVV/5HmF70DM2dqsK5UA9PyyyyjCK8ccDAa5jBIUCFAOBCl/
Y7hwlSCInxNkYlKG5sikz/B/GSOnGNjfOjGJ2ytdeSx6WTrJ8jy/dUOLBuy4aDwUI/J92Yz2rqzj
6hUF6c6ZyinclEVaP1gR7V7vT+7tyceYOAWUZiOoQfuhMLdVolat2suBNk4PlVp/6yqN/PsmNbBN
bUwbnicotFzbqKakgfTMPAZz1HUnFYpSHvZz8stUe3t3fzi35wHIL+QCFOA/kVUReywKjSU01io1
oFlNHFvvpl1bzIVLxm5cOQ9LppAHQzIN/Fm4McSZKw2ajogeAiRTjMFtwy2gx/dHcxtyYsp4NQUd
wRxtLbhlyOXF/K2jBY2c1Ee1a9GuyXTjpQTy/YiIAPje3gAZ5mhErj1P0I2/b19802PH8w9Aaxz/
AyYjIRnW2Hmja6haBcq40bNhckIbeg/ZL4kQz578FqQ2ZAb/izxsWETdctr/Lx8AmnYkNZHchMT5
9daxCkuzC4PPACm8fox8SNq6uVwfTDK/K/JbrdT70tSCVLIe5aF1WNKuePSFZUbohecb7JtcIPz6
C+oe9iemwO3Rgr01CqGH1MwtAqqLEFm6++NdWHAeHaBVjh8X7SvdceHpBs1Mu5R0clDIWkMRos9Q
/WKEbMysHd4HKQn9VmXZpjRRX9JmpBbu27+9vtCWq2mII7hkDlDm14O14lEKsZtkcA4r9lGfEuZj
l7eIaY38R1lK/9ily/eX+kXoo6BEaYG94dpeqEjyXNu6HCRlauxMpSwPUWjlGytS2VOehcWDFA7I
R1CzXksw86Fc35yYX8yzSpCI5Zyh16bVPLQGi2GouRq7IbWfp3R6p5zqsx/Qo2Q/xzQ+tyl6y8la
5u72JuWmLQvPSX6hiTcpyDDi0QL7V1DLJQ8KkI/7TtOAGJkDOLObtNv7qypmm/k0Xxnke/xiW2kJ
NMtJD4N2PThS/T2zsk2rFY/QUXRAzHZI4uRQ1qDUH0xlxfbC8QETjYH1RSyGB4F6bXrOci02pFoN
jMIqPDWLFFSJWIFdrWcrpm6vMkJMYqD7mpfZkXW4NjWhkRXQ+VINNpA+WQkmxbQSn8LLHxfvsKRC
Pxte/GowUopHuFOO/cEqjdMc5n/kpH3o0JYoZfW+qpOXYY599dcwsG+p3YIlSvLDDL1AMmDW6ada
g0p2MJ7uL/HCwSUI3RGV8aATV+D12K3JMKt07NRA19A7a1A3qX+k5eBmoDq6b4m7fOHcXFkS9lI/
R0VYDrBkxn4lgeoHZcg4P77dt7I2HuF0AvRlQBRwUIMsY57MTp3RbUJ9X9lrmlKLhpAzhIdHSQYk
89cTB3Y8ux3DRg3K1n4Ymh9pV22sQUdX5ApofMkQLlAoe4DVBP2BQrigp+OI9mhLDfI090rjJ62M
naYNvpSZK3t16RzgaYm3HCq3wHULTtUOTXDtkEgL9LQrd5FZvCGOWCPoXggNILWD8YCOAIxk0AW7
njgFgHslyjMl0NowcgerH/ZtrkSz0xhqD2F0ffYNyCbtGouLrEDa2J8QhoI/1u7ebGKylem9HTRK
WtyTo1aNe1OMY7tYIixuMjloW3V2WDu3WxShMu/+trz1ZpAmhrACXnegggex4vWgs8zE7YmFDAqW
7mcjPHVdv4+Mlcjy9n5AAAtXqUG8AVkJkf2mmwopk+NZCTIVrGaQO64rHVm8+Qgtsp/gFHvW1ghE
bzcnymaQywPFPQQW4D+vx1UQe7AZ8tcBKcv5WQH9upeVoXGwjH4OpMFY4/dZWC1U5zUEdqiBYpTC
qZOQ8LHo3CCs69TyGFMDWi5GjJ7o+8t1a8ZAWQxvcS6pA2SOEM6kDQrIiTySgBYE4kYka7cDjf79
vAE4hjAdUFdUVrEvricvl5qMxS2sxKQAnmlERof2hbVyqm+3HqxwXk34KE5rIpy32SzKcOw0Elhj
WAd4OoIbCEHrc922a2C1WxePbQxrXFAL7TRiVNYWypykeaoHUtWlW70qcGPJpbwrclXbooQ8vcdS
v3Z7L42Pd+7hnkWWHYRZ17OIFuKwKGmnB0lD0D0Z92kKpVtkmIlDWhrp/7w10AIPRmf4fDhJPG6u
zdFy6qt5qPVgLmrdtdjcb/q2WyOFWRoUF0rBUxT5ghvGFrvK2FyjvyAwo9Kh86OdgeEkVVe80tJ6
4fUOcg0cJVUVW+0LAgZMtSuMILESiAgwku+NXBt2Vkjjnd2hGAACo8i/f7YWhobGAk7GiYqSjk5g
YQKJMTK7J3qQGRXzrDhGlTkbKmdS7G7F1EL8CpQEp5vE6DiFiLBY2qRnDQltPagtM9/SYpKOYMIx
dobS9EFvNtG+zON+N0mG5pJBTY/FOCmrmA1+wq4jHyiJyqAKI0hkgp1MOIHJyCKZhaUR2HKJV8F4
6Ejkk/K7kYM5T3GoAoZlA5ULRytezdVHw9J84z4HaRIoDJB34H9/EcNXjS1H4SzrQZyZaOJt49Ej
MVTJEHtXK/O9aApvbdQKQTCLN8q1qWiUTKnvLSOwDDTXH3WtHYendEpyKK1LbNRWapK3XhpyLkiI
E9AmGcQUsTBFnsc1gRBBIFEoMTe52f6txlBeeR3cDopbQXSgo1aImEWIKNvZkOBdZSNQG6v5qTJb
2+Qayl1OkrVrWIjFESHOU8GdAhcqEp1TE8C+XAI/pN3FA7hGtXaAACP0aMnKpbBoCKQWKOaCyQss
DNcrpdSWXrYMK4XLunzPQ7PYQSq+WqGUEJlL8PjhtxsnJ/tCd1gCDLBNUfChRhIGemTTD7sqbAdk
49JjMzTs0A+6fIzGWTmUozT5KXjnN1kqF9u2KPqXWsn3JE1zV85CyCqndbi1JEZ+yIA/fkurqXo0
48HwWNNlf0yUFlfc/MKqQ0UTbaFYChCfiXqI5tDg6Z+0YWAWUejSCOlUo9Bf9XwVEn+bT8Dh/NIT
BFwSeQUh6u7NERVYXQ2DDtcXdGPkOP4wcFeDkrSUkt81Neoz5FNrqMsYLIbSZDbQd5bpytqQRfwh
Xy0EqAiHsSNQEheLOTRXwZ+XxlYQWmnqVak8nhsptjvPirJNnZrhjkF928sKhHUNmI38bgofksJu
Hod4yE55Zr2TJtWOORz/yjN1YTkQviAeQ48uNqyouCYrPbO7PrICqzemsxGhLEmLqHqekWxZORq3
lyJec1B5hHoviIzQxHd9NLqeZ7nKKjsNduEaxW8NPUNNj15XaCj+q+gVptxG5zEoikDdB3SkyCQ5
aVHb69QsTtR6MOzGUWbwWP341wuXlxyQHUQWHX5KTAZjKKiuZaAzn0tUZotR+UPAouYaEXJW9y3d
vAbQDoz6JFohcG7AoyC4Si2zSy2OaH4KcZk+5lnCU6+x6eahnh5wdNjmvj1+fV9drByIAoIlLBiq
g/Bl10sVc63uHtX1U1nI5HVCmsVjpEc3fDz8ncNOBzqlmz0l1uwXVR7LFes3ry1YR+CORDf8A6oT
wmj7Ouy0pmP0xLKInNISVEiVOo7bNu7+ZlKcPNJYbtzYzpTX+8O+2aHcMAJdjgzCXSHW7rS+0KK5
sOkJ6EF7djQtgoqXFIYReMzBOjJuirlr/qbVOP3rKYRhOChkmvHWQ91HcFUJRDFYqcTVqZ9L4EwQ
UfrYTolj5UO3cuvehm7cFlhcAVOEBwbs6HptU70EqZsGjie9HkKvbCo76EaEaQpVlKc5luNPC4D7
Q9iNQKeZUaI+KfZY7u7PtAgTREyBr+BqDCgicqU9vhQXwdNgRTGgDFV1mpXGeCUSYCuyPnL0ggm1
XxUqXOkwlRsZJJ+vhd7rg5OAaOx5ol3uzHZmHADVNzddaP9So7nczDZoEowGWmBZV/28/603LvLr
U1FxQOEFiTbRe1cJ0+0qaapTFqbEzyFKXSLK3lalpf26b+kmeIAl+GFUM4EbRM1deB2j7JMphgQc
3GwriVcbDPy28lis+GF+fK4PNz9dvHcPUFVeBrye+sRqwzoxag0V0LDLvJqVKrK/jVE8d62cDq5R
dvq4vz+y2zkEAwT4qHgAy9Magu/HW3zKcaqNoCZzNL+WdQahmRL4ovqxGim0vP7VHEFZWMbOwnm+
Jf3Se22Yuz63gmzoAbQyUbW1TmCFlnUnkeOo/We0Boef4URxhT7cYmKuqyJNW0uTZQaRmkH7LJSt
lG1KkHdGK5H57TyCtIezLIHRhWN6hcOLLTM3WZlYwQiIn4t2izhxABXLXocw1teIpW+347Ux4RZA
Bi/WS1A7BT3wPQ5eVOA4HVPrn709nm4A8SElBPQNwMHX29FqaTwXTDKDpGbqVpsbSDtjFzEnIQCM
DwOUHQy9Qw9roxnZCsjo1uEjDEXGC5UfBAsIqa9tt2E6NYMe28Fsjf+PtCvbjRsHtl8kQPvyqq03
2W07HS95EewsErVvlCh9/T1yLpJutm4LmTuDZIAx4BLJYrGWU6fcqg8PhBGgA9rT1EubWjjd1sqF
/QQ3GOjRQLiOJl0+Vxl1Yzkk8BADWmejYY+amAlOZ+qpteIuXGkJ2K8Q44BGFSDMOWV0uSzVrCXE
IFUZiHq6JQbea5lKgmfJa3WzNUHcS63XphIWWokBfHqP0Re/yuHRqMjKW3G1bVgNIkRRA98kygKf
PTBnT0UYjm1MQlYCNtQlflKWp0Kk+UqGd1HIJ9wKiXM0Ns8/PxPSxEImhCZGCdKeAMioRZTci1FR
FCvGd1EO+Gt/D4TH7PVLOZqVIWVkmWXAIhLuhhyjeFBXXmMN5vUarzp0Gm4MQF3oQ+BrfHGXmzM9
mXbQR6dC4yGliR0mXmOMGxb9o2mHLMD0QLwmz5ztwPZfrmjQR0OrtFA7ZOKD2TGndo2uc2/fnCt3
4VOIPhf8LCRAACO5FDJm45ypsPSDmOgCMKxx8jypRvHcIyTa16MVvXaIVfcTMHqbSJmIYyqt+iJS
PXrUWYNZfIJZ2I0atfuiyhqH5er3srQUzM1L1EhfcRh4/3X+WHRdIDj/pOPnQ1zEd2FiToV+iJ6N
yvO1jeT1d/3b7S3hO+sAAEFtCpkGTGRFQQL52cstqZRpbMw8Mw8A9+VOqBYl+i8twUHNp9mgIsjc
YmwwZ4HVppuYJL3XW7QgCJ1eREgJ0nBfymbthUYZ3xttG94ZAilPjVh2T1luVu4wDsJmmuIwcZs2
Et2ukyxq6yOdeTQN4LvtWAKid8Vy8b4JFgUGQwPQMmA+kTflDArA1fnEJt08qNmIwHAjye1OoN9S
5Ddub9+aIM7/rMQRuI7WMA/9dAC0AfNWFTsnx7R//g9y8IwiQ4isNoqal6c0yUXXERVyDG20hUn3
rIJ8q9TaY5Ph3xa1cOkRHv4VxZmWUaelmMemeegs+hDm+rNR+91412miLcvDir1cE8YdlGCAJk0G
k+AhxbIi905onrbdGlvG0iFZeBBBNoBIAWmqy82TM0qUHqhvsExPhTMoebFry8bcmiO9V41RWjkr
3jbPygf4h4F++bmjkidBF3slDqUS4obGYnaqF9RtZFKsaB7fGoQIAqOA4MBJBvriQG3BqUSKnFdi
GXUcDDKpMINIi0LMzIm7/qWNegODbIxBfm+HdralYxYzh7Von3FEJnejk5YWPVFTLGK3iUDhbSOv
rkSKPZapqthKNE4fvZ5nj3qBIdlekapyCPcpUqTvYtVgXoY40mYwXRR9EM4SOarXqmJXxk+XUBJD
ty9M0owM5S5Wrqhs0hJNOADCX3/tDVvfYgKZkGD608pGXkWy2Eh4uCBKn/s/DKQrLtWjavWkME0a
BaCy7Pz6vraLj7n5NT9Wa+/PlWoAzIvCpYxUGYLvKzi2NFISGhKLAisBJqc3H4Ho36oNxqyKhWB3
0re+xnQXJUFlLH+Z8L8SXHeV9t4orGE3r27e5acY3KpzpGukkgxR0An7HPNMZVpvMrDfDhj3JRSb
f7Qpn8LQIYWx8YCg8fXaoStHLe7GKCDZC1EErx9/9fEpw9SRnr3eFsX7kjhNQ5wLVwZOc27quTxN
oUsVwNGnKJCS2pXDPUOfwxivcLFcWRR0pCLrgecF8e/sUl4KsbSyl8XSIEGTm3c0fA6ldDPEIBCm
K5HFFTwJy4EkrAWtt7BdJmcge8sKwxgjcgJVEg6aUQ6egjijq5Xyy1CjqS9lJfMySYt8PZLSBxab
rT/G4DsfYrPfoB9HfhQHwNZLCa51Dc/lIYRbf6SF8lT2aBwFQHlYZZlf2B4MW4f/i6at+QjmvOCZ
F6yG6B0hA0mCGK036k6KAqbtUO/NH6y9lLrae/sjDF0/fCx+4ptvn//8u8/TEhAI2YigYX9xOHw2
VS/CuJVQmAgohnZjfnAZTI+gV7CSDRswSOe2sCuwzKW0K8rikQDCXiuQVic/4qjekWp05UndwMz4
hoVOpPHQg+i/eIEtzYxpZa2L4lEcRifAPIEL+ZjLja7R/tOMopYEUt7bal0ClBaifKn1NlqV7Fpk
eBa0B017i5oX2qpunAChd3sLFuyIdf4J3FUopTTVUk3Hfo/vUfJsjB34z92+Ex1lDWm18CbMXFFA
ZKDON4f5l6uNmaGCWwurDcftUP9iIchN+285uhzl6KuW0pUY61qLwRqEnZ0rAPAcPlu3zrR4KJQu
a2QaBxIJelN3GhNMK8CEa/nH7S1ceIEgSUb4A2gXoPp8WGKGJJITeNBB72sgkKvvMrt2Yh0jztoV
hb22jsiazbMQAGnB28pnbQehEs1SVWJktOS54wITUb7ma0J4Ogm4JpACKzznYpCk40uyidROqCBG
JBg8FoR73XnSVS9yBbdx1+a2Lx3SuSjOT0iyAr2hGUTV5U9BcKLHwjp0zUokdtWoMi8IgGLQSMnw
uRS+5qQnY0vKoiWBvKmflFfRQzee3Rj+Y/2RsZmu5ettjVg6pnN5nMea1qMmJxTySql1ssrNYpSe
xrX05rWpvFwVd59SbWwxww5SyOQRzwfGSfKaR+vn6pyVa7cH+HqEmbDIBhK4vAMuGJFihLpG0Ivy
Yij5gxiVm9KIn8wm9avJckjROo36akXgEjC75jiNwq8afagC3d7e1wWDiQgKgSFCa8ASsPxLE1LD
ja6MPE8C4ygd9Wfzh+5+L11xiwGe+Pe2sCXVPJc1H/KZ/ZjYWFkz3Cpoi30lo6HJ+Ghqag9sjSNq
SVtwn+EhIOBAsDvbzTNBGanjOjOHJNCFxCkw0o5qYBZKVnyeq/LzfAnQKoGEP6ayzpHHpZgZDhAV
7ZQEKDg/Jg/6HpjQ/Cl/wkiAAPN63TIF1/yWrlispV2cp5qgnQBpf6Q8L6XGainEk6omQSRSG9OG
bLQ728jR9OqKq7VotWa83zz5ABw4vJNqII6XoKYkeNV8fbSnw4Dh3ZnX7hAArfjDi3p4Lot7Nasp
YVImQNYA4kvL/tbaL/ASQErYOcPKA710+c5FcQ5x24A4DdlhErSe5v2nXw7gFCrKQODg9bo8HVHq
5TgK0ePQJh1YrPLBnh0z998vEjC5f4RwK0B0KOkTa+BOYhK2XnXHSint1HqMmjVy7sW9QhbfsBCm
IfPGKZsMwhHLSmkSJEYOlhkhOYoC+LhuL2fxuQf4Ck4FhmYhjc9JYXVZNU2G+zrKPds0sYRn0po0
twFAGOUJ8/soKCJqplrmdQWzvHCw1gb2XXtt8JEB8QNVBK4yYpjLc0M4z3TUD2EHiRa7gmUeGrSh
e7Go/BrbSnOZitji9rKXrJQF64EOYfDoAUlzKTKc1IaF6XyRE2uDZM20RfCbOglYbVc2eMFkwLsB
zAF4PvRi82VwvRJpPRRRGkjarxL7B5dASRtnbqT95yVdCOIOMooprdRESAJNzjxg1PfhoAUgxPBu
i1l4p+dYE+0vYBmZWyAvdy5Cl36fkzQNyGDVXhUW0WCPk/WhJxgqiWIkxl+DEdruCnOI0OU/rEKg
Fo7u4gO4o5sE0iC4KdOglcRXWRA3VNSO2ShsQ1EfbGaq94muvNRRvR3nmWUocQI/mdTgn0lA6cqy
HGNNgUx2b2/L0lchxwazgzI3ene5rypKYPHA7pAGcYMRCyzxsunJqLSVDOWSMqHchqoz0npIEnGx
bJ0oMQWGbV57e1fX77FylGSytZCo+fflYB4aUlFAZsJgc1eSIA9FRCvDcpTGk1S0Bxsfbf3PJR0Q
8p9L4Q02VYwhbPM0oJ4ODERcfJXanyV6rL/eXs2sk5dh+DzMBjMBLWBrgZ/iVjMovZUMzZQFgmwV
TtNXJULSwbstZEkDzoVwixm1rlKjUsyCOAOxq1zY/+F+G0jXIRWGHnC4P5cXL48azHPWKjwH7auc
PSfytkl+3V7CknqhEoUYExyyoFHg4hepzkMQStQQEd3n4RNLdzR09Xx3W8rSaQAEi8cGoAJM7eE2
qqah1jANFlEBPfVPNK+1jqahz3nF8C7FSQDG/pXDvdRNW5XCIMVpUL1m8AaF2A4x8DjsQ1uMOqep
xU2YZ/usqu1pDDIjvi8kdeW+Lr2uF9/AHVrZZrQyRHwDkmDFD1St9J/mW3VoTDcuvfjx9sYuvKPz
BIG5jRl4eeTnLjUEUSFptSFJg1IIRpIfWYbJle12SEFFW621Zi2oOxKoSBVgOjceUR6ZTxuiRkYi
pRiZPdmd/ivCcKfM0FYu1YJGooUH6FnU/JFBkziN7IU6HsJmxBmaHyKmkwqRDx4aHOIannVxOUgG
ozsMiLWrwVdJZNK6ZTKeadrYchk507QfizXM44Lqz0XUuftp7qNUuOUMdUHaxDBgVk0d2hg5Ytv8
hx3D0aNmDeyOCnT9pRJkQ5tEXaunQd18J9Nj34OJDKyAafPltrItnQwa89A2DVWD48Y9RRiKgcFx
moWlwA9Whhg8QZGjZBtQda1c5KWjgaGYsZsI+ECPcbkiFHowKJRGWaBhIDFVXyww9RjJv0d2s6mY
cbwz0QmPcU/7ug/zvoUQndiR6VnRUYrv6mwNXbLgPqGUNCO55mISELbcYtBVwtoccto0tAlJvaYh
u1SvMX416MtoH1Nzj0aIze3DWgrxIA+dLVALvOhX3WM5bcZpkPA4BfIjOgaoLW6Kowl2FZf+6FNA
8lYO7To9OuMn/grk1KMSEzRYpbPAk+xlrvB18gpPWXlJloTM6DSg4RAkoa3wcjNTbRLzvB+zYJIe
UobB9XIFvJ//Q61eVvZv9hA4D0LDq4j8IXD+yPdytyoBaT+gi0qGZhU790yMy/Exldd4nn5ixN24
VrNYulvn0jiNL8SqFpA3hTL2EVDlH2oEvkmxddaTo/NvurWu2WCdZWumMpJiTVCxg/QwGdmWfcPT
WAxepztl6vTpgSR+W7m03qf+7S2dTd0tyfOtP5Nc6YqSM0tGV9NdFQfMa3+01DY//n9CuNvWR9NE
IgPHxtrNt+Q9fZtAS/p0W8aSeUIjNEJnOP+ArPAyxCam1pjlQdslP0o037QTupn01v3/ieGeDqEV
WTwKeR5UrbYting3ZeM3Q03W3Kal5cAF/ASrI8rgDSGgbqFSTGkeDOiCtinaa/x0iOZCg7aWTVt6
DfF+AOQ08yrCNb9UAaBGAICSijywlER3pBCNujpmXt/et4W7BMg9IjLgSJEY4j0IFjWWNUywEcgt
O7EGIoFWdlAaBSZuRdJn6MupNDqBYfQkFO9RpOGurWHWZkZNlgUJ3dM2trXuXs5e6nJDKyAvvov9
fiQfefSO0nMtac7YrbkXi2udSXyQzJl5dDjPOgmbUmED1L0UtwaCtor4Q0icaM1Z+tTpq5WipgL3
D8A19ExenlzcgtsRf/IA3Iu+6kzuR77H0CdbQd668DQnRXnl9jEub+6ZSE5ZpjQaU3UgOaoevS/u
B0/0iB139oO0r3dsUzjaisSFi6CLBrrHLQRDwHzM2ntmoCSp1KxehGkMs3xTgg8M1Skhfri9rAUr
CH4WdSaPm8+LZx6ieoW+jy7MAgywQ+vuZsokp1Eeu/BZaFdS5guPJdxaMHeo6D8BzxNncDswM9da
ittWgPzG7vMoASVgkm/yUWW7iiKezNGDeUfQgfkfdnKe3jz3HMwJBe6ZRrJGlnP8Exhq0Pc/aZD0
/w4gQbsZ8Oqo8cOUgDjt8rCUPiyrOIrjgHYfFWD4ooZWSLrP0bpqoRB9+9AWNAMZWQBHgH+b28u4
ew4Os1YXppEEU1w5Rb1vIxUDt1eCuYW7DO8QLjQAvAjH+bwsSD5zOdVU1MPUx3yirqj90i3UNP4d
PTL3ef2Vw6kFMWI4hirKYYb2pIeGS4X3pHwCqHvFOi5oOmw86m6zaYQOcg6hKWmsAW0tCUB56pkI
GFyiSSjNS3A+8/Tb1FfSyjEt7uAficAMX+qE2kpKhb4DElRG5qgI/+XkqQDHqo5xQv9BIc4k8eYw
q5JCKkKUFNsQUKpBxAL1d0aNlSBlUfHO5HA20KI1mykDSZDXqOApiavlCCPXiEHmu8IZdzgySM+o
gA4iQcfdJfSvhalmFgBRNBrbWFK67ZVhLUxdFgJkIpp1gErkDycdWk0cEmSzUIWd9OgXGLV/3D6U
BXuHZfyVwB1KH0UpzSRISMXWy9R3MPg6jWhsBekOvAUuQjvntsClJSESRlX+M8TnCRKolaAFWIdA
lHqPBZgRxLF5vi3iWgGU+bUFkGmGaGDzLlUanD8hk3LYcKEynTJO7a77YGu1keuNm4WAGm5mAwY2
nRPSt0Y6UeTJg7IK/czS7hPlK9HVQ8zYMc470LUY29vLur6pgPbjgUAtF8YINvVyWU0oqBYw3HmA
Jm27x0PEHiLz1Cf/bBAuxXDXR6VW1gm0zAN0EIBf2aD3U3Wvr6Hk1hbDvQ6kCru4KSq8s7qXZRqx
SYsMY15ndmP9vL1v1zYVC5oLS6jeGSgTcwuSLSEzE3HIgQg6hqR67sBtU7EWywKGNtbd29KW9AJU
A0igz+PL0JhweUqhSAUUCuBJxwkq+wTJMYE912rn1E33C/1O60mZK3Wfby9KZvBm5yZFnj1PiIyO
iVNFAzVLGrcFRNMFU1e5VShb4wpaEAXfAcwNwC3AgefDBAPYqnKMpT5ISYhRSSx7ZZjM6k+GRje3
t/HKTOBJByxipviYW5lE7iFsQl0W6rrvA5RUXcGo3DhbSYvMv+HCgF9K4LEReZjpbVNhLbitgk2p
SD1IbPypSLstwHuJI4iN7Ktaa7ksZdLX2wu8TjbN8vHEo24K4CumdVwqSmyWUgEntA/676r8qDo7
ycBIpAIYTzBnOo3Trqz3SjE/5SFhgpgLxR2+z8nMSz2tTayXtU75MwYaCjz01J2ElWf+6rpxcrh1
9XUYo+VThhzmR1ptG/IpchvlXl4tyi9qo/F3RdxVU6iayKGFFUHj62cQy+7ITwtzrhqPOF9/iW7q
r5zZ2tLmn58FO1FEYgzTgcC76ftD7GLG4srjeGUV570D+zcyn6ga4wm7FACPPWqHGns3fS+JMzml
7Hq31W5NAmcMywoZx3zWglY/ZKA1DVsN1KZgSP5+W851JMothTPw6N6mcq0puF7kKWld0jyoqt1t
g7C3q8zGbIgXhtnjGkYf/j8Fz5bl7JAqrY6mLIJg7ShbFcbUDn5cOy+Dr4hbbf/WvFf2yp4u6uHZ
qc0/P5M4dXUqxRJOrROfU+VOjZ4zZYX2ZU0Ep+plSMSRJCp2U3no2cdg3pXKt5WNu8recifGaTdw
i1Oez8qXxrkL2i8rdtTXqrVTt3uyik0orxiKJRMPRkQ0pMN/RkzKrQks6YkC7tU+EAmzxRCPsbI2
JW1p285FcEtqY7RTJxEZApnZw04/kJXHfm0Js809O3kMYyggA0vokm9yd0z6p5UzWRPAPYOxIglt
rcZDECL7UO3QOFDH98r7cOrvzHvx8JUcEyd7vC10ZdN4ivesiwCdNaIhyIraLaXaKYFPLNZmuy1K
Ad8GiA7nbIs5//xs6yoC7oGswNGEzJFtAAGaFVu69N6BZOqPAE69QKIzZG2XDkHxA9gNJ9FObb7p
e68hG3WtFLFo7RCiYS6IiWIfyGEuVxMXWSiDSWgIRumbONOQ+8hQ2bGNEaumo37DIa2sbsl7+SNw
7pHmBPYp6xpjFuhUiiMSx/jowNIyYLQMMmQrar68lf+7Ogi7epZoOphJOSCROf6ybJv9el9Bci5o
A4iQEOOiHwPuMe+jm9QY0MwGnauaxyI5ZfHdmJxuq/XCIi5EcA9SWVaVkYLsNJCltzL7getal8cW
/f8PUrlybWfV4lzLC1HzrT7TbZlW6DrGiJcgz1okOt4V841hgoi0FoMuy0GxF6XYzxkXl3Jm4zb0
Cu4QVMAaTKcwkcjDZBjVWtOABc8HK/oriTN0MwOGNBq4TF2ZOCnm9aiF4KWKI4TM1ld2b8HmgTTa
REoFQzQtYHkuVxWJozyaVTYA407tQp3sAdmv27qwuHGY3fMZRoPPkDM+mqRMXVpBoQdxn9eRD8pE
W9W3Ksu3twUt7RsS1qgoowsGdXlOE8yaaYOaUYamf2oTtsuqF7N4m/NrEv13/x7pcZTn5/kRMw7k
ctuyMhkIUUoGnHx/agW7kLyqdoA3Sf8ZmgQivXNJ3KIwNi8aRLVlASYegIlKSWKHNsVaIH2NCprF
AGqAP6gcwjG+XBDoniJDI5gg2ClOFYheWG5EYct0e8o29a5c685dsg/n4ji1G0yMOBUYjipW0oP+
Q5Ajl4wvcuRJ0gYo43+kc0G8d7E47rRG5CUtlmJxWp+4eSnaOaY2/yP3IUBqKOjhVQJeGEAatHNc
7mBiCaxI2omdgOzCPEGtUHdmpK8VLriNu5LCvX1FGmdEyTBTT3tNhg2oVAYJNItPGKonDK+3rxPf
0MDL4rvn9KRRcqGFrFQIhPzNzEFK9k3/JhcBQVWt6+043Sb3Jfsij/eIbNeqXTxa7rd8FGNBYoXI
/ap4GROzVsD5xk7oDweznJv3ng2OOW2X3KHr1/Sfb6/3E4d09pJcyeOuWqEXBsEhs5O6ybov2uT2
GKTpY2JzgVpesRm24wf+bIk/4m9hl21c3bv9CZ9jCG99Amcr+znn1GoY62OKb5l57NDkUxa9Vybb
Fi2rycFA48UgkSNNO7cp3/TufQRobyp2KBg6ZnlI459l7ekYNsgOXdXBO3maik3aavemgHmH5uBU
wkPb1btOl/aDOjjjSj1gWWmAWDKR9Qf+gLf2YafrlMYGO2G6hOiEm/nfZofBsPhv7LDGZ/Im3ru3
942z/L9PDpC8T5ZalHQ461WNFnosZYGdGGBuqluVNQo60agSewCTsxsa4wTONzSt3xa7rDFncjkz
xuqo09VUZ6dWRnTfu6QYfA3+gRo+oMCTqqk/CC9StYn6O2rthggEYJZNZFsfNDfWX/MUqF9tcAgm
cRaHcuXr+Iad37tioJILVkwdQR/ntmYmhm9NPY6iURNbJz+y6h75vcxE1WkHjiJjEOxmH64WHXjW
1N9yZ+adOZUIyC4XCGaCiibUCKehxb2f6GB/AdOIHmKAu1m4oTXaUZRh7J0nhIcGOQPprqpOyFpI
4ICYKLHzSTkYGJauP4zlvgKz8u1DW9oWREEAnSGtCqYQ3uXp9aHQw8qkp4bd5xhdVJEn6CpTiZP2
BeYEnqLKHsZgbTz6go6iRUsBHyDaWkAbxO+KUReYkib0p0l8bqVyM+mbtqx9VuSeMvxbwDKfAGSB
uAw8JSjt8EABy8rR6qCa/Ullx0qN7X54TgVfl5GVP6BXRn1a2VIum/Fb3owfBZwFvHM8vWmvCoU2
SUp/GlNafmEskr0KctHirToi2oQ8JcMgG4LD/CJHg7HPCsyvvP0NCw8jSHoBAAKTJgIbfih0pWaZ
3BCrPz2ZsYwMs2qLaKIUfmRT42RrXbWfBUfOTgMCDEwSbJwIKknuqcgmiwpFrg+nVB+L+0nVhKfM
6ARML0wjHRQqXblnFBqvVM3oRh3YlgvU/YvRoh4ZJzkQJhNDFnVldMYQJFtwjyufGonp0K6mB0rM
r5gbqbiGPOrOZIDxuw+rwqktGDMMue08BaM/G6mtNgKNJV8YMPdTHTvVpmDv9lVxRCq4pQrsjabU
04qJX1Jk2DxQgaAGAkAvp8gsFuuI5CnSIlnxAv71R1X4MIbHvr5vla+3D5XP238qFgDDQBygvohR
Y5znlpndAG6WcjipoWepO8wq3VkS5m3FlV0Nv3qQDgIN9jK2g5MbAlDFa2V0Hlb0vx8AtxjjdVEM
5FGWVU+jyRDq4VSrfsjMDa1jfx4BW5UuyA8PzbQryD5HJV9Xv4v0S0lBcFzroIt5LZLo4fZuLKm4
Dj5nzKrEVAeEgZceplZMWq9q1XASwm81/T5ax7SyG902yvtVB51LefxeNwpPqIUDuA1E9aUskI3l
Q1zQ4SR3yQdgmHZq6PDByFH/3guVgwnAVF5BAy0f9plM7jWNGiZXpdwPJyUUvivmJgk3ZYUnNNqX
WbsBvMUdKdh0JGaHxeTK3Spabt7Aq1uNPhZrLjWLYJG+XPRUdWCzlLrhlKsHNdnVNNCyu5QeMa23
8whzSnTpNNVBSmBCJ7e4m9aYmBZP+OwDuKvV0LxWx1nblFjwtCy3mVb44YMK8nAKajGjUFd8/LUV
zx90ljzBE64niY5jTkbpnkntrs6tQKNr+cfFNxcX+M/OcmGLMGCEmpVgZ0eh3Upp7YqIyit9RwRm
Y4wdsjXzvLfYTzQ71za3r83/oVd/hPM51pDJxjCqWGSX+Xe67lQesu3mqzd9/dJuV5yu5RPEZEQ8
9fPIBk6HhbBBkr2FLCN/q8Vtl34pgO8cn5Tw2VoRtbypM/GgMktD3Hl5eCSOmEzEZjgNxc+B3Olg
qg4RvRcu2teQCytD/1fZ/fovm4lOLPBVz+T4V95T2RVi1+OSUrxdJuh2fA3hUoVZy45g2b22NWm3
o902/nlb8CdV8dXlPBPMPQWYV2VmpTbgck5g4HsCVeXXSQTcpIINhB2M5/nFZWKLBMPsIozJ2A3D
XdWZWwvO3dAlDsaS7hL1FNcPtfhFDinojzfIdTEk1ajc26m6NfuViHK2F7c+mfMS2nroGC2xV+AW
ynYmMmzRsO2EtZ7Fpa1BWg0slzOnJtw9zm7FbCjphGEVp8S60/zYK6ijtJWdP4faRo8w3trNwAsA
5uHso/1qNSehQOPDFNqlFT7Iwh0ieL28A5HZvgH25IFNm0HZMsT3t09w4WoAvyOiCQgc64hGuK9E
J3IsVcK8G5t82rPwUVN2GILujuqx1tYYDpeFYTAB6IbxWvJ9GCGZWCrkGu5hAQLkbaQMmExg6+l3
ET34RZ+seJ8LJ421/RXH2TdAxiVQuavDybKbINz4xvifNu+PAB5AkTBNw6xxcThVWevUou6NxXu0
jzbahB63YY2YflZMTnHPl/Npec6ehVqoBrUdsZyDZvcrW/WJW7n1yzkTqVZKlxY9frmcfAkBhJON
FvkWdVdEtduondt2R6GzjW5n4qaETARRkwokT3NswmYvk+4uHddS1Hz6c3Z3sGD02QGdh14kvh0X
/MtyhP416KZYPlhGWN3HYzZPkO9kwzGHMX3rJe0nnHtjryVtU9gaLf4ReP37G9AniQ8A+hWzoC7N
ea9W1IoVqGxVP8byE2rpGA2uR5GjyrvbN3HpRZzJXf6I4vyMpGal1Sg6bkdtHOti273WyIeOpA1E
YU++N5qb3IXgYQnXpsAvKhYih8/sAIpbnEVU0jBsGkmAYFqatmANmFXMkm5NxRbcmjns/SNm/vmZ
/rasqJLRDIeTOG5NMvp9eygdVjU2fYvopqFHejAnG9RE2QjyyeJdWtngz+a1Kx0/+wDuLLtKSppM
i5EM3jG/P2H8BrFTj25ap3s4ar7ifxPsyb1LRHt07/ts2zls0zmIIsrt48pZz2d59Smqim5zc049
8LQtUTjmFNUkJOSye4Y55cCgiCATbdyseU2SDfw/u1Wf6teu7WxlcsLp3qJPnUPDt9sfwhNy/tbv
sw/hQoo6LcspJyXSQse+tF+x/9JTm287A8MJNjkmi2Y4kScjcXrErfIQTOmT1Pjd5LQpdbvaBwNI
eozRoVr8I53U7y9D9h4B3pxo5om8W7jAlkkIOyl9+Uqs+sfYHeL8/fb6F88B/VgzpTwYo/ngwlS6
UZMSnEPBJAFZXZAnhyJx9abwyrAD4+UafnDxrs2FROCm8eDyd61AxWPIacJOIPtI9ko7pe9jnBQr
/eSLV+1MCnfVmKWEmSHV2LuUqgGGFkeHSoljv9Q668vtHfwcJXSlyiitwNmxMOKcp0gxqVg0pMMW
wp/q/c4f9/JG3qBp/qvgx5vqFdris+9ushP3rTeOx3ITBS/pbvStb9SPdpVHfWkz+MWv+F0znJbu
8HfvfSF+5qw5BEvOuYVA/c+3chYA/KxAFFSwAIkc2+VoMwlZgfAOM39SWbbNehtGT93df8nEXYjl
LHsIPg6id1Bloboj4rcy/NIrO7M4aoCB5Q+VBCtz+1AWz/9snVwEWaamlMZmxk5GT8Z9yVjjlbRv
drpJ1rqul5IxWBxSWPN0RtxTbnENWJ7ziDTsVHrDvvPlTfEgucJ3/ct8uqDFD3S/2LTb2wtcvLdn
QrkF9gKb2xIK2E9hCA+YCEacqinVoGljzY5LJbIBADZW3L3lF/pMKudQ5mDTM4sYS5WH0mNbrZsA
bT42W8xTa4o7MB/JIbK6npCvWY3l8/yzx3xQKVF4miEq2ydR644y4gYUmExhWDGG/8f1+CuGfwwy
TIqjXYVCl4U0/0NqmU4v7kloy8aP6K0vYtuQvghrvudSaQJpf3nmkkTrtMYDxvNQTiUKGr0TEbdR
bjkGcqYdwcRc4sIY7zQ2OV3oA568aYrIBQLJVaWHtniz2vfa2AnvkfBLZgdwrjm6uhayLJXOLj6O
U2+pEfoiVXCV8tCLkk1LH7vkZKruOOxytAY4GF5eulp6SKhpd6A4sv49sXshn9N0gViYby3g6Ksi
coiXl0FqeF3VOEa1Vv9fjJfw7ioYUQcGJn5onKAUfa82eDVC9VUetzp90wWw7WxuX93/47j/iuHc
zVCPimkGT5wSwVdB04BSiGp+6fIjWn28Gs1KcHlkQEVMN4OuaVAIE3C1Ev5HbmzF8siEys7IQUp7
RybSyh1f2wPu5SSCWpty37ETOOIcNY2dIvQ1oXykqwSIy4bzbLu5x4iFpdFLIsWrkJZ+QoLUuq/r
5K2yHqxkW0TVYRLflOkpF/dJtw0pdcF7uRfMoLbWAOtLiwZdAR6MeRTl1TRfYsYd08oR5sWo2btK
+lmOylxW6VLQ57m2tsuz0vI+w7lAhQsFOktN4hoggui+1R8UsbNBhEuJT8p9Lq+VC5beCpQWRZA6
zyyJPAOJOXaKzMoQN/g9Kj/aeCeCLpzWxmb4uK3ZS4JQY0eyR7bQEsx3XYWCNpgzk9mJ1bU7VTBi
Av1aNcN2KsnRVNes9UJ9DygnJDUxfm+eL8VZhjFFfB72KI1OpbFJ6deB5RjS1jsm3SvWwaqkvUJ+
WcU/drV++uXnYrlHMJI6JdViYzwRMIS0e1K/pmucD0vqcSaCr5FPGhvLQsBMxr59Hfpj0zDM2/NJ
ptpmemrStdd16dyQNZWAQvgf0r6rN3KkyfYXEaA3r5k0ZaWSVJTpF0Jqqem956+/h/3t7lRl8RYx
u2hgWoMGFEwbkREnzgEiAxwA17uRC71S4nJuPDcB0jgxnn3ak9hu9L7dBKgU/ttNgsZ7UL/h/kOx
G0p718Z8vRqiIIAKpgzASmV34qf0KxeJFq/4jdszfW2HPWJ6HCWhDzucsWu0X5P2XqAX9Pn+YG5f
M9dGmKu86RIIMEZAxgDpUFJR9vgdl4+8fd/KwsMdZiCeNld/kE1l09sQOxz5DlD5szIIdNC/EP0M
IjhprYkz/RrSIt02fxfDb258TZW9Nn6PyCAUAWcqQA2UcrQJmt9B+CMD2jDuMr3YiPJWzE0fnqZv
eyhNrEzL7f69/l5m7oEWDxWtB+oszU/j9NRsarNTCVpZVH8FNbxmiVmAFEAVtMvAUqVtA30bK6UV
+2/oy6N8xAOtsYLZW8DWYGRwEEiHob8UXdrXuxeD4oJ4MDCyODlKXbCpC6vqXgZpIGXfvmRgC9Lt
vuZJH08EoJJI5ikabEnoOQ2/bTsqZJ9RBj7CHiWlrbjWpH4bJ6u45lH/AAeYjvIw83l9B5rUoRZH
1EEEz9KrciRxAX7hLo5+VvbkwvmaXYoGJBy4oW94raRc0GvAfMSzXMFFD1RAr1duaeOLoTxD6qYo
Hzs1IDH3UvkKuiCJkj8V3FMDmFH4J1L2URD9TvVvDX1v0Oxu3yFCybW+nTcrG2TlM1mdEF8ocIV5
snju5Fi0QUlrNVoZ7pBwjU/B2Ky1g/zlNLj27PB/ALjMVKZzsY15QoCCLUljYFnP+5wgnVaSR5V+
fX3J9Ot0eHt7+/j4eHj43LlIsZE/PUno979eFthHHgf9fTPPDtsKWgSq2oOmVTkHB+AsiOoMtmKD
EenoO6HT7CXHs6Xn1Jk26law8kfV4h0tIskucldpu2/986xCps3865DduGldDw1fVxNonp0VABOI
3UBwyge5FfdRb9YgigupcpQ14U/AQDJDhVnlGSGItLBqNfXM74IPw542IHV5yCwVHOH3J1iY3Tu7
wDPdDugl0bNyk5YbeSmSxtZQzzl5HCmYwen7o09+ZFKap8PHLiA9eb1v8i925cYk2qTAITPHbywp
mYbWiAJc5OrZ3B+r0/nR/mUfzYSO1AjJl719ROs0OdsE18pzfdpsNnSzsyyHRBi8+bRf8asLD0JM
9cXXMPFPMKFszueFetZIaOWdWbsA8oXnaENpeRh2CbJJuzVo05pRiakqY0dDiHbAFODB+Up/jV9l
Yklv0mF6gKJZ99pASfrFf1mZ99lN3Zl3FsDJhxGe4EGJeTeP5q/jo/34mJn2Y0A58qskX/Ok2ynU
5ki+rR5MzPtLROinSPLHzZNyaslmZSOwujIIPeepBzEMXinGzI137X2qLFH9cajVs3dsn492dUhC
+/Am2obloO+HCj9PwHf+GXfaGjxxcdNfGJ5v2YvSBVSAkB4WYXgSTJHmR+Ol6pwyxvvfbqT3+9O+
kGXCKEEQ9bcvWkZL0LWxAfQdecg3OGEpmQ6d4fYTyDtOg3/03rSQRs8BhMdWpvY2BAY0GBJPYIRC
mwF0iK5tgoiY68PB188FVlSx3MLJNyvDuvXN1ybmUOZiDrMQSsq952ln3pF3ANxakR1aHO3I2xuq
aRt5swrFWLPInFQAEVop8TntPJid2VN/wz1U+9gVnkUzt7FBN9nRW7ke/1YlmDMDIlcAPQ1IDINz
gdmiqlCOop/UGCU48rt9QA2rpF+BCb5ymhCU/+3czshz6ZS70qmPQEPY8xykjk94+zkxw01kDuSk
OBWJrOgJLNkkJvPXt/ipcEIzIRx9A3yR9ntlmxy5bUN926PBtgRP/gtn6ysjWtwZFwNidqOaVmnI
aZV2Ngvbf3Lzx7U+vr8FAmbKgEjXQc8IgtBZkfZ6Y2go0zdpp2nnxpSptPdO3HNhRzZmzJo28a/A
nDb+rnaEt9quiL7P7WAfkMZpnBiL6D2LmAeQe2+8h37dry5cgajV4PUCbOUC3UOkd2GmJ6F+hsqc
1Vq/qq1mTwfRIv45Can3dv+MLKTGgI24MMecEZhLkymL9HNroT8d0Hxbs5AHIob1mZuhHTmBhZia
aOZ9u2zz5nyxXtllTorv1YFcSRim6ui7Zps/hGQgHWgE3spt53QPnnXf4MJ9+hdtbUC0AqwkbO/m
VEGIO0oG/ew5kSltmj0W1uY35cqds2aGCUYliIYhawozCAM3w9Z/MpxoU1Dt4/5oFsAT0GYBePy/
h8M8OxJIPGtl3+vn92yLBhw7fgIi9tk/qofJaaGQocFFIqn5IawZnn8xe3TAPAfddLRSga+VGaCK
UD5PlFE/N4dyp36qu8SsLNnUnPEl/q2c7g9z3nysMUgvIHshA/Orsew7fOSVQt8FxlkqrVAmuKFQ
RPPRHrCmz7EUzSL7/I8lZj79RgoghhcZZyOweqoEwLUeasmM2xfV6gUqroR08xV2OzAV6hZgF8K1
PW+jC89Uo3WlmdLMOGeH6EV9Ec01ybPlmfsfA2y1H0KCwujNBtQjtwEy/Nk/8La8stmXZw0PDWhl
KWAJZNP3AKUYWqeWxlk+8p/lTvyu/oDIzBKfxZU35aIlRAkzOAdNqkhiXU9Ym3pyqzW9cQZ9Rvkc
/dYgn2ajmAl25+lTW9l2i5fTpTUmx9HEahcqXmsgPTfDxdAkkz/5T8Kx2msPfEyrX5CeFFOy9sJf
cHxzKPQ/g2Q8eYQGZk8UYNZ4BK/Bi/wt/LRr7MdLF9SlDca5GnmhCWHcGQhog470n+gIe6z+5Haz
Qp6xUGvQ4cPR+4PXKBqPWNiBEHpQYUoz72zGNUlOvbsVT6NJFVofBGsXPibu/btiIVEEgwBwCcjF
oMmYZZFM+C7j9AYG+Z1GSifAk1TZt/CfAarC4Jknop0CAyBRCJbSdt9/rbKgLM7txRcwcwvtYR9i
VviCykRD1xPRrMCWvmpH3b49iCbIPT4SN3LWxBVv7xLgIObiGTAlYG6SmYfaqFepADIo76zxk+2J
27ISdtMfrunt+xO8ZAdq6ZhbMCXOEgnXR7BSy7pui5o780axQxz6u5x8bQPKt84qxIFfCRDm33Z1
Q8pILgjIYuCFADYqtnlslGLIfBSxeE44XMJxX2VmDnUGS5RaaSXelG/WDWl4UNahHAX1rBlBez0y
MQA8Zpwk5cxND0K544u9Hm0Lg2joRPO4N8/7DqFkEh15wEz8l2k4KTlRRBdRGtUkZ/jm/c92o3kv
RUInV0AFG3//VJ95vjH0l76iPHqe/P04QHHMsz3fbGuzQfOCCukk8P+lpH2LE9J0lloiME9RA3OH
eC/5KwidG5eAUcKFIq6chQ1vfI4MeZY0m1+UWaB7VlmPEDrVkEaMQJxgJWFUbgKx8K2yHb2VnbNk
WZdn5n9o0IDseN5ZF95OVgawA3KVelYHDn3dA/jlfUkstvWASQ4VI3W0Os6eFGNcK/QvLe3coYTE
LEIlFFsYv9FzVelDQUEF/AY4CYFwHjQ24p2SuZJAimMa2G2+A1G6Gh0nfxfpj5kR01I48j3lhU3A
0QlkyV/GuJ8mu66Ir56EFmjM4pfob2LdkkDVXNtc/pr8Cctj2njo4XTa5MNPaaeQNqb6XnzPdor8
xOuTHUbE6+1KP0j46f7hvI3j/+5gsJopSP2huZAZqCqDs7SZkI6DlO0J76cK2GNwSbZl4W+KuhnN
qktEM66kblsq9VOTqODqGssXX01bUxQ8nSqGZ/Zp9iedRwi9mJw2UqqFRJRSiZTgwyNdpg3b+999
CwCZsXYGkGmIZzEENp6UArFXJ19PXKnWky0o/tIHkVO3QQJ9gxAA9m6AYp7kDbZR4KwhJC5sJY3+
rbg1ritNUSBTjMfgnElmL7cuB1A+qibvXESQcmiE/CnCkZWrnoDChJRYyVhtToH2Ggort89t8gWm
dbzcQTUOUQyejQVlT5VKvuJ9N80dr6fSphfsjnf6xgzdvtkBjql4P/Jql9W8Ia4vWJjFmCGbg3ew
wkqyqHEu8XGd+W7UGrrFcygX9R7vWWPeBU4dChDl7ep6MwWevBMDrrPRV0LaaCpMHcLtltGXzVo4
efO2kMGoIhoKtF2hD4Kon7knuga861Htu1UsI9MW1VTlY4XOYtl2JeWj3QJSaMZNqTuGz0/QRKsz
uwmjaKuP4hpC4TZJgK8B2TzK6hCuwdXB+Ds/4sMCFBu+K7zoAU3j4/iHBzHXRNFQGuGdJZt9b2Wh
JXmPgmzVvg1oTi6XhE8fk/y3eBDR/11sUuhtJSRCdex77Bwl2uWKpQl7RTIN41VzfZlq3No8zuEp
s7RzshK9OfDTILae/d3FfZsqEGfI0x476tVTSeDjvSsd0qdWeyhlg9TNe97/jPtoclJ1WrmH/mZo
b2zj9YkKFf4LJpFr26PUi9A2KHxX1B9weXim/zxygMaRoNi1OhW7TSyfGsXmPVM0q8/kiX/uX2Vr
HEwl2gtUs2SRSCflnOpm75kdZxng31+7dG4dPpb24iNZh9SWihaUue+CLtF45GpnkCxJ2/lHBXXD
5lGw5D105d8lf6M9cbj1K1OgvLKyTH8LQ8xUgRkBp3AGsc74jeupktAZ2reK7rt1H1v501i+ZqU1
+I6XU9X7abhDVzhl+5FNEZHkQzD+rnhTFRwNuKBBIULmIMfQWdBHhLI24Qsr6UyZc6YRrQkPSWJF
3glCGXJlcfGmNYiQWMqT9I0KqfdiPDfRtgKVRIPkLvcjq08BKAha4djupuZDM8gAmddwG77EI+RY
sl2jrGE4/9Ke3xs8k0eQubSTUwg1ueqxVm00O5J6eA79o9HReBdGb2VJsk0av6GlCU4bzfkf2SnK
N7FiTsHBb2xVeRMHc/xW/a3PPctAhuc7bTRb3NhG/ah6CZGqZ9w2JBtctKGPc/cIDfuTptrgs9d+
efJW69wk3pbZI1CGwaxBflA1W56OWbFPgCsNScdtfZ0WKBznr1llFppVDvvKCbWn4h1NKvc94YIH
R6FJBUAfIRpyKwqTEB+1uvF5TvXdJrbVkgIbX/pbMOF3JsBaCRFDR2/oeMwbtKtZaH+raYZ+rp2q
U3U8ymuiHktu6epz5qDu4hJJMogZ9bXnu+MxldH2a9ex2aOIHvAkD16bkcqyJfOxqYtrdBoLp/PK
MnN9tYk4TKnM+S6XkTRNwHNUUKPWiKLaYFaqspSg43xl9m+f/IiNEf3jsp85hEFPdT1ctHdLclX5
gdvwDxw8TzQNx8DXSV0AT5HNNIlWXI8EzEk7AUFzp+M4BuPW0Fdp7W7eWfgS6T+NSHN+jW25TqNC
LOVWCtxcV3qQ9IXGg9KKg1N2mkD7sc4OtZbo51zoT37DN/vM8AczT0eQggWC+J6rrUFHPolNsRTy
74Lz1qDet097fCGESaEyIIIED/R713OFfiQtTOsgdFtP2lRhZBpaRQFlrzWnqO2g7aya22ZRByW5
54h7TaqDUdmxBrjy1/0zc1ukRLEbzFsIC7FwuqYyF7layNKopnnsqk4MSJPwptnjEZdVLFPR24rK
piLiR/wIqiD3vuVbgNBsGWq+EjwsIIwKE6t0wGKItREkrlo+ZIZd+eDk2eTxSfNcSf0dace0Jh7a
LfiHRrVqvTYzj38vxPMAxoAgm6U0cgBN33seyOrEo3oR7mAKWoANlZTvQAdXTLDyALxJLzGfPIcN
FydakBOZQ9wVu6KaSu6Aa8iO+roGiieBhEgVZVQe8mDF1y7sZhThEIlAXwNJXDY7wWXA+IZ8lbgV
IBGHeo3cZt5qjBu5+vWMGwnFvgJOHb9eGB+08bX/1qRd8dDpdC2x/7cmdG0JWQj06wCMhNw3ckzX
s6dVqZdLQZy4YzLt/Ogojzuh0o5eeyjdcpKtPv8oxk1HEVuYnOyd7++32wQo0jtAuIDLBaKDApTZ
r82nIie3XuAFbiXMNFhRT+IRHZ92lxyzKiJp5fBrvSu3++XaJHO4khFcUUJnBO4sJhKLLUkkAQ1Y
H9Ok/HBIMt0f4TwAZn6R3NVQ8wJZECj1mAM1pPkApkotdKWgT8ygnWrC5zzlei2m9y3dFvUxl5CF
BLLPkHBrsJF9Xtb+IGhR5ObZflSf/G4C7Q96zcQfZHSUT/CVJplV2kJE+oOqPxqNPR3Bz0PammTi
Pl6r4N4CXPA94I1ECh3s07Nw4fXaak0RRSKXRG7DHfuZXkKkKfesPHk2N5Ei26aPOkqSI6lPkmuo
p2rY+AXSfJCVy1am5rauNH+KjPQB4KIzQTpzngp+SKscXFluJX8XxbmrnmruJKWQhAosPySqh6b+
yFUGU0KtWN55kOtDeCm2IpQprfvLtLT95gsD+EvUfuBsrmclzsuhF6DE4baShHDIaDOnkqIGuNx8
2kRamZgIEtbeL0tGQc4ETh+sBTwLY1SJ60BIgzB2k0DXN3JX89u+/RCabg8U0oQnXmSsvJgWMiB/
+ROw8hAYn7kirsc5lh7EOUbM6iT/lsftqAnQZMB7Q65J+jIgGK9DS2gtfQ0WvHTgFPD2oAWfn7Nj
TJgl9m0R4REeuZraTUcBDCdxil6XpppW7q7Zr7AnWwMBlYAEC0j82GYbqe35UdODGAkOyB9JIS6v
FSezdDmLlybmZb1wbR7uZnT5R7Eb1AIR9Ji0E+L2bwnQhVc++xglAk2pOj5EAxlWSlNLO+bSNBMM
qb5kIBwqY1cvFA3ULANHo0QAJKnQ8NzVch20U2nq/PuzoeGFj94lFYhHNgKbgkCYeKOO3WaM0DB7
9qTSDCSfRkOB85iubdFbLzuLI8kIeBTghODJmenNuziYcowR7aqCnfe6CBX1odxNwvQM0fNZyUGL
TR+x6kZoCyDDIrTqykEbmg1XgQpBnzIrBsbebmv1W4tGCdRWXLhPJ3G1pX2+oG42G8pNSHSjvQsM
Ptef2oAYo0gnAcuR7lsFaVe06hFdeqihBzft0JrK1068xtezuP8wReBVh4IZMh/MDc7nyijJoxK7
RlqboPKG7vkLN9E0OyPXLVV2ixf6oO9r3kTPL++vRUHzUWUHjR66uTZqgFSDZZtpeE8sJrFIXD7v
wiOX62ih1pPkFMmBG4PG/jGboOCm6F5Kx6L/+Nd7EfkL1N2A0IS6/N8Y/eLsKZIfF0PRJC6oidBt
u5cUsy8tOQMly6/7lm5bx7EFL00xVyWYVSEAJdWJKx7Rc7l91xK78ay39j2kIBCwEhtNmLsiphqk
/tLHCPpdG/9RXa1G38a0QPzquMwgRTkLWjNHHnK80hSHSeoiPV2buSiAcSyGxPS/d4BXZpgLutTz
JI36OHXTKUKX8g5cU4G4B3vMsJbrXHhHXY2IDW7F0g/4Vocp6UV0ppxob/oHxJN1qMDQxkIKLLSH
nqD29bKyouLtzgVWGSBARGKzkjITb4DHP+qqsEhdwM0sJNw/R7c+RvZP9FgTOzJ1gEt6sz6pe4i/
jnv4j7Xga8E5XX3A/IGXu3dUQ8AUs9St+Mwgo2oklh+PmX1/nAvZFEzwxTiZuMKXcyD3izx1C1P1
Tm1vgjpOhFovuDBtTtzUZ7HaqdlmxeqCb7qyylyGql5XUDzB4LTH7+p3SlCbik35faDIBG8rKu2o
NX493Te64CtgE1TYoKbDg+9vouViQnlf9MFh0KQuF+NFCWrULzgNKFm0XUzDLuScthcHKmf5GqB0
IfU8P8eBqQGwDDlVVvcdFRwfhaI2cROw8z1GzVAIcMW+3FK/4ASAsZRy0l/m3Nurz8djQ4Ykr5RD
kedNTsMxTl8DP+q+Y86ou2+89+oRqeiu5UDJYehVgPaREkyylSAXlclHqjYdfWUCj0hY1YWKYkRv
/OYgHazYQ5zLOVKKhmIJyRB8SUPoh2Y7RFV8hJD3kNE8U+ERZKXJevP+9C8e5ZkEDF4aDhBFpesN
LeadopRFmbjIJDRcZ+o1EXzQI3hPmkH7g4KCtU7jEGxQPUV/Lzpb73+AuOCMoNL2zwcwR1qW+SyC
KBYeytGmVXhASNsQ0tTxroYau0RjMM7+BjvlYOuAl6I0Ygc1UfZcC4bl5k/FvQevmOWkeW58zHhI
jPSlVI+otvwvPhNQZ9CjgnkeGRzmEu/R+DoW0ZSAPewn/OQ30YELZJDyVnbYml1vqxXpdIJHEi39
llbKO+c9pEBid9SoEjogOI+3nmehTBmLtIq33bCtQnh8UmqEX9NRuKX2gueTUT4HxhdoTbzMrle1
RYKcmwYhcfNxU6r7toxJHNjID0roZY6kn7YPrQa5/S4SSBe/j2Cg93YhFFhitP+ggFludenVGKna
o5vtbYyeR8AbUrMqOdKvFd2XbgC8ofCQx3t+frpdfysXVGE/RkbioqrfmX6rFmaZjh4xMOUWyqkq
SZI031QVt8aOtfCkmZGC4E2aG3KgcHNtGdpKXhmrMmZJ5f1NPUg1gAbj9KCkZbHinJdiABQeIT2C
6BucZUxIXGilr1RTiAtdEmTwWbejFRn5K8o8Oz4u18oli/4DQS1UvIHRxx/mUHGIL8MWPC4un6LN
STDsqCUNaLGaszraqAeEb/FkjsGa25ovCyawlC7NMt7R04PQi8o2dUuVqOVJU44tv9dtHFAu3heD
M1YrD5tbFBc2Osh7kVlG0RUAMmYJB6WshQCSfe7YIQcBZBHUsr5EgNVr0opvKIbopwDRUGRxo9nV
VLN5eFKA+g1wWU9/hHHnySuftHSfAS8DmlsN0BlUqK83FV8KXNhyHGKjwOh24KEFdKRRXkSuVo4Q
oQ72Ql76lOfSkLZA7K48L5fSAxKuKAMPL5TGwZV1bT7WvACc5nHmQpSIqNG7NqK6J284bSdJTjY0
TuI/VXpthWtSb4vRNoyK8qwDgdwjc0PKQgoUUQfLvUKG8qnmM9OAMIgXWXGX0orPaa2+dc0BvfzE
T21FrXE14i1YWGiznwQU8gKIdIJX7GEIX/XE5D0KFr771/jCMYROK0JwpAaRs2KPITc2SiSkQuZC
qZpy0tavO3BiHI01fM1CfQgIJry4jTk9qQIkcr0MZdmqehFLmZscqhdum5KaQjyLPD8Lz78rIq5x
OS7lBK/sMbuun7KuqQLYy8kxsOU/c9PG88/0cIoPKnkroGfu1lBLXPXeCyf+yi7jaLJMqPUpEjO3
+413QCzvs+Az0xwlL0CZARWnSieecgRHFz+81Nzew+cUZhJbA1qH2n1eWHmygiRdOH9XXzRvgYuA
kptk1cOzM3NRJJ+7BAqz41Ps+oEIwU89rJKFLNoDVI0HPyWaOll2oXFMQq0uYG8c0D65QbKVbHMn
eBmw5kDWU57Q4jh3yVhdSemmJ+Z3uvdq8np/Z/9FSjB37xyb/M93MMcv7dByHBjYAXvQkBCDSCgI
E9C5Yt/9tB9ObR4yQFoLsnNf+q+np7X061Iq+Mo+48brrJNKoZznnQDOCg7C6oBXSx45wy73MPwA
j8LQfPK/7o97qdJxaZdlHgrHFiwTIcbd0lEhaLLHI5smHuQtHFPa3je28EC6ssW6VbkPEz3AGHVt
34EFNmpO3vg6+D+rwJilFNGVKcaVpnos56OEYUmPKdprkIlBZ3C3r3s8bUklP0S/ekAUj95aRnv5
5vpnH7GFFcX3EVQEONGjsMlL0uaUP/Kv/LSLf4DMmWKTA+1KbpUvorqSr1m8nC8sM3cYtk/fJxNm
l5eeVAFQusgeIDy3Ghwv3llzKhskrwBOsGwaVa9ysuoD06lw+xnzqNipgGYHMOBvOegOa3NtJ7ar
T/GNV1rK67YRPSA/maJIaFRr7OXzlrk9tv98DHNdZa2QBIOAdY6KYxdYA941HIXqAtrgE+B29qnJ
reXFlnfxPybnf7+4IedHL8hlMM+SchAiuwEvqvwOXLGwSiXCHk5UhMD2f6EPxSxpNQy9MUrNcBCr
B0BqVIpHZffAp0c84rjO4lb6ZNhL6MYe4456T1D7XoFAVG51aKqPHnMXuQvTIw0R0H0YkO/UDI7G
5v61wLiA/7IKTCj4e5BMYI9MJQBAVzfVcBjLfehVIApGLqz8qEoied96YsttsBLHMEs4W9TQfQS2
+RkBipD7egmnsoqTNuuhu2WWx4J87tZ6HueFudiWNwYYb1JLasdx4TAceumYKwGpvH8/Z1cjYNyF
hKQzL7cYgRoPVh9HtC0I2AdiRSKJqMFfFH5h3l8m5rnHjunvZr3Y9wNoSOKWg0mhhBafcsTDAGIc
KyvDXtw3VhgfMfqJZxQyVMOAArSld8luvg7KbnxvLA/ZyPzt/phYt/9f5vDggEgnEvqsqmUD6uNU
7rHjexqcIO21hawlkYni1LbiyGaILGntgFzx8DANkGjj0Iuaorn4+/5nLB10LOd/f4bBPjsiNH3p
BcTMD3G07UafTJJKS7QrdK1K4sjk/ZZoE5V4dSXsmffh7T79xy472wlfxX6H4Sfb4txb3kd7KJ75
lb3K+kRmkg2eccYgWImm1ICanl6DIt8UWiL24azg/qts36Uwt3ggLHPjS44VMiINhIJXH6+lEJa3
7z9DZZ4UHph6QXiOoZ5PdI1EcGUbIW10faF4eVaB5Rq/3BdlwkG7GGQsphocGww14miNOH7STC99
LgMLNEdTZtfQUilJAqQylL1bpyvtvPO2clzQaXLQvdAYDzU0N+7vs+V7D1k0FJBmcSrGWwKf3o2N
gSPc8k4NGBvarg3UFi1PsP5vhpgLtlIjvQJRGk6xDb2r7a7drAk7/X821T9jYa5YboBmSRzgyDRg
bIhwagVbI4IZfHagNHwyoflN749p+ZAiV4LiG7TxgB+5XmRd8FvZi/jhEAqAKEJ9oWoqknQ/LQAb
GtqpvYeosdtwDbLAxHX/OT0XZpmrfgIlhpIGmMuBfzH8nCRvvuwRzl87pYsH5H/s3KQ+AkPV+UqG
Hcn41BMnOXGdM7poJ5x3cPDR+b9qs+gkMjUi/g7pWlfwQhiAHCaPAADJKAC/mNSLWCh+hD4Z3BIh
j54dzuqLP9DgsCcQ0othZ3ODy3nblTWdT/3NBXhhlLkAk7ZvAICCUWg1P+kcUIIBerTyHbAMirL3
QbYnvspasuVxXoMMr6J8JeZi4VH/WV5c70heaeh/YEvoAjSpenEScPUraeZIzbmVYqvx6l9Cact8
Z7XauC37EqlVMwB1XQYpnFh46dAsJQb5NvahhvRLM45t4u1Sf8U9sOmwm4+b98yFz+8rKMqB5w73
mqrYipeajXHyWkcaTK869piSZ2HcFhC8v78s80m6WZWZCw6XMiI19lGapXnqTf1s1vPp5DuNRJPU
P1ac8TkNiqXr3L/M+/1noBcWmX0gjYFYTS0sKi/c5uydhN2wE0+laWzDlZBj+eK6MMV6wzRMgnKA
qTq1BPvsmaqpOA8WRF+d5OGwxsSwfGtdmGP8XlaGWQTY83DgBHOcKBQ91QP3h0vN4imja+kcFqx8
M4+MIwx0Iw7Rbj8cikzZTlO78UsgbEWiHFSQWwTHWhbwT68S0pkZMgA+xBBRzJngjirpfxOvzv2P
IM0yoLzNLKkKBbG88EV8SuuI3VERz4W0sm1u96mKTjqI8uh4DaORjbma87oYJD8XxsM7oBEWbsS1
wOL2ToQBVOqRA8UPqLden79prKVwLGBA87MzV9EaJHTIZ4SyVZY5lKM/xKJbiUUXxzRrneEORnMY
2yfjgYmxmVDHOUjvPfBbEYVswamd4R33z/jf/rLrQ44hXRhi1kfkG0jmjTCE0y3S5gspRmkzvkqm
QMKdZg1WuK3tn8qCBFqJRgTTOPVfL2saWcujRWceCn1wJn8rQRcXHBoC1EGpMMGiSn1aUXnPmWug
h1sHjoFCGXLuBcbvY3kbDK+sMzVRx0OqUw+KH3ppCZFZrxIOL47lwg5z9mJI402VrIyH6MyrJKsc
LiXVW8U/tWK+Egux1X+c8+sxMY6BE5KwaHhtPAx2THSrscHt40Asd6fT8YFMoJgy5j+0ssCOQmOn
wP22y8iuojO7jbcagd8GL9ffw0S2ZWzksZDq+B48lZLI9tQaCn0ro142AopJBAwgWWCxo+XQJZLf
w4gq2w3KvOOEVWxWrq2FC3seyj9WmNjZAPSvUDlYkaO3THvunQzCwoiBEulX71uGllJpUFZGdvsw
QPcgxJ5B+YejgHNwfc/IgT5Ciwc2tdiOjN995GjNQ2FQA83I94/9wiZFeW0mUZ6nERWea0ujkMpS
UZfDwYtJdfZAzbj3HqudcbpvZmGpQLGmzrTQeNdDK/7aTCPooxHX8XQoIh5z1j4WxmEKS+u+lYX4
CEkrYD9mHwMjrANoi6YZ+imaDlr+mD9XhwKjSouN1BLAAAcQxoPgPMH/rZi9Xa6ZWQAEFNiEgnpT
DtcQMGpxhtHpR448ZtvG5q3cmvAI4qyf1pYCOoL2Yy2pdbt011bnf7+4K9H5M/WFAqu1rFAx32fA
1AxUkc5+FNEm3KwMcg5Mrv3DtTlmp8hzW4jSwNwU215wlCvwz1Tnrt95z3HitBpnyZLFzSzLAeQM
u6//m3l2B/mxCv3EJp0OzW/d7YE4ylEFtqEZVDm+DUKJEAH4WvVgZV1ZctWmRO9HnmXTIQsLKvPv
pfo2vvPIBfX9n/vDW7YEeVd0XAM7ojP3pVy3CbwFh23SvkScy3u/guqP5P3kaww4Cwk9LOOsSQ58
ATbrX1Hfi12jG10bFmMwHaJWM8sotOIyJHC4HBKJdWeXOS28BK3Hh1HgnopfXVOvcBoLt/53/gLI
UonKjFFmEfFTArDu+P8oO6/lxnUoi34Rq8BMvjIoWJLlnF5Y3XY3QCIxguHrZ+vOw9iyq1VTN9+u
NkgQODg4Ye1eLHu21XnPMs02qFVr8+Ke3cVXRXoPrvEt+8Of/z3F332307CnnheU/IO3cDbFjiQ9
iSnW74xqjgD1FGt7gR5C0vcibcIr5+7fw/1wbnwd7/TJP020I4dethFs0UwO1nLf/dIp4qdoYi6j
pF62iJdcODR+nlhMKOj0qAP6xm0FIkLqsNZgWK4ALMgP7RFFh6c/tl5SJB8Vkrf0wun4ow36NOSZ
UYgGd+roWC97kto7gNCu/G2YXIpEnJfFYK1gKv9vlHMaaxtSbtiCUYZcHZ30YUlYumyOd79N8krR
nY57eirWIPZlbnrB/f5xsX4a+uwkDtFL2nMCE9AvTVp6yEEvLaAgR3S/Xlgv34/Iry/pnK2XOOht
X2MkD8BOh2aBXDJ/WXHyoMULsEo184H+XjuEpnVtb3FTSOdu2w8XDO3JK/1m5j+98OkY+LRs205F
3RRjEcXFaxn/5tOFffGjpfv080/jf/r50YIuJsaa07eU9V1UPAn36DQZ9y7dfX+I5KAzBSXq+AsU
Y9w7v46kWr/oRItVM62AdHlaNlNSb/qNyMLVUSXulZ3CEKzAp0FzzPPF0X86Lj+PfjaPIx06Y1UY
PbjyV8gepDKFpMKh3YR5mU4pHiAt0jbzDhWYot4OIfbkQijrvIrmv22DUrKTH4lLaxCfWSDgx2xN
O0x1v+py64ia05yu/KzL660zIzaLcsg+TBBydsQKeqA6vRjs+Mk8gFeHtjqI3CA1fTYJSH/NnWFm
2eunfkj5XfugbpxfocnU9fjs7NDtC+kxaJPuxuOlPu3gxw/waeyzhRb6IlIeGZZ9kzfJjBrgdtve
TNviL0iftwi7eBnqiNY0/fVap08+bkFD+gHYZ/64vn58jJIyjdM7kfyi6ev6oUu2QB0lFuqe8l97
mk75/rq9dlZ+2q/vH8ddcHfJp/zJ7nyeuZO1+LRNhkWEjpaYOVDV9/1O7iHGccHgnNb/+U5HuSjq
1cGzxAXyzH+sOyVm0S2w3VQcfM0kkEddtLEIEag8XKyDHNHz6arOpDoAYCPUzVa2Q4X0EHVX/36Y
n6wOeuNwA0F1GbpLzg7nnhh7bkpn2ZfNe8iOSlywrt+tDl4S1FUUSaBqlZz7HAIFfoXH/GjfeymK
yIa9Ajj836/wQ7Yehf8OAI1Y7og+nTsYpdN5IhyrYh89Nk8E9DuUCKZiNaVk5WznLEhA4RP5+Pzv
YX8wcxgW7D/Uu9v2idn+daX4DOi/zmmL/apm+fIsm2RrfnsPcKkgkruuk3nrPaPcH8gZoFSsm+nC
ze6HwxnjB/CssMFhZs7x2Zak7jgA/rXfxSINrpwn65q/qY8pcbbxW3wYM/3Q3PQAwXYbP3VvyPWl
tt3vRgYkAqD4vYig6to9L1lDBVNR1E5Q7KkEkAMaCPONb90gQIaA5uhcuGL+F6b8umu+jna2a+y+
tmPthwUy1DqxjuUvKzlhdJz1mPur8g60xxVfB9mUICyYPNwFGU1urp9RtXhtp/Jm3E45yZyVWRMU
BSw5hGiyf6+H7zsJWs8InaHHGxW7KNj8uhxitvBQc1rsmWoSDw3Ll8RWznsscKx8HeFswQFMKIp+
suK9t7ZW/ku31o913j2a5/ixvdb3am3fsEvRyR+86a+Dnh3mhUSTK4Dpxb6763cLuMxLrlKeqPRS
WcUPlgLhECDZAMCCXOj5oRmNNZNThPsPZOWhWnUtc5ffejaHpf/3h/pp48YE+p0YDN/J+c+d/2Ti
C92PPdTArb0ElejAbszW3Yl7fahJ4m3Jttiw63nvP3o7eiyurf0lcub5iyKjeGosRwttDOwOGoi/
LhRbBmZqatfaWwjR0fJD1SYR0Ohs3S7VzYWX/WkwOAGI0uFdEco+G6wgsxPopaKHvtuqG5wuG0mX
JFJo3F0uoBTOzcHpvT4PdbZS+rlt0QzK6cEtii1U7dCj31irpkOgjkLTrkKUgNBLV5Tzy+X5oGeO
zjTTGmgevF/7cIyqrDwEWw5riyX6+9+r5ptT978jeSdzjxwlKnS/fjaEIl0FqSWsB4iZ7p20Xoms
ytodQroCTgv0VfM20St5jG8uiYB+24TnY5++8qcVG3SDVw3oBtjH0B8a6EOwrMdxQw/ldqr/0gVM
yfLj36/747zCfUfVOfI5aL7+OuKsnSLsLMyr3a8dP2smkpCXStMkLO7mbVj+f13m/94QRhMZb9hQ
HCtfx9N8dMTCsXiWUtyLSWeNUYndUYTVtu4jk/dO+UiLUzdzo4+VuBVhnXYgtp8gWug/qv84S5n8
ewq++RVnz3QOkRH21EKeA3MQswQBxmNxNRz44zzCSvC93qMh4nrYnoRuk4sFiD/tJbAnkK6Dg3SK
qX6dDtaPamC8BhoO5ZSH6r1+Ll7r47AOUwrplcVddSyx9u7jvLK2lzRYzpFgOL0w8qfBz769PTbD
HNUYvIESgMynXX+Uv4JUp/xQ7n2WwjmfdyYn99fWjUEn16XG/3MXHON7DioBTpiBGP7xmQuuPZjH
AVLOB6rWcjh27HYqbhz7UtvWpWHONrSrxtluBgzT/TVXS3rBGp67A/+9BNC3aM8/NWv/d0v6tGWJ
b5cKDhIMb2Rei7Ld0oFfCOj9F3757BKdxnB9kEyRQgC967w9i0HnBPdsww5AUa7rVXS1ZPKqO/ib
g5UHH91Bo6PxKs6WQ30LBuyxQJRms0G6AUkqcYiR0///b5gvz3N2AggVoV8FHNdD1z6Z6A15wEQD
kQdm2WvUPM5dhsXTQja4/ej2fEgMWKvy0Uds59/P8cPm+fIYZ2dCFJehVTqYFgHsbozS9ti99SxQ
9a9cvq78C6N9y9/iK/hIsECt56QShWv/173aSoauPD2VB6YhEsVT+7lXyTwnYPhCPWCRKBquc+84
5Qg4/J13JGNNotG6kW7+/drfkjD/+yAI7wLBifDLf37PpyU3hmJ2WTCWh3i6d/xEudcjhXxuOSVs
w48Ifh78S1eA/7qxzpagDxcKJPBTHTxiPl9f3p7QQTbFcwnw2D5cNROa+FdteFV5q/J2Uhs3XnkN
es8hIvJBVzJh0R73IR1d+AbfguunV//8GKfd+OnVLWixjTRYyoNLf412l9aoFy26o7wpADubdkP9
4NRZDZ0wtGVb/vO/J/6HsxKdn6caalDDkWM7s5dTy8CioGF14MFzBFxtAXisXST8TUNxrYQ+n6ov
UnS++XWoS4BpQUuugwjtt3YhKBs1NRfNdJCJRoAEzNq0S4LUyc1NkC4v+N9vv29e5wwE4XRJntuE
Z9CSQfykRh3DAm/lz3+KREu6pCgo3gxJnI24GKUZgXO/o1mNQBlAVNDk+fdcnQdbcVWOcFVH3hOB
qQCQ7K8faqljPgwogT2Y+qG0aAJ9Z59d2AjfTO9pDHj4p458UJzOOwgFY4YW2kyHIayTEfBGjrbV
f7+Gfd6mGJ5eBLE9EqNl1MV7nH30obdGETM2H+b07bAz2SZ9abPlHTiJDaKeTvp7Sp7L5E1iBl+8
PDmuVAYiP+p60+PDEVzUJNm+PWzfoaKSPZ8EaO5vb90ku9qb9PWvTK7GlZcEyQ1CQ7jAinRzKqq5
ttf41zb7a9Jff4ecQ/ZPpGP6Nzh6aMly8Z8fZuXj96bt6j5KpjRK+FYk1wiy+UeE6Nd7d/08Zq8q
edyLJB/Sf8/Jt21wNiNnLlzUElSizhQzsl66B9/KyPuksDQJGCXbWF2IB7inCf5ieb4Od56XtIwe
By/EcLvD24GkGU+edLI9fLxt13eH7HDctjn+3OdXV7/W+z/t+mWT/ft9/9Md/tcTnN2tZDlVcrTx
BMFbn7X7IN2+HVd/VqubPMth85P73CTrIFkn+Sa/3qdPm32eJDfJVbL+lUXppSX5k0X4tCDPFUuD
2fNouOBpeNLkL2F6Ec164fues94NC8oqHjFAD3EL1CvgkPs7/LHegyFHF6bCot8uebfzjqK8RYco
ydQL5Mz/PeffffKzr35m6LsoAiO8wUPo+oagOBe1zs6pgS6Bjw4dZfZhFTsNfgOaRClqf5A65gq9
wZecu0uTfeaiKlMUVHl4jNWTwqY+vBx1QtIdTw6guaQPCTZfijXwslrd9Tj/9+v85mq9v39203T3
eIsd+HHp838/iYFUB8od6QYEltE37ny1rIUx8VyXADNKB/Ux26577LTKmrdSPYOqrrsqk2QPIIia
D2ORkg7V9h2a+RM0IsTVJSnyc3nUk3mEiOWJp47KQ8Btz/ZGaIXV6FuLOLxYUHXL+i3dqcy6Fscp
U1HiQ/wNggeZvW430RYT1K9BtC1gLDNwr7Nm9bc69I/qUtn/D3Pk4FYBPw3MXRQZ/xdS/ewmNJbq
bMW6Q6k0ipjRQX/AYcSzoi7IOnaKPnd82qzteepzEOn6d0858RZMYnnNQyEyMSu2UpFT5iqe5Xrs
tHUgYUDzpSSXukW+n5R4Vg+E/FN4FdGqs5U+Od4SaqfqDrV+HVwIK8v7arrU8P3diJ4GwZc6gWwD
XFW+LpomjFljYgwSnKK2D2i0XwCliZLgEisM8IDTz/pqLpFfwJoIXBS+ntbH17Em7ejGba3pAV4N
mCcCJXoLpEmgru4N1P5FPVO9L2wSJIWsD1pSLav/M8+Qll2jNamA3uos1b4dwUvNSojPvLWqsa/n
2Sr/asGDk/bsGONq7KL3UdRwx8dYF8cFob6nVo01GF2jDyyJaQ2qKE1rGbpxkVRZj5ZDp7U9LOqB
AZjmp1XAJkhPFAKFNj6kFdfzgrWUFJO27K3wjXhuzBiBgu22ExqyR6//aKYqemp1w9xtDfTskALd
CECxE4rliTRd1wEO1kg913u/7gAnSgC0I9Vf5oYFRY9fVEDQCiWm3bistOcrvS2HWM6rkkejg5bn
Yah+z4Plw5lz3bbPKt8s8CTKGbCdgPbL3CYzd0ugY2ruAbwTsKDJRFdW/rWnIy23XazQEGfXJSh5
hTsABBX4YinSealQfclN55LcnDTDUrfhkVw7SzCUGzwKym8sqvuPnmL1oErZ0yJFdhfIdkFQEheF
+MGgvwT9s46KCZva78tg540WeOYSSI0tupynu0bwFn362q/3TAS9yUxtd7eTJPR5qWT/u/WkQ1IN
qO7BqXjco4oJyKQmdOJmXRGirUTMXj9m9mz8zNccTCdadxUA+nXEgR8cxvbPBNiXnfmhbkUGfagG
B5Q7V9VqLl1e4O5H/G3dS+dPA8ERa608ZSH/rCwwTHQ0LSsVnj735A6hn0RC9gzoM6una4hAyIci
JOhHckqfAs1UsdbKejTrL4jY8tFL+1gRmZ9aOg6iO5G5x5bXR6WYuPd7oUVC0VdermRbF32yzKK9
1UVpV7sFUoR4p5r163KsCzvVFnHmTdjE/W6cyHxSgLfpHx7o0tq6GrTJbdn2TrfS6DypklkT/6PS
bQjhkFGLOHcsV7hJO6HtuXXBy0iZ8YtpM0AueUjapiN2FnucvWsZDe+xa9CQVFldj95sf0I7jVZR
/2R1tgEzMFjwvSjtB4iaB04L/EG0GJmLGoDcLPBMjEi1x9tHzp2QQKUlBgPfkl3pZm0cUAh8GUQI
wcyy53SeDRghFSPsr482SSBL2tlf1xWz7dS1Qo0hCQqhohJfY6VtdDxkQxmhUt5d7GG+GqH2bB1C
9MZGh85C31puq1IjguEvnpMiE2N+TWMbP0wFCW5HTOPtQPp4LRRqmVPAwKcPAzAidNNKhMhTmyzI
xZW6d58Wr6wepQWcOPUDViTOFCOWNRiK99cFllgSTkPwTOQY4otC9vAPeiMU7kgtgI60KrH1e5x+
PHF79BKher/voL9UgOoFakkdiyTshEbP0DTyJ3vgPU8Rq25/T2qatrYl5xLwEp/tVMjiJq8jQ+P0
1Ku2mXQMyhNmUY94gpljgRDpJENUhy9W46p2Y1eDMIjDVsWSLYVkOWna0wmvfeswVzaCD0CqNo91
7cthbyJHYLZ4aZ3UdBz5IfqxATJmGPCg5RKIKO19aZdgepQO5Gk1Ac6phyLcAyo7GiRECjQPALTp
466Gjnb/w2+LEUCKkcV46SCQKEYsWvsxRPvinCEEEfxuwx5+39JpiJYwUvIHVcrpVz02nKE7twqh
TsJOH1XEJXKSYVUDajUCOnJaZDAIsdO3V1aBLpSEqwAGq3eEr/IlXIi7qdCn+XuAgFOIxq+C+Llr
N7TcowC2AwBpLpC7wX1wTEbichtaATM+hBnjMchtu5p9SA7FI+7J3tLXKQFQ8SWwe+0Biz5ok8Tt
TOJcTdQBebDsotuhUvAxK06HrQpY9cRkE1rrcFDyOVau1W6juNPrhUxDvQamTdsJvonFV0LLODow
FpfVLRReqJNZnQTJGomYcTcNtDrFh9DKlbQiEIduaXSwXiarv49rbl0jJMzF/QjSD+BgZNA2KgW9
kwiRS9FmB6v/goT0OCeuvfS/uyGM+xwhgvLXhLLU+1lXnZs4JvJvQUftmzRSYfuw9AJZEbeefD9F
V7GL/qVQErOO4DQuuYgHRJRLOg1y63lFB+5ORGu1tkoRmKSijX5oORLvGzsYrGDd+XNxnGycNGnA
DV7a8mT4e+pUw4+L35g+lQI9BvfEb5Gt8NyiqQ9TV0eHOoDMESxRqFnmauHwdIyafsic0afzDtJx
DPLBxIYkUDe7SuWK9jGS6QWePrWxPus0QAUTprGqBGiGEySW4WlAXgu6tf6yk6yBGoHXehEQ5U5P
69R2EEVOmdt2ryiEDu90ObJX3NnGCge0DSSwH5dTu+/Gohk2XFrTLUeRZrVqSgIfSPixRlZnma2c
kAHyGGBujcCgs8jBHueRv3VoX0M6yalI/IRWkcVKIgodmsxX7WCSyOqXN+oTTEKBiQafzRq9X66p
LTdV6P6HEmItnRVTiOMmhU2Kaes3LZRIkB4sS3jow0zvEYaPeSaHDtw8w8AiglHQgbiiM6fhrSlj
rKJakrBPTU0MwGOn6uwM9txHkRMJmUK3HhZ3WsRd/RTRgICp3k0WSqQF7au119eeyglt6d/J51Od
y8oPjygoOkVO3HDkmRgt0SddMDbYoCWqxbICwdA2s0btDBB6Di0CYWYXo6wH2qDewbHg0kxty/or
fAtytIJqLnadPUi2gaKERddTEZtgbWzdP4RlpKrUFHVHVk0gebOjZWntrILWH6ryxd3sG4j09Eyg
rCCg9VDmMe1HsMAa7XXbePE8udfWfKIjUAUqBDAACH1q1zH2Crh1cyu83tB77fKmPUZ1x+iD3/fO
o+x1BMY1cmfdLuid2eA0nwF7QpddQ8on1U8E0VyvQJoJngfMTT818wilG3ip6dwvPQo7+np41oCF
/12MqBWwMZ4zblAFW9IEjntsr4q+EfD14IOikke6huGWrAOzGrhdQt0G6M9ch01Uo/W4H/0NdUBE
vVtU7LAsqhuFuxoH1+O+mAqbZmQugGonoR4zSgrh7UMTLlW2dENN1wtrNSpAAUGMt7jQ4BJsT9yo
XxaNQ3pfYA/JxLJQFpaNQzQSeFgc/hO8hSgc53vNtXGuFZ5KZyac3Oceq+PNKQK7XhUL/jaynspb
XeKKmcQo531xbWtiqYuGmrvOosu735OI5dBzk7cSmcMrbSLcVUwp+D0t/ArYz0GSO3eKkAQ+Hbpw
K4UTfSCgwN6Q6JrnO1nwiK6UpA3ch6H12YowtdQpG2wGPH6taZWWyjQs0fAYDlDimt49YaIoGcuu
iaHPVRYotgtafMMWh5ibQIXPw686VH4wKAo0K6mH9q8UunhsQmN3eQPTKFK39CNoFkfo10O2qaVl
XsjQZYlZJNK8szJgjLUu6dKyCul1hWojOC6kcW5whgQi4dGsXvUMNyfpYoNLxVyO2EcTX4DOlxSz
nERjyWLcP4SZ/9h9WN3avFjQ7NfL9xhW7aSKaGAYoYUInAlcjfjZUX4Ar8MK1IDWAnc+xGXHcHch
7iJzp8JpUPcsvh2mUD7Vk12suXKQ0bFif80XEj1T0Lj3xlLmFhJvRZEKr4BYmGta+y1mBJEbNjQV
PkcfeWCK+h7fQF0txAfVQ8DWISVNn7NmmNSVM5Da5KUPkbZkIgsIJMjze17WeX07XmOK4H+XUYuw
ugCFDdmmprauqI+Lce5PvHkqnAFBcBbBzU8WARGCxGIT+um63ommvJ94HOa81QzXuwbsKTgjhVdm
/qCJznCZWRRc9wWJIgTU0cUlQlaz1KrCuPkzjyHm3O0oAyezKmW1NlXc9TBbOH4OuH7pdt1Wvtz6
tC35xrWM52QOaevuNkRtpsTGxJkl1h61TJWh3xukl1C4IlVkAPDFeAilEHryNBxXwEcjExQfUwjE
h1Gi7Qiymjg7g5dBKf/Z7StcOGpvhGavFVUN6mN6M15bQxvLZAw495EDQKkd6v3N1KazhvRgomm9
5D4sNYSeWyTcIaTjK4TfRwhFJIHjDjvqo+Na+hJvFXuj3jtDKWN4VnZ01ZTDhErJAIW2yRJZ9ZJw
Ek9INpbhC3VKULs6NQ8ovJ1mUP19T8XHydVenYiGBkhMDT4PEq+THGKR4kTsRGZkfi9oKAjos7Go
MtYHRqPbo1a3mnPrg0RDiBhbbCQQiH0rVAo2HeDFButJp3FZglXmt95tJ8Y+yr2uDbuksehEk1Y6
4cFisV+ms4dESYKmbeRHmr6EJzqijP1vi9QNOBCe8XYNfg1id8YXR/SY4douXS7/GGfk1zZnVOVR
3WJLVoGKylTAa6KpKLkbggMf+uihqBSeyffMfEMIq9oVcWBoYFGa8AErj92bkUWI1RFGrcyOBdjO
QjntcZo0bXOxoCMZWCpMAH6GHm8k9UiV04aXuEKZCMo6i8NFSoJajWkwDup6CJBcoHYFKCoct4Xi
GjsZYMLNSKDhiV6E594V1R2w+gHiTCXcYaI5tPzkSSgE8nSkgbwTdgNE6zwbkyWdmv+pZGtDONun
MIPMRPGcx8HC3uehW+76cvTmzC0Q4sBvqaodZrYF49YO9LX0cWnFrIfW/ewI75etXU1y0lYB+ixt
7gaZg5oDmtgQy3uCtZ5kxmnF+00RsjnIItzsXiNReAT6boE8ynKZgjy2BHudcVtFWGjwez9parhD
IPmK6IjGXAUigZhhdZ3WKuO70R9cvfZKzoBeDHwy5OPgl9DXgwneSGRSUVnfamEnjhfRV9vzjLrC
ZULbcAkHxC3LyMJ1FYWVC8QMCtHoPJxtaufUDfimHqs5zIH3Yu+NMPJGIx7NNk7D3WbTyK6p7+uY
ChzWA+l0OhqFIhLRSEmhW6XachWxpfeySHNptr0t2xcwkyOcjJ0POLOU9ZKejtAw8RZS4xoMJWCW
UunV9mYRU8PX0ALu3ZXN4O9GJbi4qQY0ZsHh4dpQmLZs+xjQCpZ7UqQ7to6t4Vxzy8G+h1oUaHba
cthet3Y77Px2wIURLYLIj6BANoavjwD+Bm3HbAEnxR5OltJBl2zNPACTWS/dOgmwBBFqn6oC0+V4
tck6NnlR2pa4B2SIDT/hx01rNNsg4sSoPzwvkdZT2jetxmXMQqryKC3SIQLTIxyVxBO6O65c355K
eFR9G2UQ0gjR04WV4KR261Eb+hXoS0jCsIKWAcX1uYGF6hy1CyqnIJkmo7h2YxnXCS5HsHYLUZ6b
ji71qtQNKerdeUd1mBd64WCsSNWgPhPCIzZMX+nmo13x5V6NGr6kOjW1JLNbWE3aiQA5BETYkbiP
cD35QxZtvS6N39urAN51j0OTey6EktHdnqhg6ONjzWhcINjPw2Pd0jFGmHCyFbxLjteAihKIJLql
TrQRri/fYrtZnhzLmdHxYazpryOXCXcZd7ABK/dAq46KubiLGwsrfnQ4zr/QpTjGB1QUPFtVZHC/
8DnCXzFCVg12sppXdQQTjcv7cLJ6C/osV7hP1ygOE14XHAYAvsBCn0UIgRCnhI0dIPke5aKyoBDC
5nDo0rGaSJRWBfgfKZuC/tXtFDB5rKKtl+B6jWgPG4flVzQO7oea3QDhG+U796aZO4DJOvhGwJ16
2Mw6ZNoFWl5znKGxK98ND2KVBicPH8HBVsKAd9Q9lWPoQaV9b6MbQMQCdmwscXkq5GxZuHeZEB0+
DtfHYpyjJY/IVNMM4iKue7SnYupTDnPwR9Q8JonxiD7oVrkIDZa6e3ZsXwAXS5b+EEWNLrNZI06T
lAxU10PMecA2QWg6e+XMo+usKssgH8y4VNhkduGaFXI9I1gk/on9xp2W0MwytlttDGz7TexXwsqc
MkCACaGksEybxdfl0Z+tqtyNbqVo0tk2CCrtCHUjSFdFpZfOzdC/u6y368xHaCXKYwcFoWltyzIC
W9NzfkdodMW3WXhjAGhvPSdfXNq1qWmd8TkyobmWkKvFKQC0/pA6tGnfrMGK4b12gw+KtxIQ9FSs
gqzTaNfBy+ifQpATKiG3Orb0uK01YU1az7arc0sN/iZGNGfOJNoC7ERRaW/CAReQPI6FLNdqljJK
kPqJYUupFV03vQUBpIbBq9KJmWAaMugLuugPnXFgWzPiMwNtxV0juUDIeNRBuK56UD3TCo5VlJg5
mlqE+7WLBh20PkGjpPKiIrUlJQguS2RWV3HTIjLc4F7GIPcIXiHo0hbPUMwpEdNrmbfrvCZsN5Se
rhYNn7DFChwRKHZHQBP1cqFs+9RuprDJBuVMbxVWmYZGueBweuuoRFwrZnU2Gqe6soZAWiiWsVwE
YTCJgLZznIBws7x6BxUYhHImBEuvAVaHrnmMW9umhWZ8B4nKiYyIfUu979lA8Aj+gIICQCSA51l0
+R6xCDaQzuQJQR0+ZzZgmHCYFJo+4co0GkKXaLfsIdsHrw2Roj76a5cxIOyWNh1ZO3WIo7WaUeqf
AeJB1AaOiNSpjTX6bvC54BXMHgvX4Yy48MvgtsUveGQzS1k1lVD3rJva6TZ6siHlHjZEWleVrZpx
tRj8I0EmCTm4yB0aB3QfxKZOvJsIYaF5mMMM1f1Ru/JVF9zzxuZXIxUB2oxrr/GhToke2SdqJl7f
WsJQmyTjQkoniaoY2i8TRwF1M03zjJTVUEB0F1GVFPEV10+I0GbJWl4AaRsiRPwylxM8JK2r8Q6y
3MWLzxb/vSmqRb1wBTfzpsMR4j84OLTn7VJwm93gKSdog5HOx9EGTp2zI37hFG+jbhd8MNXUe7se
pUlVLKhOsb8M4GZu2ECuB6SQ1xaNU1gMnooemjFCu0BBjIRzQqZC3c81H2HWpARlF67RTKMxFb2W
gCdEXQCcZUEiTx9Hb+r0ljq9tgG60kGj7sVs2fgWtQnKI6+qysp8uLn40q0u74TQJaqwcFsyH0JV
fYQAOZIFuOajyEMG+9ZVkAoq2ELkqiiYFac490bQRQbj0+Gqr6zQgcFWzMoseKvjFfAg9iOi4/2h
CXGBW3N4EZAra03lH+ZlbH9TEbUzGsKV11+7goCS4LJZIoKN2yKu3rGOkKXHT5JbyY1pNn0wTSIb
unAyVwbZKpjpE18Cnps9HGTXzvVTNweiRORBB2jfRQQenZ9d7W3ENBC56Y1GfXLiR1NfrFHYy+28
qYoIHD/AEhgUahZ8rsFY5BW+blAlVcQJSB+R9JEPst3l9ExQYE/HmgCxIvWIxxtkEO4QsOu6HJ6p
DxC6GoIu+R+Kzms5VlwLw09EFTncNh2ds7d9Q3mHIUqAEEjw9PP15Qk10+4Gaa0/hp5C3eX4QB55
q5d4eFHsSN2hTjlH93TzFOORiOyyOOEPCd7DhCmFry2tnX2tu/W7otGUGXIeimI5bGjIqJc1S9dc
dDaF8tZ66Rzvq4a2vH3calF/mo0j8dIUjDcFGN/qVd6Oa0JH/wI3dlHVbV580WWo413WB+kXLl/v
l3CmYf1b6zIp/oDU2eSZ6zVgCVnlVZmoBENS5VEoFfZ9AndVd0yxEqSG0b5yzlMY9gBdqurJNy2A
tmAFECuuFnBMhdl25qRSbr5ltIr8p5Z+E7dOVAlzrIZEPlJmPiKLc7aAKU1NG4mClfK7vB4Hub20
zCEfTsOAl69x3L1BokPlkNjar85NVmdL+jl0PklI48YssRGM1V3WjZ8nH1JXDPtycvvkFAvTR4+Z
8WqyRIZ2+u3VQYwidzVduxso8orPKbnGj4mZmni3Tto7xA1dw4VfS/8wFIx8h6AX263tXRXvyiJD
HhnS7PjXr1o3uV/6cXbBogDCGFJjG+ccOFNFBvyi1EvU+xaeoxcuBsumZdgtWxECSdtUgHDqtGIV
8XFVLFJsF39Mm7fqGnJ96JwY+ee8ULcxzv36sjBd1xckDcALkrsx3g1Dz0ZUFa7/wZeZPrFh2PtW
m/h7yfixdn1YLaek3op0l8Ri+tqiTAc7EXWMXNUYByVPQTIi0h9qDUBqVPzsgWMK8II4wfUxjqnd
AQKstBqY2HlrgdydHSrOguNeUj5A8GLJ+pwNK30VsBih4tP0uFES7mjeotFfDwmn9ZtZB/mjgO+e
mkUzhzmu6vOQsspL3YE9HYaVTS/3Ws1nqsNOjfQHLu5/UniB3oXD6P3qKqf/Kf3WmXfDYsVLyIAV
7meWbnuYfKWeDekj9HnRl/c5d5JRbUhldNiqdaS18Tpgwl/E7UcVbyzlIq6gemK/Kj7ajq6AWl6B
es3ifbCIHmpm2bEx+8outdkvbRdnvA+hes3goMGodL2iJARIkflUDdmvtUJZeekY/h82TISvZb3A
4RXeSDtTYZb1sXMUELS3VstPWSSM+1XdIdzwQM5uJtm08dF4srkUkyEfGIPURkYFUCa/I4s8z6gT
ZmcooIiBphHx0woG8MHlEPxB5wMzlMKGw7EVW/jmNNzubEzz8BHwRZIFL7jTd44SlDJEsvZ/4nlK
H6ZuHGAwvHFscyfVC4dY4KsPnbnFsxeSv5DqLXtb06J1oXYWwqi9WgH0d3MHYmdrTz1ja4uaA6cj
U4koy+hz9k1Vn8aE2PcqjFzqeOCh7qyRFHA57UqJrs007EwfNovKYybAi81C0RN2mem/ZQIHsgP8
FO9x6UmAMEDDF6IgpDkg/Z+yvO1Xl1g7r5qCPOoYotkhloJfulqDm4TIt2Y32nr5U7kSHyWXMkCt
F5nRnJkhlxCQHio7xy0vIM2G0DbHYSrcp7EY3WRnLDhXnvaW33cOXaNPaqCuhxZ2PEHW+AIueens
e7sUzX9myEaZl1InsEiNjt+kI/uAiLag/4Dtp5M6M+zAuZy6tD/xV/sPZRXW224ydXZqAiYGOIgC
47Oo6xc1bv50GVvNQxXSddSzJJL6xku+9udhbKiLpqKlfa3GaRNUbGZWHqKZkKjcDdb0z9YEGM9m
UZgXBALtk+BjPs5lZHgipiurwVKsf/WO7u8ABsq/61JNrI5MbT96DLZ70fpAOOka3wjv6l1ZdBa9
BlUV4diQXfyftJufHZZmjuWrDaDaeAbX4TJrHivlhv4nu8UVMl8SNGZLKfvbca66CcDNn5iHXP9S
dWuRHKYgWlGixW31k3VWP9NMx5+q2ZbXI/ikLXJrAvvjhFLK4zqr4RcqCaaetIzqeM9Y6ZAdDh5w
Y/yVSE1jSjL+pVvTn9OK1QzHhpH3NamCbfxCcjrTYKOifhKnwEFDm4vEGY+OLdV4O08ZTHMcrNen
rBmX7RwbvwrP8BV+BV3uCnGZh4WmMRtbmjwq7Wz+ueky8dnwqoUgtSoKfoPFau8dU22gvpgtS9QV
hhQf+O+gOvpO03s5B7f3BQAv45O2U+0eut5ovkBlY4c1in81YH6CuGyePZIbkEDr6MlFF8A4WBfD
eBNtTLJ7H0b4K5ZQ4/uCM8o9yK4NkUxA7yMlZ/uoz+xlhclTa4rsuG2aZKawBZ46ZY3XjfjL1hGQ
IjH9vzSDgAJ5a/RHwlKW8rTHfJELwsU254XQf7o0FQJx+IadKZuN492MzPbqGIgZEHwnmlG+yxKS
5k/K/5zcDrXr1LkaaBk90NiWztARpQj2G+VxTr1boT6Svdr4B95xpoXZ7VBMDUVg4OecJ0XyFK1x
+N88rm5x0Kk3eLtyrZPvlLoLsAh3dmGDYeKPcdQ45txU+ESQQ7OQImZyiUBep3ChV1PpHsiALlNn
OkTGcshaB3jyiD05ng48dqACcNUhOrptlRjqF4cXVa6OeAr6tq4fp6gHG41BT1BChKhrbphbQwLC
6r4gsLUOURAVXLki76Kwlnmg/JXJdUyjV9fLNsqnhpVVMprGFt5eJKNh2csqoLTAbbsjMhhc8muI
5AjWM5FQdXPqvbe+d+U5OjJ2LnY1RbLr0yX2OLezSOddlbH8zEz06c5JgEhNBsebA8env3mPLaKR
YdYwklZP5Z6UknR991vFjZ8Ko50D0qmhuVG12/BgbhW02IKMIj4sMVtrzoGazLikyjXYk5te8wWt
jej3rfAD+1iayYPhVfBz28Hxp2Y7zINYqyeryphUowkG6ikKEP5VnKdLMj8Z0DSzl1G/VTf9sIj2
UcVu5Z6WsPPNJVMGuF5Mjes8Iamy1bmOuyxh3bTyPp36UjOEO9nSvAPgtQuLzqD6l0CttbvC+IRD
/eYVUZtd0j6BdJk7J4r4hoGZP8tq8MaT9AQYfba55i1gPYt3FSn71/Ddaur2ds3MesqKPgG/axzc
570z2L9oxYDDKBBOliMyPzrwQCuD/ti2WzodixWytQ9X83sJnHk+ek4h+73s09XmzqYo3jBhj0Bv
5XNBsLDdPYlqmcvzQoAr95M0hb1FeKeplEhhZvMqWoAjXCAokEthZJbP1/LFnPnD4EMSPj45oTcQ
2VSrYXgpRQVSz0VrtoPXRvgmxjq7CotcE6+ndkz1F1tO+ZzYEj7ET+rJzyd0DCPIB/FbB93K5V7B
829H4YxlSYgCg8WvZkk0Dr16SIsjPzJCONnB/tKbNpR6P5ihz1BV+FsG9CGL8S5r6F3eUQ9lmkNt
ex4moQOLqEyNvf3VIVWkOU750/Kx8Vf2z1OBMu8wRyKoXpYZ9vxXmTptiAitIMA78vqOmdt2YnlU
2AbuRwqa9Kfnb8tA3lI88rYtXL55MdaEx5beRJTtUJJNmu0KiuHqVyFgaPIixF4ADAy5C6hVbcX9
KvsQuihJ2moHjxHLC1pJG97ICZntAcC6tsdhzvCCLkNmvSMTahofAHEkFgN+8uKy1qV6dCCx+vOK
naV5nTPArA83HSr/RnL1VH9nmaT61luxLe+axI3seTVtfOf1ia5OZWHFlstq9UgpjRGi3Be2w6ON
qpKsqnnbQOcqJ93YtyEV6nfHTYKJxoakzx505qTzVzgEDU9XWBr/ZmPOIfC1CJXKFX+s2G/aNNCR
CEZmcqE6j1urLZL0jnSlJDvNFn7x3HU6a8FKY6a5XE+8PyeY4GneBcIPvSMxls16GIOoyHjKdIIg
I5rC6kamhqfSILKyp7F3Y/nPG92tRq8VIHTTQ5YJOLGpt857GrYiOjSzUzQnVBq23TvR4g2PnMrd
0yA8rsHeSwbz1PHnZWepbFd8SOoalxeXfHc+OtdVcd+agvHWiqX84zn4su+8NuFkjsGonVvYQ2oK
OvBeQhqGymv+Ghv7lD5MfaAOpe1D2FNw+OLS1AADKDY2CyPFwW27w2ZN59E/lkb6zYHS0VfaBr6P
eTNFkwhIXVSXmT7MPyARRjo7RDfBupdqLeLdAofXXWaYANjkTCj/6MjMMcfIjYhgX/0mLW9ip9f+
KaJl+S2RRb2dnbXxq9OywH/vJhUWf9q4RJ4z4zrvYEm4tvsdWAzALpIXlg324xmbVeIM8x5mHDW+
s+iY6yPjskacpvyrlGRK9NnpZ0fd8pojZEg3Eba/Zcc+tlv90YsOJlv8eB8ucwRM5PlDTGyalc1t
3CfLbTY2rICrdohl0uEWWqoQG9peXOrZ66OztghGgqgPw9yfIhS/3JJcq+6wshaogll6bGFhTz3a
Y7sTDD1q5y6pdvZCSkKv58KvYLYBfaAxEGjhsMmgPg+NHOPmq+21+y3DcRnBHBQ6PHQXmdopkyRf
MMQhzVVp772yH5FxtI5NyNHXTGP9AGkizMlKqJ5LI4Pru6xdy7vfCBtDW8WWa1qF8ZiPrVL0U26u
q1nccIDfOKXj8xBsEeC2H7XNthvC636lZj9Y0a1IL71IDADr2dn6BkpWlAxkThgF1wliYhfFfh1l
e1kgm2AN7FLiiOatpH5ymKb/RE+TXRk3TXwQcCvPWx+D1mSzdLEBF8n2wcmB02hkD30OMsjQ01hM
9t04FQb/rJfTC4D+8JilY12wAk3ra02ghznVo1TbsWO531ATjsE/ydMU7YB5mGxqL1hDKNMthlyM
jYe6KEv1f5EzreG5jGePP57MjxZ0aK3J7Ugi5wcSRdeo7ob4ZVph2vI5a5TIC6lRlKnSXe7JyFhI
X2FC8c7emmVkFep1pTLT6urTrTP/i+1seFgEGu/dbDK3zRfUxt5ZQbv9dfywGRCOx0LlLu3a5R7e
dcJTmDTjPSHHJcaqqkHks0IcvCcIAftzsqIR+q2Au2ekgQmPLfpxUd8AU4QjyZdicXez7VNUZSXP
/AHNmNFMgD4PXKtGF3Rhiu2/ZOk2igVpdnWOulxQVViq5bcTSjL3buHtafcyiwwjLL8FzFMUMLyq
qfZPBIBmSANkKvyDDMDW9jOSXe6ZMFjrc+H2qgd+aLU8yb4m+4/XFWd1EusGSCet3MsWpA73ZhJ0
C3ENaXTruhk6RTVQRMJdwKWFwsBW5TGem9TPF5+hgxdsksNBuz5yRBtD4LJiXfWDsT9brGk9uiVY
BeOtNHcUPODFsrLwMBu59jyJZnmoUIpLoDgmCMKwGpIwFNCyOTAaN2cny7zhHgo9e8vg/7tDEs4O
OvlJxFE+O90WXBrkqPYG5oC3wdmQVR9EbZgFTDBKdKwNsFAe1+VIceCQ2Pc0Zj/KQTnppjVxB4ff
TpmqDyoWoZe72+LC8ol5fFENdZq7KEnll4mjAUntuhTx2Z9TPrOy00Og2/Rf1DfOK5Kc5GkpFFqD
YULtd8OHAf+yjd91+RCbBbX5mJLlxBqw/tHJGMlfVg3usEvk6k+7Nm7K6AmyIqgI0hOO8KFZytDz
Lx0cHY8d5LKHCh+t8UG5U7S9Vynw7Q4EqiaSWgeknLbhMHfHKd6iB49fJ8v7SNXj3VVL8wMkLrpc
bGM95YHsy5eiUUz0gifrBqKEZz+I2CmPsp6m14qSHlpfVsjEk9alA9o5ucUvzvstPTKCbsVeFAPQ
nJp4w/Nkk617L5NgPQfbVKK1XbVk1K418DJ/eev8SpJNsXm2NaaZxQRh8a1hgs7XEokIoQaP8HqK
XDGh8VetfXWcUK/5kgJ5fEsdKPaVYSSAjxxbxyN9n5MYKKNdn0WxSjResaJ/IhnwlRwDz1f2RnDE
vcHDpH9UhLrx0qXT/D2ioaj2YxTydvnoi825VonAIp1M6/LcU1NEtVS1TtVnEprKHPluJcegDpyP
ZRqT+NCUnMP52OnI3pi+LFSCtiMM7gxujgUxlgqwONZRku1AEbblmLRFFh+Xuu2vsEybfSeDl/6W
s28HVMAyeHOEmn6Fo0O7JSVMa3OQcTGv+Vxv6fM0tA33LSeNOnZx4zkY2EsyphBwDNCzMm2D4gFB
Zj3t9ZISVcbYEY2vsCkxGXs9g2iemJhIeXcYQLT1KtzvOVyqp2aqAuqzghWosetY1x78bKNWeihr
ixrGOCPp4lKn/v7q9BhBMKz68I30xxx9SPFmKMYaEMDWdcmVwEF2YDMWtyLRKZdaWIJCM1dhwABO
7j6lO+i/zM+tve9bBWaTmGVOD47y++pS8yv809HQtt+hix0ETIqTZ7/MBrQiUIorNBvoHt5PUVnp
Q1xNZfvDD1ghzWZDnfcWCzzpt9zGYh8HYfszcD0+usa132hw2yhPtwj90ugt0ZRvkxv/zDYYo6Pm
5KxZDOPReffaq0sO6plbWvZFtv4O8DA8tgNas99KNda5TKii3T16vXq8bcgV3F63Eiozr+MGVAGW
Fzz4gIlGdBfQ5GL6yxgUukedxta/aa2Vw6PjKcW5ZjcT7JbAwI9ESgUeSgevaINbvUZTsUcgOMfk
4+glfIkGGxLr0XAInDfuBco3SlOjxRv8pTqpbTLtsQqnsTtHUymSm4Ur2rmAEUOA0goLDx97ofb2
3I6Veyz9CH68ZBkD80hL/VJPGdu6G4Xjh6mGeN0NcQrj66GZeo0zXXt7LsOO0FQfWzvSigo6VIt0
5HDf4uFhWKlYZ5xS4XJEgu3xqYsVWTwtHBaB3RZwaECGL/I0KqcP73gck/JgNXt8XnoA4bsRp0V4
4hzc5lzgn3XOmeuh4tOowvh624HqdNc434Q4jK+d0mp+zqYuCA+9cYvf8YTipO6irtgbWVR/SxsW
wa7UQV3f22R1AGSwZFV3PpHIv0E2st9Ln7ACt9aN0peObd9FaoKirT210GVIjGEK59cC/xNSjEpM
jJ9RZHkXt6Rwj1Ot1+piIuS/nFNuZfauCsb12JkpLe5ct/C5uUzqD0/Uo1T0ravpqt9r4mRKv0OH
XYGHtFs/Ta9b7+R5CsF7WgyZd7fEG+yPldsa3BchApijl/gbg4bn+UsyHCQmi3FG4dMhcAMFk3ao
TlG9RgOCht4bwAPCKCHdsdlW/k0OImMpstC59zxg2ZK314uwIUNED28CylEeBYDAlo9T4XM2ZKL9
W/O8oaeEO01Yfzw9H4QjW4d77lrC1LiNCX6SNpgwA2WBwb1Gx/tEfsVUbeDPzGLGLOr3AA/2L1tD
iYnQJ9jwxbGrLKvd4KQdMMawqre20W7GEO74Tn+r3bbliOrK4VNheoM8Wtz+axvs8qbcdQ5eMltS
BdUPs/zlKzGH+SK0cXcRNbHxL5oFBpSjNWrenV9ZwQO4mREosWGY8nNjozU9BilBGHh1kq0/2nWy
t36oWH+QqW3VowGp8liZaxCamRTi/k84bADHOu01xeq4NwJxmEy6faxVlj4JzEqKedlvknsXuFJQ
9lzo8m7xqyY9oOKq2/vQVbJ8toHcAsX4lNUCJQPj1YqAsrfp84rEeXmHGPe+JheG6ECGh9MdKo3W
hWO6SrhowRfMrpQzuSHSi6o30uba5bx4qKyheawVj0HhX/02eO4MCyBdGYeic7g1iq5q/kCsu8B7
iAbm7ClWhMW9dimBkTlPIvcL8ur0S0+NeGsTOB6cNEIAy7K/esepzWKepqLSfo4QVt9B/bK9Tn0o
HtA/X63VdvLNzvfW6Esl7iae4D+ZnixBy+U+8SbxDW4VcIvBRaL9maMe54QH8L7EDa3I0VbHeCbk
VeDs1p5J79AjQLV1czKhjmIJ6/KyrduMe3mA+y8i/tf/gH/L8hKDIvXHOkaqxNSB0J5TTHvjHuOn
J+4Lei+9Q83Eiwgm7RZEkZ0bCPNYMjHWF5M023xyXam+G9hrole3YF3Y+72l3iVNNf6zkY2/K3cc
OCak1+TNkrZPfWHSXx5WkO/EaRRCxBK3895L0inay7nHHqq8vv1WZna82zry8EkgZa+Xg19m06U1
OqKvGK1cdBdoU8+/GhXNxY5XOKHTAzJV7ZO4RuE8hw7q3yELSORvZBfAhY82/WSspkA0xpRAylNR
4ktD8Y8eMitWyy+UzIW9ejbWasdXz7y1tDoac+zf2mVIj+jfHCbhma95CoAHab235TkNhxDPaHZ1
3kEmMdDnDhRShf9xxV/mI+J+jtQS3INW6BmMtdN/pE0T/DYRSChwEzaa7R/zkv2wkG3zsRwGxtFj
maCflTt2KbP346oj5Y39juU7bO2cp3VB/cQ09tLfF5XCZiHDSrz2WVwNSEdErHK9NCOx/d7i9Og1
CvmMb5OHLfMX94ZBvUj3rjNWrzQchM7t5gtP7Rs7F+vDFFeC2VcNWbjPAPlLRrCYs4qXAnGHUp7+
pEprivM5gfEriKpZYOhS+1nUc2U+N7sBRis/rmekXdfH1JRt+A+4ht+hwX9ZnF0aTpm9ea35lewW
+DnkYcQvGS60ioQos/bJGDpkbZgrwFFs11FpLAOculMGq4mgvnZv1zrD2u6LOnwby3GkvzH1EeLE
ZTmBp5WOM1NINM9vEL8STU6HBwH8vy6KfeIrc0s9TAMsyjf5yHbePsa6wFIEEtWLPOpnMx+oznaX
3TxdXdKR40Lp1tg9wx20pn8LNjJ/L623mJ1dmvVesPTVXIBFYU9yuUo2YaHdZ+vypTwsGsbiAq22
DIQETvIP4vmBNT2K5ANfYGNB6dC2QoPUgTp6WdvDMyyhh8EIWSMeiX5TT5MzD92+7Ho2fifjQxyi
UKU/QTBjNwAKRYUuQn9mFC8Jn6W5c8PzzesgRtQJV2mncQTro5tKF/suIsEcWDP7jJMs/i3dpuc/
g2p/6s5171hj6y3vYZ0+yoKROQ/N1mMdmIv2ecLE5u1SVIugvIBzO+Tk4CtcSmh+B2DmP5y+Y3lE
SY9lkJ/EBkdbF9bbRUG38r6XGVHgTEtzcl9vrn4qa2d9qnxPunsoajGeYpHZ/8SII2XXRBr+MGVF
fYfHGN6xIHFNpUHXRmdvQoV/q2Au/4i2wLWwtcESHaq4al+IVV1Y+cdgfogGaPqrHIBr2E6jeA2t
6vwDKWkoJ8vNNjcFPW048qRLrks8RAnLvxcUUnIE10N2zxnsIP4qIj9FS+A59fAdokciAQeXz9T8
1CgiESzyRIgbL3RGs1dRlGEcKelbeHZd9vCncJSpuuHsWv4jdSAc71i05uo0ikh+WlrQIvRdTT+9
NUPYO8dadulDDT7J3Vq7/LD8IYjqFhdohCiBACnC0IQQeqypOrz18ESO2J06G5qDkCCZH5uIyidj
IfbugDrdl9ZNO3XbZDGotg6GoH4wyRSp20IGV2H2nHnVobNM7xiR2u0PNmL4I/YcBhvWQIhniOLy
K52Ynfh/FNF/QQKuy69b9dQi8q+B2tWIDs9qM2mWy84vHgmXqufDYrPp2Ti0KF8i2GLvV6GK4C3U
zfSzhZ4Z0SnNQ7ULu4GVFcFCphMEFKJ1qt3cZvQQJkkRrxfldu52ixumT5/xV6+vgWwRRNhmxHZ/
Hcz0zTQkleVn7LD54faATbNdkzr7ZlAjAsraBMXBdwWXBUKq4gxVsLxrXwafQC8NvUGzbghWn+I0
zcuqVN9bmgaIvBd3dXeYPuoftWX6K2OS4wW0IXYUi/j0r8+EBI04gePkyKPt8mmcdobKmzkVjzA/
QXg3eZa9GE+Rvuswv2KRy0qOI5b4dp+tvQ13ZSqQTC8AET13wgZFOAehi2uCdMz4GLrM+c+ZMVn2
lOAaQuWXmPLFATVcHm1sMsIZAlYbCeruILjF0FkQS+VIRDUCk6rO3bFXwTkMKpRoLTtFsl8h9rJ8
DMvpTbbRgn9uxiYE85sUhyUM3PAyTv0AZVMl6mtQzjSdFtHhZa3mudt7qo5jTu9Cjqjz6RNk3HK/
hmVz4aPl0AO4NoE4e+C9VxubEgeQiWji/bGbyJfGZ4+bQ786m47D4gY/fIG+vW4d84tpRxC7BNlV
P7QIaPQ/1jhJiEZXEA60AyPtEu71an0YcBF8GF8jnpWaWWIX+L4ZX9cwC9HzbWhK+bhp1H0wk871
hWyv5W9bYVDaIVgaOR+GJPiKpLM+tO7KQ9jX/dAel3Ee3m1jxWtSdxuQhBnX75nL+u+CTCW+GqXm
J1nVzrAno3v1Ufe7qHqT1EavUbGiIYxUGnx21XA9CtakEDmmO9nxezDqoQNEW7mrR02Sjg6Rhe0z
PmeyWzmLPiKyJlBcqbr80EXV1q8Bei74f87V7nX0bfXeitSuaBX1/AQ6rAYexQ0zzVy66XKGEAKI
j0otoqPrYdfdDQCQ/5KVOXM/BVvzoNcChy6OswnFC9a4t44MugKNrk90C1WjKyabte6+9TakGC6N
g1yVq/HH5fVWe0Sk8jsBfyd9Ci/issfMQY6BNG6SQ1GbTxLi1hAvYtM8ktefUb6Xuo570oyY92gj
qk/USCjqo2FriFcluuMTi9eijkQUl+OpQPVUIhSf2vFn4x5nBnPb4JU9M61yEUi0/W49qWe0J7a+
QbdU8l/HxspLTLhMf7d1Yj6Pm1I8JVBKNc9uGCOEhhj4JLmfnyCZ9PLQbn34rXxEp7uE7mNCdJUB
6nYyDD0IimJUU0DD01vIkv4Hp4fQJ1Eo7z9yO0b/YOl+ohUIjp7WzKW8/hqzX6OwJ9Rsm2H43C3C
LDIMELzj4PdBnrTDSnw6f4DzkKit/wAgg/opCyM/OXTlg2UmcHNw2pRpaarna819Vf/hBJi9HaYw
m92tpFZAGPtNdgNeHERnpLCifQlJBVj4M3vQQDXrlDExa819EqLO4sgbSBGtR0aqXd12HDhLF03x
+0IuW/WDbaWsTjJemjvkU0EGvkiyEQ8t2owBwNKeAVfG8TxVM7EKUYOIMo/9hk6tNXQTP9+GxOAN
iGT296qwul9gEdzTNqUmYmAfV3V7xZJ/agIrWiQKSfDeRn4Gdm5NlT72npnGF9gqPGYivUYbOHXr
qYcukLo9zImMfummXAkdZjp7LGCemOURPv0avBVTy+LLDdLcqVdJxfHKipwt7QID0JedBDm6ajdA
4XkQeBVGLI7uopj3k3H1HuS0lY8k9zR3sxfjw95xwKn2VWDbyx7ixEiPKU03OL9zN3Qdz30ghIU1
4tg3Y1SkSHvnaPq9Cfr41B70FrnsTqRhYuyRvtfFmZ+R43uj95SuM/6qk1f5tcDTgx9QlC/ZSsLC
eJsGKIPZFNm3gvIQ46iPEgwquMPrC21+qUNvc+R1DnOqqsafeIg3lw0Q1dO+rZcBY7qMk+JYF9Tn
yH2vfJ9Y0iZl+iYBanHlf8NUjigzYa2NuXf6LMxe0ahv6cHvjWHycmtiFIJeJ8VuDrz1X0B2S3+z
FQwcUAzhIN9MXYjhpuIkjPYz7RPfGeFN7tMEn391a3PIp3+dRZjyyU/WDOYm9duMhEpbd/OldUSy
nWRg6H++5okAvJhSlD/bGitxWQdTBWcN5lneZ4bwzxtS/zgz/WmrxN64TWJfNe80RcQyiWO8GSQi
fIyz32y3U9pGxT0OI/xWPgsqLi44UcQQHm+/9ncI8rBl7SRvV8TcioXkAPKhnBfAE6w7toXAvXGI
2LQ7lwwY3p6NjAJyjDrEOaXOVv6xUOnLjs3bXIG+kT7M/0k7ryZHsSVa/yIi8OZVgFyVXHVVm3kh
2uIRHsSvvx81N86okK64Z87LTEd0tJLtcufOXLlWl2ZA4ixJOkLiG4Osb3ppoJXYokwA7iJ609pS
/y7TRMN9kXfWi5QPGYLGMinPCwVGmoWSNCKy4d7JeIhbnraIDe9yVD1NbQ8UqLjDOJHqW6WYSHD6
nPF9K7QthAcst7UVtNL62QeF/yNmAgY3ABgukmggs+M2pV79TIOO8LFTQxKhRkoVyVM6fjP0ho7O
OVUevuWDL3hrOc6Fck0Rr//cZka3zHRdrlZ15fXtPutLqFdMUAWfWotEH+AJOoHXvZfTdQr7T8de
MWLYT1t24H44c8M+BQYAIMCTeAcIgyLPpdxdrod0qAv3XBfnl8vl/b5TpP6tUCjFOaUcUMukgSbT
7QC7hh10ltSTKddiek2KRu3X3jkOvkA6EvJqaFLrmXZWGE86NTm7iSppxgK8BVjVUAOMviCB25zX
uPccn6W2sP8MQXAi2SWVC57tpOsqkRfYmLiSFLeiE/MThXwK1EqRCIdLEJC4Lf2U1nWvtZo/XafX
PE85QLkbgargqU6++EySkL60vU+LqAfxw1lqNj05lCdzqIFO92i0I6AKh4/81Ci5Cdjar0BQiBRo
Cw5U2kduoOQVQ/O9eniWDZKhNKeXXmt3Fblp2EWkgQdJBf3wMSmVPlyZlRmMbVpFIT7LLd0FFBAE
8nZ52be9I6a8uGzevyIIiksEIss4VzSU+C1EC9TlooVfycrZkWO/+w2AnrefB+wUkszAaNTVuTJ8
Gkm4r1dnqEUHF3Yw7SUo4ExwYO5oT2JnUuhuPI+HEyg99lkC6u2t9gqVkrFVVY6hknEGQCeWJwhg
QvJZNC6UzwZEY58v56739mdUZ7+Y4qV0Yllu2m8XhcI32fSLFRH3UrXnfFOtpV0WQlBQjmVrLSju
iJkNTSgEL1JEKtIFeQLSVYFiANgFTzOJjs1S+5KPzx7H0+AJ5ov1PN1Y6uC9laJB1zPlW+2TkYsX
h9by9lC0ZbIcgLv6oOn1+hdN/CB46A8hCw9PH4+NgeSv6PKKFw/QzVhjvzLV0gUZyJiOdVq4JVeg
ywnqDtDIIAlBTtBcmg+U2+W0TL7EaZd4T2aSCD1I70R00kiHLsCSTP5s5RosZ53WDbuCR/vPM80G
tKoLXfQSDKUm00pHc8wCHHKjUK0EYbyMJOr87DOrejqLkiejfGKV2Uuu+uRRMjGr/mRSm/84kxrm
C8rM5JFOxuDyo9XS0nBNq+gPKamtbhFmnmL91kWBQpJChX7lS7GFfNNFqj9BIqHndI6bKa+iOs9S
8AKFsu3VkkpKlWmBvznrlTk4FoWo3DUbGV0dE+z9kzQSDbmXc9AecKxt7FJuAosm4Q6E1ajcpuzz
tLl0T/QD0DbRwUAibYqQDjGLRzVoQLGqfuiGYfXP9I1Y+pH8taXSHUtjh9FbEEq1QsKRo9cwEKK1
nja0goWqEXynbyACF1xZXX0I/F6vdkrTj+i0Vgp3Kj0UwSFu0lTdia3XUzahoSWMl6AZTDZuF9MY
KNED/DMkB/zdovPiCHoIzDcBRWtAE2TR8cif5fPOoMFB2PBqaWW6g+tz4hbUos4wQtBIQ1IiBKm2
8IilBNtCYyxelgkPJ05WSG3QDktFkB098Uxvi5eDyVNThBFKBLkebDTt0DVHYPkQmbPxcxNKE38A
91fbWqg2ysGvqBkEC/qJw45LLaBDo7QlnHX6Qg5ooEMT6TFt2dWWf15bWkx7IiW3RlkOcHOqT5eO
0tuYCZbZvFy/Dk/TIbDDRKp/dU2hHFMVXuvEthqyPLsLQoNQUWW66OEy/UtdPAG1SdWvEoQSlII1
QehOpKiC8jOYyYCGagMsgepEgF7AxMgUCckNwquSfQ6NVv+Z4GjAgCjUKIyhVan6dDrkjwDbjMTp
SsDoYMIpvy7TPK69TdLprbGCq6esVlZHwMKFCJLDssWojHMQz7oFo2ZfRs32nKX0JAdtqez63hd9
iyx1ICk/hkwtn+WM7P5XA1iXdKwBIIp2OVxq8yXK68J7tmiVJHuRCwI86QNmVgVtt8JXSa3aM3q+
/NqnxCDfv7aKkpI+PTAyIDyaxGM1dWTPL061UGfypiG3YELBJMufIjn0oYIXZYLrIu7A9whjQ2RG
MULcEvP60ab3ObHrgFV5qUuJV6ZV1lANpIYZ/MUDs69W0GY2x1Y2isoNO71pASvXgr+hs9gX7bw9
X+jpohVBEp5MkveQdnlW4J28OJd/RrngF5vcLHITfLrFK4QGX/0vXEoNv1BNyQ42J99sY5INhmJS
QqsAxhRfzwMXYE4XXRrE2yCIxPovUyTeJjdAH7x7Di+FstdgpwvW5wg8AsRosEctNBJ5CAQnkR9/
gail80ekria+nIsqPx/QAEZiolTUqjpWVgHobWDJxA3dQj4xuyxoSvGqNrlOobqpSHq0HYxvTloF
anokbd73W0UH/CO0ik4/gKGePZrZmlYlUuy1bgfp9PBLNVstBJxbRz9mSHBvCa5lKAzBkmiizPUr
T8hV4zaVTPBP9Q70cBN+kpPUTUHiYRCIk7gYBP/VH5Jlc5Y25rq2bVZqhn1ZusdOasqAjETEQVAJ
mXxCoWdG3lt8Aqp2F+iufRciEQd0yC7dIFhh+8tZdYGRwHbKH4pcsjZSeiu0LE4IUQWG1SaG3+y6
pLi4bYkCSgkQi6pwh7wg3QRAKyy8WtwXzVLQjW8ZjWsbsQ3kg0+jgjdDRXwjHyHJFphS9O4NEQrV
KZO51sCmE5zPzY7yh9te1lH62/K/QtM1s9i3VMOjHcjemWy4f8zJTA+d1Mh0KDU789TXr2f70m+M
nSa4tW1Ir2G2Kx3FX6XQMdhn1BwP6Zwyy52V/mB/witMAiSQ4VigA/U7L+q8RtFUc2nqu/zSdt0S
gPmaykkgLQNrZoKluyMniWmhji0z9unIjRApPrFu0F/J7aHZD7Bm8NjxxRUMBBYXpZbTV/CHZydp
Zzcfgcf15qL8kTthmZ/jmS1/Ow8k4ERxXO5RafpdCf6KO7isafNsYS7bUd05+MWSEtouKl4er/Zd
IxLiDexvQ5emm4oardIntDHsJDU9geh7UpqXSP30L4zwVKUMQGQmT6XH48xXal312h1ktp8tXfpN
7/rJDJQZkuzpWDgWhCA0BRoWeUXNnJxXXbAq0dRyuJTCL6X0IhtvZjFjYrpDMCGJQExgE9aIGaWJ
5pqUtxbK4nJ0AI2a125JU6m+LpM1GIvHUzY97FNDk61ICK3VJlHZIcpPdfwSe39k60fZHB5buTNj
H4YzOWohmgVDUkrRoSp/yOEv0zoMcyJdczM2IXzWgjihVsmMJapdNQeFy+viAgPXyxm/MTeWyern
Qu8FfahEByN887S9p/5SzzM6D3OLMn7C1YmEiq1XrZbp6ryj5u9ZFDF6uVT/5WmZLv1E3iVoFVqt
RKzAJGgnEmQZ5ldVP/1vKz8u29VQQroFVGCg0UGhASUWfkMiSPvlzPYap/z6Av17JASWiiTKnJzJ
SMAH5EIu6tFh5CJbUDjbijXtuI9HcndRTIrxGpeiDtbt40h4yIFqRhDlEOQHE0bZCMpRKfxVdvmM
oZvrYRyOrOFgFINEiqJMTovRZpIYXOLkENbPZDfC6tlsoHMGRTjk3y4aWTvqXLBkLgf54BlfYwi+
ldS0eyozAQhMCzKwx0OfkqlPP2hytvp6UC+CxwcFg+wmkKCFmkyp13dKIaexDjGVL48N3pvr6xmY
nDEkMDy9Iil0aK2V/D2DXzI1qWvOzvS4ZtONc21nctAGoyBpWvjJIYbFNAW5TL8d6CBI36wVpHoW
DZhxvzTogHg8vvcdOTVsKga3niIB9p7u2MaMJZHukORgZcKB9klwdUco9ugHgL5P+BS/GD94KbbP
6VZ/TiFtIg0+pzNyb45N1RzVDAj2VH0yx5ESaM0FBN8hd4LGDQS0VOjv17K5oY43yM1QNUmX6TPQ
UPaZzPFFMj2gh3VyKOoXUr4LONMSHmnSN29hnNQltFoA+hJ7ZoKnmh6GjHIT4YwuEmDpsj5xCTEQ
r5IE0+UoQ+ch8o6t4IZAoDlqX/TuVTo/kRiMSNg0xsqUf/RFchzXAgDMBZKwfE3WY6m16cxX3dxR
k4+aOMM6DC89xG+XY0P75aV/DaFDsCAYa8heSOfl4ym4cYqjMWJrBXodS0Y746O/yuEA1VKPGTD8
FzI/i7L8/d8b0Pn9URoKGqbpS4mUJRAjLb8cO6p4igJRt/DtsYX3MOfD3mEM1yYmYxDaXjN5ml+O
xEML3XwO1F+Mea/Gbgd5N2XxDUQgbWHNrNP/wy4vMcPQCMCsydkg5wsDYtZejnG2b/NvkCI6wti8
Zx0EEzKkH30D6eScutvNgWSwTKOBQiBCJ4SwHxesoqGloKY/HAUopeuUBgnOJMiVnRrMnMl7lpDG
lnhtIpGBcMhHS2bheWXnF+JR9SFgh1jKizawhwOUmlGwnjM0nUcr62PVT8RjA8fAHrZfgXQl/Lkc
3GRTXyzTebxh7tozZPLz748Zc3JHX0gu8CLuxaNcxYuk/mQRP8GRX6Sbx3ZuLkRZH3MEqiyTHjVk
ebJUmg82CdyLSBu8cai1eFUXr35RQqykUp6Rj+1Z/PTYonzrOzBpENuQleDRMXVoKR3uldpdxKNx
hl01UYUflaebb+lAqSeF9etJU5XztqJst1WrQfpFtq9Yq2RBHRhjq30aUdIaJLqEF54fpU99DdYd
DjdtC5/Ioqnzv2r6XmjQ1up1Cz3Foqb0YQudsE9NLdrA7Bl8o9E8mDlp9yZSoRcGWix2vKxNdiJg
mjNtKLJ4lLpP2bcoxg/aQ+vU5T6f2Yp3zjRvW5giybPgDqWpECvlGOFc5RbHC+7wOJeWua674bBV
zN7O4djp6dTpBtidhov7eO1ul250I2iamzhJg8Du43E7V7GMbEc/HA1dWMKBAAeIsGzTbQB+rVL+
emzsXQzxo8/8aG0ypTT7S9x87XAsfwJMr78Nv6RP4tZaRkvPUTfypvXhQVxY39Nn/7V5zbfl8vEH
vMvd3HyAzPObd6um6e8Cc1chvypA4AMYdTh2W/+FcsITYpHCXnvRnWGVf96HxxRtV2tTraMdiKwZ
4zfRhszoVcVEUlzjP/LoIa6Mx5AjgRA2hqNfQeFEh9VToGtrNUq/Sim1X9ieYYirf6BFsaJzzKmV
4eu/+QKLRCv7WlZIEnz8gl7WQMPDPnKsKoHDVX4mb7vxeqeLtA3t6n/RLA0WXzfjRUNc+9j4vZ1G
xIP0tiaN3KwTv9SE/hBVVP2PSla9mtvKsK0s+5QOf8x89T9Zet+FV/McUHWnfUV/39PnhUrnPPX4
bTokG6Gjz8nMPj+2d+vZx7QRsTqJTo3rcbKumQLsyYp98cgIt43uLaGChhkifzHbGUt3HQXpX7p+
uYy5/CemSDoHgyqm+KRDoZ9p/PgZVa/owkW0vAlevigS0S3Oxpx/ujvCK7OTfQPDoJLGJWYFo1qW
7SqsSxpY8l0Sea+eJ4MpdwO/2vl5CVO0A9dXI3Tb0IrdnOx8OSc/Pkbl00PMbUOG0tCgaNMnO6mX
z+0ZllbxmHVJuLLa/g9yQ926j6EJeLyy9/YsLyBNtCSEjLTpTkrlTAPNyrhV6m/xAE3zGuBk3r1p
9DA/NvWeypyO6trWJNs1lH1eqEksHjutoesLZRmb8vNaFbI3QBX7TlYEO1L756EoTxS1ntJB/ZQm
w3MEp5UNz3TkVilgaA2S/YVhwdmVSQotXeLBhyw6GOqTH0qwGArl4JzJIMJwQWHGk34FpraSgTfa
hey5etsByparGccv3Qb8lGrhvjAtUSb7aU0GZxRRCPy0JCiRNXiNlXrfxM0XURsiO02y3AY/+QNC
5M25UP+iNrgLzWCblGeZPmJlDS57mLnb736Pwg1AshQRYWsSjBF6kgH3GvFYE0ssOk2ObLC16oyV
O8fVJEDQUL9ReO6Rq/zob/PGQm8rFqTjeQGv67ZbnTs3OoAHjool1HePd9DtIf1obPKYLenkFxTF
l49mSf9ELj+nxn5AYg3ktrh+bOr+wBAO0KkLKaJsTRyCAhWkktPQc6QvpNOXkWP8Feyh46Jh/q3/
VwPTFEuWRYJnS5wMDED0EDZkpDkZvEfhVAzgTwVoQCvO42HdOhZmkBAWT25R8ZpGfFALJYN+wdDQ
VLC2yMWwqlG3WvlnxZ+J0u+a0kUK5xa0Kbo8Bp9Xd5QgXdK84QF0LKl//6FlLLT9sMt+6qH+8/Gg
bn0YgxqfA0D9ZEs0p0sFLbVm+VjKAGQA2bCTdgucIoVJ65zMlAakMYD76MQwZsHVbOmmxENk4prj
RI0rZEtkQBM5lMCg7ow3xKXWqvFaG3+lgAjC8DNdkBCurmP6PJVgRp799mBTNtd5heCuTUqEk72S
BXQQFh1CIeYFKDshTkq1PdX/xUbhFWeohDIS2M2JFSjOJErTnXwkqBdBxqjgCeXMll8eL929E31t
ZnLbqyUN+Ug3y8dzghPcCuEJVlewYI+tSLdxKXM2hjCMiH0/rfHm1ZALHpR0x0j5fQEbKcSvNYSq
WbqOk98AlhZqiro6GO/TY8P3zsC13cksXnLy74pxkY8+BVw1VZ+Mbi3l9fKxFUm+syevzUxmUdFz
pRtSST5mZ5gNTE9xzmiRuVVJ9n9EhaLoUbcbXkHlHjLvcAsBZbqLjTh8vkBRMPM1o7HJAUGy3lJV
7h6uBX1yGtU6o+2/843jBeQOuQZevrDsLPzSUFwoiBv38eDH8zYxZxm8zS2uH1Z2as6jjKLHKiSA
bfSXAqs4uTLb709yzo6t6ezxm6egqGbO4K1RS6ThXlNNnfQezww+6sq30UrT0sYWG8ewkNZCthg+
Jcqxu0jPcfRi6ltLn7F3Z4VhrFAtQkGFhyyyrR8NKl7Ug6nsrKMsNW4BA0gVnop4A5E7lHTlomiB
nTRvqiLZBj2/OI+ZWb7zrgWkbNKSOXo+4tJxC16N2KKFxozUS3BKm++adaBldaFGKwlIXNzbDfCe
HhZGphyVAyE9gV8cLjuDrikIoQrIwxo9RZjyl6UVzuPlvzczhsmrxFIQEuXNO9n7ZzqngfJI3jGm
5QYolVgRP24BprcA4wOUVUkM0Wz8VV+Gc3LNN2iV8SKAFFwaX9rEU1Ox9nZQapC3vn/qGvlzXm7y
2K6bJQlGWPB3RtO7FgStpQAJlTWszulOC4+SsPbDaubI3bmUAHAQxPM4I2ThEf5xdei+oUlKiv0T
PZOOon0WB7Iq5afzTxnsxg4Ar3j2bbh2nC7/Zvgz1+9tFumj8clFn2da3cKd4Z/izFwWF2jOIV2w
1L8gfbdzUH+SN6f6O+72j2eeyYZsX+F+EmEcn5yGEDET2skU/wSFE42HIag26CStNaQpc3WaOyd9
DC44diALVWNap0G/a7gYF8M/6TvIJdVwk/V7o7MWiR675+KbYM4ctDl7k6GpEVoqSLX5p7wZi1Gw
y2TPDUJ9dPM7UIk+Pjy3aU0F4AlYI5I1vLeJcj/uG7B8sg4PSnQaLnt/naibi79Toz8tCxhHr41K
lR1e/Hx50f190pFCtqX+Z+TAzSTYsrCyhKcKUmQPHtUiF+yiW9EpGMBonkTh3EPjZs0/fqoyec8g
qQg/f9xEp/Pn4BsLbh6L38Vb7zabZAsa7c0Dqj4zPTeR1sTkxMt3iMeiXthFp6r7piDp3fx+PP03
N+Xk9yc+FXI5o9I9fl9tIR0xC5tG4SL83jbf/ns7pqyT5dW5H5VpyGq2ZZ1dhkt0qrsvalntzRyX
lOqXU+h3wsw63cTijMlUOS8EjtzL4mSZskLraiH2GJORZiuxPydQkBa8gYf8vK4uTbuh73Mmyrp9
qynAgYg2cAd4Y1L0H7exeOFhCoHcsGtstEzcbsXu3ND7EM7C1m6OJ5ZIrirjg5oEzTQsTjUaFcPW
F3dkrJ1+I+xD21yK63DmVrvdGR/NTC61i2UEaSSgdt1seydeA16V5963t5t7NGFR1ABVMcZPH+fM
Co1UFNRQ3NUbstMOzUuLyvnpH+0tlFPPv/7bHfjB2LQyRL4S3byBaYvXgWPZ8rO0eWzgdtt9NDA5
qskYH13E93Xp3MA2n4EPzKyJfOuBPtqYHNdCtKBI6gJxZ3yiLySlqYX+m5f+men74h1C22NknRMe
SXrvu5/WyVt0G3pQlsZzM3PIbm7c9134n7UzlY9rVyP9W6RdJO4q16KuYNnWNnSMmfHePpomVsYd
dBXydXTXVBCNskOczoW1bmk66s+FvCCXNTOe+6fqn/FMLj2Iz9KmjRgP/WdPkSPYxkleC86cmbt+
4mrPm5NjBYUx3cYZK1i5oHkcEoL4iex7u5rbjtLcCk08ErwYcAm3WPJO1rpxx0NMf8kpfsufrL28
UexiKX9B+8tylJlLa+4kTKIxBOzhUZOxLNuBnT8prj8/j3Ojm/iOoWjjgn4ucTcsrWXar5UfhN92
9qQuJBu6UlvfW0cIW63G8WfHd39bktEkIAPMStTycVsWWaSGWpCM27JxvW3iyJvCAUeyRPtpxqvc
Pi7GI3Bla+JWZNlDiBDBht24iBc3Xhtrz8nWwVpxz07iPvZhd/3LlbGJf8k0UxnGxqnd5mU9d0OO
//ZDxDwZyMRjlCStCgUowK5lJ4Zuyr7vnN61eZc74ZfH47h/zHTdAD1CEoBK2McVgg8nFYSsEMGQ
x2sYW9z8KT7mO8+OZvzGrKWJi1IFGOkDBUvjAasWngP/1zbbevbcqZq1NHFREmTHYjGOqXPbTbUI
XeJBR30uV+cZgOtdX3g1eRMflaNNk/iXfPRRvaPa43VpbOv/feqmHiprLmdTY0CwI276TeTUC+mP
DaHXy/+4GyYOCT4QS4oUBlQu4XFYVAtrH9uSjbrUzG6Ym7mJV2oQvc+8mBE13IoJTSPEgHZ9EmcG
dNf5/bNA08KKlwuNoluMp3fGy1feUMS35zzPHS8OKpCAXcLJUcuerA5QfcqjNDhjJLAjjFye039x
TD/YmCzMEKkIkJnvWxqeIWdRLxbnjbCZu3XvzNcHM5NlyS0EsGg0GZcF5V5b5PJDk2Jm7W/LbwDt
riZMn9wKPhwI4RCi4F0saN+362d0Rp0IXx1CP04zSWKbcyaVW5/6weTkckCkS4VuioEpB/00+lXB
zmCSXzSO6Gz/zPmFe/ce5WCL1w05D1Bjk3mU4AaMzq0x3nv9Jv+WP/WcIuN76KDaNzO022zfOJv/
2JqirTu0R428freV7luYm186vFFFOgItsWf5k3eQ7PMveZFsxSfvZdbZjm57clt9MD+ZWST6Snoj
382Pbj1xgI++n+ZiiTaDHfDOm3FS4y/eWATsCFKT+QUazN9fxbqypEsJFH1Mbrigv/wpd9VFbyP5
bsNxPOPh7+5VXqvgQkkgaqo2uejrivR7XcXSLk1psg4o6+snjSfY16E7af62Sk8yCCXlFYncRUfL
tyHoc+O988AcH8z/+YRxb1+NVwqKMIZrVuI6k+3EsfbZDxqsu2/emrqqbe6FZ88+/xDFGbvvLYTT
eb62O7mwh14ToMTAbuUKB5jFSyd0THt47vbcq8/y59BOodBGvM7xDvV3OKmcaq6Ad+eaoHBm6bx7
KYXeZEPgfmHuwXryttbQ9nWC1/AlfBm9LIpLy/QZ7TaUx4KXbF8uYmfOUd09Wlfmp9eHUCUk3JAe
3QXP2qF2duWzuq2fw/VyKe1XiPN+R9Xtz8DWy1Yze/zeqdIsXaXFk+YG/j9Zc607y+KlYs1Pjaut
q13Ane+tRzciL+Sn+XfCe07uZrWvLE5clqi3F18Ja2kHtx46xW5nG5+61RjSZOvKvrg8LEnYwFr1
1G+61fiQ9daDbUHo/hNlxWRRLOffR/KdUBioy3+mQZvcFJEQ0lw8MA3WWjuYJ6r7p2Y7LFGBIdhC
pj77Uf1Ein6V2+ha8KAveFjMrMSdSP/DJ0z8W+eFEdxofELvJA7aBM555x3lzWBH62yHMLUtvM4F
FPeeMh9sTpwOz7VKF9DHZhnyfBGvlfeHNj3zDnCV7pO1nhnjOI0P1n6KNDBKResUs5R2fylPAXF5
zybLbcuZNTS3nhOXUqMVnyYiA1M4Tud9ZQs2nLA25Cidg5b2ZmZcM6dImzwESshYvGEcV+eO73qP
ICPdtgwvPXr4C/9fPUI/rNzkRcA7yyjTaFw5Dsv4DO2fK9t4ydYXB2z6XBQ9u1EmoeeoD6MKHpsz
eG6ddI+g0fvqdQ5cRNt87kKYm86JU+rrkTXewEU0XETthjY11Nic2oGrypU33trDCQgnjRA7tw02
Dxrh5LpmV/XupXDlFCaeyvShMSh1VhVF3ve8ECxTdnsYnZXqQH1tV8fRD1iOMJvMU8a79sFJmYau
OsqFaD+xvubJ2xZ7XKGL0ube/1I7wKSZ9QNpvgOQt7WFruyi3Saf9dIZbLTq24WxbZxkn+wRcP2X
OcDrvadPPBUy6aaltWyGs/u5citynMeVdhIXc9fi3egW1LAl6fR7EFZPNjld9nHUxJ2003fDT+Pd
Y6BW7KIRsp5N5N4L9q5tTXZ4KTSdXsF+8p4GlD71y27VblDTxf9na/9YL4xVsh+vxYgDDWXM4rEL
Gbf07Xr/M9TJloc7vEHpAPPNFh5Mm8Qxl140B2idG+RkR0e64oVQveOnbCJ3OzuEp9EtImNw+Fcv
oasJnV6p+HoJvnlsUXUnr9q+ek473p4sn7xQ/91jD5glLQtAZAGXTXZloiQkmC7S36c1ejZ30Mbj
L1i8Tct5MJeB+3jJ7kZthIw6fAwqnJb6ZM3SzvDTDGHHHeKJf3pH/qzUm9fCkVbFs3BxoVta57vz
MtideWgKK20uZr23mHgnqCEMGWK+6QQ3F2iQUvTUdhYnw2SHgnu14cpyiNLnXif3Lu5rW5PJLRpT
TGq4p3aXFS/2nWX3L/Ui2/5/vIPGczY9CNeWJiEJpIB9pUaMyjhAFv+9fTXWEReq+Vz/Kb9n+2Kp
UgTw7MvL48W8hW2MTXlXszl5/OBnIM1tGSHioKfzviUm1Z48p/xjbH1b+S0uaphGZmzeXUFwdCMq
ClnPqZP3PE+KS62RueeERXs4b32XVVzRJy0+/RsHY13ZmqygBIVMWAw1u2U9FkPD39UGQPtMEHvv
xrw2Mlm8VtNKKYaQ8P3Mj66TsH6lEeA9nrg5M5O10sqqGxVhxnmLyb23W9jgF6C4Zw743fvnejhj
nHL1IC4vuUzBupUp7LaH6qQ8+e6ZTFW7Ur+EM/3yc0OaRJC13MnGgIj3ew0Zae3KQS+Z3T63QrNj
mtypIXecSTle5k4d433fHd1yb3sLaVd8ebxM9/Lj9Fj9s78nd2qMVuZZ8hlU6dBssw/dgPJCsCZ4
+x83xMQTn7MBpqVxc0PX/zzmpEa/z6Dm3OC4CjfO6WpAk/vzfJYqfVSU5JYe77R4rX6/7MdHKmSK
Dsz6znBeWb/+t1k0Jm9TpfWkugowOpZcRRIzqT1sYfCzvRl/9N4GNhkeVC2iQqraRBZgipk2UhiQ
E/UiUybs9vEaMMOz4vysQQF0Dr3h3984aG7x6ZPvnE5zU3snAPpge7KEFcSaKY0R8u7pa36U3fhp
WMDJbbc2hjUb9lo3XSarubkdPcWjEU8WtDYKJZd7Rjw8U/aFL5fkPTI4z+mx3+sEmcrrzGLeybFd
D3Oa6akgtpO1hGEai53k+E/58rA5uvm+Or6tf83M6R2f8sHWxOVHA/hnNWJwjYtmLA+2+DlaNGtt
5vDdi4M+2Jl4favvQ/h4GdNXyMO/ibYALGDYbH4D9F18+yYvYdtE3I/tOgdVU++snvQO8tENkP5T
mGcVxrVs9QWTqTb7tCjf4iRezSzYnTtalkAvqXQr0O2mjt9wdQeE4H4k5VKNR/7vsku8y5/q/Vil
nwVX3B/PP7YmlwAM3wo0y6Mt+z0FGyygvh4juzH1RE3WsYTZR9a9DQlWdQRKW+D9xMn4mvBSNo1U
yrtIr2iBdAXxm5H+0Y1Z0ol7hmQRaCyoSWWkVfs4kU3axKkUqfJOXbW85KliklzbvICOdeUluUZH
5AqfWbx7TuXa5mRwWqyiAJNgUzp4p/Sl+ZxtRFdxXhFMsks3+5zs09d6r7jd+rHhewt5bXeykDxF
zgJKQ/IOllEEG5aV9vuxgXvhKn1B/8zm5BpHMcY31BgLAlyMIx+y4Xj5k+ghzXJ2s3Zftasy/9Fk
wibXvpiFUyIBPIc/v+dfrr9hcr1DoCllNR0GO9H2tvHTj9j1XXE33k+Qd+JGO4cyBrKboE3mTv49
LM2H8U+ui1ZuEJVrFXmHYKwb79uN8izR0twu2kWygEP44uhLxS1t3N3rzNTPbarJnaFKuUwTwXhT
/dj9gJh28fqyWh0pDPSrT91irgp1rzpyPdJ373vlgNIzGwltGZ5etr4anB/F4vBX4mzgROFy1LmZ
y/E9/dQtfv2vk/z+aVemgxpmaunCJCPmRJ1WWAybw+vqOGZBvqOfRPL2NJc2mNlT74n6K5NqKRs9
5dPR3XaYjJYQi5Jtn3tB3BI6wUMK28bIAUCrkTJlOjRKIUQnShv3D0oS0XO7PCwP4eL379ItXaSa
vvv2n5l9M16D01jj2uTkmlRqeNBDn9mkVgu84rwtSPPU2/JFX+f2bEXrrgu6GuDE3SKIVjdBwQCD
gIz0cvfqvx8N+av4U9sKTu48Ht2cufHvr9ZNVgUjTEPMafF5MYh79RzNWHi/zR/N38SpWm2E6oT3
f3ejaqtu6J5t1ms8Acm6tP+gQzRj8+5Rp4vVQm5Npblg4uEEUizwBujyLvvqo0vYOvkXYLeF4iIh
/Hj+JpZojQIgrWnyWManC1Ob+DNZhhTWyuTsbQkp/puERz2gHLd+bGQaqf1tZWSZoaRN49s0odqJ
SS7FuZq9fQZ2Ex0CaugwlCGIYG/h1Vwg4LHu1p/sbiFlc2+LSRx1Y3oylZZg+H5iKNnbk7NsfgfO
AFwqWw4Ls91ksEzb9p9kd/7R5a6/jCt7Zh2nBBg31ifTqzddF2c1Ay9/Vm4e0kqbLppXW/kMKsNq
3HJ56hansVCznrOsfjz1f1sG9UaBmwZwRZ+c+lARAmSiw/QtUX6iVtXDPa8XwSIaQnDCpvm5CmCT
TCA33kBoXY4a4XNUfO9NtVcH5/0T8HEwC+kyJd5pmslQkw4y8TJ969HzMlcVYtWQFriye4Ej3b78
TuPlBQ2ZeDWoG2sV78pDWVBpVpc6Iu/P0u8hdeV1VT9F4TrTjo+35CQq/Pvb6MA0TQ2+GUudbIsu
8lvEE8X0zZJQChfOpky3UIbpKLeRGpyr6Yw+4mYqaE0njqcvX5xS9lxKSS10S0vf0v6CHEOSLdQS
5RxTWj0e1jt56tQQLoMjjS3aSyfxmXKJz2qr19mbTonqBwp3Z+FI6w5cOuJneNaKhfi7yuHE75Bb
2sabMlgK5XLgPvjZ9yvaeozISTx3SCHW3/ohilHb+Iv8rL7Q4osgvUfh9I+fukPsBN3p8adP+8be
l+T60ydLgtpKzNXRZG+m7nR9SgcPqpmLpNuJhFNPQrTJisV53R3mkszvRDA3c2aM7bgKDRs3LDVh
jCqUb+ADPd020AhYvMaAN1vnCAmeDe/WZVUjXb8ofoWr6m1U3EEDsyY58BNa7Oo5VDeNNrOMU1zA
33Nx9UmTOwfEXxC0PZ9UL52Lq7qX38uNflxl3KU/8z/qmps7XdLetKLj7OXxOij3PAcdbf+ZjskW
CqTaCAppyN6ijf5/SLuuHceRJftFBOjNa9JJokzJsNwLUZbee379Htbd3ZEoroh7dzCDBrqmO5iZ
kRGRYc45hh+v/O/BP0mWuI63vlpYbmBW+i8SheomPvuGsN5jxvWAHhH8vsFqSwnKaeLwbytgvxTM
0mOM9w5gi6bSvurzOLV5AGHma9B9AbAf9JDxa9Mw9HPlg65T4wCRjpc+6yfneojpZ+DMx68pp0Tu
gj+ZsxtIUgkcZt3xBpnGib2Hn4GBIbXryhsMukwTENPHX2VFC+emoJeGxUedn6gm8JiB4sNzSGdi
zB4/vwpvlE4C7XkppTYmyvm17DOskdE5o0kUuJu4HByPURHxC9o3feSMWw7UdbyW0fHJA4Z9ksBh
eyZksrpKbTbSRIEUgY4rWaQr7lSgScdk+hOv5btCtDhmJaF/o0BxZCkgn0bK//oI1Ld4wLhKHHCM
bpfO9V7PClmd2tRKZHYs2Il5km9zgDH2BLuOxsZ1yesJKJRqA3Cg2Ze0fnwR5jQPRhTTSMCNREVx
CtbFey4reUKe2p94YuZq/J5eKsxK+J8LcmZ0CnJGIFkeRL93ziFLWG6gPazUQZ8IFloOl9wDMz20
KQ/BhQvSDJDTMQKAXilSF646DLrwHAJ0Jhf+3dHGv21HJxoDMIcR9uhu0aDqjFw+wdkXRpVu7M2Z
0jb81iMIUr6fFzKFczYfE8IAqaE5WgRa32iLrvS7aDy/c4U+tUOCwAQhgFWA9CRRhT0oZGsiJUZG
kaXQaFJU/NcSYU4A+w0IcoxL3woF/wLF1GACtVs6azUq7yXC1gy/ysAXSKg06YnUgAYs8uRLq7iO
OTT0UgmOnbnYuFw4bIQeMn2HrN8weeDg5uMbHId+6XyX+k46TuG0BNSLwEkoUmDNI4BqL+CZRElX
SeVS2juhoICn1GnCUAsxmgtqvC5yQXfe13WwxWBbGWp0H7IvScbxL6BKxTw87ZUt5uMln4HPkFJm
67YRrRCFbb1nJ2OF5yIpG/QaShRvc02SLQ0Rz/kyzHmCHxNYjBiTnrb6RSBCLRxlpItFX6Oog89N
agCKFBIw3KhU/sm+4XOoDcuR9KnNQXLEqOJn+5oboqPKjAqwNCLS1cK7Z9r3OioBwBLwPRhQRxg4
BYhnQXxZ1B7j2iMHj4S+v5BF06MomR04xDYuJlJakLFFnT5w+8f3/e/1dmvUMa8pAJseTZ+Adf6z
fFdKn9cuL4fgl7a11/deT9boGKjWFHlPyTs2ghxKjILlaooypryGvydEPWu/x6O6wRCftt3CDKJ0
FpE3VV0d8c+qJ+dzop4zFaTq6EzabDbqeek9cW+jcGE49MSgRxXfPvV7QIWMc05xnAuTv4E7jpTV
OvSevG7B9dxfi1sxk+yB56SCXANg+oI0m+5G+xIQIgAQwsSuxYHK/fFBTIcooQO30ibWx01zOJ4Q
0txW69VsLRE03vxm291uZ4CFYv3z1Suk23Qq2Q6/4dNSJ8XMzbiVPzFETFMVLfCqnIsmmuj13hmf
pQriIbLmn55eaCMjIgIqsB2pwPxfiGPuHyS3oidBnsyGshSOokFbyGe/THgIQab6eH/vA8lbGeNh
X+k5KG3cGGbFuXiRndc58auFmzRNzfzrAAVuhNNBqgToKrcSKLCatQOXUpd45Tz9mN2m2ewBaPmN
arYlaP2CvtznSrAeAZExxI2cDJM9o3PRbbiipi6AziJdtR6p13qQiOaflfjSCguV+dkTgm0a3ZQE
Ggz2dm0OW/AD1TeQJmDqoDRj6ZlDO/jjI5qJcRQaEF8wgrjcNMLaWyn9gPq/nFDUJdVDPTblrUw2
vy66fpeSunMGBPvCo88dEBZ4aN0KEtG8J5WdQ106Nza6bBOUHCnLXV79+yEzVnQlaLJvXMmnoIaF
ICVp8XZDCwVPg0dWIj79FUXD0gbOWaxrcROLVZY1XzqFQl0scEhiMoU9oluU4H39xah6oqsb0Vp4
KM9dK4SkAN5BvASAsclOFlzORQOPBUZKo4sgyxPwbn+sFjO6hwCQGXODqHAC1/v2sLKorMCiG7t2
JBYvhV9swVpbE8+P9cdyZm4U6qggT8Fy8OT4a/+9shCyFLRBM5SunZTpBsA5B0cIX5XE/+TynuRx
YzAsvXCtZrJSyo3MyYF1fOd5nJy69s44AGsfYAP4pUMGfk3MNYGzVTcrZx/hTXteiHb/JpUmjv9G
9MRcMYUgllUL0a+vtPos6s+tCr7HlUA0w1grOj7hE+lylyDfUID/zeI1EQNcamUiS1iurEzTfhcy
szPae/NFoyJcHYBEcUogVLlr+76yEgdwjQv0Nu8YLS4qtSzZhc2fFQcjM76qQColTvQqYDLZYWPX
tUOQKrO6XwvA5FqFlZWl8cLFnHOuqC8zPIdRZaQ//5z/1dLYJiyrjpddu97kslq62FCOJDLBeOmh
eko0wVFLh1QY2SYuZkEdwjsXwNd+tHlB0jenXPieaSv76KtuvmfiPcDWC3htinVtTIozr7sArREG
aPN+A3QNqc6CZ5yUs+6ETVwvGHaFsAGtvV0OZn5qtjRjfQhIJAm7/t8FnvqXLICNYoYLNQRkHW91
iOoqOs7DyLOtmOwGwjB6//1tPUfITX23K24JnnIuakMh4R95k5x64HhCQ6NP3W6DdVNZgDwMLa8x
JDAu08R3VsgP+AOw7CMt8jiN463GPzD0a6ys2cpCJxNNMmojJToYsrUu2YaOtBD3/D0gp/f8+gsn
WZveiwaHbgLPxsw0OA4NFD2AFEsQXn67G3XPvLPjhHOl/1wOB+O0pdDhrZ6P2uvOWp35T//ga4m6
cvRvSWtJS1ZL/XHzV+OfHZx28CaclA28F3o2K1gBS6qXEgSwmCMX1UDaAJs63fQAOWaLNatFx17c
5ZeSId1HdaIStZeOmbeQjJ9JOOFuXH3QxC4gN+L7bYkjFUB34LwxFKMLyopzMq2tFFtIjRSosRxy
T3QBzO5NmWng11V+CnkHpnoSOUtVsZnXIT4IMAUgDEFWAnD7tzoNEJ8uB5ClZ9OqvOH10hxe2Cdf
pV9bLdYcB4OY9MKNnXOF1xInbqlPWCWuvNSzpWIl5mpfYmo86d+RmveWcpjz241CBAdCixGscHKD
amR4G6HHdue8wQF+Idb4c7H3MO+o6O0+IokmeYeSRjHAHEAbTSLMwV0ee/55cyiIIw8cyO8QEt7u
cD0yj4MDFEdemYNYoP+H2wTuR+uqOYv8bhKsYzk0WUcCW3ypCkslybnAF1VqABkCso2DK5pYLaER
QVGdQH5vCiT/BUF9QMAczahqaCz4/WnTzJ+FxGYj1wOyAYADTtS7GUCMmye9Z2PW1nDLZzCGx46n
NfSR9a1AHPmuVR98nuxbnhGX0mhJFaTnhQ2fi+muP2Ki0kOmjEB1g2fX0rmWVUVeMZhW6Iicav0x
9I59X2pM6gPYzejXLJ74YsEu+MC/xo2pYUR/JygrYL4B5zb5hjAbmGio8A0ohRpxpDEVecNw6T7Z
27YdG6GGsQXyC5N3/E8WP2aSgZ8MOs/pDHlXCnLl0iIsnhrrEiCmKAy6mI2ufwjqd/opLKSOZ30U
gpz/lTc5cb+U+LwTIK/eoJm1uCRPoV5tpVW6EzXvo1hx+2FDmXuwPoA1a+OR+hOzZOrSkY/bOd1u
NBAAnQbvVQHguLd3rHCLmo2j0geH6xm81/5RKnSQu7HuRlL2cbh1v6kNt8SkNRvlXkudeD/fE4Ab
2ECqx6nG6/vO+6rNUi2JMfrBV7zMk3WvSujsEX39SSQi6X0U0/b2HrxepCD2uX+x6gXNm7OuMubb
wQcBxbvDFlRAbKzEkuPZfmZ61aWorYR9kzAM2qVkaddHSz3d9dGoILcnMSCemMTUoJ7Mhoijkd5r
dZ+4m37nExkMtXuWSOCJ+098JwzLyBeLeQ4gwd4eslKgAZULKd9Oa1cX+C9XIhyrZx2wTRSjFp/o
VPUx4J7+VsAo3MaBBgJvVeTVuDAjZenxPQqbrB27C2Y8Xkb98A7IDWWwPPddNrCVyhSjFUMfW8cM
hIUAa+YZgaFxZGIgYAQanWhYxwUcB77swG6qDcWpFaeFeu89ycP3Y7Mx/j2T1aBdReKhNIgEEN/e
bi3L17JcCVRkh3WmodsYKLOEr9f+ruBWPusSdDkvPLxn9o9DUZHHKBkAIPA0u5XoM43ohZ0SwU4d
qk1vLI4bzSjnjYCJBS7KoHeSGgLS/WAlGvuTWej9QLyHvmLl0n5SxuMtnF8QMt2IpNAKMgX1zBOE
ABUPeXxPmvJFkPbJsAmSj8dSZsopSEyLnAjbDhyFO5YuJo4LtsyD2MZgaFqQSpNIcKm2zRZgrFu8
qQdyakimPyVAlUkSvXpmkCY/rx5/xfh8n6rL9UdMLr6HBie3qfERYIzXeUxTpe7nYwkzu4kaIboH
acSmHCzMrXq0bC0xbZmjUauD4x7WPhBR2/zoLmjhzELgNHjEKoBhBWHL+BlXT+cicaKsT7GQoomf
JbqSDaYoMv3xWuYisBspk8UAiYn3eHCe25FyaJoNt3X8SAU7T8Ts+vSVG8yyAwPjUix2X/xD5edq
bROfWBegUh4yL0ZkH0pnYfgth2OQ7xP3wpR4D62DdiEWmDEiiHB5GBFAXKK5ZJJhLVJfaZIwjO1W
IHUVkiA89d1bURkdi8ZB77j0Hr/TERhECAIoMZLGeLlMDq+RWPAKimli+30AhNwoQ9nYBE2Sr0Yh
u6Aod4Z4ImtyhLxcxB0ThInNlJIWgJjPo40YLeA+SI5q+uuxwtxpJYQhiB7TkoChwuJutTJNpL6U
fPQHgStJcZvPpii/H0u4f/aNIsbGB8wJINc/LVVmI+4OwzToU0RjhYeaUPP6ygAqTjDcJ9ayqCVl
vIvJMfeA64UWC9DRgU12clZcBqIWkDhkKH/DYGHsmwIkmUt+REx9D4D7QDD8eIX3T/+JxMmJoQ4v
diHFZbaVddYn+CHMBt3AP4HREJCdqceafK/U8EtLl277zOmNST84NaAK0ugInJye7/hh4Pq5jdeN
9q5YgBJyDOKy2kdlKoG22ER+d+2wUDRTACEejlTAY+NWnuunoux0bW7zZopit+4Z4OIYQpL9dAtJ
zbvYciJpdLlX1jKIFaQZJUiq/e9I1M41Tc59v3DTlpYzbu+VECGg2KQZhcSE79WEX4kKsWVHW3go
LYmZujCRCtnCYXI718fG4wCJaEUPPcK8CRffNx4r4333x7hzwIpHkUGGwfrz6leLQpwogPxWzKH+
4rv8bsTvSrmv18BAPbckapZU8C72gTge9X4aQ888GAwmixMrr6wy9F3a6HuViOV/5KlR8tqLmBCM
Forx4ozTfaJllDjSNrMsAkkYlttTox0+K4FrXdiorvVkwGsPnD0g1DlIyFphyIC/YMQw1SRHbaJz
RZ2in2EporxPtEy+YaI5jQ8mthIMYjamKeoROFzLYlJ5KjA6NptOWNDTcQ9vYqCJtMkeZ5LUOLnS
FXZhAMPdWoIlnbPQNzs6sZh06clcKpaFnftr3Gui7Qw5J3T51oXainuSLoschmPI/WhFE4uJ4biQ
Td26sBNlJ4hm80qx0J4gPubORinRNkuWUoGLajOJUQIpE8KKg9pw6Y6htCFG++kLr2exEXxlGLrB
yD5A+GMW3dJoDCQMFarcG1plhMUrcxct4TjHCb2RQRGZUGHic6s2RAciFZc2455iAETJCZGYzeCo
FWAT2+OgL9XY7zvm4QXB1vzHn4S7/5dLu7IJiOH72g+d0u6K1xDtcHb0IiAlGY9t6sFeJtIusUCa
Nmxkg0Oi6LFFmolnQBIFewT6OR749JO7QtMNF0SKUtpZ/RrUaqOJzTnOiMwvyJlxGaBCG1sJJEQ0
GPKY2AWvjmUmjSs7CE4Dt5Jst9hBkVridQtoHdx4ISbqC1oYBnUZBdUZcJ7eikJOJAc7IFfZtF4j
B/OJPiPJcDe+fdkFBSasPzYssi9AlwHYmOkeElXVT+fix8JMLabnlgYU5+IPfA5yUWCCA2TKtIdi
yHtFcFqxsqNa9cD+acS5nmx9S+p+cbIrAFaag2KF1VoYVqxHWuTbKY3fy7/RaxEuOIT7dCR07fpj
JlfbHfygaQu5glNtvjFICNg/tLkSAEkjDEPFg5AQfWmeLpEWiHTWUupm1Kbp0QgsdACBJlhw6MnR
MGUmNlTW13YhgvXJUbhBjTMQWj/WaXbG7YnodMSreOw0RIB3qwFFG3NODbQ1uxgKAoYg9jkq1iOR
IyljPQBs58oDdJNE3EHnWzNHM3UJ/veANB9y++LJVsBbda2m3tvj7/rLet8un0FDM+b9xycmfp24
Cjzmg1qK2c4uGCKeHPBBm02hc1+AOVqBrW9wTY8nfaa2+XZgtTbVGe4QBSSmV1KitaGFZvDa7Bkt
K78dDXTSvAJeTt0ZvkN2UB9/68we3n7rZA/jKExDxqU7uyQ7aCUSDO+oGoydAyNcgK9fEivbC+o5
UhFJfC8Ivw/KboVP1BRZRl9O86HDk/U9Une9jpxlCMqHzzF5etkp5P3FJ28fgsmotrp/+ViQf9+J
PdKujcwMeByNz69JUopS+C6Rc6FDmAaWgVAfVjHaD8NCS0Ao4GoCaTFj76gLYu8N163Uye2IOaWS
eUHp7Krb9wLis6gEk+YqZpY6k7j7e3graRKlsWCi5P0S6zNiYhy0917tjFofMCpWof1CV7fIUn8C
kpHEJsa3MTFeEJW2VFhrspSnvp9Fmez1+K1X7k9J4k7MGaez4+dky73wgBEfVqcIojzYo1ytoHDu
txIQ7YiyAVAxFjzTFDsFCGq3mzG5lQODtiOmxge4+TdTWYlHKn4b1jxhk7cwyMbGT0CCkwUVv7dR
kMogLzMSfwNWeJIkoXwXcKAMhWUT5svwzk/va+qrWgeGSLKPD05CN6xzcPYciUzaJSMq5cIH3Htk
fACIUpGOhNuHRbrdd8H1FXaQ3d6G+D4iO8zkXsKNS04//Ld5WkdnE7OCmDz+5Pffq19A8S4V5e8n
t8aNR2sS2IYxW4LWq9svoKgo4J047u1n6/Ww861P8O/sDyhV+eSUWaZp7vVzTzabj3K9tzeR7hE0
/R5Xz483YjzeqVG+/orJ8TNRxaYOG2EfgIBYvEhlSIAQt3DccxcOx4kTH7Et0Bd+u1S0HmRSUWa9
7Q+6U0p6xCj642XMHee1hMmVLkonFb0i7+0yBuScEBGOw8UNTZeRNCHEc7NfZEm+jx3H8v0/i5qc
H9MHHTCW097OtOfdDsWClFj98fV19+6ph0u+u8DFawmjnjqyHsjaWbvkwlnrWDUJ0XU7ZYjtAdIS
7atPq3NANnqyx3Cs/Zuo39rjzZmzrNzIzoaRTIyHTjOEPDUWaGNctjYeyXiPwfCeYao5lheOeVYO
WqzxdkC7LPjRbo85cIYhiMc7lSEXPqY+ZQRXtIgGiur38YrmtHYsrGOEBo1eIHy8lZQ5XNb0Stjb
+J9aIggYGBTZljTIgP6/BN3B6LTYu2i8pEr85rBWRdsc8/pYxOyu/bOWO+7mNi9BVRv0oKEG8rO7
jfEwYMIXN1uq1S1s2rTBuKkFV4E37e2a7/DASnAPE9CR5qG3fryiuet+dTrK5DIKVdpTvQRBTos3
lYI6f1r9B+cC/kuEuDCd40TRrQLUMsundFT0dhPWGhOhedTdC8FCunYKIf3nG6+lTJxEK4GDNk8g
BamibTw+Tl53B1o/GE/ZqiGnzjqdgBvV6G8fPEs+aKJhPuPxVv7Vy6b2+foTJqYTvRONwxdQwEx7
tVIiKTAzO8M4nOCqzGH/xB0Tsv0AIcx5hT6KSF0wHXNH+Tc4w2EuEP0Nkyvds5gc/NP/ukOTeJoQ
OXx/vMI5rbyWMFr2qwCozALRDTossAzRs+BpovucMUsdev/HSWKa5b/XMTUYQsxKZQQpfrCKyfMu
HbsTDuuTgIy4fWqfvnjSIvZoAPIAgBV13EvMYCzYx4Wl/oViV0uV2gDErjI+ohrto/Ij2JFr/Pu7
iSIe3n4YoAScxOReME2X15Lb415gertMBMPJ5XWuLPWLz7ykUSxETw/QqpDWwKDQ7alFYcBzNdsM
6HcB7jV0sltj+Fxbhzuig/7MVYuN9JGpq6Xhspns5o3gaXUNZG6JCMrPweZI4Znihx9a5Tv9lDfE
waAcv1Ke0s/HWzoXWiBIBOMu3CdqehMFpZkiqLi0HOwYTUx9ovNoCgjqE97J72GwkL0Zt2162yEH
s/wYQaXxSL7d1qQHy0/ZsoMt9wmpo3PNZFrGEfqVCo4Kl23ifGlmZ/axdy1ycpJBlaRpXHIDHntW
D4xvtAup7uod4FWGa5O4VhP0PSz1DM2+OpB1A5YtKFQxVj1elaur0LJJGMiNPNhDaCiRkXc06cJU
i7kXnyItva1rHdOq68cnOVN/YBAy/CN1dMVXUt1a6RIldwa7AcmDSJJGRxOxxKtN/cuoSvwEhlxA
AMSvDrt6LHn2XK8ET8xoETU5zWYQzCpP/oYBd0n4RqdvHmcWm3gJAW0uML1e5USJUskRJCUZhbnH
FpTwwk+WmlF3XOotmWKH/7nHsbOPhhWQEENO/HyIwVo35oTB3u1K1TKQRVo1l9ymdBNTjKpv0JrN
qF+9oX8cY5iIepWZv4FeW8cFJzW7YGAT85hhxkX9e2ldHSuTO5zfKspgI1PPyUa14jwVHNBLlZXZ
Q7wSM93XMq15pYeYJNs1hz4nLQxBAoQ3WXmuQGDyWGVmU1AiYJ/RGYSAGmgAt8pa1gxojTOPthmy
XlP6ydUvh893AUOjh8/1+rQGuIrhUot9yfceX0IzG0pmyNGhjDrlT8vrOqnrimpsemBtSshUgVuy
cty9IxxlYKwUqAoIFOmJ4qSF6+VFHbQ2Ihp4YlFVPhkLnpgkh/VPsvp6Aak5+uc2ZUXOK9sh3upj
swJwjqS5Lwu7fB99337KZJfRYZBJkRu29jNHuAPAPwhj4AGHFqLYHInq6LX58oYZuX15OB/zpT7V
+z4mXMXrnZjYQZkC7m8fQrxsv/a/mP1XDwwxRuGI78Tt1wt/ALblfl+pPfHef1Gtf7z++dP+5yQm
FnEI+VIMK5xE1r/E1SGXFmrlM1p8u8CJ5avaNpJcHgvMNOCzG68Grw7j9FXlkic9QZlnu1FXq29Z
X6TmGJXo1pfeSp5cV7mmW6lIoxaBZQnoKRovUk1xtVgJ1QhALlK5UiLTYw6F8BQlVpwtThsvfcDE
sw6VTA9tiL3lyGu4f0cxxtMu3Gq9Jrxm6rSxyTZnWMSlKHMmNrtZ+DQGlLyhC5lRrtUgNAPOV2Rc
fk7BCwDxN6qnr6inFYZlH+vRTHL/VujkqRRTUhCzKYS2qlATAM+97z6b8yU8XtLNem0K+kuE5HVC
aOMNwSGpmbEE35JFfLgZp3T7IZMHUy+0Ser/2ZZcH69zq7+/VxeFNGOCZieql0A7mYlF4u32LRX0
PWw4OY9jNwD9XfD6S7f7Lx65ckysUudpmkD5qdXzK/AucsRWomqsgeMMKP3Tj6RvdQlT/ixh7M1R
0Y4Lt3vxA8brf/UBddf0cezhVEYwQCCRIbqD/8Am+ATAjma2eqIk9UXXN9iBaHf0zIUX9L1nvj2M
iXnre1mIGwryPYwXOq0lZzYDaBMnUYN84R15jzl3a0r/Zsev1hrISt0poynN9RglvR2vH9ZgcXnS
mc1eZeFItCWlX9zeiXHjyiyr6wwi0ZUgGIy29s4uaca4AO/KE9qdtttYg+HeYKL/5fvIfYunpbn+
mTTy7RZPzJwUOhQod8fbDlADa2xUQLcCvSm2OOgR3LqzQlVSn15eQE0BCAmd64kOnsCEOIeMoEUd
R79aLRz7FOAbkeHtR01MX5jEuVs040eBqeiAXCN8O9KfJ/OLwPD5T7D5wPb+5taPrdDfs+GBzf/T
kSsdGBSPisNRbkj4XUy0arszJMzaOtrp1J22hDpCFdBlh3fpwlVb0PQ/o3wl2QGyjhPSkMzl+Rr5
KqPPUsuvXDUIByNtWP3xSmfaJm52eNruVhRl6sUZ5BXaa/6x47aIB4nZGijRPWGJZ9fQFg515s12
K3IatSkeS4URRGaas3NMwfA3zoo/OFa/ZDcX4sM/9brazCj+Hw82zmrtds12SMnhkADw1yXO1nxC
yi0RCfCUz1CjRQaLpaOcGK1K6cpUGW+UGJtVaTqYuI9BxTisqXAxjzLezkcKO4m/QtnJskKBrN7U
Ap+8wkXlxED5CQtdn54k9Us+v6WwY5r9ewS8gbWgttzsB0gAJAKRzcjuOTlUuY/KIEgQJfEAxK+R
2sxV4xTuTvLFb1UQUK3D49ozKos7oWqR4ur4hpocR2e1koexZ2+xkXOmZQR6dvVJE6eVu75cVAE+
qT/yIYBQdjDlZC0N6B91jC+yR4rurOItsLAVs8d+JXZy7BgNjPOYw1EAnkoT1Ux+i/1MdXIzZtTH
l/evi+ru1K9ETU49lQQlahT4DeAdH5uv8XFMI/hn1c8EU6A4evzHWJcCWrDGrd7vWQ3F3xQVQEzp
GsXz9oVDGy8NsKCG/BQVObHrl9p4C/bCRgdIkHbEmAAQu7div7RJ494/+vKJx2Mjj+14Pm7t2mH3
dUjbFMMt1ednauKjAqCbFy1M9FgjvY1acifJfUUewyZkpKQxYkE2ysHtl/Rhj440THXomGFZJSie
We7nKl8cH7vXBZlmaUWUOORQx4HV2y8YcrZspAoFy5qOtKCq1rVDFSrtxHtWlkhCS5H2WCWYcU23
G3sjcVpoypOGaQMv6W2NYkn4EwRgw+atI6VBGRdE3VvXW1GT7e2BUxUOHhbXqrQpHCxLVq0dsLAQ
s3havnCr7t/XEIYiKSzMmP+adtgxTVoVTYd1OZ7q5wTzrtrCbZrpnhxFiKgD4bQAYzjJefslpv36
AYVYwGuMQ/fv7+4KsAQDeekPck326nFIjMd7OGOj0DkPEDEg42O+EOOWtwqioGbXBZU7YA/BLIqG
sc/DaViJWmmgzzddE9UO9Jb8BovsyDNeGN30PAYjABOEsYXpHLMT4kVB1UJvB/Wmb/VMEgFNtC8r
tHQB91WqvgDYQJJsKal47yduxY4/v3LJDct6rJ9DLDKnOv52CkHmNnBVaiGEu8dSEG4FTa5ekBdS
42Fa3X5Gki3RDsiHhNYFOHmY+VOsUv0szYMPMkAG2caRm/mw3uqsBfpBG3DDpp0a4qoxN5vGBKnR
uVLx7yY1zjShSY/Z26VGljn1BsQR0mXjlDHAR263RayCIcoEb7CZ/pxYeW4rvhG23oKKzzw0sClX
YkazfLX7DF/mStFC3dhNfcx5THF8RcTU9f1YqPo9R7q6qozVefURapH5WNXnTCHygTDFvIxyjzzR
dDbP4izmksF2HVetlIPDoR8tsCguxjikvCBs5uEwEgQrLDCaURKXhMnrXXECVCFT1AWSLWVlAMmD
ClB4PJwk9RM1uhcZpwhSyh2yJ4W51As1qtbUBl8Lnxwm65RFUUdI8LrRSnzORAQ7ErK87G8Js1Xk
CECqReCJObt/LXNyso3iKY0bY8HMtsMIb7aSJNWngH9ccKRHNfQll46PD3TOgmAASQSdH7o08BSZ
BDpMm0QNFzGNLb3A5APSODVyXuOVXWM78Ro+/bG8mV29ETcJduoC7FxuRzc2vwk0zMQBc5OJVap8
cj3TqRZQNWa09UbY+POri8JHg1BFJdbGqxJl9ImWF6/5oXIX6nSze4jIYOzkRckWg8m3cpSmEsES
ULV2R0fRkyiEO7lNc+I5vaDXeUGt2yBmCA8E67j2FFPg+yUqMmbUjIm24qIAxx/4amNH7cSNo0MV
NNOc0th+p9GBKWQjkiW1iV/YU/qZf3ItiT8fn6Q4EznciJysOvZFJmsciORpMyve6k+K+eR9NfMt
OiFMrvkh8Zm1173ROOZOE7Jdnhwz4NgmZqfsIuc57g8V2ikFYN7+hAq4TpONDFrQfpc6Jx5/Wol0
EVEJDk849u+ALhA7wxu0OFVLkFjIZpSYNZjiz8OGQ1Wy+g6AmrtJaDWvXrzoSxS+kvYk1irXroWy
VGNnK2Z6J639TR40wDipVAC7iv0SP82ME8C2wFhhqAmzfcLEbjRdjRpJgZIJn1nDuWRUyqj5Q9iP
I1Wpt6k7ADnrnAxs9qcEI9gv3VIv2oxzvvmAiRFB4qGPuMRH2qPV+J7Ev733ixJ13Ji1uKD5M/MF
wFUAGeg4HIKg609Hrm4YR2cVW8EZ2WxuCCQDTXMG8jYjODRGYSRmtLZkT/WMwYptxxgipBU51TFi
PGHP0vsfMzZwMKgFvzEXA9581cTIRFlHgUEGXwV4y1fBITu0zY7ts5T+SgGor/St2jPVzF6wpTPm
Bpg6tCwCrlwA38UkWInFTASccNTZySBCRWk1AcF5gpRyjrG94PXx9Zu58BwjYRoWRbkRLGASgqEA
K0dpm3e2VFH+c4PXKeHFzlnQ5pnygcwxMjD6AHgJFJHprIqgpB7ryGjTl0BYAx4DI3I0pfM0QDVl
DSkke0B5FVV6BxFurPkcmiJaNWolle/PYrEpS2DXFdQq83SGMx7vwD3+J7DdJPDgousPDgxNLrdm
N5Bdpg8HqbMDTEF1RhFveSEjx9z7YYGFgWIlEIXxli41h1Lz3HRp8vgDZp6mtx8wvepx4MMgo3U8
fgbCl/He6q+a+xmS4+8KlZUVcF1zV2XfGprEvYXfWcrBzdx0oACMDdMjFS9mvm83gM0bPLYKPKcK
9K4jW+S0Gug1jcNA6IN4aLf+U7kONquFVc+48BupE82r2gF4Tiwal6zKiNAxQcJ9TjgwGV1OsflT
kW1rbL8kFW2t7XrT7Wx14QPmXsc3HzC5Z9gLhKf8+DqGH2AMQPo0WvfBumjROmuPFzu3wyh88wAN
wDg9QDFvd7hPaUp0exoRKObPBBQquudkuAzxqlfWkrx02WY8KodZOzQSgwkDOj2x3CJChaTsmMH2
YpV7rT9CtFEg+fZERO3r5WXf6BiPBXTiz7kIsdKlbV2SPv78ypZLHpXLrQTpVb4DBifsJofBH6I4
A+k5NUcoA2CXcCV5Knvx8v0SsfVMPw6QmdBDDcoaCRCx0xaHKAzFMKt6tFZJRr7zGCK7v2gEsDy8
ZCNn6wqHoVm5oCWk/4u079qRXEe2/SIBcpSoV7n0qiyT5V6EsvLe6+vvUs09szOZOinMnN3Y3Q00
UCGSQTIYEWst6z9e5AvD7MDLTgVfU4/3VLgWha2n6CLdq3KrZ6LhZwuvt5nwAEgaaI2gKRXIdI25
m7Qibzha4llRS/v2U9Z+y/5JUxdGRGauIlmc0gJUJaAMYd9pBV6IQq3hdpD05wGyjuQ1/FZ++71g
g+3eIHahv492a/LGuKer7kOAUtcKrQ2jkX/gli72rbV/A8xha632e+tj2AiWDNmmzcto7N+2298l
HdaZbSbLKsj4RZA74ChjDlI1bfkuzMThFOf3oKvUClOLgLSpITiDoPn2as+UhSAlcmaM2WUlQK28
GsDY7nCnfMQm6NZPuvpQr79WKwuoaBBIcuBcF1+6xQN75ui8MM14WqtJDVowheEkrgqERYH+ae++
nw8VUGTxs7bafnAbsnCCzZ2WFzYZh+uqPHVrApuJXjyr+mu4OQhO/hwuHB9zj3UZHdiqAuoRpAhY
x47luuLGFtOaIQGWmpmh4M0BSml+gwdshfjLtWuLviZmccdt1OM3eQLtxdOSnM9MKQyre/YZzJ3Y
uqE7+B0+A4TxAnh8nRqTK27HV0u+407tJ7CWPcB74HzdPArAE5IF95q8h3mIoQUdvxRALEA3wCyx
7FYZZgE7b8h+qtCp6MNt9/1rpr02gMeFCHT2dQfqGI4opvZVf0I7xzsUKM1xLz/TLXr3FbQTxFCt
91alFW2K0lRXp0eURjTzdxIJALkad2wBYKyhHgStSn1pF88P/Z8vY+5lPIELPunr/hSofLWLPEId
QuPH2+Of5u/G8P96u89uqbrTaknISxhxxTdR9JrnIkV0CdRSerhtaXY4gLuh1R007Fe5VW8AcKEp
MNF+6D8WFFh7aenCXzIxnYtng5FIRdrQbfrTczMYCQQgsKR3uf3XE7RPNoAfKpLxtn1Ejfr22GZ3
KzkbHLtWYs+Nwp/lV3F7sCdB0Wz1EKwQuJuFab2J8I/1r7aJUVVZyqzNLuE/ttl0uZJKtC2atj+1
Cll3/DOvffLKaN0e4dw9ezZAlYnc+JrrwU8EZ/Syn9o11f5FCOzQT8z/wgwgJxO1CBCELP1xX4HA
p5X6/pTnnkHrT0+y2/yxwtP7tp25xw7ihX8MMa6SjBF4VMShP1GhspIUaG3iljo8KNNTALd9NA5H
AZJpofgrhaqRg3mvbVGecolsF2q/8UT5WeuTBQ+erF7txrOvYtxIImiG13gs5Ygi5pNY0cj24xKN
kjX6T3y/iO6HVv4sOSottBLOBTiEoOoBDCFwm2TaWWc7J4E0iEs4oKKrvL7vxMAqivthfCapuOO1
pYz7TFs8qjuAGoh4AQMeyiai+5TDq79AXtat0CwTmEqppxo6xvUKInrjt1wD2reNX2owuYCuo/9V
EmOUwHy4kM+cvcuRbgEW4E9Rkd05hLQahGvQBVz8Jt6rK8hmLFlZewilD1W2wx4iOlDVGbXXBeeb
0vrsMk8kZlNRjcqo313Otu+LLUSePR7NHryRIU184JxcT47ui7+QQ5nLpYLGEnkzBRIH6EFgwpV0
6FsvFZPxZAovAkhNPlcNit2pXr00C2fgTDCGGxRCPCgSEsTJjCUpUsbSTVHLCDd1Y/RmhQ44aDjH
D0svGxBHX88fuqeBeCVgYZCRaL+cvyaq5DrKEfRrUCw5aP3oKlZVIxlsg95YoHpc1KJvFKMr93Ys
qtxn0cvu65D1Lbfiadorujc9DPXIx5YwMsknoJFtFS776SW/jp6aFMKGwEhQ2dN5D83vBmTAo/RB
VbwKTUdlgTxEEGd5vKe1GiiWkstaZmUJsrffUK93eRtqchxFgpVmgUFlwg9mKbd8etf7CZkkx4BY
tiZIaWqnDTpZdRHCwpylQRRC0r1oGAKz77xQ2XRjp91LSRtLd5ma9fFOHjLRO5R+UHKm4nOupEO7
O+dXY4Y6yg7ECmJ4l6Q1KV/VTG2zYxsGpbbpa3RLrsoqlnJc7UqAHtGxi2Vb62NJ2GX5MJRbMVHc
qYYguspBFPgC4JTOlQQ7jSvvCWeg3z8mQxBXB58QXzVKcH5DzY4UIJzNyiDEK0+TQXquKXJQH6Ok
y0N7RMdYs0oyjZamPOYDoBlDAvW7wOUiMPGIMd9YxBUlfy2UtA9A61Tw0SmT4zb9IiRBJ7vuj8iS
fSZiLkLLLHIzzndQH5DzeyXpNHmt9iDmv1eLxgembCglThdrscisuFLjAVNf9sFo0C7JkvcUjFWK
FSBhUH3VVPTKL7lqEg/sVWPFpesmk7Vu63EcCZ/BaOOHlg8UbPyURaEYFXpZAUkHRYMkVJy2VUlw
gvyCBxgbakAA0WtRn6PeU7YakvKe16jQ9a6UVHjwsq4ZzRh/L2q9IA1+z7U0PUUaNHytLvdab1eV
SIz8xp4QxN22amPiO1zTKOQNPyZHe0Sidu17LdV1Dfm6VHuKx3gY9B5ihqJVNEmcmW4BQmZLxEzj
i7RQ7Z265KAZ3QyhqKy8LA7CfSNqPnTCRNmNyB4JGi7YuaXLpwcuRkJshQOE4ocCYb6TRrnh9KRt
s94agiyFIHzmVkViVGVGIoMWwAOD/qpKh/LJg7qhFEI5RevSxzzP1XGfqgUER2KxjzlD5gCPWktp
JEJuWcUkCXqOZEVn4ltqb1NDXzUFW3eaClbDlVKyKzI+xeT5XU2gloqoRgD0rY5orwMsqXF6W3VJ
sUmSTiiOYCCIVbT3DsUwrN2Aq/hHQnu0zIyaUtJ3r1PV8HPMypysvIFTKhQ+lKC1WjfWBkMUg9a3
BcWLJCyV1MvOqIAlCXujKbaCPyggrcghUL+KqzJOwdhSCNoXlyYQROC9xiPmCL23Hw0pHt+GiqXn
3/ll7nOOUKZCZMWJV9QWR4M+s4VA5PNSb3kuHk0PYBT626UpZ4GuZXzpQe3jQfWo638WLpmZKx10
yaj4gisNWBCW+0ke2wi3cDaeghoa26G2a8MTz2/U4IQapa6RQ5++t/SpiD7Rj6MXfvDb97mpuT9B
Ap5X7Xfhc2buvH8xX0lgcEPBm7keymRM0Wgylbo9m6t1iNYJK6STqS4Qkxar29amH8ZcsKiqI/mH
mhFGz4KkU01wOfCu8qdUoYktcfSZ0MBO+SY0Q35I7NvWZp4duPIgY4WoBYwehImNpXIKwFuAGIeQ
FGZaB56Fvpm320bmSpKg00L5AA0xoGr5azY8C9GkuqEh7wO+GHMAmOM53uSO0GD6aiTnyRMZAcSo
dTy8aiv2QKmhlWZGqaks4lOZix7pJDDwnempM6Fz1GSdJhXQU5cEPRkNheCNHIgm/9V8B0udMcxC
XtliAmJeKctSTKl4QCwe7h+6HJ3Vt+eVCblZC2wMWFXeKCsBRpMjaMEzDc3N31QDW6OeL/XeLUwc
+4YigRcT1VfFg3IIEgR9I8RTBl3yjGGNbPvtYbGB37/GNRVNkQFExpJlQJGgFFllJJQOSejarb+X
ShPUubY7Zjh7v7XAoXxtSmDBW7A75RbPtt6V3Sl2O3NTpepSLaGwi2LCuFdQo4cIRQBoCsUv4VDd
dS9Ljb4sbvlfNtGehqIaSNCuasSE7+JciHzp0A1Wsu4UHeq2mlF94coCd4Bw0N6WTM4upQzxCTyV
wAfHUvlV6KSSmzCSDsit0ljnZTMlevA9PIWnPlxayun8uJpSvArB9oqgV7zi6g0qGjcQIT00vyAO
XLdrzpGc/jl6imy0o91ev9mB/dsWeNQul69rm5F0WoqpJDpaBIQnBQHpk/edmfTztiXmfvrXop1Z
Yk5NzoNSjNrBEqUGaW2QP/7mBcKGJYdkHgtXdsTLEUVyqYjRZIfT+UPwTsNJnASsna0RHYd1eao+
1U2n6srp9vCWJpLJwVcl79JRSqRDmxhhkFqF9JNAmhSEAf6eCxHnvPzf7DEveB/NLLkbY5hgbEcm
g89ttdSjY/hQbrnj/80Us8X5QIuLPoQ/co/RA3idLBdM8E8Dry/xHC/N4XQ7nJ0lLtfygldnf2Oi
z8ILaI6DADgTwTMEacHxr+8BaBOACvtP9QHREuP4fjdGMciWtUNfU+BKeD2Oc0vM72I01nJQq/eK
Jce8PilB04skANgIppf5X3bibHRREeYULbzugfiQHi5rq3DpJhXAjzg0Zop9hwaeqGx1LowgYXxs
oGUzcPISfdT19rj8CmZ75FzYeNmYuAdV/BmiVZYCp7oQjS2ZYLYCJ4J8hxti99DIoh3GG7yzOnkJ
qzVrBPkrEH8jFgMTwaWvCJo2IL5s3UPlVXqbH+ti32gLHQLX/ohmNPwHpksZCQj2cJTJwEFyZ/Qd
Gm3Jq3CXSxYfflfaXQzETFUuJAOZsBIH16U15oAcMojcoU3IdzzJ04wmSQWdq+TSuL2Z2e4emKGo
jysQKAChPlJhV47vJ2GuBqFTj+kmyR4DGeVhI4t1PKvMMH/GM1yHjoaljXo5bjoJjXhqroNp/S5s
cytUWssdlhjkpsW6vPEuv4kZeiHmXB0hAeKEsrYt0kep0zZefN+mS97PVsn/Rg/FUZAbgDUbnT+M
28TNRB4HILFDg9os1Jc8hVQ0gkzPN7V7XvcdMdD7H40sHKEsZ85kF0K0aE0ARR8666/eDGMAeZes
iZ0GTJ0oVlgomaZmaHsrzxJMzqpMaqKhSy9XCSq3aJZdKVB0qu2T8E0X0qBs19nVtzBHwKiFNfhC
2tiJRb31j8CDBTUAxVKrp82uFT6FKDXSb4msQqoaFIoEQ61z8RpNgCL3WkNp/j1ITNrsOM7qCp2E
L3H6mPimEIa6d1cWZljcDUSP36VyEyF9wL9oi8qx13sFGgOIACGHCWH0K5hCOEaDWJRK7BRx9g02
YARG/ePtjXJ9wFyaYHzSz0G2Usdq7Hjox8zaTa+YyJrdtjHnjhfjYJZCVlsP1JwwAvAIlJ7GWudD
q0/X0mG0NGI0tS7m1rAU9C0NjTmgpTYggzjAKkQcI35XBZYoLjyz2Fz75GSQcZp4itEsgKQtc8zw
necRt6oyhysLu1KPQvkoR43RoTE1HcyYbDQwKHdVtPKbBdPXgealZWbh3K5vpDGrMyehj+9SVlo0
Nib37ZYU2WbeXJeWmNWrNFFJc6/JnDyyVcH0qFWE6H7QO7qqD4Pe+QshxOzIoP1KKSA601Fyeefl
UpKEWp1hZPIbVyPFpCL/mb8hR6gH4lKANHMmg0zjH2PMScn3chIISY7BNa0RhndS86FmqxK8bQt7
YJol5vCHIXT8QrgJpQv2SFbDYiyjBuvld4VRCRvF3yJoVwEP4MKD4D72yhENW/60CRdOwvkFpEiy
iFCXRfcMk9rQxrQRMq7IHHfclD5nQk6H18sMSNWTyh9Ld9+HCxcBWwub9gU6G8ApjeoqhGbYvBg4
QfOO+kruBB+jnR4/OaM7ypAvtCjOfXFnNOv4pC4riFyHu5dmJ9c6Cz75KqBIDqu5MzQf8k/SojXL
jRFfWBUHQPBa6Sz3SwxXMj10d0OknVpq9P2bCo1sxbNuLzhbPL+aAmbW695DQl+Rcodb84Zkh3Z0
EsGp3e+glhEbdQhNldEAUY1Vgk6i0wcUZaAkamUv8qKu8HWEdzkt07+fTcs45GhPzLEa4WYEYyy6
QJDjMtI1AKGv2qHYh+tfICO5I7WEze1ZmF0QFF8nBm/g2XlmEkKxoLyaprmT5ZkxELxOB8+IejsU
kRyCkCWoBf4Lg8qkqgdCAaCBGIPdUHs+0sa5U5FXEOsbfHcIXc9EfaPK0Gq01N07c3yA8xpvHaig
Iy3NYvgLdeTcoRFzJxl8J3LTFecWeoa3caMtRbTTVcIcIETGgTjJLCBHcwUwlfhECMqgmGhhXDNa
ITmjn7w7caGhZS6GO7fDRs6eIvnCGMJOa8dP9dMIln9BD+84qzBbyI1zFoK5A6oDpmv3xsege4++
RdcJGvmhUPmobZbUNWaCIHyPBmVUIlEV/QuXzssraYjDKymcMg+NLAuNrlqY2jkLePhAeAhHpHSl
DCfmTdgTKS2cKkiEXa9S3wpVlF1veyYLAP07ENDLOWmyTUpOrLaMluWtUBZ14eQb0ZiaoaM1b8kW
2fX63jOU9WjFD7lx6qaOrNhYyu3ND/If68xFl2kcqv5iA+u0KtEbkgtH0Q+GhVPvr/7Ceun5IJnV
kkmXlE2JQYrb9Il7DdZ43vF6aIJ4Xt5TO4CC7tvC+3V2ZKKI+VXhIej0v3SQMm0hYIoiqxONYIxK
dqhaLhwqbJXiX0t3ZoIJSYhHClpHfeFoa3EbfoHIzX1TzNKq9oLl7hQosy4Bp2ZvUHA6/ntUzHqN
lSAHWYVR+RvyJb1iQp9Ds/xMd8EGtWltGz5Q27cmRcbbbjoXLSD9ixYO5H+VKft8OZ2BFwaVr2H/
kzTTpcpAssg1eShwrVLvIOCVQMNiYQP+LzbBM02AWKUCG/KRFJo9EdLPTg05dNGyjzEoVbdLNFfz
c6ogSsf4NA0VtMuhxT0w+dLQFSCJV1bROrY5C5GQ7xrVXoK8SbOTvifG/t9wSZB+7gVEcGz/j+W/
CTi7gUtQtiXCCMvkrjdLECmRB3Q93I3Gh2Y2O3VhDSd3vNiEMlgNoWIMXR5EYMj/XY6T5FmTVyDU
cYANyoxS9Zu1AjFvq8RLzLztLixbGxRsL20xF67vClqYelHhJP1TEn7/DO8+tLlNrt4NmqdT+a5C
qSS/d0HFUuukvgvf8efwWfbb9uRtqsGOPXHJnZbGz6xzVzaeUFB8kyK9goRYUDe+8Mj5b8XoG7yv
R5s2WoVgBgSmdFiNnaEKC2f99bvwYlaQvLtcAUmTelWU8AV19+uuXfc3gSJbcTdKnVmNNpS7s/FZ
KJYo7ad1vVj3KeuCsigQpghF0CXPWM35OmiVpnHQG2Llyn0rbEU1NWIoGNfe9+2Fv5pjqKOpuJZF
HBLQY2BJHwNVaopCUUqnSOLXPPLsNIf+RdM83zYzHXPMkFBWB7kHtHzxGGTr/WlPOhJD/N2pBs/K
pMcAoNUuQ0lsCXIxN55zQ8x5G1WY2qSBIfQKPYVZbtBEO4xytjBtM+MBoGNKjk3cFpBkvlwiVa5y
tAAFGE/u5BAvpf5Jze1MWyoxz7gCHAFxBoJcpI/ZU1wIZPAtd0PpDM9yrMtGeSxkq9Hs26szM2kX
VpjNnytdSzN5LB2VT40qPAbWiJzxbRvXe4nAp0FninQiD0F4VgMJvD45uhPCyhEUDrDftpDA9SmU
rYl3jZmFRDGiyo2MvI0KQxO9Qu8rLrLaOlqqAs/NqYINBrzM9JvCHCt80pZdTqTC4dVWj4m84oOv
SE4NVw2AhV9K4l6frBg3rgzwGgHshAZExlXCNOzEmHqlM+Zvo/eVFSJq3KYkotCGGrTUZWsuP8aZ
f+pzW3vvam9VgzpOcHx+TcTWQC1CURv0eoJy6U7rQUtwe11Y9jzkMqbvQ3oSzMEoMrGuHJVRm/Id
LZym1NZ1mhrKly9NMhrvwjasjOgpV3VfWnP8No4Cm0qbvD9UvrqirjXIhxJKsPHz7U+Srw8LICqQ
KgXxBcipqHi5uZpmjOqeqohxh+Kl0AKjjuSFYHPG41URTVmolUgalNEYHwCayu/TrqidXBhNMdj2
AIJFysIhMeNowEpTkGdATGnaw5fjCJpKLcaoqp0s2grjb6FpZhhqhuiPuirFC9nZmRPpwhizh+PM
E5RUKWuHlNQQmzs//2rzn0B5v702049hDnKsCa4lSUZ9BzfU5ZhQYenb0s8aR6k/OXSzUQ3QGw/C
cuJB5E8EpZjb9q6fW3gMgIMEaUQJFQk4xKVBqfNySVa6xvHpSqpD1B+8xCTVa12LuqQ51Qb9YoFq
DV/ZE7+LNtkTSAq0aAtPdZRdJa9vf86138hIviHwhMqJgN7YyXXPAsA4iQculoPGSdJjrfzQZB+q
2cKOnLOB9CJ0uIAdRC2PcX9fzmIOvCuNU6KnM4BQX4Y8U/uf5p0xhCnfgUWc0PwsADNPeaUKm7xx
RrvG+wDkgeBqBB/p0nP52l8u7UyDPZswwM0J+qFhhw7InvEWDVdhsmpHKMQsbOnrU2OyhD2Ntzna
UP4c6cySL3VyjmJR4zSS4hu10N+J4INdWJuZ4SCVLfAIl8FQBobuy+FUheeNAA60TmrakYFUsy4v
pHknf77cYBDbOLPArH6jFFqIJubWQYsLKPkgObeh9v1SvpyFs+PUh0bzxCbAi5NQIHsABqqWlY0U
tk4sJ4fuSekQwdcbrQRUMTgl/v3Y5K98n2yGyt3GEP8E72Mv25UiG1C89558tAcD/x8fstSQiscs
yPbKGNvANHHuw+0tN7Ou+FIVAaoIzZ8reCsdGgGPk6J1XFpxmzpuA6uthp/bRljIzf+fj3+sMAub
l2Vf5kPVOsl4aDzILhuxj/tZ/vCPctIb5M7rgE7VsmPPp8/5r+Lb4Wh5YrxwvswM9k9BCRIe6BIQ
/siWz5y4zRQ3p2k1OGiN1rW2AYX/7YGyJA/TQGEBZyoiStCJsf1abSp1fJ60AxISwLlLr9FD+NQ8
9/v6CNqUlWLGoBENjtQ3/dGqNqL+rVi3v2Da8YyDEx5BM9p+EQYC5nS5hTg/6iKuEgengr6EkviG
kO3iqjZvW7m+DjFMwDJlIIZw9f5FZWcTqcRZko29OzhC2q8VkEYQ8FSk6Yu4lJC7blHAhIoYy9TW
AfFneVrSM0tdnSp8XZWjMxij2W+kXf7ogX24NzoztYYdEMZHz/gNV+Pj7RHOzeO53enfz+wGSdCk
PFeMzqt5XHp5T97OrtH5z55m9+xny2JYi0CSjI6my6vPdleD244Y95G91HU6Ex1fzh4TIw2lyoGO
AZYG4zNZhWZ2oBt5k67HVfVamR/VelhxtuIgKw3tydJ0rWxhx81sCITlANii2gDYFw6Yy7GOdFTT
ostEpx+6yEB/v+5yLyEf6PIP4S3IoKB4aaguaLIfMvG5rOys9O0o7e4CF1zySFLmyrhus/04WOKS
rtr1dYMerEknENUJPDP/3lRn61D6IF4SPQHt/2jPN7IRILBRVPx13OcgZJETxeYUvkEZXlJWt71r
3jJiZLAXgI6NzUGoNEOGFslLp0SPSYfei5QmOt+vvE1WvQZQoL5t7vrcQ4OLBIE69Pog9mdPJary
ITeGoewEpXIgXG6D6GYh4pmJJMGywSOdhoCcEiIxriYMaoKaoiY7tW/lx9BF1XYzUp2ukp/YSfa5
I3J6JOrdvkxMSbZriAcKR8EOTMFoFzOJ1+fT5ccwXhe60P+MXCo7wz0PUgJlJ4D6ClFYYAT9pmrW
FHLJT+Mz5NqGei3aWrO5PeHXSVSIOKGtClUofsIGsOn2jBbdAE4J2SlkDg2fhiTcA3Ojpqc8FHWl
2cb+QWy2Ed0SQVdHatDYDsknuKW6z9tfcl2p+vsSXL3QcUG6ms0ac6RQC2UEgFL9ojG6vnW5foi8
O84IjiS4S8BFwq2S4lDsxK2/lZ3wXrkrt/HD+CO4lqiLL4K6RuuVtpaoARqgceEiuY7HwLhEKIrg
Gi5lUH9eHg9RWYlZHuLrhvqrAf1lrd0n0u+vDP3ogsOz/OX2bFzXKDAb5/aY9w4H5rhOSWCvb1fq
tts7GmQCTh/O4/fCwKTpor085GEJfEKYc7TgX3V5eUk8iTFFxJHuIPZLgdA49qPtPQDqRmygXuNV
R/Wuf0B/X5np3q541gRbPLRv47vaHjh7lC2xtkf1nijrlOuNHLLShc2tAnlJUOP6qrv8UiZkqKOy
blUlIWiSaXWlgCb8uCXyUrPD9aUHK8iGoLUbxwSgr5crLfpC76lVRxx3MKJy1DUZr4iHAGiy3i91
2ddlGRCWKLKXIqJriMC05ohxwe8lTJBjxrIGYPeQcC1xguKL7LhJPNRMK7MF0eawroO7AU3hDf8w
BgtDnp3XM7tM6EIGV2hIVROcfM9l8JRixfP/au3ohMlR6RR0MgmDsu64IcpG4jRB7YxqtG5pvZJI
v/D6mw7vK2c+M8PE7ygW+orW98QhMVmRLlYMdci/SiRlY61NrCBu8oUra+aGnC4q5MyxdiIS25fu
IiSFCzVbnjhx/haVYPy3q4g8AKqud1yw9nvOun0yzI0Q6kyAbE6crJAvvrSXKZEqjZ5CnK5Pddl7
IWK3Ct3HFLDJvkwWBjd3H08Nt0jBIXiGSOylsSQANhV0rcQBz6SicyNYi7I0VReOoJnoD02tf2Tf
KBfidcdcyX7DEcCZRdlRQC6WUrA4Rw9J/CwTYHJkS4Gj9JYGgTirA++/Cm6qzyi1C23CcAMyp0lv
IZqtanBONom1mFCYDRgUKoBvDo9koGmYSSBNMDZipMhOGsbbuqA6RJtNDusLgIaviDpQxwYB35zr
upkxfkC8ALjTiTRekp48bZ2TFw2q3o+Q8G6bfRwspcaui/Q4NgB8najKJ3wf24lQDmMtdRRXOPgP
dSIZIjR+y2rtmmDK/HBNtEY35CE4QsnWHPhTtYTimnXIM/PM9PQyEnZwdwSnPUCZtQ9O6iAsCrPy
ACDDbKI3QhukhV0w55joPIfonIrmGfRFXzomOCjVTh1wabliVa2Q4ArBewkdwYW9Nn07e5xAGwv3
Pl6RaKtnjhM1lwAI7iTEik+I8C1L1h80Y//g6fa7pttfq0A/8AZ0nW3V4UzDsvbbF+tH/9h/nB6b
Hbimv32w1D+CUettvb5fr1+ffu8fwRto7kzPed1tXWN3v9QyNbcc55/MXJI57dq6GuCt9VgbfXhS
h12nFnYr3Alo17g9P7NRyrkx5sZyE2+s6CDLjoQW+7zcouFRVE9yagufXGHLspWcpC3dh/nOBRH7
beNzt9a5bebWmvSuqzDF2kjxm4zkZVeaQLHftvGn7XnLAZjT3XP5PK97VXZ24Frs7YmxBwRqoGES
QXSqTnpOVmT1OjWhsOMB17+t9ngeQ3LcXHoizwWgVAWHGZrxkRFmd3kkN5IUR7hnvOE969ftdE97
ej3eBdWOJ3aZJgvzO7fFUBMBrxVOfwREjO8XNS24iTPBKVxeJ4BQ+Qs1hL+3BTu5SNLi7BLwwsAb
5HITo6MgRRtXrDg29A2NzdOo/yimrH+plmr8uObPMTAKU9GtEF0cj2t1E78+JzoUMx6+l4Bwc/v8
/EuYM4wOvSyO7TRWshscV+rwAntHI8SCO/0t0q0RMxcd+Bn8IVUx4kQftuDvfNWgG/BZ6Zpe7l8/
7acNNX/+NG5MzTh+da8QadJzHQlmsOLZHxONV2Tf7zJIaD43xhJt3NyGAuGlAPERkEkj0Xq5HGPh
0zTIG3BHgLGjGbattM6SdsGrZmf6zAgzAxypS8gIVYrT46yg6LAEFUoDRtHs4/bOnfXeMzvMBVGp
yBbXNQbTeD3Et9QKQJEiGhbio/kpA9Z9uoiAGJi+4iwxw5c01ca2VxzwCOGhsG+HtQB+j9tDmYsw
NSwJ+q5V5EVk8dIIiEFaz09TxRkoWiafgUnIT2oPpCiSE9nnbVuzy3NmiznQRR7cUWWYKI6n7cYv
PjTzojSEailonjvMQNj6V3LG7f2nAXE2b0LbdKXiF4qTg8w7lDZVxRuDX5h9f49gqkcxUdMebo9s
5l7EOuF5i2tcQ/8B490UrMxeHkuKo5Fh2FHBL6w6EFZjrhwqZInAxBMsWJxxQYjFQh9bBiXC1E98
uW7aIEOQg8OhIpXgNQqR4Wmrp9uDmlmuCxNMlkANMhGEEThPhEjWJbT1ykibjHaSLGnGzDi6CrwB
HgH89L/GOHo8Bl4dCTBUFN/oDPGBlh/6BSzhko3p38+cYqx51VNL2Kijd4ylUddCv9AOPTtfSGbK
BIkOguDt0oSmDG1cD3DvPlZS8HsMT4qCJ77MgeMrAozj9urMuRzAXmjcI+DDwNPh0propQlkwzvF
4cTMt1o/A2f1SCPdrXxAp5LAXzWZv7CB//TPmSsGaWJVBW0csJJYrkujTe76jZDwGCIIog8quJqf
w9VzaXaQfiwgpFEYd54O4cnVw/H4dqTmgz5AM24vQDPO6HQRDICdvhS7zE7E2TcxE5FwaCoE1wO8
R6uf6qCnRkQbSDOgEANBZb0luazfnvo5XzqfBfFyFsISLChAwylQi3qUyodQ3MTBQoV21gSOE1AB
YV9gjS9NdGmfgFFIUBx5vOu8xxEwqo4u7O+5IwQNZv+2wRxamgci9aCWcU6O3Vcv1F9cVlm3Z0qZ
puLKYc5sMHuilviyQSYfkIrtsH2uLLypjRq+g9c0fkV6+Qp9qGb7KumljSD46SczuMmxQOWqA7yQ
GQ8/mwdsn40CQFBgQJsGcpOur/f460RKCqoqxDAvrQFpJF5fE/P+v3EvRUJCBPQTaEZhd3VbyUM/
ZCoWm3iyLXox6KSS7DUflI3YiMmdAsyUuTBrM5OGnCnEn9D4BxI0ZtIQp0dCp8aqQ9TTEG/wAsqg
2CVm0X8eYADur07q6sD1g+T80smSoRm6UghUhDGAMPCplJlxi+p7V9FuYcvMbdJ/TKFYemkqTklZ
EMLBn6vyMZTbZ7kXX9RAqHXQoRPDh5asfXsSWVUjFKEnCAg6adDh9ZfzvDTpxRQ2g0R1XmsIBpd4
UD0jnWPGRoh3FtBeRnxX6eDTsmuTWp3xKlrQxlbKNYoBt79kbi8juILOOrK+18CmlJCij+VSdTRu
yyn3PP+jIfa5bWN2ftGWogDCjUiOlYrg1IgMrZepTuGPoYEa2BF68kjNEOSUpeMYrm6bmx0SVH5Q
8560qVh+bTQujWLg1qoDOjidAI+W0Y96PN02Is5dqKiaIk8OIAwaCJmTXR18mQuGRnVKqPr43a4D
axbu7eG3r498rLf0/3F2XjuSG0u3fiIC9OaWZLk21WZ67A0xTvTe8+nPxz7A/rtYRBESBAjaeyBF
ZTIyMjJixVp7y2Q4UnwudSp06gHGvsS7z6bazo6h8Dp0sU2fwx4E3x69/tEPIE9C1Kt9Fregx9dT
CbOzcYiAnQL4Y2rs0tn6oanqqhmNsxekQMWVfdDc9zz0/JPcuJrk6IxnOLVs/YfvYPAR1HnWi37j
IoRXvWLC2qEYZ6lHgdowmhcBhraDR7Fxo7P53plYRvKPpmYP/JBAVT1zAkKEqdbp9gN/aTTLR/j8
KVcwogSK7DU7DchAW2QCT6QBgx07PsTvE7OLif3sH/76O/shZBfswHKCu5eX1rH+Q5ZnAPsA0Qn2
SFxemxTQMy2BQeQcTvobSdCbXhml4w2yuHHe3tOrq+0g2UeWBfQoEoGX2xEgzAaVo0WM5qZKTrHd
udJ+3NX2E22so+Q+hfbfzv6d2A/5qYDkDZIIur7Sjlhns/DbJ+X9fXHr1yxeVtJMWV34/JpEH221
dS24Pv8I/UFrDl52r6fnKKgdRadmZzGfg7AS8HvkV+rTmO/UXoZldthDsoTKErBs4d5STuCW3UK/
H+ujEt2bEc/p2GmaGILgb1Jwlw6h3cZPdbuvBaiBef06ummL5xBVMzWt3V5H7ME/acXo6N3WYtnZ
W2ud05oPjihEMIJPg0FU6Bg2hKiX0c3b27kWd2gV06+e33TUZy8t1HFccMZ982wMz80EZ2f4Ziow
ILYbV9RaxYahLUjdZ/AQAIzFmaJp4YdBxmerODe5/Q1OJtcgN6InZ3MrQYthMfunOzjTK4IVu7+/
Tfv3b9XW3xUVmp0j/p7Tn9E2dy+xSyXCdiNnq4GyUiFACwYVjVmtR1f0xUuzK+XGUILIPCv+T3H8
mQ01jGY/y+ynpZU71Uw3bstrMg5C6Ud7i6wkKodSaQrsGeYv0X/0lH2JYF7dn42AW7sobbF00t5W
E9e6D6PesYa9l50CkkJ9fGnkGB6awUmknTIqOCCi8KDuqZqmn+rSTaTvo+RMaA2mgl2Ur0n3xew+
xZ6tTfExFrYmK1avhXnf5iEOMCFLKOfQ9rlfaql5Tk7m8N2DUy+g2XRSjx3i6ep52Oi1rpXMjY/2
llHJiHUrKLHXQZU65elXzfoqtoGjP2m541svhUmkhhxhCnd6/AJ9oadNG5neUjDhPe/6+BuWsSiA
qGCeRjgP3pMYOF72CZpxO0RnRnIt68D0h6y+kME4irGfUohOh50h/hTD6rUK0HXybGlzand2mWXI
oG8LNRLtIoDIi2uyEQOxCmNcquf7n5WSClD+uygcXb9L/GMZbcSPlTGUuc9OC5XsHRlEeeHCJRIZ
Qu4X5hk1CKXeac8a2LOzP3wvnSat7Qn+j/x0O2atNRI/2lz2wKmyF57u52w7CGgofPaBMxyFHeQ9
9rNpf82IE9ChuQhcnhnEdtON3vj12CLH9sOal/WIUS/roJ7ta8O+qfX7rhhAXnao5bl6fQjG2mnq
J4hy0+xeld063xoMnWPl9Tf+356/I1E+XAvt4EeN1mO/tIo7RfhmKo4hnkSF+ckg2PDxVX8i80Ui
jP4g3YXLCyJSA200vYpjPUo27FGOVbsJGWlk3Av6s6yUTrzVLFoPJR9sLq49iKuhWQW4e1aUnXro
DfSq2VwawSAfbL35WnyWvH9u+9Ralk/vnechjELMRSyWaWpRCXNsb55DTXSb7JsIGieP324bWf1u
1GrhKoa9EpDD5V6OVSupeWUa5yhKnVA+en3iGt6uUWtH2BLWfH85XzkJPgJjOhU6Xr2XxnShA69e
EwiY/najU3QSkUXnQNq+rdIl8u03i3s4gAWKLtzkCvYvumBH/eE5f+jd7zNGyrPT08Pn3v6TOBmp
HOQodFHk/ec/t3dl1cN4y1F4YGOu3suBoMt11hPItSA7mx4ePMb3cevyCtnH4/Ajrkoo3L/dNrp2
0yNLAsoYOCiIjEU6Ikp5Sz8co2at2FlMNvKQHloL6rWcnETaeN6tetcHa4tvUTZVHJUaDq0TEgv5
lyr/GXmt3V7S6huSfILxRtRM8eOFD49WGmeyEBD6hS9pW9uJ/qurT23/5vvfkuaYNHYLsE8MuY0e
o+ycSsdBMyD/yMGC/Iqsx3EmCmihoRqLXaUUXxu/OVThoTAPRX+8/VtXTgIZAqw/sI3DgfJefP0Q
wWJVmYIeevizX48w539XvVcmB+24f66iLcKrlVkE4HjAyQHn0Vqyli+l2DLG3ErmEEaiT15SHoPg
MBnHsVLtCKnXzLCnJnZjinSdPUz8nzKUwG9av3H8V+PajA2Es0yiyLbUC/alqSkLoTPPkr8LtF2e
H9LXtnI0CgsB0Gjptd66ntfc/KPFRTZgpKofRcEc1kLe6v4kfPezeJd7DTNev6u4/9aTktz+tFsm
Fyer9fI2SkZMjnG8m1Ty+uZtSJ5yppT9pN+pgrYxqbdlcP7zD76Usryp7obZ4J13l9bhQ+z9Kf1X
xBrcLOyOt5e3Fq1miUQCK3fiVadSa2WlrqjgnFOESoTqXjKPvWDroBgh0DW/tcJGgrVa22MCe2ZR
m4f23vPgD8vrqz4DPQFOTQYiY94NvJr8Y/Gs7GEOtH+ou9LW7+aehGS/xZAndfZb7UwGT99dlmx8
2tlbFleKSYnKYtnMt0LYcrnTkt+NCI5TH8aRd4b/Sy7qY2OYdt5vcTOtxYePlhbfNBGKBK4NLCXe
j0as7PktJJmtm8RUx4SNT7q6LBWdVqb3uPyXO+x3gY+qcWCcaT6RQUV7VUamRc8dSdyqDb8Dna62
8H1EA/wJLc35pvjwNeOim/yyDI0ZfRJGJwYBJuOk578ntxO+x8MuDgo3/owiQ/NrlB7CenTggQAO
056U4W3UD3K81ZFci0roKQJ9o5ZEUF5is8rYqjIhpXic9mjtTp8r6VU1d4H+oxDSk5E/K37+RVG+
3j5Gqx/4g9HF6y2mt6APGUY7Yq4w/AW56Db535Y5EfqXGzfjnFddbToXIg1Xbnwqx5ebLgqKnoUo
a5zFMJWdJAFBKCTlFufHqht9sLI4He0UJmI3FRTkpLsxpRNHN6hjCr5Hy3vcAkysvbvgheFem+U3
QXouLvtegQyQq5sy2LdGdH9NqHh7kO5ED+ar/yXZQBitLo2t44zwwkcT4HIDJ6mMkiyqKetH382G
IK7+quuvsrAFaln7UDoZGcCZeRb6KkE2wkTp0tE4D+ZbOJ3NZiPVXPO6GWH7ng+jOL9YR2V0XsN0
hHGGi9nWyu8DJBBW9qVE+qfXft728DlELZ2OOZt5uxjFuRqJL5U+iiLG3JgI3U1yZefyp2SiB/NS
U77eisxr5TWgo/+zpi+aTvRDEhn8tHHOavOk5I9iDrNU9L0STlL2M4BUy3MqjcgWJPdRErhFJcHx
M90NSbVDkN2e4q9DjV58fTKDL8aQ2p715PUvQY6AiiPAdj9Q5A7vY9RSxNM8BjzVd/BOnOA6NzsO
7isjwrCD2JnA5Ej2AIl1O9pC+mr4oS2P7u2dXbmCL9a6qFlC/eyFkF8Y51oOXvvmYOqCAySeSap7
Rn76UyNttZzW/BJpTuY8KV0SRxa725M9InnFt0yNyIky8dEUitPtRa0dMYQbGJjjVFNImRf94WKw
vLYdoak0znGuqnaXyJZjKBABiCkVpcL3jY1LT5kDxJV/WjReURqA6HOJhjLEIE7bxjPOj9802wXr
AhTzy1zh//bj8Vfk/kKV2/7G332blrQz1/VV/jroidN9vr30lZFPEnRmpniM0XiG1/ty7UHQM20u
81PUYae0dmq4qX4fB0e9PYnTqRtipz83NUzfdyJgtyng3bInd4clsdmi77gqKwIQYzqP2i+zbdCM
LZ/NqOmaVR9M+VluAKP6jEkm+skLw2MsP4LSdbrmEQC43Uq6k0rCk9oO93Wq3LdMRtzelWX84IcQ
quCRma8UutYLn4vroAlUvSzO5XSU4QzhZZwfLAbIEPBs4WRtX2Uh3Ejwrm6V2SgytARfRdQN7Z3c
5IMXRlMjTfVMh1fl5rHzfwrlS5l+NbwnizYKdPRa1BzD8ZMv/9v+/LthptI1oDamTBP70gXMMYfE
VoJsUFKzfxrD30VaXyHesIVEn/Orj14/22EoyCCBhwmKdvmlnT724s4zreIcx1DTqEmq2/oXL9H0
ja+3vGne7UB/bHJjUoddTsFGiRhR28/L8wjBMrKDtjn5jtaHezV5U7YIxpfh6d0YLZy5SocK0rLm
64cQuIWCBK0WcI0XSciyg2821kbYXVvSjGgkR6Y3AhTrcutyyrmeYcHRVCgONa6jOUqHMvIfu/pz
L27mN9drwgPntiY1ZeYFljGBJaMyBtzpTN+bWoZg2ebd2CLU2TxphxQVvh8e6mOU2lPjR2RtueP1
WtFeISIxJTwfhSUviSj2+agrUXFOutI2/B+0yBwFKW8dsqFwizxiZakXxhZvgjbOGekq4uKMlB/N
A5rNxcYT+Wq0hbkqyvPg9EzYBPmCCxPgz5vU6MyYsXBrn99J9+qp/Ksda/gw6FxDrmzT6Sy3Ki+z
R1wettkqYhdwiM6DP4t0Kzb1XqlkrEpishtqyYnhgo9q7yE1ipfb0fL6XF+aWqTDLUXEufITU+2s
o5Da4WucbD3etmzM3/FDcBSqSIAqMEzOWZ/ps+5EmDxqYYrsVt40X26vZ8UBL7Zu8cFSM+lTSOjj
M9py9pSfygQHNO9FhckocwPMuWVrcbAr0BZZaPCZxJdc32vDF6R4c9NJUmN3e1FXg5n/3w3/zyHm
X/JhB7Vh0osoxZIeHfPJGQLS75mGb1SCT0FQuYXwKY0e+gQcoAegWTL3t3/A6kq5VXnsMt6lLIe0
rcZrAyg8cMgelQO/+hrV/V4cAzvxPbLYz7etLfPUebUKtxl+JzIWvhx1bowRlUExRmqhpN762BYH
FVUH7SjEj179oop/bptb3d2P9hYppJHIjL1q2IvBeom7zH16/V3Y0w4S4o2i1EqecLG0Zf1WnurE
quIk4cZBL/I+DcApUT4fYXje+1VBJ5DRXqGyi2ELErH2CRlJgr1h/oAwo166UFyNpoLUEkyog+CG
0CydZynLKvsdb1EtrQbNj6YW5yKIS0OtckwN01eQZmh+27Lc7b2cXvwxj8eDAlnm1NuCDFicJl/o
7fV6sGu6Y7e/7FXV6N2TPix6cW4CT51aTc+JPKfy3O86V5AATfS79jV7Cp7k7/5j/9zsJrTJEOhg
ziUbnHJrjGnVmz/8hmWGpsalT8ckOav+N+6P6ZvhnZlSb9/S32K2cV9t2Vp4speQnfVmkZwN/5AB
ZQtA+gj7En25P7qx17qtAtF7NrG8qeiRkWgAUGFmfPGkJH+TPclAoWViDn/PaOcg/EIoHMnDozS9
Cu0f5a6bHkOdvkrqTtVubPe6t3Wo5ox++SMgTaHwAakGv2HxI2oa92Oks8Np6cgKlPjpt1S2U88u
/0yD7f/rwt/sVdRAwLvMUYPTdHmUKkGIU6NJUiauK/ARmmjxys8iKWwcP+qkFmiTUTa20bX5P2mE
irKdiGKS2SVAs/9w3VENJG2kGQctxOKo1dEwNGKJg2tqvRfTo8yZHpP7NH8aki3a6jlCXG3zB1uL
w1SKke4b/BtnrXjxaxQ2n4UtbN71242dZQ5OVuesg096ubOxohdti7z92ULMnl5vmftuYJr2WLvV
8N2MtI0AsWYPeDv7N3P7XXG16Y2oTllXJkhZPPpzmfOvrp/87n7Uf/TW8XYwWr1mGNQ3lHnUkHGM
xcM0DEIzH9G3PXv1lzFCndTuJMuOugHaO8kWBTvzdUcotZ08/R71jciwtlKEM2ZqG0Dc6Ddc7myu
VFkYdHF6FsDbpGnwKPj71KB818aOYO7oXN5e7Zq9+bEICI60AfGOS3uVryjhIA3puQrFO024l6p5
Pv3VV10js5ymbbcKEGuhz2BEmnPA1iI7fmlQTTrUuFM15RIvoKlovJe/Y8A/f/HrN19p/oPjQNc0
S8rgsVe0hYPRTiai5ylxz0OL3EYi2U5AkWkoaXfZpzzwnm/v5xU9Kt8OyQt6/YyrWdR7Ft5joHwt
VWhwn6cpfNE97rBcOY/lZ6W9b5S3zupfEtN77BUbStmdOIKgevC7Zz8VH4uJ0YcSLebwtxDetV9v
/7ArLNf7D6MnywlCmcNYdoEsvwAr5yU5ky7RKey0+6opfylW8UfLjqYW2D0Op4HQU2vxUAqyU/EQ
DWw/IH0F1bH3Kt0Rq+lZiA7NFgnzFbnQ/NsA1tE15tfN0PdLp1B00M/6IORnQ/8LCdvTJEe2SS0Z
dh5feM2i2K1e9Cl2245xEe+omrBswScudKfJG+xps40121uEUEjUqZPxMqZ9/45E+JDHR2mlekLv
p3AIeo6mwgWiGtlj2EeyW/ifbn+YlYTvwtYiXFew6erepM65gCu0BzSwnZKNrxM3NfSNK3hrXYvD
l/phYtbmrI2lBDsF8S35kyA2+6zfeK1e9dzePygwSaQ1iCsks5cfNKJmBCMYYazq5UMWM20opsDK
LUBrsei0segGibKfvMA10i0U0sr9x9Gj4qpy/CC6WGwoQoRjlHZhevbBHuShcYrH6rNFyf72d7tC
yc1rnKEo0BIy/U58uVyjhA6kUXt1elbC6LGqh50Y9g+t/6k1fiW+5Ta6Pemq23vh0a/7n6r6ObG2
gHIrlRXYyWDkorurQ7u2eCyUbaVMk5cR3nQ1cWQzZwze0v9uLFReOQ1ALhmYmtVSIPO9XGiTDHGg
VSw0zP4xE/+UBulOG/Q/YzbcaVbmGKHhaH72oPXaoykylDG4t3/BmttyIXIp0sFVr+a25KLT1DIp
03PuY61RT5B62mjL2bU/bsTvNefBZyGGFVkuAnyXa5UzhY/VN+k5qEXJNlsLrQik0HaSB9j49qpW
Tb3fEvTrKB8trt6aVoweBu1sKtsNsybSWNcPIUWD/2Ro/oLz4BtJ2+WaeMmWTWj0fD9Ftf3mc9gb
bhP/yynH+TTAXgTPrYpMPTXFSyOKoAZpbpFICHJv7jpD/tNXuQiaUd9qj605PW38eQ5MZXR1yTfh
pXmBOjAZRCX0FIte8nDY2LCVHAXcFuSc4H4hcVu2jrSuM62hzLNzNSFpy4RE00iOB8HvoRDGxjsF
gsJbGQkoK3IFmBIOXFTiFnh+xT2oRNOuYNbMZHJ0cepKJRqroOmycxSDV6Cq2doWraHbPriWFUCA
DNYHZLPJmMQiUKd5Eph6iUgcqpdfrV03T7pAUXL+/HU3Mrn5pUWlbAvIt9KD4p39f0aX1RWrMFM1
SjEa15VbWk5Jx2vE/ZlZraJTYzlD51rRzlOPRQzR2J0gbL2RVtJe2KgA5jHixXDRcnO7HHlkVYmz
c1yJ+t4IA29XFepgp73OHIRS7CumjfaTUmwV3tduDai0UQJh6BqczJJIOw2HHAGmgVTHEIufpdj0
wGMG1RHFvD+FjTl7lBQdijEE7ZyWutNbcu+EUpS+ZLokOImS1fvbTrC2GWBjgGDR/2V4ZQ6/H7Kd
gVGwpIDg+VwKsXlf5Za0q8mL7uSiFO/80vJ3VV+MrqYG4utty2s+Dh4CxBVNHb7H/OcfLIvB2KWp
iU6coE17r+iOWeSMpXi4bWUlw6JrBBsqJbWZ6XsRmkQrmIZmQlmy9XZl+VPujl977Z/NcuiaGWYd
wMYRaCmyLMKsmKdDnYsV21jEfMUkInUcxFM/KU95N2lgEpQtGNlKoJpZ12hBkH4QKhand0qDIc3i
vEBvRrmTsieJJAtZ18dckVwtOXYHcVNhZO3wfrS5ZPTPCiZ6mo6+bdN/Mv3HUPzRma9tIp5SqnKJ
8qQiAlHLz1Ooumn2Vvn5odiqs6/cAHPrDC0GXjOzSMal21iSJ1T51KH3WE6OMPyo8638dSXlYRoQ
FDsNavKN5R0jJmIfQ6xJczo+StFOtNy+4NG467ovffJFGlvbT96SeNdvjGauZDrvbJ5E4zn2L6l1
ulEfPE/h9dgmcr1L1eanEreKExuhaKeFuUVGveY/M8BKsjh7aHYuNlIU4rxNxzEnsWongJahiDij
lwcvUkf/p7NOJaiQU9VFpR1LgriRa63EHZJW8jp1piiksHP5GXMK20YUCjQhrdrW6sCJH6M42VcK
iNNsDsUbm7viNkznkQcxvkXavES5KN4Yd0pR0Ydsv0qoD0f9vy/eUF1lcJs5ddhyjUVGFyV6KncT
xzFS1Oroj0Vg59owPtcQcp2tXGZUR5D9g1n6xkaLayWQzpUqGLIg6OVvi2ShVwYG/aupOINvo15l
NQ9dOx6j6T+0cok1ugx2zWQgSlm8rYD1tFI/InA1ToMT+DpSnrvbwXqt/AZMApQMLaW5O724jTqG
FXLZAqLhZ8IdYLxPHfx0peEypGP7Xf4aoDJrxyDd+5lhsUn2TfpvpSHIZZkZha5jXiJX9OInQIrn
W20IWMOLQ9pob3X79/Yi1zzxo4HFNnY1JOKaliA9md0P4tch9+zbBtYaWBD2zxAf9pEkZ/E41Qoh
UFKPD5Ul+6w7VCfLc1U3r+GG1lJXKm1zq3+ycv0ZpFKkUxTAZBKcy9OcMasYhaOPIpyHSkQgPhrp
vceQkeIO+f726ta2Dz5uAj+jcIgVLsJWOhWiWeQ1krYGOD+oc0THT8KNw7y2HnITCVABs2EQjV+u
RxdjOa8LtTyrReW0k+yKOfoDdQQOtX/hRbzx5pj/c4uSE094ifftrLMBdvrSXNVHgzl2OQphCc0v
f7gzWvWgEKHtYGNha7GCvePhNJeZr9owFJVFXjVxdWaKkqlfq3zq4zaHE3vDydc2kPtTnFE7vKGs
RUyakrEd6latSO6SfS8EZ6k4jEZPm794FbeamSsuAR8HTxgQVgAL3iuMHzJJvaiCOEJt/qx7+ZfJ
GpwsKjcICdZMkGUB2UE4hlr54rqK0x7C/xIHr+ousTPDi3Zdm2y1Olb8AAlHorhCYYnMY+F2lkf8
SySAVXJl3ncGSO5pOOl66nbh4fYpWrFEsgpaBnD1e7Pj0uME+q1MIubNOQUJqIZ/mvyLGKl2KWyM
k17v2zyjxxMTqBhlqiVUTBbSIlM7tNb1STSfBs3sf/gl5c3bq7lOZbBCexM8DkU54sLlasRQjnrJ
J5XJgu5B7bPMlTtPchW/sU5e1PgofpsF41C1sDObcUuC8XovCbXkpGCJCRgQ1VxaH6qmyLkx83Pd
w/leJ5H2onpG4nr5QI1sMIKN1a7E9zm2U14F6UFFc5koDnIjWYFaFOdZ8EqyJ6GRHmoxMu1EEoyH
oc6ip6kmFTCr1POgLPH0b3pXgArPem0LyXl90Pm4RHx+EY7EZ7hcfKinfaB7vOJCafwCN/SDIn5P
9H1bl45hbIXllQc01nT4agyGAyTS5EtrTR0HfSWTmscE6NSt66L8ToTRoBEAVfwyMIgV7ISs1CwX
tLb6DdyzKj/0Zi8HTh9Xud0pnYBQ0jAZxcatu+YFFMBmWCshnPLz5U+rYQ43wlIsznDYjP5LE71U
oVP1G7ne2najCA7KCM44XrOL7Y4qX4u61CPXq2v9OPq5d9C8ELx7HGnQTYefhKjckgdfXRn1UI6w
xcYvH33dKGaRGpFONIiZiIKQOrmW3hllVDilXv+8fZSv3wVz8ZWOPfkXibqy+MJS2mh5JmMMmnt7
7odYEVo5ozN6wO5ja0fFe+PyXQsepOu6yaZS9Vu+DHLSZ3IAgm4df5LFH4W0C4w7hXnhu1r9E+lb
Mf76BmaBH8wtvmDf1pbIHCFQl6h5NirhOOjfQRVtiY+tOYpO0WPu7M5zwHNg/nAnqvBYlkbGe4c/
PvSJv6+H8XHoeB/IyVmktX37s62a477neUWcv6qptYMQtsWI95uxdAgDsOST1f6dFKg/xt9BsQUa
Wg2BPLfm0VeNhF1fJJwShJeVqkrFuXqI439aV95Xphv/rlsbuRnp8+fbq1v7ZjR15zYLTV0A1peb
GcetUEMgV4D1HGyjBh3PUA3UnRubuHbQZnFljScWY5hL3w98r7SMFv1vL1GdrBYLd9T87wztfhJU
/cvtJa2gghiMYCp9Foqdc4D5IH5wEKk2vECIZYxRh0Uy+Bj0+X6QnUm0Q8WZNJ54xV4evxjWJxHe
0F4jeeufRONxDPe3f8qa7xBVoL8E9DAzb13+kqwZciUpERUtUUWCYTC8r6s3wz9q4oah1evjo6WF
18Ra4uVegFhoDPzecFomS5Pf6AdkgX3Ke9tr7bB2p00mlTn0X6b3bPU84woHAznkEgAUNlNckD6U
50nUHYmib8jwYVL1J4h07QShFBrZn6Mi+TwVW1WJFZwf7QPU8HjIzljzZTGrStVMT6KphK/Zlnlc
ZKFblY9N9T01VDuPHhPpVZN/isUEGuM+ziO3TYXnsd16d6x8YxIjPI1pTKrry3tLDpOSHhE7n446
BFupI/ecVMXdSI1WDipBHCQBczbGjMG4dCUjN6Yk8AT0aZlnagAMhvJ9EqRvtx125ZxeWFmEgzEv
Yc1LUemNkuRO1x3mkGxqL7sm23DY1eVQhmDD5in/5dxU7+ehpoVldTa7dieayV1byKdGGf7cXs+q
GQO9EAl2w1k953LXhNYvB29iPYmgWG5FcdSJy6Q5BNQWNkLcymU7vwP+Z2r2kw9RRxALrfNj5iyC
DgeIH7XId4JI+BQ2AsyzzK7GJQRd3lZTb32FdCehvJ2p5BfPt7AzvErRoupskaQmx/C3t/UGXfUJ
8IZ0UOYRzCUgQPNy0u4ymB+8kc2ExS4n+1UjaxfnG0/4NUv0cSWskCbxSrzcwras63GMqursg6wI
E91V4rspC/dl8/e2W6wAOXjskkQAzbGAqSxTWquWZGHw++os5VL7EudjtZeKcfqVaTLkGUUe2YWk
3nehMe0nUb5rwlzaOM9rYWOGb74DHIAHLTwz0qe2knp+gREnrp7Gdj68+cI+FNR9ucXituYjH20t
XFMXUq9Nm47DduhQ630yul+393Ptw9Hvkngn0rkg1bz8cEJeGJ4Xo5yexZ/95KDmP8Bmelt0LHPw
WVw2VC65ZFQGzcBTLZbhJ1rR14qEhHhzyIuDony/vYqVBF0CwkvxQIGxgTLt5Sp0qxb0JiZJUYQg
fQpY5/dUyO/EiP9VmqG5S5pEtMu81Dd8Ye37UBwhUZ8pq1nbpWG/q4VB7xkES9pdYX3Xghez3mhK
rEWnjyYWR6vqkjYLNJH8IKHrgQYDaomHIhtfVavZieJzIu7k8nB7P9dcfC7F8ZZDLJsQfLmstp6V
QkWWxQnqtM7t1B8lxG5d66iVv1GNWT3R8MSQxPLcAQ6yOE9i54dSZ+rVuSrkn0IoSnuIlHynUrXS
ZaJJ2ktK3Dh56mco8wB4a5Pe2njgra2XEXgAHLyTaTwvfoKVdv4Q+VQGm/quCK0HHjCf/DA8SL70
1OgbZbs1n0GzjHon8su4zuLIRTRLqi5ETCyQkh23Tco0jCdt3Glr5/qjkUXS4dcZwFk5aM5NyIQ2
4q3Ws9DbxfQf4j7Mw7Q+OdogVBZmBCY7A68tSNitQXyUpdSBTOCujizVhTR+ayp8bVHwnYDmAQWj
XtGheE3G1MdAmR03KO0q6hq7kareTbTy6OnNlgTvyoea+bGIW+94l2VVX4wMetmJV5+rpsH3dBPq
tTSPQdAFwkYcWXsF0KS3mIHGKXQeW5cnTlK82AqqtoGIsigYvPgniwB2h76quOMwWWgi6cPenAT1
mLSisq/lNHvqAyPbB2lggoMtuo0vu7J4Gg3wG4D3YauXEjdlaI61MUQ1txywM9+0la51dWUj0Kwd
fho0TH/PlRVeIosKlSUPZRtUQXvWD1Z555m7sLxvjJrG2inP871shJz80+3otuJG2ISTnHc6Ly9z
4bS1YUQMCiftGVYFkx7zOcl/bnzPld2jrgiBEGklNpY5QualA2Gm7t5TylZ7LSTFjlrR+fcL+Whl
EabrxC+Vaqq6cz/Zxfilbdxceu7plN82s7YY8scZWsqrnK906ZvyEHlJk4X9Wc//9MFdgD5c8/u2
iZVPQtmYNt3sbbyUFjGxkrxcpLfQz+rlUfi5AFbtxfLOytrdbUNXuljUMCiHg76hND8/yBZZdz2K
Qx8IdX9uI+D3Y1A8VOVXCuNj4CrQ8VgJQzeUqRULCSHptTLuVet75zut/Jq1v3r9x6Q/5RmUZnzQ
SqVO8ZxkT3r3WQ91J+xBiTUxat3ly+1fvbY9wP5oI1kW0MwlKC5MEZObPAma2jByM8stmdaptc+h
Hm747bohnNYgGHHDLxKpcYR5Wjfa/lwXM9P3fVcqr36YP49+Em+YWrlzgSVQv4VTh3C+jK7DJA5D
HCv9eTz40anXNdiknUjv7Wpz3vs6PdQ0OG7oYVF+s2jLXTpw2CXDIEZwEOgdOBnui+Y+csPgdyn9
Uwj/3P5UKv+ty1QXAgkT+Bifis7zMtVVOgPoZSjzDtcGeyCGD1vkA9fHEa0I8FUIwVAsIxW5XE01
lbpfp3M1OqlklyKa3athwkxEv5GoXGeeGJJn3WA6B5zMxbZF9aST/EXURxK9scWgBn5sHsRQZxYz
daZEPPdPXZxs5IMrG0hVCPpMYPrEm2Vl3xuMpJ5GHq2SWj4mlf5DsrKNILBSqQXOwfORGSN2EUTF
5RYOYm3qcUjK2Q7T5CaTZDi5gdxGE0D8XDaR06lh5cYVnSo5MGt3gEvYgzJj4wisLfUdUAvvB1fg
UiOjLZLCzEVKKXks7WCI3qner9veuPIJ6Xa/sz7i+6AALxdK48TrgpoSV1EUdhoqKf2KjkJX5T0W
qtS4vqn+48lgOsWtSYDr400qT2NsXhjFDX1e+8eiSqdp1PmM6hz6yVGjsKIHj/4MXov9B0X9dHuZ
12EL7B2cLQr1NSpTS0+VVRDRjMp25xFw46lQMtWVzSByg6YZT4aSbzH0ryyO7QTiCMaR1GUpkCW3
QS6lXY69vDmCGftaeHJrCzXsGOrY3amxur+9wOsIxgI/GFye+XhM/UIuuzOE7keZmS0kxwzQVRMe
GnvygWmyw22Liy3lsgcDx4OWBzUUFlevFEn1lX4w6/yxjCTDBgaYnVAlNh1Viqb7pNG2GtaLqPZu
j0rwrBPJ9c9cx6W/BFJvap6YF48GE34qzdOQAn9p/Li9qiWY693MrHmHsOoMqF4+Ng21NhMah5iJ
mE2BMVi7k7w2sZsIyu7J6JXfzZjEr13vQz4yjsa9J6mDK2d9fzeGXroRYRd+NP8awEKzqAqvDJTW
FpmoVdCvDGW5fhTUsd5LU/g5M6I3XYN8xfJTWIO9qt+IfSv7zHULKoCOGPu8rFhkae1PoaLUjwoe
zPCxENw1fdCT5kzBhgstsfzvy+MGpEo8i5Lzurn8pmqeKm0xyc2j8P84O48duZG0XV8RAXqzJZmm
DEuuZDeEuqWh90F79edhncWvZCaSUA8GI2EWioxgmM+8JlYy6zgbTgj2tofA6mSJRJCfmFkD0LJt
v8ZVNtgHSanL3q00Kfo3NDLjW98N0oesn1vbLfqlDV3TXkrNRRKkag9tizMXQsWlHLswjOudusu2
GfX263FSxzcZJOiKMbz89TAAeZ4auwtaJa+xFovS5hxZS+FXlYVZRTcgQyrCqDx2vVmdMmmSfwJ5
FDiQ9I10lJq0PJay1D+midN90cMaxck6bHc+5zaBevuVax8FtDp9jKsKVJYt8RyXVhdY6HogfJG2
HzopAhw25YsX2TmG9l2fe4aJL4oiTMmN7FLZ+dBvp+aPoIcfsSbJ1DPeWLSkVpdLVc1hbUUUw4Il
zGzFL9TQiHx1WlaCcGjh57FUSfeF8x32xxiwYX9swYYKt5yn6J8R104AZqNoiMyUoXlnF7g2tYaR
PiLKUkb0S+wZOTTsMHEKiWOz/CeZp0F4ZV5izBAOkfZqQAVCgkMLl+WQT33YoRc2ya/3L4/ro4Md
C1IBCIvg+gQ8+XKWbbLMZjbOIqhUBQnntlOgJZM6DIazW+ZeA+3tivKuEB9zA9P92Kxo36xJqiwz
FrLifhjlquaJLo0hY4S2X0Vh+HmyKiCUUjyfW63nIKjL91yDpXJ/0utA2x/CbYGAC066JOqbHxJV
bVJLBvursibngKDWa2jm2bkcE0o9qZuYaef//YgUpOG6IgjFW765NaxON9pMX0RgLnXlrlrSvlh0
vEd6Mzqwz8YTUDjxcH/QTaD0toOpcmgkByZKENs6RDJENuQpRQTlkLQfaBsmyBqVlW81/XwgGuxO
vRLrWA3MuE4sZvlfhgfazzle+albZISMhFLR93xuszZbTzeK8XsZNuj/O/qvrOiKBxOnRy8bWhTl
TXMPbbJtyK6zp51CrMaLuKLRN2mfIdPutkNpCEy5Sz7lZoefgy4vbmNP5ilpyuSgTcl8mPqq9yKi
92MnGskjzPmIemjoiUZt/Koco6/WIPa6c5vQ5+23kamDQgWyh1Tj5tTJ/QQ1SxnrIIqoPNgCFseg
Wx7ZieI2FO4+2DTS3iNfrHn3t8SN407vcc3lIIcRCGx2Pr2keqA12AZDWuKh3kYdZE9HMnv5FOoc
/J0tcB1wwQdClJ9CGEVtPsXl7bJYfTym8EiCCgDEh1yH86Xj7OXZRg27A9eg5Ov9+a3/4OZkQ7Pg
ZoSmC0Nom0cmURqnS+K0gaSmy1FaNx61771u2c1prcUjai3UbbfkZ5o2IzC0qAv6KUTAWyiD1mYe
Zataep+E+UKkJ2FbvexkkTeGpeVuMubq2nEV5pjJAgZwnZw6/1AMYGiAvwsJHZ9I7KRYN/YnYZSx
7k7ghpRML7+bVSsOnp1ZFzSi9UVueJYpDuYMaAG8Vm1VJ7wW3Ptf7kYUS1BChYEmDCQ1iieXY9Zj
W2ZD3w8BN5PzNTLyr5OZV4c6Lww/NrL54EwasqGErW6WSuhqmw6N0UQ3ancawj3pxRsbyQDRxb3F
HytW6PLXTOjQhl25DAF0Xv1jPEXLMR+6vWr8jRua0iDanAoaj/qVlHBNg6FJEnUIMr141zvhMbNk
f5ZQJ0KItkVSzNJeRz3eidBv7COqRjCVQXiy2tuLeVKWsrTGdgjaqB/cGECOIoofchefG/2881Vv
zZCnHvgsGsbwnzY3QFGRhXehMQSyIpJPWij15rmQ0sHxUhGm78y0Lz9moV07bqxxT/sypnmY/rRN
8UuL9Ow4ok7tZjxj76I6md5T/P7e4A18JsbtHtpMUt4PWmzs3JK3Fmj1XV9LqYQH29ZrBD6sn+po
DASsmNFwBlAnw09tamqvbvPT/SW6cdaodMJKgI5AG3l7R9bmqBVop/NOTe3gze2CPV6e/xKR+iMe
hN/VgDJ1sRf33RoViSjoqBSoDTL+y/2d9mZv9XUyBq1pfOqK56X5d8hPWUgcIg6GHO+wwm5sA+6s
teT2xvjbJoX2mNbSJKox6AbzPEUW0qJfSnRZ6+zgaOWp/BWO896Fsk5h8xbQqCAn1GFrrV60l1O0
Zxg/mZyPgbXaPNfFbD8MuTkcI16Ok9Dl4YQYbXWOkjnzC8P+RpwpDgq1Trdw4hOGRXs88Bvban0E
uebW/16h55XIwtCs6MZgpI7zhD6qOM1Upk/o6qsPUr7sMXhujYegK6AOzh9v4roH/ihXLf2kSD3P
fKDoi1+Bknc5eT8jrfpGLCr+/syAbiSaoSS3As82G6oQjjCXtJ2CPkq/N5RwnOV/tTF/jsxmB5q9
de5aoydqb2BSaUKR8W8FGFMeoVR2kj6YTXV+RU/zc9+l3+VmqH05XZanSM0dP2416xWeSuXlY9e+
i6QlwzYtSWLXSYy0wJ6m/G32Ji6j0+TUnzomdgyp4LpxGqpuWmXTCfUU9ThSddg58dt+DRPgjaNJ
tzILmMo2fugqybLbLhuDVLdSFAekPn8gdbA/RREi68OQnqNCtB/yxI7OsYVAs6KCOh/NkkwXg95j
HePSNdNT8QVdk1PbpM6xdwxxroYSne9MEUddwlFSzu2PuG1Jfuz05Dkw2byCW8jP6vwxGQbQp4PY
08G48XWwEqDXYhN9gbfYYngn+FxOW4gxaLK+9gEWJZ/SoYteE3puh3Ec2sKNO+0z1OLZE4s2Hktr
ng7q3Kb+0I/LoZ+Bh07dIB6R0A4fbS4or6XBdXKMyDyVsxG6pZzkcN4a+ZD2lb6zka9ffn7/Kty9
imxwZ60h9B+nppXVrA8NYwzCpQ6hr0o1Kk14ety/9a/PJqMQQPLocy06b73zP0ax4ZTLWcldoAtJ
+GWmLM+RWo3H3JKxtJx6dWdW1/c95XgALmuNkHBmyw9SzE7rliWeAizmVAzfrfEZAatldTseDlZW
xb4QdvUy5saeDOOtkVGboooCjBx82SaSygZki8OaW6ib6vCUqNHndEGydRwMFKBldX4WQjvV3bRX
z75+cmi4aCtBmNqNCuH78juaRW/ixdYuwSBORGA+CkHTB8PEckA6zbXX7amgranT5XOzjoc+yVsh
Evn9y/EsmkpzmSZLMNbjSU0SV1NyPF0/NIruLeWevMfN2UEDwGyGEIVX7nK0uV8X3OiXAHWH3m+d
BhyHI2mcdMNxFcwvJACU/tysVSfTXHZ2043dSyEdItKaXVNG3Mx1ojYDGJG1HdXjPD2kcTC0P+z/
NAhZFlRvBKa2MD5Ra3lVzihmtor40SmFn+Q/RvN3POwpTN/4cswGuzM+IIpyWx0tiGuWMsrdEkD3
idt3cvpi9J/lbPZQCLt/6m8kOSvOk8mw+is+V738bPEUSqacO3MQteQuGnjjQxL7aeZ1FCF0T3wV
IndbFWCk4e8MvZ6zzf406d0CCWfXrDzBy6HDsBqEGi1LQKd18CjTidHjDbKP7BbjyZnixpWMhOKc
ERf+bCGQFDdDspN6bLuU69OHPhKlMJM1ILbWLn9Frvft1Fn8ilL1ta/hK5UP33RV33Y9EMr3p3zr
u/451ib3iLo+thudsfpk8TFpWajqKI9GHnu8MTtf9sYtR5pMmYjaJudhK/G4KJM6TZUuB9RdnmkA
2CNxncGfGqJ/4ptatzsR9XUlZzU7BO+xDsrFvgnuqL1PVdbMSpAY+YNE1vBaVH3iYqS6B9a8XkZG
wqDWpBeJeM0WHG/ilN11Y6gEHVK26ge7+TWYj7Kgm4WP/f0vdmtSXNbUDInqaOVsJqW2Wms5eaIG
pT2Kp7K1Y9ewMYfvayF9vz/U9TOvQWN+ewppMyhbXQzRKK0VGbMWpENZH+j29N602HsTur4owZlR
WyfgWw/9lhUyWWVZyKOsBv2gf1Lx3pBbx02MxWtz/XR/QtcvAkNxpcDTIssCDnx5ssgsTHNOLDVA
Re29JvuK/Nws8jGa5RNCC6eWqg1s952S1PUHWyGLpHYkWaBqt87f6D6NmSMGDQn7EElTmhkS9hQD
Opg7O2MLJuTiYKRVDZeHgFB4C60p2yXK04Lp1aZQAmMQPwYBma8vzfpYVNF7Ra/BEEmINw2WEvmZ
0iwu10/sLkvzrknEXwqkvf0eAniDHieRDZXAy+Wm1DeMWihrQZ2Vblv81sIv97/njQL2W5tkjaFZ
4isbFduIWjwJFS3odDlNXaXXOlRNQlTD9Zn7S+7U9kvSJGPpk2eQ12hGm4MkBkEnvC6R+ukw9mKS
vFg1qtjLcb3Bd7cXxc5ButGtQ9qWfAZWOB4l8KUvV8JpprhOJ1MLrLrT3TzLrVOftcNTFTmNP0Pk
8IyFXa9pYe8pjf1PL/Xzzja8ccwQGWML0l5aWzqbt200Mqsf214PUvun1q9yWufSKY5FqO7cujcO
GXpIqwkr9OhVwPByrnOoRXPadzo6/DPQlqHL3dySTLet8+pkyHV6qJspP0q5iE/DpO2qe1/fWmQL
lGXRoVnjrq3KViTVaasMkx5AWHrSsdBK5fT9LLrzJCdPUYaAgfagJz8TJaGPgAK3ofh18X5Yev/+
5rxx7oGdEZYRzkD12YJTrNCYeioPesB1DUNEKVxMXZ4gkr/eH+fWhyULW4m1igFecxMvOXIm2lSt
jcBBANvpltOMCcg4RGjU74x0c0Z/jLS5PtWktavIrowga1vAdF+TInns5J/3p3P9lJJPQrimA0MP
hsj2cvu0dU0TWUxGgEJ54hvjNHoTNRKEdtAU6GG4zUrf/odPhYQLsGcDcPAV0lUvw4440TaCaaS8
O84W0A8714+1aPZ8kW58LXovdBpJbCFhbltueayZHf+jB1Fdvzcd8HSx/Gy0vxq0te8v5HW4RVEP
miegFzqLpJWXCznXSexUTWMEmC49StZjrSV+LKMqr/yjtb9L9Xh/uBtFjbWICFwJ3iySAFvMGZC7
oe7FbASFsci9PxA5qGx5ZT4p/TK13tTEzlOEGO83uygRMhc0JU+WVELdn/UGRaBRmY2XRnES2R3M
IVu83NBWQyfogKhwGSL+patFDA7fysfKlaJFfp4tqzZdLbWSf+7P5kYWwmyIwJkSMTjF58vV00LF
7LVENQIcl9Qmca1wdnMpO9WQoG3ZSxVMVOR3PSD5eZxcZr7z9W5kAetdTb2Q0fnLtlioa0Rfa2En
sKLU06vw45jDceu+anH6Ir5a8mPRj64QxzxW9zB8t54rKqKrR6nK7IHXXU5+ajIAdyhDBer0M1kM
D9zgj6x7D8SaViGscy31THWqoZ//fYBGVkUBGMA58fQWDVZkK/fAaMwgHIDahFM0HOJCSOdycDCI
UHHQtltbwXalntBPp9t1uP/Zb9xwJiVTQsMVcA205XLiDSrGxFcDsSiKxn40VblvACD2mkTrdjKv
t7lcJps8UYyDaRPs4iuoRxgvhjbHRGvpkh6QrfVT53uThO8yIJuh5s1xB18TW7xoOJrta6SvMuPn
uTzXxksd/c7nkxMnroLseEcRBfVUiilHS6BRoT3cX5Rb22GtYlCnBEaNYtNmO4RolPH/5lqgK9/D
JvGbzvlFJ9K31ee15tDXw7GdtHOX7QmC3sBirR3GN8IxlgAs1eX3CJdKslMCJyLa6Kxq0SkMz3y1
b3Y9eWEOLOxZbvKznhknSxN+2J/jRJzDcjq2RnzOY/Pj/ZW4fpvWn0OkyavOj3oLR/+oSCawU4s4
n024CofR9qWXF3X+Wu1ZIdwchbNE/YNm13V11coWI0YONpCNqPLqBRH+LG31A8kruQqoXyoh9l8/
7atiMiDM1XKOO3xbK9NSuw7DBMXObhlPYRfWfqqqhVsMc3q+v4jX8eGqW0WsjiOmTgq7iSJauTbN
VugmUYTj1bmGNk3njUX1skza0Y568j6T6EK8vz/s9cPLsBqEgDX65YRvjnYdGzFINtMMpPJ1bt/H
0795RL1179W9Obs/htm8G6pU5rMc2WagpdWROv9vBbyKVvbv0hHaCJEoYoX+KO2wtvYmtzmhHNyy
6AkBAt7V7DxZgfVo77XEb2xLFhA1e2JWaA7bltIQ921jmYi6Nu1auInN6Cme6uYhz8vCx6dVHOwa
7cz7X+36Ql6/2v8NuvlqIl5MK86QqRxgI/q0iSjHD9W3qAnF4f5IN245hoK6Qd5MDfCqXFyKcDbG
jH1ZOj8TrEcs58zN5Km5fC7Vp6x9HOJzXO/tl5sT/GNU9fKGa+rBAMTOqFzmgIaJdQc32kPFrNfk
5VOzTm3lK/PluMM3q1jjIBxHhWHS2fCV5bxrWXV7Ev/37282vVnrIJYG/n1SPDcXr5HyxQz3ZH32
BtnscTVvu1Lq15M1KX5rmW6YGs+1/tepAEsFHo8eLQam9raSFzmpiSCdw+XrRNGho3ro9UX5i+rf
cLy/4W5+FKINAky2HSnr5ZePhnpqVCm2gtQAWGkqaePVgDX+wyhoK67dRooPkPAvR7Ebuc1WJaFg
LJXqwR4VGsA28dv9uVznGkjZ0rAn8l9hjNpmg2XmAtA4FHZQygXa6UUje7mT27h7Od0jUjuLO1bN
PzlyNzth8q2BgYzSRV0fZGdb1cCZZJ4lebKDcFzwLjML8winsMBQOFkOU2rlZ0Wo3cnIyupwf8pb
rziqWyu7DCkyQgJCo61okaaNINCl0Q6M+nWRv+AifCyS8bwUaDImPyYQuZly1g3pMBiPw1rXoUEK
3d1N9dl1uuoMwegR++1TIiePVreCGnf7zOurvTn3eNi8hWzUVlHGu/z4UZGntZVInHuRp7+RcKlf
e0kOCdzC5p0u6ZVnN1rmU0bRT7W5UAzFKAQxzthDslDy7Vjrj40yGu/og8pem+r259QZTbCgZuP3
ivTPVCzZx0SWxp1de+MVhROCfibJD2mQtbkV677W7XzmVrQWxUtnw5dLvxq+xvLDUv0rmveK8f3+
17xxGIlICIFo1kHO2OKA52R26jksUZQypP6g5NaPUACquz/IDVADuThHffWa5pxsJYWtZqhQiw3N
IJ+boHIOhfVEIV/gY+Jmixs58XGZ/zHD32Uau0X8LoJoFIqnyHzRaLsp5XhM7PGpIx1q3Ww8tPZr
b58b9bnqIIcespiG6mC2O3HTmxHWZhOxKKBIgB7CCtyKnEs6rY2QWzGQF6Vib+dt+EkxW+c1EaYo
vCnT5JPaW0OBAZvOAdfV2InABpfz/3o9gXnZ0OdbjsiVJcAa4qb6HrZOErmWGspIfVt5Ccp5RA4q
tjJV+GqBZFJsFOLfaTEWTM7GLNF8JVv0f1MAHLGvakkpex1xeIcWaThA2KtEnx8kA2VUv47TvgBn
mq7WPuXs/DCazrJdQyqaYPWjzgD0hqgIqLmBdoeo1SWnITx3j8SM4UesEJVvepyFlCA6lfpFZWRK
z10WSpbb50qWesiiOqfcHvWv0aK1o+tMRvtZxIWcuu3QlV9zfGGEG3VVRNJiOD1CmFGd+WA3AXSE
qhR5kpPwOHbF3PX+PKKH92gOFvll21KkPRh9ZSYnFJ3M+qETXf9DHiRFPUgo2ugn05ibHxW18O9m
NBTlkSUKI8/qy2U8YyVraW6+qEZ9QE+1/CT3tIp27ts3zuyfuwHCLlU52sCg9GlnbFFqdNE0SeJi
wRY0XYRrZlGbu2EHWtlT1VSZ3KynkqohoTS5kkSLVo+d/L0l4U7sxoszP1UNfF95sdWjNgB5c5VB
GX85bR59KYqq2+mlbmNWiBuYwKCwwIu+cgQ3gUnSWY5YOonCXiLXp0pBg1Wpp9R3qiF8SkZVHMJY
/ttA+f8PCjCW4hEO0NYmwZFbJZGrITGDOTv3X+xK95fqoHRHkfxtuWIdCUljHneeInhAm+m1cgyj
TqvJaRzNDWPzi9P0D9SF/jK7oBvO1UjeBHd25VNvYogiqfVaLmTKQRIH1vDVEJ2x8aRpexSQq6LX
OhJXDM8JuShM4M29n5d1uAyDMII5/TV13TstbU7j8JyUhSsG491kaye5/CAy52c27qlUbt8cxgZy
Bsh03SvMdDO20TiLtIREfuG8yo2lRzqtblkaj1baugoUTwWhvn4ncFq/0OVxuhx0s1c08FpZDlEw
0OKfcf5Zwvou+dscap0Yu59lRTuUv2zGyB2zywADmkHfpG4sUr+FUxJhMrPzum2jDcZB5gk4KWUQ
aghb4Ebfx6GitoodKFVpn/LOhigOetyDlqYc1V6ofpSbkYf0Rwccxl6+dWZXH+3B+ZZZav80F6MS
zCGRUt4iDTwbQgskE2tGSWTpgz6grh8apXkMlXhPxXhrlggLEx0sOsKo26GzwN67DJSSBXNEvUvD
IMkjV8uW0o2l4vMQyUc5fA7tU6M/Oa3lyatCSSg9j3N7KOsZkF3v1YVvSJ+sMTq0keK2YEJSe+/3
XVWjKf9SJkSXkZ8GZmlLXBdtFsnU08NAUX7HfMS0OSrdh+ygN5Ffygu+OBTDNN42pXuu2r0vuw2O
1tEB+2EEtBZujK2pgyow/NG6PAwKKG9ulUiyG4fmTgR2c46IbtI7WM/glVOApMRWjaQwccbY/E+z
AByk6jn8LYWeJgVJ2L0a0Xg0IuWI6DC+uXto7216ySSxH9GwJqMyhRj5JoWJK5XmD6FsYOulG8nF
UYZI3sFZuX9K9obZXNmaGcaRPcxSoCazK4yTVP9SsK27P8hVLWOdzMpdwAWBbJag83I/dznOEVno
SEFrZyd1HFzEds0R+IHxvR0QBs+70LNr4eVzvvPiXpF/16FXJyUSQWgBcK4vhy5SIUFASaOXUEGX
z/Il3TozumG+DxWBdHLrLprxT64Nn6RevMeB9d8RfWOhE6JNj2ppUsB+n+SePX+8vyZXwffbDwPW
RQGfxaFHfPnDYkrkmdkU0cvQHZAfwb3D0xABaqpjbjxYcN2hCUXlxwKTcXwCBPqPavVxNRHChc1X
irMCKrdPP6fVwXE+9u1RTctDPZ3TdKAO3XpJ/Wh3+o6Z3fWbRLpAksmryFpeKZgAR0u1UK35zdJx
Bs/NSLS++gRJx9TybJmlq22IVBCl76/W9bu0DrzK5RBW0L7eLlac6gYM7ujFSdSX0RrdGTEJTBkP
WRE//O1Qb31eRNhUSvygjS6/S65YkZJjNfzShLbtCys9drqyHKLyB0SP41+PxYyA+EK4XCvBG6Bt
TuVCKfQlxxoLWAL9vXNUho/0+lbu5c6Gu/52qKj8MdampG6ped1AasLqfM5XBns4+tU8+w5SBMcy
tr+lkr4cYzlLHiI57c7/YaIOwRp4Ytoz28C3CdlOVC7yFyl9lqOjWT3nbeI7/V4X60bEBqJ3LZYp
kDZA9W3uM6rZbeEUafFCbub1ETq+7eda/x+Fh8NCpzcf3DE+NaXkG5W1E5ZeP0sGnhFvdJk1p95q
NWv2lIeOwByXXyY+IeqrPBVGpn24v5LbChMJDyr65DzYmyIavGUBNUht2NaEg6wxhMnjRIfOA15b
Ayia1ITJydrngjoiTvZtG+5s11tjr3rJnD/8f+hIbo4G6ljlJGF4GiIWOGL/pTeZF0vo1CBZlana
h1qrv/39dAETU9Zi76wGUpdDNkqvSk6vYVqLu3KysGe1k5V+Y52PWSegIn+5P951hgZmhY4rBB7O
PyL7l+PZ6lyV2mQUL+UA8Z2yxxhHkl9X01i+b6cqVU9OZi/tGbRRZv+6P/atDbTKXWEly+6lgng5
tpirvOm6BdfaAh7hMgu6p5pe+n8/ygpChWLEhQBl4nIUFW8zMEkyRuOiLLjbZOWdUyvzTjnyRvgE
dgVgLVxFQOe8FZfDRMUoF5kIixc6i65lxJ4YoU4NZxkOQRxPR8mIDsJ048L+JIV9kNt7kc2NIBru
D+BegtRVd3i7W2WLFoNjzNi7QtNwZTMVx8YqXmSr+KkafXhEdCl2s8riOppE6JX68tNqxDlt5fkY
YiFxKkX+ijhY4WUkY+6KUfQiofYHSyv0Y0Lr9e9fHtAxlOBJ1EF7bzmMzYLHfYbEzotwpCPCUO8m
Xviufd/uKjLfegsQuOcYQ2kDmrnZA43sZE6jr0vTHk3lsTtFh2R8TGH1HfCmvb/f1hv3MqU0YFjY
Kz8YfRlwDJcbAS6V2svyULyofZh9wTk49HEZnd6PuaOz8wx1Z+fdOsFky5xhpINU1BUvx7N6zSnN
glMk578dJ3PB/hQ85uNjGe05Fb85gF7NDfgu6Rq57JVegonyJWh1iXXEru9DNiBgo0aKfDYip3iO
4ev7g4DOJhdSe3AKiVsaFV0fvFl6Ss22Ompa4TwT6acegGPNs8Zk8POolT4UUQTZXuns8+wIy++6
2HiKjCY70b59FzW1dNDTsj6NqRY9ytoIHF80w2/djmfS0yr38NtskFnV2odZ7Uh0K8s+UtULoU5m
Yudtv/UqUIKD3c59Qii7+cBDDp6VkiLejNLym+D/NZZDV1GyI2fI07vIm2Uwvf9hU9H6XXk0KHZu
6+OFZIdqO7XlC0oBT60yY/TzrMdlYInv9we63k3cYNzH5JpwGNm/l7spEyKRsAbCYpugCUv4Qsl9
weWRLda7Ylhe7492fS551JF6hSNEyQfVn8vRwoWc0jHr8kUz/x2s88oQKlq3Hf+nR/kTWPWPuKXf
H/ENY365hRkS/TDAD2BksbG5HDKaRDLKCmYoRoz7GZDlWVRuJiXOL4EY0uJW0GtJ1DSnrTxqDnAI
RpzY3mnxVH2Vs8r4rCJONLvWUC+9a1Wm1ru1nGkPiyjV71Uf1p+c2Gh+RqBIBl8uiggapFEbPzoc
PY86AM6dCd36YFADQN284VW2z9sQlQ24uLF8kQQcrlp2qYeDU5tfM3v0jD7dUyW99cnI4uj1sYT8
Z3PdTHHUZaReFWAK82GGmx1E5XzM8ZeNQ/nsaBk0z3Jn91+fOC5NcKFIseEZwZm7/GbzYOIlPkfl
i4lkWO0cS/NHY1ePwBK6OD44JNP3N8mNqJoBV9Y53JUVvLmJqu1CTSwQ2liyy5KgF4E+wLcCgP5j
NNbhZ/gu9uAVWmZ/ikGbm8RoOeXQaaiQh4uNCczz/d9zc/6IeXBAoH5BL7ic/7LkDnX+puRJyTJP
T+kSxuWAoeKQlbQQnepDpKPuhR2uszPyepdtTws1WbIVLB3XOPhy5J4uiSxnHFB70v3BlLwsO2mx
/NdpNstMoE8jiqXjXbkcJVQmHALDuXwZlTNqCm6efhxo9YzV4lnyCC8kO1DW2AHkX0ef66AoZyB3
BBRqW3BSnWzI5Xnh7hnRKdHfkR3vRJ63Fg+pwpX/CLOd2ubltJoycsLIWe3jEYmoiP2yIN9t/d86
/9qK1gZgADRwm1LHVqhoxGzlS4QHcgbHopE+TuGnECRStHy8vw+vQ5tVIQHNopVEQQq/iXFFNDXa
PGksmZYflkEnwO09rVwO6tDtKQau33y788CDocJF+riew83iJXMr4tWQPpOqpzD6JNefZd3VI3xc
CG1+zvaPztlTdbu1JUCnsQnhAGKrsRkT2nEHGhKDcDqZ4bGzjMVPEQc53l/FG9VBCoOIIXKkkD0g
Zr+c2jxAL9TUrnpR4hp3FbrG7+Oy8cL5tTxjBu/XtuFmexHErc0Ir5MjDPmE53ZzpQ2ayKxFhT+t
W0918Zobj628V424dU/9OcbmbaCOUw7xgIF8l84I1z4sNWR4NMWRj9MgNO7sxls7/8/R1l/zBxoU
mdzW0toIWzMjP/SZ6pVW7Wr1l7QTZ0Pbs1q5tTeA1wAWQi2bt2FzmOWxT1NpIL8zDMAiqSDOQ559
rwN344TBj0M82CFIAU63mVM+KY1Yyqx+icyyPHSLpTVA33v1NE9Fci6Rp9pZxBvTYk5kxxAM4a5s
KXmLk+Z1mff1C5Yk8TGi7+2i9vOXdtH0d+hHAR9e8wYbFMPmYE22naSzjZ+KPqnhu6FHqsmuJcvf
OVg3dsTKpYfEjzIOI22GkQC1ZzgVrK4qVGXH13qKnzP5VW9HEtz6fU7nWWjzw/onGlwHDXWTGPsa
HCjcqhiOlPL9MNZ3ymRvQLKLm4wqI9Uc6n38KKjwm29K3jkYHXN+Gax++p7PWZJ6dQrT2R9nvTqL
Rktkr6ctkPpakkn+kBrmSdeg0PlKXzSGixW89TMDG/FTzCHOIFEjVJdd2HbenM76B+TEWjgKrRMf
QuyGrIMu4nHymhYWM8FnIyBIIBr8S+pVPTpKkMlNj8bn+Dvt7Wk65mY49h+r0hTjua3bTHMb9Is6
1xodNTlE1rBWLssw46/RbIKnqBHd3fly65V3tUaU2Ch3s+mvzLrUzKlHp45NothGezCL+iGUC6re
3Sg/lKAaPWsR1uwmcdypbteiQTI48mosOCbPNqYCO/ot1wEgr/bKRgJyA7COssnl3YJ7E7koqJsX
PpNwq1x7qArha85JyTXka6NHxKuPC2SvKEs/LGO4ExBdXdZvw1PsIr0EEbsVOk7KXLF7Kzdfxi46
lo2pkKckXhxWyU6ke3VjrwNRNVj9POm8bXUFmibt02GpzZfKLgHDoDmTt2QQhdsKSPfieQx3zujO
gFvZNqdxNGBelfkC08Pt0fN00ATual8xdNfKfkvOl52dtcYkm53Fgw4CG8g5j+227ZTYVixGmdMH
MHw4cFNVT1qi/2/p4XVAJsC8MakW/bVrYCwMpVYd63E0T9Lq/HP/l9z6pqC2+ajchYyz2VLYbesD
vlmAyVrF752Trhwo1u18z9uDAH3hoxLUbkMLArTCRFTSfBEAGzs6nPTEufd3juveKJusoHAo2URh
ySjdo6CoaZUn3dgJAK83ClufQjiNQuod/PXyBCLwirZDpWsvIZRRuICqcg6zB7TNPC3/oiT2zr58
68hc7hNOGvQSuijradgWPmIZx57WSPUXQqjCAwe8oEw9G/KhSD6o2ftZ/y6rX2RK1LJeeoK6VTvM
R5ysg0iHPpTvvZi3pv/Hz9mmRMKMJi3q+Dma9qyHyHyaz8L5ItTjlD6N5U6P5ToiBaZE0AGMYLW7
YLUvF5u9n6WWIVlYgMvm85SVlhvVwCFDorkjaNP2RS0i3gKelA+DUc9eg+v58f75uIpE+A14MKFx
QhcQQbtNYUbV4gxkqGW95LyPdLr8rPj29yPQAeANBouGBNi65n8EjPYqZeUsnf1Sy5LuZRx2X/5/
nJ3nbtxY062viABz+Et2UCu0TFly+kN4HJhz5tV/D33wnlGziSY8mAADBrq4U+3aVavWSootdZiV
lSNFAbyUfAwcTUuXWud1myN2i0tt+4Og/AIA/CiET+oJ4csdz/S/ditkRKigANwA6qYsOX26EOHW
ToiZNlO812RS6Bl6rWqubynSXh96qnw8XPg/yFkwtJezhxBzIcmIGqAY3D1kdRNSnw9dybM2TuJV
CAz2/72d5cGXawoVInbifrJNmFDi8BNg5H2xpZ+9csnPloCcUHzgT39KOu/2Q8gWN7uZiCjDKRzM
tlZs0fcTuwWLvPMSTzh1zeTdQUoMs5k3CIe2zTTcT2bub2/MKx4FntMqMnq8LzRlDsIXgasI0aRg
+B6Ct6Ng98iupemnQN5nqfrq0W5aHo1pVxbDc6RlH4theKU+OANek7jc+JKr7N7cGcZlOYceOMFl
U4TulyBia9k680ahnixl9alMjP5uVLJ4T+Dd0XzqSYey8Y2TN8rS6fZErJmnERzmX1ZEIc1wuccC
vSwiK8O80FtQqvr1rjAIA7PIQEveOk2QjesZ2rXaxrCvHg5/cFW4QBKbMwJt4f/qKhe1CNaSc/u9
jG0QKN7DoNrpRsZpdXTM6f+sLK7NkMMf+rMV0RWd7kP71kUOdZJf5VadZj6Ki7sMmNi/hmZX+25j
Q/TTqOmEISW3SRV+Sn7dXqbr6aI4wDOYBAYQW6h9Ln8/4mKm3UNrz+r47IVfNJKS4fTLzE6etvF4
up4ylfwc1DZA3yBjWgLvvFGIYRCrhvNkQacrtOioDI7gfSbFWvYquU/BgTt7I7y59kAYnZFb6N0h
Ar9sahl7Jeg1Xx7OkvYCXozoA5b/D5k+bgRrK9PIW3i2hWYRHI3z379bproVkcUKjOFc0n0J24/d
mhlt+kDzpY9SWG4EVH+cyOWuUMltkegk4Ul9elluhz7LiylVjOduhzf9apb2YOLDnVK1W9WOdQde
Gvv49e1j+7k6CvfJN1D4zTE8BINd/Bp+FW5xnzlbL7/rrcpHsZGgRSHPd5VWKXyxrb0+Gs80KD32
IDoKAWGqbItqfW2qyV3Sz6NSKbl6zw1mVAmUJsdzXdO93n8IArD7md3Avf331AHze/+9scUN1po0
YCDcMp6NKWB7OmJe7SzRf1KS9Hemfq/qx04oHvPiLhQ2dtTabBJ0zBwaM/xv2UYsCqLaeXEzngP9
FBrCKYttHQTSX59+sBT/Glmc/inL6SEWy/FM9vZoqKGd9OND++gH+0nYWreVowj6mn/Jh81934uQ
baCv0TLiajorEaDX8KtSy44o/mMoG0HHSgQMbwZRAJojoLWAiVyexcrg3GV6O52FivYI42h+ERv6
2XY5MT704vss2YjbrgEjEGq/t7i46+JejuEIwaLRTgdTzV/aDxNkbA75KLSTh/xxMIu7bLDlbsPy
n0fgwhHM7Ppg/aHevX4k0ovThqLcT+cvX55C+/DkPuT2t+fQfrbs1C7t0H4adoT4duCUjr8/xft4
/oMdHP75p7RrW7Lpldp/ePn8+Jp/cUy723/17LfAHm3Zro48oI/Bnry2He5k273juO2M3ce9/XJ8
fLz/7T4E9u+fv2/vyD/9jbdGtLhZK8scjLpnRJqd28+Hh4fuIO/HPQBixzogj/IAzOXZ2nuP+s76
Vj/Ctqk54XPjOne9fQ/03b5T7I3Lfn19383y4hKO4mrQdX/+pmcvS/dVcUxJZR3I7evx98oFlldP
L1shxvyji4lA2Uidm1rhEbiK32Cd78dSQiIuisiJh8I+LuKNK/nPmVvagI2CPmZgebSJLAZGm6kY
e1ouniU7d/5BVIh/0PVzEvvz2/fAFu2z+rKxvitugM7Af03Ofu/dTZmGajf1FiZV5avuxHfJTnAa
O3Vev8wb9hs8HHZ9SL8oTPHZ+W2elRN4PVvft9A2igf4OfTc5m6RD1/7LU7VlQjl4tMWzl4aozg0
JD5NTJS9JhQ8+1B9D6umJk4J9/UYnpUa3hRV3HDDq3MCLBmlJ4W2jyV6SqLqL41KJZ6Nrv3Q5XdZ
eqrNf2K1/Xp78q8H+EfEkV7Q2T2iA3A598Auq7GKfOkM62/dPFpFZ6cFit+7Ue6cTFL2Rv3ztsUV
Z0wvs6IgCYOPpL1qcZzTSU0aKdalM+xs6pTaUS05cvS7T+Dwyh709j7u+hM00x827M5DudzZcw81
PTpkoWeKzMXOVrTW5N2sSefsUTDvJlUiIY/8yvgDdn06YJvsY6lne8nY37Z7HZzMZol/AIxRnFuW
5qKkxVe3pnSOEIDx4odY+NagsRw+h8JGBuQ6N3FpaRFxdoXcSNFgsJZNZLffRf9VFj9lZbwL7j2Y
OW8Pa30ZwcIRDYFaooPtcueIndHAY8646nE/PVtECnDGeBpSo5EEC6gHFdZPn2v2ttm1MTJfFKgp
Has8qy+thhbca5qayWfToKfTOgTNBwPpXM9pw++CuDGha2Nki1J7nxVB4MhZeKZKDOMpMnP5nNKB
2fe7sLZVmipLc59yk5ZPQhfbCTJat8d4ffbnfv+ZtYjEqMIVfjnGogn0cYoS+VyKT+BM27jeZ+Or
3/Yb8eTKXGJnHh4REVXjhXMrvUQJS72Sz0NRO2b+PUCTMAoL0Hc4fEu7R3bl9sCuJM3IgFxYXKxe
kg3dpBk1q5fHdpwg/ZHbWfcFYI2gOOVQHjthp9YW+qCGTabPFgKLXpFdzh+b4UetlQ+edWxSuy/R
bWKb1aFxzHz9mMiGoyk0uQSH21+8ugNAeeIuZmJJdt3lWuRRKrd6W8rnQjhEHtmDqNplBwDpUgmz
aWl7Bm3+W1y+K7krWGAIVcmR4CqBRl1aDUapANXSse8C7Sc6Zc5ghXtR2RW8kcWfPF7REKjs1oCi
PrXubg95/u2Fm+RKYLdTHqPBYdmPKmlVP7VVKxOUmxoUQnV+mLwk3pjYlXsHyTcCVDjQ4LuxFvdO
X5WTmQYeOyHKPnrDdC4nxcnDdifoGdQIIsupkA2vN5zx2szODNSk5IBAspyL9dSDqq8EMuXnvPsB
NWmPhVFA695WiIpNO8xs5VctyLvbc7pqduab+nPMQAzJiwXtSrmoK4H6Az3aY3WohXE36KltDidd
+lLExZsuHOTwEbrJjUh1bTnfW17ctjktFLER+9o5H8qK/v+eyKVBhez2ANeWk2sAphBU3tDGXUyr
koRKFnmBdo48KvAxjfvN77E8CYgj+F23790yMo63Ta4dTeAuM3ugRYwGqudyTsVJo0rMkT37tS3u
m/GjDO9sGR37/E1MjEM/xba0EUNcTyaPR4K5OR0/880uJnOEBUFAy2U6J3Kk7Ns21E+1YFSn2yNb
swIWhdBoJnu8OoFjoE5KHhTTWZ6I78cQaThI4/9WYIp4hGuUlAnFBfo7lpFf5SH/EJfldNaFKT2Y
IWRd5qCEG97k+i67tLLY+Hlq6YBdeCd16IU/Guij7ZF8JbqXTeFkeWq/MXcr9rg3STmBEqFXcgmY
HaxJTrw4ls5epOjfcs0aD1JnEh5oXlDZoIqijaM9hwCX7pI49g+z6f+LaBeObJYArXiWEXQBk6HJ
wmsCGi7hcRTysuk2jtl8jC6NwdhvIjlNSzXHbFkOCrIBpCjalecqFW1j5NU+8C6PXjT/12Q+KNHG
EbuezEtzi1M9lEKfWmDDgThGjpaMDgfOqbW36u8BGZeGZvfy7gUoU3lSG180gK/lP5IieQzCaLJb
2ZaNwBaMB0HQZuro9ln1vvaIsN0+b3PUcTWrcz0EKgueWksiH8MsdCsmzj2n9M//HP2T/rVIfsWQ
Rt62c32uyazNzV+0X9OLtdybSR0GpYCW63mq/H9S+mO46Lx044a73o8YodVzZisHa7OsrEsoig5m
nppnK0lDB2AvY6LWTGtQ0/+X8bwztYjm9DQz9QIiKsrHZmYbapHtwwEu6v8wa++sLDZh709Rl48M
yPTSQ9NMyN5u0cStbYD3c7bYftD811nnszCpscuEInNSkACt8WrqCbxM0dvtAa2dqnfWluXAmQ4o
1z2mTdKS+mC1Xrvzp+bjaPmPcTVOG/thpTDAhqBmDU8FacErull1qquwU0rzPI7ZToYf0Wvqp9qS
9mJk7qbu3mraIxqoJ1VuHfE+HhM7bKWjlLffrMj7UrzEnfHLij1bmY6KxOOHUmEQS8+potujtzOg
PGMXHEeacXLV7uKOkPTl9oRdL8+8j2XSUQQW3IiLO2SqQvjmQdPBYTlMYGe52+VdM+xU75Sp5paP
XUntmQZ3IjVK4lIe7IttrQ5JYWk0fRB8f46sOzrQ0xx5LsEOKshxw3Z0vKH5rQgfglS221T4a0II
uopncmCCGkINCjqXzrAWZsi5UCjnDrbZHTVyxVYjcQsbthI+0XFhYovYYWbPX8QyfikI9OiF+rlU
CjurET3e8+YzPqFDW732z1lQbbjZ631PHQw2ORMWE+jU/7SfvXPyVk7Hl+9VQKQ6pCEEs/xcpCSd
xPirUFrdX4a9oE1mOUMi7XkVqYddTqJEhTmsu8R3xxxyes7A73jytwgElg4dIwwEzCddoVT5jMXd
b5YkZAXLDNzn/UbYtPXLiz0gCpY0VB6/LNiSszE1V2Co5WcvVt5o2jxFfTJwx/AzeIWTpj4LX6i8
ogbmWMl0UNSTFr8WwTnzoeeunnxZfBh0pzKtw+2DvdwR84fQIQrHEt0GdFAsTpoopTXq23XkNmoE
uXAS76uqQeJSMTIbXrK/3H9YoxrJv3NqBaKKxbAFSPeSTJUjt+wmVF1kWwro4aKulWy43JVhwcwB
0owMOqHacu+heVXEbeVFrmkKDxPkYVY6/RPREmz4W6pqV4xhDAoc66xRBSoQJN38Le8OlZYmqhnG
Q+SGUfBhKL6m01HsPrbJsRv+0epdKup2JD3L8J/SZ8R/zVEUQrsioRz90oVk43305wH0PpT68zn4
TioHFs5lCWyDJ1caa7GL3ZGMMxjFKFNsy+oLu+iDewv0x8swJyhly9dgec/N/aDFwQkptv6BqQzQ
i6jT4+1NtvZNdNojlgH2A9IGY46Y3k2RAfJ4lAY1dr0+eeVF8Byb7X4UO1t+zSsk4PIj4miw7jqd
SYs8zOF2om9svStny7zwcuRtPLON8EheBDHjgOhTk1SJm+sPpMjOUezS/hqop9w41TLbUEjudDG2
bw99HtliNaASBnwEaSgZneXFGSeVbxYdq6H3qh2alW0Uv9tgi1F7xVfNNYo/pO4mecvF2LrAFyut
DBM3lExw6dA22XlnChvB5tpOB5WEP1fIMICEWziLIjJUTzP7xPXklAQhJOTEJEFzyrSjImR2kY9O
0gUO5AY2Sr+7ynzokp8wm+6qVrBV4SkF4357eq8iBVZ1lhBAyIArhrL8YuR6QOun18iJmwTJR8tD
3jWvfmjwKGXWD7iH4ePxbGEEXvWLWL+Jxw33uTbx1FDmSh2eTV+irQWhz3S6ElM3G0ZzLw3jODM4
bekVrHgzmA84zEBZDHhZFzdpFKlZL6VN6qYd6NwyPI3T65RGH4X0P42H2AaaMHI6PJIuD2onhGkX
qDrTmeVkyE50pG1sorUDAUCEDuuZJ4Cb+9JCKE29gjJi6la5z0u21394QxvtPSHbRBzP07I8eyYV
H7CoNO4RwF6aipOpzNuyyNzxKEI61+uHeLwbdNcLX1r5gzC+llvUBCuDQ/aExDHDI+miL6YPBPCU
piULFXeyRpzaCQi7KidRfru97efX0GJkXDcITs3sj+jNLTZEYeX+mNOw76rKa3OCWlMEGGK9Ne1j
VL1U8hYJ8Xyub5lbBFleFRlTMmaZK2p5fDBGpdu1RfMrHAdqL51V3Sumv4W0WdnzDJEyITBJntFL
pI3e1ZI3i5S7kfRrapODphZoSLlhtoXlmz3EcnDwR3OuCBYgylg6Nc9LBTWpM9cPnQYRXZhLhjey
3xlFDlFJNu4DdW2LkBljc5BvoUlx8dD1MlDSAWoAbpRM/iOdEuHea+Lug1xnww7a0PrY++KwQ/pb
AtKAIHFZybKDvtS4y/x4OKid2Dm5JhewHCo1IvGiYuulajlDVOinchhEepQsWGR7uhKiIMofYKyW
7iyvzxx6+UAv6017qPBXh9AawKkVY3yqoiJ6rMtQs7sglN8SaTIcj0mxK7HHifsBAu2gHo5VSoqS
TqtPvVA2O1+Qg/u4Sop7OQnE53qq4MI12nYjelhbIDDEf6BlpH6XlZhK5rbhL3N3BN95BB2bHYj5
B0czosgZ0kQ6dJVRvVlJu7Xvr2oG3C68/2joJEAmnlpGx/C5KnWqirkLYtlWJaeT5KM5nfrQHbRj
jFpxKc7XXXHo0vZ0+4iv7X/eaoTJ2LWgiL50XoVgTmbZRLnbm+bH3PrUhYVrzD55Iy5acyXv7Swu
UIhr5JzEbO565UGJ37JnURXoiJw1jGi4/6cxNlAVa77kvb3F/m/KUp3p0HJUMb6Z3UtPv7F1H0Or
X7B7bk/h2lEDqUObi8GJ4yV/OYU5NZewMa3MLeVQPXVmCG+JSRKmT5pfty2tTiJQJKiHdAvei6WD
7NIckQgGpXaP+aA5Zg0dIYq4TfsD9rvPefJcWxtPyD8sKEu/ReMVYHKNGIgixeXoBAv+IKUTcJDB
TipAa6AkVX0P1dee7kEtifZ+emdq8cHMnRyMbU/AHdnaHY9p2DjukSEhypbDXWM9oqcGQ/NgtxrM
MlvCK38K9NffaRD+sxY0bSzmpglMK4gsHF6xm6tEjqxDoeYQaPt78VR/qQsbESAKA6Ldfvz7VYFl
/f9bXtz/wP7M0NPi3M0aE5kZ/VDDUz3V8RFN6EPhlXuxDD5Rydg4UWs7nCYOmmSJ2aC2WOxws0yl
QImK3DWh66nh8gyy36H1Q09eI+vl9gjXXOM7U8vwsy3yrKpk5laDy5erIXRUKemfTH0oHGWSq72h
JaQXEyD+tw1vjHGZdhmsWkFkNscnD9nHSW/tUXosymI3hF+S+OdtW2uHi2wVHdu82qiVLeYzRlxm
0rsqdwMP9HL5nE/uFD+LZrSXrRC18iex2jhbVxyfs9+nngkHESh1ilgLz8FLSy70Ni7cSTJqu2zK
u0yb+T+UUnUSCj4PVqdRq4sn4RgM03DXBEF+KC168XtlgrVcD38Cp2t3NQKMd6bUJXeZV3R3Mlc8
7L7pRki9dlUAUaGwDYafe3IRdVIR8mRz4JbyBgvalCRNT2Yy6ZA0CbD2BdUWv8KaX52fW8CGwZUj
J3LpeTpzKhI4qgp3OJwGZwv9OJ/Kpb94/+uLUzslCSVQj19XzPog9R/j9Cv8pZ73rEXPsOW1+ffO
9KFwOJqGe3ujXSmWzcsOBhrkPqlukwf75cDaIrNGDlHhNlOxBydG3uJjo1iOGpr7Um4/tvHPQtnp
w/1QvZRJa1sfpuRh1CBzhV41bPuHQDwK8V2T9Pddkjhece9Hdipssd9enXr60WimomuZlv9ZsOzy
M8Up0vMggh9MN8YHqS6dwXsyu8daFO/KPHoFOr/FD7T2zGYM5pxm5VVIsuvSZKAONTi0gZnp/O4Y
VAOP/kRCukLOJieq5OQ+4N6zEcAu7xpNG89yNKbHUGmtXZvRUn97oVbjspm2FdZm2pggN7z8HLUt
pTYWisJVC39fSnc1KCD/lBn3meBML4ox7gTvHP+4bfWK/+/P9piBaLRu0X+4ZEkiQzY2k5kVrhhK
B6Gz81q6938mQWGbvvarKoYUAJX5Lc4OMbBywfSf+r53+mLi9he++FMw01nfFcLvGiZrs9vqqlnz
k8YcfZDXn7s9Fgen0AT6s4e2cPui/0akajkCnD+2aqbNSab7H95vM7nzOkHdC22+KWV3tSs5PDOH
KM8aEFN8yOWaNGabCWZWFi5SFiOo4SEl5xihd/bV4r3z2Jc6Sg5KNWVwAYXmXdeVMLRbnVKfmgh5
Vwh4/eJBhN7tc5G1PaWefOgeB1ktYNnSYm0vwAf19faKru4jAnzOEnHUTI90+c16JPploYrsI3m8
zzWQQKVnRxlhL3Tn6UdFfwg8Z6pUh26sjShhLR/J44LkOxEg3aVLWJuUIKERDzLz9SV+SGyTfxQn
Igz6T2P8187i+mziIaYrFzt6+tvwngJTdzzhJSm+TpXpjDX0XrotmTVt2RuR/vU1wSmZCdV5P816
3QtvWiZ1mRkpxyU0naT3bCP4mW4SiW0ZWdxFUOSiTxJzW8iuP+V291p7T35Pz0SFwF90lyZvyldD
g6SETEWExg5B6N/yXCE7RDMn+gMzIgRM7MI3llrpqc3Ycx2qyUFJu9dOTE4bi3idyuIlCKEzOUDQ
6Fc4UWqHYjcgO+VKI/26amknVHqBF51CaCH9whEM+knET7m3EQldx3mXdue/f5e4F4O4LyQFu7r+
MFX3g3RUrSPM3Mrfip/NkzjrBhNyKSC7xIXzSnPFFDKo9txas3g7Ba3nCJpSAgPw1b8/edjimscd
kvK5agusBqH1ZL0q3cyvHsNGfSoayFhoYhB8rquyuCsi4UH28hPFkg8bCznfzZfRDba5uYhweJOS
Jbyc0NKbxnIIx9Klg63ZDQWBhiEGut2nEUo7Kt2JY76r9QgYcF3TFTWEFVTxfX3K66o4FU2+leO4
dtvzBxHtUh6xNPJglx/k4e20EQ4uV8nkj4IevehdxvwbP3JtpLYPYdawNf/zWi7nYM7oYRRUL4fn
0qQmd17S0I7odnW0NwJEvZECGnuXNLpcjjtaQ20KMU6MWFIGsps52/CJa06DmvucpiWmgXHt8gOU
tklDqk9sNr0lskxgjkug3ptGHmsb630dm1vY+NfU4laMmjSfYqlnrPn0bRgiQoXffp/89gvpfjIq
p1L6x1C3IL0YbVjmHuoOuGaAqoAnHkftbii22JrXxk6haG7Bo/JiLvmo2ri0UD9OSreaUFBP4F6c
7Fkx4fa414ZNh9ScvUVW5wrjG6tJPLTkelzd6451AaWQaP0q1OJOKjfxxCu+kRwdIM15llV12U2s
lqISDq1VuaYn7EuxcMTOdJMGmp2U7NzUCa95jiAMXRhP+hY4fd4pi608dzTCvjW3g8FCdbmTqDrk
xmRllWt5r7n+YzQ2IpSVeSTHA/AN6hTkSZbuopDhRxfBgrsiHVlyYlvTk5w8+VsKyCub4sLMwgkE
atsWmoSZ6ouyUz+0r7d3w+rPQ7sGkoFUHOXyy1mq6lFpJ7rM3UTpHTHZj3FHDLL7D0Zm4lRONHRE
S1h5LRohggRD5U5q5ZRB6ESU4Hv57raVlQWniPuvlUU0Vba+KY0tVqqdav/9oXn/28uqjhh2jc5K
VG4EV5qRCI6o/C7l72bwXzbVv2NYAv9NXwzLpMfO1JxMz+faq2wrOhaQ896erJW6P1fKzPOKuh6+
fpm6F7I26qNc5mgmoB8CMswd9YPUDoWDyvN5fIZsLMmORJ/BW9eZx9vmVw/PO+uLbZeEWdyXCdbH
aXAUhRSjPvLuEsD6bZX552Vf+AGIRbjXga6SMlo+frJBDb28Tmo2ny4elFJIjoLcDXcqcJOkB7NX
hbK4i8kNPumSP+xvD3TtfEHtCi0u2k7ADOaJeBelFYaRS7mc1e5YvXi0NiRdZE/jliDoShIAhQZk
RUAyQuZyRWIkQFbSynpRu2UoRWTiukOuyAd0lR40uT1YvvBYpHdjUJ4svd1Fk3LQNGHj+K0Ap+Zv
oNZuItlEWWQRbMtGJjSSCUtSpvlfC7RJPVSrBHE/WrNa+kNLwqWYxTh62ZaNOrNLqXwUJuUuqPxD
p72iwbRxw6/OPQ8cQtaZi2gpS4BOlJkPflu7IdgeDarRJEAHcCPhsRKk/XlF/c+IfLnAPuBbRZC6
2hWE6TjqdLGPsJx9N/0XSTxJW+CprSHNMey77WQGkSwkYPZcoYHvs29je9TdVKZf7Pa2XTuf89vw
f6Oafe07O0oiChGxeO02nq1mr5Y52Y38Jdt0Q/PtdXU4qf9TCgJ/BkfkpZ1OLNSgHUXGA8Nh08p7
PzjReWfXkroft5hu1gf1r7HFBg3TXEs1H2OZ/tuyvvrmG1VrheTx7blbczhzsVqFhgKOmOW2G8qc
oGEYG7fkfSRmPzrtSwdUsB+OYvwq+w9x/uW2wevTPwMs50QJPIZ0DS+f86HSobzpCzlRe+nA0L+j
F9AuLXRFuD3Eu/gxakt0iENbA2nTbrxDr7bkbBxmbjCKoMfkZS823OToDOTkthLrjYAuqhq77uS/
nVPyqvSj0QlHOKnIyySn38BGN+k6CYv2ZTj5p1Y/GN5REh6UpNsFW8jVlSFdWFtEEkkstPEoagU4
PUi+WqenfbeUpw33dF1+mwfFC8QyZ0IhJAcuN7+RWV7kWWbhlgJ5GKPXSycxyvvBB03NG0z90CuR
uqetJbyjhSA/yoIs7E06pg/V2DxwW5Y2KZ5+F8zV9ttbanUGZh5oXv3g8ZYRm1WadRx0XuEGjhr/
rKZXfatV+erkz4N/Z2Exx2MS0QsSYaEOeU8W2YFmzxOdhn0tPin+xnCus4mX1pbxW1tqfgXZDpu0
gCg2Fk9q1CCWaDlxbj6hmGpXZBcbpI/xDqUh3d2ezavIdGF9sdBC009JMxmFqwlebgf65DmhUWzB
Ba5uIqwA3aL4g+uZyY4ut5NJkGN2HmM00+NU3EXaXSeg4HBKKf1tavHOn3zhuGdjvFTnsvqfVtVL
Y0oxoog8xKWrjfp9FZQ/jepj2Uv7InYif1cZ0r4e4Zug5rYvI9m9PZ/XCdrZOoym3BoIiwLDuLSe
jehqpBUTGqgBNE6/1Vbd5WrzGmi5O0TCU2eo90Hvv+jTVlf41R3yxzJVBh7qdAfqi3huyvNU0mK/
dJtSPDZZfRC+V7V17OTwdHuMaydwppxA9hbdQG3Zfh4F1ZhMFYkQMalogSlNpJTMCpgE1cSN03G9
PTlb9FMbs+4D/Q6LEKZrxw5xDql0kymZnMEo6V3RG3VjQFtWlMs1yzNB65pQL91B3nmCXZa72xO2
csZJT1JzQ2UIh0WZ5dKAkCQ695tRusFr3UZ2DsNXnxxD63mEgV33DkN5MNNzIny6bfdK3HGmT4S/
kwc0tUkEXBeebGig1pTqkLdMhfZUERD2agMBUygWwjFOJJlqtB45SRz3u143DTsXzPGOxgiigy55
A7iL0rhfFS+KGgz7KhNfpyyq7saizZ1e7NMDquSH0hOJilTxJVf94CkeDbhHeCnue0/tDmFlwgZg
CFs9KfOXXx7yeWQccAqus2bMwm9NU9mZShKQQlGqfVQFe3p+D3mz6z6Q/2ubnob/ttvfns5rL/be
pq4tjrbi9RYb369c4XP6Fn+zPrU2KrdbIIm1zUhBHqkwqFAJx+aveBffajQ5xGZakPaYLKDt4hQ7
zSSWG2+DPxm75QTOPIHwSCjzu2j+jHdmhKzKE7AYlSsj6RQkn4eR/vLMlkDbkDw6NkW009EtiYx+
J/q54/vTOZgiu+kFxwx/KLTA54jTp7lTkO2Nk+eiP9FVcBSK8svtWb92a1StiUAIH4HFXKFWYyUt
KO2nlZvGH6fhwX/zlA+J9HzbyPWVj5GZbRKwLXqdy5Z04ArDZJlk5GTvA1T/j1HYOS2c82Scd1aw
0TV77T8xJlOBh2IQMcElEiLzrGwa4or0nAGwKS7vxMgjtNoio1g1Q5kQZpy5+LMsjgQNB1Suxcpt
QgQRptwMKfgo4p08JvHxP0zfLCUw0/yjsbZw05XiVZQhpMqt5fvQEndDdhegvZz4n/1mY/LWDj4V
H1RAZuU42hYu920YlqUfjUblQqP1MwUa5vNy7m2xAtohkSkXi89iuQUmXTX6hwlxbgSmY+zSaE7n
Ki0O5ISM9uh5w0PUoXfyKuWOQgyTGse4/Xl7Qq+xRHhublaQRLNF+vwuLYqTmMtCprMhj9IpEXaf
FUc9jAeU3GyE65zBqexmXx2Vj6bjbbi5tbPw3vTCtXq93hTpJLCYgid81KwSfplmV1QlNE9pn+1T
XzE3ClyrJlGZJkuEKyJUvBxtZcDyF835mTI+qfsEF95I9GQc/XSLuXAlPiM2nFUtOYEz5eZi/6go
tVE2JCkyDt9Cgm0ngsQ81mG6PwWmdijFF6vaos/5Iw+6dLazZg6xH/6FkOZyfIVfk/EMg9rVpF3+
rXzL38a36Nk7CY6xH5zxiwwZX3e6vYXW7hHAk7x+Cbxn9ZxLm2YgN4qUl7UL6gKwTYNqxdfbFtZO
BQpNNIbOqXPwEJcW0srPM1UaakLdlyj7NtR3Cb0RyF1ImbIP/MxRg60k09oVDH8eKCaszuzolyZN
IY7UsVLIm/m0vH6J8vYovSRWtTN85RNPxo3wc8vc4i6u/aQ1PE+tXShhba9XbOhgDtBvfK+UJ0l+
gIt9I5mwapDSKuU/mjSuEFMJColCWyBib3radPBNBFMKBLqPcZald1Y/NPu8oS7mxf604VfXbgsi
xDlRQ231igjGrJSohl6Uma3RFRzKoD74RpTucr9Jdrf3zdrOnJuuIPMlAIGx9HIRu6AcxsoLGzcZ
83Lf9DIcBD63xm0ra3HDeyvzV7wLcBRpkmLRihpXRzIxjLS9Grz4/ptaVhtrtmqIS3bGdhl4lvnv
3xnSm06zGq9t3EosHVkIdkr3FkqfG2vL0Mq8IdGNjCwNo2z/ZTQfFlYVN0bQuXKKTI4Yt9nZ8Pz4
r5Nm0GmAYoRCGkQWvNuXw+kSD63hLmkQ/1TewAC5UxAeRC3YCBlW9htJubkJTpapgCx7xtIksyql
MBq3g7qJsrrNrCkQmd/eBCsXCxhgOm1njQLi3OVgRNUbrTBt3UAPZEdoMzR++vp3B7zykNKE+Fj0
+pbc1urISJwRvc3pqaXyawzzmFQKATbDf5rgGVJ4Ifx0e1grW45LhNouFLz6DOS/XKOx0GtoaLPW
rUUKYUmvyTuhAD/axoa2q4GkbUzjys5TAHnMTDjQ6aG8c2kP+JA1yoHWulltlYex0aeTWOR/K5nL
a3U+Qxq4r7kPeckvqXmT4elx35IlmhzJqx7zCV7/F6mEnjXJXm5P4dqbnCYxXBoHidTw8iqpi04M
/FDrXSuVhnPQpNrOEirZpRtTuxN4zzpBafV7vRTkQyKGCDzJeneo4nyLY2xtj1KTosOZ4IcjsXCH
pRpR5zai3pUaHcUWAVx8JQ07vcleZT1+HtneG9faSlYeiB25OFq96SlDZuxyPa26qGtLFTpXR6Nq
Z4BQ3VVSGB6sIm6odRb5uW0ycUdsIZy5b4qH1LdIWYg0jYiGsCWRvRJHXHzN4pYVSCYNXa937tAg
s6fkXrPvdEtwgtTKdkOshPdtodDH19btvdT5W8iilTsXVBHBBFhlmrWWCXyrbMI8TdPezbhojer/
SLuu3biVZftFBJjDK8MkjcLMKGz5hbAsiWyymclm+Pq76ANsz/TwTMPnYgPeBgSr2Km6umrVWvYP
q7lvM9Ob2u+pmjbQTxXRWi8O+Mzi/POzGwONmE5kA+mK9uNmXbD36iUN683cSaW5g7Uf47fbe33B
XSDtiu5rZAVR6eUvXOjnSnloFsNhcn4q+aF3BhcqESgHCq7cBc8HQSdkH9Gys9Bzp1nMMOrEGSB9
Vq26irqoyu1y5Z/bo1mwglIu9C4BKUdukH/X2sDd1VTtx0NtQH9CQq9xpNNAahsnuG1owevhtp0V
qiDGBZpz7mKX+zaactZNhwQSq7uxsBq/KtVKEHhdW5mBDiDggwcAWxLvhyoT1NBOZ7CDRCCxWtSu
LoKTXU8YLKASjKckWlOQy7jcblUcSVEUYrs1YxU4FTojLCvxpEoksbPgUmdDiIEAK0BsJ3OGUoSl
TBna/iCP95IW7ytodppTcpwLfSp0wN/z+Cvsf3VQ5b29UtcbHFWq+R0CTkokzvj3o06oqoe0GQ7D
L+IEDKinzldE2k9L0zh3E0GDeA5bDO7UahGLFbTVDod6rPzMbtHEXHit/X17KAvbAUB8FEnAsALF
E57suGGSakVRMx3k6LEsQQc8fdw2cO3usBXQqYLfDmEiPDMud4PCWFKbeSQfaqvogzKBfKsMXYQn
oPv8PAObdKkCGzBAbFxw4y4Zhji1g9cbUHe4eC4NW42h0HQiMqD+tltDpWtwzUnyBtkjDNgE2gqO
78J6of6LlUI/LDKdfAcYscO011k8HaoB5Kv9xkyZO4zr27N5fXkjGQU4KBp98daGh70cVIoUFXxC
Nh2KcZM1H7EGBSv5cU7pG4XA1MImBxEpRoLEITa5weVlxjIfes2pJ3Rq2KuBsuPUm37fGmtLmra3
R7WwCWcaW6SfMYFga+ZCEuSDa5vITD6wjDqe1cmxX9dVKQhDFhYI9Tm0SePM4lHP5/BDi0Jmzhnk
Q5T1Xk4PU1R5logKcd7Ol6mXGQEPPmbsedNCLZtbIFJLUHHS5EOVBeP0KKW2R8DLG+trTWNem4WB
Kv+8PXsLC2UARY/DO+OekNm5NAksOIgsDUk+dIMRr5ImSz0pgWpWalbbFmpqgsVa2IIoqUKw2AIC
Ae6XO1ehUul6ZVbKIXuojdyrLGsVKnc28EwQO1ndHtqSLZDxgFR7fg6Akv1yaEWnOmUTmsoBmXhC
Br8ZiEfS+LFU7/rTbVPXvDEg/ADZAUjTdAfFXJ7dURuVLqlpox5KSV+Hw30sRQHta9es6bqUP8bG
jaIIBDHKSs+Le8rCQI7zYOrLbRcrDyWEJOXQebv9UQs+7PybdG43dQaaZ4uhVA9pSYKJ+EO4ksxd
q68z+6XTW8EBWUhWzuk1ZNeQNMTq8j2aQ2xPKOum8kEyNzTK3FB7JjX1x2plZVDgfkGRF52agjVe
OPy4HhQdEAs8SxD9XK4xKWq9b61cObTZCL0Giw1omQ219e2ZXNhJF1bmQ3QWA1uZzqypSZTDPK7C
QOeW0rp5PXmROrpaIhBXWbKGhDrmUcXLBz1nl9YypLzitGLKoVEgolp6aniPtuCh9bNGsEMWDv/8
rtLmZ9VM6sLNnmqkpRxGunIgtRUYCXjm4yphkHIChDWnonT2wn6c26TgbaBZo1011VZGn/fGGCoH
p2/80IwewNeRGM8K+6FI0b3UH24v2sLDEfEjWm6MGV2BxDE3j31tpTSnQE2oSKhV7HkqvrW8hd7E
uDWMYCiklR1+dEW6d1Jnz8JBsGkWyiJz/IpELi5bRMz8lZFYLTXtqML5yz7HJHobVXtVZfJWas1d
aWnuCBhSWmtrRE6rRJF/NsPoRSbbVsXBsqQXqGbtyyM6zm9Py3WPJ9wu5mRm04JUINb/cnt1lGVV
ZSF5ULS1r4FvN9Kfavug9CtqvydJHCD1b6NQlX51jhuhdaIGTJu+sHJyG/mL9Po+QY9Z6Ig+bMmB
4MNQQAK0EFrC/HpRIBsiQMYwX3i8jHXkJtHoz1IBltUFUWe7I2RTazqum04XrNWCG4FgB3r5EPMh
LOexhkrVU721e/XQdYbjMolVQKZLoirH0nFDQxZIoUD2MjeRXs583xtKDviSetCr16FPfKOZkMrQ
VmEuYktbcCHz7wcsHdiwa1/cJESLbS1TD/mkQQQ18oF2AdUPhIpBvlOKtCeXrSFKtlWEzHjsXo4r
g84s+E6wcFliW6vKwLMmQivsahgk2x2QsviW+jj/+0jCgoQoKg9gF52R95dGiWmCo9UaVYAqXo3c
8gGPDjrpvgfRrJmLsj4LGEPcLniSInye3zs8FYlex10LcU31oEhTUIygjQaHjBlpwSSPPogUvNAs
NyZ5iMhPp0x2Xf9ZKpteAwXJKCJEXtpFSIyAmgDvbzSfcrM9mL1STeqkHuxx6zRvPXtOrNOYb267
iUUrOlIWFprwceNw06swiKYNraQe5IQ+KWy41+qsWBt2+xE6pgisco15h0+aO5tAuYe6xFXL1mgm
WZHCYx0yiLNJ9dpJV0CEr4wm3Q1yc4rIMWe/SidooTI4OXKg0tanmYW/W75ViTo1F8aOEwohQTQu
IzWgcRfHlPdDnuRUPxTZ2hl6kARlrjE8g8fq9hxfN48AJ3ZuiJvkKDS0nA4pDOl3Ug+ESpT6Yye1
6JPcQy31NNpH8JrUyhZ6pgHAj69ZI/1tC/MMVUMOW8e9jNcN//BMLEi3z0qEhykPo4C0BduESS17
hY52gtvDXXCy56Z48KhSp0SukkE/ZAWYeQf6nIJF8baJpZWbe1OA9wN8E+9OzinoYEWF0pd+kPPW
ODYqSrxZX0jbYRj7lS6uAizZwxIik4RXIfpLOXt5RiWjx+k5sDEPaqP1TeulNHQ/+luBjRlReG5o
/pCzCFTp5DSBP8DcVWCIyYnb24Jwaf5U7u2J5DyoApCcwjHkO0btrqZsUBvjgGJQFT85FmDTAuDS
0jG/sMFN1zg2pSVntQEDQzCWXtxsHSm9U8JmNcrbUgWWeCrBKe93w5NjsF1XP5bdSy+vajS9/P1O
OR8uN6HyaDOSAT2BG5IGhdp486QSpwwc0a2/OLG4pBDI68hg8Sn70WhGvBkxsZSCCywHEdSLmgjy
skuxLhLZiOpQqZ65KTiX5ZhVBQIAyziEWUupmyoN4szSQGrTqplfhFq0VxV2ZHpmUaDdyVYL0ZJS
dFa5t/VY1GawdCxQ7cMhxK7F/7iXp+FAFz1noXEYunXe3bFmb7wIN6zICHcPgrkuHCvQHR4KVXet
6S6Mn2gIAYf/af3OBsOlLEgHjJ3MHONQp6WbJT90MCYySRDNLG6SMyNcEguZtIykNWbMzNbqsCHx
kaWCZ+WS+z1flPnnZy6k6KI8imuMA3PV6L96qCn8/ZHCikMzCVzR6FbmbrPQAcRGdmrzEDu/amUC
HPR90jq8Wr//2g4KKb/dO4gzkRq+HEgIsixG9Bx2YlBXNXleBJYT1kGRkuoerWOicS0ld+ZsKWpR
aPUEko/bAVbZtDW48c1DL7+rEP+FiIfVQ78+f6Bx5Jkgw01H84mY68R0M8Pa2O2Wvegzi3+Qi0ie
F3Y91PD+EzSAtp9PEXZ6MSU5ON8OIV5vWXGUasgj1FB8EvV6LGyXC0Pc8erqzi4RdWO7mJGLyivo
vP8+9MBGQdIGGCJk2vkSeooCvjyF8zpCaqxMkFYH5iw8/g+b5cwIt+uNGU8aR5V5qNX9aO2t7A7U
Kf1fd5eDTBiYGmRsURUHIoWzAobk1g7LzpyPL8r0Ls4vuMsF52upZAUQAF4hMiougHTP77CzE8yg
2WeMyHUcKpqM+94IXyTwl/msAtjLorkMDn0HNIN4LZVbhdn2Op1SkI0DkyUSVltwV3hXQu4DaJhZ
3I87ghrQumPBqHVQnBfLmFzNXFXCQtmiESTDAYGUZwKj+ednwx1JP/SV1VpIuW/B96Spd2Hz9Pe7
Aw0H/5rgx9FFZaoUMOFoyLDFys+u/Kej6H1RBBD2pWN7bohbuliJBzTTVNZBq9/TeJZEeYm6A+tE
ZWCRHT4OkEJ0dXQd7DTbqTdOWTQ+lIR8MfmvkVczS/qfmeOcvZHblNVhYWHHo7V1cJvYduP4+/by
CHYAH0eQvqehUpTWIZFRakb7MSO7LPRvG5mn5DLwRe4TBWA8gFDCwXa+3GZW14YmHR2kJS1DDuD3
VM9MRy2oi8nxCLo2YhLFm9huRflQfnQAugPHoUA/BLkngEr4teqQLWlaaziGkJTT2k+leQkngfsT
2eCWqezioc8LaTgOzQiMUOp1ECNg4evtKeQTQL9HAgeIVxBSd9d9ZFKZ0rCOx2OIUOkUtxLa0ws5
2VSlkgUSiAEezHDsf9w2yq/bf4wiSY72OThD/q1XQVKok2VjOMa1bqLzIZQy263iCgT1E9FBkW8R
/W0ugKz6WAobQcB2la2czQNHDMsAvKP0OJ/EM+9USRMIIiXMbJ+UD/a0kbS9Aa6Zgm0Z+GZ66KV1
BlCwgirL0kyjtQQpbQg4ACbI7Zm5M2sC4cR41LujLiHjFQM+8KM3d338fHt6eU/ye3wAiKKvdn5L
/ybnPRsfSaEcFDvxcLQcGkN9tF6FRWq6VpHJUMLVRYCFpdWEODToc4FXAEKbc5BWlo59LmnjcYy0
5ug0/YA2axT/2cqJR4iKsNrWBneMxhxEiGYRibqIlyZ2BrTNChYA3fN1UJ2Cwyhn6nScyhpMfsS3
oXk6tNkXlYZ3VF8LwWV+ZQ+gIGQt0cuEXmzkFTmvw2S9yljFuuMc/IwIGXrKvJp9SPGvPP/5l0s5
2wJcDETbiJaRMr3cqoo2oTQp2d3RJP0qL9VVPAxgDYq2oF2/ben6VMAUynFgwkH8D4k4blhF2jOr
0Wp2NM0uMPt7bNe1Hg6rLvykVulGXel2MXnuTEkwn/MYzr24BRg43OlcL8OUWnwO2soACk97uwft
X+QN5MOOdwQU9xRNGe94ia47Jbg91KvzgXTljDKdc/nAN/BCCLRKnKnIiXyswQucg+0nLg/qkKwK
yv4ySMHQYEnDOxpdJxghF4nbMamB5Ezko0regKevxnUSAaEE5tvbI1qYQlC3oG4A7iwbmUDOTqSQ
YcCrWj6mtfWAZExgZskeBU8Ui9DTnezLIfkoMkHmYmkaz42q3N6MYgNKcLZ8jBriNfFWjj5x/kft
4/bYFs2A1Hiuw4E8ia+pJnkbd9WIscWfMqRj1OTVVCtvFL0DrrwYHBiic2QE8Q5Aan7+jDOnWbZR
0ytpoxzLOH5XR91tCz/TlQc9ZvtURZeeKdiFV28CQP7QOIO6+9w9iziCuxCAYYtkbdD1I07jampH
KA0ZaxtAmBxcWomk3g2Qy5G78lTJ6d1Aft2e1quMHhw12gN/A1ZmhSiemQwhoFQY5mQf26ZbtxDz
KtJ1XjvulAWFfHLIdzm8J9MhX1faJiFpYJo/pCdbxNsze5XLww+wDIr/iDzQZouy0OW0O2Ou5eC4
C49UqmPIP+TSXY/aJ+ZCEeUwr/02OEmAaUICYpbt4ImIiD1ShZpqfMqARdP2jvRYNbiWSi9MXwRz
O381Nyo05iO+ADwVdLd8oaePpDizxo6ctIYauyiq/ul7ojykY65C/EfK3hyqKv4IBQ+vofK0rRTz
sUn7Zpfm7Z1mSqog4LqaZYCTAOZC7gHIHfWK/tYoNbAtKPgeZj827BnV/AA1m5Vg1FdHaIZAIa0D
GcYZ9c2POlVwXuLfo4580Lk+Mv9j2CTfxOvfiyQA67vt0sDyncQdnoS0idf312/rc/MA0K3oguMy
l6WqhKo2MHIa7BRwxmcrOyEf3tokSNXvoqwDVWUuHge3Bz2nBy5WerY6szTiIQqcEr9/ZTWyCpVi
ZtMqCoxR91pDRIp47Sg4G1yKAqPK2RjPq/cPQivVS3wnAIiXfUM27UVEjLs8j2cjmvfSmSOUCM1V
Jrfk1AV9HySSZ/pgX/CUzrcSX1R/Fk0f53V1Q0oLqYMxCT21ofZJYmHqZWnvz7fHLMcNyozfoIqz
8Wihk3VRj33RuOU2vYsOQO7uwI7AAkh/3fcb6bn1jVJwIV/5mnnJZjYgRPwagiluyQgSEyYoQskp
wU3sKWUHihqK+7i1j2B7+ZGpkSAjd3VLcga5VaM0BlVIhD2CVLGbOdEuUT9q8x+zZAJDi9OJUAZw
MRx0dDtdbg+wPNBUNQZyIoqe+MwEdQNFxOj1tixioRaZ4ibRiqkqZQVMjfQ0Ao8gO+BpzkREX8vH
C08HyMTPVxAfpJko3Q6TGuJ4yV9RoazNuD00mXZPhh2l5Vb72atQqqfSA8Atgm1yVUbG2xdPwj+2
uRiKhlqttpZDTrrlTdQjtl+ulM6rw49Kuq9U10q3EeDEhotnzW3HtbBhQHkyd44BOgp1V24do9og
JkDa5CRbxTatxqOjDw74DpUDGGhFJbuFlVTA6Y43Ex5qkLbmjIGvTUp7gpWsNRp5eC0eJQMdZcwW
tbwsnDukglASB1QHKV0eDZT3Noj/57VUHo3uVOkB0VxSB9kkmL3FAaFlAw4FDRuYv8tTQA0r1nIi
kRMi8o3kvKT0IbFFbBFXUT0eJ+jJR4yNZgeUZ7j930UdsCs1TU4oSEwJyKBrX1KOibIucMMNZetr
olrWVQc59uOFyXncZ84y1WIV7/Q4ORXfPYq8hfsPRMjfv9RPxfJMV3VccwP1oNs78aoC+h+jiEeB
YQa+nRc0BrIKIWIMycBJ87Lv4iH7oQf9etqaXpluM+bZggTo8rz+scftxiYxKjTiwB7rds5bSQ+x
7BK0kVeBaqylz9ujExnjFjGvR6lNtDI5JbETlCFefxGYzgbfkk6Zs+0HG08LUQFoyaVhGf+MkFtG
hvaojiYYYRT2wDs9A0wxpH4JgluqDUEafkX9qkauxugFt4NwLbkLnZpUkwdQm52UX0WXbJlib6SX
KhpPSbtnQ4QLw/JsyHA6yUPXiOq981xywdjFsGfvcLZ7dcoqYBQw16Mu5QEt2YQ4qcqD2yu6FCHh
wQbnCS1F1L/4SLPOSlRQkjw55XvIO4HKc02LLQGNdBzU4K2b7kRcPYt76Mwg97zPgMpvHBnLiW7B
DSjaCpzFFO3Mb4K9+jtCv5rAM0PcdVSFDvAOCgyR1/G7PFl39lf2s4vcPqCPQDT/oq62e9+D4wmc
tflR8ZQXwdTOBm59AH80ZX1Ixhbbpxjd6DgOrnbfr+RV71fP7dra+gJz8zm4ZY4/nL0xTWyAuQEU
it4P9etJfywDLfaG9d558pMvQ2BRtJLcwSzj1shSCVunDu+ZHnvGCbr1roKkXh8fi+ckIavbQ1y6
5kFvjPK3PvdhyZxB8LKCf0nHivblw9CvlPyb/qgLgZHlafxjhDv0lQaqnKhoklNYqdkKglgfsVor
HiQ4RYIASwETzh460pFaQxafz1LmaZI3FdzbqTUSV7F24yrcavuueTFM6Bn9qsAa9lyniZug3+v2
TP6Xw/HHNDdKq1GNXCvb5GQPjyH9asw7rfVAN5pVEZgF7hrVr6tf5nP3M+k8vXmNQMwX/qLl6Dbg
CHTedHuV/DWV/e+r82w6OI+HduKqdQimI0qk0DeqtFtlwKr4kqOfpKkP/p9TwIU9yBFnpLAKXGYN
BJZ10J9NlLnU+YgM9tS2BBfbzqReWe6G7zhRtr29GZRVkm6mblUWxFPBCZcfNG3b0fh/Oll/Vmc+
eWe+v9Fruzbm1ZGzO3VnQntzy1znJXqSRaI1s1O4dhr/WuKbcwzU/QyzmCfBqBV3HGviN3ou6qZd
vkn/LC1P31XoTmyXPQbkOC+qFaR7Vrto3M58+y3ZxV+3V/Y3CvpqUOgVn/PwMz0SN33gkZDaqGW4
YrJAdh7CkaJj/LnQavQ6rCrnhW6T+qVvvLvy027uxm5FpW2juMr77e9YPmR/voO/W00H0gzQWcLd
am6KyTNWHbgKpnsKcnTFeszMBzPx27JxVcMf2tYdimYuhwS6tU9BoRxuOuknOOP0o+CzFlJbQI7/
Oz38uyIB1FajJqaHsfhdsld5Ay5x8BA94rHWUEhrdpU3meWuLjep80tN3jPmEuWIhP+oJUEO7HMc
bspxlVc+NciWqvdRVvhTbd1pvUvtMciIqKyy7CrPvpm7zNEXQdMcdY2T/lL8oKf0UN1n6yHon/W3
+JCeJFEdcPEWOLPH3d1UGyGpYqvJqQqjaTU29uDqVVh7rdVH29vrcdWgM/s9eH9wnwB7DtplzhfT
rG6RjcPhyNEZkRSZR7JoK7Oj5vilDMXDCYnzZ21ama032eAyy57HyFWgN5Z5DYJ9qwVgW7B1F8PC
82/ifHFJVEMq2wrzbUvrZnrXJXxWQvxCmlZa+yulIFliP1DDENy+iwt9bpjzypAsn/SqxZmJo7si
P2lF4mrk0arcfHosCAj3vXDXl35p7YlI4mrpvX1umnMbZV9pVoL+ulMpS29YCimJ9lmpuPE/tpoK
PPyS3z2z9Xv+zzy8WdagWcJ/p7pQXF0G6kd0ZOZdwzvBcwtcnK3rYDFFsSk5Zeq4oaO6zapmMxWq
J1uxAFW0+ESD+hj0d4AHA/ceZysi5ggBFYymQTOpSwLpp+WV69Ib7tn96AqOy5z7vhrYmTHOFUyT
1dYV62FMDlBz6DufWeUdZCRV3CndRpr+GU1hi8Tiep0Z5fyBZKJ43WjwmSqaMAAZN9pNrXr1s/No
Q88O0srIZNidN/fMSa9NJjgVS97ofH7nrzvbLfnQUEtt4P3CygbDH3JCPrgjcW/1CO8F0ztP363p
nb/lzFZc5nVexHMUVtyZk5fJ94pcu3F2b3euNOxZT7yofixWtigUmY/XLcOcG1QGa5jSEYZjazNA
jwUpDGitu2kbron1aT3fHufSJXg+pZyDSyXHqEu8fE8kf6jlPEi63ou0HyFDpiiaEA37t+0tjw6c
98gYws1fsTIPYHsH7z2c/NaogIlbQX6q7NdZ69snrRbmYucTdz2Zf8xx+zXS0ibrbQzPofuyDKJ7
5Qge49FFPAGoJrLQorfZ4gFBBhElQjTVI5d+uW3qOu+yOrRhMAYFrtaTCSIdSCLcnsWrBrjfd+WZ
Ge56UEmuKgbBvZzQx1hzlWllVY9dt8MBneF/vfGlhytNCszcLdCJrameZYrSQoue9ewbuHtiKB06
GQm+oZeDbK3dKYorfxW5VzZv9af2VPpm+kCVZ7vcNWAHbgtRjvFKPfdyEsDocznXUcyIRDsFl7OM
IusueoGQnIFm+hRooTWYv3Qo46bHtN/bh+ItLdeOtCMUgmhj4jE1WWcWcRv1iVTvvX1MMhG9h2CN
DF5CIqddh+QLPi+T1zRZsQ5MYeuu/ZjSVZ64tb2awoOU7luZbWVpgn4Nc+1KEfixxfP97yJdMflO
4aCzXjWRPls7sZ9Rjx1OVAAaWbz30GEA2orfSjk8uzVV1a6SI5WcnLs0QcVDHQOdfGbWPm9/JHXn
dqXi13ZgsHfBMVhy0ueGuWMw9almaf1ITmH62sXf2fODZLo7uXWj8VMCAc7H4bbBpS2vgRHdAapJ
BeEcd7rLdoyzKm/gN4xkPbaPcvbSRIZXJqK4e8mNnBviBkbo1KIRskKtEQ2PJYEirf16eyhLG+Pc
And6Q1YZVttgKKkBToO086Z+Dy7uPvmo8pXBRGyKi+bQCggiW2SsFJWbuUwhOnrzsFIt+jMqiAyG
KXWzZvRDy0i8otMVX0tEdBTXeBg8KdBOCcE8SEjP1apLD5EoEgQpFJTiwAr8SzoVg2+E/lMG0aRN
5aefWuCpzNtMAoTY4qvhzCzPKZVCZVOeKpjtkJt368foh3aUV9MP+U36X8Lbc1NcyKmQLO/NHsWx
hIaeye40y2+jg+kIwoT/MiRQAgMmqaLngQuHgHzR2ajN6eq0k/ECkQafqKR4qUm9V02wn9djOrqg
MnD26D5vn/TUSLa3d+y8Rfi7HE2d/34CFxg5ja1JWZckJ0vx9bp1427L8tHN7TtJFwTXS8cPCMbf
sBcwuvMZyU5uh1yGtPkpsit7B0Z9w0XqSyQguJigASMTisWzViG68y63p9WwAhc53ibWeGLRrq9e
ce606bv6ygHZ1A/QHHfJ52Ssko9Q9ntnE5ZB/2h/3J7XpcGefwV3SAqQ5UhNg/deFMnm2ixKoFJl
KoIzLua+gEMFVGvujL3qH5k6k4VNguCdxoFmgbyLqYEh3UnFU4isgmF7FTRr9qz9HITZvd/nnN86
57a5rdNOQ2/VDsJAc3jMCdmFrbTrimybDS+qvGPyXJVMvKF5V8tfhFFvVFYp248S6sxb1nyMhs+S
jaFsm2KF/e9H4U+pTLapkmx0knlRJm2TIQ0IW99emf8yZ3hvAb0LzDffDGGaNK/bEdFynwVR+1HI
99MEhlG0vIXu9BqnW4J8aF2uLMHlsPTQQicYQMozfwSQdZcbs50cp5ERI52aWAfEhjrana3F1XqU
0Fp0e4yLu+/M1HzFn72zTIpGetZPKNeggyCI23LalIoicF/zFr5e/z/j4Z4BzA6B2WxlPFvBA5Hu
oELjmRHodaLwFEY/w94OrEgEg1qMis4ncR752chYBYIKOcPi2Uq0BbmAZ4BC2NLwXO2IH2mFHwMd
aU77AUoEyd/yac6xMbrGZ5wS8NCQcLk0Tk3A5/se7xB9GLpALYx8JaWx5KeJ+bfUH/8xNXfaodUU
lzs3TgkEuYXTOnOqKnNb1N8J8yEsHsjMDKJcEIEt7UygJmYoIlo/Uai9HBcyrJU5JnF60sK4gWw0
ILakb4jf5ZPo8SgyxflFPR8BaMkgHVKBOWid4jkcpGkEQuvMFiVzFh3U2bB4ERG5S6VQTUx6ksua
akFr1y11I6exulVN2FTdh5OCJr+dZCCX5cm9ppduT/rwseknxQhShEEkKE2VaBvIj6XKNpusqLtr
HRW6RCpJ8PdIyyFv3vWWlB2sqCD1tyLHFfKIpjqsx9BICtfIa3O8A/FOA6ohc2iqTS2XTe0xJjct
BD7jwvZwjMBbLbhvlzAqM9n2b9JrMEbwKhnOmFFSqVqKiKkKPia38r8aj7i/Iq92E0+UdVy6eGde
R8ShaBaCW+D8WzWlFAe+pafa/lTMemfhTgr1MAaiQj5JxVcD9sxYQuqZTvtuzO97Eujpc96Hq177
GqRTaHw6pPm87QkXQmQNqZhZJh7UFXC8l1s7d3raDmWUnXR0jaqS7OZyvkIvXOCUK+heu2X/ftvg
koeCxd/9EnPm3eGuRQSOZTNKJDu1q1Zxc59Jnvul/ZxeulMmkidYNAaiK2jKALCJDhjOByddBtJQ
EKqfcKWesnVXueyV7rzsMdlVAjDQwskFhuOPKc4jFTFsqSCUOLUU13NsW19xGf80lEzk+hY30rml
+UvOfLzRhyFaZWFp3PXppivWqESE44tWFFAD2xTSfR5IeAwbQQgN4ldbfjP6TcL8pHwRLOXS5oE3
hIwO2N1n2bPLD4GSYmmVWZWdhvp+UIN08Kg8BE5PVi/qP/WxqoL8EOU+2rozeXQpGHxUNx7WRnG8
/SELQfoMn/n3O7h7p7aqKamkIjtlGXhzRl+p7lAgBrQkKja3Lc2LyN3pF5a4/WSWudn3DizlK3Io
hCwDCyHDxa/n9pAVkXHMQ0woGT2r8JN6naTPCXXHu/yr+ihil31B0yrx5Ldxk7/YDz0WXhQzL1VO
544DdBaCMA+tcNwV1FI91pjZYnuFT/XWtB/Kzht8uXEdEL2/18xT+l/tazTs8tpttKDonirmKmAi
x2MzF2LWF48VAH0a6BDB6e9wa5vlE6Nqha/pdgMtvSl8Z9JdZqMQNZabVroDJiA23nXzcejaVcYa
l0pkZ8QC4oyl0hiUrx17bkw0QE7HbfV2SgdJ0Vh2elX0n1NeuLaNLnsWQGYzS3wVjEnKSZfeU/1n
r4kuqsUVATsroioo8s3NmJfnbKjCqrZBwH7Kjmj5DLb6dvqo1mSdba0DC16cdevJH44vPxSb5k4k
Sru05f8Yv0p4yjGr81KfslNpp0AqNHeZLITWz4vIH6v5LQoFGWCY0ed2OUCDjo1FUhlbbtqZpUf1
VYNixz42PeO1foFqTWuBWkmQpfydEblllUsPGWhSrGt5HpnP/D7IfZK6dNU+6l44uoPb+emTtNOC
9237aOyH53V+ZA9QXtgY34WPCvCRfAicy9JeP58GLs6MIb3d2AU+yHDVXfOzXH3EXuMln/cVOg6Y
3wXGydn0XvhVbQ7FnYNvrO+k46/Gt4Jo7bzYENsi23YT3VP3HfHcWsG/m1xr3T0nLhXM3hWHJCJw
RPl/1ozblG1RtZHK8LEQvUefWXYgpkdPrSf56lugHI2g24QP8lu3bT2BE76+doBkBpHSjMxG0ZPP
catNZSU6ZJVOFDRpmpxCwmmFknEH94QsW4ik7+11ufbKM381JJzAUAeQAF9eKbU0Z1Vdtif7BQNl
21+AaNavmS/Kvy7kuywHcCDA2iHzMWs0c8eg1+0MHXIwRLYxAAbd0VH3fQ9qo6H0pXRbdWgTFhBy
zUfr8hDApoOqGLKVkMPjGVgah0WgvS/ak54Yd0qCjl0n/qyZtmJq+X17Hq89yUx5D6mFmSYbXV3c
9g6HTCc2oFWnqJH34FPDS4oIkhfXkcClCW5T2kmfl+ZYtSerH1a0KVHj20AeldgKMDKCO0EwHL4f
KB9TszMIbEG29BjRdAXBTUG5S2SC2xByaSaFAvIp5Opq14gM0KG+3V6T67OExcdTHfR/+NPROAtx
ExYVMyjWpBxDV0VzFlg8/IkUvkGLIKn6b0euBaUbkU3uSgfeRpdDkJSdMnB1aSAZH+3IzbMn+BO3
Y8Da6Jvbg1yaRpAlgMgAGseg6eGul0RLrFzPMY3GNJrBaCWGW5vyP7eNLOTN5qn8Y4W7Tvqo1mml
YHtXbvMyubGf7t/Czp12ngHibUG6f3kO/xibf372BiBtXkzgWGtPozeOLhhHf7Sja3ivt8d0fSFd
Dok7TjM5nmOFsDKs4uf4VXQDL53WPzN2JRqp9FiFqIXvMRo9kP6Ps+/qcRxnov1FApTDKynJ2R3s
ji9C9/S0cs769fdovnt3bLauiV3swzYwgEtFFovFCudMJ83qEOCdMKnRqpzrasnNXYpi7LyPCzSc
TbMPr3+B/4DUifskNDyGgGUpwIhRQSoDN8c8DyQVNHRhCCnTINhpsQqB7Auius8GyMW3d4YnaTb5
i/23rCAacrlpTnlmZcST/cdQynboO3oWyvxfv2xhBTOvDABqDDzYGa20phniSBtha6VvZwG68aTP
CUHZbY2Wzw8ia5BboSMbVd1rlQCNPBXSBDFBdfBrNGXLlSNY2aYwQ2KAMNnwj4Gn0NxXXrVicgZ/
eLv9BYvWPofXGLYGhA3LUhb6KUA6MrE5JfFbDs4hNdn7Aa+9mCeEObh6m+tVCuz4U2AJbtAHu0To
71Mh5PjYhcZGsFzOjIxzx/6MC3C9mp5vCS34sGEg6W8PmSVMD1J0bIkY6qxAixynJJl+y32O2k+K
uQEn6lKnzVGPyKM7Lc6pjCdoGZ6LKVjfXuWFwPH6y5gVQLdKGbaVgSsHj0hbqGzvsUKj+7c3OenR
WPcSuoJt48k4ap2rf5kn06uJpp5475qfzgefgZo63rgAh0ep9nqB2kbNTG/oMNwXWzSQ7wdZ2iXp
dgTOr84tus1X2nWUNWeq8ZpGU/RcTWR0FgRBG2u1aOdu5CkkY7qp4o/ccrR3v/zAG5eg01NIfwNN
iHN2f159MzMCACLwrgIiLguRbRYDQEIMjDAGxrum76r48/ZuLsSsEDDjEwCexJix7q+XsWrVKU/U
qDs1dd/pBIxsonToYlT692lrWuEKf1ufkmC2iq2m5mQQPS6NtSygT8u+/S0/jxYG6FHrm98EmA5l
K+BiPPmx6QXDCUlqKbSBwiGuo1EHR5tsqjy8iZ8OGMJkEIvMj4IZdeZa71ZIJV8us+EkJMlGTcFG
XkjwGUM04O2Y8ULnRdVAMgh8ABTe4Y2vpXnDlLdmXQwntLmI21H39OMA1OqNbIgRJ7JYFAVUIuA0
Iz+LtwEjKtRBGKt2UGwEdBVmU5O1rOXKTvEwbHh7wxbXEEgaoCjBK87408x0cYmBs6crA08eTlEe
gh1FXgdxoWEQYnBabZyc28IW0v0zrhSylGgFmYcumDVE5b1HNF2MJ3EQrHvL1+sORB4+kK0AKGSB
yMMYi/ge5zihse9XoCxpjGoblkbyWbQd3nxG7iUDyQypOzd9mqTPtz/w51HF9yG/g7emDN5KFn6q
att8yjASePLQPLxLDTWbJ7t4pJU/1xzz+yognvF4RickS9FiTL4hlIownkoMdO0whT9udUEINk1e
h2dR7ct//YSBPCQugF00Q0Uyr6TbK/TTNK9/iwnikCCSwRmijif9QfmMN/rL7Z9fqBZc/z7jywDp
4ntCiN+XAxq/x7vgBHR9giGw4ikFoDJvmP0HqCzA1q/Whg2s0khpYwXyrGCfNLukXkkvkf4+VKsB
vaKm+jgIDlhmAIsdBRRFOtKDzC34KlXeDP9CevP6SxhvNhW65heDgula31Hanf6hFwcZ6bjyI3LL
jIqZRpKV1d59cFZ87pa8vhev5c47fuEBLFkVJtRuxlNrvRalXcXrenJTz0Wt+sX/laxui1uyfUwu
zm2y0pyAYFyb0oHcN62z6RTGMqrveTiit9q7s8LSI52cV5w3x6I9gSIRPfkYL5l50K61C+smGXE9
TqdWkW09/B2HpDx7m7dJWredSRMnNN3bGi74ELQOAaUEUR8ufJY/BRCWdaj04oRngV67kRgV7mg0
vETVHK2wu3YphVnHMrECb+i76WRWOa0kb5UXq/aAmX/i7UyLB2w+++Uf0sCqBR4G4Ethi65XMWmS
LJIKazpZpp8eRbwTSNIY5UYSamVVq/mpi6J88x/W8UIms3OdVPU9nDRkil2EJqFiWKVlbnJC4cXd
Ai0oCpOAzNN/zKgh1m6MJkT1V1abQ2JOrz16lThClox+Bhe0kPtA/Mc6/CEGERuoA8ST3Az+wZcM
V/aUx8QwM3sMNZWzcEsuGt4e/VZ4wQGemLlkkb4Ucq9IxdOEKw4MBW3zC8ucHbWsLXkX+pLz0JFJ
nOEMgaDIEjT6nTqptWdOJ7Q9KuB3yBKU0uucqpY50iwW/eeuQd3R6MEPXII0aGv0ls6JlhZXF7Vz
BdEL/sdGS/NgimT0yF1MyJtuoxg0m6HSjnaMzAkNJvPrP9iliS7cOUqANMYup1hOB8MDrBpYzmp3
SiWRmFUhcBzXkl1ijsBAl8KMa8qSn2ipIJdaH4in3ADLcByXpLXax3+vyaUM1odYrWCECWw/TgWJ
hF3j087i1TIXSuV/WJYAlgpiJwtR7bXvMGIjAwfSACnI4G8xbVvvDHO0Nt4wNo+tiMRcbIKHt/KB
1J2oFfpL/VEnkuePTolGb0cLBcvta7D4SeU42a2gh2e/UMHHmIwhZ5Jr6egAAwY1DYwjmmAtuP5W
lNLLzEplEf2fnmfHuJ5OXQPApzZK4tPtxV8WBQo2NDQB6JTFzRUiOfNrMDueaqEdqZwE3VNemyrR
RnSC3Ba1aEumDnBCjAOjWsTEbIOmhWFSK7AlsfWPUxRNjio34n+xpgspzB3RVKlihPDYJ9lsVTcA
6+FGT7gUYYvLBhoAYP7iSY1M0fUOmXIydLHuSycgWwCBs0PvYDHJ0REpKR7G/8IgByz3ryxtdn4X
kVGhogknEkzxlCKjgAqQWWXdXhrGvF/7yiS2+24MlZEI9dSBwg0syeNaCS2xJpIx1SjZJ1qLFFkC
WBEx1GqfNJWG0edcjTCocHuHl1fFAPSqCE4/EPtdf2kr5q3QSJ6IAbm42EqNob2OYl8/eG1ucUou
8wKzoQBIXtHIh/cLOqSZI4KWOKNorFhCd6P8NEzaZ1XKj4F28iUMgCB6nntLGk5ItaQewKbmO2am
8GNBhapAncqhhsy+KgIiaGVLCyEIXDRP8NiRliIdgIFboEIAf/ePt9mIcKAD1rl0CqKMhLtGB1+n
09Vu1XNigqVDeSlo/vcL4/I8L5YjM58NObtPg5CC1JKTeFq4GHE9oXED+S7AybLgxr06P7Vnq/Br
f5s19SoCugfR+hSNLU+3DXApzkaFFi4TSDrg6DAZdcauCqyhgzoisM6p7He23gSqGw7VcDRVcBc2
Yd7vm0pFZV8zD3prji+poBScVV2Y/EC6BBhbiFVhK+Cku17WIsHstA/iALRJ6MTPk8OgYjZffq7M
hGDCgJZbtQHAjy/bfYEX/qgf66R1wMZ4l+b5Rsj8gXM0F87L1Qcx119R5ZbQy/N5Caiuhq6c5DsP
q9COPYn7ETjCe5XXBLxgW3NFGdrDHeCNxbhicyhUMQhryPRTW43uxYw3K76s1V8JTBAEpkHLaipI
ACWf5yao6FnDCSTtT1VXIZkRPhSDty+tnpdS52nGmNmEtG6RVI0Epr0vPX4Rjr6FDNI0nsFJvsqj
kOSNXYwhtZTSwUTtMc5JaHEAWBeqJFhckCyCeANhtsWCpGdThphagI9AV5aCPpVC6ClIn2gG7rii
z1IkH71tpDfgVB50kkXKXhl4uNez2TBu+OobGLMyatwoYJuRTlUftx+iIOLll3Vd+zJ0iJQmgH3v
+7iT7SkF4e/ts77oVi7UZ65gHZRFUjirb2AaQTB/IXqlqvE5Jbxk8rJT+SuJvYDLqox8tCzDR54S
j0QREY5IXkfP5bm/Uz95uCkLtwyWFKhYKD+BO+lHGt0LwwBE99JJb/aqchJqVx05mbiF2+VKBHNs
uk5OkrEv4Z30X9AIKINy+uH3Jq6zzX/ZpL/KMAelSXut13UclBQMUFO61kxQJuv5XcLl1122xL+S
mIAAMedY+CJcQYv8bBlvqtTVa5Uq6m8ZdUoh6G1JApm5cj/FqTuYq6LD5oV2pY7u2Okvaqr81kLx
67b6i/7pYi9nG764XSW8zaRUw0Kb0lsQ2qJXEHXa9uF7Ldxl0p0ScELshRoMfALqsroOXGbMHDIC
szYKI+QoEDd0pIKtgle4+NC/UpmY6FQqHmteG+yyF7qQyNx0aQ7OU7BySpjV8ZyiLEG+Zq2K+CEc
/ZUqfIBQuW/lVZGDcrbunrWG44oXPfGFeMYBtWk5BrrXzi2XVrUKTCkitV9Gzu19XIrBsa7oWQIa
/twPy9ixkQ8AzMsgRjep/LRRcfonQHTtZYJsDcA1KO8Zs3hELwQy5twIAPcWTBwcFfwhY1KR1pQd
QXpLi8Buptfb6i26nAthjNX4bVOEk4U9LPLivW7B9W1GEghIk4RHnbt4IC4kMdbSG6PRjwMkTVrj
pNpDbDqVsq71vTXSopgoklH0tm6L18SFRMZArLRPo96ARKPLVqa3HrvXOsXQXOfelvMjcQ4uy5ld
HMASeLcb6IO/Puta3Zq5FXn9eSdSwLdh3N7tiOz6FBCOD8Pq+7a4P1XFy5uXFccEV404iZleQlxP
c6IP5KCj87KilaNQ6VncO/LbsaLCfUXo3qAO+MO/e5K6sb3lxWA/MivslzC3CVoGM4xWC/35YBr2
u/k7frDcwSOPgIOhT9/Nx7inAWk58SxXKnMiraRtuhQhz9n2H1108axRLqSyE2QAMSdKhMlqkq2C
Aw/LXJ61ubXuzMHsEq0qRRPrjjELdCMLG30rhCQ2MVBK0EmW3w8lDd+a5+a7BAufDhpR1zpP6kt0
BIodGMujz9uGwJ4odvWZsxtERhDXNdYhJUpGVqJrrgtaUM4b7g/h6y21mYMLrFAUSSuI6ex4otlG
3Bot8Y/PEfnoHHJqiXaHV4T/KNNhg0ZjaryjKf0gvx5Fd/VmfYAwcOURSrvvGXnz+Ca6Cn3gIWH+
uP3+txYg3wPqNgaL2PYkL0njOBP94RyTzg5oQH2no+XGpwYnrOFKYqwv9Po0L0ZImlx7OEc2aoL3
DY1dzrL/CD1ZjRhrM9TBDL0oHM5tRd67TbFTSR2SbWyvuZjlbA6dFcUYkjLWbaElUEk/xMf22B6m
Iy5yTFGseGf3R98PK4oxpkrXUyuqoBV6mTGbZIikmyHJ5Y1kkOz7NARr8DoVW7jpoSIleLz0TRTS
CmicrsEDGv0xUvG/j5lRd5GyAgMb8zFWhqKdbMCyi/3BnKhA6kcpIPHh3kCSzP0213Ry6k20m4H9
7dtn9/9zZ/yVzVxO+tSie6XEQgyVbX4M7a66r1RaAuDO0c/5g+Y2gavK3X8Si0kOCzQiSJ+xOCJD
rCtdHZv9OUaV1X9AA1b0lfrKSkmdDMBaaMkOfqFDbGaO7B9uqzxr9MOPXIhmNDZBrIyQe762rKPQ
Is4gw2hb2m4sbCni6LksCyknA7PIaPBiEqeaL8vq0GFnG7fdTnbSkHKT2l//RaG/QphrX7W8Zhgr
KCRvvZW1w7yFhIGA2zKW3Q0KAv9PE+ayj9s816fZ+8r9GXfbEFPMpoyrBk1q4x5ZNHRN35Y4H/af
2/RXIHOnT1YVKHkLrUqn+FK2EuWRnHBVUq/DJcz4y1XSQIJG7PKxJrMPHZxhxSMn/RG6/znfF2vH
uFCvUGo1QUP+2VxpMlDxxoy2oAGTyTZCReWlJ6bDizl/NBj9T+ZMeSZphgUW7mvlUhR548yDzJ4a
LfW+tZAEb7Fzn3xkxS61E+d0e7tmH/Vzu/7KY7ZrDMTY6wLIa7Qv3eifivcM7+0nqyk5gpY9lv5X
ErNtAZ6dmIEJhvPrJ3KUOb1X7bdk3a/rNa+vnacTs29WFkaBGVkI8LQXUNN4jx6tOXW2/48R/tWG
vfNENVebOWAQv+OnoCEZEW2Mqts8xP7le/xi2ZhLJo0qucEA+3AOv1/hZN1NmZPRlsnuP3mKuUkb
04kwPIPRaBTF3Mu8fL5a46O/vjPoS4qZr/Vte1u+NC/EMPp0iq82KBsgLtEIMspa4gokX+nnl/gL
77rXWiD6fg8O4G4lbL/RIF7uvH9ZAPpzxC6+gLlIuqmSQTiCLwBwAKCZSe0C+pF8+LwFnf33j6N1
IWeOvy9SOFHkF41ZFvOCBjRyvXvTVjdvyUO/ljgNBIuR/F9J7HUlmXGkeOjsPOcO+tvpo7dGFovw
nms8Kcx9hRbdKGorSFFOwVkH8VNpAxvq+/u2gSx7wAtlGA8oBl5UTDHEeL+Vu5y0q/S35Zi25woP
iVMctj3nwlp2TBcCGReYp0Xt6ykEdq5B7vIDhh9XyvY4EmuzkzjhP28NGSeIFppeAln0cLbW8QeQ
/Ynm7NXXf4vEyVg4i76jYUJOR4fHcJYPQksAiUHQ7HEwSc4x8dmRshauz0SdaJYGZgvbGdFLTY3O
w3g8AwpQcWLRq+wuDPNVV/Tc8d6lkAzoXeh+B2wz8N/mlb04TZmGGW4xSIezQfxdd1/cWYUd2Shq
ryQn94hHdDcgO9Ojwft/euBcyGabwmfqclVNINsFaOWdF9x3TvsiWiAg83gt4YvmfymLOWUosIe1
VUBWm+/U6R1J9iS0x3aTOCYaOsR7vaZJvKltGadPXf2Hs3cpnDl7jWdkiVUncCTf3mFn67Rf+XiS
z/FVA7Ru64EjbylYvJTHHL1RjJJOTSGvsgffeQ0dgYob7SHbAROuct58+p17lJt4XjRbDb0GaH/C
+AYLklaaXoh+mPkKejy4wDlV6aOO7iEq26fTN3dsY+l1jG7sf6Qx92qopLFUN5CW2OBQj2m98pHQ
2E4jLySZF+vHabwQxNysVe5Hsa5nw9lWJhsMg0Qm6/W35+hH3jP8R+p+djCXOjFXaCGiyhTW0Ok1
2xskPqofCqgAwGLHMxCeTsypj/UwgJeBoJ0b0O7F2GE2/X1te7QlvNB7yTVf6MQyKWS+L43g0hnO
GCnC9OVesG3uuvFkMId7rIMkTHrIeO7p6y4+viu2G9jhk+akBaEnJMOeb5+wP7njG0bB1gQn30QP
Uwd3sruraex8fpZkc3DflcA5q3Y0Ou2eiruTb6+B9U3XGVJrm6+I3v6IxYfU5dIyx9wL0ljxpHkX
D4Ub+9TfYMCFrte++7XuMp60eRFvqczcsVVZKVU7QeWRvhokudNtdOPRiIDsk3P/8baTeWhoXtKI
ZQlJMbHDo2r7G5N88Rql/8x1/dAHIIAGsFvRMCYyDsTsiyQpKwnnWv1o7hLZad+6TzA97fEAfVSI
7qztU313ov0OySd3JD3BuvLSiYs+8+IjGOfSDJWUGwE+4tk+VPvgXnLd9gNISJvHl7kmEnJWdjEo
A5vdP0ozHibOu6o2Isgr7OfXzgb06q8jpQ88vRajCvRKAl8Y83uYXr+OKtJxrJUi1bC2CCycfhMQ
avBUWVy6CxnM0gGgMRzzZJaRfqSG060tR7f30tO2JbvDPC3JeQ0sZtwxpv6PUszaAdKuGtCwh7fp
+7tB5G3suz55fHwEOhn1t+nqbnMObIzhFtvy9A0UkM+HdeDQJ+oM353j06c1PT3A9/EMedbzhx1f
fBbjy5PYLPWkVHFp6KthN244TmaOTW78/J8X+0WAmAS5ZqQFfh40Aiggn7bb9cPDA2czF0/8Xx3+
vNYvhKSdIZWVCSF2WlLVrhJUJijn0lMXFEHPNJpzwAYP9ExmncRKUjDgO8H0g0clluwCjN+312q2
anapAMwEHCIRJUeQOuLfL7Tw87hQoyEdAQwXuQWA87US4Pn6Oqt4N94PfJw5UgDgCZD1ELWjq43J
pHZy2dY6inznw6eirzCEDbKT34/ANnMtR71frahzEl++q/f4FwVQlfPdg69u6pwvzr79gWn+ofLF
dzA3b9sEXVt2w3h+tQ85KcldvEWBTSX4FEGkZEUrcgrIiP++k0NPhs7ZcbZV+rnqc4u/jIGtedhT
Zwf7+0gPOgxT92chIMle3nb71FExF7YL941jIbxuVvJ6/A9xzbXY2dwuNtvTq27qNYjVCIgYiLnZ
z8zXvKvwB6Y9BmaB9qqAqxIZU8BbMU5H6utK8dATeNZXGhDFtn7mWCQ7TTbKARaxPqP7MrZBmbDP
LFtHK/GH/wvkwCBOUMtD9xwNvGj4pzu4/h7mFAnN1IjJFOEpE1taZ+dGaW2kVuu/C7EABmUtGUNO
Kqksz9bYmRgJQvM3EdFxAvQfNTcy0qtpxnOBP6b1/rdKuiaiYIQhK4N5YKVGJHvgEUIunuQEPAvx
thKJcpTvavv4ndGn7nCKDvnL7eP+85Kbl+KvUCb8AgQjmJENCTWAVflUu97dCaHQ+raMn44RvNIY
BZghkgGoxJ5ztDX2gl4as5WNTuwEtrbyKVIonHO8kA69lsOc4yRtwrosIKeljRs+T271Ih3TTUEa
yksMqT8v7mtZzGZJMVBeLIyvnPtttj9bKbkr0TFh2EHsKJtXuI/tDt3IQMVqdyZtbH0rp/bo5I+b
lR/Y0QeGFNyJOuHeciLPNh76PdBVbMMG2/fB5uYoft4a1x/LbHI7xGoywr5hWcmmdA5nE4he8gas
AsXKo5xtWLKoy91mfAoAz7QEyF7zbr/ihB8+MspVaOkAX8pggmsvaidLULH68z73To2SfLM2qHAQ
tgX997nN69VjbsTSGMsAQ4H/O5d3zc5zHd+uOUH00gVwqRETCHqlnptockdp7CCt0FnA62JYPoNo
INKQH0PfNLNiid83/Zii1gdL9X87H9/17vm/nPK/EphlautBGAFi2CMJNzqRXaxNUAD6NtdNzsZ6
fVvP2/FXDrNSY6sblTC3ymju3WtCX3Pimm/dc+pyg/PZX9ySxFxbvhdo1QD4FGh0F64iO6UZwTMY
YKecmGshsXetE3Mh1aIYYcQGkmonOpcEwXhP1JNO0HITrXy73BWcQ7pQo7qSyKYtxzIttMjCKj7X
DyX9PdFjeufbPL2Wz+k/e8V2r0WBCnAOHZUwjUwAG7TFN28vUbSNGXbMuci4GjEeOdSzQPTm3UpJ
67ioyH4dBbtd/7eVw2sbFzTgMtDncB0z6aLg15r8p83k3X/A/VwQkwCDXCS8rrCF3Ag26UIU40r7
bDDKWPojCtkKN6fBi2dHLgYDNjRbpTUtOTf18hV6IZFxE7Xuy34BCKZztBnsz/gwbCe02fnuAy/4
X/RHF4IYb2F4dVarMbK7pfM6GITEdkKVzW2PNHuCH+f3QgbrKYSuCiPwdKJe/prgNCVbznLxlGAc
hJbLleEVyKruks207ki8QWWIhw75Zxr2lhqMc5CUSWuFFkuVvVbuSN+D06GmaJhDtIGumq1IAYxO
KjsHhudE5C/1zaA6UV3Tdd70Fn/U9ngfb7bapuf1c8z63fgy9lndSnqQlyWs5aBuJzysRzvENt7e
xB8o8nNYfHEI2Ge1NTRtk6oQ8gwmrMO7RxPELJpd2Qfz3lPtgYokcI7bR2I54Uo829nvZMU99Jyd
/pP0vngoVUboJbH1x5FZRDwcUDeLSbF+SzfHJ4qRK1d/5EXmCyKRdQK9D8rtmNVjoRasZKgj0W/7
8+vkIsHdrGs7P3GijiUPM9fM5vk5zJNh7PTamRmY4Ay9uY0FGF0u0glut8NdQIVV4gTk26Nftzfz
B2oYNhMgCxA2I6ZjYpoJ0Usg/whjBlve1TpN8eQ8uDm6KhGQ+kCtciWa2uinfgTMNq/1/Q/SPGOs
V6IZVQU5C7VMhTMtvztbQLpr2JuRPX/Ba3Ao7Hc02GIEpyT4I7AN2rvyvXoa6Ed8Go7qjtJ8v8Vc
NyzPd5OVcc+JnhY6j69XhrlWZK2rtHQud6HPm0p4OsT4Gs3pQfjlnsyjc/SO2oZXcl7ouJilYhwU
CA6GpP8JTC7sOtPqqsxCeDAFEltnrte4iQ2MFpB6UBRQt6eeZFvB1kiBFxvPGub76+eW/JXO3DZa
iod25SFHLq7k1UF2pDWieGfYFsR4z1b5Cw9ocKE2NWNHzG0siIKBVsFknGKv6FpPhboA6NxIdrvC
u4FoW2E733G8d4M832GsekAlAqG9jFkSrPP14aqSFuPcGPLAHXcwdq6ruPIWE1531S6k0VFYFY6z
fkA7OXHoG5Binrih8rx+Nz6AVRdBZR40c22lwdtTQuSQropdfMh7ctyiF1bpCep/HH+9uMYgMbEk
JLNEEeAb11oPk54GhWIiDSpvR0dxXST2jveoavq/bjuTheKHrl5KYk50rQGcLFQ8lFjWQNNeJbgC
JxdcABSDwCAyPWdon57ofeg4wntEfVsGNiHA7dfGWbrn1uZ/lnKvP4Y5v9oojkA1q8az5Q2Argeo
87salyopyi7YVZERUs9MMbwhptVKLQp17fVoeeesCO8jmIARw9Ih4Jax9sopsjaYuGk6Ai7Szm01
0Hm73psxUpO0IL5HN6mF9nJXMzE/RrVuc/tLFh395d4wR7uVFQNUkQYqJ6Ut7NWB5srKyNdqTHVb
HLYHAE6N49HwNyFwqai8Eun4aSg25ysWIsArC2GizKoBByDYuxCgwBJt3cZQwd4DinlH9R0iiAde
eWXpzr7Umok4s7RSIzOD1o2dIyJ6eetWI+EptRB1XSnFRJ0Z8rV4FUApRSZg4pMlsOZ0TripDTpi
WieNMQ14L1kvrfUVAeEyfAybsyjaZfOQai0H3Xshd35t9oyPi4E0oiXZfNqnnBxSMrX0PTxGm0O2
iTbVl+8YTmHY4QYg8XZG3rSVbDtmSm1efmOh+x8fogImB2RNoIlluaEErxE9Degq5+fh9d08vKN2
bn0kq6NNEA3PETEAG8l/Ma8LmcyZL7zI6MQIMsUHQGdT6XQI16oDvNN7jNOte2wPpqU8yksXLIXE
V7oyx1zox/9r1qCZJEa9Fqy1cTKy98ZaqYPdVi46Jzs0SbppTMtkZ2auYpJKflKkLQhElfQFA0RB
7Vo9EaedUdSkbA5NvCkq6p9uL9HiAQT2KQBygIoks9gdtaijslKG41lxVSpQa3vkZWl4EpjTMBV1
Jwx9MJ7TdWRbNDlS6+u2DkvXOIpT/+jAmLgktiMwymcdiPJJhxXPjBadxj+/j66j6wvTi0QALY/Q
wJ6wSMVdQ96o93lbh6UMkyaC0UCceS5nOqZrIUmJ2gweAuO53sor1dEg6THeW/S3jva47oEbeixs
y5U8xvNOagMoVwHyLLBfNS6y4yCasPWNv+pda2VgokxEO8T5tpYLnhHQGADcRUMJCg3s0E0sKaNW
jSjktfJDJmDIyDqqlUTaZp35yK8XHKyEhY27EseYXln7udUAj/Ws4BgKpkHU7KE1TRpJObHSF88C
kkv4fFvFpfDqSihjjb5U6gFaPkY0P+TPLWDxUjwNf9V75SlEz+FtYbMfYeLHS1l/fO7F62AUmtRK
gONxDvzqHOeBXY08tGaeCCZaVNtRHuUEItI2pFn1GSWb/6ADsAoxugfbh21cG75l5LXfzjZhAh3R
MDAv/u87XQEQdyGBuQVMITTC0BvHs49m9cDuOUd3IYi/+vl5BS82IVGAbDwoUCCU3wU5ti1ctKHB
O7BL5/VSCcY/AKer8I15H7Qkss02I7KHcaDMolbyS6s5UcPCmPH1kjHeIZESIwS43Hje7Q5/Su7I
eZ+TX+eckg35te+cfbwnbxjppJmzPVWHjGaHL+SMORc4b2nnRblYWk+QgZAY4jNE0JTXyq++00hT
8t6BiyZ+YR+Mm6gTDSPViTie0S2NiqDfu4Muc4xEmc34x1G9EMK4hcgK2zHHGwRtdAe3fwwJXvHE
Og4kOj0+KjXeQ/uMbMkpzEh6d/o2H7931vlrx+WHX3iBXFgrENCvl9QQmrgbUlir+BDcD5v0sbuT
1umXjyR5ztm9xXUFFs/c+6Yh7puX5GL3QFLbAkAbu+dVGTGVr6DlBlqLF8qFCOZoa5EZ6ukIEQip
UJQ/3E2bc+aehx1yf6uVs+/tAp20DZ7wJ2vz/cXx9YvmeSGdOflB3JdaZGBPrepVK1+yzEnr1W3v
uKggVg8JQHT8gOj+eg2HMdKGsAunsyyPv+QIlKMWWO2G+qstxcaRAElce/1Ibwtd1AtckDqSI7qK
qORaqFqi0WsK4+lcgQI0PlbNvSRUHOPgyWAUa/NGCvM6mc6R+Zm3IBSWt4LPA1jmCWEOnWolXiJa
EVwXWOsUZdMVklMi/L+9XIuxmwTcO9DWaIYJnNXr9ZqMYmolwPz+qaLtzJVAJCJQz82IsJqZwni1
maXElQby7jlXJs7Y6bPeFycLiYnRAM7WhIj30CGNY5FuX53l58+7/MEFjeneqMhb9ZjeV2TcnDK6
frit8VJm5+oDmPtB1YamTJN6Ou9eh5D4iOTuR+fwWbhuSh9DWtpOaxclzT6crWxXqFCFdyjK8nI6
f4riP5zqxTowhlqrk68rdTmdn58Pxf69Jp9jTn2yEugKQ33+/VHGKFpsB2irjfAs4Bz/xbN5IZ0x
YXMShKEVq+ncFQ+qf+qzci8WT55WOHKHoNbjoW5xt50x50G0vFFsoO4OrRuj835nuZ/1YSCb3yFd
ORFy0BXNT6cHwX7g3cTK4lH6q6zB3BtaG7epbM2yd6/m6j36elfBcZSvNmTldE5vv20/Ttt+/b0V
CX3rHOcpIrxiyOJ9MtOZzGyQM/HCtdU3au8H6ZhhveXfufBYqefbVs37feZU+WGvCkWHYxyl77H5
pP9bKg7UVgDsD7IDeIoFttQqkmtpaPTpbOj5qxJUr1Y+/AfPDY5hAN0CmQPorsx9CNC1aSoDcTp7
ZQgi1E2rPeejfXuZlvrgsP5/hTD7MKlWHUXahFOnuToVEwxiVqfzSyrb/n3j9C66MduUGJzdWXxY
KQD0QlkfrBQy+3gUjSiV8xZ3PTCyhYj2Fvq/qe9bTU7UXgWC+5TWoUdTBc54p4+WdQgjyUhIM6Bz
k7Rhkbhlkk8Sx/vLs3dnnJCOPgNEVegMxYg344RCva8ytFBI8P6CTAO0cLnlIT2cJ1QShCeUXCOy
tbaAQtmu1+36ec3ZjUXxmDhH0xDoM8EecX0qFPAAp340SWf79aDScFvaCMm/Hzi+bqnxAL/+jxiL
Of+lGVemNkHL0kkJenrS98rx3/idNvPn/ljNCznMe9PTkmBMe8gBkTE5HO4+B0AK0WnlwLmR08Oa
d4csXd5oFUEFe77QLENhjozi++UIshrpjLbRnAR3mxWc6V50nS3nbP68LgxYB2Yg0RduAX+DOTZm
osvgPcLApe3WZHz7P6R9V2/jytLtLxLAHF6bQZSoYEkOsl+I8dimGMQgJpG//q7Wd8423cNRX+wz
g3nY2ICK1V1duVatLGzy5cjCn879TxKMBguMPrt2ADp/FJaDT5zVcnPgLY2fEISfNBjTH5bRMCt1
OjeKynBpLciqtx3OUU289Z9EmDclRXAvTlie8OjPiPK6QQuBZaPFhWfVJnqSftJhTPhMQJMivFAk
pdcy5lSyPW8yn3fpzOsM+jovmgu99GrXHw/anqOMOb/PdniYVw0aP8fvVwglM2LV8wNHpqj8/3yQ
P46Ibe+I5BYdAS0oqIROwkfWyfO8D95N8PigWm7k0YbFcKZrKPvH5Jf5C6hlvNmPiUaKn2xQNkcE
TvHsXA/oCkb8rXr5HEe1hFT1ZMdD95lopv9JiXnnapwjH62A0rBdHxvreHw7Wd42t963a7fAMM8V
05ZbeGkcn5z3ZtgMslCEl0qlj188vj20hKwcJyZPnJf5p3qmzGEKgi4pgrZkHkwGYNkouOQYCUEz
BhQzAgwyvN4XuQmwtZ9EmEczmKU0q8Tspimf9lsAbV29/T5cN7W9X+2SwTYLEqJ1FVldDmUOewpj
5U4tnYOXQPm0avboeVlVJTm50bz2DBypuF+RFydfYDz3CX2m+utXiJUAGPqQue9holz24wxu3TIj
eS1mwHG6CDjoZ+PpeQ2L4S7Ig26tLs6Ls7F4QvsXRfjPvbKjphWWIISnDOTKEtUNlOL8nf2vVNU3
CeYFXhUNk200MW6XBPsFXwCLFyucC5woa/88NubxmTUAfbsaF7i2Xdf9lB7mDyuHjnnF1jMP4Zx7
R4y5veonHSvDcGjI6Q3u1hVxSfOLl3kr1GwKdIDyMYb+DMN+8sdY31ZIL12BGsrj4DeuZT7el/+/
aMnvO2LsrtpmctafK3B0TDZrTB0/ojRLTl6xsbl9KPRT/zQs37QYVZKgty6Wcpyevb4CDSJ2MfRg
EecQocPMtHkGYKIQ/vPkGKWSx1gVIyiQDN8/E3uN61osHlpr/ll7e3iXSwwYmxjw4Bm2v/hL/7DJ
Dtf0QoVZpBnYPIeW+raEKBpoFKs8TqfgtAH9JsP4zTndYIAxbWRCc+wL07a21/EaGyT6G3dujN2E
0J/76GKeqLzbR7ey0M2KXItmE8exDsUcE5u8oIPHFKMy1P7UJX1Z9o/ak4oo012crU/FnmMI7hUj
r7wj5F4Vozywwa7WcxUikuUAJgvX1XGJ6frdjnNVE62EP0SR3WIhnuQiDCkdiCF0BuoA6IydO5bj
mQsTBoVzjDx7qjJKI9bLwRTSArbkjAbdmy15/CS/kR9HTGV5oW1/cPTIdCDyLY2MHjFPihJp2Cj+
mJC13a0rFzZla3OIcIy1yiiQOEAqtikgHUcbPWyPZIGcP0Z6MTvsGw7vHU8k335eGqM/qqSSOtEA
Sz7IvYHeyd2Tz8CdOxn6A/Guv3YfHwIH7mpS3UuSAUhvLPPFmrCfXiuGqCr495AUvSH5EVCq949w
+kWPfp+xYEXXZ4Ha4kXL5BkTDG9v2wUSegpBM5CBo/Q8jihOQAPgFEcEGVG8AjVAROIfTwzlL6CU
0cDecg2nfb3PGT2YP1TViA4jgCkScWrb4OBUT7G7l/s/PpEB+8kFI3kFNjjrs/R2bADwxCj0SlzK
1tIzHzrCdQUnleCIFUbwGr2vtHaGge8wRdoARUJeYmJaH31TYNsIwiac5XoMdgrkkLZQ659UHSF5
AEgRnu6b1AwjWoydauUeTZABLsZ0423hodp5IrsPnnPBeTe3nN3Ie67T/16/fIjm6vz+9U9UP35c
/03fjn49rIQWaOk4r2f//zpa3xLPfSznizkS8avB6mxnsznbZ9dDlMdjbSLf+JM6oxOwvqyuJRMn
6KNpeVikWPvhXzD87taWVb0DLtH78A5Pgs8dCaJv5s6bYkcUz1h9kjY0OIobKw1ea3Lpt63knmSO
0uMI/E0Tj47XzGZZEgJn+VHfGgsVWVOODE777SMZZJTDRRxmSZ3TE7RRy4CXu0VsVaOQ0dnWsvd4
dQueurjJ04ihSwt0akBU05SZjnEG9/+UrO2o1tL+V1mAEW+MtlDNTMHKOwoPgSkB3RLnr9Zyt6s5
6nU6Xvwmw44nXlRFLxJ6hNGVCBCFDoiFmIGXdF5AR128O0LHTih2ZvkfofNtwVG9YLktj0/tG8aY
uBZ+0r0d8cTkoK6RmIvnkorFmTyXpF656gpehY50MACenOS45Ibd9Cfvccc4uD2gcAEfittCVorY
Fbn6l4O5FtDswhsFm46MR9wxaqMqpeasxnhViH5o8PMJNDM4L47lffk7HqLAdBJsRI1xLAQjHiQ1
AGM2agVr9+ygdWixr+z569JZ9uTgITzxPzh6eVpWUBuSVezR1tjhJam9anUhInqVgZu4LQ6PC8Qn
0oI4uD4PY8FfX90t48chO21svskyclOc5FlhSDeyx+NWs3JsIXDg1Fvqhjr11hf6eAv0mQseyjK8
ouJE/YKag2/qjAhFaOJPpUuNsphVr+LHt/WCXC3Qf9xseOhcf3EXv2kxMhTLSR2qA2j5z35t086w
iLj7eY1SA3SnA8f7/tH+RWi/CTJiVIZKKVxo8EwjTqhNwLBq9hz5r5224dCajpJGB8m4pvLZrDRN
p1ZdmB8x07emznDgvsydzS8H3rBjexzu6C/++fq/uWPsUGtgcTHW1tHXr5MzRAatG/NflzkX5f8v
PsM3JcZhLc9CVRQzqLbn+rdOZLyOxTzzBnj6L9gTMliKC9goDnt/MbPfRBlTpJ+q/yRTK6e2/RM6
VIwVmWPWtbGsD3WxC+2PZ15HGOc5oM6OMx/Z2hp7/1qT+rIX2z4K1lr3tuijruzrvOHw9xez/l/+
dIFxZaWTfj6faSzzZm4De0EU5NytW0TNazST6VH9XVJ0gVExddQB6uBEg0/btbfURd+f527kvyHJ
iQwM+FutHE+0rINnA2fNi+xd+sRLoU1nB/95ITo7WQ+Vrp8vOjWQePvuY0SQjyHDEvkD7tlO2+Lv
s2U0TTvTZ7J+oQILZAIMWmYeAmxjw7EYt+Wz986V0S+GHMrdpQMZIyHmCdNnx96Sf59JbacR/ouO
vmJgrSKLzMBnLH7P56vX5RJx0cFxyOLkBvbv3y8YYDmiH9bc5SvrI0DQvFw6CJ+bnBeuTyeoRhfA
qKiZFlRxQLPbNmD1igWmnGdwG3gu5HSI9n32jFqKMIV5DWjSIcfIrTV7E1xr5/FAvajGuXfyjEbS
xSw3QhpCD4vSDgjFOr2vXacTNqPDYtRPG0q1VF3BRkKQPNwd0atCsfP2mDIjNZ7qxrGiB0BLHnY+
F6X2vieCcdafWigu1MAUaIS4BtXKMh3ht7UMeYt3OWpdv8nLSNlhdXUSX2lOCsCO1MeCtzpvyQoJ
2Yt1ACgEr4TDUen6rQY5Ipj3V0S+MVJu/ltJR7HhYO0fNCA4SeRrid0Kh3h+/xZ5In9LKI0oNsUV
7Uy3WqC2DDoi7qAH1A7xhv0/EmI0Tn0Sir6mYXU+D15h7rHdwDtwBeO+r4id8YxgCNfEkK8QjGe/
AAaKuRFeo0Nq7W6+4X2ObvH4nSd2w7QbHV07k8JInVHpeF6vRZh8LNYh88TKPNSGD5Ynv+o8AeHY
qZvJHJFMVKMTzQyH6GMToWlVdvi446mn+14Tlrz8PMIQSPZ1cgZbazvykPrYno9f5QuWayCk4MLf
3pbi3DtERoucarnLxAwSf3XtNx9zk+vt42IfrT8f0+0evUm9TD4/CbEqtJgDScxc+Yfk0Hse72Q5
rrDOJuniCtFpRp/exfaPb1v38QE7e2D0Dzt9kVocZ5j37G6RwOgiezka0pKyPfNcbL0OPNmxKDYt
5zI5VoDN06lRHKrYXUEjNq21lbVRkCG1Bd7b5pFhYqS4Cf5TcHFd1UMh3bT2xPq1RA0fb4/ngnLe
wC00Hh3dEP5XkfhrVLqDBwDG3X/YPMeTTcS1NbI8lYZX1s9tJJS2i9it/d/Q+nTQgdfrzdFYbDbu
mhbqYFwhCdHyE6PiHxxeeFfDOBtqcZbDktbQbbRvU3OC9vG5Q28GlbdnDjH6Y3ceM5uIO13TDtYS
vACJ4O0RedNgtbqVOfzzOy+d9JdSxz9uFAsF2xdmJBdUtpuzLagk07xY9dLrKjUPcglZL5V5Vu97
DLxV1n0+OWfKJueyNhGFVgSbfvclvV42X5xXOzHfPM45/LH0smmiNM6o23z+tUb3eWLNF+5ambsQ
xX04R/mZbBwMMnXkCw1WHOnnEmdioWKG3udLBe5y54hyxeOba/vKWiztzhoKJ2h2xtbqX+yd93VI
13EOteX/j9qR7Rmtm1gbDHRKQG3ZAGWGl4x2jxR/Obz+Jc36jwzd5vRGuuSSyeK1UuhNRr/QRqZb
0hFdaxwqPHFhfBJEdXF+pXFsmVuFp5H8sef1jHN0oswELv1JNyIhQdsKovJoqc89npbixf3scjsx
M2M1rEDhuD5vBOuNFMhJARB8ztttzYuC2Ra4RlbqRqNAIp2FzRerkCTz/fxhc9mjcn//HfOs8C0t
MLr+MGmSroM5ebTtTiMDesjJL2QyTxwnmyMAChOtpLOyqaMBHCGYzAFri2BF4dR0ONk1gCj/9Nrk
mVAYaY8kaWcB2MbeYmNrSD4RTxNMkW7iWxtChbVsPJD46ZBFxkY2U8UQnXETnNEZSqEY6CFVw6b3
7CbOo2Z/IlHjoGpPsyX8nuJJ93REj3lNwXV2quIMd6YS/+qZT8n7faGYDvpGBJi3VGM0IsWEOSQd
U0Du2zuCPlQdU0JeN6iV7fx/J4UjgoyJzmQ9MZqAniBZLOaBi64pEjj9/j5fk37GiAoV0tE9GcU5
u+YRdesHGzhxPJU9mdQY/Tzrx4dpejJL+pS0XTRPya0kwFGkPFljfXRslPhPsHD0gdJFm+M/EY6v
rIvlHZAZ4vE0mWX45ol10rtBNk4dzY6fVu+4Gh17oH0NWC6mLb5WvErcpAofEWPMLl2ELkn/R8xe
p67w27N5/FAd8Id7NiLBuOmplphmdMtyKpa4f0GWHwEqzz2/hb33qCg/Ba1J2+ocyTi11H7DOp/P
K+CvCOB50MITFs59oeYSY7RBGXZ9LxsgZh+Pl9WZ+J2loDPUVV4FY1suvKpxORTp599jj1UPZSYB
Rg8UEyDl53OC7DBBwcRTFzxp510Xoxew7wuuNG3oRREdgzpoiZqrKDmvUCxBWGouOgy+Pt/njieE
jJKYoXkky2v6ipULmSWYPeGWnHjnxygKOTKL1qRCmC2i9dU3rSv6h7+ocxfjH0fkp3M03yLPuurN
cNVK0wS15zXy+jhCYMjaewBg4S8qTxRhAWsFGiKgJH3/KKdLtCPSjEVOpGQW9yYE5QKYUgpUqiNP
2lnmodiGpH/43bntcljK6zCBC+1596lPTyuMqLPqJCnz9kz7Vf2382flqpDQneE882Azpl2oER1G
pyhDH0r5gAOWSQBI+825w/KdpXeIeMnY6QTNiBKjVyKpNrtYobK5pu2BQJJP8BaWqKt5PNyX6Y6t
ES1GrShn+awKJ/gAF/vYOChzwTDXBKsoMCaHEhDnrjiv7g/vPQ+xAJaqfhutj+8hHLfFHoUQtA5g
4zxXP3MsNevJY3dZMKt7UGusdUlCR5xjwQ3n3U078aMDZBSJDoaakmbOm2W6wtqDL9lXzyTEwr4N
duh8cX0oHlOMVrk2gSBEOujdpqdT23ybPdy/JZ5fyHrxQyJTpkDC3Z4dJLla8hstvgbZINW78+TH
++Q4MsH685h1zgw5oAytU1vcZETbczMoHJeQHUppoq6Xanpo6LIj+086iuCgW9nZXThGk0eIURK5
Zla6XoDQGhtsFxEHTYf364xiKGJZkg2asPY14JlWi/sXwdOkt00YI8c5lcwiqyT8fGN1S/tKF57/
HpblwvJ5Ljp9FH+6FhoiKcWkC64ZnR2p6JAqY8RwxmdjW7mNXQ68jYuTGTr5mwRzE8FMk3IjAwlX
9KWHlEhc9cJjgrmNasC87zmA14KW5/W6eYttGYANLz3J5tjEhm4o5Is4NzTtKH0zxWhrw0i6i9yD
pPSWYo3w6sF5XVocgzodeyhYCgU4WwDnsnMm4mCcxLZoqN93Jr21hj+GfpmaYP4Jc4AwQxz/YVIB
jOgx7oPYyeeajjo+Dr9TDO7IS+hNzrnxSDDyJl/aqGzNll4V8ATQRrbFrMQC2Ubk22BYE141Ytob
w34f2ZRNgC2zWGRq1Sv5QOFBG+tMoooMHoUToV7Z28k2Ij/4vTxgRiNys7Uc+zteA9ukaI7IM8Lf
a0HWNieQ34Y7uChfIceQTydhRgQY2Z+dNKMVA4pMSk6r9cnaurHdPC3IXvhAJ+B1fsDwVfrES8FM
ZzFHZBn5x2HrYT9o18erPZDzUzRHn21Vw6vl8DcpLyM62s/ILjOvM+FsYHfe87OOWzPsflu+cGRy
0pCPaDBBD20xrPUSvPh2AMQitL+g7K2+fnDI0Jv4Q9WOyFBRGSl17Ge9nBS6d7DcR1jWsr/1MKJk
deh5DNFHdI8SPdQRJZSrulQ/g6G4BSZZXVnETT7DeagueKHVrVT0d1IS25slqcap1AaIn4+mUO0z
kYB3rUTzS4jseX4i2NxCUb5PrrD5sHd6jNlsX+WIyLTj98/BSmzTVhbVVdWLOFjbTgtC0OCXkWx/
OHDX7XCkXmJ7tgpgsSRmgHWDftH6qJydoTs8fbHjSMqkdzFiiFEaXZx2swSoYI9x6oZZSKo2JTFg
fNuFIhBRXEa2rPlBfXyaDQ+17HbGgvMB90X1T1wLuT4NWUxvdS1YxWsVbVLgj/Q6coSBoxe8uHW6
+jlimNEmAwqGF9HEuSrRwhAyIiZWM5d+X54b2RIUEpXkOl9KH1d/cNTTUePFeZMeyog8o2TMTg+0
TgGg8vkrSkj0sAx5pnw6khyRYHRMiD3RehVDRjFXDJinxIcpJ1hioy9/yc7B5g5l8VhilE2iZqGg
p/QG7e4XdgzT9HhnX50L8SyOYpN4tBh104ZYmmNEoPVs0z0PuYPdL3a+Wb81g2UcSL5YrQqncbWt
egF4QWLzEg8c+mxnVnTRALJdQXoyu37fODBD958Dj8FbQmKkT5tzWXRmQo3Q8RgsF5ED/e1KCxTu
aIrDzj3fW2quZ9ncVAeVvDvqlW3OugLsOsrpw7DXxcfiSh6bz5C4hRcoFqC1PfXxPqfTgce3mLKt
WUYSo8PoeqOXk845YS9GstLcDGkyDqX7hl1iazhFpGJvK9Vx1C/rLaygXRXe75TQjtvNrxwLsG2O
dzudNxoxx2iZPNfyQonwzHPnWfmql0VKltxZrvsOn3TLHo9kJTWjqlEGOHyYgJ/9Vqzr8txiL/T9
0+MYiJs+HRG5tsZQxPR1u/uv+7883eIwOiRGcRRNl5YFXWdwsRvd7iMr2evK/BI4bUmKZ3ONpqjG
y3k4eFzBY3SIUc7yrK1xbKcTnDwyh7pC7xcSe7yhGc6LYus5jXy5XhN6P8mv+DD88u4fH0cVseUb
OdMiWehxMetg7urumaNqOcLF9lYZelJGCj0l9P0lKOy/ApTtPgMcyWLnINV+JoZFDgaCBaY/Ks4W
WE40BgDUn56p2DZtr3f0dRzX3ZJ2Y9erLHKr1AKgJFpNdwfLcl43+3mh8hTOZMT+LdhshxXWEEmm
WlOFszwaO0RKRWd/8GZhp0P2ERUqfqOXqRQtxr/OYBAoy6L7RgEO5gBVRvkE+24sbgchPa879uFm
uUbkAB0SdVFCzzO1LzWxJIJzRLYYhUmum807QEYziLMQc1gzaIbmQo7H/HwovPh5CA4nXszHU9Rs
m1Uy0+pLQ9Xbxa3WAZIdlzkfiOJ+1Ift3j9vShLzIJTptpQei5ZeynXZEmvHJ8N5suywY3atJKOR
EIt1y7VmGQ+J1aJ+h3mu3sbJ+fIDt7+VFw+x2LVCIgvpWQFJ3UPG2CGYZvCs0P3gtW3xbAXbM2Wq
QixW9El1qp1jje7m8KF+oKBG64T/Y0zEtk2pnSwMZQ3pS1DQip5bbOVr7RarxHpgvF2IUS8dwb2v
C28+yJ3XdQNQHb2uJEryMEhBU24AHrJPye8aUE2AHuJYDY7SZYsxeSNLyizGUiWzJlFAKp5S/0t8
hS4SbGoxTIWd8imjts0kE0tTgBZiZ+5sn6xfLex9Wx4i1+biL06XLQDq+V9yjJZv9NxosOGdFhLo
ROEu8R+NhfI7wqpC0/aWMfEO3o5jGv9yWd9EGe+uKQTRPNOlJMPWdxfuzBr2WGb/xdXwNPj+Uyi+
6TAavurPrdzO6Fn6AOfcLgIbLeMUkeqCbW3A0eMSnM7mfBOkPsdICmtAWRanAAQvaIek828Y0KQA
mtRThl2BWcE4vc0R/WlH5psoo+wFzCQ1sgGRfPZB0l13HXZtPgQHyRYAp2/tSp+3OfQvWv+bJOMC
lkJZnzoBFwiAmYoYDysKdQeQLw5n0ybzHzJstHgCot5woYHHc7pa99bgIl+Ur/uIrhnmjoNyhOXG
8+juzGomq1I8o8vBXPcte1R+JQkJ3F9543D44j06NlQME6HOFLqiCnNDoa+6LkbPvQVZotfg8LRp
FjI8A157z7Qz/X2WlP0Re7NCDBQjh5ScdTvA+ulTxOGKp7nYMFEPsHpab6kqwa5ViRyVOSq7z50x
11yk022OleHJBqNDcjMJOxTfoIh9jPpFL/dF72br76gONjZsAznMEvWmouyjtMQWbSwZfaeQW1dM
nERWjfHy1XmB3p4U8Ft2Osfc5/1P4J4no0yKWimi5AoOi9V5857Z0CHVavWygjnweG21kyG+rhvY
cmlg0Snr7JdYsyoVRYz+0Ar4Zdik4ALSBBng+yxNOlgjKsydpddOOXcSMDJntZWqTpk7KpaAxYu4
8M81RxwnG9VVTdbptiNsWWNR+oFEUJ60nk7L29BR7XtuAb4M+t/cfGr2A9qTQ7fxQ1fbfIQAPDUc
zvVNvbcxecb2ZGppoM4F8tihmqMz6/R5/ywnq0ljAox4iEHUA2wcFUB/7b67n9qi9mhDL0qbGYTx
43nm3ic4mVEfE2TsjKifM607ox4InCJfcQovevD85/tEpiRkTIMxLNdrrZhCBBrHo2tfgU8Vl5yo
eTJ9MSLBQukn9aWLZXox/ro4xC/lb/RnhJX1wV2KPGWXx4RokDbSuG0jtkZE4RowphAsA/sBDUIp
WVGf1NMczsFRcWL11ZgY9UxGxIxrc5WjK4hVDsa1HZ71mAxUdFlVAfwvor7NZkvEsBEBOy3QNgcd
E9liTQwAr13Ay25WEIxecPiZEoQxPYafVkIbdxeBnhyR+CUlp10GXNT7wjb5hMZEGJsYipfu2kog
cnGPPry1xnnLXiNHeq1MEi1qFUn/Drx9eYFgxfOSCwxxsyLsrY0/gBq50a11YR1p6myAkkiQX1m/
l3OCMFCck8HxPJHTosS9Q0b9Vt1MRWED7IKYs7aB7a490uRdDy452m/SxdcVCbVlUdNlyWBCdlkS
Z0PZ0fsDY0fxP0ow3pD+haczbuH/H6c4osU8tB4DBuegAq1nXyfuW/Gge/H2ilqcfQFcm30IHDQB
HizNBU4gjBo3jzx9sKMPYIQ1STBB14n4APv4FgAHERGGB29Y5/k8U498fKiMvGrhOZfPBej4wH4p
XsLD/fcw+eZGbDDSmCeza3C94OdTxEnCorEd78LFeJ7K5Yx5YISwOeU5wDREnBW6vd4WJJq3lmKv
XjJM01oNERcdx1GcTH2MKdJTHT2yIczzMshBkaYjjq47cyqXHA7cGSgeZ4xBvkZKJ2FDDIV4wry3
CSrWUtnfv6JJ6zVmhjHCit5fxRR5a+rVYGQTC+kVIr1wFOOk6zmmwpjhrhCHEA0EoFKgO3mAOJyt
zJ87T0svdHmqgr6OP54vfDQ0TRkGxoQYYlqeYc5KlUGspks0HBGFTw8KkXNyVLDukGGTiGZgxoog
KiBD+5mOV1vfKATd5ajN/avj++aITSRW11QNjEGnHLnrzEYt/GI9WOQEl/rj+v/Rlz+tbUcEGQUU
nqREUkOJjndhhOz4LtuKnaLz9IvH2mTbuj6ixKigcyrEZpLgFPGUkG04PVRANRjQQuI/CKhcQ79G
B8EH3Q/N4T1kjqCwecXcKCojKDVA7NvBwzBfHZbel7owLN71UXtxT1IYFQUEejMZWtDxu6XpYiTg
ZdiJ1k5Fy+J9mZx2QEanyaimKJKSqjRxms8J8vRosHOvmGc0rfl8vsFb+9p5hnWfJFdUGC1VaHV+
LROIin2x1Vtj39WVbWmRPUv2kneSkypxxB+jreSTFBqnGg/BbimOgbzJjzMVWp7b4M173IwOUQat
zGIDOl5A0qFdzDapX/3efHXIXZbcLTm8a1MY56adiUV8vuIMyzf5BXNfikxqhzw58wIOfg0oDM9Q
5jsk2qFqSm6GeNJMfx8q2/tdXGMlEi+g/lw5WCkebtx1M5fPBDunht2r8LJ75nUeT1udEUlGvwSA
BM0ErA+mrWNQmvtXaM0vrIF45l4k540rjH5Jz5gVLSsVR+tQeNeiJjNHefE+7r+CqdBspMUU5adL
gJbIWR50eHelPI/q+QzzlAvhxazX98lM+mvo18bCMWxyVAXmecMxNoxBMtB5PB82Hn80dPqwvn+f
ectJLUhaq+H3S8cGfjRdltG4vY051Pt8TDu4I0aYdxwBhKINTBBCk7tlJ/twGa4HwdIaclnvUPnf
qI9XTtv+XxTVN3PMk9bbSxqLMmiqAN8mgoNFzihC/zbI8lSSjw8uqsCkTGgyxFgQcW4Gc5gKFjm3
AZW8CzzT92x7flIxV1EjFVs/FVYIGGv+yCXl4Q9Lo5mGgY5+5N5uAGkj11TCWEJtBtgvCjAF4H/P
iOqdREtaXC9YkNOTxPV2qSUJ/8oGjMgyz/l0GVozkuIBniremBhbL0+W1/iezFXMKn2v9zhk3rNc
YxePFIOUrb3lRHYzG8tH3D2GJF4+UWB9cF5ee1e0AvK0XC7RcXqkoQ1cGFS/Pj6A5WZtXhFL7aBo
OLZ3Wr5Gh8DogBAJ/8TI8WVr2VOh0TZYoAi4DHHBeTv0d+6dAONNNAJg1gR6x2Btna8lmYQLq7C+
5Ifc1xwOsUk7OGKK0Tid0mqllIIpeJ5HbD1CMmEj4gBTi5eengRFxMq2f2SXeS/BcGoNraekgIJj
zI8ydlKEiROsPIrs43kWwG1ronUY9MeoP/ULsVgK4x2Nj3icm5+aVLWjr2E1lH4K1VTA0tyj/Tb4
cuOa1s38n56UkHAnlm6u5r1LZZRTPdNrUZJBjlZpB/vkLvaL09bILGTFotj2oBQDy5C8AqgUEOPD
km6c2j3zPOJJV+CbazaXKXTySUwiyBauoHPeKmwIC1byHNP1qG/SPV4f/y6MGpGkzvNIZQ1VbPRp
D86DhLjlUojJDD7I3ImwrcNTXxtuNwHnZnVGWYXBCeM2MxD0lTmcD/GMmstS8CNsoAJexQcvmzSd
LhgxyGgsJcam0KGl9NAmHx/6recBzJOjfTiKX2eUT1JE11zVQQQF1DMgRFGm5eafOapXZxQPUvVS
3NQhXVPsu6arCpYDQwbcVx4mBk+V6ozWaWawnbMK3DzDH8VOlSsJgcNPh945x3ZLM995d+xu7HOn
t+juDWjnQGfFKx1zSdA6yNiKGwHQ3dXia4dSTmBpDtcz5ehxndEwatBUwuyC40ywrMOOdvKezl1i
/MTKZuR/U+M6o15iRQvxsCmtC/GPaymzhI8CJXasMCWq/e9iwm+RZ5O1RZbVepZQI/1WzZOncA0A
xgPgmzoyW/GyPdNu1j9mw2D0R5SdzkWXQ2WtobPc9wwRb+YD4zQ6eP6/9JBHnDHKAzO5fTIDug5t
YjxtB4TUOEHe4BhP/g1GZVyvpmTkIVXDdrK76qiLoEHSRr6At32CS4nRG00nGVJzgfxjxOqWZgT+
0QrFAp+r5+nJ3HlpBqM99CRM5Fg5DSgooXcG0FQUhBt+C69nhqdvDUZ5SFmRzmIZsu4fq3VLMq8g
wCOSuPPMk10XI4eFdfADJc+yc4uz6+ennMAZi5yZo5tWsMpqUvR2cSEaqVbwlj78U7QxW+v+q741
8907UkaDzHQzD+IeYoJkD0ZENUv2sUk5tSMHMGqLoLQCgB27HRpDpcgJLcODRQ3hS9B4h4+UxJUl
Rsk0onROtBKvvl+6bmmZPVbFA1t5tkCFBFsV7zM/nVL+fonsBuNkEIdcFiBPSFCusTBqAYTn9f7F
INhdZi4+ONSo0LBHbShYg6HJBvZw3wLakZdSNpLaDnoKd1C287WMQcG5F20z6yNefyDM4VCbeitj
aowID0ji5a0JapiqIZkdWS89vBNuhDqVlxyTYTzuIc1bdKWcb07DjCTAg/T6d16NaVIsxlQYKc1O
WZR16s3/QYN/BAw3gNOjmsUtkE82YI8pMQLYl7GYtAH4uaA8WA9Y+Ya5dos2OiJ++ELMYmLdKO+u
piKkEdHbR40kI1WzoD+p9K6OdiuAv9WJ4iQiQPrgCSGPFGPqVGPIALECUjS5e7RNpC86Uh2VM6g9
f6TH/00K2YkDXUT24kIvLpifDvJAtDPqurTaEPPwOya7o8aHyBi8C1DQQ6MCZ/28xAiZ72Ky2MDm
C/Q6hkQ17RJd9JbgU/L6QkeLcXBL+nLxZSb9wfGHMPYwOUntqaYvz17bdU1AHWvK8ecLOQMkYD+e
OQ7oZBOMoRgmojtVQzcd8zpO55kazYoKTjUmqCGt/0Va4twl/e4/9dc3GeZphGbdzIw2g/7CbBcG
7gGX90TLOTxvjEOHfQ2KOIi1QZ8g4pBwF2JdUQSwQ4KDu8/QpPEdndvtIkfPTj+hISCUwRDsrkuR
lq7eFTjwyOZRm4O0gM/L8U7OcY5JUq09Ilmo2GNlpCCJxmZA2bytZfe8VNfNQkAlLoJdte/zONkV
OybIvAq5bWdG11Ee020JGGVv1885JHj3Rf//iKeuV4a0aQrwdBxWSUnMXQxvifaN2h+8LULitBH9
RwjZMZxU0RJBaCHrz0eoLFtDRwDgjTwgL3C4otJ8R9pvk+sjrlRDCDUpKmn8aAvW9mTlJbl4yqO+
/Dror3Qv7P/HZlged4w1namSBhwnEB22z9jnQFPMsV34ySp5BK4Kr/VxEjNqLByM4gjrPMpSkUrj
0W0PcWDDzcPKLtSEXz6+vrjA/dMuyffdMQpEqEJUoBWQo3gkRxu+pqdb3SNXgUz6JIYsARHdhL8l
MALZV+erdlEMpJKBXtbtVEddWrHkpnNu/D3J0YgSE5A0UqKEBpjCAaovMQaoMDw1WwCngKOqpopd
KjpgRQWLXkQDqyp/vjHpdM7qoFbwjJX5Y/Fu7rvXS4m2IT98vy/3U3XEH5QYB+F60WazzFBByT9u
3ffH+mVvOp+/CSJ9gNinVkdUrmc88dYw8yYKomFqtLjCXFggnPIyD83hUUOu5nlGcqvsLANguk5p
Px2KdTH/zyznB095Tfl7qIEBHEDSZUVAI+HPg436/iwmSi5AIbvB8pGutyavvb35hS0gXGy/20QT
o1R+UGPUf1hkl7S/NsItRZtjJRle+C/Trch7SGJ3Dxyb9LZz8PXXZWO4GPkrLOCveD5CrfvXPBX6
aBIYl4BCIeraTQxG6i1q1aLJupOA6pm/lpxSQSEcXrUAit6XuaCLmDgUqTJheP9BkbnkWuij6xWr
Ox7TBxSGdR14q0gHo+epf9nBr37mJ1omfN0fFJnX2bezOByCWKClyLVsB48U+QzpFu5y4ylP4gcl
qtdHp5ml5wEgvwmkqEV+djsMtvTx4lmNZz5+wA5KFGDQQrcoz0opEwZDk0TJRHUYEE8Q4Z+EL7kk
I8xLIVAqubothHhYAU7Hwap7ncBCxhatjiIrg0mBcm68GugKeE9fzLkVX63O97DsBpDY1um52Fvn
7cFueWnDqZb3H1/IXEJ7OncXrMTCFzZLFCawqmINeRsu89oBViCOxiKWsTorRKW7No13IDK2vL73
KfX54yOY+ykTJTmfBBwT4KxVguFd1CRcg8Rcd4ue9x9CProPxoDHcWjmFzMDt4i624P0en50nr7K
d154P1Xp+sERY7q7YYBrdwJHzdK2PbMG8DiqtcFu7atEJicMNhZusjYxVQCPdo4VzmvsKYFAzJ71
xLO4VeOpoOfH9zC2XUpgibWWXrNtvyuvw7tmA4cFaJc1aTHySHNGfmByEjhTMd+YKtv0MqsCqfp/
rH3XbuTIsu0XEaA3r0lXViWpqqSSXgipu0XvPb/+LOrcPc3O5q4E5tyHQQ9QgIKRGRk+ViTCTHV/
HB/CJ7EELGBgPcpb1z8MSBNgM1dgjwSLI9C+V+9/+ta4bz9Zqm1V0fy+dbr7JdL8YDB0fMaIIiKy
IG618ZwBW1YNrF5jqNHZYb8jYTTiXu/niaEmJQ/7jOfuRVb3vEFigjnotq7TFkxRkYPYBnLFtd+E
HKTFE4kIPtLig8lhnAMDHSaY8zPmrrHvw7rHIKXSYoAx8XlXgMGcjHa8y81p45PPkxMUREHrzUOS
kNyCk1q4593gmg/AbDLbEHBYs4adg3qU7HUzfv03xas/pI1SZUWdT0ag4s1Bn95QvcKMF3brse0W
Q4l8K/2FNdGi2AfKBE7eexqFgqSeT3TvK7X8yAnyj94j/mRxEcE6DWM3yu8MAVvxaf/gklJheWHI
He/h/JGM4k0udOSfcogu0Sl3WO+GYb1kSolh4DDJBG2+amteHGr7mNY/zOFcuwlclsqcv/svuZIk
lTd0QVQ0uvGJa7m27jWcajI6Bkn6B9X74PeaZv+b81vQoc5PGwQPpwc6L47lRQRZEh69w7NcMgit
aoIFIer0emnojaCu5tObDXy8a523ANbgPpm17lq4h7/PjdLsyBg2iueBTGs2ljM+SHsP4I4H8mML
y5KRTXP8zlwkR2ayZFUSf1OmR20jWfe7rgXlAWvRXn95jv8zItNgJlBAzDVsq49uQYwKBFoVWBiC
Mas70a7NEHbLg5rB8qQzs5q/Ep8uT/TbW1m876ToAqxXAV8SOe4FNLIr9lvlshIYrNOj9LeieYoi
F6DCneBdvWEaGv0uaL8w78vHWkrrD25ofW1UQICd5V3VTEv85VnA05YLTCm3W87a/JxbXcLT0xOD
6qrJXVwXpYt1MSuTPpzPsDOTk35oHfHWPFjF9YuzfgYuc331WgniDzYpFzLVU6EqNBAEKIFg1ce2
Jeev9hO6irl2XFjViwvmKBVS1xmvp8pMC0up3kvibH2SAOvtzMwPrgEw/sEWpUT4KcIQQgpShdU4
85bTsDQxWGwQ1Yxt7jkN95NZPX1N1805c7+0uXWIYQVmCnf08rd8LV4DtgwFhjHLzxyH5qb644XV
gbYW5C+Z/P59QUIHCkdaNiDRmt8bgBFtcxNG2782wM80f7KgbtZdJ+SddETWvCDo1JNIY4Wre8yq
XNRdVZD+mP+Kj+n1R7DZNbF1bk+IefdzQZNxkmstsaq4oEs9ikFrI6FoQDc47G/VBQkpaYdEhnlG
EyHjAa6kbP4gRT0H3h+qsOZAKibJRXhAuf/8k/HEVzXyghvqFcSeXxW6DhKFdTx1r5qNUbnzJnFZ
+cL1EHVBiHoDesknSiuP8AyqDRKTKYm/UBXC3N7cQyjalU6E58purfhi2wVm0B3uqUeYT66snua1
pyAJKo/1aSggITWDp7KQ01ALeE9RpzkZVcSmVBKL5QSt5n0kUUQ0JuAfmYbSr+PYr/lGn1+b8+x1
toem3so1v556NKFgBJhxh2tO15IcdbSSkkfjmINcTKz394mcXKBPJ+ThumF2DK2GoEtalKPCjRyM
eD2zhhj4eDtdHMBdu95GBsIJkudM/2v1tn4fJR18Jkj86kryv0epmkMKZwiR9sV3BxsQqz+fAlYu
5Tu2o1XlgkM6zkwkb0JsoOF9h0T6jKcdJ9ghdrXv9P3OdjHe94scPPKwIzPKkKruniyk8n6qz4BF
+/CBTmIxbndNCSy/Z3ZBFvIq6hVXCvOJ86ld1XvXfQ6A3/vjzRzRCvllNqLzr4Z41SVNyq3hRilS
khpnsL/dAiSJyevDTtx4Dwz3icUapcJ1iUurMgEZvP5WwGqrcHhqxA+fM/nKNbTD/ZNkyS6N2K9J
qu+jww4v/+KTeRGabUTm1nUJWsAR6mVm9As6vGTi9Kx5GpKIhhRBmJPBKnWaHWqR2BviIVjhgKxM
bgCdw7RjPpChNFGaYQnMmk+6JEedatrBOtU1yMGJ6g5DZEYb88nDGNv2/nmuP83fbFGG0NPyvKtn
wdSez2hQxMTo/b+/ammXjFDmT/SSEIBbHBixBtEMzoKr3nbyJ/beb/wTc7hr1cdekqNMod+IaqTP
qgZLcRPLKuTN6PimPTpv5XbXvG+Y4+NrSIt4Zr9PkFLcadTrGJEAgyhUZxbW/2AH0QwZ6T7OuwPM
uTreE91uiWqzznYtPFqSpvT4KMa+qCeBcHkZXZhjLG+Me6KyRJ8hInSbepXrtZQXONLm3FsAp0CD
AUOFrEbOC0a0mdGFeizrvhgnrHmBAzNDVQLg3JyHKZ/1A8AjsJvv44xVzT+Zd7dW81/eHd2dLnXh
OOS6jwO0WpvDzSFr57Lc9rXi8R9UKNWRTaJSdRkk5MV6TyKCPc3+I0+uPEHvhG/N27FY7u38F/82
f//IJF0mHPShkCoD59lWRCDedkrnXg1UEFBz/WJc3mrJQMLeDNRVZHTW0FA90VSp5aCkwqUdTYu/
CnO96iF/NHWHBd+31m2qLklRyqRrGrFTjUSYTZrF+9sQQ5N2e9qNgs1sNVvVwAu2KE2ii0mD/RkZ
ZONmxXa1kUwLuGWM4GDV61sQoZSH2g+9WLcgYukl4X+om3P6ylDAs6X4SxYWJCgl0cnFlMQVrqeH
LGx8+1KT0tS32rtg7hqVCf2yLu2/6dHqoix4sep13BHqadJe2BSPRWoWZWFzhhWk+2Gyu55UjhFb
ANYXC0xuSpGdt4/32f52z++wTauULMPODAlJ08u+tjHqXnTQKvPEdOuTF8/FjAPJPp+fUUy2IkcB
vJR6CW+YIdvu7HKr5qTdwstn9uSsKuzF2VBuoJpmRauMkXApdBL3m2kykWoayZeaMsw666VolM4x
SgVPhcMtZKIVGBgr3QRPm911VxaEib03S9C9o6Z8FSVptTQccdRzXuR43EYAO+uIezi87XZMlMa1
Hr6lDqAHY0JuSpHKBbXjEBLsuoxM+ea9siDkVjMTkqJJyE0A20Kl152rrd9IbZTj2Zj+g2SVrreV
nrPN8CzPS3crBLWol6F+Iv2MiXq9L7zr9nBBnHqzYdSpnpyVArwYwBsfT6p5grf73CC3VdmDOVfn
N5b8/K/Mxm+yNMhGkQhlg21YwkUpNtnmwRx8U96jrWJeLvKvCsCLA/6uWC5s/uAJjeQJOGA0shw7
JydYv2V0FvL/eyb42aqEqjKSTMDHQ9MOdZ6KBPAJb6xmu+GItmoi4H3+QbBObHf+AlDq/dtbN4i/
qdHHGIpe0aZjLSC5NBfl/N3wOY+oxoWFPgIGrVUDsqBFeU5GahSTIoGz4zHyLbW3ZRFNtKVzbd7P
MdbCuCyLtZ4XWVCkdFhUeZkyVeBOIp2TieZhB3hbe7BFA8Ub6+d0vs8h4+okSpFFVeHlk9QLF6d3
s43snHnGdm3mdVHqK0zjiUt6UKg4a3xsgC8bY4POds+aGlzXyYuTo2KtLIhkqc1wchbSdKGNIjHG
INEtzwZHX3XZF5QoP6mpgV2g1IOAZNLNmiPVi0Au5TU3t/rB/TDN+LQ5J/YZ3ierz2Zdby5I025T
q/Sx2Ddgcv9+fHcuY0mwSZGYySYg/Nyr/7RhqS3WG6CcqClOC09uwC3OVRFMviThNdvP0//nsSHn
aNd+5p/3pXK18ABUiP9oFHq7fCBogVQYoMm7iNDRntbb4dGoTM4162KXmOwk2qo/+psinURrpT7T
AgVi+gLwnsBEv/zkltv6U2eFld9P6i97vqBE6ZSo+s95KjlQKVDhcGbt/NK9oSvpmDnGs/L86/mC
rZLtddhwARqE8q3ao3rFim9nMb33IZSqEfNGrgZhliWgOlSnxMkA6Xf7vtQZ4hS9HIxbZbwbGr9E
86sqTyK80Aad+857szVIjbT9voen4ezUT1TpGBRXI7XFWVPKJ6na0JCGdn6pwgkLrsfvFjT5MlXM
KFtiHSelf8Q6MHh9Aq3Srpx5KcQtO4ymDmzmnGCITnAB4vY22ParKwNSCLM1WIiL0o9hWXvWQbOE
mVJQiiirauDj+WSHWcY+a1M9VXiwzIhx5umeCFHqSEALfOoZ4BlA9rIL2ESgrkWvBWxkZpv/V3ml
FFHjCUImaSAWJeZx73yWilkUrv5goSs1MsN/g7CtLpSQTLk1+YzdqPIQ1z28Q8R1ITFMWMiNh2zT
fTn9dnfvnCO9IbOoR1nJw9mivFj5LjjVEaa+tttTZpUmp5DGNeEk7hMzOAJxMzn+ZHbFfm/YuPcF
lFbyUy9S1XaEmXaOe2x9OZ5q8zMk8W47g8LbyWZXENF5u56ZU2cMF0Sh1JCfDnrW+VBDRwv9uPUr
y4Ctwaws7/H794Ur7HUCVrcKHe6xc47oVZOcwsmvvWEbNjqnELWd+8/MNDt3hxZQ90dnPj4/pm6L
jtRrAAwfIHS4k8ufHjobG88Tc/My9O7ACKhXM6tYw6rO0RAa+emuoLBuNK4c+VlTcRsMMCfbwapj
SwkdLiH91njZVVi3vn9i5ZdWa9JLwtQTHrrAaAT/mzD/pJAsJBj4uB35EeALu/aNL48YrWelJFe9
wiVV6i2XfmIIJcCGLsgM3k7H9Dn2TSFFN53MeFqrbuGSEvWK07BRgZQ0UzLQ5y6bWWN2OMudZAtH
7e3+O17tA10QozuFgKvdynkMYnuMIPmlE78HJ/WSBla7NXMNNqe0N1gJlloP9oNk7jJ7g4etaoRl
9+YCLf2al99BvWY+QOCdVzPTVWBxz8lIzGI3oxjd53c1kl7Sod6u4GflkBoT+MUY2elUms/YeuVq
pk12sG3zfHZkskrHa/piSZMKWdom74JyAm9Da346EYoBaNjeMTHSWSL63YizUBulHP8/Ed03Z8l9
A+Tgk26yLPXsgNy7KMppSKPJV3FZOEDjdDzGmMVGx25gzG2tP9k1y/k67lGj/IKoy0s18EDNqwim
63e7zv0odk8M6Vtz85YXRGkUI+yarPEF4SLGW+4Z9egpMD2ONfG9NiCkLslQKkRpDbHL9Fn2XtCa
dEJr0vaZPL7agFYCotCeDUjNuitKk0yDENVRMt/VvrEsBcAPV/RXn0onUNB/y8yqrPmuC/7oJoyh
TxJMgIMcUJQMJ9tjRAL7ZtAccf8Nr5YQVRVTT6oii4JC+x7CpASCBATDSz5ttDmNG5nTZx9Y1x1K
+BF8D2YGZ81TXlKktFMj5FyQCxK8xn2FJmIODQsIJpEJe3riGAXtVVlcMEcrqCKY2rafhQSnKGem
gkN8uX+Aq/poQYLSR5Xacdg2IAoXriXlUXkF4k5rhlh4+68s2YLQLJ8LhZRNfBKFHXjpTSt5zM2q
IvMc7Z6Jyrbm1S/vh1JKjR9onRfifvadR+Bl7x6w3Tk+PZ1n9CBmJWhVzhdsUUqJk7gmGjgZtkr7
UbwJWAiRClbMW0ieMHETWZJHqaYg6BpZ+xaHvfN+mkgJcUAFGfAGzOiBxRalnko+NwBwgEMsLKAU
TVbualduBzXBKhDOr+Uvpb44P0ot8QCIzvVGmTOGx+4iPO9E6zpb3vtSvpp5WgiFSvWE5UVY6WEG
Mkgoy+7t+P5+2mIMA6tODzYqkldzH7j3SbI0E40A2cVc1vExJAMIkMcKoaxoB5UTPeyLiCAY+j8e
pErpil6vWsngQe7lxhF5i+4CdGzcZ4mhjug2l0Arh0aIQCKISP+LR9eE2YksiVi3jKgYa/NMtaYY
lEbyRyySiYH4i4jKc2Ebt87212NoujCMAF8ysZCUnT9b9TgXNCnlhA2OchP4Kl4xxr/eu8P4wAHi
n+X7fTtdfwv7b9Yo1TQ0gxiU9UwGo5uA9ZtI4WC5NnJVnslqrpmVwT1alGJKq77TU0QPF4DxC88e
2TGDvnVx+M0NpY5CsVKEoNRm1YfY5HYs7eMQANRXOsq39FS4Xxu2F7Ou3H/TpPQSdhxVwK8HV0g3
3iqRNAHR7OTDL8gZ+WqGbVzXt7+JUbppEhs1aBIwOBM7htv7r2k1Taz+I3QqT+mkoe2jKJbAi+Z8
opX6+XmbbeZsOPr+cux3MxnkVt3nBTnKbyl0ufcmBeQ4eBO33i7Oyb56AZaLxSC0ptI1FEdncGQZ
zZuUXPB9kCUjujEwxmt5b4+phcQ+5hYZVNYs1JIKJQkDpgjitAUVlBIMJPVlYks29uExuFntKVzS
oYQgSspeGkvQ+d4jA7CRyxb9sJj3/fjAInVWM+hqc+qCHG2oYnECDH8KcsDesRwf/sTFOWmkRQ/L
cXxCs4JGTvMoA3mu38bHQiGP9niosDQVI8Gb7PhUvgLv6P5RryZZlt9ESU6KldBlUM8XOljHCybs
CdbBomkIGhlgpD+NA+PdyWu6a0mQsmXKoMUSauwivA/RjUciv8M7SL9QYejt44mEx+fcTJzL9vkZ
cPqDGb0gx6eYQGhPDTSy2oJtZ+TBRO2MhdK3phGWH0bZpkIZOLHK8WEvFdpADDbe4Jp+WxKgDNGY
tXk7FPNRO8faTHgiuf+LbCi8sazRavpjSYuyRp0xZDU/v1M0rWJwEBmQzNpeAHjLv/2IXlWSbwuM
27+UHqsFjXWK8++LUEBu+kHpZhmXsHPeeEjs+/K6mo1cMkYpIDFNgnr8vqX97T3A8udnzT5AWiNs
mmemJdasoKYZhmhgGx3QA6hT1BqBHwe4LJeq3QHPSXSa+dL0+KBrDCd21aNckqLOrePbZswwEnPZ
A2Pw/T2zgGpjG25qYXKZoV5ZXFFHCOjhYFAykOLdl+OnfIkdhl5dbdVZMkPp70lpMHaegEJx7mxM
FsyAEgw5WDcRv6+GUt3GDNCv+SBhzXoDC1u3aNBh98CuBhcLVuiutmEqZCkyulmeHWc8XoLTL/Jj
7nDCzOrXuNlELut6/otK/oc1uoNtAgbQwE8trNLt6ABzEbrQfYSLPA/usTIeq/WdJX+UOvZEvVMH
AfwBGOOSP/nE3yUBmusJaoEu1i2a56IkXwA+5x7nbuafDFlczWUu6VNad57yiSYR9EcXHQtQimhW
RRTAsr2zONAe85IMpXs1pdG8qYG4YO6lJv6xmeslDJn8L0r398VR6iLRgTYRleAFaRBszSZxC1DJ
iKSOVbiNufvCGN3TV4jtAIy3sOb9LZmjdEcBX71qc9CFuEDH62/dhv+sP1lkWGdI6Y1x+I/q3Vv6
080gx/aj2cgNutIi3BqQh925e4bB21r0tuSNUiWpMASJGII3LD04YtlfToIPFmOs86N0iap6cVHM
xjInyaOMCsj34BpLOtYdn3+kg4ZrVqoqbnUJIgg5V5ztZ7zD1MB0gLtnmHjewfPDzmz38l7cY0aC
cYoMDmn4ZjVTOGh8qJS9I+z9nWGWTujsAbXIoLNu/X/zSGkTlIrFVphwkntUMoeG9NzcRGEhlwUI
zc+0QTWcvY9xdRJjISM0kPNkDDxvtOBuRk1D79E3UCF2n2Ec48eje3izA/t7GKNmBiqMJ0GPsfKF
MqI0PZ/rMFnOFq2FQN04c49zfz8Qq5nVeNY9Uhom7qdRyyWcL1ozsD9W2mAPe22iy/9t3tXgO+js
wg7q+5fKskc01HMiagWyG2ASs8GAgYStvfxyAZlzsDGSzzrSVWq6wOuKJAuIaFWZciCNKOW8eGbx
ODlIEaHbgJTWq+LuwCHabgmDu7UjXdL760gbXU7mAAhIeDskD2tyQWu4NUpEMR94Z2diUNFAIwwr
h7PmhWH6WRMVaXYuFeFPPsWkCLoRO50htE77rqFBvWA9+zXpXJKgXqMSlaEg1QKk07JOn71zZijn
VedoSYA23pPhi0oCAsh5zUEG2jIQP2P+ycbMCfYZMeitadAlOUo0uLwrGy7EkekV6Xz0mv9iEFjt
cV1SoIShVYIB4x+ggKoxKnefJJ09IIAI3hc6Jh3KYgOOrPPaDnQQ2d+AnBmYF1d7gusD/AIGqfmT
ac9nyRJltYNwTJDm+mbJgmJMHMEFah6eEiujthqaLSlRprqtygB7ZadZOaFbUKgB0S43s+YPyA7I
vhYb7X7NOVhSpAy3rnV5haQKrqsk8gUOHduiMZ4pnbPJmyKIlR4k2rlBD74jvHFkrF/RI/H09XL/
rhjyTVcVsqKUIi0ccICjHYSOLrAXQq9ru3+0Dl1JyLm0zlMPd6Q0Nl+9xJGrDSTgzCo0SwFoklpi
iVYxXO4zxlBEdHEhr0Yj6+dDBFpHBFiq3cZkbXNYzeUtZIG2G0mGaWS8qznjcbuppgyYSqiigx1e
HrCVmSntq6WMJT1KVchtHOvdrIysm3Djv3JSbU/oVE1duTcnjBdtdrlArmVAns4/mU+NdY2U/lDq
SZ76cSZu9djdNCM2svTGmiu35I/WG0M5JiIPScHoRP1cm/NatfTxYYNVsuhyZkg+SyGqlO7oRm8U
k2CWkNtxADSjc9GtZ5cM7vUnw51ZTU4sGaOURl1k2For4ZUB3V3a1D+Ut5/3pX3VH11QoHMGU4eV
CdgtDWaOsLvSJiQYDj4/z5MnaFtA55577rFsdc+q7DJUPZ04yJRhmoQIhxi6T8xmSJZ6p2dmBamL
S77FX3+xlB/7YIt8NaqR3UVWzCQB3B3SPMyq2n/xBv/RV/Q4W5B4usL53zYFeTGsNAEQ7KdvvwGz
5cM26y3LMjNUMD1AKwF6fNCi2aOpHsPHMwtPmqWl6CG2WNCqBI06s5zn8C9iO93U5EhCn0g+kTvg
xbcxnADWa2aeI6UwijgeJEBCzCKJLdfTJrDmxd0fWDa8eULnzv/xOdMLn/huSNWpwAuAf3N0BOtS
Yt+wgk3hW6iqnyxVxbDR9I4nT+mVMhK/35viHN+Dn/5T/Bhf8i101f+Hh0ApkEIV/bQcZnIWnMTb
8YV3b4YTCaafE+8ZBbEQWyfvqxTW46OTB1rlTYCI/dbGyLw4p2dXvrj2bvc9oMdEemOYFzpdUOqh
NGYaOOzRVHM7Hj2UmXN7Y0T2E2v/BcM10KkYpUybZpKl77vzHvMD0gOsus5qZX6hjun0QKfnaDmY
wyCgxSNYBqL6G2pbZ5QLWLZlNZu6JEVFKHFaFqOc4ZmhpwvAZIjNkb71sQT1UT8QcnjDnhRs68Gu
nnkxEAtKiKVc6OVP6CYOfFEAowCEcBKr2riuaaNDChHM3FnBCGK+kZPvRBZ0XqBTok6JR5BrTSSq
kRrHhuiBYMTy0SWvh+wDftd5fD0nT8WMzM+cOFsFcVgeNuWhJKmmDpoG+jHJ0IEjW15IvhAEMPhk
OQw65ZsAdSbkOGnWnaitp3aAXntWepopo5ROGVVOw5alWUYRYkwbyb2ic8RiGnGWa0LvcxKQ6gyF
EnQq54bmEcSdlwSVaM963jZEtgiKq6ZtbmLOZCUjWOJiUAmPDpijUyyB9G3uw3E+t1iCBqswbObN
su7w5DmuSgbsTDmYDxh8IPWeO/xMesLK+HyP4S7lFkt7FQFLDyRDk0VZp4e9kjJM86Hxpqtymlri
eba+m5D5PSeHbjPduNKtX/Stagn7VDfVY32MZHcYLE0hnu/qNQDqgORhvwDHSQE8dru5r+lpW/b9
caqm6ZIqabqg0MKWD7yWhB1/9Uq1MvuuLMxciFVSFAFHxMErSDy1WIA0cKV9n/JfAA4zaeCdSRoA
+EVR/s72LEq3xlTGWS/0/BUtYOLTpD8PtUg+xk9tV2G7veCEsjl8DW5fmBLGEB9CYGwxRnJpB/b7
CzSUd2WA1qnYvv1nTkwWyyqOQ42/JkrSW1OXjkQsBc0svC7YMridVTEtBRKvq2Aa+TdMHfxJi1fK
NhjqnL/OihqtH7cWm1hvBdkV7n1KfxmFmaslJSpSrFtdMCQ+5a8p6YCtHiNVNv9faw+Wv1HdefSD
N0siWU7YkV1GHhUXYM3tZbS+7n/J6g0vv4Q63zDRMrVR8CVwPuePgCuIGJlMZm0ddhEGPliqk7bu
NOuUii4av2wAn/VNsEErmdV1BINjM38dduUBQMvqCYPJNSFaMkm9oKj2RclvcbFzhvzTeHB3voVi
LRZVMgjRJWiaOUpnh73WtkM5E+qwSWtfOPIW8zPdkeW8/2UcZkJAojAweyUamMKi0qxKlBZ6h70n
15z4ofkeVHb1Oj3HQEsCNuFIgtb6Gf26z9yaGlKBeAY1oIrogKAuLom8XKzqgb86CmcKzxwQ9J7E
iXFVLCLUTalih1eYgEiCedvhgE1rnckDstu6z8tfyYX5/JbMUBeVaFw9YMyOv5ayk78mb/JWf4mM
pwDNViU6DPd5TrTQTCK70e1AI/K/ERRVg7WRNMlQUNr4U9X0uVFJ6dgLV6TJG4/EMillMiaOfkNz
ciwxNNuaYtNVXROh1AReMSjFppalrveePF65XNjm9V5Ieef+gf7lRcwHuiRBMVRqaqpMnDRepzP2
Sb/EH++OgA6Mat+R6RusxDjKLWYn5szbE++zhsj+qjvQ9Ck9lsecrmsRWNSvSmXD136/hHbu6lbo
xv1OBWUoFyQksMHOVjCDe5991gFTb4MXhj5NdGW8FsnwoKv5puXqhEFj5oC2TssTpp5GXeBZ9pU2
XkXfCWrkavmtXpRO7ZWX+8ysEtLnsWvB0HiJHiVWqkCRJymarkJwjSRiNF/55MgyQyb/WqI635gh
Y6WnhIKXIKnUjYVJOKS57o3XF4nADgjYpHqrbtbtBHyKAaVaASg3/VuI7fPYgo7yxP58rR9Nlspe
Mw3Lr6Buroy1FHvCufGqFU+BcuTUfc/Kwa2d55IEdXFJKKRlitj5KvM5ibXRlPqRVO1hEiXz/s39
Ff98n6kiY0JYlVUF3cZ/qpUmlMR8yMLpGm2VW7oR9hXq65/pNi1IIpPw8z65VbfZ+E2OzmoqZa8H
cYzD6xDnmXv0g6Nl1EFbYW5irvKAUUf7+uadXn/AYbPtjzNiXIMhrH+FYhTLdIazT0M/ladguorj
sdQ6EhRPvG75+UT6ViBK/RECzi8OWSe9cqlYigDzC3WK5ga6CMSLmh/Hgj5d0wf1xS9NwWl3WrXP
nWjaeiRAUpfrsfYUa79Hn6EI/moqAsuqIPO443nFgEyDCmlJkqhR2fLXzv8YxHOevIaNjHdK5OkD
I8Tu1D8GdbwLYvnchN024jy31DOi3VqF1Jg91cNNCcT55qMMckvxv5RpIjxjI8aaQoabAChvwDJr
isBTojhNaoJFb8N0lbFCR4BDvYddGH4MDuKVBL5KXlnZg2/OBU52K/+aVCypf/++CFxGTHRKdTZO
16Hetc89dmxrrzznDNJTWFt4fSyU4b+a1uY7gXFVMZI4R5Eapc2yXO+6TlCnqzeQUYuAl2XYXujZ
Y/zAIyUuB0cd2MLYgiLaIpAD7j/Ev1pFv6kLgjF7hIoMcfzz3UcqH7ZBw03XdgeIu8Gx8tFNuLkF
1sR6qp7k9n2Cq7crLQhSanMas2nQFZ+/DqVCCiSqm97Mu5zosTV8tjGWyCZmlUWk6H74vlsUD5xw
4iRLRXyjur3sVlhO0RJ5MNCdwniaM2nKTqqSBKxuXhNUQZMoT0TNM67h0gafJpB3PSHqRx0zBjVX
SciYVsKdYxG5QpGoGi8yqg4PEKuhDORmjOvwklwZR7ziCgPc7jcR6k7jJGgbVQQRBfu/RCxuD3ep
C8UKnEZncopDtlUOTq+avjhDUTQuVEB5Dnb8PjuGDisHsS7fBo+lApIIg02rWUkoOtHH1pmrr8k/
oja0xXpb9dh2kHzJ3kXtnYj71YaOJvQkY/aQzdEMfaXQd6IBrwQI73SJRMuzIZKmkr/2A0eG9hYS
VJ1MXiVxsmuHiSA1APxnwcmDiXDFSxI93r+LtXABwDwAmVcFVdUw6fLn+2qTKdWzAHfhRedWvRXF
k+q2L7pvBoEjX+SzNGBqoebNsXbrgEyZ1bQniWMp/lll0seg8AgZNIBaS8Cu+/MroAQKNUxU/iqq
ROIfy5fKsMJtHVhyZVXj7j7Pswz/TQz5JkmWZFH/TmEsNKimo6DcJ75wFfSYhHhHkkzamhEHrVlR
vNN/iFBGYixLcYg6EDFqd1BfIsCSYqqju91nZdUaLMjQBjPuylqUOQ7yM2qmZrw13Usa7YPgSVeO
yQAQ0pyw5pJXj0+UsWNQggst0TCD+aAJXDIFwlUSbeOh87f3WfrGNv/ren7/fZqlJi47rMTMxavk
++pIal4On3heK0TH59UkQ/lwykaSRdn0IWCX4JlTkf8kfgcQDCtCqDgQ2ehgmWQ/DA2nH4vEjhRv
AHyLgfjbztrYOAxSXsOCRULdEa9pEdFMAnx5wutlJpHCa6bATnsu/jmkSfseGCoe/1BNsAhIKaHh
QR9S/aMZx0kjmT/GWL5V90LmCkrXN2aBICMnE4dA2MyKVDnxHXwTO5US+SUXMl22RoGXapIqYZO7
wIQOnEidlIR4Ssndqh7Lvpz7Z7ouJoszpdLRdZenRtrizqymRvpB26RuiqzUZI4zeuJ9YmsBM5KM
/wjId3i0eF/8PGbGdZFwrQ6ChapQZyXbyQk3+i9HNJvT9Ixpx4fxoDu8FezbS0SSI+ML6Fap2WlY
fsGsdRdf0PLyqCrlLKL8o87ZHE+6+qRIhzKxi+nR5+2h2OiZbiWVw5c3QNlanZpZMvarBU7cdHam
PxoJa8J+zeotP4pKVQS5Ipa5Co2Q1DYUDz+ZifcqknJzn/k1C74kQ1nwsW5Qiy5Axh9JJB20wO4M
V0KmKa0ZL3XVW1dEXYZrhqYFnh5wNia1w75oXLRClM4MkdXdhy/dtnWxYAq4TeWBP8gARBQ3yS56
6j8LMynnjDMzCTpL798a4/d3UCcbF0GW814qXNPOah6bwhr2+iGb0J+sV6/3T3fVH1Xg+EO+4PrL
dMKJD5KhHfNMuPKjrbp+shE61Cws48m/7bwf9amYzPTMuNJVF2VJlLpTbyrTcVRz4Rps4ZXVJFPn
I658Ulv6qbtWhZPE9n1GV+2XpGuSJhg6/qN8NNEPPEVvCgFZL3GXZ1Zb22LAcO5XX8SCBuV7+H5R
p4UAGpxk8k9qZvPZNbdynYwjw61dtVmaqsBaIV4TaHAV3FmmoCNEuOqJ6yWfirrnc4ZXserC6Fga
Lc/pQp4+sCafsIEP4eI1z+0yISgrRf6hUAn/qAzbkLXRgkWNOrox8NtEykGtAsy3RsSTN6dBYuC3
FP8i6FAWfM2XuNCl/NRg/0IHSnpiNXCBg8cysrvuMyr/hTSo8L/hDgMxgVcplsRq9IMGbtM1/AIA
k6M2IRGit5wfiKD+G3u4pEUxlSMz1mdtJV6nEw9nwggJJ/yQes00cjM/VbuClVVZE8Alwfk+F6eo
tqGijQYIxuh7irKNpNySX/df7JpILEjQKStAMKEVzwOJ1pRT+384+67l2JEk2V9pm3fMQiXE2s6Y
LVRpsiiK6gVGCS0T+uuvgzPTXZUEC3urz0ufZhORKjJDeHgM25dmkz5oguXPxD8mb6NjQYwxkbdd
0xMPgkgxrDhPM/3hwRVBd/86YM8K76qT7+q7AgiJLlBW5yc5ackcC2c8Ba3LvCbOUvHg6+vBtbB5
FI2FEQVHs9cgn9Hp2akyhoSrd5Q2IqZKSyeuzCxeefmeo+t8G2S3A4/ek5UT1Euaz9y+k88Msijo
wYNeE7z8bWMdnReZykUixlQ8JL45jNEdS1MtT16W+XUHEANJV13l2VpuxUgBOENrzSzz+GSyTyro
k3lRUuDCoEfq6XkVaca50FEE4tBKurpLc7O3OpPYUrYWwgWvbKm86mRL3+vBjOM0FT0HpedfohlV
4cS+rCo4rAfy7kRL4gwrqGe55YzBih2HM93ULEAzbror9UZeZr4Rr8WNONZSiga34BbydjBrH2GD
80sy9SD+NSxQqp6uSEgoaqPHYSFvYCD8eqPOrPmU/oK6XZdVWYYf/g0pOdpyjyvyzm1L4YAWFv0i
9602Nzrf9O4RdJ0xkH+wMY4GsibxKnqZwOcnbKfdPiNV7MkdbFFLeHOtKxRsIoME8hZ35vWYmhQe
D2TndFlT1O+BHE2q68s48lpBOAB50kbN0tUzdEiidttEVlmi4KnaxzmZETqVQ1Y0rKKEzBgvaGzQ
MHdVvulzDc73cqS9u9J7m+7JgwtMtx3dbbL54owpExSha9C2IOuJjA9jLjWS1Aw9mAoPkbEpt7t2
Eavgp0dhnHx7/hhO3gzYPKLz8GV5wkboiq6MfL9whUPQv7TcJ6euWu9DoavUzhdlaIq+xfN2WZrB
c9huCmHmkZ7czyPpzDw5mfa6m43SlU2dLeTXwnuMtFXpXRNEhfkZaVMehioQhIVQMoboL0sH3gUU
P+oD8dAvosEU+9zUjWJ4klJbcGuwViNOZJe7NFom77Sw7+TYzhAwy/IlWQmc1XlfqQegx/B8fg8m
LkdAdoim45JCb0a27x4dQJqXaUJ/0OHFD0Xg6PFc2nVKQ09kMO9c3SeNIqaQwVHZabnEkTl5q9BD
Wy+7El0Qdh1n+aVm5lnrZMU1aqJn1n52BMzbl5a9WAPD1h+y3g5osygHeOpUtjtYZwK3qVxv0xSS
kbmVQdvOkfVkVdAZjNTkSgsiItEAFMAXYY6bJsi0qzu+P/RS89K5qsmF4cxm/qhtwV0I3tm/ZDB2
p6ZmuVoMWOl+0S/Crb/yV9R+QYsz/EHl59gLxVvJ14rxvL6rjbkI8FS+AeIVcQQvfOs1867UROji
Dgl2lGO+gSbH5MxkUS0jc4HE/gHvLhqrUfQ/B+vp+VM88aAdC2bzfH0FnAaaXfWHelhQ5UqtX9v0
KVZmPK85KYyxqGVD1jYlTlGVBImpF/WeJtpyCBFy4+s5ss5fFhN1tIIORIjOhp5y/z+LOTYnBxVu
6tBFAHayWwOr+YzWjavCQY+1ufLWqWMKxw+oJB3Pt8Ymp8OOJ31DkJMTlHXk3YrKHOnk90XH2GPw
if6UwBr3gtSFJaJaSMoa7chmrywaQPmu73E4YyN80Hf6rjMr4z0ByBQdN4zUEu1uBcQr0iqfjwa3
rhbEFExE101OMtDG4PxZ+tEzd1Si4/Ex28zFFfFS8G+OYDvEFxH1i53QyRbZzt27qwSkd1eH0I6c
cpE4sY3wrdkaHLqCwOg4P5IpoMDJSJiLM9FaHbCHYTgAbyibUmCAXibbDVd96JyXNHnYjufMXJCK
Wgq00JEHTjDlkZc+xZS1lW81BkA5zx5ylHewEttNupjjQPuBL2bXezyRR3ZVhNsk0ZVv2S9oUgG3
CwhHfzWy8RUGNr0z9u+1k9uNUS0/t49jK4A7hHrNeOdZdDOLEpp8LJDAEYQxcT/SM56OR5apJLn+
0GMtyvssWmY3mtWWV7J0lwiCFThpjV5gvamuzu/BlDuIVkd/yR397qN1SBVSa1UMuSJ6QwpP9NPV
DTNxZiHrExHlEznMQ9QErdR6EeRERuXwa4sMqF5CTcXMdKZuS1URgA5HHhJ+FzOdxpUCsVBaHmLI
+/X1fbEAcJwPreEhS/EOzPe1nVSXY4nMxAYPeR4B5aqHIt+npAJYz2xjhBNXBB1Z/Z1Ortw51NDk
psGiAxxdlGUdacfTTeN4WSnkDlBItAFA6O8liBbeSlcMVINpc4701MYdy2Ic2QBxYU2MerhtNZpA
t5qVmeqws2zSzEj6QTo/qqSKGYlonisLsFZOZ6X5vasXrQCMNa+Z9aJQtzq0UFgnINm7BaO44VDH
/Ep3mmeAPGYj3T/IVw+6lVFchTM+9JQDhLHAyZN5TdURjjwdS0iHIRXQwvywC5+8G9UU1ma18HGC
vqD8M4f2RxPCf038L2HM3d+qsdt65bidm8F5e3Fe6kW70NYOju7trW42YEXZ33/aj/ZrYT6Wi+6A
5g2xrVve3by/+aN2bBwMJs4LOrw/QliMRNtpUaxzyAVUjZxu+iixSj3WsOeDYlMg69dErH1LH7rs
mudQw6a7vbqJUiV7CJSUXxGk5hYhP6hXTRbE+LW8XUiDrF5T/GMEtafP3GCTr4imiYB0SITAbmFU
nhsCPx84d4wrgCZW5Q2UVLu8FYLK3LrRVzfZG5iw0Ix5VRuaOYd2GTWNNSs0HbAHZHCA9mDB1kWa
a36bIQJPB3sQ3kCT3HMOatZJP2Nszgli3gctTCTfRbD/0KiHF7nOzaC5ybGguTAjaNKcP54Ss56h
ImWYEsIoampYT2PlaY3Ur10++xqKMhFTIahK2Gsb1GlxxsccC/mk5um8CN8ceZOf25mUje7FCcTn
pWfG6o5In3IYGXUQmDL35XKlyXOm3BTIOBrooSV4diQP9+efkckzhfiAIErIWgM8y1zqVZq7sRZV
wiH1FtFmMPTXR+osKg/FarbtPV+t1zfqM24dIZ+xA4WJB0wfdQ8JbB7XIWsJawknqUMJ8GC9Hnk+
bQpu4B7rjU4fKJje18aMuTe13TqCLgi7jIsOArXTm66LtFgOxvXeSL6BRuWP5VeKGg9QYRtIhaSm
bhWb1JRWD8vl+UXWf6qOjiAdHA3A23QU1ZwKRjNgSZNKkT+kraOnL4X3XrVbULqhl40qhVYjzuVH
xpkwunoikFEhIqZE6xBoO4TvQrZThdJStDmw34SawtFGDwIZrrWCC+l0UonIc0qGhjDIpO76xh7M
YLDS6vr8yk1hjk6kMMdTVjKa+wGkDBR9I6+Dm2jJ25IhvIs66sItZYk3cZm0D3xuzxyXKfUcIwkI
0ako+8IzcTrBQPHlQEc7h4OGDjuedqcL2yyxk8gGsKToaqvkCqP7VBWj58yYHmY76v1cYFwOApBe
ANjCaiXMJga5LCQNOMOAHRVv1PcRihHZC0G94p9Q0LkECoHarj3sz6/4j4p4HeHCY7HMvg6yz6Ua
iEQPaXmj9J4lpgDV7XRHa5dlY2hBbOSqo481pYn/Sm55xDmIJW+bBzQwLsoZ6+TnHYHBiKLAY/5I
pP8oUfZaGsGXFWH+rQLD38wlbUbNO1WU0+8za4wQutTG9YDJcpWhqCs58E2EFk0ybNLyTlY4k6c7
PbSKfpUNu6qZO2M/FfVUPrPYCEJ0TTLOT+yN7LHbU3Lvog80miu5r8NrpFyrral+ZKAlAn71/EZP
mNanshnVytW+kQqCucexiZxVQ3ODy/bdY0GXJXDStkznUgmjAf1jteXR7NJRYErY4qlarPqIFIi1
S1EVA62JVnSqodYxCijVVpHvIlfk72oaNFbRDAMx29QnkhGXkaIYcsEDWtgk4ChxOhTib4YE5IRG
77fdWwTOl9eMT4aPTPWKxD6/UJN6eDRqxi0Y+iAGDy4QQqWMjp1UWUrAbUf+hnTUDLU5It+JE4Gi
hRG3O2I90ePl9NYRhCrXMhRLHQLyKBcrLbxPauf8hH4+R7qMuDyKToDUxrvLHPo61lop7ZsRAwN2
NRqbfUFXnB9Zav4gxVYbJ2aWzYVAxo8yey+j5hwPMGxHwKSYVVT1GkyEsgyQSFSGCz+JX9HHjJux
6CZsCgTVRORURJQya/y3/3Hs47dy4rmBLx4UCnh/vKalEci72hcBknWdpkH3EFoOllY7QfJUxos6
uUnSAg103uewVRPJFwxFkkDXN5YJoorodCM9GtVK1CTiwd3loPkoLGKvgnW+oZatGYOdyoZ0f35f
J1LQEDkivlG1hEeDDQlwvtbXPEGqrr8ZGR0A3DNlS7jqzCu0pbvAfkMUGgXZyEDygoyNPZ0gnCZV
DdoYIIIYLxFgjPkH/yqaiRmYmmC4vlE/KfiPt+1juJiZ6NQJhtMGELAgom6QXdsAtAAuB+Pj4IM3
C7keI1i6q2qjXoF9Md1U9vqzQDOQ/ADXcXVe9MQVhqvgT8nfr+fRAUNZZhJ7Yi4dhCYyuXzBt0bS
ArppD7Hl+jM3z4SHiqzrkTTGBOHEoc04DvPkv3KrQNf1lbdOTFSDutelLaM8zEUAsVqgr3Uxl0+b
VKVj2UxwtNIGOXEjyM73ICytF6nlbSTU3Jm8b5tca9QbrK+ZPF4Q8jmdNGMtV7Dg60iFYDW3olfZ
jK9JtyUmfw8DIw5nDIypVxBxJUnFjTsWi6mMmqYVgmua3gGh0m26xmx048MjTq5bwEa3/utA5yAx
Uxf8kUCWsUYcBH3wmwbPLgD8vdGJI0OHskWJO1m321f3Ec2SpdWc9z4nlTlJCHR3VdFBapds+dSk
9aJWLpoZaCMUuHM6QSzp9ELgWrGuolAC3kZ8qDh5JQmDhd45BhEPhWRo3CrhtRch/aKuE4uOGC45
d9nSmSdg4mogPKxmbXxFBYHdz9iPspwPUunQmt0qfqtXIy3bHFXG1E17LIXdxDzrYtQfQoq8S9Cp
obPqhfBSPGUrpPHnAvgTfiveeziuY5m7NpbZna5rX+GZiZXvKVkJiKVhkpvdrXb/3r5r7wfR0AXw
u4u74RoFv74j5YZ8m855exP33skYRiPp6N7r6ECijGAMEcpvdDMI9tLazYz2zc9mNnDC7zqdLnOM
AnCFq/U4XXT7Uj4WHkhzDGn9ldn6ks4loybUAhUkAE2NSzuGY0+nxZW9G3ajrB2xP2ZPyfTX4Uwp
yghU/IYsHC1aLSpepkuZdCid9F40nWR5GyyoxTt29oxjYp1/moTxYmRMLEzmL3HjcI7ElZGqAYg7
7pFROvSrHRvi4jnkr+vtXb1swjkHYnwBfsiTRzw38DM8ALOn8ogmFHmU1tLBTdAba91Itqjtwrfg
BhQuhrxvylt+2NI0m5vn5FlEZ26UVWqAVnx3UjmaZx0imNZGrXiwnsT1AFclNK98ozu0dwgczVID
TYDMxhgVXgGZxz+CPFq2R+IqLap7v8oBLEnsnLci3XTrwIr5GDWMke3FmpW6MdZgm+eB0eYgYpdu
BBUGmN/aTX8Q4o0/rONMNGm2rAACybeRaKn+XSuYcmkqL5IP99Lim48YeZR4zlSaWiwBWQZ9THMj
ys0orp8DNd2SWjw8WINoNMtVZIIFH5cjPLwC1ae34saiKuLFINQ5fx4n+F2wcEeiGUUO24JEiYc3
p78Rb5DssyrLvWnQ1JcEhvTIl7b9jNibKQfG8/Piqtmhg+pcYfvkRQ1HAOxeEurm4Bqcbl7noahL
F/G8S0aIKE5musLYVf3Oumkv8OVHn+NPUcxKK24AnPAAUQ+W9SSvC9A4gR5ux8NAWy7lGbSLNLmv
CPLpAH2iEo71pRF9U70ywtNKnugr/6BuOqu5l64i+141F1sBFDK+4d+Uh7s76XAoDcN+TJdbA/Hc
uxtvrq/JuIjsRQCWhD/Hwmy02vVSKnEa4NgoNAUlk0NkbLc8F7GYmjK6zaDUHtg5HoXGp3vZkEKN
em2QDhW5DXUjSRee3cE0TO0gOpw/u1OW99jZ5k9ZzMPQc53o9hmPq9tCcYx+J6PDanDg7N4BgZtm
rNdLtP4wZ6ROxd5OpDI3aoNsBw1bUTqMKYDeELbuWlk394Zi7e0tOl6JzuswmP6SmPTj/ISnnirw
2SAqoICKBZDa07UN3Cod6kiBp6GZTeMZ7V3YPp8XMXVKpO/SVRHQF/LtMB/do+UQCIFIMbm4ByhX
Lw2p3obJ2p+x6Cdqyka3BWQaiEuPUSbmNIqVp6kJh6m0KCfrH7xHlA7vKQgZmqUB3vJ3HFC4xO+N
8cnZbxI1/H4hzKymMrWcx2NgvApKZN8TAk06ZASdcw0xojFZpNKgP+qFXxyqKOvvPYGon4qrK7WV
1S6qxWXOV3edN6AWUC+aKrGrtk8FVIgUI+k+epSrhpJH/JuYyADmZA2SSkZRcJSYksf5UPfQTVF3
K4RoVMN7JH2PFTmJHcVNVLvk6rcBJSdXvV/njdGWQ/0MPH69GoSuLqxE58hBFalyn+VpvBezskHI
ohLzwkx7cDmZUqpInk2BaPLw737/HGZqiVipkOdLTk5gmFWqDsC5H2q7iEjxMo9VsKnmivchEuR8
zRo9MMw4rVKwrKK52lpLRW4V56kK6nUhVxszF+M6Rbl8zLd2WqIM0wCVAKDTqV++8nFb8obStrVr
olA3ekuwVNRAXIJvLrFq/tq6Hx0K26BBYaeK4xPeFxpAzuRO70G3lhncyt+4tu45nu+c14xJk/dY
JnvbaArtU6RcD/5WMf2769DyboSFAF6I2I4XZEYRJ3J+0BBkkFFADW3/UTGgtXGqh6mL02n7W6tx
0MZ8WQCYlBlP5BoMaK9ZbsqFpcSmyWWLOcLD6dkqiG0ipzLSdzDKQeTA7ZUukQ9yYzXczZDdRA8y
CoXQHHmFM6Wik5hFd3V31c9h48Yvsw+V9Jdk9gXxMjHJBxLIB/1JzEHhKpULMdtmzYI2+xlzYPIG
gG0hAVoAV5SFeKAmNCm9LpXhcD/p/a5uABqYyV5M33RHMhjLNMl7MSA8ZJTODgzyL+AM8q3bT9fx
to1p2Ovl3ddSXT1os/7v5OQAmZTRpwNw1O/r7+gq56SB6wVvkA+bAGLOK8NoJv3Yo6NvMxZbjdCx
Ko3f7g/2+uADAHj++5Mm4Yj3/M/gGTtNJV2o6DkEaOHSXfgAFj5lDVJ6MtJ5am4M0k1WK4aebdtq
xmj7tjbPzY15mgo1wQEsIDqzd7uXawdoLaMtgPcZGfm3xerqCv1BrDs1NLw5ttZJa/x42ozWdV6Y
h57Py2PZwa7/eoE/Ysg2CoRWt/FmkX89Pif3V+uxl9rNEjEEa2bVx7N4ZuosKpUTcl5qQ0y9eRK2
6LchPYJbVTX767sK6MdFOHOKJi8ZOGyw++GeAmTPLHU3ZFQQAlyp372PejMhVmX392vw7Hy4c3yO
U5bpsTBmbfWuDb2hJwgjyHa0Vs34dik8zyzg+AawC4gjixsF7aER22f0Im0ir3LrWEaowsk3vAOC
8o9ZTujJWBNcesQriACWEZ61QKEXaG6LGzIoTffLeSuM1MW78KZvrlfPDZpxaaV1ZUqRcWgOkXV3
fo5TFiKAfmMPXWShMQIswdG1Eqt1IqFNnHwIlbeif+2z+4R77UX7vJQJQCzs+iMxzBw5SUpjhUq4
vZ7GW9M3m30IxFRhvN2jH8G/GiZuuRvNaLdmZSoRyCsDpzc4S7fA3VUj43B+QJOnB9gQoEYFICrY
9zD3xYIXe1U+8C/cddwulHqViegNFiszuf1pQYqE+nu4jdje0/VVxULQM80nh8rSFEd6491lmtpN
tMz1r/NTkqZiUaB1UMnYHRQVzow/wXkelycJRGU2tVWDuxucQTLj1cvYJyu/Q9HupzcGp2JDuIm/
wK4c3YNKM9mjKjmwQO13OD+eqWwG8s3gQVIlBPrAK3s6dTfhdMHzcbTQFtP87kyPtL5ZPsabZEvW
vmLW5pzGilMv2bFM5nnWiOtzVQyZMDQQ/QD91kio2905OGbG4h2NBqrCtJcjBeuN9TAz4akNQNER
4CtAOwE+y1wXtJJHpgPct9xdHuuOFD9p/q0EmqAutcF7Fna5qRULmF8cTvdcEH7yjT2WzryxctAM
maz149R36BihP6o8Sn8NLTS/wH63nJnreJjYqxFWgTLihBEfZyN0g+Z2Ahco8iFBOUy1KhZeaaa+
akVhg7pwzepCq/LfzwudfMuPhY420tFlVQdoS5vDvIXN/vDkov+iikZf1Fh9tvv9/jHbbiVzJEQ3
H+aui4ljBc4A4ANgv4NnjW1VFBWhGyo0IQfxCyQlLcK8FrhqOm5xfoITNt6JGEZjMtmLo6rLcVmQ
IV8MoYY15YLQ7F1kIM6Lmoq2ANoNSxY0giDXZV12T4lyMjQFOSAWaYyMqWNjV7M00DMQeNYZ1fhh
ieBxgzToBT8Cnb5h7kcbFw180cbEaw+pFnuWX2NidevXM6/MT07pUYzKA1CO7D8udkYBW0TiSelp
zaG7jq4ES1omO4TFP0HXtQhMsnusbNmilt7czEzvm6r+RBsYwYzukYCEKRht2oOnXLnlhrurVlKy
CnwHqNamelXFj6RHYzVli6KbzIl8501/jWU7gXuuP4uUGpWV3BZWsCsOfb2KgkfwU8SiGW/9Reka
tEF1BrUozGbbu8+us9hstvpBCB+1xPStxDPK+LrLF6QwaQA6sGV+pxT7UqiMEgVqnBEu09cCHChU
dzwRfq68zFHmuw4AAg23iWC1opWYEXKURgqEH9HsVgIcRayM6Kobq/d3BUnQOTZGsr3iHsFmgriA
bPs7+S2ks6Xt44N4binHB/XoqOhugGQ0uqkdCAr6H2hhShXokLcCyPwwGPWGcDb1be32vDr8eKa/
NxA5KQGJcF1im2dqkd83aD7fHgTHv1YRq3I9Y47Kbk4Gc3s1GZL7ZQ4ZG3mB6rd8I87p9I9LmZkF
c/67Lu+1woOagazeSq8rQBUeIhwRo9i4r+cX7CfWhpHFHPm2L1LSCKMsA8WCJFtKsU1urlwjNwS0
dG03gnmnJzPlipNLCAgMfGAYb2CyPz0cSa8UtOIjCK1o7dRuHBu9EHV21q7KBIijruoeUp+fY6z6
CYkdJ4tkBmqdcY0BS8XIzcJETRtsXRi+8APq1URUw1ylgTDiiSkasYNxslsoH4G4zT/561Kz0FbA
kOv9+UX/EUthhsGsOXCTfcqnYTtm+1OHQxq8xJRdO0A+p7hOVMk5L+87W/pDGY/mzShjSLJB7iqs
t1w4lW8QHR0DgnBVylb1nhFDHdBAIAPlm6nstcBOVpG6zN6Fz6a1fLjYNv8hAEWYPZ4f1exuMK4f
9YM6U4N4PHpZvIzqWyKY/puX3+tmkhnyqn5qg22EJUkNqlgRtwn6mevip2ePnVDBzgBTD407kFw9
PRCpmNA6yUl7oMomUBAj3qd7XTIrtN7Ln4mbopUISY14VRD0VkDJSGjot0Lw2ElOr+FmtzsUvxDE
ctFSJFxI7U6RV2QWZzN1lY7v4EhgCSOcjf73yI7JYqpgkKWhrMMOG6jcpPJKqRZet4iDdUReqL4n
0t3MBk0996BAGJkyJBX9jpkNkuBVUk6pOnTv2ArBLR06c+hAP10E+1B66RQelD7rUnQEN7S5AIPT
X8p6BvnKugIockR/Ag21egKcL7i3zNmNOFelpEaR1ZO8eMIJ0UJDe4ZjucgWySKoTSDV+mXkoAxk
594CWWUpu7FVMvn+c35BxuvhSI1+DIVZDw6QMqD5B/7AA9YuRa0R8VcAc7vJzJxZH4AVJDD3owQK
hibiIKgEw2EgfHTuXityA9x2NimJUyVmspHqCmQ5L32dztwWzO30QzgTSvCCoZEzyvOHKrvPXt3k
buDXQbMMBEuoHIWbyTkxT8EPaePhP7ITBJ7TKq7H9kZI5ij3QduibU5tJeV1Es3VdsyuK6Pubqzz
XUZQhpmueNujTsEv09rsQLgToqxbSpfE7mbpNb53iz02wFuAWEFQwJXy7fAfTzEoe3VAT9mRK7DR
FmjP4oSg00a3CKAvhbc5hpvJWY6URrgq0HgHMM/TJa3RrrELAcU/hLJNYpNUy3ClS8ui38OI9OMv
qi/QMdAQ3Pfz6sHa7d97ieeVR9gQbDTA754KHqJCDd0e5WdS7bsP6GLeLtD7GAVDqScaUuL3L33Q
JA+cJoUrgVf7ZcL1KMOLs+dkKL8iIWkXVJWzmxhYuOshE4Fb4slr3odz3eimFBmJcFQySaIi6yzW
uUt4P4tdDDSgTo3X0BcWmSVpqXl+Qdhw2feCjJYGECTKiJUaL9ijnW8al7ZIZ4AQtLSQJzLDPVg6
98mNYocf7aICzT1nE3urOsGKLForWfFOgVQZyE1vIktfjT2VEydwuDkDkwmI/hgXe0IyQXQlCeNS
xU8liZeNU9HA7hDW8bwXtYUbI6Um+ZfU/3rv/tv7zPb/OvH0n/+Dv79neV8GIJJj/vrP/61pVb7G
wWv6h1GXn6/1H9nXH3fVaxXQKnin/zN+7M9f/ufpX/Gtf8uyXqvXk7/YaRVU/U39Wfa3n7SOq+9R
YFTj//l//eEfn99fue/zz3/87T2r02r8mhdk6d/+/aPVxz/+Nvq8/3X8+X//7Oo1wa/9b+mNX0lh
hf/ra//5lc9XWv3jbxyR/g7WDHjpY2AJMYIRm9J+fv9Ilf5OgMgCrQXcFri+Y3AizcrKx6+Jwt9V
FH4gJg8KXiC3xkeQZvX3zwj5O4+wL2AsKgElgAJ1/8/wTvbkrz36I62TfRakFf3H306ffAgCLxZC
yGyOQS7qDIRDfgxQVv046P2bWz8cLcS/Jf0fvszWKiJcwFdyjS/D5QeQqDNQuGhc9mnGNAiGvpKL
DkiyXlf3vMTtY0GaQ2/+siBs9Xxeq2LqRm5kg2h32OHlhS/Zx8qMJv729fGCOroYXKBvaRxokS00
Dp8R0wvKmSDKb19mVDsL+bDrNSGyhy5tAPHjEeKKev3ushUfpR6NW3TLoU3VDAS/6CRjBnI4WAon
zzgGvw2deT7U3ldbWekiu04iZeml1WvLR3NUBb99nLEzBo0GcqECeSjRAl33hm1QesvLFoUxmEja
dVrFV8Ab6Aud4va7UHMYKxDbludAA0U29ah4RUlav0thADrEi4ZNGGvW1RpVC4M6tuteWuEuvI+I
euGnGcVUi7ZoQSIOSnCt7jZZWAs7V+NmUsK/7CQLyySVKtdlj2Xxxfcih8/qkcvuEzZP6CqKi07N
IjYyTOELgrNe5pK5Nky/DZtRzKChEZUzNbKDvLh2xcZbkryba6P1y8dZBjdQeRahH1ShTWuZGqSW
PyR3Dt7zy7fZYlpe0rKcCuB3L/s+fh/KxFvRUJyrDvrt64zSy7EcdVlDEXR6GtAFcq7U6rfPMuqO
Ft9iH4D+ym7RnN0ohSI05UG47I5lk62ppCmFmuIEel24KL1WRMuB7tKRM1rfRChjLIIythvVo0bc
Ba7ZanWxukjp2d5cfhq7g9fi4dH0GJeVFpiAyJaX6Q/LdzkkydB6dIht1QsSSyYg6OpVZJUuGzoT
NVPEuk6GDF/Pwy2tgbabwT38clTYoCCAkGkIUE5sB2KzS9w4NMo0nynG/+3bjNIr0uDz+gCEFmp/
VlmUJK8gqJdeLluQUejRY1woGqVdK4V2qCjRS6nwNDJ0Ws7FA34bO6OZQ8IHRSAroe3SANy3mbzs
Ba5bXDZ2Rj/jrK8Fj8fCiHGcWS4BuWSjVBe+Pyx1ZIjmV1UaJi7IT3ODR9xObD4uGrfEPJppNYRc
7CNIqqGeIenyF18I58Davyz4N279aD8Fl4AhUQLvN3DraLZW0mWiJv9/JHp/Gvisy1s1atWXJQYe
tSiElAgSU2F0c9miMNZso/lpIhIMPMRneSk90CSZCZn/tiaMAqUdSHW0FJ8u1UpdVZK65stOdS4b
9yj0aMGjuPflkuLjCfJ0oGIo5QtHzahOR2VaJnhz7D5uTUAnEBpVwzmS2N+WhFEdGmZlzys+jknB
ySYFLs1W9P5w2ZIwtmzscnka1UloK2Esg8Vf0HvyrGZgL7rMemNTP6qaVblfoTGqP6CRHPfol3PZ
jl/WhcUC9SpXd66EL2dcv668XEAvjjnOn9++zRi0OfHDulHRriZM2jeOq7cuyYvLjOXvAPjRKcx4
te46X0IHEalTbkO+O8jEE2cybr8NnFFNNy2CQNLRbssT/B2YOuD38C297OVkA426WIFkLkh8eIOf
pbfS0sscKrb4j0p+XDQevuu26NKlg2IYWbqLzvc3iO9osdMqhkspRL7dpnYbxoauXWj8fCPHj74s
erIQ9kXs23ygdYifpc9waOd6efy2jYxauqhdiLSK+HZQRamtcRSIc4TIL1sTxuJMOcSpAgEfz4Nn
3c9t3+cvM9lYsgGOz8PQk2Qfp6/TkFITdIQLhOyys83iVPmQJ3mr4euul2+hQDdilYmXmbLfucuj
3azK1uNqDkrZea94lCPDrUEVcNF6fwPujr4da4HQ1sl4UmKEuDWveqCerl2mO2yysG2CRBQ9fFyt
iBESgPQv9AO/YcNHw66JCPse2U7oTWWCCQk8Bko0h9D65YB/F+gefRzZDLnyG6x3ohW8ESao+fR0
rr3wHDJPZhh2XNhzom+LPXhb+NYLzbwLmstsWRYVRZqmbjoNX8/49iqO2s9i4JQLzwqjm6Fbuo3o
4yosOZQsoUuwHQ10rn3AL4vOtliVPa1tCl/xbaUAnkgT+MpEq2H/MvVkE7di6dUe32PoGpebQ75X
8qeL9IdnHMEy0YbK89BySwo49P9pAQRrWk278OvMiwkqhjyM/Ay3Sj8gW+aCv+wyM5nlmPGy/8fc
lyxJinNZv0q/gNqYEZte4O54eIwZOWdtsBwlECAEEpJ4+j6e9n/WFXyVf1izarNaZUUQQuhe3eHc
c+xghcKTW9Ue/XTTQTZ3345cP/DfrAej+IVVBZ7cEyh18PibM6hg7Xv2JpZFR9535HqvCVB+HblP
h4Nxr3W8/3QCN4Y5Khp3UgIIJg1oXJcVU02Asexc+ebS5HOX9ZwoPFzfN/7cL/vCnq1GSR6hM7Os
Big66e/HrntYX2O5/eftAGHFy+8YgNLR0UJjxWjPQnds1wUPQYWXjx0Sa2Y+T4geqLtkob4DifRx
z+mg21nqQumBcr7AFtfstrcPsX9NqeZPe7Gxw87HgXUJrhvF2/Ytj+cPgxleE+L908M3aaXDgJnI
HT6h7JJ3E30YVb3LfaBp93KvHYiX9JTgIkswpmpOA9916OgWhR92CZmmGWYIVuTvPlzLdY33ha6g
dX25Zl1kTOsex86NtTnXAkPGsQWEdN8R2ZhhDzD0HLjroZZkOq2RrEEi9hp92Z8+5OZ+jAGW81IN
eDgbxq85HcN7nq5k3rd2ujHIrsimpS3weKNWQIC5A70ruLR3bQzdmOXINIRQJeLXVEzq01pjdq6K
cwM2pX3P39yTLAgEadmI2KFrn0Xoypb6m32P3hinXHLeLTPsp+/DGw4446EBp+DOTd8Yp1TZkk/2
apz9OU/8k3fjKwCrP5yWLTzYtzEmWCMYZzzQGzGs6hxA8qHatyebi1L0op2zGF7W62j0VY6xNsxZ
t8btPYwbM52C3iNLwx+YSLLeic78aFX0mvLRn7ZmY6VmXMc4siAoS8L3KQbEQ7ev1w0VmJfeBeje
yCZXjxjx4sDjej5kRf8a59oflr3lrMqVbIhzeHhn5Q1vHlbS7IrqAVZ/ueyORhqlTLgtQec3HSVh
lXH/GlbrT8vemGbuVyBwBpOflkIv9yYIhnuFfs9p10nczk9kwchEr9esatqJHSdQtF88GGV2Pn1j
nmIIW1xFOqvYMvbnYtLrpdbM79z26479LZTN81G7UDfwhLVdDnHO/Ilnrdu59q2NErp6W0xZJYrZ
3ExsDSuHNH+fQ883BgoRBKhRDyqrqBn7xyJl0NLzrd659o2FDmnd+LpmWcXFEpRpPHdnwsPXjvvV
c/8PWPFf/QFonr3c9wEX3ZCSNqv6Vrbf89Wtb9o5XkupVFuFY5Ptc8FbOFAmuNNjkKdVXk/hHW7v
oKwbVh93nfxsY7TS88hZL/EWRTY8Yy49vkCo4DWN6T9Y7RYTFCBmVG4ds0obZzDBotxNx3P3Zt/a
N3dqg5gPGoJDVllDs0O7aPq5T8xreOo/rX1jtVO/cidMl1WDv9IHCh6/WZTWz/vWvrXavi90pHF6
pADdxxCI/sFG6WtY4T+tfWO1ZCCxCnLsTN8aCl7UTK0PgU7JzsVvzXauE+IJHk+jUFaKQM21p2wf
SA3qhS8NKw89pVmDQ2MVf1YEJJLjQu2+zC7bWG0Xo3LYMnxV0fTNbTyn7qYOsp0BxxYhhJnrvhgY
/FmaOPU+hR7sLy6bfF+Yl25stVlYoxzDxjht+mMd5PLGIOrbF/xuUUJFMMe5vHrLnnpdOSD3yylb
s3231BYp1MeQPOG2TitmDD87qCOcFhqIXeVKMM+9PDIJ8HrtlOCG1a2IqnmJNeiD+p0HcovngcZS
wg0nWHuq3FEHtr8zWboPtIbZrpdrz4RSc5v3ODPpEt0gHKOHNfJiX4y9HcN3q8pmagIYUzObJ54y
dlyhErnvht3ievokpgAj2ayCbPVbRdLk1gxJti9lSjemaoQYxsguWRVo+UPMY3GJ9avA9j94yC2s
h/W048FK08p0aXZksTBnTqC8ssu7b3E9sVHNKjKXVRhb43+ppIvPbT42u1py/8ZJKZJ2irs+zqpQ
U3Lu6yS/JR4TBDsXv7lWB06KsU1mXE3K+ENNY192uev3mepWGKXOtO/CoUjBydsHh37w2YGubb3P
zfzb/EA9jiAFhqkmoifvagBNj+FIi37n1mxsleYmcUuMIzmhtX3XDo07BD2YnPedmuilJ4i6QvdO
wJpUE2Vl0AsMMlCevGJOV1/4D/HqFuJD26iRPRgBK8Mxd+1mNd8JKEJchFT0uO8FNhbrct6v9QhX
BuIR/3kMg+kZcoC+eWX3//AGWyhRAxlKdObxBlMhh8ep7oYDilg4/Cof3St/4w9+YQspAokcxaHJ
UlAbu+xScMI+4xq333dt0BZTNCzNEOK/tMqoaW7GsMnPsw53lpbjjeH2edtEZEkgTb7S9uympK+K
Jav33SRbBbOIYeG49tKKsiZHEljnZ+ACul29LwxDvTz7XSoMEkwcHZ6QDHIgUXMCmDvaZ1nbgbKU
B0TpZE0rn4EodxgwRBULVex8+sZuIRrAs3lFBk5m1t/IBswFazqu+4Lt3/p+f8vv+XWOBUO/eeVT
+EogCukNeAL2NcKgvf5y30Nd24a1iPoC3Y8/3IixXssG/37Xed8ijHQq6iUcEfXpOIpOEbHFzaSb
fF/E+ntW+W87swQKjo8g2m714rsjafPp5wjevX0IQDD6vtwbl2eTTT2eP3sfJSVd8/xcLwnZ6Wv+
jS+YgNF6gORFBTiG/kSDublfO7m84u+vq/wHf7/FGgHpujTZ9VTOsVgw7IsO3KEoZPHUx018rMW8
lgatSrbPCLYQpAUdijbKRV7FaAcf52QaH6UN2zf7DlL88lMgaVvpUKNAxzqlyqhN+AFk0Mm+MHaL
RMqczVwwIkgGCy+oWho3lUBuJO/2rX2Tz6Y4MD5xiKfmwC536Crqap30PnggBBtf7gwtwkk4lmZV
BoRMeBgmCeoQ+KC43tdH20KSQjTdOwbXU6k+Wj8aWie/poLurOFsIUliiO2yQDiosotz75YhCZ+S
mXWv2MAfbvMtKKmPZCRyAv6xOQr1mwVEkoe87+S+G3ELSwJfPIF+2QyFMm1lfalpKN9pHFSy71hu
kUmgnbVjEPVFlU6mKDHV31XEI97ZdSy36KRWJYYmoyyqeW7jx77rg/tiFvnnfU/fGGwiQEnEOYWU
24yBOmLy4gObRruvJvp7oPtvnn8OMBIZmrio8kS1l9HzvmSjW/Y5my08aajlaijJiqpeBcBPadx/
5yyWP/ftzMZgPeYCisVE2PeM+I8AhOm+bAHefLvr8VuIUpZzUTS5LyoiIqUhCN2BVLCoC7+vgLYF
KYECdnacyrryaMk8SKGLMgimeN+R3yKV0thYHQ0DRFvS0J1VYOujTNvXOMD+4A6CTYAsm7SQYJUG
Q53QpDR9QG5G3RU7dz596YmbOW46TCvX13J0d2c1j28BTtH7zHWrZN53GCtjYqorPiI2zoIkftSD
SXZiDoKNvTa8LnrKl7pSMghOJCbt137o9bd9h3ITIU/x7JmJBlI1FnDCbGmjKl3Qf9z39M0Fm7tC
1ihYQCG4gMAyhHa742j5/GPf0zf2uo4C5G66J1Xde3cyNKzPVpNw12eFetvLQ9MPZGrnAnpxbIY0
IjRixJs8FvH3PWv/N5Uk76Rw1yZb1cVd9MBDot4jRX9NNOifzSnfQpnWgPcanBWkWtTiPkeOids6
D9ZdhaK82BhrkrdjJMxYV8O6RpUd28em7uWuOlG+VbeuexuqWdq6ylMynkLv6tKt/DVNtT9tzPXf
/3Y91Us2jEQspEqWdAR1XNCebTTtAx+Bienl00FEYVi6pqTSQ8fWi+pG9S6us3GfDwbf2Mvns16j
U8piUoW5iAH4sBZq2JFpgl0GBaqPl89vc4gpqATr7wOdHVFCrj/FSdPsNKiNuYrUDG7mcDXGT+qO
e99eEuZeS6r+8GW38Cbc01HuQbZacW+6S4Th4Y8is/1rGeH1bP97zoY0/uXWjCMyNS8tqSg3KYP2
jwvOmHIzlVAcvF6ZzPL1sMs10E1yCwgb7frEkcrP4C+RLI4wYASB431P3xhvI7Oga9gKlxy7+DZI
WFJOyNF3hX853d60wFIVpGfsPNvUJrdBnGYfJAojU7Vv9Rv75YX02tFAnbUJ6wryBvamHeed3mGr
M6xJlMg+l/NZCtYdjV8ElMFls/7at/iN+SYm5U2IAfRzXjjIIPF0PvZctLsCtJxujZd7kjVRT86J
QXQJUiB7Vi34N/etfWO8NS+gtRmn9Tn1YB1Enk+yn8kysV0Fo3yLfQowdMBnodmNiEgwHMcBbfFM
TNDW3bX8LQJqmZWUNQVNRj4mQblEi7nXo2D7TmW+sdg1LsCVHkTTzWx0Qo5jx0aQifB+3/gyCHJe
Oh9hhrgXhqobK9LpMFJ81QF8JfsOTr6xWZXSLKgFS2/GFqwfwA+AsSmGNP2+nd9YrBTG4lw6ctOo
8ZO36fCzy+38Zd/D45cbM9GltX3Tj5clTrq/0rAdf4x6eA28mf3WkvsHr79FQQkDRvYkMuOFex2z
uxTVojo85xqCv8O9j7ghBQZ85ja4g1xznjwIawk9g/7P1z8h4BRcG3RDOzVXxWg5QoiPk5XoB5KA
uhPUucLHeZVnhLff1GB9X0L8ESpaJfF9Ft1yacTYH+K1LoKqbZZYfCMuHjEXtiaZDb/k119xCCAb
tb7NnJ+626Eumv4h53k73KaMjuyLGYwy4FqXs5veBUqZDoonXuukLfESNftGIhuyGvR/kWx/EEu0
XQ+uMI59qKGqrZYygSARDp30U/0kw6R19712azYd5nCh+hgmvajfjguIJB7ANE5XcmyBGW3f5sqI
EBpDjgUuP/rRp9PHbpo6fsbMwTBeCmpoWjK99Is8LkHX9Xh/blZ1WaekwNBAQLiCQEsXD49UhoVq
DnZKMn0viyVS/cFaR+mPPhlD9ZjzVAWfe90tUXBcwr5B9iVBZZODrTrijOFlIeAHHuMFz1TqOCuw
w39buyAFKailqm3AShyDLw9K2KmLINtXRAgVJ5R26mU8sdrW8rH1g06fJ5bOeAJNCYnSskvBc+lP
DOCB9KmdB9E+FtG6dDcFcpMRL1Qn0oORLETeuVLadM+t68cru3Hi5HrmqU/nh9nEnerKhgBn8G4t
0kh3Bw06aQZJarey8YZDp4F86WPt56FsgCrMebm4fnASNRCXWrCc0dHO5gg8YzzZA0byfBzf+bZb
UFYLQq/XsnZDnrZnsEp1bD6odSbQVloHWmfNAap5yfh1iWdrP5gmovyDqlO1TGAGAN8NRMiyyIHQ
gMQs5pfMyDT7q5mjrv2lg5ysbQUg+RoN5QI9ZrimjC+tu2kd3io8+76eO/A9g8EgDMpwyPF3T0MB
mBxswkpDfwUz43ELDldVYzZRUTOQz2TVJgUxP1/j9TtkXj35kQR51x8xRQG2fN6ORX+KR6tAWjp4
cTWwXGmuTpgnl4U7gvR+Kdxd0sg4nKoW9Nx6OJGC6zg4pCbm9XDMadPbn9Bu1OYt7Zlv5qOWus4O
wrAvmZtkfmpnTVUZTAGO+aTyRn8PZ+zRD9XO0ciweX3ob8F+2+f3GGKfo7dUod8Zlsgbu+c+y5pb
G4rgTREVXfJD2kWKAyi+1u/ROrdg4/U5aH+gn/M+EaFlP1iWxcmZ5QXP15LFjqv6wXVSCyjQCJ9Y
kDsmdSHYZxASJlI8JCsvouYWjDOu6Q4WUmr80wzvkMjT1Lq84ceozqy87VrmF3UEFJK16ph0PrOf
MhLM609HpmWERnpBIDWjOYrIQWniRK/PPKxxHR873AzhcOhsLtq1hPcgTpUyQJtxrBb08afoJg8W
MFydMeqYzXXZg3VI/cJw2OhtycCaokdAyEGeQkudeBotZW7aVn0BoRvQC5VDMNdBSDNaxALS4qEw
rChXkqgA2+5BcQWS1NgXb6dosNmX2BMN8sVi6acEa7OLTX51eorlc8Nnqj472csQBMQuGc1jHbSR
+2rZ0nagavPB2Jy7Ol0mMFCpEUxRZWB434SVZVkOmIDwUyyie7FASiwsu2RQ8XKcaB0DR9BFZA4/
O2N9cMoTkSW/DEES1l1myQrZVblAob8Kg2ieHtXSmkGWonHLWoF0PsnfcTAzBN/wWY2tS+po2vQl
rgZbvAFtX5QDbSWBScHv5IOz39pYTgynuXVBOJWEDS4yZ6FGTRRYfyCk9pTxmKhjBD7+4BI0icZ9
kWcLZSVRtv7hRbfwZ5F31jzJWqXRGXvDku8dTXqIMLc0pewDLnrTirKjV2HOks/9YC9UJatywLNT
G0D4D1cpDF8nyxDZQ246wz5AXFTqm2CKZvt57mwykINKGy7sqdNOaXsYrQuWZ6PgZx7mlndX8pyg
CQ8QxQ3EkXVrQcHMLWX4nPNEm3LofBNBoD2xrvtEapNBAwyxfdv545QWWTve+Xxc85MN59HdodNH
0qCMogGy1YBrh5BGrFEb62jZB9L339LOJU0KwnhuUZzkakrGtjQcrD0C7AyMP0FQeILLrmuXfAX5
WDf0x3VpdQjG4z6fxqwcIjzj00zzYgZlq2jlcOZBywU9D+Ey0eAUMihM3EVyCGb/ZOkioMFczD5i
60O8rvhWpQp1NwFAoH1QB0cZkb7tj0OGjztAW/WaXJd6jcn4PGo6w+wwmekjdVotinxDqaeUDfSp
U5Z9gbR9ipDATTpyP0O8+1qXkDVplx+JtQVAaW4OBzDMEjfoG4ga2/jASFBfhaS8tvRtYEJAV1kx
N1AzTzuPlP5XU6+LV9WIzlHxAR4wiJpySZqCVEGUGZOdpwxsvW05DDzy37xax+mujoQPbluVr/b9
0K3z8pAEXurgoJVo0hixxQonIMoR9rjyD87OOCCHaIak+nQAsapu5MG7qHcf4dVb8pfJfR6xso16
4BRYW8T8Z1t0w/R+oiaW7JzImFPwtXeZKu7TQFEGWRYjxTIfmnCUzY0fXBMU0EwIh3EpFYF3emtJ
vsAlJ4lKhjdxZiGeUxdOZ89rIIKFgbOkSdf2EGnNhvkwYU9oSUIWA+WBkNTYg+BMYqwoD6O4e1cM
Elc5OIp5qv8izi7s59jWyTwCDtxbA+pbdOPbLwX0KlRbEtu18adwKdoYtPaTRAJT1tSsRJaOg+cp
PM3rMArYm0dAmJZLl/j2Ls2WKXuL5mxcvGvWVHUaXyIKFYqwmWoGlL9ohudlKxPjLU3qtP3YrQZy
jnnUjJEvkyF2oSq7Ygqz703KcA2UUZN1zSfmWT0xzPoSxD4ltDtqdelnyEJCiCEGqvzj3KkmAGv6
EnCCDcy0xtGqfZOzc9ogjo0ODWg7W/jBJSUh5jrAAWMQQU1Ii8um78b6wrmZsYPCu/AeMUdCP4Jh
OxHVuIZXqq9hBUXcZy9jISqnIjsJaED0cQ1y3ELOz1hKCicHHat+vrOBnKM3WZ9QUhZA5oVl3g8G
dLKF0GF3aMG9V7+VdeKmS+g6SMavCb4PAu5FFh90zt2EkceZ+S/1mk/ClJ6TuNdlyAOZPJAVNvEc
eKiexeWoilVcueGztGvgYjtd4PW9ZG2KW2MZ+gEhSdIk4hQXM8t/zgIMZmM5BmmBn+9bNFhv0h63
1KfV13l+61oq088shD/5vkps2LOYdLo8cdnHy6MDsIXfAgqVY9wO6bOlt3qYJ/0rHNdhOYGjPE9N
uZiQy5t6iVvzWYyg3XgXA5TI3y6WxCDylxhU9h9FMwt1g34st2EJTdxcfpwC9Ex/rD0NoQ0aT4vL
bBmhSWjfi0JFCOgXZsf04lVrm/ymZ22HwdOGE9ODLHk06c/QiDbF/SpY/9HCiWB/UJFrQBEfOFLj
K8Celbpza9+tXwOA9549Uq30PjdkwnizNsEbJw2GTuJmagpI1Tbt0h+QIU3pAxGFEF8isEu1TxCq
SaNqamGHX9msYJMHkdZFiqks6DNhhjJMfi61JMWzB0OAQ/JkSZDeDAGIei5oQlP9XnaR5t98MVG8
Ply98E+5Hboe1tZ5PTww4qHcFTFuh8+xQxhZjiM0WS7tyEZ1PwXcxefFNEK8T9OR96JchI/6m25M
pIIXmOOPBmis8cnUyyLOc6sJUeUSDJS856Ni0U/RaWvOuPmUKwcA6MIS12KOUxm2EYTc9dIG91Ni
6uLjAN3UBD6bpuMxbAwdP0D8EfVI7PIKI5jXXGOowGQIyZ7JbDVKz0bUA2QvU0XEcaGLzt8SNrvo
dlpYkt+0q+06jCK4onuMu1WsrOxXeJ/3rvAuPchhMhK3DashKZ61s7kLAsuzt+Da6xdxqIe80+xE
Q2qStyjDpXPVukXAE9oEbGtVsuZpcB7nnuanYJwXNh8xopxAsTzifLhH8JkvtxB7DbMT1AUYq9oY
Fnrbr0NWn9IEckDnKG9CdV8vIriSkRrZiLumT2wHLAjk2fUl8NrQY4R8t3tcAL6aL4av6LFmvJOQ
iTFYYXaTD6zJHh248+P7PkBL5JhmpB2xWIx/5WXM6Brc1VMm5HeW9XT+bPJQhU9hhygaCRxGlLIn
Ns5iOk0gbV7uMxtl4yWplYbPD80SXJpkCt09JkjBQFFmrU6Kv4RsRldRcMQP7wWsGLQO7Rqq8xQj
qXnKljkZEVrRNucLKkZR0T90YojWxyXDRg/dwRAXRO0l9Swh6xFwvmZoDjXxeQHWzSiDOO++Isem
sJf2KiSyTdjF4UYEe0svFVAw6Bv/te/5m9KeimrY1TLxS+cCdYf2evAoBrlvAADczi9LNFGvTY44
ab2kks+lnUP13tOxft619u2QVJ6ukxpiaK2orAlvI961n64R8yuNrt+IrH+o/2ynpJgNJ+Z9Iy6d
7PjYnpJsBadimEz1JQUWCaNrIFxkR51FBMfe98AxBuDU/tkUArlWK1n62OAgQackQugFzYlkLCZo
CCaTj3ERUYwfHhPTU/zAPCasPkdKFmPZijHKy64DxvWBFPkw37KlCaEKbGf0xILVg/L+/79/1wri
P73gprIIsLTXrHX2UuRIH6plKrS7mevQ/pKBDsURRPbqtV7wHzo0W7lYp0RMltnPlwW8d+S2ayTk
po9xEwbyWMgVZZgyrdckPaKaQKg5cLDd+xIQuZCkKImtAaTQi9jOpzDVZKpcV8/TTdHHUXqfLTUR
h3HAxBy0TbQghUFBYOqG+bGJugwBmdajoRpsyfM8Tk8ADFrzCIoAiGEhNKLq9oovk+SY1wJZ9alp
iRHpqXOyzY/RxL2Fx4Tfic4iY5E7L2wK7ftezuhtQKBx6bkr664GIReyWeTv/qziNEQhRq1s5oeg
9koeIwvWoVPPiJuX24S6YnnsacbABybsbIfm+PuT/q846h+a70CVyV/6Jf38S2L7/3pafk4aFPb/
8fB1nP+jMsMPkNjLYfs7Lwjt/28w2F+BmX9msIfUTrM0X//OX3/9hX/x1+f/Ce3L4io1B32tILoC
m/8ff31WXKntsxz9q+wqGHNFMf2Lvx7/K8P4YgFWqCQF//0VW/Yv/voo+k8wkkRXscsYCi/X3/tf
8NdH8W8E8f+YJUSx0zAN4jjJoNSdpygGvHSe4DSaIgs9m9NiJsdONTLkHvOU0WSWB1yZkX1Pfmdn
SPdx3UAJIluPE4q0/lsKPvlvjI11/pcOdQvR9oIQfYizzF8lRRMWm8PoV5GWWpLhrZYFbyqEeQLD
KrrFvC+67qDyK+UK8fkn1VFdQDBntGuZTnGq7gNE13Q89HHOkRaGY/pgW6sGRLJTKmOoiaarSw6r
Vmo+6UV58bHD+K24JEpOfZVMuf1l+1H/1bIpyiuKhnnZ+Dw7gVaoPaKK/ehAZ/B+Mv0Ag0Itrmnl
EwEh9En0xuJHG2hyGPkdFEfpcV4mecR09TfQ1cV3K3wLC1h94Dlmizn0N1Cpg/7K2IA9+Vo2gIoh
uQtCOt4Jkc6HnAldhRmSGr8Ud+mcdk+xGFh25HkMFfLkefZrcxTTCDE8b9lpAV73cRUxSkjAFB1l
zp8BWsigajk9psbxi+Z+emeWMTvRhdELMuvoEPpUV3Gqf6JmiMEXlT8hCZkuaiG36Bz8Col/jlOx
HlLJSDW55kNnFnNG4rlWOTRDnsMu+la0bXKYUEs8JvWoPow9iPZF1A8nxNbfCKN/oR4clziX8pwF
6/c44+QpiM14ilBbhS7X6o4CDROI2DfLO1GYzx5G8HYc8aoTJQadClZ/EBhw+wvs28UN5jzHE5kz
d9AIvA8h6xHTUfhN974JHQ9+2FWJj9ESNG2pbG6yd2po/AWECHV8Oy+Ljn/US0dzHEhJyGGO+9RG
j20TJ0U1NqnWZ/QQg/sxgtbwqeiY4rdQYczfEaeHENmwJ0vXor2gQDF3jJeQevNAoWeavcm9LijY
5lD/SOmvMWDa+3sGgaciesMTRixDAUsHYXM7T+k4HBHlLuoMxUBwKyRsNW9ZgHbGHZUoseGymcJ3
SJWir/ma0wNoJd2Nabl6DmlSgIwLd0wTgU0eJBIrEn9dQzOx0dlnHNv4sBJDSxlnKSrwQa9vONhP
Hqa6HX+hVK7LgQ0S9XAoXdzagflHg2B2nk9yrDsyf5ybGtMOeSvqg0A+Ab0S2zyGLn7DchkfVQbF
Q0yRLU1Z9BlPjqJucYopgt3lroe/oLdR2PkRFQyUZdebGbWyA/AU5M6GXXAD6iVXomoQHxJC/Kng
0Vjyplbz/YyUBp3KESkZ9BtdDV0miSnNbwUKzjdduozmYHmtdZkwVt+YmrDSq/kDn2T6F7Hg5KL9
wjG5bImtvBn5m0Rm/pwTVAoKEhaVpENQJWrSJXh3IC9b06yM+qQrMW8LXnQUwGo9qEtoU3KcWrWW
gmMsoxga8dy063p7HQ9NBKrHcUuf5iZq7qZ6HC4jQKoYi0LuSYPJYtQlmT7L3pM7qW18tFLTB7ra
9ivDNEwpHI498ys2I0ZJOUmvP7LyobQWTLBUWHqe55CzUkx5c0cnSBkFcqJnilLvBbF7cGhNupZz
Mxb3AmXLRzkk8VEWbXADltD2znJL7mgSQyA7BdMcOhhzOc8gOvdre5m5U+8C2En5+08K7dW7xNe0
DIrfqyo+sgkeq7RL0WRHfA783UZPn39/QTmPwY10a3yk0fUJJAMfqZsg59Tzr0Ki+uhsQm4nye2F
8cG9px5bAt9bP2mgg1BrnbsDn8bmMixaV3OS4f2UtRXKLMU5NWIt87GIL0jae/TmfPSk8sWeaIfT
04Ab9oDhqi+09u3X339fFhn/ZPOsO4sZPxEoVjz+3kPJpHsfuF5f6PTf7H1Jk6Q4l+1faes9nyEh
JLToDeBzeAweU0ZusBgyxSjEIAT8+j5er591VVa/Suv929QmK9PdhZDuPdNl+XxWdZi/+nj1vtQQ
Rmcd5MHXXI7+w1CL8n0QtU6Hfi3fKxv03yAjXT/mZmrSRkB9GEfTgqMPQvy3injzAXSSfBJwSTz2
q/ZeCpMD54J2Ni4JAtW6Wkc3jlwHctPI/SwciuQKmO1JklUmpNfSRK9BGILVOJgMOHp1XWNO6bWu
bOvpiGhaU+ZAIXyiMJuPEpoDmzN2PDKfDH1sRFgdPHRAT0MRBsdZLIhKcvwua/1HYJ6Xhev9rIM1
bSO3yUO3o/Vw0MJuqV32Ngg+TBS1iV8qlkZq0EdfgNzLTXTngg4bPSL3kVpfp0K2V6sTqFUO4Gxt
yLADN4x+YLLYTICFt0U/9rFUQ7WFdMRssjYKgKQCTYq8Qm1UIf0YylB2GgJIVvwc47/4VAQJ1wIY
mgrVvufY4oPjDUmWATNfO0KT2fZTnLnlBWnUBda/fapo9t322WeI2L2UaO+R9K67xV0iMRF30XtC
aLMprcPuFjiKLXinzbRG4DjHij/PbTinNF+Hb0sOtkdMwjv1xeTthhaqPY2ue8eH/AD+dsHBzaKf
sz9s10XsfZDDDUKlcWUV62XAVPsTkKXdkAXp5HiQGozRvKOVJ84mnPM0cqNKBlFEp6XWflJVIwKb
uATUkz9nGgyv57Ildt1wRNP/2o3rzoC1jHk98d0YIf2jI9UnplIuYEuunFZLe9CXCKL02OCncsCM
ib4g6LrIsl+t121sKJqNL2dQhVwmHnPRVrH2wJaJpkvJ6xtVA/6NITFLYUOMNrrOcQyGwjtO/jqD
NsTU3NYrd/CY8I0l5gBKF2d1mydImNHv5QJqaQjG4AGDYoKdclOWAKmV9w0YzgsZOIxwovZTjCeO
Htte0B3MX8G+ajKwvl5dzKlqhiIdfCIQzSKYRug8kQ+ZCg6oBqMyLaSjSAwBWYDNlxe369DUd7Im
zRZnNSQ8ZAEyCoqrf+0XxjuowAp7iAohUxSkmEyoWlwjfKHjUcjsC4D5cpsB0jmjwa2TtmIkjYxp
Hgq/a5O169SB4JLeZA3cn7jy+JhmzAa7XlTYr2zKwcjpbtv7Zf/UmAox4s5r29Qi/+K7ltrbISys
T+ewH5IVUx0O09Tw4xKU07aYO4zLbKLqEOqBnAJeir3DefU12xbsoii9O8SIT9imqrohsl+3OBfJ
YeJsAXw+uzkx8E2D6mE4ZODZCxaQZ+BccB0KusblaJZUFZ4DfM5zeVOsQqXCCItasTXntmj7tKwq
YHDgn2I9+/2jdkUFuQAqRh7BpWUqsXyfqDfGZU0xeFT1Ql3QHbhUhNO6AasHhiNsQ+Q023LXdXnN
4xzCuI1dQPHB3BfGPir1NFvdcg9tgHww2XAtoWcYESrv1kEN+4l/uLqXDpN5xg7n/+SP6/M0LzuO
OdwxR3joARTSMXALS3m1LD8UbfhXZIS/87gA86SqtKgCti9KIIVhlmGcHdL+cSGCGYFYLBtRH+NO
isrsp2wayNhrIWLcyd8wanU4k75oH1ilZeJ0+4KRHtXG5P581H2VP0mUjKmgYXHgYKySYEQBOi4W
g+EW/EOR0D9xo19W2oMWwVUWSz+6naS9ZD7LY0eRNI1rmSLCqMdtksm8eQBVjFGp6JN3fjeLV7iv
n0qU9kdIL76EtJ9+zVF7hV6Q6sow8NMEl5miKx9xXOp+O9Hyg7tSplaV76JecfutGMNKbHfX4x2L
q4ixeAktbloDvxpKjSFREacxr/wa3bq/boDDnhut6c1VUbPTMyDT2a/zF58xAspL1tFJBTiPW0Tf
oVSmibyqMWzeuu2scY726O1i5WmzBcn2HoFw3aPg0u/w+uFQlPVxMUjU9vJW7jNWmAeoM1xiSd2d
IAnUeEwUEx9qOR2tP6/gY5bHRUd8zzpECheBoPE0uDrNanarQ/4e1cNzqRnd+qJawbjbMCEV97ZD
l3EV+3WFl341F0+gpkQczPWh/ggw1TouOm7vkeY6b8aq+wF4CYVu1zfItwb/NQSTfqS5sA+TpzFH
FvQSPa4eNUnYRSU2m80wDdt4BvNR4I13qJbixUDAUxU920kB2RDo/U9YaqoEIzF1wpCwHg89zQ4T
rrp9HXhPVRscAg8ATMacvx+Dgt9NVQeFFFkRCdWoI6Zjq7RutcQpkssYfkO+NV6PSeR2WHcOyxjj
2g70Bk26OqiQYTujAk/HYvUvGbjyV4f5GfGUzQ+Ltu9kNfWzdn3MRmYugxeUT4pRuptYH7yhrxq2
kJd+db7kR2BNOAtFdwdC5G7121sMXN65CJWWVogBBiWiDxVvlgNpEV+JjftRzcWNj3V9zQhHYjU4
m6IEu4zxaPJYAQeM+2wgyRiqJQ1rDPSZaF3twpFSTJ8FG3Hj2KgvjkUjknvKLlkyyBkqWvnbSa7j
vqrXbMO0kqcpUyjPvO9C5/Ys5ISM9sabfmRl1L8AT2vSqCnklnkuhOe5VbgsTfYSAKu8rRGZv1t5
mJ0d8XCFZZGfQkdVA4ZDzZNhMTkipe+dCHSKzL/wrmjzyiQcwbYJRBvuHI7IDtckCM9hQDHHu7Hj
bYnDOQHrhnl4S9MBcVuaXW9moG4EXXyCNI8vzeSaYtzv9DAjghcpM+hDUazweGEjWKqpsx8sZzPK
N7qkNeGIG5RNrpPZGz/yCQwypmAXsFhDz8CL0N6As3t34MvewtWBdQL3dizCjmH/w0gI6OPb4mqV
dOVcxaCL/VftiX7nukw81YPwH9Q0sptSGoALs/NQmMs1gb5bnQpdPUzIvIYujQdbTevXqMj5PmIm
TJF1JGDW7aaDm6IhjvLO4djgRbflcCnc49cVG1gXbtl6zY+0gQsf15K99Zyt8YywMBtbw+S91nrd
FJIOHy1Iz0SXERa9IVkVhz4qEWs1eBQQ2DEGENV7QJ3+SfPyGjSKHgrVhnxgQT09DhFV6NnLkqam
DZZL3iqyQS9c7VsdQkCiSnuDFnXctEKJw5STIbW9q55a2bSXQC+4BhjO2XMHVmnfQEdzCtqwurWY
pfa1zBXO8aaDvKeq1WODqedxDZvvZm6Z920EB7RvpQ3i+jpdqPGq7s3vmDkW1stNrKpy3pIOh8uI
yNsXEM8PoGLPDM2/yv3vNSig5whwVlJRUW+NQ+2qZdbt1jl8Lro63FSQPXzraN3dVMpEcUBc8doZ
Ud/YEkUAIet7TyHKK+ts2UHQsd4wiEp9yAFOyuXrTeaoA0Rv531QzSOqCSviPMIrh3SpYc80UZvQ
Y01sMvXZzsGwycrsY+ogKqn75tyj/RrWob3rxawfBF/4zwx6fFBQCpJhVHwPXp8VO1HYtYihLDDf
tQ7rGyxdkQqIbHZioTL1/Xx4ECjG7y2arT1MeVCIAnRIIPmpSRx2lqcex8tyXSPIOqSkIFyzVQu8
EJKkfs7DdM07BHQsSNi+wDM17xFRIWBwImMiQ4yXlVp4iew775s0GUv8cM3TtrvOOHb1nKgcgwSw
/t3RoBzagl1ArVxSN6LvCSk2YTCDgq06xB03C512bVAiGXbMutuqtNntLKshQUEL7QoIzO/tgi8F
erAcgHN0fE9N11xWlNUIBSbeMx/RnuT9PKYWRvOdvqIEvrL+1itx2y6Vf5CdP+7xvfKDnAEmAWuo
z2yq+51iY/GzXov6XUM6twVjWO9F2wy7qWuWt8Hg8PGV7DG+TkPFxGkXQIq6Ru9R2Fab0mi7X8Mx
2vNBt9sFsM232rfLpoQANI8LO5IvaX39MkZmgKK0sPKC0Bn/rltL/1NLzKkPp6hPRszh+2EBJ6Wq
WlTaltEc26XUW4m5vwnNsCllPpsXQFDZh9Vle5uV45joUbSgFCFIVIhD/ywgDAgUq24d0sD2dhxQ
2IRybr8v88wudMaUATaX81sEBSeOEBZ9TAWyaoznT/sKF3eTIO+PXwZEFz5OQ4ZDuO0MaIdro60X
79jOZIVyNYce0+ASanN0zbFqtB9goD2JzlUVFScINosPzPOu++u1oziYy6a8H/tVpDVEBibmQ4H0
36EXtwGHfuPkVlmYXc6DAdIOvvHoWKXMiCGAgqLApVOS6QSZcwc2NSLo1VQn7/RcigvQtupMIKJ/
rykkdRAiNUXcu7VPpjyaXhvMxEoxZlR+9sDcnpji2Uly6yFG0qNbKpU7tgVktzbQ4PER8PTDmhbK
OL+4Hzo13dNGzMc2a4CfgajF9J4OZ2O1niWRajcBb7wpRZU9eHhsKEoXeU/nhgDg5FECA5A5m8zP
jjhbm9u8IsGmCbv5Dq/HGItFjV8ShZBp1UdA5QdUZY8M4OqNp/XrSLLHIlhRD03+lEJdO6cC2yTK
6VfTWJvQQH7nttzUNeQ0fdCoE8DF+mkkjKIKoqlfiWfuTJFEEUBDf1FbQsYgdswPUoK3YRMsNA1R
yMaeyVWS15TGGL23BY247KC5xRFvHArMxRynVo2PmJWAbTNU5ylXFMddvW6nUmMSE6H02AUUQ5jH
5UVp+63tJJSxod0Metq26EYh9PCnMyFAELOs2eMFXzGj28vOZhxpikEg+iR8LfYzqaFUpg7lGoys
qYIANaHlWB445+N+mYdlt/RI8fBldWz7bDyjTSoV7nb2MYmyTOHAnvGu0Yeg7dy+g5iMTUGR0CJQ
O9Ov7AdCXPtHXg3eZq0gzHaIgUKlUJdJAO3S3uWYp+IhHg7CYQyFR2+FaF1hq7PTEtgrRN0u7kIo
SKOy/GYRx5hCPejfl5BpnIvOu4oaV8s2uFLkHReAeGUxPTVFjRnvg8hAHLomRjokFGVhUG87nuUP
0wj0wHfCS6HnPa8KFf1QA761FqN/5MDbswaWtEVyM/qoAE1232LtIz9Mek68I1I68MuwHZ5mvVyk
RqlcTBWLUXei6uvAzl87KyrzadOFPmbLhvMxs3ROB6HNrSvbA7T2r2ZQ58l4X2YCCewVFJKgRRS3
vhqgV4IE8zrlLFF+JvaQhPPUVxGqvzD6iPjQo1vR3wDxdMnkc+wuSLYPC1QSicmudXtDt+0M/He1
zcZDSPTDZAJsAAdZlIYCekA7kWBOYJfU3uTFlQzaKJ5ddJfj5U4YNcVmKqvmEEHYPI4DIhrabxC/
hvGCrJt26aKkYsXrUBbtBu1DFnPQQ1vIR4dtWPEO7MaKeXJFf2Zl+zSHJe63HpisDviNllUfBz0Y
A0QQuE0XiHmzNnOB4apmy2sGdC83Q9xmUFLSvgqehDe8WQmYjgYA55UnZtyYkILAVpKUS4Q543k0
nFjknodFFgC3Wn/bGP9bGQUKR0s17bmVTy1HydWNwXymOaRUSPHrdzIwwdGE9iK4ATsy19Mt7Joq
AAoAjl22c7EN9bKFD+D7lMvHMAMkAg31Die9TauRZjh7TXSwc+U/oXwsd4X8RGpdAPxOA4D25RPq
yFdVzHdoNFoIutv8sQD1uoDPua2I8LcWOaBn5pEvkUF9I03qF2tMkD+yk92q9w65cccgmne4MWuc
adgSghRut1zbAAgmtzUzX9PYHPKWPmddxtK28i8rtOHHUjXlTd+gs5WkTKnU7xwO8rhv0PeQYgK1
BTHjoUKCeLxkuD48HembtSyP6JLU0Qnf7KhHPmtinlRVvE8FtBXKeGRfYc7UvpE1mCQUrCc1qnAX
oFSD/r3qc/TVbj/AnrFZ+CrvloB+Bc1UP8JbMh9ar1uSMDfmIYjgKkEGRZsqhDcmaN77B4VgxZ3W
9g1Ooaa4ccqlRf6EI90d6saZOKjtsqMwFsJk0KrvZjYkta3GFveHMkHddRhdWeLXeEi4CaddoJtD
7da3xpKbQdntGsxz3M32WFfQRVtswCLMINquy7elZQ9Y78McsE0Iy0eAfRcHS+dvgLruhqp4nIcs
nUtQf53V2X2R43+abHPqu2FJvcFcwLRdgrnfWpofTBilmFoE8WiXbQhmqcYrxNsnlo2ptvm9leTF
U3jVzXyoKug7185+VfVcpZlHPobGP4R4GyZsjZ2z5dn40cGj0SPhQZ1MrDnOgzqGmBIuWBCvsqL3
c9mSGPyaxUAdF6Xc9491i5Fasu74S97rb8hoQPmrzVs3e/dhlSeMDI+sy5dkWMnBgYnM0S1uwPOa
b/5a3ubZHHvNmOKKSufaPPs57EOoYreaB7cBMZBfQIl9sDJbblXW7tsRU10xjJFtiqbJwMyC66Je
kTo1f6yYIHH0+qg6Th78C+OYfUMeexCHHiooXtsUXhIXG6uGTb3Mb03uu828ZmeKtiWckHbQdxnO
BrxHtRRgcBGRpEAgbKNOHFWUy1M3kAIdXqDFKwCxEGbZsoh1Nro7pEKfMOcAADBazU3Dx2ILqMF8
g/JmvJ8FK49eWRRn6WFSb21FCTSV93Ed8B1wluKQDx4iS2kNWwKIRfOCMBP3wToU7BhTWqfY5Lp+
L3iIbh11NYRmoA3gT9j4Q282M0o5JEh9cT6xpClUDkIGUSuzXKG25wM43cYfwOcBesonJjYBngwX
soQvJsDtjdKEZSQVQ78JLZBkBTSjmMRjARX9foJbASFs9pNVFZAHkFTALGJriwOeYIJqsAWobnXa
ubbHoRGGR+qaC2n4BEoDpl+7vLBMHztRjbH1/Xtu12pDhamTJute6tzeu4k+gwqtMDUa/L/HWZl2
RPUHvfZLCrPgZ686gsbchwq/5O2TbScBgXJ5GVd+iDIZbG0XZAnUyUts2fpAzWo2TT+1UDTCFVkv
Nfh48oZM6AH6GFMmIcD5gfnVQ4gnKkTFY+hMUbgqsVtAjMYRANogl0PS1FmVzlF2C9vCRWiAFoOA
fWHMxxi3z37KawRwq2zb2vD7EJHvdprrpAenuJlMcbXljC+qtZ/SH9Muk6BSeLiZmCqwj4N72DPM
tq0xd7au/U+OEOK9x+FXYAL8nKhygdKBIhl37VJb16d+nFJlHT+0onzzWpARVU1RKo63veeCHcs7
sl2H7hJlBC13eBm56O/ULOa0z2Z+07fMptkIeHtqcCvj+AyOkRaJcKpNwUHnx3Eq2BZyxBZWMpTt
oM8BpmdoQgVvm6RX0QuR5XALYXl4zsfiNMAWsYGOcg858l2JkC+UE7hoMjQYfVltoFXagLmE3L8K
eiBAYHArWt45XxRxO/g0LgUmX7iiqLYWhP0mZygUKkwCw1u3FIc6AmjtcypSD20BtE7TTYhxM9M6
8Q0MaA+QOwFnFP4LIougilOG4T9tfigm+h7MgDHa5gzpfbNZqK7PvmI1ClBZJ4ShURFLgO6m8YQG
iovGDm4uVwL3DF6mwMx1c98qQ4IfKzVZl2Yd2HvI4hHHdghaK6rTDDfiAnH3UAdncLJwHZBwqvrD
gEEH5KYzfe4ZQBUdmKheeV65DQfp4L/uWP9emrwGTj8O62sOqG5+GAAlmbgAGOl2+EMXnkf0n+0G
Vqglv8f9nvV3vdcuP9dqjvoNqHYDvL7BaKl904TwARWZRhRBPIMqaZNGda2flmHvkRuoP1AQ8kXk
b51xCiExIRPmQkGKoZrGvq+KmzksWnuZ+kyicFUYhJ5aaJT0Uatc2q0E3Q3wPpSWJyboJn8HM38P
rrla28o7KWCvy62bM/y4LGsBaYUBG8a0jEp0C/BNTaSY437EKKJvunOrf5QYvgPrXTkzMm5Q9/Do
roB4AvvYNRj7BsHwksIJVEwxaSJ5DzVFdMsE+Zi78D7qIRVn08STmutiN1aDuyA8ElqQ0nSQEGYZ
JHOFVd+b0pl7r/JgEekxc5gm1MddmviaRAcIPS7rJMKnRlXfVC+2vMwBgJMsoY2dtqoK7iPXYAA8
gqqgwEEc09KzBxDn7VF5kYkSnIZ2fWFQWkc/p76n18+f+Enq4dkZSM1dl289lX3mzJJdU4sd0qh3
ZkIN3Nc3S1iQNCvJCG1/W4AKyVeQMAVQR0G3IC/g8Jrwh7rEWAjSILum7yRkP2KcX7oVdul+bk/Z
SNG8oew9uWbRcSNnemrCPE/FdZF0qANA3/2u94L2MECzvXOB+dBedJtDUIweqTs6gxoP3RG87g0c
WHgtMSjKUzhHOTV94ud4QxzMNM/ZANunN1N+rpnPUqCXC6QMZXbwpp69LrOFBcytr2asvloUHek4
97tyWLO9MBgZr0aJyTZrCIGskV90icqDbe1tC8/Erp3cUz4X82kC8vXQdRFG2DsB42Thf9ejzpMi
H3DLBB7w6H41kIGjQdNxPpUt5hShoZXrumUzePI5HzBBI583Gto1NFUdiIhuOYK0C/ZC4hKUCzUb
Rtyyq1XNUSUI+BlLdMoIr3qACJvHPGxUwqnE1DeSKZhThTzDyHthOjJPyFyp4tKu/AGaPrl3nRIp
yJXuM3N1FbtCqo3sMHVIBQPZDxM0Xpg0hV6iBFOb97AdBfj1sIgFCJmCcviAtx24axSdCohpvjoQ
BwD3V8zUcW69i+jiJ7qCVyELPRq7rHqrOPrPocDV1tLysSqnOWng6duAhn1c56Y5yyoDrSs7VIPC
jjINm3J+aVnQoJiBRuoIwhvRzYXB2seARWEHQurV+g55GP2oZR22D6NEc0iB6pOtrmGSuI+Wthy2
o5/7x7BszMc6SeCB8YQfesNqzJFPvJq9VgUpwDC25hnKtvAE0aOFYRcEp13743o9suJxyGAbjYwG
HaZvasgFk84H5mKkGVJ3LW7I4K171BzlCyTICHKcc3ekQzYfcYChsI6yukp6g32w0Vnv8qS3BFXX
oJ3xj4RiBnocjHaOvtD0wWY12VBuojnTN72s0pZ17jirll28kA/HyDY0nXOP38tmXrbgJMrbccn1
JTf6EwMX6RkvsU6qpvYeMG3+gWIg1qHHuKBH0CJwHdQ/wr6MUoQ0Qf0LE0O7MvZgLMT+aUEyL125
KjNogPJ1PEFl+x3D+Z7BPNp0KdaN7XzvUGZokWlRXOYKRB5bgE3hHt5HXeD90B00Bq0UybC0u5Lq
Npm71R1wQmzDEDqiCC/JpsEkTotNXrGUhBnBzcyrsxL+4yTB7flwP4P5MjFl7mTYSA808IYk8yVN
psJt16jC2js3FPfCZxPKeQ0+cswFLEmNSkMIBJ6pGcWt4o3AECM4G5K27P1EYJzPgeTVEg857Z/X
snoJIhgRne2+0ACNF0jwoHJo3WOOYxeDH+GE/8EFewJAVGwt+BYw9RfV+HmS9VKg/nZPKEFL2Chx
TsC177ZId3pdERANeLZ2x2zw8WjICE7ccVjjZOx650OKs8xyLG9UGIYwrzvxHMAce65dWG8hZCh2
M5TUJXRAi2zWzRXKx2cD34rKFTi45e2mgb52vBF5p9mWEu/D+hHfACeKDhQWv9vILgxvHXZYRqBT
cTAIJtBz+fFQhnwfQB3gYj4umPS5VuR2bcfvVdi5M2IHql1dDssGrlV2Ahk53MIWxK6Wni+N/Zga
mIFOXQ/Zatxo9YPnBZRC3caN8xaIPoId8KbJ7hGObcjZQFrsm266EZ5IiZzyfRNA0BGMK0ExDsdH
G/gFtjodUP9ISDM45m6AaBig/AH1fpSW7C0oObqMdQoTTQIPcoRfQB6lGm9FY24aCt0rjGnT1jQK
Als4qGBvZsJu1CrNTVn2HuQ7ZR6HUCqlGMoDNhXOBASMZG3cFVG2H2B13VsAb/i9EH4VcnlpyNgm
tcgB52OVqqFQkPWWiDeYy4s3eC8ePOXgt2A2kCEitka3rLjqw/sWtqFTrZGDvYAxR67XcPIqp7cQ
g+5B1cFaT1CSty2AygDOSogfojfk9ZdAULzPgCyPq7EUvmGFYVMw4jhXeltvCuFvXla0h2EEtxfA
54NbxQ8CG06UED6NGMhZYHORdT1oLNYZ86Q0OpD/L4hX0On/Wd9+nTzy/xbEJ21b/dthAJfyNfz6
t/5LFU9C8a+AQnVOeRSGjF+Drv5LFQ/O+l/QvAJBFwIqB3YNafy/qvjoX5L6REIXD7Kc+4JBMQ/C
fcz/498xh+lfUMtTXzJo6RADIv5XqvirX+i/JfEhrOL4HiQg4BwljWjwS1qNCOfQ8j4LwN1D3lVU
qk8YBOI7jIjOgIv6gHwXaHmwlR7/tFT3/+cj/k1bdBMgsof/+Pe/2lb++GAhsDwskEEoyK95uA3U
0uGgegbyNGuvsm9EFWDWwG+sRtccsb/8PFhYAN1TH4HfDAksvyTahBoBAuDU/YfVC86e6H5kxEP9
5c3Hyn0phlwXQfzfBP/guf3jZ/7iMmiHGmx96UOrmSPCIUffTYZm2YJMvo9M/5sP+2voNZYRP5AR
9EPUD9FD/urYar0mm0aJD8u1g+6uAnTf1dUChCNeHxuYF7f//Nj+yIT9ZUVDSiJIAwKGCNFf03Sh
pgxAWgiK5JbqQgF83vQwROuqOkAp/tSzxTsU1B47ts/sbYjW+zfWqj/CgH/5AiIMCVIOQhC5PLou
/58yB4E6LbBVtRSyJi+4sYzeQvppdlfj+h4JKDAYI4Ij8aeW4kjX42MF/RKqa2N0+VoU+uAdxmEa
fxPQ9rdnTmkItoCEES5qBjPLX7+UolFETF2I+5WhbyiQox6PNW52YcS6j2agn795DNf38i+rgA9E
IQ0dmB9FNPz1ufcTH3jUrRw9kVQJBF6PPfFOpDGIIyjBsnojXZ9qTHiI885LQhiuhHMFcLTFHKiG
NtBv2kdlhUj++Yv97TzB9xLghWQoKOL6fx3dBGi6co1cxX3rd/B2hAc2ZuhZbQdIPiIgRv0bC+Hy
HrNR+t+Enf19Z+CzJeM+kl1wKgKb+OtD6GslBjvhs+GZv8GQiJ9ymYJnouYtvu38CqnbHbAtvVvD
nm2gNgc5RUDVC3gHgwmeBzlnNP3n5fif9oUUkEczHHUy+jVtFplGc6g6isdk+urej8Apjsr+qDz2
piE5+c0u/HXx5fWgi6CT8xn1r8v/1wVwRQbZF07BSyTtO3zrh94gs9TrnuaZfkfl/ozJ9umoQXj8
86/846X/826UuN4CgmtMgjiCCex6DP/pnXQFiIgMJdyFIX0BcU8ViE/WBLGCxvB28m66ESD8GIdN
WmcsBlIMB8rbb77Dr0f9H9+BMty2VysJtt5fv0Or+oCtjpLLZOPoDDdJHnxAwmf5LULesBd+Int9
LvbcS5QGWZ3kB3BOJfvfHk+/fo1fjieklSy1wiV+UT852/afxO4x96SfEk8cOQRSFpRmUr/zPhXk
iHS736zCr/fBrx//yxYYW9Vk/oKPB6xekL2i0Lmk0NZocee8vXpmBI170q/PcBAU33R9P2Aq/I/f
fInrafe37fCnR/HLdrBlg2kPkBFeLIearHubQODYCDTP/Kn9B4MN0ksQJgv7zeHzx6CKv31wQP6T
ujPrbhtZsvUvQi/Mw8t9wMRJlCxRtmW9YHkEQBLzjF/fH3RqdVEQL3Hdb/f06VNyWVIyMyMjIyN2
7D1d+ooM79zs6qUTNoZ66iw/qYk31WZEByqOhvwHPabjUxAOiGOuuRrsU7c/VmTvutcxu0/V7QCm
9fxM75qtKutWOUSNm4DAUjfJCUzaXpbXt5foLa768Ek5L3QbknzAa7231rMmkBc+KdLTidZbazW2
9oPeu2bvZI1Ls5CRuT0Q5pOXgl1xip/tnwq8tgfUj7gMmFe6Kpr7QqIqbqfA9F3R175U4L8jB3iW
KjlWsyZXcfszy1Nn/Pwz84TEyRAtmtY8mMojE4ZlpZWfTgA3T+sB4NgdJRgh/Qbt0jlxeBQZ61jl
w3vF0dMldwwfx+5zL3ht6vb7aMHbqdfM7PLzzHa7lzKIyYSGz0P9PXHAjhv3ZrsPT94Y+7rh9dDi
nPZVuFEqN+r9pPhM2kwaTrbZPJBIxRHBKybuNLqQYhsprZP4Ne7sMvPkYmsgwFuqu0JdQXWlp+75
5WQ+noM1VS3xKRkXju0133U5k5nvooRSN0LNysbja22tLcM/J6vA/E55SVE+3d7GDxGcpeIgda5J
3heSLs+lw+Af1CwL/Yknq3b0R8VHyWcVrK299WpsiwXyfG3ag3c2MxtsNrMORLhB5yeuoHNzulAU
uy69mCJfYnhGttUSWtW2p2ilnnYtor6BIxA/9eNT3K0zEp3Hh7a5ryUKvPbprgBcl9nao3hHka0H
CGw63dmGfEw6xIdT6xSQnr2oPhXck74/UlfJM8FWuudKWY/tPjp6R9VNhjsldPnh+KeeuZHwJKcL
fMwfwpD/rK+lwWNDTK7P73yiTVVQ00F6GlYkMMTCSTRf+qm8dLpTyT5oxypxWoOC/B2ph7JYOKXa
h1MxrTiXMP+A0poA+b1ngT4J9FXOigPsOio0ZDhghScPTIEh4NLxqGOl2irrvKPfa0i0O/0vVSeP
5NaSnWb7rvAjqP2p6cvHLwCzhTN4J2gyHtPWVTlr57ux+mLS6XWQ1zRuUD0vf5Mel5MXK3sKBQeh
VBrMAvN5lHZivhZcM3NBWN024o++6G2WhIzk4hCGmkuSkD+3jDFkkSHArEbnRNPUdxHv+QWAfgQM
TtoXoS/TUhE4+X3T2rVuKzBxQtgC9qda1Uv3vnF92f/9QLOLN6jhyaz6XnoyyUcXjiB/OYJAP7nR
g3B02vO+qB/a+KHVt81xJ+nbdHQbwZYPWmmDI5N0m75qwFw0y4COSFOeLm7PpqR2+GBS1wbq+qP6
YvzMXaDJj9p3HRTQAesKxo2vdy5FYDBH5ZPpBy/0XShfSMMDVlT/cLWYmt19Se6JAawH6xPEg0Xi
o58tCw7FFx5J+Vb4dXtzZvyuBLrT5pg09mukNmj5l9+boCzCc0jzovQkHKwH7ecRfKCj/UjkXa1u
RNTSyazhru/Krfa7BPdDkemBuSffCcStl+hoZ98FhHbv6yfFy78kz8VG+1NCWopSoJ2+NKZTc+n8
jJ/Su2CXjrbwWN1Vm2zpNTEP3d8mYYmSTFzLbMQp2L6IaUmJZ3VvMQkWlx6/ViG9ayf3tGeU1Lwm
tO+abTN+17BsAsdagTO/vYxvomFz3zk98lQyGLy530zu4hN0cAzQqhzJT9EvWi7oGRaceHWi6KOu
go5uU/vc+Wc0Puh0OzriC42fu+o5fWJDm02Su6kK8yIvm339uYsQ9XINYXX7E07EDR+8u6aTviH4
l4kIZkZvJUaZ69DdPJU+dCLi2aaZnVL1I4hhp/pUf7YW7snFAWfOrTwnjaBPlpWWPCVs/Xeau7lo
D6ULD8y4pwMKEFOZLnibxWFntpCe0sBMJlsIPo8/a2pX981v81l6PH5vv1tfzgvx84dnHMfnYlXn
0s2CnvwzWvgFBCQa9OZ3+Re9xOiakda9vYXXjezfLdRndEjhWMO1qvF0o51P7DfwWITDA/0pxJWF
3WcvkQFpIq0SxFOQc8b0ogtQZvsxN3Dw3BjrTP5kjes8uBeBLGjlFxUQHubW8vLSHoLikNEzcvsj
Xw1gLtdnssqLcxEdwWfBJCo9FQZIFnf4nIKbKl1wvhDcxD814JDHJcOb4pQPZ/FimWa5hbSrz3oY
MSaEBVCaDgP8t35aHYgxhcBTPlPNSJ8AHjB17VOQLx20D6H3ZBKGLsrSlPcV5/qCAoh4tRkT+Sn4
A+/bsA2+WRQNf+Q7iY7b+iFOFmLrjy/69wPO5RLlsE0rKytkql+ebLr9ydEsPxngJqHTb6JzY6Xr
VSrvDOKsE4pycraw5JPv+LDi/05ZmRkm3EkVeDem3D7T6siziDohcfpwer5tTh9i7yl84M4SDfAU
KgRtM2sKS/r2g0A80LUHd4J9brZwerZUV2A3s2Prr/MUs/Hm84J+HgAv452oqJlrMMV1uzoXLpqX
o+hAylxT3Soez4YL7k373D5CUq178Wlhh5emPTtEnUmnDE3S4sGUtqbpBJ2TVFsphEuYEvzfe5nZ
pGfHRzvSZBJEjCYAPI8d1MWzygdDCwo6PIO19Fr9IdnTyhKYXthvxG8Q2Cjhnr5UNQLaZ/PfUPSH
2BUyQOMOiDmtI43v5LJ/2xrekoTvzG72SdX35jAJeZo5DUaHc0N3mkP9MoJWsV0dyRTeA8cI4coM
V0MB3hNsKyBbye5b2daGn4V6r8KJE9DJQMuNq+QkE8p9Z25HuoBKEmAurRq0cOJH76KxsZNw1VA0
1ri4dACAtHkXjdPQryesMwnGAx6qhXFI2l+3ZyhNa/1hhrqkIDgzlUWsWeoBLT+aWmRm2KYPr7nV
OSpIb31TGq6mfFNOG4un/fiJpicAPwtDfwiSp8W9GHoeL5iQLEQ0BB8i1TOsFaVUwClN7VqRU3EU
ADMFS0N+8JyzIWcRQ5rG3T/7SVsZFM9O325byxf1X0bEgdsrlmdUC+767dKcL7GMWpauyKYmqvPI
LRLEWBePg3QgC1fT6yOuioEmdZIzPs2EFq2LZ3v4IuA5LRfS8ePJN6KVRCau89FfbWtuzU1yXoHT
IgtEqfooOIDa5aOrdjYg2W/WHiRzoP4UXodvIbYY8qsRKTnbvI9B/bdPpeKrwUpMHMA+8NTSmSER
sE6BKq0DkXln5Q3I/68myi/hlpYtmjoyc+Eo6dcMTVagAKBWJKO1MPN0Z+vYyCENlxDygoqw4SII
79o/upPCwhQ8WDTZQQaBRAYdTj+abAUtFMen/NpvJ95s23wWnqCXPZsswJ4AT4080Vwrld+Y6/hb
+HzaJ5xLu9e82KQZaxUNu2ZqNwZoa4fQ3fWfLcFrJnbx7Vl0lAxAhz8CVDdteUWqaGQxv0Y66fjf
wQRcclCQgOD6tsF/iOQwvssVmDnZ2qrQej5i75X8WOc8I1axsNY334vEBA64uT3YjFaRK2w22rQf
l3ER+EIhhYv+QJJlU/402Goz8bqC+JGu5Yk8CMDbb8gOC9mu05VM0Lzljcm76mf5CoE5F03w47SU
AbribUgFm6IhUf6w3kLriw8laoYYw5AqHUoFgDEwZLRWFlb5Y7AyTVwTAXVLMgPNMy5AOODhKHvp
AKKvlG1URHga17/OP0COHgOn7tyxtDPopsN1+HVh0act/HDUL8ae3ReoPlmRmjB2TAfwF4Dzv03w
tLmtfW2/doCAkAIAPcRz/BvZHprrwq8BOZU1UkgBEN/725/m2qV+uRCzbFtoQfMb9510qBNnTJzs
MdEcsPFl6CyVmj4+iWZrPrtFUmschKQcpUMFp41JC0XGaXTFxjFBbk1cDTxcfEHcD82CW1kceXaJ
nJIhEoeASZZwgiq0odhh53UdbDYeYi5q7hamrdWusfgKnLby1lbPrpLkdITwW2Ng/bX5Un7DxvTv
o2mDrAQA9DsSHYRMzr1NZHJ7V6/e2JfbOrmZizOkVZBlw0QhHTTlSZFoiXJD5OruCSCVh+E7vbb9
KlfY6XHBnN6ExT/OeCq3i1DtcHrfD2ydjVppO8CYEf1hpasojjD4JapVVu0Or/SCQNHxXGYvkHLb
6vFnHB6Gz2O+LZVvhSTZifSpozssoBZLKRAe6UQGiQoHaUxrJEzPSe7dXqjr5v/vx5252yjIpbZm
5ANNN6Xq5Nwz4GelL5Qfm2IpzXstsKDGRL+fCBSCPOT7tanPwrnL1Vw6pLVXQPDd5fAtqNQKgBrc
RTm8bLGfR9vF1Kcy2feHTbkYeGYNhZCZeaNlzJKwne4Pur96pwDjJnum7oiqDWYzaV265U4QGvq1
4Oi02J1cIKQWsiMK7EkuzQ1R6kanzdDvZIrh9Uo9+nQU6sZjqx7C2D+2m7bbas1+7FdwG9zep6vX
4r8zeCvsXNizmdI3W8HDTBjo1GSmS+yDbOhw/AZdLuqUlG3c2yN+TElO7koHM2JafKHOARpnaVSz
DtTlITI2ChBIcK6V1PD+gM8QfcPGrULfaFaF6JTqeqgSePb9VoL9K/HPpX9Ov2jwVZ/3E60RWsPx
Qz/uTYCngqvIsLtswEkavJqM7GspfoubfdV64/nlrG7KdCOb6zNkvKfxLk/Odn4uvPRIvlwmpyI9
RcFdXB0WJvvhHFAAUICi6KTHUbmZC5wNMToiOi1FBwvGJUI7FZxug2iRZK6SL6W1MerHY/7AaU2S
XZhsjKM/ninLPmqVjWxHcHJSGuVj1/oNS6nyRxq8KHFPstsQqxGEETzcC4KHJkKU8m7b1SvanQr/
PHg07VVgEV/knQh/EGU2QDCumT7ent5bFffdAZhNb3YBIN0x1G3F9NTesxpeiM6kBP8dtsmttWlP
foieWwSBwiNZZENm4b3Q2KkaCSlfLX1SajlzUx1TcyXZC0LH6v7QM1zKXsMyKXSBOEfJqYRVnq+Y
ewKRADwXB+ipVYSBqnVtwDpHI4GrQWHjSEeYN2D8pAudhgNfP31PGq+W96TY4RNrAGVjbABF0QMo
bBpGTizfa0/33SvP11L2z/lo64Gjmn6pfYUf8fZafQyNprXSVUsVIV8TSSO/91KlFEsgbUJCI5Vm
IV+Em2+sP6VhDn7VMdRVpjoVlEXFdpxi736r1wvJzA/eavYBZkFp2cpdrRfEf+YRLPjnHJCu7hjy
Dk2ZhalOv+mDWVxMdR6J5ZoCJopgWwy8mqflMLxIOkD3TQF9TLa1gvWp3EHPBU9ala0XBv/g0mbT
nEVeYqIUfTDZJG25lKP1M00cvt5vRYEW57uq3WiRr/VeEGzjciUd78Nyheabldo91+JS6kz68M6e
fZpZcIbiWyoFtCkdknRXG2uT6gRE3ofsF7i9AvhAtRSTLa397EiC6IEQF63JAwDHdPgFqU9iIhOj
fBWTp5Q+x+qxSV5YdUKXoK82txf/48MH1AsMcIqGihuI2Q/AL8TT+nRUT4dEQ8JGz5H+UWu6cGtr
/BYYdBqN51Hlcdm80pEf7U7T86vSYJSrDF5DKYB7KBmC+66EHlkdhj+mTHuHJAnwfOuvxHzDSkmG
n1Hot2Nn7LmxnseqLBeCrQ/RJZNQeCxKUFkocGLPTupUqjdgmzodynQCVehF7/VcW6vba/Uxec5z
XNLJnILfoDz39vcXd29t9Eieh0Z0KEz9GxpfdOfENG6gRUWJ6RRIdBOpd/S5k5CRqZw2FNWVdmmu
H93S26cAPqppJKBEc5Z0RdEjgw53iA7oX5Ddq0IXxbOjkzaVvlFLqECBTVmqAiGo7iTZWhDuqqN8
MArpc9PF44L1TqfhwnGYIpAW3aQqaYEassR5JFf0yG1FQRDSmQ79UxGfD1FfGbZYh386WmQWgh95
dlam4TTVIgtGRU8DLDoLHE9mqono9jD3VrnTZVTTJKWOnKKGd+AcQp2qxutaVkovT5PvxYmXlCJm
wq4Sx5es5RbPW0OwVWgWvPCc/KQAGjaNti6go7GTXlWcGMciad1pA+vReSHqndfdpw8/VSFMbIew
V9RmL4JhQJdTAvnwJPeUPsaC9GEp0W9iBSc61c57TTCkTRr29BALCTSjIZrsdCLSFVVAt0yz7Zch
KyD4EOnfyc1wpZg7Hald92j0tC43DcotytL+Tqz0sw1+g1mBDqWeqxnaLGLuhqAJZMTTDsgh3UeJ
CK8pbdidGVe78Rg8C/FJeJSTMaTq3htrpClSL61kcXU0u3vtCN9Aj0SkA7z0boghqGsUCWYQbR+D
67YHyKk+BcwTVa2RKEDX2vtIbLr7GDV0J0vozrl9gufeji3QAWBZOphiXacJauZra/hyLHiSq0N7
tIrVMWL1Q6GKCS5Sw9MgInbi4wusrDDoVsRGQQiQxkhOoOAyYrYybfqtIEACUVJZTk9VAIk4Kbhw
1H1EUZ2srItHhPQygqAh8euWRqMMki5X7nld357KG8j/8uTJ6qQYQKPzhOGY0MzvoxOxQ7XBSnLr
6ZiX2U6Iu8/oybiJbtxrGJKT6Tm0WXGz1kZypVBsdfdJBKBFkeBAOEsnDzFciBPREOGhiuqFMtFz
KFz3bx9zEmAIf2ef/vOBUGDgzz8z0ONQCNSzP/6f/0fph/x3eqjL379rtB/+PxB8UFjw/3t/i11+
hynssrNl+v5/Oltkk+4VQwfmMcE5wDlxqP7pbDGU/7IoLEw4eLL9U1ryfzpbtP9ip8lUstcKZxGc
9r+NLYryXwa4fkkUucVBMFvG38g9TAHXhWlBzqtMTz0kIWXMAZa396aloPV4lENQAYVWn6E3jeq6
XMEGCJ9LSNtuvXCHfBxOJcmJTzenZID0hky9uFZzwQiaU61ykZ6qQfvVn0/SSGgRxHRYhio0uj8v
duIfk7zRPsP01KmwYE61S0p1cycgwqwIiRS5rwJ9vKeaN8BzEevHhWiBRuf3y8ibWRZ5S9LnzzYT
m8xcJ/9KgqJAetxtHvyHtev7tu3v9r7vuv7e4c97l/91Xcde85W73/kbe8P37Pf8ceu6/N3a3fJ3
3pYv+W5/s3lw1/ztnh/e8K2Os+G3+SubX8mvn77Fz/j5zbP/sNnw22x+ne1Nf+1vfOeVb+Ej2M70
b/iaP3i27aydNePyvfzGT6sHfv3OdflVr/ybjWd7Hr/xxd3bm82zvfEcfsbzPMdzHGf6No+f5/dN
v8y544s9M+ETPU3Dr9bO9ou3nb7V225sz7l3XL5m1utVxuQdPp3vre8cx9/s/emD8tlW/OST853f
uuZbt/eH9fowLRMLNf20u98n9jTsweFf3zYMeWHH5pmO5FjC/nGUHvf+w+vGf2ZSnvPdWW+dw8JI
bxi7iyM2t435Eatp+kdJTnr03ceXHw+h/WB73+4d0V4Y5w1rcGuc2S1RFVUeGdM4bNHL5umJfXZY
b7Zkvdu7O8dZgn7NU3szo7emCO7iMAdSXRxHBty7r89YC/t0e4/wc7ePlTVt4sUICB6jhB0zwuPO
300G7e/f/o9/Prz6nI0HbHX/uvdf9w+FzcHZv76yl/bdCsPaPK02q9XKW63u7HssbOvs1pjzt7u7
N3O8s537NfvNyeNYuM7jzrE5n9720dntsL7teunxuzSb2eNXFdt2em0+ui/uM+eGFVuyam3mXz/Y
2vQRLhZsxJPDw4of8l8fQo9jyXF/mA48y/bEfzb2iq+mUx3azHD7Z00Ky/7jrtfrP539eFgykTdo
2y2jnEVhCWydR6g1HvFSzw++82e9iW1/5U+Lvvfxce5hP7lJNoaN8Gx8oDP90X3wn93nzdPefcnw
bSv7ZffD5xcwlYeVvXr+1LJ8Ll7kabPC7rwtdp7b3v33o709sNWuK9vuIwbxatmfvXs8ie/aa9d7
xA9t95ODuW2qb6D+W/Ocv1YyoVdIIj3isPf2Cz63tfnc31a+/fQfz8z0cKI7x935fAgPv3v7EyjS
dMfc+gizO2g0hm7opqV+wb3vWYX95Nf2B/fBdXabDd56/cppwVnj8bklVp5X4F59nzXn6llPt4D7
wub4r+7m4QGHjd08PIW2/RUr8tkTbglvyyl8wWtv7TdftlltHjZPvzeh/ftp+qU/nh9eY/t5tH+E
9gZnhx96eOKPv39jjfj8tXN/wMfyz8f1wTus/zi4/PXBfuYW6W07tFcc1a939/df77dr7/Nmu/51
eOSmcB65DhzPO7j29zsuovXjzj1wRG1vu73DZ2/XLL3Lqr4tMzP/w3JzuTIid8t6z7283zlr756j
/vaNXw7868kpHNzd48sLhuj8WtiR2+ddFmevdxOiMjTOJ5vwd/w/trvau1x5HH3bcbf/ueScBTug
/fmmHXzAE5xaw2gzhmVMlmP/wPnnqE2jTrd3YXOK7B/TXY+75FxsbL4R7+A/TbcyG83G89UTP7Cx
7wkIfL6afnazWd3zz/WBRXO3zuNbYMOy+tOtyYm65+Ru3sKF9XbLgZxM3Z9s8MGf3GlkrzEhlh9v
7bv44920je76ZU+k464fXH7m9gZMt8O/B0JXgASjiybx9qOkYdAe/t4ZtshNh2KTQpotC6071Hk7
KWvV3u1R3u/yP6Ogb8WDnmyU/FYcvHC5WVDlqMonlY2gquUFDbKBZdqfX8Me0i5oRYW/SoBN42nA
wslTi9IEuDZmty65Ll7usEBBJWOpfmx2vR+dwVrentXHtUMCjsQXuSeeLnTPvl87qTFjWD+Ach/V
SP4qxkWyqfN+qaHn49oxiqVRM0XBjhTPzGWVBXQwtWGVdn9S4X+N4C1uUEfSkCjOrAF0rVR00fPt
mb2/It/Wj8yLBgLC5B1FA+j7mVkpL9+kHUA6FKlM4rnQXGSjj3uxQVftr4fi5cc7hyTidDXPFlHO
kYhPGshHEQDKoc4B0ZPHTe5Ux2Qp43RlJaecvopanwZTwvSWvLz4tVxHODhNaB6MKziW4qO+htum
vkPX3HroysxYCGau2MfleHPo1lBnY6a3jAefyZivE4RsBe/Y6vHCOFd2SwfUb9FIz/T0ectskJjj
EGdAaa1zEbXO8TgeB1QWmvFVCdslkdBriwh82ISRh849zZz+/uIow5+km9WkDBIO8slt2lK+j3Sq
TpoKJZnem0uNmFcnZyIiQBMyUPY3ZNjFeC3izWYdIwojnRv6AawjGqDklOwwHsOF83xtKB1uB4PT
TG7vLWF5MZQkaNoJ5WB40UsRsB3ypPfVcYSfLQnLhQM2hXTv3S5TuRhqdsDoLM/LSmJW8K88RBH6
7uZpKL7QHUGnj3oqvsCo83L7oF2zxsshZz6xVaGq6E4I00sRYD6EcjU/rupw4ThfHUWCnUSfOCS0
uS1WVh6VowD2OYd0/dMpg0VSMFNlAQl2dRSMncMMtwfMI++NMNACeFIn4tGsSqZsXjYlHDN9IWVx
zdRpRodOBQIVOmtno8DAhBZboaNEXlqK7pjWmVQhHRV/krxCXAd/Vf8vTjJLhzukoRJUw2zEowCl
XKwrk/iAoa/ObfNNU9UfciEb3t8bA9xVU/odlyvPO9x1TYzCTsNlRAHJ0S6pTLALMOrdHmVWIZru
EZI6lmqSYtani2TmcSPBjJvzRN1bKKUCKFDpHMQQjl6OtuUKMQL04HVtFQSn0woSxk6AIjBFXgP5
ob8OcyaoMOUGdFvfwpH3BoNSEA9LqCdtCZkH/TElm11tIqVJqoUdnAGs/jNlkBLcmQo0PdI89IAG
2IykPqMXL45OW/Est35R5Mpz1pb7UIctpqzyzCtPtJYqjO/0A93l7AHqEdamGYRiIRT66GnoPoNT
jjyorJLsnx37biA+EtoJJSCaHYTkIZqVAE+guXQ7MZRh1IQA5Klq6qRf2P2Ph5SRZZPbHVXej+HR
ICs9JM9T6w8s5k6ZwSM/KmgN3baxq/O7GGVmYkObQ95b4LR51rXISp1lqCUDYZXQBjhY3zK0b//a
xTEvNpiF06H0mVdXTaNLFSLKghYh4M6C1VPyQB5oYfU+Oh9G0QF+mzr1WlGb3bNpJgcIO9aAfUJL
f8rMAYGCU3Vcic35+KOOEVP7+3XEZHWiZo1zMvcIwSkjga9xI+nHDuBjW5jCDmR/iFxCUu3ldgCn
14dEgQvzvLZ/l+PO5qk3YV8UMBDa5yQtd8cuyzZ51Iz7YyOUu8bUgHajdLHg/q4t7hRtisoUwKtz
qqo+N5MCiRwWN5a0l1po+saTrXbikLfoD49Sof56e3k/xhbWVJBQlP/UNOexYKPQdgVJFe1OQUVL
LlIErpIcJ8YDyoS3h7py7qj6yxiPRn0P0tn3vu6kjuOp09Uctq3m7EFB2/g99H4L5dsrSwgTDQEJ
gSAsDnPWiXSoskyVh9wWjLxbKSd0e05H41EsThqUvuKCdV6b0+VokxVdhGZdKOtVD+sqbVvnQHKU
GDJqJ5DLcViwDJNf9D4wm/hewH1jHUD75lxinOP4HEUjtMStWG0jU0hWWZqIkCBrppcbevuMLJVw
gsobpdm/PwrQa1GtmmiPiHRnkzTgLR5PNbc/EmzWAYZW+QEKDdTAZa3YZKVOy0EeBdrCjK9YJhRw
PJSJsGE7esMYXCwtbxK9RsmJUFSCUSaH+9nOJRpFYrEV/t5X09X+Fl3rPFPeMrMXQ5l5NVRqiKgD
6nrtTm8KmouVWoMcxZLXdWDUkX0uqqWOsStbSoqDvAOBiKnJb1WOi1HLqJDHumZUpdFlQBExTR5d
nFVb5NCb+17NaPI0ITEvkKxf2NEPZjtduiBkZGki2IPO6r3Z0haX5ugC0kWCjIYti6nik4tpF/rv
Puwgo5B9sKY3GeHW3LdAW66g7oPNjnEtQVzRHGFpiKvzWsmNdAEFeG1GeBfCT5MuDOsNLnaxmMiL
qLGW04ByQlYxt4tGGF9bQT4vkX9dnRM0e2wZmQF97sTi8ZibnQgFmyZBQVflg7oTz02yQSliCXF2
bSgD+xcBTHHRGjN/WXdBmmVJwlCwg9qkPQQXuu5vUSYOf+uZ2ShiIY4ANI4WtHPvzQGsWBT3cg5e
QhVjrxSIdaMuKry/9P/gjrhmuBpZPBFc1vtRKhBZ0MnGuDBtUrvVoWUqssRcOMtXVo2AesrnMYYp
zyt2gxTm8rGC57TTWoJLHJWX9ebxERb48dvtCV0dCnehWlwz3DWzENaQkyISQvh61aIJ/PpUV85J
aY8OKZGFWswV61bIh/7PSNPfX1h3ioROMA6Q+lt6+wV9VFTU5CBfuMs+3JzsD+nJyf/hdynxvx9E
qvsiySQB1VM9E+9QQiwOidJlGwuJzNFG8bNf3V6/WZsLb5JpRJgf4HeEPE6bP8PG4nw8d4D9oQWx
WMACFrEebSQnsNC5tCMtiNZp34YeaG9rlYqF/EdA1azS0EiNlO70dPvjXFtkNlLXQDjAiTHvxg5T
mBdMaPBtmLRHV8iFo0eK4PffD2JoUBLBG0j2dI7j1GHRj6tcy+w+LmX0KbsjuscVWj5LjajXdhOW
EnI5EORIIFLe72aA9q6oDBhnekx7B1Jl1Bg6wUfoYJ3WwrBw6q6tHVAtjAc2FINj/n60pq901Nnp
PzNqLdid2qHY5HhR9+8XD8Yf8K869xaYyvejGGejVIYQj3iskvIua6LE6zUlXoggr8yFZeMRhUdk
o+Yrd4JwC+n4aIpTYUM+d+DopViL/jZVBP5HJAOB2+BtY76Vzy+OtDm2SLdPtn+KlWSfDD00NUFq
erdX7GOmYxoGfBAEJhNw+A2lejFMoo+ZJqLZDgV+EN8Jg6mgtHneZp1m2brY3pud9oSeYOAVkRHs
yHdvdSvPF+6XafffBa98CAkKXsoEZFsQ0nm/b2MhNlaN+Dld4K0seTWc/+kntddENEGarlOQMbTO
8aZsLXkpTXvlGBCfT7g7RYdnZh7aCVmkiU1CH9uQHBU0Z0UdgYo8voMaU3WaKuB/b6/4NeuZEFJs
qQJyaX5rN7LRJ6OIF1GjCIUIqGR9IxmXTsLHqwfBXPhoZCxIA9Q7OwnknMO+NNhWmMhD1KyMbDOk
o4HkohUtmNDHFWQoqC/pb2ZEcf6gwlfqYqmxgtlJiwV3yM40H4pgRz5blaL9irpksc9himze2wtw
EjDuZBpxXzBdvreX6IQgQ1hAlQQ8WHBVZAu+FE03/iga4+xKUir/IA3S7/JIydZJKVevt7fwo7lK
CgkUsOqAzyS82vvhk7QQw7ZraBo+lyhJ68avc2m8aikJqsJCcaZRl6LKj0YzjcijlWoaWVZl+vuL
U1pBRYacBDj0VJB5tBYNIqV6my7s5GQUs2Wd6Bi54bBP7p6Z0aDQCAouQ5a7PArl6NCjFr8UCDCr
boke7Kfi1MKgdTIjckY0DVRLd8QVm6WJmHCWGJDs0Rw/iAyIcUopb9vCOSh8DeFUeNsCKXrOqlI5
LhzDK46PUglPZVDA5FF4E7xfUhQjT2qHsLw96NUn/OLpWQrQlGjVEp1HtYq0w0lJeCojflPVvoz6
jGELVVV8jugs+Qde+w5dewllvLLyUyMCmTnC6wk0+v7DyOcKPVUEtuxTgYQn+fP6R6cTz6dib9nn
AZGNCnWmIoz++ipjESijkzkDr6npM7sSEd7TCpRD4O5QzxlEAIEyrtAJiauF5b62tzy8wKAqPCcl
dfr7CwNG9/4YgDxF+6xqgs/tcFQMb5CsYFfHamOsbp/Pa4NZpK3IQAKsVt5AFBeD1RDKR6gRZPZI
Zn2bS4jSdEgbuwj9dc+3h7ri/GCRZBgKigbFPuX9vKRA1QYjZV7G0Qh+HWtp+GzWRrs6pefzmoJm
9PX2eFemNhFqTNEhVW6gAu/HO6tCnDRDhl/PDKRKIgqYZYlqd8bP/P2WmZScuRKZGtnimW3EepKH
VX2Ej25Qy9BW+wZhTm1MlY0ko6Pi3p7YFZ8KHy4Tw8uJU8Lx/cSOfaqfw0ZAoSdJjk6QRdXRFgoK
f9DhVPKveigRpyq4axZeTtfGJd3IkPSiACaZnbym7qQzhM6M2yF3ZvdNrN4j0oMeWhpHn7tMze7M
NhIWgrsr2whAgRDAIPjii9lxaI1WTWohxNUhmuEGKac8PxWZYxiVvpDKuWKhJn4OYnZyxhCMzxZ2
VLrGaJF8toNqHBEmHKH+0FuYZlAmcrs0FBYSLdemxrN6Kp9QRuWx+H4ji84Ii96kqy+rVH0jC6Ps
JqGWPY1mfF6w0MkCZ/cVVN8KtQYDOD0X5PuhVL2Q63AI4MQK4/O9ii6fe0Sg3L9tmVdH4d7VZI1q
oPV2kVx4EzHJT4mu4U0KVKG8IhDNXSRE3V/nwmh6Q+aCEHRqiZq3gVQRpTd9QNYVvfoetWQRWcO1
eqSu5g60ORcLLvKaVZChmt4xBBWqOVs6URz1sonxW0JdH+ioekxQWqZtkOjFKGDnvr2E10YjxzdB
qEgT8657v1F5Wh11Jedwl0MRbtMYap7qFBobse/z3diNzcLsrmwZHplMNIxmjDnnMzsZct7R+53a
XZvDujNGIqrWYUY/6MLErhg7Q0yJMXK0Krx07yfW56qEUiLnuG9bg64dsAOuccpMOpHioDz89Sqy
iJQmqbRbiJLPBgt6qU9rZJpt3Yqmnn3RKn6mJRxmdgDZOkyXrRr9vXfkxiZbSkxCyD2/tsfMTPqo
l1P72KLJehKgtJfh9qoaTfDUoOxt2F479/Y0r60pQTXMwbRGkWeajOnivEX1UcgT2INtozpvZaqJ
3jlRQvukyksJ9qWRprvhYiQ9BxYGKgi2iqaOWyiqjPpM6+6pzZ34lLOVtyd25apBB4G3/BSbcKfM
JpbUpXmOKim1636sV+OgCZ9GPbBQQK0KT0DJb2sUcfD1fzEopA9vECReS7NBy4myMzaV1K46FjEG
CvIZ3ZnPkZ7CV6oXit9Vkbow5pXnGY6fqBp86tRoO1vXyhyz6qjAWMhLSbLDKN1aiG5+HYLo+DNL
lORVS8TS1QSx3MhdnyycyY+x9FQVwoUSUdN3NT/8oprR33uG+KkxeumxkSGHP0dl+F0ICqg8/puz
K+mRG2eWv4gAtYtXqZZe3Yvb7W5fCK+SKJFaSEokf/2LGrzDuNpwY77DAAPM2CxJZDIzMjKihFSl
5rO+JZN+5+Y7nb/fr6PTdsVJQR4NQOH8OlImZRgjhlU3j0EcQkuj2YtExA9//6BvYymqzgI4JGhl
wNHO71cYhNmui1sANty2X5rQru3OjHpUUDtz4xdjs+br31d8+0JPdS4gtQJsPbRlz+JOayRp6YIM
QppObvAHU9k9g8kvBinRVjlkiYLloGroCuNgLt5jLfxp9X+y+ChLoVB5Piq8kpF2EXzfKzrBWRUC
vjiYwO7HdoNoxQAT3k7xAGF1R6ce7o0k+vn3p38bJDAnjo2MWxJYA5DSsyCBjgTSZAQJ2Lokl/jn
az+l2zFuy/fE4v6wEiDS00TxaUEA7L+vhNohZmHALak4K9ROhXLzFevR0z/Aj9C374Sjt6c0wT4q
EdeRpyEwnF78v6KfFqQXzkDwLI+H+QcukB282PtddBqAN0aNx0b6+XXaiukofJI+//21vj0sWB1Q
OgjPkEUDIPb76sbC2dDC0a4Ccwxq4FMOj1+h4v98JE+rwB0IiS9u53MZYZyQEixtSIgD2mZXwqcf
1tK9Jzr3x0c5GRCBsI0C4pxXo8H1I2Cl4UVuYboHKZ1DGJbS9T0u2B9O/knOHlBlgUnhN+0k9E8z
ucHGDjKgabZjEAs4skg2l+D7OeiXGvKfU1Lw4Oip2VGc3ETOGWG6iTGnfvpEcDhO9sNaDh8y4F57
2bj0/u+74U97EcxLdBlPgCV46b/vBglbWNRbHnd+selLKua0BphwsjjchstJL/RqRr/9Af6c0yvm
4KZ3jsIfYsxJ+/ZUxIPJ/YYbnA39CuoHkm/u4FtTzUAU79NyKIBjumJ5imOSrVWWdvNTCnOV5Z2H
f5sXIMPCCCuaPUDA83PG1AjDeKglDOirhZG+4mN0eaViHMbats2gQXXs+8eGuOx/CDhYGPwCfGSE
nXPs33SdniFyDAgsmnVN8Asv4UbevkSF7d/JXc/OCE4eA6MHCuk4iRTf+fTf/xVs+NoqyVKI19JN
Q3OoHPQxGldx+Ps2Ogf1/n+ZEvEMEhYI2mf7SOGCol2SdDuBHoVhg91hqJ/sRwr10DmH6Sj6ifDa
SMg9d9wdZnQ7H7g1/3E7v/kZZ8EtnehmkNx2u26B7pHLiuWIxHCDz5ZMdj0L+zFPTlZQAPwykBn3
f38LZ/fIP6uD4AfGSgQkFQjO7+96GbuxE4XtoDzR2Ktszv2eNvC+HqFt8M7B+dNn/fdSZ+hJHpLC
ZxL2SpYxaM0kUCqNnR7f+axnge+fB2InYBjy+sBHz9V6ydr2WduJdse7pdiuYOyc8lr7CY7siReM
fiwmw/9jNndaFEx6nEbMmFOks2dJbOLTeclG1uw23ja3GehNMA6h0TvJ6h8erQCe94+3AQZyzlNl
2EQNnABg2jHnS3ltoyHpL0wiixgicEZjBqiYEPH/vkHOAs4/j4bW5YmphbVRjPy+QUZe8LbzabeT
jgqOBjDca0NdBL1FS9W7wrHalO26HRs7o9v+98XfbBn087H3wVYA2R6x9gzBXFZTpISrtM5m01zQ
hUMpCsTXd1Y5i+hpDhQdEvGAGwACoxd8toodOgywjDG0RjvfrLWHV/OdmB3bE4jC7bXHbS0VbKth
Z928E87fHD8sXaL5DD4cjIXA9P/97TIxUt4LmdQRHdvoPs6mdX7ujIlJWoHjos073ag/rYdzgTsf
uRzo6mdnsA3pEHMyxbXv4fk8bFBggezDACWZsLxz3P+wFLB7BggfBCecw7NHmzDRtfSg1NQcVcee
z3BwcbiXEdLm5Z0PeJYRnD4gWBBosZ9kUeC1dbZHRZ/PkbMbnkrT8brlajoSDj3XmBTNo1nR4+eb
FfC8csnNlmTbOx/xzbk8LY/WCJI6MHewU3//iDFhDDlwG0OSqCmPJMDwIs0XANOUQG41HenDfz0V
CTIsvFZsHuSL/8z//ut+nBrXc8ER1mJ4f1/0g1r3c9ead17q26f6bZX47FT0MNslcw+zFHT0i7op
cxg6w0IMkzXsYV2T7J0486flgM6eyNkYpMDz/f4SMwXstINT+g5BjCpxmNLFd3DyyYZkgEGhSn2s
9jCx7tLDf3+bIA4BBkDqD+D7/EgAagSHP4a9Tznmr22PNuao/yMdCB8JaicQegKigw4QTvzvTzeM
fmjzkqa1x+O8QnZY7dDFmN5B4N6GSwxA0BwIHCoZ5OJn71BAVqDZBIOoT4yuT1Z24550XXT5X18Y
VjlhRGiJApg6h6b0mGztVBKxm9IYmRlGXmFzot/bD2/DR46QiBIXI5rouOan//6vTQ6onvtkLsWO
rH6s2pbietsiceE4mvV/f6A3V9yJ0YSc6iS6jWGh8ytuGU9Ttl3XQ3bPNN9Db+VTBhfSwyxgOK7L
kVw1AFHf2e9/ej4wIRL0b0ELwOjr78+3BLzgZsZbFF07o2UMKruOVVE5Er2nh/ynpXCicL+gXgEu
crYtsqFdO4x+oYMTEnM3tSOUrtcyek1BMPzPh+k0vQcOEhD1E6x3ts9pmDs/2bLfTVsYj0wPv5Yk
f4968PZ7YT+gHQHe/+naPI+3OomgHITJVmzAwn+yYwi7QNL2BnOv+pa203CrAlne6429PVy/r3oW
J3juR4xscVixRmu4WCfYuYx6fc/o8m0ugqYmEDRcmxhBR3/z922ROd/1M0FRQkrb3cvehsoXDh4j
6RRfR63gsuo2nlykreFf/34M/vSAuMRQ2cYn25zzGWwX9ESIc6iHclhr5jbub3oD2db/YRWA2uju
A+3FwNrZAwoLui3POijNrushmcYeHLLoPVz37ZZHTYNAmJyUs9CLOyuqxoJKFZlWQGA9cAvzvglW
gkEsvbyYZWzMOyHxtK3/hebiMbAcZrshoIUqCtXk7w+1Niqd5wCNPB7ggNn0c3hQWTfsxHLCqphd
2cXf3+IfjgBQP3ZioyDjePOtWpOmZC02sSsLZBvGROhZFRC6vkChYg4reOU3a6G13P992T+8VsRj
kG6wao478+zjGXJKvuZV7BpcPodMiXDJOwtId0Qx/97Q/B9eKpJ/aN2dwj+qqrOXyhT1BWtmsdPG
NCPGz5D61WAfQLS7y5luL/p07OR/DssAGqHbdbrgIBNWnuVyabFtWlsr4QYHW1hgS/wp3wwMMZNx
/f73l/mH84bGFY45gGK0c88ZVMYW6AK0q9yBR1/AJGvN6iGwH//LIkCigXNgFOy8HKbR1IDPB4sk
EKChDqoohbkkC+/coG/2BeATXGPo+wGzORFdf9//DsUbmoti3GG2HFZMgN13VC8bPEai/PPfH+hN
gMR+hz8KUg+c7xT12u9LqUUtJ3I1rAzGLHniYGbxyy54DLnuRr5QBl3peYMFZLpBQfOL2CxL3tki
aKG++XSon0CVRIJ8YoJgmP73H4FyrsfQZz/vfUZPHlgkJEM83K9D0E0PDfRUS6hUdzIMrML8pBZD
RUtJ876O0Lrj8551NJLRxyAT337tenAx0sttKCfy3BYKCMVn7nuhxEVBINz9Q0lBIF5POsoJHFn6
VfViT7eGcrh2e7XOdGdWtHvF0TCxJE+rmxiMn+CFCL3HqmvDDIOBopXmV2TotH0OcciTDwvcCOWP
uU+NrWPru2gvyNjNohKREfLKTqK7ooXIBZpjYvUvrlUGDXJlm0UU8N3plK191K8bq9BhK5dbOpzU
EkTSDuUz4J04vc4xS0l/MI3Zp089CkJIro4Yi4pUjTcji906EGEVfvzo+NW0CGlqdG7V9jHyJMe4
JER2Od9JNMn7WnjDlk8QbF3E3TJmJLkYGOMACPEsY/Y6D94mYZfMmyuyi2UOTUj2ZhWOmHqgA0uL
i6XVZDsaCapVpZHzu3Yf+a7EMK1kM4M0qZ843Y0tT/zjaEOkfgyTguDs0UAp8POsUc6uu2EZJ/IB
fNmRfzAdgzf8bCPdoVBZ4UQqczBLXiLbUAy1JkGp8HHKJ3BaWQPpiL3TdDa1LbJBPOiTDo3ckYRY
9jnjvtBfJrsMcI4AyKTsRz0KgK7VqsSwtChlOYsu2iQ27jHvnOlRRTTBwiZpEJSkUPSMFxs+564Y
mk9dVq4zgXI7HMuGy8Gutn0oWjuta4WxmTJ92DaoPG9Qm282L+pTVxY5dudzBz1+uNbDZatVEzPP
wScbvCG6FYKiD6VOmuF7ihs7hnQ7IWWjd2FbRFyi408z+3HMW5r9jENI4QuuYj3D4qNt1kK0dVeu
S6RrD3nkxewaNm4NlsdBZk+CewnOup3yMsBoKFPqtcx6Cn8d8CVaj7tlsMX2BbFyjWllbNqH+9mW
oEEeiWZeJ/DdVQvU5PvGJHaBYVGI+U+9qBjGhoLnGmMLxPuIvpSphw511aYuwF++EWT2r1PLQnS1
xVMaPqVqsc3HhHGjniDV6YZdxjjZYBGRhKIqqeFqt46dp7cQ6+YY+AcYH54HAvaI2Y02x+LLNkP0
1os8fTaitOFQ8hERqAbtTrcUXrVj1JCL2Q/ovFZqhnj2q0pPpqUHST1kGuB8QwMoIkoQtdDrZImh
9lqfWuCM7lpDWhglUPiKk7IKcY9ewLUlmORkdbRKG2B6SdDF2vFWgwUEjWpPxxQy6oWCGayOSPBR
JWhQ2ysYllC1rjBVztVNHDcELFXo/ICWXPmxbPqv2by4qashAhzoY95OEE/A1I7nTEAPHxQZWyHA
Zva7FF7AgILEDVtsfeJDaH1VRMOcmg/9SLNhuVwMFILtcXEYDdb1iqKgyHdTkvPsRiUilxbaRV2r
2kuI0FsBjnTEzFQl0LDJ6jglZOph4wlTsvgyJBLhC6rPmbcWWrzJ3LO9VqzYok8LH1H7ILuDWrg4
9SRJcetMcO66BGlIx/upCXAD25i30V5rD1mgHSObWO6lmP18MUPPAx7OkTQjrIVZFm/sRylj9DwO
Rvj8l5m6rbiOaK/pl6KL9fgkC0zkg/UHshKIhxgkHX/ECWJyFa/IFurNdet6TXMoFz55FMj2mZpx
GY7D0OTxtS6hR1UjfNFvhZEQOOqsny4XHobjlvEIIhHb3ERV3mxw9eNxe8cweXCIB9bfoa82od8j
C6azp7LLZL8H3LS4GEYq7dje5dO6YXh3SuaUvMQJsO/veKYueTG50IAFLCHsiJ+FlkPU9tbX4CEM
yRF0azpcw52IZ7t8Q5pe94LF80ti45LQikg5Tzck69nwGPfdMN9EuIH5/Zx2zt8g3k0vIY18+9wo
NvPvRehK+SB6UhYPZoZ+9wu4QPN40CPpil0bTas/Ilf1plqdAml0D/lr/nNkOlruQVvtYCjSdI59
w5Ydsed4BLrLw5LHSv1gPBU5BgsXvIf9GNYl+dmlK9DpioxLjF2NPULdQ5ZItKeI8ib/qHyYw1VL
RIrR/tTxoX/mTWmoukg3neviQLOlcdGFQ6HAXR22Uiy/1tJv9Ofap7PaqtZEqSW1NiSNv8WLczCo
aJVyedhhQmPVQw0lpKZxFWMt7ETgEtaeWKlLm8xO17lXs/pZWEnh+TuWs8a0bNvEhn2FsDadnosu
lTB9y0ds9LYCMyzkcd2PPoEHuY2sNAqBtHTLsSzXATPo6HvMtx3JNrhk8BaSQeXoEM9BPdD2VYIX
ulSYoYL5bSyiPqp78EDAsYxGgkaSGzvQimjfpeWza9A4feYbkT8aNYkSaOWwwrrUTtFzRICYwWE+
gqFuMTeL/K4h2P0IghdubCZp6x5ytbmLBueL3/Rt0iqY0bfzSxmh8YsLdu1fNUg9j4MfxY+8y4y8
mEaXPEzblj9g8LQx/1wLr00ZLQ5zjhou39vc2o/IFEpA0m3G5HEOELc4QtCEmz0teOrgTMeW7CJo
CloL6L7yeYwKfCwfyOWyeBrtgI22FKbmUDyoQcSDHEE2D4OAk3nGb1DdeIiryyF87Qju78vJxHO6
n1q9gYJtjNwvc9Qf8tJH6SGlqjmi+IBqyOT7iYLUxud2N0k10noFaRwmKMhXjhuut9cEXEz4unDc
MXXWr/gonR+gDLSC1Wpqv2y2v9TdWvgqXUtwx6AWxxooCLlt3XWeaHfVQPbCV0Ko4qKXi3GQrNnK
aEcJrqEqOi1V2zGGE5qKLE+hIz/m8NNxsYtAsmvaR4S7+LNORrVWsWf6UyqK5lPWOP6rRWfnIVog
f4I3Qgg9tN2IPhItForzMAq2waJFI1mFcMyU30xcuv5hHIPSxzjVYrp0I2Z0DjYxsfvUY9J83qVz
AY1xkekNbaARWzPXTKZ77ksKKXT8mbvTdwAS7vtxrQ3ncVwjRxmLXRqQi4CX6CUuEVFIOFAoG39l
WwZ3nWQMbgdmc4dnoM4kMAAMECiPQye+jPg0Xd1tAzkkmPzO8GsVKEVZBv35Qco+rlHsyINIB/wr
YFjk4A3cA9oqEVHzvPRC8Iu04VsMXf0WhM9clGysWTRMd/2Ql+2hiAU0bWBBmJtDMmqKlj4LPavG
oEdftyuYvRXJojbF0Zc02wcrp8et0DL7CL14mOBsOREGrgLFpKu+hVHCbVY0E0atm4TByK/Zimg3
4ntOH+ZA44uxETK7HJPBcfwhArOPobARfFIxGbRWpjAIZjp06XBQciV3MahV47do7H1FSsTMas6d
bXZtM+OvTfqC9fuVrcj48qLLGjDFVXHNBgHXGuS4JbHVwFT/sw+J237mEF55kcOE+0S0XZfA7Yqx
5WACVP9lH2lVI1uCjbXaQPe44m7JnuPM6/JKccwB1G2yNo+haBStJjDvr93KkVyu24Ykbw0Ti3f5
mDauhvAUg+xi67p7P8fxF52y9qYbRplWhiaNQTBk8D5XfEVg3EKUflpi6r+QseesIpDzih5jayBZ
kIHiIF/6BbYN3a7XxqoPOJY+QGzR4ebLeUfJfYu89ilYAmkXOsbd9RhlltUjlL+R8Pdj3+yapi2T
C3yqbD0E224aW1WxxxXjJmLPXWfgm4sedXvRbWTODz2oOn21YoypOHDDAQcHwiV8R0cXvaQbORGi
MM0pDgAh9Z4lK9ig3LX8GOKVQocoaxp5JMinp8+tSLZqgi0dnN4bi9iFzkbRy2rDiKS8WDDveg/s
LR526B+t0eVcmAgTYgQ1C85X3pH1CIFzJy5UWi7TNXIVVG09PouAvB/D30OFzfROuxTj8BhgaT+j
rS9/xlFofrTTuP2A/Ev7dWv64UZl4OYdElTp90HY/klxMrgdxYZ6sYmi+kj7RD0tPfwYDkJGITkU
Lh+QFFDOCDxvtU+OeeSi/jIZpH5Cnz1r4IWuF1RvwajkccGMnd9jAmnatVzkuAsIbq0aNF7oY/Eh
LTskgwoF6jok+T268hCnCBhmYgdw9OlyIMVSuE9CsbK/NGmPdNistIBB2Ip7qNKdSsx+gl5dV+WE
tK+iweR8BdIalU/C+k3vVjnz5IhQPN6CRMEx4puEHGM3luVVGgS0AkCkYL/oErtf1BD2S6cZKttV
cLgRWWozNC1LjfsMBLsBdrCRhO9VhvIcvJeTYKSL5Px12zZMujRtIuEEykLyHc0S1ECGwTc2GLJ8
KmGl800qT5KrBNPpx4jmsHIGnL3M0OIACnzA5Eo/1SLj4J607Rw9ryNfcVzG0HzJ1bR9yEPKvzLj
yYNNYvvACNv644SMB/RJk2GquJBoOu07IebDlkrd7VnkSl61tvO32zw4ehjSzX0rIEnaVxnx5rtI
oJMApReV5LAWiovjQJeVArhpwldN0xWj8vADchdrr5Nv25ZauHfBxeTrhOAR9oUtxW0sYvortnL7
sBLg4Idk1vnXtRnEU5tBJQMjjYO+snmDFClDM2WF50ecrhcDSLiwNto6+cvNlHxT2okY8c37j91o
IMuixzC0d6KbU7RN5ap+RoNefL151vd7T9JhAHNzsNdEumlBgeDnX02e8i8+mZoHiyv8Ph9a89qa
rJTVirf2vZjNcu3gnIdcX+GbV9BgcVE99AR54DC0p7HdVIO2QFMPJ0rUm/YDW1CGV8L1MHNDPnsq
E8qsu49i6dRhol0GRD6CotFh1X61lZi7rDiicxm95qbPcuiTaHKXLhmOe4yxywJAFWr4ncNY+1Kl
hStQlYJJUKLbRDzbbwnMUnCS3XgV0PNND1uMwn4fzwZtT5MacywE3nXFjIS/9Ghj21RWF9hkfE3T
Oz6X7TOYF8PTFlvgQCj8rK6Sic204lBgyCuZl+6xH5rs5zoyOPLpTjdXriVJumclkpjD4mRp6t6e
OiqUR81lNBeDOTjH2BPu9LHbrVmnrgUmvGGTOw75l3FNyK0TJGSHqGzbzw0SVntVNAt7bBn3DrOP
PWYMgLFkvPbtPO/LyBX9xRylStRNOqU/yjlxIAEpPlynYQnP6WYnUy+ZzhUkjzyBHRm+zFGiFbkd
1rUNL7xx3t0gWmTywOI+3su0NFs9gzKBdHZqUNxxPDzejmf+BUV38pT1SfOxXzDoW3VmzuKqIcgB
dnHv6a+hE/Ia436nEA70Kj8sazcVNaZozH1h/ArxXmg74AWEDUbzGMu6g65b4up2CrCsXEsYTu0b
pO1ZTYaUXmbrhsdkGIKAFqTciqLCeU6/o8PHP9Ep1Z9T0Om/oE3gr5vBCpiFtwP7XG7r+ANI4HC/
2El+E1lILkc85lKjS47y16FLBLUMcP7Bg9sYv0yUHuD4jmIRO4pws+05TWCnHqV8xptFzAAOEmf6
cYC4B4r9GKwIRM9ivl9RpW4VhHxFdD15kn1Zvc5ui1wsX4euTz8nBVpolU4H863XUJ6q3AD8s9Zy
zCXCnhjg22h1+RUdZiTJtmXNTchmt1QeL/EWZh60w2iVszeTbZCk0AiumZ4Xw4ixrpnklUfd8UpA
zXotuzzF744njISAuDEe00nwvvLr4lACYawUxX/oxvnIJdlueXkyBsnRioVFUgtXolq3Y2n3yJo8
3Md0EC+g6fP72ObbWknUR6GWzSlrm9N1vFA5NAmrdcph0NMkGNiHe7dfvsarT5/ywFLEbhLUw6hM
+TlrksjDzr3pnyYjxu8GFOtbyEeM/tDlHXPVCBWMF+oApFYxbmAM/3dz9DisClcAbyGdiRCbFw9O
0eKzTSaUcmARp8/tuuLq2EaPqZ986d1wZahIrgeNIhm5bzLaXaIi8tKVI6TpUDNwFKRlCjEnjazl
RgZlYDSZDjPsY2eaf4Mb0dDs23mD+JFARQynpb6/UwnqCeBA6Ckfh5mLmyVAKOHICYsuS90XPxuZ
qquTz5mD/TdSjMiU7gnIcjHvQEPmW+1KUsKCKptAoIerFkJUirn52w7Npu/bYFh+MGaMD1m+IqNX
RoSujpdFv9J5Y/c5yH3g2itIklR9JgeY9UH/8RqtzDGr0HjrPjayN1M9GRUPEGVdkXuVEI6C93bS
yI+WkWKr5TYloTZp5G7SsvEwNR9N91hCibeo5GS64pCUNjrgG08BmRtGnWWsySvIRRh3x9A7THKz
IdM3A6bjtoseXaKngmxLewXlSFyOLdLqtkIsIhespW490mYqit2SlZhSzxoEmRRg2RWPhnCnzTCz
fXBtf+2VXzIUYJlPKka8vuu2HLeaKhq0MQe7qIuuQKNoH8A8fMn4FL7OzNF5h2/Y31hn4mjHNo3N
PfRcfjakn74xOaQwmEKG8h1NBn8ris20O9TM6oNxngz3FFIMpnlkE0DgnRsTA2cebrvlNUq8RNrR
2dR+SHnc5DAMLWf/rQ+E6kr1BqeAlAZfgSJVR2Wokz45nggAGHHuFvY9z7pF7edFh+114zb6WKJx
eOFX2uLghNW+jHJj36Udh/ZQRko9Qzw9/WxHImB7nxD5SjvcuhVFxf0pEMEgvJSz8RAtOXYpy+02
7Im2rNw7y6fuYgHWratYpVG4aQaGnCWgLP6YpxrwYuRiKAMkALCHXTf1pasgVzq6fVmKsQfMkciP
vYNwAuTTgyKVW1r3alKBNDQuIrh3yQE/ZjeuM5Z25VzoHQ3e3SJ5nlHL+sHPtQSi1+0xnS8lMLVp
/kr8mpfN9yGcIAVP5/mhFKQs9zHkepBsbLPf6tBlCshUYQ2Fg7MLIy6VaZnqET3tX7EvKKR/8R26
+CJj2/Rl5hZKp7ywcwI/xICyxheJBdJD8nG60mlMBsh0JgnQIYjrASVeplbWKoTs3oqtv1kp2dTO
mQ2lEHzFctRXboGQfLuYaTvEMXIMMGAa0IDlJJceDRqnHsViY4r/fR0/RIlA3uZFoPIQgPqmda66
/EEOYA1UztsJiFsviw+QpUuKyky5/YGBeGcrgCF02sEWV007uZAWgNXEmvvVQxinAlDS0+MK1u62
yxwUOoFDs3LB1onT24Fz/YimikRt70cVncL38LVzqUWYhlQT/niHbLoiPFqf4pCyu0k6446g64t7
rZoo3mXQiHgwDAKO0PQ2UH1X+RajXRW1FpkA1XFEDpYBMnqGiVkDjodo1qgeR9WF2z7tUapluAZl
VRoLp9ApEIh3kiFsw3W3lNHFMk1mrSb0/59a7CoDZs1QtsAq0rFBMO5woDpwZZrKge6FQjTPmqNt
kjLsIE48oZXJhWmqEsLjHIbQ3H1N1WDosUWVeglMNbkbiy3/1SYstYhbjfG1xgYqqmwYAj30oenD
buHx+rRlRBLYY3YezvII4wWaMF0h60lOIHx7aGO5EqSLJGyAecGH7T9s0FDLavRptxnZ/lbeokm0
fOKgyFE0/AGFQM92C0D9IoNGQLfNgdSea/BHow530xClwzfSdgGgZMr6J44O/bSXBWG+JqgP7pkT
yJwwXbS0FaU6AGf2A/wIkxhzvcahLVNlUGZQuwKZ61Jb9PgkvmQYUQC4NFtqmPylH9kSoa6OMHT5
iJZPBAhjjiwSIWv7yvQlelK+MNO97ZDy7qDJ3V/KvkWOsTZknXfr1q7fYu7pgHxvm25EL4foMjac
PC0hTR7A/Q0SvvScAWGlaln2Et2+2zBmAMDaJjOf/mkyVDDEm37GdnF3RHHzTPg4D3u2zOJnlvS4
TqfVhW+bJ8td4lX7cx4h4YHiIOF3k1c5QhAf4+d1SKHZuwJ9uijiMf7OLUIeHhV7DH3RAJtjp5Yv
hSIA5kNYobhly3bASDKkXKDXJrI97rn0Dh00/YhSNUx10mT+BSRp8kWhM4GLjMEjsxpsRMQtFEvR
T2rMvH6cfNl68P0DrA+muFh+LhSaLcjW858EQo60RjFafojjTQDpXZz+RJxEZt0aS28HcYo0rm35
g8L1aerNROs1miOYvgWRGaaXvNNRfuuykOZozcjhwUUe+S6WVHexIzmkDVfcd2WxIlgtRU4f51KJ
+VrzInZoMMk12zXFAJgSMtplfGHnFFJZGRRWsp2JlP+FN3QKVkg1+3oCnPocbS3A0t6i2qqyFLBH
A2mS7AKXYARcW3I0wuMgx4f+pDRwYCr2Nwh7iUL5gfS+yksy/uJEpmmtXDujFF6T8VE4prca/fJO
H1iqIPoSuy56WJCC0DoHy+deI/1fEA7KFs0njI9YTMY7uiDJbhwU4Lmc1qpHrMN40toV/jLFRODP
MhMirWRkU1ljk/iX1Qry1ERi6dAKXpavqudAa1eYyfWVdet0n0Oe9PuCm+cOSHN0D83eMb6fwYXn
gOxkD/uNU4fYCRUtnzmQPzhiJt7eSwrjy2uemxCqGccrP2AYEf0/QU6ixye94b3UGrl8UnasA5tH
k64Gxbb9pnpgs//H2Xn1xo00a/gXNcBmM96SkyQrW5Yl3xByWOac+evPQ58bazTQQB92sTeGt4dk
d3VVvaEQUTYUtKJJU2CiKo3uGBzc9NumG5ptyBDlxJug8vF+Z52kosk06z6VaVrzqkNyhRI26E8t
BZhep3QucFCTiR3rlJr9X6e0+cGY+6H9UjkWV86M5kb69mBOr/TBbaZdQ0LeW1jfRhexAT1+vebw
xKyqUpH+lSF9O2xodCZyL/bynEyDfJnTzJHeoKfiC6L38o9ljzSeMXrGcDUBAv7eZ/ZgexlDoA+8
B7u+yFvB/zlvhpqU1rAz069Tx/wP3MME7YBFsILFOZqrwmgpszCO137RO6EtXhDUBj8FPtSv5ibX
vmXCqPWtYGZhzEz2zFn7yAFgvB3R/93gJVc+pKOaf04wuV54IKa0UGxkxdZGHWL5Rj203X7EP/2S
ho82eiVb6CvZUpFtQhUIzS+dRaj9LDv1oplF/ARLNfrR05t9wc5TRntw6vypTmLzT7OU0eSR9Gj0
/MHmflZlbVxPrlOPzdYcXPkL4jjjzPUgwQSAaRRGeqGl2fi9YHyXealHRdBsOtggbGSEnf9xHqea
7mENThwP2UyKB/Om3lqpiKpt28TGlxa3CeCmqTD+BCqnEyBLJ9hEzWiNOzteYBPGvakJKoZStOF1
aCY5zwwyIPyJ/Trvyr5XmZ/z7S4LWWpgyQgy/6TV2N1XxUJSK4I2MP2ZdrXamoXJFNpKy5T2ZQmy
JvAwJjJfhD6BCBWho3e7hAL2wU6FrHzXFGK+iBmj+ggdFmcATUbkBjYzX/2yk3RnwjUP8MIgqG6z
QlUZwX0svooGeIxbmokf3iIr+15rrSHcjaLLf9gV2ZEfFzSrvUyEJveZnlWPXT2Zv9Fc0J8p0r60
vaYrEF88GzgZymsGVOvLVdowLMJTaUC3aQhN+xaubpVuHO7hBajdqQlKwuyR1w24Q+xCBrhk+yCr
7eSLTvig8xzVHeOf3SZ+TNJwpt1jjiLelvCSDNp5Om3lqrMWX5972MMyXdIndF1W7uX4WYT89WbZ
WIW+dB5XJBhHz03zp8VE19iA+MhLa8yDFA9L17q0UkdMNPTH6WvEq3yqlgWR8cRc29IXKbHPHyI9
wnK4KOtqR0sovGuZypuj8LDkk9Ci/jt6D45f0QcQUOa8mtpNZDit4YeigophBI5+0Sacv1d4AgRI
wy4AunRFsE1Jszichd5UnoxpMWBuAjkS38SWIja26o7ZQLlU+6zD943bwA62xkQR4Rnp7O6KoRPJ
lTmPgeU5kzbFXjjgTORnBQ3VgzNb5p/KrKPvBSEl4iXY/UUpSYk2Dhwo42FJs/5qNrQyviI7s67G
SrOLvTkUQ+ybZg6phsyBbo2Ug2w2+aALGjBLyOaJTLN8GeaeB6lVHN7nFF3fJ2oCJD6ixOBgcarg
W+qEFcPLl8W2fRr/wABAvc2XqiJN2eX01FM/YwZuj3xWNTeyH8tfIhNm/GXSLfOA+rr/ZQ2ZudX0
qK9vaN2DeXWIIhlrH9XWf+6Qx79nsNU/Gd3XJ6OyoE4EFY4+vmJUteN1Nan5Jh4q47aD7gFDDAwW
H6VhnoAcBiP1Zx0bckw3x+bVTkqCYB/RLecm6ezGT9K45VOMNlu/c6rC8IqoNZ5cqEevUSanJ622
nd7L9WJ6LTCJlpskGsQ9+cQCQ6Xmx9tO/s0w+uYpnUrN9YjVDDOfFbwTmGNGQ9Iyh1WM5ZHF6OwF
dLPzYgxgaDXgIE+bq7Ibx5P9ZLyasjO+Kc3u7w1Bgeq1ztD+0rWwIB+hCKo2AbDmRc4DktIFvfoS
k5JaDCwe2hLOCr7VmH0qjGmHCpIFRz+v9tyF0U/bGM0Oe+l5Ufg81bG1MYRpx5uAFyh9aLk2ZzVg
H/ixrmJoy3iGgZ9XELa8NSYjWuEDG17DWKmrwqHdCSKXVk8YTGW/02loSlj4S3ZbMPZebechrIC1
gHfzjZsMxrSbEmDterLy2p/t1ODJAlSi2yXgggEbd6YfVaqlrxQE6LjjXCyPupw1VCuiHh+NcE4e
9HmQNI3kCArH9VFWPnwNkOnM6crboQvqm9zQ1bemoNK/p+2kDL+GefVjRln3wkDq/GtrpaTYMMAT
OGFxoJ4icy5R4M+xuhHA3NGhLML6NRrKlYFIDZJ6IzZu3b7XilR4Q+9yX4i5T4CTABMfLQtSSxJh
c8l076L7MyC4+GFRgobkG4rzqUgSyCbAuNxtaY1x59ftEn6TnYRMVIHorFM1IuAKsxx5z3GO/bTX
97q8n9Q43ecMJ6toXRrJK4w6ipC5G35PMItzL2rXXdy2RlweliotnksAYTa0m02xL2gMaIxoV5Hr
0XSiFbVYaXQddVVh+42hN9zDI39pV0dGHzHeI6I5nmlizg5GHkAcasOpuw/bAIpFshLtPcMYoxk+
Wi+eqc2zW2XS6ubNJ+K2arrwDjkN5rkBU9kvdNnRA25WihIHzjQxiEzL3tnYNNWeaCpWL1o46ubW
1jL6skMTyxs4k4Xlr8PfFzwmagtUOpH27BNnIW+QehX3c8+ImI2oFR886oCSNxwBVB4hjL1nEalq
2qho1g6jAH4nhofTq1OZwaNJFsN7skT/U6oFlB9BfMyYGWnOFOpijJ5kEJvBJZas421R4xiz4ygQ
2KDmcVeWJrOQQWCHOiRzVw39prxi1j16muZKGMQWz+7CLt10mVEvnrDm4Ba9xfAw6E73czA6ozlI
PEO+FBlQPJlbGQBLGuYrfbyR8Gc34aFUKOzpxcblXhtrmD2TIaovPGoLtcHWo8ifkVz9idk/rICH
+67Vcuu/yogyayuaoXhdwwNVGpgHXt5kEhd2MOXYGoKXvtTOKNE7RCosuKGEQ3uGHsVN1iAugB5j
BTeLnTHRb6ERBxchWsph4wZlWJESGfHlYhZ0sJk8D/xiTrA/drWY05vULbk88zofdbZPoy5TE8wJ
zxutzKihrPRB66bk11gu9o8IPjiEzEhp39ulpigyM1x3jCmCbRPqGhrDsNcC0nJrUN/ZhckVVPxf
U9Bmta+KimzPjsnP7cXRcYQsMu2Q6BV8pmkB5CRgJ3W0TRxSdm8QVKJeAlwH2cgd9QtIOZGzxemO
2UxWIdRrARmOaKW4hpNi0A5RW3MkaPy7d61eqbuKDnSxCUY1vtQ6tyabzxh/6gXjhrwkTawvQwv3
yyvcMn4aZ+AyelKjeY0Ge2SHQ66Mtj3EvgZvqMqgmrdTUAyrkdolH66Bq5FO4jF1pxAi20pALE0m
Du2HeogJuEHx0iAifR5VW94UWjypQ5JV2q4QU2fsCa516jNzvosMWBO0BBkHRD8hGy7TAvxTrkgi
nDrHs1GUDofJNXPwhjy2WiKQTrOXQSkIHfDKB94eVMp54iMEDTymzrQAPgbnOh1jJpq1ivb4NaIy
ugfFlFo2s2Ua+Lm0JehWcG9E3Xao7EztmBRESzvpVfNcJvr4Zyy4g3DkAnHeJN1cf7VdKbIriL7x
l4Rokfv2uFZVYMz8COgycejZ5F7P+JCKL6gWgbHtZUxejcgY/4DxsWqTtqm7oW+VObeNkdMQZsLh
Qj2A/y2oa+GYzXd0cJX5JTLL+Bukg64j4RqqHspMLOCMTEhZUr+pYGAdQlpq7RVy2vZ6gGje+w7t
ruXAhMQqjm7BWif9EYbF8pPEa4APP9lG0D51YYoUZNtgwWVfCKD8V1y+x+cpVFO/B5N3yo1LVQzH
ohe4Q1Jf09wO7UW8uFiiYdvlWO5N1KduBBssckiuy/JrC4wPsUqLtZ8CekSxWeLUDLaQQ1yoUZSm
+cZo4QiBdK8HwOhnzAr1whlq3+FOsciwbZhmIH3uY1fWzv3Sq1EDrFx4TBTK9R6m7Xi9DO1C+20h
MmwARvqHENJ0Dz4k05qeppM+xdgjqE1flg2uP7AASTLTfKZX3JqEnEamFP0OxBAJZazrOngpIkqB
GATbBvwWG8e0WuzgUNNbjjEpIsH1S00HMgSCK6wdtmMV3kxYqTk7Ovcpd5PSgeYMaOR4xjUL5XLR
DDqglRLhV5LHcdhGOKheYiYj6bBohRAUxy3bd5w0XBXqJJ8DL50J7+CINHwucAWnmIZwYsPtWhL5
aqZ6in64wEYTt9UhnTa5Gozf0VIQA0XMNBpPqJwerZvAAfZ6gvVDk9XZN4iJqtpS1U9PQxjl0YUg
8QbbiCt1b4c6DluTrNiRnVV0EtRQyuuR5Oa1TgbnK3bBLuQjphUF28xdkHQuSu9uGifWf0Slbpub
JJm0i8UMy+q2ccvmfpwLU4O74cBgL9fUPg9U2viG1sMKIyMXKK8Lq/1eRBl1boItKEEeEmewoTNu
3BMOwJDQmEHJVUUmBOQ30d8RppbBV0kKx7FKcDQa67/3gNG5g1dqZXdNaAQnhkcUPKPEyA4zzqrT
BsID8CA0n/plRh/XbmoIb/Ulc1O0/8KpcNReE/T4fNoEkqtEs5ggSXARzlaOivIT4/Hudx7q7UhC
nYZPeOwO93PUDNwwlRW+1t08/xfa0Ox2aeOmP10u6WZrcbBAIurEqbGgSWx4oTMpp8+OB+w2IsG5
QcVA4kfpnf6iR1+8lpUdj57EGv4JFJcezdh283VZju4r3i+weUCMzRoUYEmgLCvh/M6SfPkZU1vx
VDKD09bn9mD4SZyY3QrnmYOvxXb2I8bblcE9ckFub9CpA/WMV01HO7iQRYtyySGfaBofPwS2u2zH
We88zdZHk3NgiAiWURI2W6dyoV1ztzBSyQmNJfQBZOsbJo9p88bWLO3KDAuGDcRyzMo9+WP6vS6J
yiRxUI96vSL0Q3jMf0E3Te7QtXbwDGM9F1sY4cFdR3yKfNJ8SZkWl/1XHa74twrs5tG0wBEMbser
vMzUQ5Ipo7ivk7HHaseNh/mgO8P0tY3aFhvUpVHYAFVZF+znUiUPfaVaOk/jjGhl1ha6jeQumKYu
upM6W6okYW1jo6RcnNraajZ6x6nZhl08ER/dsSkuCmPSe+S4o+G49FZN4oOpOv44Qs7zq4qXSvh4
rZU4GiRyTn46JcSJPRYZQ3A9UONA6GJS/cMEb+6PQWnAp5armUsR0msPjAg62QwDBnpDp2U/x2YK
HgMy/d+YQq1t1nkaDQIBOeAWKY56QQ8C0yNHHvRSxxMXedNJd19nYwrKikIoP0zwOx+oVSoGGyd6
C33eRBw0yqWWfpuhRPRSXc8yGCY0STZBgEyGPNK27+hNk22aqAK+JA30u03MiEkH8KDneoJco570
uY5/Tg7MXj/LbLJc1H9N7deaE9wViQHPiMyfJBfYNUp3pcqtryLXIfL0mIbctUJ2i187QT96yN9g
M1W2Vj6mdjz/cHpLfrUAtLStDBZNbCLXBZxgNlQY+2mTk5pmQhX30umcB6Y3li+aaE0IS2UZ6j7x
kPYh0+GKKyRpokDX3KhX/OQhfELHzS8ahFfDVuL73vn8Hu0xQPN8uSxjCUeEBurvNo3DF51uGoza
espjkFi2mKerXMwwBYeVdwnBDXIAFPjvQTFHxgZG0gIMbzvVHoY9f1PBrSu590DfSI6h5Hu9widt
GzadfdMlppgI1Zk06f0lyXNTpfGjG6TuHbAhHZcxCBaxNrim0nMsgbRlig3S/ZnI9krSQKmhw7L0
uhKxg4ewKvhpRbQqdq1bJ8ZmhgvhwvPq5ktjsXK8LrT1hkm0Oou3xhDRls1gdKitzB37dq07TYJK
v1y0ZRs2ftAP9Pbwb9Kv2mExvoUpUczD4DJmAhFlyc5pKtIZzJub/0YEf1dxnXf6Zmg08PLYQVXA
m2ZD+mZXh5k3LLN4RoDIN55mLNGdeJGParKxaqnhXeq0xkjRvDEtdYQ3aeHed2mwmB7FekTSEEjJ
gdB08W2M1fItiIdeQghf+8yYwfWvRtKq2l9G+jD+wgSKYPUVnAHc6Bnd5XMVCuizlNXerGx5jVys
uXHcEMKxLXMy+9CwO4ZFudU4EemB5/V2BupdpnQMdhBFjfCQyda9F0WEi4brgth/UcMImgEc3m4C
wn6LxIK7/kJPDFd4bccs5a5oBLVoB+y+pVgtEmSISVne67OEFgBnrEVEE2jgXWjk+m09RXO1abRJ
Gr6zIIH2J63vXwc1inE79o1Mdm7kppypyLXItCCgLtDnwjDZSFqC8e8ppDGz7RchBz8vEcCTmM0p
lAu31uNL/Mfc/HocYufOjNOs3qhhyZBplXDsbpH8AGr36BR4GbXKf8u0kO1ujpZg2swTLatdGJEY
byRvsdksBHFyiwSUihebVULSFdKDh7i2ySVqRl8IiJ4DScjMWf2TFRMD1WN0Hw9lN+Pwso4BuGYg
QvcMZ9YAhCxb67o2wZ19tcwV1GKnSvBiNAIJ85bI5QmAlBsZSCgvE51UmHgjtOxNhn7odxlU87cy
k8mtAStdWwmD9I7pxtoUomX1nxMMFH/0dekV0j0k40pMAJvOzrQfZHxj51OiFKSgQ+PcykrVch8Y
zvIjFKN2jcR00L4gJlO/R1OqtTmTQc9kllB4QWM4WsBHteIWcYGScPhVHwGzM+DAhwTEibKnRLuP
GHqQ+qWh8cEGTTMf+7YBVq57C3g31Vr3YhZhN+5HvvfXhRt8Ohh0My4Suif3nRroIeFx1l9BiOCW
LGGf3JAdcF1kWlsO3tLSxNg7cd3QwNJRE3ylJ5mRgpSDDl+qSJ17Ky8hw3LdhLd1BpPYG3jL32Go
D7droQcVR8vQgwlRtnfoJINfaUUH2R/URIVhTE4GTYSRKi9uNHOYwyqabfhZGe2KPMFYd4sbnvEr
o9mGM6xeRY+RUXRUvppbv+AzZGU02YrsVyjrBhZEkNJSQs2dVXDSi+pRljAACLLwLwwTz2MvbhlK
vuEUzz/c2VoG8ngFF2SkVWvCwiFthCdtZA9GjJbBB4WyfppOY99zB7VqVwYhODdbt9lqXdiQ4jeV
qvw1Os87PaG5s02mjja26SwQIyMnv105qPMmmurpmsylaK1DCKI9byNDOjXWcrW4bgduzUNalurC
oSeiew4G85Tw5VTJ2xYx4O8m0JZbC7Vo540QK/pDt9B/u0N7FuBtKuySdxMZZrllildnXy2dlVVP
1AXiSbg0RoGBKg1+vpWQ5XZjJV+yYjE0ckDKo19umAzCo/yCoxhIRFP7qoY1/t1maqgL5OIWJkFC
0RqDZxvShIcAFM/fYJcOzNtwkS7tVIWWxyv7mVm0HyuuV2OLf80NGB6A9Sd2DRomZ3Qhj8TdmZxN
t4b4AyBs6D9EXwZen9b93k7H6U6IDLNXEYR8uq7fZGkv9x8vfyz4XpdnVityfAcbW1Cwt1prNKxN
B20l95BeUQ5lUJn7gwZLUKHurG7BKFxvMY3wSzNl0II/Xvx4qhgD5lhd1zRQR2Wt/ilvV2dOmGUC
3RVeGnDlbhsZcJByxgJuU6qKGFoTXbQQZTb4eUxFhUZ0mxawTUhiaHjXVvd85hcda8+Pf9GRxQqE
56Bucj5HWBrEYSDMTRK6uk+q9FSTChN4wMIb1GjbrBtN/L2ceV8UdAD0MYQaPtNygE/innlTxxYA
f38WQwxX11up3jmL1RMRujcoiYs8pN2Kdi6E2JHRjUzb0io3H7+FY2+IdbXV4cNe3U3hxBzZpFSj
UTDmHSYIdGDnpxHbCnoccinSwsmcfjLoVz9jh3VqG2K5Jy1z3YPSPLK+gCDZlmkLDo8cUL+zoJmQ
5kq4uJ02XcCec/dVgXa7VNbnxj+sIw4tmMbWugNZXx7tQKdEgQj/BbgPIzwkV7R/4+pbbnAXXNAJ
Atr++NW+f9C36x3tr9kSCFOqCuFhoY1UtON8PbPuF/gYCq543W1qp64fXDMLdx+v/H5nszLmMyam
xjbzqNZf9o/lUzubpYwNdjYTkrTLEG4rF29VftKr5e/7ZEgg2wZFBk2ct6uwdKzcmhOtRtldmiv1
zcnlJaD8+NWGb31m37w/F7hvEz5AjwEE+Zpvl3MMN3BzwU5tOm6zjtawT8fxO+Iaefj49b0/EwY+
GzbTyIF78PddX+8/rw8pV9NMMXdDUOv1BRkMWizkw7EPwRNVckM798zY9ZMrKoyYUMAjTTh2L5RU
2HXec+arSIy/gplGl9slayexidI73BqdMz4jp3YIoxMchBAO9k/H7uIjEyEMkFuicdNTr7hL1Vab
ym6H4n/YiowgwhNeGgZf7ehdxpDJySh4l0tt13CdOxfO0VSfWeXU+8OuXEKeYgoKnPi3X2y04emm
Eat0MAQspIXuckgivdlO9FhB8OmFfbxFTm1GV3NhD5CWEc2OTphVNmY4O+sWkYN7PxYYg/hTGNpi
22ckNWciybFJ0XrSXGVrvEUD14jjMSWl22fkwCiPGxnmrzGAHvzQFOrKUl05bbGOJBbd8PTxI54I
X1wMmJBJYiWD3/S373QJnEWZkEQ9PAVQdEo72Lcz/VaVJ7s6Cxy6EMrYGwrC45nHPfE1MYEFbcaT
ieBiHCUqgx6XkVNz0tugd150hNcJd7EcDgwr63ch+ujtx4964jSsCRmjWZTkSjoOLe3odnDsMrAs
6KEbE2fLXS/UuankJ76irePoZklcirB+Pnos7GrCpFjPXKCncoL1nrbJXrWt1Hay0GAjx4k230r4
v9GZgHZyZS4CJGwMC8Qv/e2nDOD9Tx3TwLzE6amjEcMEm6DlbNAkaeVPYjtk1xEpZ3Bm4RPHhPU0
sgvMruG3rT/sn0jaIHm3UZjyYtNqumwLbdjiBCvuXTooZyLaiWfE/k8xwISjso4Lf7tUnWn6Mpo5
6ny0fxvRQC2bzAbhbQyAdF9BU35OpXvOr/jEA7qrNzzzg0w6KNrRN0UwjQfzwCGJJQY6WgMdCWlL
sA81VAqf3qQunA+XKRuMvcEE8+0DJojO6SfxgAGGQBu3g8c01uY5v7f3R2GduKAxZNXE8c06tgTU
BocpHjVzYAQGArfpmMLni5LhTCp2YpXVG49/iJ5Y6B+Fzx69Sl6YLmC0DUe0koUJWyeyPn2syaI5
cjoeirqG+9nbNzZp0TCRvkOygDSS3zaY65SbshHdufN14nEIzBI3e41Ljp3wdiEQJSMs6J96y4gz
aZzrjQ9h8Yzj8Puo+HekKH5ZjIgn/Tl6Gp2EZZwKmpw8bnpJ8IznbdzC/6gmVP9bFNbV/PLZLYcZ
L8Maoaib62iVo7gRQ+umf0DGrFRFyRY51a6ap2nz8SonHsx2iIuGxuVmUee9fXsj/q1hk9aU4m4N
ZJhF9hXDZNqdY/eRX03hueE8p9ejBGCQKfndsSv+oGu9bdPXgYIgWvA/xomCrgYhSptES8r7fmrU
r48f8cQG4REZY8Ytg+f/u9Ibf3xUK7zIOSpilLsl6ELZLZ/f73jy0Bgz1Rp13SOjYbe10LgjOvD6
TAvunAnBU5uk85nple/zAlpRJleJzV2JJP7o7AZWhN3Uap+pGG0HUxtXFlQz41co++7eHR00uGk4
AeG1Xb7/+DWe+HKkW/gFmswqlPRS3u6UIdbiumZgiVdaRviMBMh8RppntLusxLbDs1IoRbuPl3x/
rTCYgle5IjncnseXdjTqhTsyRdsLVLHsTVhZPzIBInkldMrzuwAFr/TKOqKf+/HCJ7aMg62nwwF0
OH/HXrPMvSSBxW/QG3CruklMI/faqho/ncfyeC6+lzqCKyy/j+6vsprQ8jsQv9zMKfboGgNM3kRh
cxSyLDfPbNBTW4ermW7g+kYhzb39fr1iJBY8VepSZ4r3eHvBrctigSt9YCfX+BHO1yZNu70iuX78
/Ou0eY1MG3HYPua6tf7JROyY3nVombD/ITPdSTyftiWeimdq1FMb1NapickhTUrVo5wZz6dK4TgP
M9lKba+FsPBDTbh6wr+tD+hE2sP/8FSU0hjdUvYQqt8+1YKdSolEkN1plFW8QeVeWdC8MMk6sxtP
PhhV/pp88F/nqNbHmQpaKA4NOLgEaAiYDAxg0pbulB3S3NTahwXlz7lO2IlF1yEp1D28TK7wo4th
0aEpVws6m5mJbWBUSLhmePAlvjZhnm8+fpXvMzk2BxWqSZ3KraCOYks+pqhssdVBEtUhLvLjZaqz
Z7Rfdj2hEJ9H/VxV93cuytt+8DoyhcrK4b2SPRx9vSl3o9ACmvBcjl2+jYdOux4nHMTcuCsOgQN0
JOO63UcwI5kBKICnvHC2AQRzPPLObN0T8cbF+ISQrixi+3F6GY0wM5kOVcKtacItg3Sh8IU4xX/8
lk8/8z/LrJ/hn3OYWF02aAHTb4JlmSyv6VdzLUZFGqafK7e7NfNIXGgj+JqT4VhbZUDRGJc7TOVJ
tDNzqk7tL774/w9WIDIcndYSM7nANnjkEO64b8BW/aOaOoUSpoWXQ0uN9vHDn3rFNL+5S7g516Fu
b5/dsBZmU2DL6NmmqvFdQ0Fkz/l45qlObWSbQeISc3zFt1yf+p83DDPYyKaeOgELvfolSEJwxFoP
Xxm8fS4VOPlA1FyrQzncXu3oBeKODEFAknA0DBHfBA2MQICa6EzCcXIVRCUEHnofxO+3D4SuKah0
xqYyJjiMnR02RUa/odJCAf3x9zn15hjfw9VK453mw1Ea35DcO4haWUh02k7ATN/Y5WDfVyiGv/4v
S2H87K6JNTPA3z5T3k5t5wo+UjV11a0TdBEIpwONFzbRmHz7HxZj2hUtOFJseVyFY2cT4Q5NwjsA
wOz6vmPwJQzxzdBl+e7jpU59K1I0LkDsmLnhj54LDpNhtTmtG6XM/B4rC+fGcgbnTKxa/y/HgROT
ZHttD3FDHHsxF9lgzfHCvitaeJNeD1f0guA4PkV0qHZVj9rn48c6tTNo9kFRhK0EhnV0/akO0Xhu
AZ3hp1X4yYI8rkkYEkZeH535WO+fjW6Jwabg4qOTcfxsoyHdrIVTvaqpm30U1Pel01xClbMOWhMP
Zx7sxGoOvsuMT2Dmy0o3e7sPx14Jpo0Dr5ujsC7D3BWPjHZCuiP75Q6LvuBMvvl+f9BZlwzOIY/Q
UboeneVYsyDsixJROxj7SyWXmZ6bPj58/LlOrsKUQ44xrQwwz7dPJcRgTQvuTDDacGA1hrC5gcJ5
bqbSiXe35kIALRQHNJ3XP/8n0NKuRx3lwKsvhnm4kzJYKROofi+NfLS+63WQ/ffpx2IL0mTScasH
4Tl6LGVlTRxGlAQ4jJGs5/rvuLA/OaOaxgL1gEFYIqBzeRynlLrAbKJYBsq7UuGi2+IdQ3fZKHyo
GAjUNL7ZmdP8/msR103Gb1JTkmIeA4L1UKHAGVz4fFndX9lLElxr/ajGT0d3JBWazeRym+iuO0fR
3cnh+0AASXHG6MptnuZ/lpVq1ljJuTFY7x7IUpIK3NYokXWmlx8dKpx+G9FrCBFlPccveSmqbdpF
n+7PswqlKenEOiyBB3q7/SCCwva2sRtukOHWXlo4WOGM85iq66GvoO0lrQuJDp08hx+ny/osTnbq
OdewQUVOBAFxfPsLMiqdVfALe6nJ4MrEjYqujNjMP3v/c52sM7a4mLmZCY1vl9Gwh++NtY2HLMzZ
uGr8U0AyPnx8ttZc+82VQsdzHReyYuHu+u/bRZq4aJuutX70aISrUtxb8SHX7F0pdY+JNyQ4iL6Y
13BmT77rLqyrIjairWushkFH3xAuIW69k/Vj6i/dyLnKh61eBn5mJZtlef74AY+XonesgT4wJIeO
Kwroo+AR4yuxQA1FFWxN4Q1uJ4Hfj/nwReC3vtUsdGp09qLtx4se75C/i4Lxg2nqpBjHrb0E1yFz
LKfIw78jvUcfkG0XZ3Y2H69yfDv//yoOOa9S62C9o/MGCB1iB8yjRcicRkglYm3F4qLkoys/R5g4
sdg6LAQdGog3IzKOon5TlowpM1c2YhSw1lg5D1xo3JhTF3xy4/Ncb5Y62vimFQT2UrMU2sQREUMe
7DFX+WzKtq5C54fZGPTViCRHcbHvZQTzHndGgoy5H0GNAdsWe/fxN3q/E0BnUUEQp+g20R95e75Q
HCyJaSFODOKqooptIxwWs89GXpCfN6scnWIKEjwBJopHDEEDD9+sFy2VLx8/yfsNQDsCa1aGc6xo
k330VaZMdHq4YKXG0CLrt5zwc8gQ6K6+Eva5UUl/t+6/YYkEg8VoEYCWgC8dT6gb8Ugw5gEUCxQd
FxlyRoFY226vGpHXN5Bvy11n9f0B81fdn+JEv8AlNzsTG999O2pkZp5I2FvOquE8euK8xmE9j+xn
N0YBUGOz6E9Wei6bOrkIDA/eKYiNpR0vgu0LNsLhSzrXubtVtTIvC2bVuftPfb2VEWNQCAGhsBDz
T45iRZ9lkxtZ0+gxDC+CuVw53/BNQUJqJNGZGu/oif5/KbJcRrWCYTPO8O2WV4EdpwXJrWfliL9b
HnDTZ0J+Lkj8XQXo5+/DMALzmImwlCU2UkWE0ibScWBDEX2ltOUcYHdM3/v/ZUAX1uF7lKvm0XvD
N2cAPxPQ6AezOSRTPV/hItffmH1o7iMKZpRdk4kQE/3WmDJEBaF0H16Y+Lb4fNJzB/3oEP79ORZQ
wHoESYjf9SOdQsdCD6uIcp4yrzXS7MuEncEuRtt2ZiD3X17YP2fw71rQ5HQ2DuA9ufHb72gYOdbP
M98xSprHHnEP1llqvwTpAcvig1k2P/p4/NFLxucYwdfC7J8nEOiZrK/u0gt86c/1KdZYefSDuMgd
LnR3nZV7zBZCYoEq18EiX5ONq/7k+L+ml0ULynmHd2aR7tJ4yfUHPOHiX0uMG/UZttKJl7+OsdWg
KkGYwHzv7QsJmkXvsf8cPKhhePhaZbmBP1xt6ijJNh8f1xNn6M1S60/5p8aq5axH87rtos4SFykb
4opktP/8SWUVlzMKk229C9+u0iBrDYqMM9QvYbTT3UnsKh2vqf/hWSirJBAgIIR1tI9cpixkWK+x
j8ok+YEqur0Rg7AePl7l1OaA6sGRoD8CdnsUdSBchNWQo6pOY5nsGdka2ShCZLgNjbC70ipcHfS+
qi7VkAzfPr80dxSsMrge7w8K0upCjjnSQkVz7nqS5vjKXARxgdTbvMtxlcM6zbLuiP3nuIHvtwnE
eeot6Eok04SEtx9QjEA7oknw73CM+jpJi/IQue05tOX9q3VAAPl0mqNR4B336yOtHiytymcPWd6D
Zpmvg+E8Bot1OeDggmdrd7CN5nO0FoIPHUkdtwDarDoU3aNrEf3RSNldzChPMSt4diuMwQ+VVLHl
YzFbRXg2tiEgDBadydPHn3PdKW/DjCO5t/6PszNrbhtLtvVf6ajniz6YhxOn+4EASUiyJs/2C0J2
2ZjnGb/+flvVfY8IMoSrjoqqCJcsJveUO3fmyrXAM1B+AVKzMg14hmayFNO2CSBbm4JkX1ZRvUfr
iGaHrtnKPIjPO7enUwoBkwx4dbVzZ2UJ9FCFD6cdoTtQpzz5koVhcABnndDcaFU+XMRb+n/nvkyU
A4EoAStl56yz5RFagzRGw68IoZHkpnIpeaneOocKfq0NX3bRFG92mkDhMuTGPt2kELUt6DVCMgNz
4KhygcipvA+cuMgPSrIo5tuiNlRmbO5qABVsWVGrX93Y0kTvtG3QgWFMcHdIDfxWVYpw2hs3iUCq
YwLvCUqRl+XpoJwAwNkCBxVEebnd7ucxSgovMyPjT3rDbLjQqmRLZ/hsHlcm1/OY0QBoo2jg0upZ
eYqe/kospfPyOhs2BnfmVp5h+EAciK6oW5ureyFa5kiGEgku0bnur+AqyV16g4qNfXFuhbwGVXgK
nVypcLefTiGsokNi1XQpO2lr7OtoWGBsMpfj6wu1Pl3ELpwqzhW7XLVhIj21QmeWguYTSJc+COT3
kzMgmhT2V7NmDTsEiKb3Q7lVHjozyYzxcBGwbYHaXr/5MsXSJq2lkSJuG8Wb4C83XKfspAcFZqV7
x+4EX93c7V8fqFj+l26EpJhKmCZghxgFbHk60Gwa+0FOEYLqDvGud8d9edRuVW8rtbGuZOI0Tu2s
7hyixd6sM+xU3vfPhYf2xu7P64en1wfz/B55bTTa6Wgms43o/MOKegRQsEPLY6/cQfPioX/iGntK
b7ubZncNff5u/vK67fXj82yEYuO+CL54Pmd6IyS1JF93RxcQ/O6ndWtdv/VeXc+kOPAv7ExZAR9E
gR39MTjWtNV/BtB8HWzsi/Xtvbayul5ox08ySYxmOaAN4kIc6BZutXGWz95JayviTLwYixY3ip6I
9bqt9z9S9+Mv4/j0+cOWcuazuO9r22LldgEyZ7MSY6beAzt14R/YfYZs835xrU/wd15t7ASxl18z
t3K5DoqVuA/Mje4PSF93P4vd9W/3w0bAoVxwGC+P7vpxnrdFa0EFKkYFA5ZLsshFM8i1PdN7On5r
vU9wBW0t2Ia7WDdAdbZWOZGwOXg87Dhg8f7Lsvv56S7aPbTeE2+CHWSbGxfL1vqtwfUaJB1qJtZv
dn8sB/mIIta+PUR38VWwy479bmP9xF3/yvqpKy+S6vRQ0l4oBhm5Of/oOxg/XcjZNqZzfTevtv8a
sqNLSBFFVC53AtG+GwJaIcqmvx5Sa2tMW3tl5TRsK2ntQhw02/jaB34MV3KlInZWpFCRbBWcn/Ns
r03gynkktqQaEI79NYHZPToNnnVAA879FHux95umexyxvPu9Ncrn+PM1wyt/MoY5WgI1hrUP6nX7
ubyrr7UfwQPpRmi3q6f5Y3Ed32sPxseNHbM1vSsHE3ZTbJZix2jsGZgX2J+DT5TnBjvLrfbFPvRs
13a3INtnyZb1Blp5mlkt0qwVB4MC5CH2Fe9j7i67X8GuYnrLg7rbvMcvOQAKgoD4RbccOO5Tj92m
dl7IYssiQrxXOB+a5xA56K5zk7tI+D22DzBaH5uj/s652pjlS371pe3VLMMnM2cUSIhVvHFvfs4O
0WE8zF56aK9UfytndmlJqSdQtABUR1F89SBIIKpO5qZqdw3s77JC9y30VPr8qy8aL1keXx/a2hEQ
9pP3JNmhaYD8AS2czqrZxWoQZfriSlqnHeBHglVZaWI01uZlw+foK+eGKZCdFPrpQbIteLFOTWW2
ak7qgHJWQJf6TekUBXhgLdvwoevZE1Z0Kli8BkS37DqvoqNSjR4kdEcdXbn3kE5a182Qta48q/l9
UuX5J1qZlIc3zyIZHJ5VBO0UQU2xf15EEyVECU1bodWI4GS1h5cVn6p3+SN09dnWXhQu7KWnYYC8
4UjcAMQ3aL9anQPUeJrFsaTZtYqhcFy4L9pPkL/BodQYpZZ+zJShg/A1t6pxR2a7lXZwI+YPWTIH
n42u6EoIBIZhuKpzU30ETVKjMdTElb2rZHSTXp+Xs+Cbmiu1MVMh1QQujNrV6cToiGgUnWUhYqkM
A5ojUhbOeEM4ayNvatF5hQbaGKbkgMLp8NRQefwZtk5oewrVweWQVJq51eG+ji/FV9LYH5S3oHpF
x+j0K0mQNMWoxE8uEgspRMOaukOMIv9G4h8ygrEa7Ou5Url242HaCG3PD5vGogFPIx9Mhl5b3U4w
uUrjTHeI23T29xrwxqcO8qF7GDe3UKIXLIlOGpMyPFkFsDyngwxbIXnnqAt0eokJlIJeJ6+cE9hC
qVP9en2Rz881KUxyXtAG0Kshr0vyoSVPeQmVlWtBhbPvmgmBpzrcKJ+cPXJYNroqNSCZFJC5AsSI
XxyxkOKEliz94AZSFOwmFEV3SR5qOzZUfh33S7m3siDbq3Ki31LNz34Z+axseLDzo8d3AHcjupWA
ma0zbfMyjGFZc7psuJzNfVgG0gc9lcEEOh1cOFfQF0Pl8ubZFX6MBh+gPgqZ+tNx50aUa2UW0Gjf
ljDgzHp6yHNL899uBXCzKBaAOaBT9tRKOA7UpuZkgOYFPU+YkGAZRkz7zfOnyxoDUcisUat8XuMX
a5jOWmp1AEPceKyK20xvFS+WYJ8ZYQ/18n4KDm8dlcBsgKikAsLO0Vd7Rp3lNkOLFn74JQ6vk1Ja
rgI0WTYeCecOxVYNejYZFCW3M9AhXb+U9Ga7ddGHLTxZhv8mg6Tdl21D2tu5McIMO7XDVSC1/4Jk
/dfP6b/DX+XDX26//ef/8OefJWRPAja2+uM/b+OfDWv/u/sf8Wv/76+d/tI/74dfTdc3v/52+1S1
fzv0xZ9PXVwW6985+Qgs/eubeE/d08kf9kUXd/Nj/6uZ3/9q+6x7Nsd3Fn/z//eHf/v1/Ckf5+rX
P/74WfZFJz4t5Gv98a8fXf35jz9EPfa/Xn78v35295Tza24UZ/irvz7p33/911Pb/eMPyTT/TjKL
6rEIbf742/jr+f+C5f07HtimfRJkyF8tJkXZdBG/oVh/5ydsUdBtJjgYUTrgWD3/zDD/TtoZJAEF
fjryVXgU/v2tThbqfxfub0WfP5QxYmX/+GPlSkjpUqMAlUICDL/Jxjk9cBp8rAnSNMuNAuVeARNZ
aWaPHYzGwSe1QMbwUxQm5Y8XM/Ov7/DS5vo2JpQUTeLIjlK9B/C2rnTDFBLmQZjZ19buPty9//Lu
7sPjVlO4iOJehCdnNlYDQ5wCyncjta/T3dfvH8Pdu2C3dRWIV/BrJlbR+GxWeb04mGj3j19vPz4k
3sPifpN3W0NZ3zlnY1lFrLXeZLMxY+jG2fHCiTwGk3vFhv94zq++Mp51RILYvUI/I8uSBqNXlUcr
h5R2iQ5gwXcWPaoIW3iO7TvWB6SQXTLdO2kyXCiX3S6FvlS/TnNn11dbdZCNlVxXW/X539O8HO7v
Hfd4B//ExoWwZWJ1udUzjF1Bxsjz3ffI/djt7lTSHa/veuHkX8yu8Ms05lFqBfsropPV1VaFwUIH
D7zwJaz6eykNIs+MgczWoWRtPANWb49nU2BWkHimjkMXxOq+qaRAnTKn7o6SEZQfQwPx6AUF41EK
0+vRGTtUolApfX14K0cCzlih29zmQHOx4k7EYTm5U/VkSUGb+XULw90ij+bOGHqEIVS1uM5VKz6+
bk9bz6cwCCuCOByggfU1QVQgJbXaqCoGc8jh1EY393rRoNRqpJbXV2PtwRkdHLskclCWqK0bw2gq
v1VG202dsD6EaTc+QZeKulynKL0LjNn2sjieqALE0+JJFDDfS2Zu7whinVsrCE24X2HOD5sKmrBp
6GinHqwrKNHzGwnO3D1vQc3T+ro+GGpro1gAsTdxPfx1Vp7tqbJvNZuKLfNyS1EqocOFW1824Oni
QXs653R7WnneOyEcZJF8cOjBOkBlO7wtemFmLQGMJ+AkKtPNdafbLBlakMpLfaATU3VHIxgO4JWb
DStnywkiXgcySPCuCwz+qgwDBBr5VAj9DlC+NJ9RQpaus9oYP/SkDTaCzAumwMbBasatzDW7frnC
6JkjShToB7S6Ci/F8qc57/o92Ln+/eu79JIp3ndEmSjr8O5cnYoyn+0y5jF2oO0J9YIahRsljpUD
ojHOhn852wy8a7m/ydiwXJTEVxOIHulSBRAVH0SfM7DZakRfQIo2jvnatYD9poOGsyeI2UCPiQG/
OOZB28dtNzq9bwWK+rsA3R8hfKXHv7PAwa0trVV9cOA83gL2rIJbnVYawXcEVlFA40gSndqFklWu
EXiCKSOEfm2H8kvzFcLdMT3AeR9/6Qyr+Qb5gI6yh9KqW/fD2rnh3QjFdLDzzy+/M7BhrkbVoLeZ
D6s5AizQzyqGP7UAzF2rSeX36uCEyhtnGtAwD2eNRA5tPRSUVyO2c5QoUZ8yj0Ndxj5eN/xaoUzk
wnGp3Sw2D00i2G7jaKw3EekIwL2iW17QBoHEPp1mIw+WXDPs0kc+PeS5bpS3dRnFGxC59al4tgLw
2tSA/UC2sToV4C3DmQNY+siH5jdKjv4COvfdIW0n6Y2nAlPAUNk8HAhu4HXwEA6GMk82AzIb9AxH
Cx1Ba1mG/duOubBCYglXDMKbdufVWiVlPVlLVFT+WKhCvKZdsvgQOnqk0kuJH9qgQzmfP+50cHwQ
o4ILMdeAut4ugylVu8mHPgRcsaFFN7YGmXKBBuwGdu98Q8CxAaSHfcitDs3S6YZYeqmjB9WcfTkI
mjsDrbGjXDnTRih9yQoZdcCiNO7KpIFPrUg00YUWtX1fQUHg0I1x40t18eP1RbpghH4ergtQ3ySI
1r2GUNK2JPOS0a9KZYGTvJwhOIqj/vfrZs58BbNFwztUX4QnvO1WM1ba0JXpSjb6Envy3urr4J0K
e/ctipOL287T/PN1e6vYlV1AUobVEYQ1ECSuoa2KkVVhP5eTbxZ6+GimHRV/tADISuW1VzsjMjNV
p+7tJDCvOvRiNpbuwl4kb2/RjeLIvB9l8fMXFwJpS8WK1GH0kX2Q9ggPw5Q4ovG8y2pzCzB4YQXp
xRJ0pLhE8pfrd9As51kxKKMfFqSb6f+CfdMJ5XirXH5pTGTYZBmIDbt/TcsQVK2WJJoz+6S5iidm
1Gp9u2hj5VhibIsXcf0c1onimD2RTuRWVc6gNm3cA43WMskfwlGzoUgxa/tBlsLycxFK0t2yFHn7
LUEC+OMY2Pb7oik1G9wPSD9oZzNnE8B8toNpFdRoU4QZi1ZFctSnSxpOZqInoyz7IfOAjCN0485R
sgorO6hLpDde3c1Gu49Vgl4P9y4rhxQp0srV0dixjim5LUoqhiVNOyS5wPiSy5M+K2E8P6hToSXe
Gw8AXxecEq8OGBg5AqsDN5lW0ufaMvvAuqw/C6QiRzdSkTKOGtW4GdUQgm+wZre9NVrkZedxwxuv
QyLRWWmB8mTHsHpn3IgQllWwrdSzjyBlgNSKo7sKfOBHLc+brwHAs3cFY796fdBnWxSjAl0qemNJ
4DmrQSMo2U1qIc1+HCfD99QZsh5+9xaK4EEp/p3fO0nvvczYXLQG4wQIKYgZHWd1yKsxnZrBNGYf
8b/hyoKbGmaJtrZcNVLljeDg0nRSksB1Qtsp2gdOdx/HPhh71Kn9rJOQ3OPJhZue495HPglwlqVO
+8lC/mcj3FpXkjmFAudGWopWLQfnvXpMRQqk41Y7zf5Sdmh9LVHWH1Xkih+02EYbIpELP5uHQwV1
wRfEyKp7fSL1Xmipq0UN+f9piG8Vni2ZS3GpUzcCs0tnkjAQijWAmmD4V7MixZaUjXIio7jSGW5U
tPPHrIdJfSd1XXOjydnWy+XSMtD1B38CwY3IW5wuAwQ7sS2PuewbmYmIRV44t4iLlZ8qvQ73fQOV
Yzma0tvQy89rIBwhyU3y5cQbp0ZRIRvQiVIXH6GNDAHQRBd6rWr9QUXx7j1iYBHYGgRwrY3Fv7C/
SV6QmxcxPknaVS0OOQoeVV0s+/EI1SACkk4r7bNgsP80Wdwvrx/dCzOrEZNSnqX+RqSwin6lyQky
KGFnP0pliV3UZaiBxGZ/N0Yt7HlmJ3Qq+/atgZy4x4gYKRAYzz2rp1OLTBqqLsgo+zJ5UZqAFb2u
XbgjrHD/+vDOLulnQ3hjMZGUilZraKP5rqF/ufh5IvceD6rURxJ6C+hyyYrJOWVQ9LTY6xSyXAfW
pHSlAht8g/gcZOWF7FEWyTdZd8RyvEyyiAAAcAI5O7gceBetTh46cI4UoKOLUJUsT/ulQUjZqxwd
AIEWiulTyAN/hMZft9FDodixqxrkYEAbN1bkdmMmW3TBG2nsx3ZsbFWRL80DETpFT1FZ4sicLmvg
BEUV55WC6BvSQV6ZpEZ7MPVo2UovXDoiLw2tlpW3ahbMGoaMAv693VLUEnAwOI/eK02tbZFXnj33
RZsS1zWEkjzbSG+dDquuux6JmwLvI0mWG0aa9MVMOpRypyn/kButdR83auM5uabFG77gLJ7GtAEY
hV4xgkwaKk9Nz8GYzpmFL5hhm/+ImEEnu03tTO+5F/Rwl3WO/C6UghlKRaNCyYwOso1vcGFNBb8B
RRlQFfRyrtbUUsu+dsxW9s0caCgEoW07UlpuK2eD+ueCIXY270/e4hA5rPPExYxYaZF2Fqz+hu5l
GXqY4Kvzt19dvFCIkLhbKe2aq+Ch1fqxc6bA8gNDMsnd5+PkeKi8oOpkVrBs0E+hf33dB13YrBCf
wksqSsgU0FYmEbWKqjrKLL+URpocQwulmHmWr3kCbjVdX7iYHW5JQU5CzEwG83S7EBnZCvrLOmno
rvuep2HxoDkB2phOnUOh05RW02/Efut6kLgmKY6zQWnNFziAlU1aCKtZUULdz1Vosg/tvKjzLqrz
9KFRovpmGYvqfViH/W+908Z8R9VZeSyHbFMMgDZYRrdyjqKHmn1K3xEzvXKOJOGNHDJy0x+63knQ
kSIaOXRKVz9Kcqibd4qMUNjRNqouOca9Ax4pnVTjZxdqjnxQ085E8RhFaWMPc2j6OQmjuvRabpDy
it7kGaHODBbR/ZBo3eeiiJvejWOwOug6App25WIJPpSqkn1BzCO/kyO0xb5qS9povgNj8j0MPGPl
2i2EVN5AYss80gASVAcpg+ICdWdJH2+itO5sxBwafXSRfrYS14CU/k+gSd1vAtC6fBephtS62aim
n2spgt3EyUES7eOsLd8b/aBb6HFL8rKr2tYa9qXa6T8Hxx5nF7YwuFfqQmFKRuQWv0K8BwLJ0Ke0
8ZCalOzDxMkYXWlIpsbNUy24pz40lO8T2HYBjGoDqoASOTjjoCV1m+10HoEKAqq2GuwXBNO+K10k
dfdJ3De3w2jAVUIjTfM9qQjQ3Yxc15PQS7av5jweZ+RKjPlzN1T9x6or0OWBjxNquDiRfs2Nqv+0
206vjy26SI+mk1XIOE/AnnZLoDozAtK87AjDJ0N7zBSzCb1hVoPHJkb/F7q9znno2kpBhqMIg59R
0U3WbkAk5K6Tg8HyGdPwCXCREdyjccjtYZjoZe2zssnv+kKpWheBIRU4kjZKzX40ivz7SEedBtu1
nX2aRkge94i19X/q8jCjqctnCKm9NgIdEsjGTztUYGbR6qoobqK8kwvXgo0P6ooypSRi6j3wLoS3
kuDQ5qFdH2K0HrNHeRlBsuRFrajkk6dWqHpqcnAl5ck8uJ0qj6BHtSGljyGPVD9FmEs+TqoD40ap
5q3mhfUoIys6pNrP0ggNZ5cqygidqdUM+bUtVdnTBJjkJyHkcoV8tU2XgiIYAw21blB0sKfgR2jL
5Q9d63LlAO45k10rkKUCqklb+iqFstl6aZs1jxVhBFEEKrF+yj4L97bcIdppSNpIt4U8UWcbsynX
9yGX5O//M6TTOLVJrXF9tuKjZ7KfkCjEVbaRXr1wT9NDZ4Ck4SVKC6n4+YvsTwIYvpaCVvf1UUM4
qZGRm92nEIN8bUIaa3ah0RQ+3NohMS1q21tP/0vuh05rgS7jKxAMnpqHfj0oRrlS/Q43eddQsfDy
LIu8128T4U7XTg4fx/h4HlLGWQ1ymnsUJLRc9dVWousJBdGMm9+We7gGZW7QDGGJzPoRWcjF/37d
9KXbheuZuhgwPXGLng5Q78tQhAqqP2cJHF8FTZ3Hln7990ZlW0eQi99et3c+VNEpTp84RGmkJ9c3
S1AFhaREo+EvQY4mFor1cuw69Vj1N1K6GEgltMYyHaIFhew3byVaoMiB0S4Le+dZPZeiE+SV0pRc
VXOYwLbaWdqPME7lBN3DEcnbvLSKft/TyYxeYBQ5W2/PC2k4EreU6sSjhbfZ+uHSzZGpo1+ZX5kx
gn/+YNoRChRxgeCMFhJn7zuedAqSU8hjAaoyK+kw6A0cp0krd5+Qiim2miXPwxhKeYLtkwcxdCvr
1UgllCinLIYUoGmpQztt49zMrWJcI4BuP72+8uc7DVucZchoBbvQmnK6Co26KOUsvUKutd9HCATu
Af/2t5E+OgfDRjX0dXvnO403C5ABppzMNQSqpzt7GGLdjrPF9u04SaHeD20QuEt+qyWzcozbVKEL
XWs3TvKFCRUJQuQFGCNwjJVR1HnBZkDa7OO5szsucrq7UELboyUub4zv3DUB+sZhsCcg3TornDRh
ZFqd0Tp+aVTqAQWt9LoDTn94fRYvrBqYTE4N6Voq2ev4C44mHgtVDyhHTiSuEICgbYQOcjzKI6dU
iTayCM+NRqe+kEieehq1QY4K2fjTZUumRRsnXm3khlVU27WIphqXfIZW30xjrT2WdTGaV2OXtrk7
KkEQHJNIie7bsbEeYG4utZ09TpQWk6CRPgazhW6q0mp5dpuoOsTHgRYv/bGtjO4xkbshuLOKWf/W
BbPzaQkJhTam78J+AAjAa4/SHXDQdTU7nlVCS6ML/ElWJwUcCBSGe3CcFhwIoTG9lRaS14gN/Ie8
BSZFKu908iQEBasF5I9f1b1Nn3xRoMtL1rj5qNNtJb35GQkcRxQkhW6C8Kun1upZQR0vUgK/y1vC
y3Awv/VQy2xgjS7sc6zQRQHUiLrMuibjNFjIkDb0S1NC2V5KtaT/JE9A8TcMnYcaDIfpgy6CGjUO
8XQ4qaUPtalXgb9YsbV4hMsq0R9w16btcwPGMHPcV/YUvYvnJd9KClzaKCIdwPOVbQ9xxKnxjHyx
NLRq4MtSF38kIurUr2miFZ9UqdGrj68f6kvGSA3yyOMNC2BslfwIWzscnWmQfKnppN1QJ04CZXwt
Xw2KE2+cgAsOhI3/3EYu0DdnsJtpKVJ6VSQ/zJwcPWuE2uVQHQ9AZH/MHI8Nr3jB61OsEBh6EU+d
eUVD7rrJyRUahEHA3Kty3XjmYmbvENaEnbUapKtGyc2NnXOe0QGnQkqf6510DvyHp4vXwYg/cXdL
vlrlJjLyuRwFblqjwLLvzXYChwcBp4MmbjE+SWpgH9W2nfU3p7ZhAANTAWhGNAat04hpMZm5YfaS
T+IyV/yoDACGDaExjgctG4C4L04Ytq4dzM2H17fTpRMK0QLdLyKbBHbmdPgcxWjo21zys3oxb/Jk
kdyQ5+zG+C5ZsTmbQh1AXEmrSLWVqsVo7JKVTWcoZEbqcJqH2k1rbRi6tGPh4CBAo/RNgWI1HHNw
9NQIIoZjkU1KnK5ykSf/Uw/JuTZhvgW+vXQYORaGiIqoPa/NdU6cZBXNCiBiWt3TtbKl/NSZ6B8O
/8HhoIYuaq/A0tgqK4dtG+BQ1T4L/B76T8ft7aR/pKlDB8mY9zmIVL1ieEntOG93AvhTOkmEbAsY
jJXhpWTrdwtj7IMOUhrFynaLspif4E0mH9JaW6zuF+aUueS+pdVD6HWt9oqRkVQXj0nUn41ppwZK
4s2RrZF8bLeECC5sS4osuFG4WkSSc3X2KeUXmpLVjl8lRnyX0V1y3ZtDcnz9iF0aECEYiTmgi+z9
1YBCoAEj1J9ERWk23dht0u3DWgl/OaGxxf6xZgzABqEr7B/QuPIfdsrpcUbet1HGLHH8xGnLK538
ymGa1UQ8vs3QlWF/8DLEUF10dEHptQOivnCVfGm0JTwGmWRv4D8uXMsOb0Ucmjj9Z8+2jMRG3kzi
/m+rlEKhXVbHsm+G65A8mhtLYbaPG5OIjwut9t4+7YKHB+E4zstZqTgGPmb1ObaptTTJu9GcgEPZ
hQ4q15SmadgIqC6tMoArGiuBIwK7Wa1yrMVVX2gG0aLkVFewAmq2x3KND2M1G+GGsQtuDn5Xonr+
C03fOtwZYV8d7YFlXiyg1Mo0STsiHg2NyQ7Go0zeYhu7kFQmMqUyCEgZqWEyjKf7ypSGMSuMzvHp
VeqWHarzWu72aqQv+zmQG+lgogCd3JDmb9NjHrYDisuFhsq7k9Nvt3Ggnh/bq3cGX+WZtQ6e3bMU
dzLqrQ45V+C3yZjTW00Spr5u6DCP7puyId0aZYmNgv0iDZMnZWl6M+TJ9Muczf5rVMEjCylpZoY7
hGPoIWtCJc+Pctdb1zNpdUgagrHeIgy5tGIiunhOzYvK5OkEFkEcTvISBb6TNM2vCsEt2ETT8ht4
uWxGDXgw1I39f372BD2caAISomhneCiLc25ESm4DCljG+qi3g/ItMIJa9ggDsm6PsHmTeoBy9A9L
2zrqxhY99602XWayuDpk8c5dXRs9cugOtIY2cZXWOOhZmol1SCcAfhv302VDqJjh73jKrMG/Ecjf
vgtty6/D0D5KKC9e9Z2+1eF4frwZDrcEgDWSLey50/Vrs7BBz6TFShplB2VB4TtviugALnHa2N4X
B8QTiOYn4IgAH09NRXPZR+CULT8LANE49Af4lTq8sfkW18OACCNIHJLVISo7tQLIVl7a2bT8yGoK
r3WU2m0GWbuypObtURKmeEqTjKS5+gwAq2qhEU/VSKofV+HahTzvoUmZXKTaFfetTl+YAgnDbc71
t77/ipwAW6iN+Us0fVEACwHEHtujnVbjxtV2fqAFwgqVA2JmqrHrkD02QBku5mQB7Cq7q1gp7IOc
p6M7OYVKr5O2JXd1wR4gYsCcwACBk61zK0GkqQXoItsvSlO+LuUg3dXZ0u4LrR1cxRy3XP4le0Sb
HCqEFWzgo6f7o0hptVWTDvdhJfJDT6n7kXdb3b4LIDH7KQdlom68xC4cMXogAG8C2BNdSqsjFo5d
k/ZSZfso7M67uBxL5Bw0y5ur+Y3MMmLzC9ZeggNCTQRpV4OzurIDP6bZ/lIs9nUEG4tHCWjyCr3Y
EsW4cJrJGnKQRQgkQsDTeUydWjM7Lh1fG8jSdk2belMjjRv7/tJqvbDyfH+/KLVoCl3z3dzaPkcD
8KWjztT85uEjssKdP+XmFrXKRXvA84XEAonaNThgJHybqeayVuWC8GZROo+zOc27cCqLg64n8ttz
LKwYCVP62Yl6zlKLkj1Y5PhK27eGINxbrdMfTAB5VLmmrW4SsSKn0QVJYEFnyF1NFthZ+d/eSFoC
goK5bGTV7SoKU6nOjkzzJXWXUZP9yqb6XNOp4BlJo/75ugu7EMMLFRWuTirnOsQIqx3TlahPwyhh
+6OV6JUfK2H6y6mXXvegKrQyN1fNtnyY67QZj3ajooTtTFr7AaaM9roiRUa1GeLELUmzC+EEvgCE
J30uYKrWz7KimZO+mTSLvJMxVzvwAspt0gTWU9/X7ehSdnagT9KG/rdSG5SAX5+US6eIKheNLqTY
6CRcxZ+5gEbXDgGv2UitN2Vm7NJGLF29buWSB2JzaeDGaI3kA07PahRa+hRLlB2stJ7v0MhO9smA
woA9VT9ft3QhoBbN2dxUzx1LvBdOTXUcqYUEj+0DeRjuofaABkOhzmG6E6wN3/SiTRDBcMLxSpZ5
bDvKSLW3k7aKSBfmVcgQ2aKmx4PiLErTYo0Gm9nxCydK7+CjHnbDXLwZmg+3BzQwGtUqIYex9uyN
qafq2CiOHxRJHDxnR0Bhz3b3Rl4d4dcFMJ0WC6oMIt10OqtRHgpcRRj4NBlAm521klZ7Tdakn7Ms
MOPrMcnqW03p5K3k/QV/CHM4vKUwpHJJr2/nGVIYpNMz9meWKu86Zvt6sqLwVg+bzi1m2zz+B/tH
4A2B9jGr1J1PR2qVKjFiqpAl0bXhW2oH1S3sjjY1EmoH0RhMeyMmRqXd1Tm2aZIfRqXb2jyXBk35
gP0DPQAcmavZnvQOzciYKlbfGOm3Cd4754iuVeLsqgI9yz3/Y0n3rw/8whElBIcugYK7oCtfOQLS
HqOWO1x0dmf1brNEMdpCTnVImrn8D0xhi9SNcMNEyadTrBlzX/RGxB0HkOFTFjs63A3lYuyi3Ajr
jefSBfcKVvV/jYmD+uICl2XkmI2ZV4zZo1/oSkTh3/ola68m4GPFLlpC5QGwh23tShDCk//6rF5y
Azw3RGGfXjWoy06tq9QedWeWbF9Sx/Iu1tPxHZ0C6kbIfGnteEMJR4OGC2t4akVOiSeqfsa9wsK8
17U4dKfZ1PdRXQUb03lpQGRKKSEDFD3vmtEjRDXkjKgr6JP6Kg2W2LMLrfwPrADBFK9rUcg9AwV0
CT12RWr6UZZHR9itSm+J62pjH65p+569migLEhZDKk/6/HTeSGBPEGrlpl/WWUWvndK+nzUJcslB
J6enp6ZbBXN0rFRk+NoqkHcSrW7vAI9RtNR7yZOlUUGQpW7u8iQUYpmJsbGy64yMiKXJuAuAhqhN
UTA9/YqlMqv0HDnSFSmO+lNs5Vrn8UbT3ildsgy7Iu+HwYuzHir5wACCuGsjs7sujDp8n6jJ9F4t
JvkD+LEuQpF+kvodyjiJvYfivvihTPkmPfhqf/z1fS1grVCD0x60Vrcmf51MnalJV1ZeJI9y08ff
czWVNwriaxqCZzOYEKlzFFlJDJ5OC5GbRKebE1zZthRXbhNRu/OmjvQLMlcJFcN0mOxl1wakQt05
DCjrhYFkdr6qdPZTjs539KjR5zV4uTQYX40I+h0Y/1tH88HmQtqoA5+19uAVyvBmSAHKuUZkNNGj
Qg+o4dIbZia7DtihcZTiGKRiMJvpUzHpw+y2gyFn+7nLCog80rTV9gb9iPUhIolZeux5oOl04iy/
bcWu58c0CFTVfZPbeZ4egnqVf0Wzw5rvWzISQp56Dq6WBOEbparBTQd1tdWWvvI7f5mBjY5cFMcU
/3a6CpRmQQ32RYB8hlT87OmIva2UbKJRPB7odnh9TJeMCUw6uGIOK0+IU2PKAEhKHrPgKkuG9FCa
C5zpapa/M7LNxuLVnfE8Loql9J9TYmdgK1NLYPWBFkTB1RxPcCojnYESXWbvyewM71oeo0epoAmv
BpLx6/VBipv9xRPp2TKPAZpiOMO8a1f7eojyKZfs0bmqnSqFOWpODT/O48kbZWBRkh2hPWZmiqvl
xrJvpXKrK/LS8UW4kGiLGwuXs3I3o7LweurhsDKKILoeI3NBJ97cErO6NL+8BmCmg9jiXKaGntVl
MALJudIt9Ap3QTkNx8yIsm9JFnNVSuNTM4KlRXGp+w82kUOsjL9HsAE+99NNJJVOtCR2HlwZ46Id
q0YDWwo14Z48VrERSV7Yr5TAxMkAaIWmuZjqF4FHqw/yWIj9GthN+q5Q5eKmqHvr0FSD/vbjzlYV
rzjiVZOC26mpOZhAXcVZeG2Pdfu51pCknu182GgRvLBq4o6EEQK+M8qIq7kzSyg1J90KESWx09+h
OoxHGhOjeF81o/N9UXIaxDSjiI55Wr2Ry02cC2xTySfdDurUWI3QSiXbRl8jvK7K3jjKWq+NnqzH
6VZSSYxhdf64acEiEuI8S3qczqTTASw1hv/L2Xn2yImlbfgXIZHDV6jQVd1uexzG4QuyPZ5DhkOG
X/9e9EqvXDQq5FlptCt7tKc48Ql3mMV1rsR4DJGAmLH7w+l7fNBFsVct25hRlHQoldEYAMe/vmcm
Y4pNPRLxlUAYYHbm4GjRTfYxB6H/yZC6vOgubNYWi++dzbnEnavvXNwvF40UrjlzTf0f09JzI5xq
r5ndt/6o9dYZQlz60ZwM4zGb63/zWg93IAQvN/SrQWnUgnzhakHU5nZyp9zGrNHJsqsd2lV4zHVT
cf3CLUXj4xnZjUe0m/Pk1MZJaTyEo9b017yGiHoAByk+YzSejP5U6O7PhuqMhcZqXFRHUtb5faZ7
neXDDWha3+jZpn5jKuKsKaONK6RXW6gPpZb6doxoS6MIa7fVtYnqsMWtsnV1SAPYtLr5VH+1FS++
9FVX6+ggevGzTErxxZ7D4Uso1OHfWFCg9YV0yQij1tN/eoqefS1Ij8XRbjo1erasqfnWppb5HkGF
+dlhw8LbmlV7CvRslh/vvxeb68i5B6dLlOytFcqlV2ioT2Dm3UZJqn/D57uFqqB7g+UDuq/s8zDB
fwvGZMG+3x9646mCBcjAKGKSKxurIzk3SuwlUx5dEweFwHPWp0JC+wA5/b5Mm/oNG374oeip9Tbq
i05/kmMId+z+b1iX9JZ7gaeSPUX/kIrpGiQeo7CPCW0cX6ckbdO/MkSTolMW5bnwm5Jrye+QCEHe
ONTEDzD547vRGnsadZT0okCTTv9h7pHi27mP10Wol5+FntIi3wFUxlwLauJcF4qm5aosi6bpjwzU
VEEvK62kIV+YGt1bLbbOmtZXLeoU0oKL2tiko25m7lnPba0TtFBqUYtEEUi621NndoXQq2EUV91L
nEPZFOMxqabwGeE17RjmtuV7SoEzxjjCjync8Of9JVq2wfrQQ5THapyW6esEJpz6cqi9XFwLE61P
V5msp5CgeuccbDy26DmS5qvEh0S8q7hpcpPetUXLKCDqzhiOAzFmlNMg572rc3uoRTkSrjT56Sro
BTXeOKGX8kSkundsu9H8y0i0gVJ2KI/35257KCokfJZH620VjaEwQhSTCMRL86E9xLFKb7SYZ7/r
u7062+aWBUcKn44yn/fqONdDFhVl3yqXjLz7ERhLcVRCw/poKEXzPKJ5dIlVQMeqM6undtQwMjHC
7O/737t5nJfCG95dsMJ5n273qgz7PI40AplOm5yvXZrExMCyrt42apY0p2kuu/w8piaE9Dblensz
gQCaD6Uwhq8lZWvP1+19qYutS5YdTMOC7tZiKnv7q1T6Ew63iLhyD/U/0KQajaDIhPrJCdvmMesq
oNf6AF7k/my8FIdWR4eoB5IP8Tgl7bW4nxZqqD+Q317DVsr8IF2v/VGaVv69HCf1a6F38n0/OVnx
Xk/6MgGjAlUJvpGdTM9zRjk/8NrWeT9abvKJjrDM/NyZle/Y/fRFUMyd9pHyG368cSFl76uwwCiP
ccigj9vY+SHOW9WnvjT1N5Xp8bDCR0GAIuoS50MSO5l1NcBTN8EQ1YkbRHPUfGvyosgec9vI/gG1
3JP5Z051NOm7eP5ozbILMg8OCTrGWfI+maT8R0loRyJubJSp74owsgItjxLjiDdc2HAzTuX3xtVK
jYr9JB3fSYz8HamhUn5pXKt8HEKvMT6IeUyPudnMzaNsxuQnHFTrF2K6wz87C/L6KrtZj+Wq+y2i
r8TkTqnB7hys9Lvex85xqmkSFWY6P/zxSGBHoWjAiF7IpqsdRymPx5M4CNxMA28PhZqHYuidQ4GI
67v7Q23cz3TCiCDI4+mWrNOUosGeHN36+NqXXvnYzuEY2GX9h37My4NI34dcaEErOCDWbqfOCfvU
nowxudoy7D6bYRo/F14Yn4phSHfCzDWj6GUsgkwYE4hAuiQst2OFdN3xsBLJdVA8+b0Z1PnbZJrp
32oj9A8dpL63Q13l3zXZxzQB1WhArn8wuuo4mG747f7sblwdvLvMLCAaILrrzCyyvKrrJfEJBff6
2W1n29dpNp4Wzv/RotX/xUPpY2dJlxd9dW9Ac8CGGC2lRY50NQG1lymFLLXoKkVRHLt2yvHNi7pn
0dEzwXZFfPoPH0mFHa1tgNavMl21tHDk5CuvSRxTYxrcIvkgtMLhf2Zx+DVnT82+SRVqTzFqa+/S
+SLwe+nUrFeau9AD1sDs0vKCfGAUaH3lc+S+v/99L02m9YSSr5C4UI5GL2r1LE2Jp7WOPkXXOgoR
nffGtP+IBlz5kLahiSV3JbJ30GT0n7IIx0uDg2jk29DGiuOQDzJoWzXRTij+y52F3ogP2FXmAh5k
sxON3+50oad9XncR0b+upc+D4gxntKq8p3RO91CYG1PtEYSQLBKHLNWp26GyqLeLEnb/VY969ZtT
68apnZVxp667cVw8dJUI57ksIJysdi7oBunNiHxcpc6DMxrzIe7CYFKTKQhTe/Q7p4wP9xd3Yw7R
QOWZpeVHiX191dIdGnLwl0SOVpYdTFuoZ1sb4HTrebRzq2+cS6AHNDJxemTE9XLpNWwxNRviazU1
ymOfuN3zDBF8CjKi/vZUKKW+J9iy7MzVziUphCZEOLXYTqwmtCohCgm0T6+qkdVvJJH3h8Zxp8e8
a9RrhAzfo2U3rhIkc6J0xz+fWRZygbVydIBX3W6ZXp/pWao2ZcTKyM+mE3/tpVK+06X8dX+grb0J
tACyAOwdBNpXe3NKdbXpl+NZ2nryFpjFd7Xu92BpW4MsKDvE9hjr1dYMS3cwZgoRV61JisexCZsI
vqZZq+f7H7N1BHgMvMWmc+HqrM60YmlFHMGKvXZt/0FShj6bSuWczDaLEWYY1CqI65Ha9/1Rt04B
uSomPM5iSGytbji7iLwBIig3iWKG7+oKxVNXw5jFxtxm733e2pM0tinlLXIzr5oTSRYZjbCrDHns
ENMHvWtk8rbOx+7f2rTiD9k0jHjXjEj7HAzqjQggmFH7rhJ580G15+hrkvShiblNWH3HdtH4qQrR
fSiytumRFbAqDCW8ytkLxl8vPwBLHjcwMsAtYfTcbmaOkNlM+ZRdK8NtEAAMtaMEG7BTONgaZemb
IbMAIeTV1LheR7DrCCpkQxFj9+RAVJTpXt/z9WKzjRfAEUttk16sDmbVRWPUtjK7AoDJTmz47FzX
WnVJa3s43N9XWx9EjZ8qIzEQ19BqX8naTfRmGJKrozjWocqa6gicXP6ZFiARH5h1KkAcF5rgr7qB
+dR2uWiT5Kq2EQ7weivnNght4bwN29AjKaxGrT5CYUI4f+f7jFcXLB0pwoKlTwTgcZ0b2iRTkSPi
/KoPurEEIg22dr0OouuA7QfiDIk2m95AkiVK4LI2WlKLdIT6vcr07lORzVV/GJLOLA68pjbNpr7J
fyJqo5m+Au5aooUR9+IJFT58b3RV8X5RhhzfWqqS0J1GIu+t6UXxe6nZi+qJ7tU5ZhK5MR7mVsvy
A3BM1z46ojPQqoiEPp1prhWopGTI4r9DVNzNgnpszDqoNS1vAxfViIFCao5xb1mp5t+zUZqT33sW
V05STiSAJmCJR7ew+OP7c7m1LW1kFYDoESljj3F7xBLdDakJ6DyPBbo1uJJVR72s0qB0Um+nrf76
kmXVFsDdgjFAPHJ9AujqD4oxxtdR0hJPmaMfZlpnqLf09YdaSi1wx2bcOQuvn38GJa1bVM1Io9dX
SN+1miFTwmR91rWHZqqA2pUoy9SjrhzKctzj6bwu/IFGIKGDG4iZNcyu2/msmxrBGatIrppbWtkh
TiPzZ1LbIRz/UklTP+MFOjmTVwzHxbLtpy6kt0eue33XU3/XCXc0qqHEIKuJlkmUKk3YE39USREG
fTiJj9Sis8dmGvInu1XlxdTrDhE5fv/O2dzaT6SbtDmYdjCjq7unnqi560iCXoss81CS7B3fCwfT
t+Zsr+C7dc1BLKc+RA2amvhqqlNFkuLk7KdQnevj6KJJXaJzcLx/QDY2EJHqUuq2qAiBKrpd0Gwy
Zs6tnV51JQ/KDG5NSP3dV+U4BcAudmLxtTTncqsuZjdL5Yv6o76OCUSSpYpVdslV6J1uUlgS9gP6
vM5HFyHMEBDaxBGxRNNZRyhTk/RrmSpPfT5AJ47jLCiUTqIAPiiDHYRR7D0mqsh3tNReNMVuA1xw
T/TPYOTAPkAh4XZORsGNp4wdb5lA1uI8A38BCUNHQDuIdnDjJy0zhHqUXdW9FSHIugAIFSSquKuy
j+h3pv96VpnPj7YalxfEeVuQz1ltfnNhoDroY01eclD72MXcL1Or8pJR/1KuntNjYw4iPKqC0J3T
8ZiHdpNeFWKTZmcbb+wt7P6QegZ1SWF0fVfZVDLiqWMZtMLLPpq5CWca+PLeE7pAcNcTSXsVA3IY
HiYMp9uJnKHZLTq0ysVzIRZe4zKLNb+06Y/5bqoUNVrnViWCLpaW9pdVlaYSGCntC7+xxkz19brA
7bRSpiEMEkctPoRiNge/aTTStrFTW0q6jdkdYNe5pa+XEaACr1O5cxNRZHUgxsl9Qz6ip/5kV+oc
dGoa/0yBWdGKnO0feTcb7zElGwxfa0fUrtUmipMj+lWufRCdYjWHJnPj8qh10tYPQ097lyqLM/5d
IhZjBv2AhFVZWkPr57GmfpNVHP7KqxCxNBv/C1Bchv0xHjLjB1K1LprdhVd5j2ExO5iaUvgMT1M6
91/BRaJFxiWO+mUmkDU/5p1leU+OoDrolwNKWgcP2O8nIiwlPc04al6mNFP/ccPCQTbWrNsfuewn
zq8yueI45n2f+dC9YkDfphz/1uqp8U5uGLsWccFk7KW7G9UxshgNohWCIizZ+pWd7MidK7f2LnUz
6ggcRNkBvVcRCDUf3y51wmcPhDQds7Z4kyttd2jpoQSO0+k7t9nL3b/ecaCdloQKHNernINqnAGv
Z3IveZwb5tETfVQdZNIAp5u9UXKy9CgWjynI1OSct0QHAVkqip4Nwm2W34LD887AtMLpZBhD8qXJ
HVn4qWhRNLEozbtPtE2m7peKo2kb6LlN2Ttnu3xS4dBlD407R8OxEfiDBqPSq+X7qnP76lS26fAj
z5ws8R3y8vKN687eGxvFGvNQR3b9LrGU5ItbIZnrJ5mJ86aTjQ2/vM2nKVAaB1E0RTear3E5q9j1
OWqrHUZUwKSPjHc+vAeHz4GZkBworv3UldcBLfI84MSp4yHzJu2tasyN6zse+2znMtkIfEguFmgP
x5zAYBVj9VJTknksvQsiEN5Z6rn0/JYc6zBo7AElbeQhItLdGXVr0zEsUjkWrxav5OpyCcs5EXWt
uJdIQTMxsUFvDAuoE2ov3awOSRs3b8KgRXguUPVqeHS0oT4bzbSHlN2IR3ieSUf4LQ6yYquH2omm
PKH1wQ8JR+MwyHR+VvSxPdKLsp7bTkVky8mdk2XtFYI3ghH4AAtodmG3AVq8vV4dcAOeUS2bXfWK
U9gkaoCkgHlSe2HsVBA2ypU8VPQMFxg7QLl14WUsaLWa2QA4EmXIv0zqCUWQoI2Y+o0x0wO283T+
KwHkmvmOVOlkxsbYxR+7QZm/GXpdGUhvhY4B6SgO1eJyP4jZeM54xeC/EQ+SSb8q1oxioCEceRdX
qbNjGufz1RiHfGeUrX2+dM6434gPXuG8+IscA1DXuSRJotDcAjj7cUq9enk9Ou86dqnj+okVxXuR
4NqDfImakHAj6ETYHCGZNYLOatzBaWWkXESYNePRqEVDdJt7SC5M/JXp11NbIblk9dOPEfrmL+6i
9j37huZqkU6a49eR0XpHWwst+UC0meqH0Kn6zxNAM5p5DopT7ljTv0/ISd/fX5ztX79ks4TbL/zi
221KOXnQdFEql2rmpgJHSk/bSrIGkICWm0+TIYy3th6KE24e6uMYCr32yYutIDMV83lIvCxArU95
6xmjcprdTv0gpgaXilwoXwyzGc9RpqQ7a70RFhu0Oegbo3JLUWN1uXQeAvJeBOSYeyS7JDOI8aEy
81/JOKYf41zRdiZp4yhjZeKSXFE9eV1uRLtUGGHLeLqRZj+huxsyKPuufid49P+Q4vuynUiKMfpY
uDcMersgbRiRx0e2cpnGLkGqI48OAguIh9ma92S5Nk4mymlcjWxgChnreL9MB69UKr6LRvIYaLPe
YRpsGYf7W2xrtRaMMzuaz2Hdbj+ILyScigpyhAzoSSXn7GhSIjoLAqFDVOp7GLut1eK1owquounw
up46d0iIJsAwIWt2B4vI6qj0WCuKpvzzIio3u4spN90YaKlrMJIZIjKUieXT4ql98gZT/TCkbnrx
sv4PjShetgXcMtSFHLJN4IO3s6i1A23WLlUuZoUBQqd444WqZfMt11ABur9gmxP421CrBRvBoESj
SDheeiFOSDFQWvPs+JMIY+3450PxLMBUXrCsYBtuv8oBAzhAQwsviamGkd9NRo0HQgLX3OESuT/W
xgtBWQSK8pJQ0z9bqie/NfMR+dITMCXeJU87cWzMOXmO8j45ONb8TXbRL7PRhp2HeWMmfx/SXZ3l
oZgtdBpm76LZMRq/ha2PH8qeXJLgtNmDEGx9n7VUXeDOEXesQy65QGzUqQwvlWsXz4obZo+pbMzH
wm6SE67EA4/g7OzU1ba+cBG7Wqou1NXWgFb+cG6bLnQvSqnirh511F7LWT8huLVHEdq4RxDjBka6
8EqhE6+2Jeqwsda0hJRlr7SHuTLFYTDaMNDMOA5I1f+QmL2cOOJgixIe+HHzFRar8yaI7IX0LimS
xqe4HeZ/hsb6aratfo2Rx9rJxzdmkuyMSg9tUMJVdRWox1qMp0m9YE2iKHvicSiDPG6Lc0dKvnMS
NodirV7eTx601bYcyzjNc9gGVy7f4cmALfdM1cd+17lwje4fug2Al4WeL2R9XHvcpWt9e+osOxPG
bIe8MWAGUVDKlaAaC/Mwgss4K5ozkYjMg1+7UfVcG1X7d44fQaBrlfIoBBXv+z9n68tfmJ7L9fa6
E2VIxi89HXKVA7l/KnJQ3p6qHAWV2p2u18ZxdAEPIZjEs8fztwpS+roPB6cflUubldNT1ZTiQYsV
9VTPSDXVjfVuVMpkB3yyHIFVgg0qgHeIdj31U2fFulYbVJn1eVIuSVOIozcV6V/0IuqdEtzmJP42
yurLKjUv7d7tlAuyZTH5uE6jIvFk7Mu4B7x0f8W2Mknw+ShR0hwjBltvoC7MZtixlBgxVHS+z0Zl
XQZkFFCahyFAKOoZ76Tquo9tOHp/azI1nSCeDaBkMkxO93/L5vQuFFbUQ9zXubRRk7wnBqFZNanZ
tbWd7OoJb8+HeXN6HfSh1cXV5VXGqqiYnSR5Ja4I6o9XN5NouVpR++zh6LBzOjc/iBbUEiYBJlk/
v7gowumUgGjdMQKCqXt4L/X5h/uztnkQUDlY+hIU5tdPRGskXu2GQKPD2hD+5Ex4DdmpeVCSTgZ9
FjdBl0bf74+5NYcvF/fCJuWory5TwEna6KCdcDUn0VAb1HGLmZnNNMz2jGs2h6KkpXO/8V/rZKTk
+swSwaZATBHm4ZTmQdao+SVURLOz/5a7cn28AXWgYwSB5DWwmw5aXaqSXK3V5uzcda56cYYuPQ0N
yn55NyRfScCsT60Y/0NJGnAivhPUEJ2FzXF7iw8jclwDtOZLGFXeuTTz9ODE3bTTgNjajiRYixjQ
ArtdP4GpiLTBcjnqAI/tC7K66iXV9T2uvba1IUkc0VaGdLmw/m4/xuk02q2eiQNBbc3CL/RIgqJt
+0nzbQyxaqRDZ+MXDTIaqfWsjdWhbqa+PufZbC11q7GvfDoBrXdALgw47bI3Ir/M5vwfrDLq5kh5
U99rBW1tM8poS5mHSgoh7O2P1nEEHNHUUi5Fr07X2a2zn8gjGUfbGbX/cGAdoPt08VxQUuvKlTap
9aBWGQWNMncPC4zKj221O2Nn0Z/SFDvPvCz33BC3FgVVThxxlwAImejb7wPZ6EW1CtxMCYc+KGFu
+GZU9MfUUv6y3Qm6ApSsnbdla049tBRt0lOKdOvKlKfDo9ETTVwdTF4+pGUdB6ZR1D8nZ/56/z7a
OLnYOVP0ZhSy0vXORgxWq5oEmJtS6ELQTjAxk4uF9qyBIS382BL5B7s1q/kMtHQv8dk4VuSmXPBU
Il80FW+n1klaOaQqg1sj4Ftfq1Uwm0k+7VnTb45DDYxK2IIzWVcuzDK0I9lY4tqj4TH4vTU4p2HK
wh9/PpfsEx5hmn9IKa/u9iiv9Gk2e4qYmSWvNJu7I13R2KffG15r5JvwKoUmGOOtsrNftj6Q0iLx
7CLf/6o0o9PsspuQMmvd5f17GloSukm99yhvRTzkw5g4IRfmcAZXH4iyi3QmCWU1ihIbWkssGwQw
DW/MfaWaZsqYGA85R9RB8tCHmjKMVG+jgWbJbHROYNSFUe0Es1tfDgQOMXqoNgsD/3YLYbYrrAS5
jEtuqtNzQ/UBRsC4F51vfjkJHsnCAgbl+2+HsbJhUivIKhfYEdrDSGX66hZjeRA2bqY4t+rgQXPx
DPpm9L2o6y9q68lDh23FToVx85dwVEE3I8LAm7v6JYPV4RY0a+4lU6aUxzUCwgAv3IrlobAnx36o
RdV9UxVVTn6I9al9rLTCqk8GUAPXTxV7SHZ+0uqC/J90BVgSEO5Yd7D/b+cm7BcNsQg/dC/RO3Ak
eeZrh6NaROqRh8Hd2eovOeBvscar4ZYd8Vu1BJPtPAZnZz9Ufa99D1vT+AcNlz4/dbDs7CCvzfQh
qaLyIw6SJstkOD0dvXCWe34hq0v65YdQxANRunDJkMu6/SGwUWgP2739oAxJ+8WLtJiGvhRvU4jH
x/s3y2qXvwxFns8tDQMDbbTVFCMJEtmFOzn4fStGkDTqfBARZlj3R1mO73pmeQnIZ1hKWlKrUfDX
G2IXSNVDFE3OJWpc/UDPYET/sizeSbOPds7uxsahHs9Ljrkmb9zapA2IQdVWXmij9zZ3j2EfeUQ1
ufLMDIzBaFkFxmbNf1D8WWAxKBoAnuVZX10YeuqFwlUY1Giz0E+Lig79oFgPemfFO+noxnySu1AV
4ht54PT1To3mvk1lxKrFlRcA3YsPfVWKc+Q2aYC7815JY2ND3oy3/P1vJyNTuznpk8R5EDaFpzrW
9WenbEak42TycH+rbA4FDgSMDQIRaIvdDlWNTtZhxGY/5FWS05zLmreDVIZPpR0e7o+0NYk8OYtt
O/UKOlq3I/EeNRLHH3EZyrj3w3iQ1Cjc9nEe3AR4h7XHqVx++eoQ0JRdAM+k9IvP+O14PV0aYzZa
cTFqCOKXNuyLT0mhaWWQlsbwzbVHLzsiFeoSLCWG/tim/d6FunHaYRC7bAjCP+6W5dz8to5tNKoI
M7ni0lWNdrQqVAEJn+TOaV9FfsudwtW1FPTAWtPQWe0WBEviTCLQgPpUWz0ZVdS/sd3ZeePUtv0k
wrb0DsxQK3wHSsL7+4v6Anhbz/LS2wOwqvOaOatIokXoEaxUEV0ip/QkElEY8iETnrvmU9cMeM9p
skQ4dqxIlSGdAa6+WhQAdL9X8qo86GFnnmtAqvPJ7rN69qUL9fs8UHhJaaxUAAhmbbGwcwZTml/u
//itibNAEDJ3yz9rYVGaOAa1Hg8ZH/R9I9/RFecUQn15l8Vze/VUMB9u2qhHZ8rd4/2ht44djwAl
bfhNjLzaGaFThpkL5uhBzdXh4HUwisPcGg9pOQ6X+0NtnQOYrxw5nUIhbb/bTehw6FQYvvGl6KIU
fAZWIAiw1FXWfrNDQ//m9ob2dVRMrEniyHSfUg1pvD+rPL9sURf81yL0h7b8WgLdyLy2NuMuooIx
xkfQYOFxcsTPZormnVtm4ylC3AoqAJIbi/X06tQnaSJUc4pxXIElZ/uAffDPjTulnoMoBz/g97bX
DsdYDl2ycw43LjgoRijrUTcha1hfOPpAE8/oG+XBQNi4e5P3bgJ+Eap6cyj5u/cNfDm58zJt7COq
sZTZ0b0DDb8WwRyjWK+8JFWgcqqfMtkWn9Qs/wSwqd9Zwa15ZTYJAF0aua82bOYQrmp6GT5kWT2C
D1VyZO4w+b5KStCQHfGcKI6jU1K2ub99t76Q2iwFRJYTmNlq+04q4IoW4MlDmbWRe0grpQAZaGuJ
4TtjPe80mzauBJRoWD2DZ2PBXKwOS6dkPCX4ENRjpYuz1zrQwt2pd9uHMrHq8lxy3f+KnEx8KKi+
TTtbaHN4ir8QZ6l+v1JVTpU+4ri64QOhlvJJ83KMXoXTTJnfEGaMTx117PLBdJOyvsh56JW/70/2
xl2B6jGFZwMgDWdo9fnQhxGHq5PokuS90/9DV6qFAcX+6w+zPuCIWblOUuCLmXa0UrGErHzNa6o/
7K8v18XiAwlf1aYWCEXwdhVwSJJTWuFzo4yNeMzcLkHEooOq5OyCfdeI5P+NtSh9EDCzs9c6h2Xh
ZumsOMpDLW1FvPEqoL0n0rao8PvJMC+lU1ZG7HeA8LJTZKt58xnliWQEUyYy5ySBtyRnByNtah+K
0j0OijI9jx3C3ztbc+sgsDJcbcBoXmcpVj5UqlcLBZu9AWGaju7aN6XvaxMaY12aO9nZ1mXGJkRg
g8uUxVgduzwN9TRMkbiLCpvEyJKl5ZtuNBsXYVTie8z5mU73N99GtMSLSOVqQZmB3Vy9icQ47agL
Nb6Yk5afmsopT/Ng70FE9eWXryIWAhX4GdDhcCxcm6ml7hyPJe2OS1S3Uf6PFKkWPzaWNsV+rQO7
9mNDF951ar1iPHdoUyiXsiNbB14lp+QCwjRLPkvTjJCrqI16ANDbd8/RENtt0Bp9ZQUTgLgJh0+7
m6564lT1+xgZR/uXQhTW+kNejUQ1eGOWOztkXVJY9vLLoUEIgerRq+M7mNqY4nwWXxQvMxZIwOyM
6EtCbvLlNHniTZeoVR3ooSfUoJsbZji3zEYH66pkz5WXgkP+8zVdwHKMweNHbfL2JNua0qiDYccX
zQmrSyztKogyfJ7uj7JxNIhroIJRcEfkfJ3vSqm7fW278SV3LAhbhMPv0nauzk5caF/vD7W1SQnc
IG2iEMR/VudizpM6pmIfXyiyjucRR45Ac5s9EvrGa7v8f3PM8VElQlzdw5kqUxU52/jSdhj+KU6N
0MZQ4zJRVhgJV6bevhFaVJ3/y7cxiUvtU38lEYzmoVHIlgOoCw25N28yleRQSjfbmcONVw7ZNWIW
YAiL1+Xy97+lReHgNqUtsuRCO4aUiG9EvTamf1j5eQrb/eyFblw9IwfdfzJzmfy5Ux75ztKMtNFz
WOqAt+MLOVejmYrloqlJy2jkBzKX1XNRq+FD0bZ/yNF+OZaIL9ChtxdbpbWi9hA1oqLWHF0ghSen
Gb+4B4hoxiGeoumzOiZ7BO2NuxvBokW7CNMQ5DFWu6elSoM7pRTAkOBGZlFi+UMSF+ewiscHVRb/
4WUCgY3Pu0vhdCG03s6nYwwig7cqLrSwMApps+o0cZWf8BXfcy3dOOkMxQtIDZc65avjF4/JEMlU
XBo79lCnsfVHqVbapRri+nL/NGwOhY4vW3VxKFkHIfOYaFmpkx32Azbkc9Jkj6EU7lWhDbrTldw4
7rR2qQnSPmFHrrPBudTyAfml6DJP1lQ89k1o1H5FQmgcADNCwpyiJAm/WHk7R5/vf+W6VblsTrAz
WDUsuSix7yrW0qxU6ha2BRfw9Kk8g0XE4ZtmbPlPE7X6YzoSeJ66GdY4WCh1yoLWg/B3cuw4ymCI
dR38BKMyP/cNqpwH2XXOU2fzB0fbSuJnAcc22glStxZmaRvCnebHUwG83W4pCqnYnfTew4AiSyBw
dH6gCgRbKwP5szM7SxFxFSxQXQH6viinok+52tqKiU8Gav/eA/52+nNcS5NAuByOPYDmIJdRhBoH
iGwZxvFB1pEayDbeQ2tsXJdLPAxADLlKyjur66oB/V0nar0I8lf9v5A6+2szjuYBkpgZTGY8vHet
/FeYyH5nb2y8dQQU1CcwEyPlW/sNzJFVxvGIE0Dah+1DOBn2O2ccvL051rfmGIEwam2Lgc26fjVO
VWeMtDYx5zHTwq8a5AIOU9x20UnPjfor/ijJ5xZN5c9W2/MvmEmEBM0YlWV5UuYotc9OO3vRTjS6
cYkukOLFcQZ0B5TF212WaRlkMLA3D01dp29iR8z/2p6Yz+VAPx6tu+rL/a22scpAV5hoJsCgPb3a
1dHgCEBuFUYiNX0Xz/7X0eK3UW2/kcL+XGvG97JATvr+mBv3jkMnbGFH04F6le02qBwWdTriTCeM
8msT5lMAFFc/itGhTDtX/6ipbe7cdRunl6NLYsHB5WPXBWfbyFGiECUunF7ylUoTWoV5gQlBPe8J
OS4rtDq7hIJca7BVFrrp6hm0a8surdTE8SA2+zhQWr3t/MZOqtGX0GRcmIit1R/KSJM/RD3DFfLy
Wnl3f4q3PpfamwUIgJ71q8uqrDOlj1HNfgBuqEPrSlX7uXGsEMdYu5XlzlnaHI13BLkHas6vAmGr
GefeNCmWDHGXYVFSir9rK0qC2PhTnaDl3Vjkmf5/qOXy+C2I62OlFzANw4cY7ZKz7JSvRpUMp0lL
h/9wEino0CTVQNNgt3M7Uj6QYCRhh5lqDtax0iP1aUah6OROJeICCA2c/8OSEXOzNxf/s/WLWBkG
xbRMhg+GmqJNUAJj6I560+a/DAgMe9ZdW2eQ3IiMjcbI695ZXKhSbVobE1DbAtrYjnGePHuAhtOD
Pk0VBZZE1yLfwpbtDzU7XpaQMBxFGC75pR15O7HwaewhmhSOP1KXR0yW3OeizNUAeYY/VJ18GYoK
Hm1luAUcx9VZVMbYntwIQ1xZivkEjoxjbwr1QevcvQrw1hlga1IhQWtggaTcflWLllQ1QrR5SMsh
e5erGqjYanKCfq7kHnR064ohcKItuLRbX0Xag+MV6azSGKzMznknFTFfutBU/8Kz0cihhQ3NG9Ks
5oLj+PB1oDWzl19vvRqYbEGqh6dOELd6NYSZKjNaUySGURiqF12GRXeaKZv8UjMR/iujqm8OAgry
Z6KFbM/oaWuqQV2CSqSwzy9YbyB6eLQdPOfByaf8bZvb46lyG9unuGN9/vNDSfkRfxfMr1EqXH7K
b9eNA6k4tmj4PpRdH57qBBkvtPbS/+PsvJbkxpE1/ESMoDe3ZDl2t0xLarkbxkiapfeeT38+9JWK
xVOMnp3d2QtFCAUQQCYyf/Mgt+p/MO9DUYP6PQPxTdf5pabOvK0khmode3mCwT54He5HXlSjFT2k
zd6G3dhELB4tKAEbv22OAHsp+nix7UvSVV2L0ICxvNTYWzVUosrwx2ykRK+mUI3fPCLKh1lt43/v
L+5GogcogZDMLSvgW6sjM4ddgyYLjjJqZVhe03bZYcitPezDxm4RjUpxToiuJJTXn1Czpw40HD5+
/WQD26r1CHtJdTonTbqnrPSamq5iP2k7alD4SqLec5NN5XaPgqDjXAY4/8PFGONUK9yO3sYv2Omj
802pssA+ZH2fNf+GUmc8LZMev1eqQKu+LnpFi0gfKmt8PyJhOp3Grp6zr9I4WI2fdrOleNJQhvk7
qFH5ZyTsusJNmmZ5bw5tL3nz2KTL01ApuKTQvmiOEoLR/XmBnv3HSaoh8uKgRexOHWegRcrYFt44
d1Hsl5kSokE+a8p8aPCejx6QPkBrPHO+K9Y4T89GMTmthyiQrlyKuM0+KwuyV26rYDtzUFun/B96
CBnud1WLCHSS4xBwmc24+0cqazU4NGHPVrLrNvpkpjaK5hUo6cLPuqEe6DPoVYwZlNNUntwnHc40
SOeh45JXxuLala2/Txwksb+VIHXk4/0duJFtY/rMY5tTwAZcH++5GZakF2eOqpbkIe5U+RIKyEJ8
a/EHtdjDgW3tRQE2o8kD1PXmjMekoIGBNic7Q7aeUczJH7oKR55BdnbO1tZI3IFobMAssnnlX+/6
bpDiul6i0I8MPS1PFtLZoaekod2e1Dgp9qypNtIJIh/5NQUZOAnrpHeuATvwdpYuPcCgE+Ex/GLM
U+smaWQiyqDrByrH4847YnOO/K0oOVL9uWmk12ZTtxhV0YUcxtbn4wXvVac0P/RZsAdS3roshfgQ
LVYE1emFXC9na036PLYNfQkAKwMdIRSGzrbRxKbbSIgGg+GbSx0tKll/UIfemrwksrT6cn+7bk0Y
3JFouSJ8cRP3g0jKZ3OiWlhFY/iCJGHh6Utjf80ldQ8X/xpE11cZu1TgekVTeR3i87ixtC7paFCR
CM6fe6cof9IPtSq3ymIdZfpsGedTrwbIJC+xlDyFHQ00N+lT83tqafb7PKucztcyQyoO1jIBJJcN
EE1400p68hyHplN4aABbsStFffNSI9Zte2PbybJrdCmyQAW9kX/AbiRfSVUL6YSyj/KQOxaKpOiy
Fo8NtM03cpRFwgieBRYC9qEwLNb7eKImJwEVlS6OnL+kqeacqxnfBeQstJ1vuRH84NSDo6eaKJDm
q7DUDYnqQLLlxKRddgyqnLu3REfr/o7ZQjtSakYGh8YMt8G6R1FWFTSpXOczxvr0VJeIp5lGGbiD
o7DESaHrvyrYTsfJTL+PAw4oYa/8e/83bFyy/ASqSHi6qNx6qzCv9BQyC0fimJZafJH0FIOvMq6W
I0Ah5aSkRbgDGtg4Jlx7FPgJ9joVNPHnfyVtLbpSY9bO0iXF99AtAlRRdEeC0CURe+/PbfMrCq0m
ipiiTra6F+pl0hKj16SLEVrFJUZs/DI6jbEDdNwaRejciMe1elsUQtVcjaoxkC5YUmDK1eCYqHYo
xN+fy+ZeESA5KCSU1ElgrtetRJ/dnmYK+HLQWL6DZt+lmDT9w2BS+TacafkfPWvZdPXBMZ+EbVN0
AAFmPt//GRuhxIGNA/+cG50axmq7TM6Yd5kUU9ZPp+gyYz/uoUiQHElNF6o3U3+mbZjsfMetQQVW
SRDQCSfrqntNZyrXw5EudxSax1CWggdNaYt3GRIJlyEs6k9I1Hc7FYaNoAKlgA3KRQBHdJ2ZNm0d
m9NUAgSL4uqrEkUadE306wMUrA6T1OSPU2LrXjQROZXiv1hzCryJDhwd4NBN1UaOZ7UKjZpzSZPz
XdFVxUFxqn8Dm0qjcGPfWeLbTUxdQ0gFQxyHerOuJydKp1Sq2gaXaLHUL2iyRMIHfd45+zcvU16l
BlAsVOUMUVwQv+Kvs4/FYFd3dDUuTtXaz82A4ULvqO2hz3rrfY2vE+7MFaBE8EtvfmgwNDKwvEqp
Lwq80vXQee8ECR4q/QUdzV52FzgjP9tgWWbXKoxgj7Jxe1q5CihpQKPRaNfSlrgeLkRYf8F9fbyA
xmDT1H0pZSjbJUv4YbCm2jwoFYVQ/P2qdHZrHh6qm6kQ9+FcGkmyAwjbWHYeyA49S04PidLqSZ4k
nSmHSTEw98JZ3BTgfn4MWY1vSd3b32257vVT2GoIh82RwWPi/p2xMTwVZRFgSI+IpqtruF8ibRjp
8F9IWzSv7CgsuQjUt5gWxtjcFaA6KzypHtQ+//b2kQVvjZclsfymWYHKbUmRpRkJAAEKD3aVPcqF
XsPxyovxrCyh/dg0dX8AWh3494d+ZXFdpWgWxwkQHsQVJOBu7FsCGzlKCL3jBXXd4SFtOj09zEWg
HtQhWs6T0kpPVdJrP5y5H+gaxe0pkbXArc12ET3Mxm0rI/rdB4Wzc7Hd3Kb8MBEO+RfIIcj411sT
5uhiR4k6XNBhMr/ahem4RbVYZzgIy5cGgZuXHlGnl/vLcZNmUHwTatZwi3j4EJCvB60A14RGq/aX
Kqtk+ahNGcJoVhR/EFow8FdiTd8zjby50kS9D0aY6NgIbud6148pBzCshotT8O411Hg+ypTBj/cn
tjkK2CFZVPOJF6uw3LWNXgRBO1yapjd+VUZafaC8oP2HUXijCYlRnBaonl0vX61ndtHgQndpRts4
t8NUnmhA7nUKtuZCwx7BbKTbaJGs5tLOhl7Nwzhc9A6x+KqZo8NoRdn5/ordIpL4MMByQNYRC8jl
V8NUNZUKM8gZZrTsc6+WYXMoAlP5mIS1ER8qwPGOSwHEQLW+LD/WeV/ah5qWVeTNVWbvhb6brQl7
AxwJbG0SGjoK4vr6KyghPBlVllIvl0jqUxVzB6oubpfJJd4KTqlKNL6n+c/9NbhZaTEm5TWLcwjm
5aYeXZXR0AIAu0ikpx97vWvfoxE57uyazZnhog4TRgiXrpM1u4wNY4j1hRQmXLxSd/pLgq7mJ9q3
6lmJIyfeSVJvbnr64Rw1+mokaWRNq1MeTh34eMWYL0umJ0cHONuTVTTJ50mLKndSQuusKmV9Cbs4
fGsHUYxML4F/iDHUkq8/ohnTDAIFImPqWVcnPdfiZzj48sV0JByJ73888Xdd3exiLOIZX0+AYteP
Q1vDxLurpAW1oFI/NoEzP3WNGX0eGx1m5P2xbhMJBsMCDJ4RyS8ZzOq2nugQWh0mvpcxk+pvGqoX
j+SjdnzKx2Zw8CZskU/tWqP7PYaO/t4enOkD/oVOu5ND3O5Y0aAVXVPBxKdlc73AdthVQ5iQ5Ku1
WnyErNGdQILtypBtDSPIhlAf+TfMlethhrwrjcRiy7LBggQDxLm1PUcJp723995Aq+iQKmou1Zm2
XJRc0h+TZqiF9e6bUVc0t/6azivu9K+7BeNf8sNkXi640LcuxPLludKT34G6DIdaUaedTOsmtIvh
MEoUnB9hNy4m/ddwzZJRVbTk5WLO5nIsc6P1Y12fzmOy1C4Mfs0fc4rC97fo5kr+NehqJYtiVgyI
0cvFNiYFYeQ5fwjrUd3Zf7eHDgY7BS/+x31G0/x6aqnK6xor5uUSqNP8MVLn+thZSXkJoTrsDHU7
IRJ2DFSgYiJuBoL0eihJSqKu1QftUkhpdMADTvb0vt2jvt1OSIwijjQVZ+RCVjeWqFiCOay1S5fg
uKzO2eiN2lR9jtHo38lFb+MAgBUhw+WQQdw+ZdFvzDDCkrXLjD+oawepfJwRfj12eR4fRtC43+7v
iNttqNEzIvEWnAmAser1Anbs7szsI52CQDacx1yuf6LcsBwwCg3jY5I52A0AZZV3CjFbKyr6BK9+
XMTW1RYpoQhbUR7qF4Cc0QGk3uBlCs3yUtLknT2/taLUYgScgmWltHQ9w4KXXC0XiX6ps7T2o65P
X8LaXJ6WRJ3/dWZKtjtxQByi65gD1oykiWhA5ME/8XpAQ/h4VhHsz1GNm3+yOLXqhwVd0cLVqrxU
SW9byThnTW55WBAh16Gr5e/7X3VjeUU/lyyJdIJMdxWJAnVssyourMsSKJLbO1bl6Sn2JLadTOf7
Q22cQKrbIP6Z8kZjd54julRhbl6WUovOkOLMw8LaHO+PsvERocZwKACoUktflwehgBr5wDVKtlJb
tOaM/DRWRn+AOFqdx0yIf98fcDUtOrEENhtPFzq6XCzrI2+BAijoMGU+lRX7yQhQj+j0aO99tzEK
FGgiCwgSAMbrrZI1vebMrVAoBTj9Xgnj5rCU9h7Jc3XGxVwQaiF1peFCF+tmLnqdphXQT19Xit5F
31459kv2yxqUpXJxdyYTCkFC7Kzg6hi8jgoghkcdNWT6uKsqTt91CiyLJvNHIy6+JDSxHoZASxJ3
LNCJcEuErKnQ9TGocWSRtI+pTT/tv/wGWNHsTcFhWJfKJE3HnVyfMn+YZfuTgUDGhynAPagOg8Qz
46V5J+EH6Jpzkn/P9KZ6ub+Jthaetw7tPB7TvDfFn/8V46uM1u+AcaJPm1nxGoTqfwSWWbvkZ4iP
S2rxDnIYt96bR8WQHTwLACiqFmvOxjJi3oIzZukvkM2ew05Wz7U5tV9bebLfJVX6bwwG4/v9MTc2
MvuLjr1Fk+u2eqOUeC0tzVD4TllrHxCgwqQGX7PL/VE2thTwA6HXRa0GxP2qUjdQlpiQjyh8jBXt
nzbm3+lxRLmmupDZNOEhx4+9dIcEsQ0XN3OjOSLS38Q7dfXV5So2Njg2Svtk+rSx1q2tscOSSTGy
0hfFhO+BPvyei9lwpbhXv9yf79aqvoIOyRC5yNdRMlKqZenivPTrIOhOThYap0Wb0p0bfHM+3HGv
oYLS8ipeRW0cNXqzFH6b8PSkBdm4JVrfvFSkN8KdXpcOky9KChB9sA9ZHYjWwN6yiOrct6xJ/Tpq
GYzQXuLsvjOlSWTAajmYfphESXWgEGnsKbFtHEhKM1QyQJQI9ZjVnTTKdLmAU1Q+CsDSoe2H2c/s
qj+O6JUd+lwl45m6PZnHja8IQAFLLaroQCDXKKsRt/iiwI3XH0NZO2lBX+IWOS47p37jK8KKoQci
+vjg51ZT06pB4q0fFD5eybqbxlV1rjR1wX5DGo73t+W6KiQ+I2NREEGvjzLXGgOcZtTuZYnT3tZR
M521JqhbN67x4c1GLAZOFcDzp9BshvkwVOqUPqkw9qRjM1v1iOmOU2SH+79oa4lN8T4DuUJZaL2F
pzwK+0WZmfwwFb9rdewgw2O5tPNm2xyG+AnCisIbrZHr+7yf2rQm3yn9tG6b53BMLR+3LGlnMqvK
zOvq8teDSBR9kBuyfR1najM5deEbg5MiCUwx0zxoeY9faIeBMYKF0SS5ySAl51K18z3B5Y1JOngE
WNTDoSCxYa8n6WBXEkrt0vi0PrQvuP2MD4rTqztLubWHEBUnIRfiE5RJV8PQaRh5l+SNH0q6/OJI
TfChamTrLDVK61UpVjJVF0neMCzdKesUx1PTqf5iSHm684TcODj0aCFM07MU1karOyme+kbtorDx
QYEU7wfTKL5RJsKWXguHnZt2a2nBnPBaBUnAf8VP+SsfSKp4wSXdrP2entZxKCDPsYfe2IIVYCWS
caEDBelEWD5cjwLdOZB4Kae+bBVILGfsNGYzOgNnlPApnyjFtx9DNRjDnYvhZn6MTKYjsAmQgG/A
8llBKpTUEAOpV4aftA7eN/TUfocmuzUK4CECCMVY8srVBwscPMxsJU3gkFm9i10e0IS53jvrtxuU
yQhJFNivmAjebNA8C2My1CD2w6HmjGMINMSu0eRO9X5I8zF4UaNukR/GUW2104AfFGD23CikIx2A
JbVdBDkS1b9/z63lWl6/rWiLCkIuD5R1bhdURataUZv4RTVrE3FLJn2c9TCnNzqx4Y5yHsx+1ZSL
5UZ24vzWyH4DF36YnDxiuCUaWR0+b3Kj8GSaTK39ocyQk05LkEdf2qZCWVkKU2xF7//wm0PGYqIC
AQYdwigpxuqb6chkR0OipT4qMNNjYhaxP5VZ8NxkufO20sLrEgE4ooEqHG1u7i/JoUmcO0vqw0ZK
L5h/qe5UptYlXrKXt0+K+1nQ3YE73fBtw7wEwobHJActN91Oazo/w0IGYYVM2jlZr2pyfxUVXmcF
3ZVnnChEcWteH+qhadPQkZPUJ9dU/5Q6fTKoa5rzIsHomt2sy/KfNd/gZ5LIqbBUT2LbVcJe/gHJ
DWG6uul1jd52KvXvjGownrusM6SjlcVW6U2qXfySg0BX3KGdtK+lPQSLq2Y5aNMx1Oa92WztBkCO
vOdBF93e/WoNkp+Ge+JbIzY/YIgTt5YbpH5prOxsvK3Lgic8mpgQvjnLq5AdTmNUgFtOfD1W9MvS
z/ET0K3wdH8nbI1CyGbbIVaFx/pqFAC5nZNZVuKbiWMfkgjZozKezcPbR+HkE5sBughLjus90KLO
RjG/j30jn40D1r3aCd5h+/YV4wYH+yHAroK1cz1KDF8lKmdWbEzV8ONkd+3BMPv87Zc4owjBbljy
kP5Xc5mRPyy0PmQUGbVneEjpSQ9GbSfL2Nho9EGogKFRK1xEV9dOI+G7llD98CHGzxaep2lbusFk
24VrVr29p/59k7nxShNsEkFsJYdax/c0xxEdJfLEBx4yX/rBLiCRZLDynMFZvk1K1B5jOdH+kbNk
72UldtjqfkAeCoOh12vvRi2tjSxTFFQSv8TQ6ICMdi3BfFIW7TLZcvkOu47xawHU7X9Y0Fl/atn4
c39vbo1PiYl/ZB7HCDFe7xozMNKiaJzUH4q8nE9kfXYDezjDVst00jR8l6h189wCv+uP3FhNccA5
Oy13EizxPder4PAflbwSqbp1eMywmNGCukv9SB7ysza1XMTIotqfOiUpPkdpEqsPtY750v3Jb2wz
jVItzw8ySXbZaptJ+ICXDjVJ3xwNDVt6u6gNN6b6DfYWGsPbAxyPSC4aUVLi3b7O7zQLNIZRFH5Z
j7Lq4iXcfKrtOvwzabO5l9JtrOjVYOr1d031oDaMJuDF3qf5o2Qn4cHoWtltkxcpkb+XgVHu3KWr
Uq+IdMgD0GrBFo4rdX2Iemw0aqfSUx/PzXRw0ywZv7RFDtQJM1XZFkpK+fTu/ge88aAQg9LcxztA
AIAATV5Ps2yR8xyqKPVzu16enRrR7yie5gtadxrassV4GrI6PUyJqVxwCRpwqKybI/lj86udiz36
y9aiExjBpdsia9JXdS52TzzhGU1iYSRMWB76h8mxq6c+jJJDwLsJuHhazm+/+MVFSVpNydYif7pe
A3Sc0sKUytQPunx57vDI9GpZsn/dX+qtz0snBgqhEEhBLv56FCR6prHrSGSWyJZOhRS0JxQJ6s8N
6INPadzvsYi3ziZnhGPJeeGor76s2ZGet47EWmKajc7ZVB6NsLfPkpnn/+EaEOsmhOkJOuv4LE/m
JFV2nvpmo2I3WU+/Kl1ZvNkxlJ24prNIq3sOSC9sLLxDqLmur4CkjSUpA7Tv4zxbPMmWND4E1NZ2
yq0b4UwoipJFC1YZThPXn8qRm7a3Rh5aepIvw4ciaEN8W514qbHKLZLGN+NQUw9OMNXWQxGV0f/u
b5W1tpe4CtDt4CZAEIncav1qWPTWstqFVD4tMBd3QY7Ll1BCa8CXliYdv2tKbGXfirosUs+mqI6l
ujTnIa0axypf5jjBnjOpkqb1FiPRi2OxFKl5wsRVGd5+dvilDuQAYsAt/wmccaFFDWenbXnVpFmc
P1Lc2Dk6G1+dJjebGJIDCc36ZhwCneov6Go/pn1/5mGTusYyVzv1kI0DKt6WbGLw69RKV18dBaFi
ELKgvjE21iclmOMPrTHF/8yVnb3U5OrZztptDSi0kqgXvHYsV/HMAtEoYbMVYhBV1ocuRkuzm8L5
nS0tPzSa38f7u+o1tVwdHjJ1eqMgXcULf5V6VoHdqGM5RH6X1+WzZuLA6kLli4wDPe/iszIGAwav
gWzCFaTjeRn7ZaC8r4/zgzkvqnHS+tRODoVouf2TJLmWgwtIovlgdvmgufKchtiWJsWke/2kKmCJ
FS0Kj6YTaylVbVujDgPHR3KLPFEkr2zCFAFdIcFzyjDOOTnYOTYPdWBrndtMWaId8sRq6FqDv7RO
jYI509svLgriJBTEP96X6xUp1UK3obGiITPr83G00xHtAU07BF077wy19bHpqpKLc6xFger6Tsn4
I2zq4LfZkzP7QaEWX7quzH7CXZS9OJXU/7K7qGUiBIJmFIF9tZ0DeBV6jhn0ZVR66xCW2vtQ0Xlv
6u3wsCzSnvTh1hml4Umtn8uLcvRqcy15KveAd6RLIMvtIdaM8FCVS7FzM28ENXDSSFGJDvVtd1pG
hzysHVO6KGonQ+2qlcc2b9pPCIKkn+8fl60J/T2U+KB/1SwhiKHObCOj1GpZ5+lSmp+tEjGq/zAK
TAOKAkAmEFG6HsU0lykaBGMmzJrGTamLn+niJTujbAQ0moaADoV7Jg/PVS6QxdGUKXoR+jjZdjir
KtIROnh8glarPuRmE51DO5MPYcadd39+W9veeUXl6XA20Aa9nl8vdyq8I05Yj+uz13Lkz+WQKa6T
Mt1xyA3v/nhiV6/uOEqXDrwGAS270RxyoIXxDrWQLNNn6RnfQvuUUv47zaFSe2ioZBBn8f79D4Pi
5ye6QvzfukbV0WzNEsOOcN9Sg2M6LoPXN5HhI0ljHYbS6C4ONdWdQTeOAvJOeG6gBwdH9caqpzXr
QJJa9G7sQnlfpWbHY9fqv0qDo53uz29zKHhUoHMJ8xzx64+Ix6E52Bnxt4hj+9SbQebmEmYTdj38
+Q8j8cYDQk4ANtaEpqRwciOvUGSzjbruPSXGQIEGW5n/yPtg3MMer4GrIs+C4EOCx9kjBt/oB0xh
VHVpFPlt1/dPuo1LvaVnOa5idmh+bkfU/I5Gviy5pwet/lMvtfqpXvJ8rz37//wQ0fzisNBaXF3W
YVVbdZmhRh4rtXaI8Go7V0HSn0a1Ko/R4Ei8AWu8lWKltD1Us7iVgr453l/8jbMqbgdiFOy5W2Ny
WD3FaEzosbdpj5RaYv3JNbVF0ik1KKyYb/VSFYvP25MaJTULOqurx15WjroaYFh5kUR971Biuw09
sYt+deCj94QpN25zdhN9LqrIFKzXXbepXOoqKCvpEufj6MHMax7mVJb9+yu4dVAEeFGos4ILXgfB
Oa/N3sgg/05V3A4HA7zWZU6hdblDF2s/7g+2+bl4B6G/I8TO1u2uaJTNslRhHEbQtwyv6Eq+XKDQ
BUlK5TAuvAt2rpytEaEgILhFoQuPoVUOU+nWRGyBww4TAZ18W897YAxJiP+2ZM7dwchyS9650Lc+
HDUKWvgCFHoDQa0riYda1od+Eiccw1x3IAmYe6NshQ3SMvIKKg+3dewAbhGtPVLxppB6gBimFtfn
BsLaCZX57rGjC5G5ixYZO4F5Y8OIVjP6mjD+IDutVtTBoi6PCpltaSTKQxSV8THVRssNgA3sfDxl
4+sJvz+QvDRBeaqJP/8roUH1e5mdBPflIQpz+azmQVcf8iILFg+jykb6GoxGbZ60XM3jS2EaUu0F
RQsyRl0CoDFyItufZRtDuFOYauUlxejpJcvbxDwlRmDIO4nD1sr8/WtXN2IjzUnWtTnaIgBHDvo8
IF43dqpr8Ybd2WIbHx8MBb0l1NoVwtxqqKxN6N/Ro6b+swxf5GkpvbKgdaxJbf2h7Cv90HZdv/Pl
xZddJSqCJEUGCbaa1/7q8Yf0clOXWLv6VuEkz92ozK4pKRGGj5rq2WYmHdDA0H/weeTD0Dv585sv
D1A5QpiBWqO4ia83w1BGZjcmYeSbaqEVh7DJaJzaRper53DCmMOdZavfewNtpKE8DwBBkejyKlm/
43MEyQBi4qbgSGr8qPRlezKE7doiZQqbiBKrklYDUMHojdQbEei5t8DQccSo0q+nO4VVkqpgMH2p
CswPpSVXNPwixVOTxtr5sFvHDNINylICjEdb5HplLXzQpiUXvZAkECl9rSnn3EzVs1lRuQzletk5
KVurCpeCV5GQRrjRXE76PNFACCZ+FA7ht7FNKwBXdXJsDGW2HuK2d0qXK9M58XqX8p3BXytuq31s
iXcFIoGkDHzb6+kavRLQ1a5Z2T5Keoijkl4fMngc0YOG6ElzDJNyoN85hNFB63jy0gWJZNVtNLv4
IEXt+BI2+A67aai2xQcop43hVaESPFha36XPQRB3z5ikNu/Q5JVVr6rsajk1tlEWOydiI9BAN4XG
xA1p3pbfpyaq9aSmOlJXyfTBmCsldHssqE73D97WMA49E94nVN5vqkzQnlIUCLMIs0ppfrJ7RJUK
3doTAd24PZGORTKDLYiW8jqfNFtj6c3RzP3KgPVy0GCgoIstVSDkdMrCP+/PSd3YgjYaXAB8aJ6C
oFqFsQGTpyoVzZJAa+3wFLTVNLggtNTPca6PvWdGVRG6bNNOPc/qXCUu+pwODOt2mrOfuWoky4l5
xNlhTub+j4bm2+Lpk9pkF6u0+AumXEKBvnfsoD2XSzg9j1Azxg+6HIXj5840w9TTC/w8vL4OQukB
RduaiDX02aMe9sUzzKal3vmQG0sMkw8RHaB3FFnWlxlCKHlv9VpOtlzkixfUw3jWQj2q/D7h3zsx
ak3VFjeYzeuf24snAvF7dWEvWdEN2B2yxPGg2B46V5ni9bnc5C4uu2HvRWqX/+xiPa2eZKjj8rkK
pWR0zdCiwASutLVdaWiUnvq8hi7juORVfbi/D7aWBEYcuH5yeoQwVr+xkJV8mQbw9kVi8/3lqj9J
09y6Rpa9UevydTkgjQL7hEcG4ns1VKeXWMHjCe8jlKqcEEPrfgd5UHi9uhT/e/usUI+G6yG6q/Q5
rm+4UHS3KyRgcFQs7dOcauahQ+fEM9Piy/2Rto4R8QmAHOVZJHW165HGIO3TBaNyn2rMzyyP7aOD
+qQrI5ryrDvC+zVBXXNUquTH/YE3LqVX9x9UmlDVvklGgs4I5dxgNcuyq47aPFvvZsBfb+/fClUY
qjJgYFANWd0SWatnRdu0bA/s2i5LKlXHaMLvS+qVPWV3EXVWUYmhqEcSmYAorVO6uJODXJETJmSH
0UOUj4XXmLzIMGZWCEBS5EHxL1/ur+LG9ndAQLBDgCPc4p2DThigDFBn4rlpAUO1wWOiYNhWWvEO
iGRjowieIQZK5Bi3OjtdrDoNt3Hqj5M0LL6jItf7EHGZVl6tTbA7lqScpvcDUFPzcxjaarB3HW1k
OaIbw6VMgLmFPXRzk8thKUPgkfX4N37zWndBbSf5ophZVmO9auZfEOuiUov0X2J+kuYKok1Dxmu6
vaHHH9QuM8vzgCLDIxgv2yK7D0PdzQLotcf732VjM/DooTFJRIQZvC4qxZY+9ElKN60iJTvn6mS6
pZwul9LQFi/Lye+DeBp2yN6bnwiQJq9J6kt0Ga7Psl2VoxxYQ+r3Vqb9UJwye5nLYuRdrkfnpO3S
p5z1JbzJhn9/ulvFJDIMTjHhmBfzemiqR3OBGWTqq1hwl26cQ8V2YaosiZchxV4fiDRZhqBIWRXe
MKSKhs2drUHRHmrp0/0fs3UmoAAI6DjJIY3K62XoCo23s2VkqE+ate3yvle/x6FeC+sWuZt2vvTG
PQZLBpIMtViR/ohf89cTl1d2HpUVAQjonwXNoUWIEX25w9vnRL5LNULQ1250iELyFQqHPaNkivUM
iFZzI3kujiFxcWdCW8eMZJSCNjRsURK9nhDug2ktdSYMNiNIz22eW7GnTZH1bUrHSKNf0Bcvb50c
LFxwROCpSObIbK5HRBQY0r6T5L6aId7u2jruhkgvVp3hlsti7oy2UZQgE6b7SWHZ5DpbE1MKnTKg
FHCP2IONqnhfJmhJF7mRfk3hAFe+nrd27XUQBKtnpxyj0A0CB/j43BjSfDYJxDP14XAIjsVoJtHR
rPWxONaF2gUuNhS1/uYPgmIx0kwi64Dctn7dqS26JgUynz508uYYO5PxgJxKdeFIpR86p1t2xjNY
7utABrCc7iQYHahDN2Ye4Okq6i5l4gdIB3ukHY2X2Ng6FNpgXe5/eUXE3/VYZB8USClGQfNYxWeU
w/BLU7rM51KZ2wMm0giym0KW2kVFQv5S8mz/EWRtXZ4Xq4l7b4augcF2YyUhXOm6St26yyPzEVT6
9JBNofMHEFPTIwQ7yfAYwnEMD1BdzfEwJCPReOf3q7e/n4bIq74mMFGaqddb11rQwLVqAFSxpTQf
A8ptv8aAvA6qp7qYXhMY+r88HB1YULnDDZRaevI5T9N8fjKLDI3kCD5NvJP03J5gZGrY3wBjKLzd
aJWznj1OcyJUK2X1RYkl09VGxzkO+aC8VP307f4ibAwnKvdcuORYt5rzsSSPYzbEGcw53iMRquXv
+2QB0OSYFHX0JdljzdwGV44uWTGAAHsDK5PoXPFSaoD9ibv40xiByZ5keYa8r9tYg879BbnzZCf/
ub3nwTQjyI4tEQkrPfXrLw0boITDlg5+lcr1cbHbTOhMWzuBVByx2y1Fy5RHLVkO/Ll158vM40Ae
0szx27DRopMJiyV8X8yWcXSUWYrcfJRGxRujyfqhdGPZHiNjaq0DsgnD7Oa2NPzBhKVQBS3N/N5N
RvihCrIof2/ULV5qjZIP9ROskq71xmKaS9rMTRQC6VHD9hzMAWJnddhNw8d2LDLTjRd8xr0pDTLc
h3s5b1C8t5x/GjmTvuu1kX/MibIhZTw1+G6HYbS4ZkZadQB2KP1vQdlsPhTLUL5X8rD7Z56nLH9y
lmn6bSjDkECNMIbC01J4HR5TiTIXxT00AwGMtV/FEY7cibKocao7I5q9xbHm9CNKZdkXucjT71ai
lt+VaUmac6Rm7dfIpq59VOJlWdysGUfcgPogTf9FIiYq/Z7akOTaThaNbmXg6fp5DIoOAxG4kal+
HkeT1okj9XP1Txhr1AjnuTY+SXJp/4pHpzaOMXn4eFZxZkuRUUi75imVaJU+5dClwkNvTFn62OfS
LD8CGte0X0PmxJKLuNK4/OZGS1HbqjMVuLqyFIEXO3P2LldNiYjXNJXyMSuC+nNuSEE4wBaZHPnP
MtVOcZHUetTeJVpJbxYr4ElWuZotqcgaH09tgKl/VDvqTQ8cVjGR72rGHzoLhfnIA34+p/NSt14v
vHIuExWn4ZLZQ/YnCtT+/zg6k+U6mSUIPxERzMMWOOdIsibLmqwN4d+yaIamG2ig4envp7vxwnZI
Z2iqqzKzMt8hjOlUJHKGl8XFgvvK9vyHHJXlNpSt2X2b47CYEByE5l6ThSe2sUBAVH+lgw7Cgn3H
9siXQfYfaq83lrtlvUFajGn6hLGx16MIk+JtjCo9smI29b8Njq594aczPfnOZZehcUO4dyJ8RI45
ah7vyOXRI9XppyFDc8XG/GdVY79WeB5iD+T49V6X6NSyvgTuta/VLrx72hjzGxGRGU5Cz910Wvt6
m/KJrLslj7H774s0w+q3mKJj/uIZj8oVecXPfc6GJm92E986w5IitUsgHqXyOq9gEumKttLxUqyZ
aH4684Ttb4Sf8pIn4bj86Nq0V4Rtqum1Hrv+RxsFw8UZpP5vD2KZXfxu93Q5k5vRFxkmxD8bo+I2
dwZ/tQXHv2uJScTRJZ+OKPnnrUH1fpCUd6Na29gTWzVkgw1uH/SlcblnbsU4+iyXdDq8EeDVKnf1
Nv9YmnZHuZvU1U/vcJv3jCu0x1a9qX+prmqf3Wg8PoTTzkcRNcLbi9av6r8kIQknb/y1b4qOLcs6
d4gh28uqS4b0SnvGvgb+GDxmug+WvFF192q7I3rJ6nDZimPc4/tFoiwtRZNuf1Xo7H6+rAr8ckpT
JdjgWgJW/2fdYuCdyMYthVr3Jc/UsTr8/ZKd2nSZKpImVPuAQWvt8c6aZGzLZVbRWAb73Ox/Wdvj
UZ6zJhKlgv/rrxwzhrcSyuzhqERWSjbUcTIhdHLPkR2GR4FH8apKBbknc4l3XyH7eXtygniay91s
/kNYBz1/RMNUSn2ksrDHFolCZsvw3nRT/0VsbsDa8KA9vt29TgyncBgex51U+yLam+VN1P1cF6Ot
5ZGTf8IDsk7W4AwdDeN/XUToVV5RzGQ5k1BbnY2I49fYbbevOU7712BYOnsy8WqiIptj8RhpJ64v
6MlZBNqHcalL0U/RgkQLILCk4c88upy6mvOtdvxLOHeyPgcKEilf63m6s53vdlQ6ub1Uvg/4NYT0
zblK2uBv4za1OO0ThlHnrttToB3Yl9/BMbSiTIHKiGvFBO5ldkS1FLKJozfwvcmcWqeeVM5e5vHl
wPN+r7HZ9MgPz9nfCN4epiKrHXk1hQzVxTZ2HmYT+LJ2ZcyZyXLP0cMjO27tOwILNGDrbFabZ5lr
Puq6GglPGpT7h7wI89ajtcDCYPa7jz7a4/FUY+sX59lm8H1MGn5X0TbN944F22ZR3laN/toaJETl
FMWtPK2rTZJiTN3+wWcd4KfHVoItjBXCELomglc2ucEg3WZJ9Utl3NigSFuHP8e3wITH0XOm01EP
RCf6CUmDoSeNW5L0ZqYiTYR91Wzp0JoSWRuR9jQQUd3hrYkfCikGXn5MPsaZgLZ4/MbDcSSn1NkS
NDiJg3wBnSomqmGo92vlVlF1mZX+3vhLwoYPxbcg/kXUdb5TDNr35KndHP8VeECNmL1uCPQWpYLP
WWbZHdtHrBsmOzsu+SjVMpBt2e8/A7vq26gTc5KH9YS4iSuye9j9aX8JVXe8qH7krGIUFn+lFX3c
SR2009SOzr+xbYfnaz/V6XgOLbF1eaYXsyOrxA40d1oZ9rfBuIbXTb2IP7WiLJCOKERX7O06vsxh
ILpzu7LksgLzqxuseI4R+iecr62evT+ED7bEY2h+woLbe0OZX9z6NEzJ9qXXI8BSm8Ue0GQ5Uwbd
WWV3LDlUdbkve3Lx/GEei6CK4qHA89P8i4aqj/JDu0Kc290kkqeszr5Y4p6IkKWaOPmhuC0LiQxQ
EObaEAUKBy2/liZeD3oLocCiVR/uuYeswBRePdV97m1D9iBqgWmKu0e22HvCrfIwGNv3tV/EP6X9
bS2rRKY7qLYT/6wDV/H8R044wDj1EQ0GrqYIlLhYu5HvOQ+XYX44Un+Zi52W+alyWIc7z9T+6yW2
VVZaWdEca24iH6xwX1Lk1A3Ot6zqcevGcTW9+aHyD0Q4dfc87UfWnwaFADYnTSp90PgNrGViK86k
8o2drzq21f4FgzM8ds5AoE4kQ7kVdZrqrtjabLXl3n1XLViM/aetVRNftX7b3GFVRXzFTFwfeo5o
Wh87EiT2y65Y8j9TJdzHlER4S1Pg7Se1SJ3dM8K3P4m3YPadwjGR5RDtSN1251suwX2zU5GPutcn
t3F7k+va5dohsU0kGOL0bnPrOLVWuZlUr4uNZQvux9VqHlGq/b/hMO0jdmlM/14oyIwlleTwrw4z
2M/MW+rLHA9RxvNi7LOKd/VD7IF5dl3JNYjlPvzDMM5jlSufCluQJyG3XIYul7/TddikpAm6g3ja
4t992vKEuccU3FStTA3vAOgzryaKcuH1myY/zxGrymtfxXfMco3NEwxsdRm2weKejk75fmHFSF2c
AhtFJSIdZEQ97gw+j0iWPiACIpkjqUTV5c62VwPHTzi3M6YUMtfjvPKPzZo9qB7ejnsmIVW42rJt
u6wGzhD+rKfxakkN+Kf9aGnYzKeJRU4pCSrtZ5+zUu1L90n+ra2wShbeLyl1/eJES/aezC6XfN1T
05eWmKfLJkQ1nSdSMrEmin1vAqHWjiLFxsYOB35woFDiQb2vmbtqkLtuuSL3VQxXvW2CZzktfcD8
4TVBricfTWO2TN5wdkcnRNAdodEoYTUwP3S3oXoI0+9IZRHCFKNFirC6ZMLqCevcfbGdBVSNwYPM
wQbasl625E4cdf8t/nBMV0MonCcpXUyKZoTqL963QKSIJgzU8jZGPp6jjvCvBulY+DscYIkes9vy
K2v06BadSdeP2fXqW0GWzF50U9CPV8zJXluwUsFN4jDsdLSHMryfwmqAG0yFd7PtjrddJLK7Oe/T
bXnGJiXiVbtRT9DXHrsfnW7bmy2utq4YEsxKCzNq+zYi2jO58OZ4Iwg4sLYQy7SaHBuYSpM4vnXi
5C004kU2MNmUHFVvKKCSpr+iC1fcirImaXNuGce98xyEID8YDpI+97FNY5Raffk0No2ac6x//L+s
nUe0INmAWXUyanna2oFDFhLUsuUYfoyPNZJGleM8UP0XLJ55PbScbGlpPgY+p+9JYJJWTuW6dwbg
PLXdlFeQlqhvxrH5NbdH9sDCAvf/Ee/Tdp5pk8K8HbP6rxmD6g+0pyeLKB3dtYirUPNrsRG+V/BI
n1MY0WELN36SGAZO+eBM3X2tXQjYfYjsHwKFcIbPPPagi1DpeSt3Oq//wsib3r4dxpzzRj/y7hze
8oVrn+zYIV3S7yItd5N3dC9/ZL/y9vx5X0GX2QO4r+BjtrPv9M1fRjT71etezBACPUc0lHrqmCbW
cctbEVKEKxvxgrfNw7SlZ8aQMxBTFZg7FA1RWHSD7v8SHjX9DeuMW6MPMXjLRzEfTWlaJ3wPF2az
IrTJ9s5ASyGjYKGTTCnPt10tw6bYvWYVJW2e/v58JJYi5uj3j8jGo86J72G2jPwj+GBRlM7HaVZj
yy7K+on9pVW9N1WzfUaLRMrRSkanHHGK80DHHjG+LmNfXdZRelu+LMbyNffR2JwImp9ZXkBnabgV
7f5bNpjQ5SaZXKfggm9vKsJQqDZTt//nbHXzQ/l2bn8OHlIg5cj4VbAo3p31tmcsIyidBT8wQG90
mc6yvqTVZLqSvlMjYPH2VV/kij1Dbqc9qOmzKzUgO/EXJmcZ+jzW0vaFW8XfgLGsucZJZpn+EZqb
dvm2Hw0zINhff/q+tD8OJ7Qmj5EGdSU1urq3Y9B8xbEJ2zKanf5p9d1mKL8P9Q9FlgqN+xi7Y8Fe
gU+kQ5sAtM0G9dxG9/gr3eNlKuZts26BJMTh+nO65bOrDnbSMudQUc6Qa6+GNhu9nNZqeqnTPbVF
0uJAkTvT5PzpuTT+q2ysPrqgPnBd7rOF2h+piIk4puvyQuullD/tZEXb6/lt75OoIVbHTsmZe3//
1bqq+YNMZvyJ/5L8mOLDSy529UZTZJjB1/kc75obQw6LKsQhE8q/RA6cSyYchuNOhH+WZTL3QcPv
zRsSQT6t7mTP1H1sFT4CbcBVw10dFe5ot8eef3vqGydzLrH09t+VlNlTtZo2KysH4RVPwjhxM4cA
+Pn/V4Rygazhem2rQxROvwTIwdIj8sttG5qXjt73ksk0+9iOOKSOZ0MbUe+wqc+1rrJ/eP6MXU4z
OE2nbKrC/owvQtoWQSooqHu1yTe6Ru92wz99yUMdeaSxJ948n5U7pn9s1e4f4eabm8j79qgjunX/
pFxzVlIT8QszuQxUSRSDde4BAXyaPUofluQYjwLz2OY/+qMszPfUGW5YyjAJKMWC4gA8YKyuhT7A
kebRPbZLm20tkL3bcnvEx5RkDLSBvLRM5vZqImPMYSk+cryTmPv5Dt3KvheNSRvFxTQCQQ1Ozbff
jsvU57M/9Fxnwb6lPxy9uS+LmJYHVr5pho5QiluaZsa1XfT1gEpiXgmkXn0Au+ZwAvpClH59LjT+
+ycZ+fVPl9yQq8H31dN2zLNDmAWxM3nlpVaVWyUSnR/pug0YRKRpUwix83QsrFQAl63+fkpD0f93
rF724TpmasndyzwI2fHIlnxNd7/OdQpIXiyLDp4Dd1UfrcksIadTum2Az7N2r5kbl42OdZuagnQ7
1ysEwHKdRym2q3WomTfidRT3rpP1Y0FHJ5wzi4mwHexBRk+tiL2h7P0FL90AgGvPQy/G8KRNrPqM
+5WYvnpNDu76LJ1fu9ZWT5sNqqqEZPD/zbyb+y7z2SdMvD79aRtjeY2y/d5G9pOPCkmWzLuWoSyf
K0DtPJyy+o/BzrEupBo1N0wt0vGkmdr/+cGWitJopbhWzBoceaQD1kIVwuL7KpDcqSMAzXz2vjfs
bswxrg9O30qBHtBkjzqeFgq04x4AG8kUmNIBbR1OR6QcDgOMt5e78vBv1KLikBdcxe94ubDNlvar
/OmEnrgjHsTGIHpWvSX7MoeFGzf2eWv9ms+r3uMbZ1JOcoP8OPUglpbaYnJbJ/ENOeb2S+PNRuwD
+rkvHe7AMnXoYmctkaPQr5h++dTRtkz5bjr/ls5sXy7ye9UvzxownsIO2j5MtLEfQxYv+NRAxr9k
xMUJBvK5VfhBLukHuXX980q2AleFxSYVHWTKLNYdan3MMtUKJm3le6dQHjJmpSpxf0EIOtP1YJit
86zy4/s+qoIbjIYzP0/XevmwdST/o4PzvwK5wwUIcoQJp9MBRj66SjpBx3Z406UaGvcHO6R6Qlhd
KVumW63/NMGyp1BoWT1j4pDF88kc9fS6grX5NO91p0/0AkCLyXI0GEZLMX717ujOcECV/LtONeWz
B7NNyy1VDk/eYeXj3HniC4UOM7Y/Luvz4c32YQ/F9pvzETzFhND9J0A5u9zOqEOxxqzGD4lfxF1d
q9q/HN1a/9npGNNiand4wCxhGMuPzldv9bYOv4/Oc9/XwdO/JryC3h05T/FlQz/4wL5+8qdp6kpj
i7h3bTmCwA3l4Xj2gi4NVSFNpv/vQAX+e8bE6L0frLQFVkcMrnSq/qfcwflLnKRiztzCQ7KkQYdx
nut1z3FYYZ/X+RWikpD7380zrJmzfJd9NhWRa629ZBMIC22LMq8Q1/7PNsnUryUS6oc3Nkl3ZaTr
irLDGyQsNi4TmxsRuKSg+OQk5vsW1s+VM+41PJzfvm2ZcCibdiPCQakp+jc4yQ6cCuXzfjQLjpui
b3QItN25+gTns93oeLMJqofEvHq1L0aKWh0klwEL6TTnXCJ55t1hNbAv7i2FiPLWVKqCedXe+oWU
kKri7oL8SMgl5Zz5vL7ZPo75864Ty7xgmHKuA223KN8VPGKus86mOa3H+jGyNTDkrL2kYHEtvWze
wwoM+aibkGATQ4XJJQLsBspk4WAFtd//mwEYwLM9FzHmNAfDOURb6BWhIXS93MXEOi5rIpTG0ekZ
iQ+Nq0oeARTupQI9rZGS9P3j0o1EVotNxoo7V2VZUbfjdLP52LvxEtu1LSUB5nf9KLO4IKzJfa3s
FH/N0Be/hnqlxzAd53NB6TuBE0YqpDzNTkZeXz+8+Qaz8tw2SfOyLsEavBDkEj6NSMn0cE41pPcb
nPX8bxl9hxo/pwvJqJeZuy66kAeg7zo/W5hnRjndeg16jisM+FZ52ldVfSzUjms6QyvPrUZDUfSx
UZ9hU7X4pld9OuVYqAM9E3WXMTqrdXkZ502AslKzxWVNzHKXGcMuOCnw65cYt++JjQHxZ7R3+nFv
vGTA6WAKNpr/Vt5t2vMfu9W6zWlkQavJUzXvX62Mgx9KJPtzpL3uTXJKI5yOx+1xt8H0R7Vj/DpA
tIOgNTHj5hC0y0uP3FrdJuTmTExE/cZYOfo0z6v0WiChdY2YJSikzXivQVcn76pXabB2gDDRHgVA
++6ujIuaKfFlDFgwzfUJVmBI6HLanc7dRRjcncTkVcxcXtDcaPL/+OuBGLXcSa3nlhP19aV1uuAx
BTml3UCK82/DDfRt6WbnfeK1ePmAh/8OLzR7rCcyrX8mJgihVxiRgwLFQXtjwLR0KWb9jQNSZe4x
lu0VW1j+Np7aipcDq2HjG1YjhvDsChaEPnuPbeU8hPw2uM5VK51MRkOJIxcTPcUBGZrBw62Km+o+
sqFri3WX2a9hG+145WPVu19WicvrN7jg6it/Y4g7Rb6066kPhvptcNDJAl9MQDrEKIq4cLF9bUux
i8P8cOO6rU42OJKsHIY4NXkz62QrFVKMlLbEDE9sbOwtxPw+IsVONj6ILpu2XwARai7arHfTT+H2
EaxgKib3Zl68I8oTbk9RzDqgPTNp1Xc8TLTpF4ghwhDmhcFhjPUoy1HKcQc/ZXXjFHiDywDY1C5u
XNmOwONMXKz1HknDWZFucse9+XuVAv4P0berow4D6Z5i2drXNVlMVm5BYthgjqGy8hDxxfHA1zf6
hYlh3EqzpvoHl7Z8X6ctuMrafvzbcYOJqxVlbndOt12253gcswe5zrIreViAEFo/GQVjRtxlJ+Wx
LZo3S0SD2ACw6/P39ehd11ujkruWQeFv1YeE141r8FsZsauy7b1hyC3uLKrIenZVcJ07vK9oCOls
cuAwE1+8RPvmcY+a5XgH9LDz3QEEHp9C2hiRV/1W/2OLr94vHtSd/CGJPGIkWEQiXxUepP7ZG7HC
KAEFw/EaaXFbn9dkEuo+3HVl83o7kuF6A06fmERDksJ5LmiCQaOb/UYG4ey9U7aYaDLNFkKTN9u0
xHnfcAffW7dvokcnw/gkyJ1st+bE8mj/TFdVxdeulWp6UP63QKxLo90vpauOT9UABf5Zvpc3L4aD
ZnjkXYg70bjeKaDktaemZt+vWA2R6VTdQXrnMa0XZlPOD1Sqt2Hi1mAdbPifqgpvcKOKzY/su+l+
ITcktX/b3llmnmCKT94xPvJ5zc1s7/FeXShtym0nvHr7ILhLrI2bG6Zd2RWsR7QA6dsmcA6tuPHj
vyqOdHYBypd10acz/IiI6mw9wU1kr2LPHLSA4+H/DfZwtk99Fc/LSW1dl5GRvNKiziNMbiE91fiX
Te/jdofBrONdnLaB1HNIU1Fn6tz4ZQNncsmFrrBtMHCh5/7wtk9dt+AgXbXbjeYl875Wfvh6CwQ3
ducAENO8JIIadNmPgeGRz8d7UC7bZ4VmQ4EOFxueoPCwFzG3vjM0V4teCdjDrme59UhVnD65WNKt
gHkavEenGtOgEKnOnMeQBk5j1nAs631WbSkUJc//9tNTy7TdgVUn4buHIUhymu0cwrSo3d9u2j3d
zB3PgGcKpkyNT6fhgShDxZZ8vq5z5P714LmnMm2A5q+Dre/1NbAu7gLo77lEDPsIM3WLy+JqiowW
ZRQ323zxF+REOZsru//cAw/Nuew2F3DHBUovxl3Z4W5IZu6Cnjl2LrdpQKBu8a6ReY8TdJ8jlHB/
uN7aAjo1wbQXvg4zw2iEQepNBvD2eegdjhlt+mxODK5VcK7HCifAmnqx3g7ZyDmC4j5saWh91K/2
e3mCu6rBFscudnFKRaR0x8tcqjY7oQmIbVEps3743bGGRcZi9JFz4Ex8VfdJa85zd8RMERl59Sd/
WAdTTCHZteVMQuF+qnCY80thwnF/61Lpu5CV4RI/R7P2kpsMbpUhEV/DInAGXjjJd+ZlGm3Fhgsx
1apYWTK1xUy281E2/boSfmt2Y+zNt6/3XtojbNoTWzU+bys+2KcRzrSp+2wboid+OBek4s29zmab
vfIwS4a9Bbz+J5PUfI8JUr1fQfKJt7D6vo5IFk/dW1dYdzvrbKOziDb6TRg7hzZPxLXUN21tuBc7
4RxxiQLkgP02SaD3Ahh1DG7IMAp/hYy3qO9ag8FdDljZDYwN1XK8qt0dZU7wYlpBLwwwvypbqurs
rm6oXyAiZr6YtZX1D4AMVABzYwwYM/xWfOqtQIiI7myGyq57b30Fhhf1+bAVbqNsSsRjqcn+Qecd
pcbeD0vi3EXIK9Jr4IRY5452G+9HBPbxsqxVBFgqEITBoc4OFWzKBqC5sAtJSEpQHhb9HmCNP/tS
g9B5shJnk9SxzNuGafJGHxGewKQCek8gs4wYsp/w1jPZAJIqp2r+EKGnjlJtR1MVMj70TFSeCpuy
HdDv/NZS0vkG0FNtngT90F9Nqpndh6xjh/IsV5m6dy5+d1TwFcgAThOehK6H1YAgOtFCYOrTV1ts
LhzGgxj2aWa1R7Q9IK+H8te5Dyrk5z+jb0eOt84IISCDV9jak24r5t4Q5XX0S8eNu5bLisHwZ2uq
dIQsoI729OfgN4CzLgd9dBnCLuEEZHl/+F7blA7C1+Bkoi0zV0Mdzss5Qx8ofi2TnWgn2IobztbB
SVz3666uNtKYnyV+1D8mIq6n0m/MAauIzqMMhBcNt0nQKn3NLSdRGtoGiKQxM0Th1AQr6fVBI9/B
u6q4aMa0EsTCRMuXPEzcYBDQL+G1ridMmVZWQT619uaHDfLrnd12+3/cxIUIMGYPzkDFjk/MEPDA
M8Ft6Z5vc5iMpa9bp8JLiJbYYoIM6YW6IDgPA9aBz3jXIFlPyCL81y6zPW4GiuB2crYmRQVCycMH
X0PbbDxu/hP6C6XcQnbA3/9Uv/XthY3TThYTPHZS+kMSr+cxhKZnrcw6y6jy5Gg74r9dd131XY2t
+IpdMRDNLZrXZj3HrRo/zIQ2CoxqaUAWM3fAPgNrz4qKWBPHPvsHC/r9ekxvTBNyfZiiTNyyVTzV
FzHta3BWgMSgBGsHbztnhzcgsxmCigC7riN5fDMp6p54AhScRzdM8oitNJlbJ9juGjj77NJsFJPC
m6EMi0hafydca2KaW5y5Wc5DN+qLQWxVFwFBVeLWhzSTZbWwMXyVYpCFCncfur0kannRhfJ37yhN
HamlgGPgxuaabwJ47XBxij1K6jtL3BBG6sOWguxlnbg3SDhREokl4o013nGKG88Elz0bpt/tMNX3
K1vLaGEaXreHIbA8H8xRr0KM8f3O6x6KrEoXpu+6UW+b7f0/mCB0T2HU64+68iTKi/UIj8dv5U16
5wUroCvapRkTG0BvTZxfqo58w0H2o+kiLfLApP0MBOIQTVfPcXZcDusM/7yGB/vc28oMZ3IQo+jC
w2jSky+StT/jHIFIyqh91xffiTt7iVEUzMXc1El0ZiForp7XhWG5nMLw+0IYjPvGD/OmW0PD6v0h
czaLLko5nl8qsR3irNN4zs57S5jJ01KtzUvYhjy6jZqq312azSAYNgw+oHvQcbXYhv0yO4DhydZb
9DHVrJDkIwMeXDFNC488hel1BnMTRSWm8Wsj9leWDdzQPYhgh6wmNskj1gAT4oY0Wtsz7LrlSfJF
5eZuoBr0RmpxB8wC6xhkXLrDi1A2e2n3WH+hGg77u3B3G8TLks0Hf1W9LBIlwNgit9HstI28sl8m
GpW4QrpFtqFdQa6fl+SbtKDTXn7G27j/56HFkZhNpsysqaPGTwi6trklFJELv4rjOfwR7Gae3zf0
ksm5IpcrvEyC+nLjO0C8l/qYg6Uc52BFM+NvkhXUisGmBVKy10uTmF9Y83JEHSfWH5Jdtv82lNc/
nQwn52KoMZnhiSRN+qq12AWUYlxJGdFH5Ybf6qyA1FI0scOl0uv6dJhVMk9PGlMYA0OflX66wx3V
Tm+A60RDVoDWjLeIObZ9vkLItGyls47uIytGoGVKjBO+osy74iwZB/+pNbWQU3sCGT3VHL2/3WCn
Og98e/igmKsdrxH98SHQSOh8JiJEngNhPFHG1oS/mS+QDACi7fJ1UWbjBl9W7iSCaGG1c3ZDFP7I
2p/FaQGEbe861TavYuv6rhxV5rmnLlkm9Z6M1RDzpQWwKAEpuebK9Uy44Swk3f9MtSHcQYwfHUiq
tvW/2TgHbgpjs5grlEJEJiRRRJp6upHGUyZ+Fz249MPbZ08OcZgvAfRcsbkzG8T94AiFwmuKm7MI
W7xlMzz3cOcLtH7dfJyuz9M2kaBLTeqCE3/28CaMcAO8jsd5nkdpNvZRm+PdE201XHD4xfsM2V5o
ThUHFdgXpf1L29ducjfGVY1WoTZefbLCgKG7mRPf7M6iAYtEMvZwONN3h4opZlQQBYdgpGbxHHC1
disUSRAww/XQEwlTrkNa2xLtmxDITDQw1qprQ3quTkEHPZU4r/sgmaT4uH67Tkqw7qJZI4PZh/4t
7SqgidBauoggqNAEfdZ8y+Wx9Ml01UCu/znmBvgsATte6ePqjkajEePzujbZem2F9f7Fs4ir0wT+
/bM9ZkRGXJWCzQqdxN/0pFxOrGXHrJRYEZbwidHziJwmPrHSUP3DixBtzreJzuMR+7K9ZJV0kxvK
59qVtNuBzxWhRybi6HDREDHPi3NN25heIr74L5fPa6S/NUlz6REq93/mCaf8nJYDTjpvksG/ghao
b9iMd5Zrlkqz7lsHc+gilpb53geCHJ9UDJqe+0MKyDe3qWd/UDfbrYgynZ7S792x3MAoeFcRxq3y
wmAk2ParO9HfoFzuLKLMaGYxPQFpO3PCh+7OQ2AqeQJBOU4s7Fc3w7RPd8Lw9Z+PeHF/QZ6tT1ka
ZB/+4MN6i5nb0QWfdjk8CBXdr2bKnC43EJuihAjygnOXWcgNUPgeRZgFCF/GZnpKttDdSlJzLCud
y6DT3CCc2xAuz5t/AnXvIP28xkc/Dkbf/OjINJlYl/NMDZEPrvWe/I+0M9uNG9nW9AsdAmQEySBv
M5M5aZZlW/INYcs2Zwbn6enPx2qgUU4LEqob+2JfFKpCSQYj1vrXP5RSG9eJpBDY+TVj4K1tZtjV
iVgYywOcDZC3rg59dzfmpnOTwwGLH2eNt1FKjnXR9ltYKclN3k1WeSeXsWHI186xf5BGkqxO+q31
aKLDxJzPSMT0UPs6QjxsVt2vSXfpeDWBAes7SpJ59TTwQurh0tTmgdEr5YjtdrW4B5nSXWDQSVec
rl76VbdjZm9kKJzmaQH/pZzKIrBhivDJ+GrVtTFcz7nFdG5BXOLcAn/lw540Acf+bOh8kTtoXRPQ
sZtIb+1SRrQbkJbiXUthm2yyMe0MHlPl36c0aMDXDEbNI4Rm/0XC/k73XW+zb3w/n6AySjm/9oM/
cwdmNaPnCCYNmyrsot9G1fjDI9RxBq82Y9Xm3o69GRYpYNF4v8h++AahNmugtMLc29TD4hYHu4MM
FUSdb7S4Os9tu9WTGu6XPhUDhWyoXzoKoQj9iTZe5sqgWMwdgarJl8UwPnnoQLpXF1AYKrk9dohj
9FJNnxaCQ8z7DsAIyoTobbs+JuPABRXBiHsQarZtcBDH/1paufm99hv1RcLU79c+r34pojz1P4kw
hTwuliL1r0ezivL7aZErYuUlXn0Q0G7h+Epuq20lGPY+LAnI0nXT1LV/bVWK+YLdDdknB52pe2t0
vUgPVEChCETGIIWkIn8wwLmMsKGzdaNkuk4d8Khg7N3h1eeqHbZtXFUc1a02S4Jga1r90LJasH/8
3+5SOInFxk2qHvpFSSd8PwMg6R1eX2W4odIoyG6tlnzYQIttcMckkg7sflrdDOi7BqqWaiH3uKEY
WxPqlrDbqmbWQGFa9HIb8dyxrurrUVNduF61NTlw1xIW3eBOz8y+AfbhUJ5DPkF/OydgmNusLjxN
/VLV5RYbZP5Cz6/M5vcypVLEKz+6n4PGF47YWsDiL0k25uMGDagUQa9iZd+0jeY92i3mzTf4WkCh
rnxRtU85GO2yn8koWXejDyiHMiPNt4vblvnehqoyQ8Wku0lx8oATxX3NJTi4zrNVATRtqXSt4pAZ
bdVcjUOWPFlNVbTboU1nY9dPsHSZyEo4yzb49d1CAoexJ+y8kEFZRVF1Hq06ja9srxqoVOUAR5NH
Q/1ZJuN8W2KagMVXnWvcVadUpzSdbdlSevvzGT1Imj+jeFZHHEP7x1rG0Iemuqq+j47KfzOL9J5I
pwES70UI/Z4A1BthOtldjvL5fix11wQTkwoYnv0sHnMKYWbejLsf7YFLiJkmFkjURmPTbcNcQH82
+3bYj2Ur/WtgSkvtei9uv/E11FylQACMxq2RVAdNFfpSeMOAWGJuoMPNkeP9jiZfREGatNm0hRjX
Vkc/ruXvwoDeGrg5pAoaSTL3sM6t08plHp1NP3okAF+nljtinWm77d5e6sy8s2bO+S1jDNGcZNKH
yyGDsv4CSwoRhJgL78ki+bi5qyDpdUBWyhrBWbxQ3/XezCHdegM2dsPkOd/jJEvVAaiDaZmO2uQs
1ewjasDBPj9yqXdQT1VkBspRTRHAaYU816LBvFqoLGeYdhgMngvLtx501+pjWGoITaIO+VFzMoYU
Mtq0z54qOGVlo9uXoTCEuVdxyvlO384hyx9Jk5QluVt/t7hQPk+x2zbbGHscGZhOLL1jkVDgB6ih
7Ioqp3TwhgojrdC9VDDLUncsXqfc67/Os1H3Z0OZ4ynrosF+9LrFm20Gy8ny06xGZD12KRgFjHiJ
vTSw852rhYNrB8E8LVHlVrW/X3qH/gvsdoqLvWVMVoKEYezvY8Mof+L4QT88m2bzTSd5qvdQteAr
p8MAtK/LSjvU56X5lei0Nn5ChzN+pkNBUzd5s7+bF+5NWBPSRF3TcA/PlOo/iDocp52hew4yArKh
Z5nSg/5c0GLepnAuP2MqwLjNruP6VcFV6zZe5ldXSmpStL2wB8xplyy5Avpg/+B4O7VbLxbON4LD
0y9z4iVq0zIwiTfNDM0D7XWyDBs7jxN4WOvw8Noje2YKrLClrlSdBVMc0TVUjlEaAgSlnXH/6nDS
eLKXImJuAU/iVfWonU9qGBd01ObiNnslIIpvQ3OS9UFSpoXrXN9PtgODjKA2YqovHOz1a8KHGJ+7
EtkaYKIQ+c4YJQdsb2i74WKmpL0uCkYaMPlruCUwCiHQl4KGIMhbz2iDyo+mW5yTRvfHwpPEZ4WK
0byqlF2gkkp7MezjxO9l4I5yzo65muya5+VwRuRL3qH4GeIp2dHW4F+/mSgkWzJPmIUA0lf6G95b
iL54FTLZMRtdCUeV6f8wK5hXG5jjeXK7mG1eB4brwe2iIrFtHq5dcjaX9RD2+waxTHv0DEB3RrkL
rNmms8CYW7iv7Y5EEe3DuJmh+CaU3wj3ImLEAhy9BdSWuLvN1FjdKNW10U7FXaSuXTlbP+SEdzGT
1WG0DwBL03xoE3+svmetasU2GeDIn1e2WLUjFgMMBIjPG3auEaHyorTwvGNrjWl6s9SWfqU5nh85
z7LkgJImuTFat68O4xQlzhUkcf8Je6rktez6GZMzWM42tOCyIf5Ll0lMS4mF96ZQA1czrKoyoSuB
drpFbIAcifFtBMikaRP3OKYR51cnkqsZIp6zEKo9dPY9wior2YeiS6+xYV66oKXUzW5bOox92Ut8
t3yjbjgtiUD8TYiPnZ4hHg7Pvh0mtzadxrSDjtj9ilxTPVcS2dWt54+NPi6N2T2ofJLZiwkCsXxe
omEsjl43Rx17FBXJrlT14FMiZKo9pZHibuHwsz5PFq6329zOOeUo9jl2uQF7fEXpmlrcaK3SPhhj
bxs7tArlIwB28lsbg/FaQeOjr+uZJkId7IvvRlFSISqL7IIjMyM3CZw4zyif0ikOSFZdR16eTCAo
Uc1eNyAK5a42oemibZeZHWSWMhxQ+0X9KKeY4Z01oBSieqmzZTeVqEyDXCXwCQds2OTRNWCQHNJ+
ES+qh1G1syBm5wfTVeEPd+RPbfqwx/GIedwdqhGoVv0ELWZ1w4HL0xXl3J0csO995s5TDeOBvVQg
iCubr3E6GIIxz+pA2EhnnA412GfNoVB439EQywfoFeIHp/rgrlyqLNoDNtbxJys2+wpuP3d09xBn
o2aCA8s0DNJimkeuHyfJjpaIBHW2O9NcQnMv9c4AHn/WdWz3BznTajHTinRxEwtCVND2hbq/N2On
andDPQ/X2ZCV8E0hR9I6SSaBNwgvtAktNlkY/heyIlnS7pJ+OhoW8PYGhNU6iip3TXheE+oeRBtt
usMQqLxy0rK278iciJu9a6wwTDv4yT1/UPkNnjHPZ7MwJ6Nem60YSIGk5eqTDCeGHv0ydNB8sbRH
FTPquT2nSvtF4Jsw1DL0dnDxMSv3Dpxx5nA0YgiskCP8ltMRsPwJgvpM/ezUIrqJmr7sbkd/WXp0
kGqBvWAih2B00aF5aXuk9gcw/VA98keV4LdId8LtGJryc6gZ7G4rK6HdVXHsh5DxSg5jP4YyOJs9
svMB+sB1KAxH7UtED1dZxqZ/UCbOSUf6dAj69FiQ6NzaMsLnPJt68NBSj78diAjLibarmQ4GY155
hi5PoemWmdxDdc/ZSGmS3fTaGmGnwpF/Qj0F+4t9qvNHik//Fcpjhm5YRX29RdIl6FgxCI2f3DqO
vsMzUvO+wsrToZMgmw/Flq3Evi7+aTtxypN8d2Dur2KsmnEDnza9ASNqkjNJD8WAH1fW/p5EDMoN
GATvv8Y0kA1Ul7zthMJ92ZtOXy1nzacc7XI7Se6TqEhRaCg+5S/cziVaAJgB0U0MW9o7QyxP5K7P
kKNClmSMuwvnrr4qcpmGWxA872uN6VR2QDtIJdMXWVqdVGNl8dkSiSZdk2AIBDqMmHDPJPocbDZk
7r1tcrutvo464ysTIsXUErs0YhCc0uy6ALTby+8g6uK2704z6pRZVNEd0XGaW3fIp4AhgB0GRToC
cVeG9D6Tq65hpNTzGN7wkUGxWJu5T2ZkW/0xXzwql1B5HBGug1DJRezr7Vqr5er3ZaXd635SyA4U
MACHrzWqmzFzl+ekceDLtYDy/raQIVM3PzPpaUQ6zPcF6/BUUCokfMAVnUgmVJlsTegDTiBJ3hiD
QqILDErLBqHQEbjepm9gWm3dSNjZATpO5u1F4hX2YTIYluLJVTYH00ug19btLJOj7YaJvR+SWK78
MSe967ox1HDcMre6W4omKR/4frV7Ci1jnE4IKYCLc7u/ixVK2q2u4gHCKA+RWhz7KmFWVn+DQ9Dk
nf2qKW+jGUH7yZ9xHYH+ki30EMnswX4J098LStfmxHiT9glIyk/M+8JwvGqDxVpms9vSJd8VXezo
XcMY9UdbMMoPVGvoZlsrMCRKrCV6aNEFTN/rTjIjS6jYsiCEHOIeqoFp17EaGkXlSDzCb8kVicZD
kc+0M12Rloeht4fxvrN05iLuy+cvasTHnyXcwkOwIJsrT0+ReTA7eK+bfokYT2D5wMFeRugVwaFq
bp4igwqzmTLX4g8NU+YegHM5dGXTcH/6sYqabSSmONl6zVxbQYGl9WnyOT63sC2xOXUW4TbcX1PT
fm6HaHGZU5GupCmaKK2bqJ8/t1noPUSMeCxKByj9O9PuyPS2ICbBd9YxsucS+2ZUHbnTjhsnVPV3
RiGM7f3Sl/SwdgzVkIeTgFlQF2ZHyORWFgipFqAat7cTpmCIigPscyK1txrA/9MMlQbQqoR+SgmW
mS1gIPS6Xa3GxNimWcvdFuL8aJ+mBUL50ZkK7yczB8RYwEFpFMipnmSw6GL+zFfMOBEx5rzxrFlb
B1niRYuhwmA/1fAP9bX2x7k7R7UzfOEDXxP6hj4KCl/rn7KT82/ougkKstqY4YR5FM9uD+OTS8ND
/1Sl4O2mrzsm3ojq/IMxtUuznaIwXIJGSvontvu9hiP1myG6v4MDuGqRQKab52UelpQ/zqUWHmk3
kJYMUX3HkKqmPJzgvJyo3EePurxpvI0OF0496WPxsEV6U+qAEA8H/kvNabSbYmzhNxS189fBd7pP
srbal6lQ8zHHpig51+DUVwqntFXEOiK+yQlSgcer8P8H0wrT6xoO3LOIG6+ktNRWBQ2bg5str+op
wNMqBNEkbkUdvdHwst0sY6RB/ojzRuxBdjhUEP2wdDBqD0aCF5X3BIXVL9jdxo/JnBkvVl8y2CkU
t8k13li5DAAqB2cL8d27VumEkITEHRsilEmon8wUBIkiFONxHYIy2oN0D64Ow+6mtafqh0n88Rj0
k40RAYYKaMaVpyP3MJHf4YMIQjl67GbXp8Hj7tnQLPlfWrh4CbqZsHexGQqdJwc2c8qIRkxPqljq
r66dETslLR1/7zj1piAHf/5RGzC+NpCMo+mAK735nS2BcyhtiklfpMbpDoMJe3XMWxybHJEmy4LW
79v2npyXBlK1XKxXt15KuhHmcOVOK9y0d9Giqk8J7j8yqKs+uk+wkPrJZa7cndHns6CRtiTM2jLP
f5RM6iYo6LWir1lGG5adzBhpNYOGTrRIivmlQrMKN9bLnKMSNGfbGN494JHAg3njNvhTbIUVM9Gw
p8jHoyLBzqhjQNMfskgPIdf86D6TxD6ib5GFcxepiF7ISn35PIRKiEOv1fSQJnmUX7kQV367akie
W6PiWy74tv6BSJd+h+NdobZYI8VflNbpcKyTBb2GipR/NHwpxlv0YeR8Df7Uw6cUiZzPngvrlOJx
AA3RGRmmm6yb3Jd5nKAJTL3fhYeMsfSVhWgv2Vekp5iURu0KGyOItA+LsczXfd2N/UkgwfN3bkbT
iuJw9NUVU9K24COs+SuMXgNEo9NMM2ageErsHKtLq9syCrG4YPeanzNOi/IAZYusJ0Nmc/uYuX16
n7Xz8mqhdjhNFqrKdU5OIH036DoiNX52FsRJHoC1H7q+2NoVVcCpdGvbhIpi4DlnJ3EWHRy8GRjK
O7aOdpNNfXkAkY+tb1M7jU/aHox2j6jRvVm6qGgOLpYQL0lPZwG8WhWPEDrLcTM6PDi2AU4FW25M
3DbG0F0edd478wYgYYa92xj4sEWWC5ulN2ZaHrr9OTpGYJSBMCcm/GlSWDaFy1D/7IRHk9BBLeg2
3ehONt3OEj4UfSGNvURA8GrmuXRP9ijkr36pnAJoxTXvwyUroNxrr39eI6QhiyD8p1SwS985LxAt
iXrHNeSuxLsKKjPDpP48V4Oz7BGbl/ceADi3Bg6k30cE9IDmntN+990iNk498NqnGn1CukESndx2
sIhTZkCVfW8BhbPLZsksQMw6CW/QHyboPLPGv2utPJ8O6DIJ4RXrRAYGTf3JsDqAKbMUfhw4XV7z
+RhN19/5YzRFwTzmRIm1OL/rI8cTFZdfWAT6sh1zooMmL8vZTwovkaSEOxJHTMc4iTpPHiphO/B3
/kGIilUZCrbBNbWd0XdfOXoa2HEFLCYKp5hJDB4uPdRAi5nVj6yJ/buU6w13GC6Sby7yruacxGEk
AmNS4A8AEqMMFB4jyQ7prXoU4WJBeZdVXBBX0aj7Lq455dueIs8oatSxWOLA2wO4YCC3YZ4Qyd2S
hRX4mqjU3mQuBcepjKWz7Zm9gD+apn6kSKOQG7VpIXVrOaYOiyPnu9ziDN0MM2O00UmTtYRuwJuX
wU1BxnQSb5MJHvBmCAlTupKVmberHIVS8gc9jVI4gjjijufMXeI4Jolh6OnnBxs/rq+hrlvMF2IJ
D39JOEH2uHZ1zdmkg3mMRpUhw3eqBIoQgqpho1Po6DfADgBhkW7tL6GXhfddtIQ3JpOa8MrW7qK2
eG4YY+D7o1Vsltly56sqsvFPmzqz+E36YPVixH34ZYY8upwyHLl+M/xICDQroUBsQBUHXMHrGGzM
Cv3iGntoDl1pD/EP/IxidcBUjrDEec5nl/YHW4SToar6LoxrCwTepfEKnIZRH68hLtExOW4oj8qA
RI8e311gMzZ1wwxCe9bOLot6mxE26BwZizGqgB2Thjt7UR7kNZjOZG9keV8+onno7+e0Hx5koVuO
aQjtLWz8ePra2Gt/gn5kOOPFAG3Mywo1XnHGheYndiNCCneW5QBlzXGsIAoBSxCCwl/b0Jiuxvtm
N16F3gRX0jEc3DIZ3hVb14ssM9pkRCz9qpmwr5Q1lMYbQPvhpbc8GOD0Kc1j3FVQ9nHDudKwpJwg
nBnB4dsUoUcLZZT8jOremnZQxrF+WT0zxGaB8hHuHXCXDsMA6X91QhF/wapdf8qmhA8nscvuOLva
NBnDxPYVAp1IbFI2Ddb/1Dtp4GQSV4k5Mf2D9lN5zVS2K0njBua+K/scTg5AtfPU+d7QbqpeNnwI
0H9C4ISIG9OmfGxvlzCp/U2EWZWzba1yVXFH1DWBEVnps9um9bKvGbT09/yp02PD5YQxv1H7IKiu
I7tgQW4An5K7y+VxOUw4C3tpv2D5xPQnz73qtfUH1WysyPW4KvIe5QYkDjgjdtPBBIzWcIRtKsMi
OTTmBNMHUxyiO0CDZHsrFj95Aup3nVs2Yo5nqHD7MLBqhzsN8J/RedTDtga0dOooMLMRRxj+1aEO
sD/GtyBVC1Z46Bkx+efZorkCPgJ4xdpBpbtmGLt032JpG9NgxcOtEIO5mgh48c2ySMP7FIX2/FSs
HyPwREqXW2nffTJhgGBv4FTZVdR4ucRhx2+fB4ae06FAY39bcCEQp1YSCxsxdtJcDf34rcMa+heO
Cfa1bRQ21kbKC71tZEOiPqNkM3FwrvR0wp3IOTcNkYsbhC2wIhYqK/Yrfb7zzQIQ/WrB0KRsgnME
oIl8U31yRS6rYGgGF6cbLuRti8johBHFUB/4Z3G2accJ8U0u3MrcSZRFxd6z+/lbrkaQ7WWI/Wgn
6ICLb4CyXoDEd4V0ZEPdTHtnyCOEwv48yAEcyfBqh7pEOf53pmciR4Rvxev9gDs0eol8lE84sZmf
plbkrwb75KUtJn0T29G8ykZCTlAnnMtXhPrmqlC2gMt8TOx+xYVBmB3zF3fazNxfVz47fb7K7SK/
N7I0c7YLvOB04yioBs84Y0So3cghRp2GPTO4/UKnyD3DsHnXTdX4OKXp0j1qxnXopvym+1KASUIN
JQf2GYbF6B2gj8kaFlDJSUkopHI2dU3jeRxNbbTfGIyb5VaMSV1dg2vos6a+Wg4NtBgRxGZkIGmA
woVJTzHFD9Qh4psVhVSf5QJtBM52BwduMdO6w06H5IdNzVxJAyvLKj0siz+jKCtziufKNX32XFza
lMkcgNO+oIXjFNCtVd1Bc81uEdM06fVY5Q5UILOAdJVFsoQtnNpR4IAlV5SQwzoHrXFhfMAFDem6
YyVeeYIl48otvKzwOw5cUXpf9U6T7onCEGXQCH+ElOmJ+pYA57reWInJX43QRoiz8KB/w9L28kNu
FXl8BiDV1G3EEw2wstrZfO68yvhJN17ydEetHma3sKFezmnjbrCN7JNPNdSvvYymuQ9yMdHxL2Jo
IcDKUO9h1aX3Fk5HWEVpXS23SV1LYmeR2hAAB/s2Km7/B2aga3RJN55cb4jP2HNW6mYQSehvFjVP
1u5/RCgbG1JscVrCgaQsqyirEssdu8yDEVfgaQ8L3dT8pxZICTqt5mPVzKUK8p4ba+55cQgnsvED
d883jERdChzsNXF3pUdZ//m/rHEZfs4Meqr+hGG0ubUcLeGFwN8V9JkfmUOvRpsXRqKYhICxulhR
8r8LI9F0dQtF0dOfemwSdiGmR0HiCu92xhxmC0KkvhnhQj/hUwcy04Z7pqnGEQKm8gP3zbeMIpUk
Op6xkCKW6cIS1GBLA5eZ/alVS7fv8cPEJjsZDu+bbr7hgekqzOE8IddUB3lhR2lEwLgzbcipD5tP
vMDoq4Rhvs4WjRP4AU1UnSPIfn9R682njAG+BZ+Z8KDLTJMSCeQYAjqexmGw7qExeAdbWMbWZiCz
p+rCuQh+TVC07rKrxqzeEG7qb6tRfxTK+9bWwrbr//4hqyfpv7YWbkuNalwe8lAUuO9Bs/I8K7lC
Ljp8ENH65uuErkEg1Grs/pfDqzu5ubKb/uQyPz5ITzq3LrZxH3hWv7mKshVPS0qIbRevc4Cf0lsw
RE+CdFbQKds56rFxgvff35ub5l+rXDhjyy5yYWFN/alCFH0ioSIKPKZDX3HiKs9pA5GSmm/44Ht4
41UR+WMSYmqZilzhi59GgLwP0Gj3J4UfYuBUc3fbZ2OIeRuyv/d/3xtPES4orBoXuhJu9RcG6D1m
S/BB0v5EUJ1AP9u53h6qJMPz/7qOYDeYkvQbCyvay8MmLjnOIbGw+9JW3upFQBVdpuiDPfG3ry6r
UEZKW6GR/MtxFrNGeOEOOy/EbnHv6Vp8Dv3JmM5LkooTOGAoPohmX9//n4coeVRESnJ2KQzkL/e6
IOpE4UfUnigR+i+xQ5thpHkWTKUbYam8ev1nrsb9LRTiA+Pbf4I6LtZWhCb4Lp7j5K2q9d3++4tm
6oIQLFlO3WC41imD6Iv1km34NMBVKfRpUPAOT01PPXZkKuDWtCmWc+571An7zPRr+qoQTTEzenxb
nFzNxRZJROgcS+S0kAgKfECZtHp+dC6UwxS+gt69yZHkFwFxUDBkCzxPYArmi/2kmkVWHxyff29P
XK65GGwYMzbZNRfpg5af6yRJxHyKvcx9wigKHsMSmw/vb86/v7d1lXW/cEITjnTxvTWZkdnMNGZG
VdgMxMbYIS6MxWmslvbw/lJv/iDf9T3fxkIRW6Y/35mJVHXxIsVS5GUHmQ0yu1IHP/iq3/pBhFyQ
ICdd2wVo/3MVDKT8pvFtQgYhE23n1sH6YKGpQ7PwUdrgGx8AyKYJtkrXo5jK/bkU3OYS3aI3nSIa
JL3JixF/qH5cLY0wMBTxNTar8ffR76HdityY4w8OlvW/f/EReCxv2QrJKnOBiwMMNDUterueTsAl
BhBiwbxWj9D0QByu6tpMd67UH4WQv/F8PRBAh6QyjhmSm//80VVYJanqmvmUGgmRHu6YB6rpx0Bi
e/PfXyVLrTkJNgkeBEn+uVTkppjIZ+zN1J6ebTH1qLuY9brSLj5Y6c0n+a+VLjZNVxtYyPTFfOoo
Qh/hbrm3pa9npDFiONW4nDCT9dz9+9/Dm4v6TBMlQTomFcefPw89HA20h6Cjhbzxgy8mei0qmhev
FNZNYfXi+8zk9cf7i771+mzuPJuHanvmpV84srWIoU42niI0Lue6QGNl2CgegKibDx7qW0t5rrDh
4vmWwJHwz9+H9zQt6lhNp9HGFHy0a8RHyfCrn0b/g5vojScJecJ0GHtwF5BB9edK9WzrcrDc8ZS2
Q3ePi6jcz4SHfGa0W197YQR9MTFf33+Qb65JVBCaM+5AmJl/rpnMIIrWOh4doAUXTH3b/CrHYn6X
TBgn4RFgYv8zwya3j+8v/PdFLy2L+4A8WtNdAz7+XBguXJnhi1Rz6Tkx8mmG7TkZGD910etfEpOS
6IP3+Pe5zYK26XDPEvThXoZmNXx4YyzaGi97o6VnxEuuyJL2g3f49iqUtBTPgrP7YrdYbYm749TV
p0JP0Ed8aPsPfuqKD37M35uSH0MWrcfVKv5+bRbQqT2EXXNqRvzMYO+0y8EFTxx3Me7Fv99/VW8s
5q63N6lcWPo63sWrYro1qzqJuxOGO8ZVR/zgPp7C4nY2q48Cl9Yt/uddILHgpBpyrTVU4TKZyx8d
h4FC2J6qqq27n/g100WJfs5vMSiENT0wfBzOiHzCexKMcjpdi6v+/Z/7xivEBInPj7udMLjLtgQH
yCXMgFRPThj312bXQ3dBb/Tl/VXeeqhUKz7dHPlBzuWt5yWLJl5K96e4EPE+XIrvKHeLQNmwjd9f
6Y0vbf22CftWNK/i8vcwXBhja1LNyU0X89BPXpSCYWMGzcx56A9Yrnb/PXKanpAgX5MWiKvv8k6o
NGEKEmuCk9kY0z23Aa5C7uJfCYS5+/d/3T8F5MWW4QLn3uGTXvmr6wn3rxoapV8MDwZTJBvtZ3Fe
A+saJubIczaoKuxz6zT6F9LY8TthBCLgHDSfBDbfH5xnb7xPNowQRJBI6rbLGwlm8yRqsfIW4PQ+
4V3LmNJLWuM4F9Dr3//Nb7xRX2I4zHFGKhLX4J8/Wakid/sk6U8J7K4rY6ycz2HdFwj+WoAibCDJ
iNn91yVtCOQcnTYEFYKELs4AmDplmSdpeyJiAicHxw2YvbY7E9vzbTmiWH9/ub+/QZYjhJFwFZMx
orqoZJYRuCvuvOYUW3F/wvBCHwx+6wer/P3OWIWydw0sM8HqLp5jDq/YDsewOSWdv9xit+Md8siH
XL1avbz/gy6X4k2ZygWr4+ZxSc26uBeM2sa5vzcYoDdDfW61bGGqKr2PnOS/Fiz/LMXHLj08B/2/
IhsZwMAia3LzRJJIeaRoeUY4OK6qrOiD53f5li5XWvfpvz49CwOHLOs0ARVxNe7HPnR3toF9x/uP
7vJOWFdBQmPSplt0XZf9yZDOFjdFb50sqhEcVx33i5S+OlGzq2DorDTAFdK/ITOlDSY8Dj/42N74
kSR1Sb5tizqFVuzPH5kRlUx2EZaRAtLFuTS8/pisYoP3f+TlJ82PpBxSEF4QOnoAOX+ugpmXayec
LKcyc9CmF+hQE2w8yZFJYHUTB/Mfk33W9f5PjSLYk8hw/lyvXwyqodAwTwwGzWFbLFn63DQKP7r3
f9cb+54nRx3kwZIx/7oJBtg+s1G6AvUKGa6optMFj6UOIBeNDf4GHyz3xsuCecoDBA7zkYNdXAaO
ruGNoz+gbXYQIdVpes3LVaf3f5Rcn86/7xyeHgc9bYcwFUF4lweH6NyUZhYWHl98639JdBkDcNi6
faorAw6YR7pbAqYSxfvSbmfSL2ohuG4XXDLhrw5ia0SJheGJ16tkH/lmc2RvW+228XwYzvUSz6Qg
cKwiS2ee96CbsjN2GOq49wtcHaCb3JD23h2zxH/BmHnGDaUSA/xr9ASCoRhBJ+cpNLN+i4NMGW9J
6THhjsP4nD+4f996wR5JbZbJzEMBWPy5kaZI4DuDa+kpNr30tKA33KRGrgETEJu9/9jf+EaATXns
RLm/ASWlKUYW+Mkv2GbFw1dFgs0JOdq46+2++jXNwwdpy+sdc/GSJaMDyYey4iOXDYPXjH25mCxH
TB++QktU/CZo0vsckVSxxfxW3OHtQfJzQV7J+z/0n+Lvr6UdWhU6FmDQy9u2yKO0rWvoVmC7kXNV
lXbyDB/CfxwMz1mzVj087eI+ult6o34WRV/v4fW7T3WoxdcRJ4S7AcgweP+veuNN/4P/wlDnofwF
1xeTZUVJZhODikD7GDVde8b3Q3+GQZd+8ADeXorRFtNXd8X1/txUvr1gZWC4vOnOxDNSN7B1nKS8
0QYEk/+HX7Wi9AIQiPP94mIuBlGTq85tiZEJ2iVMsrtdbsTxI4rz7v79td7YwHLtn1wgbpug6Yuf
Vc+UIGnrLSf4AUv2JaK2+zxBJrjpc0yBXoWYjQ8urzdXRMm4Ik+S/7tYMTaKJLKycjlZY6XQ2GMp
CeuNpJc+AofNo4+SqS/hBA5G7knpMCWgavurf2sHo1J11s2nLI7EbhKoHocKJhX0jAKmaPRq+tL9
j5X3P2uyJzmIqXgYP15slhgeZxE5HMCl0o+QQ9BzQgE+6DFP/j+XWq+ffxU8nWZ+HQ3efFqElyZB
SfjAQ5HBDdoYuSnmD7bmmw/TIVpWuZJMw8uaAKtg14uhgZz8drSuRgz+D72d579X8vwx+l/OzmPH
baxr11dEgDlMKUolVnIl221PCLvcZs6b8er/hz04x0URIvyhB210A97ijiu8Ya6qL+jiVjt7dOvo
qbC4dHrYtJXWT9sCyquGjmqlAenocURg8EZUTYwcEhzu68dh64KlbG8zmG6b1vqUJ20Dz7twRmj6
Kk2KsKzP0BQV6JIpyl8D0Q+2WLiUAsDdqdLsjbwcmz/XEfHTRJoKPhJk4qHOLdBPzoSo6Fg4Z31U
ul991IIpaMyy2Bla2Rp76eFy2LC2tdfPSm1UPQ34lFXtm6bkJRdBD6JxinsPmeDEPmA1Eo1eQVo0
HEwgxv4ErzVBgj9wbtHRshVXhgAQHexCD5G4hh2Nuto0BrbbGHWLWdGsDvCiB3R/jtcXbGtvUAUi
+KEvoV9E4nmUB8qE3JlfZ3Z2GhzJ8pAOyIgeZXtn729dXAQUskocx721zpfkHolnfZhnv2/q6RSW
UXvGLqf05HCa76OonG6uf9rWWUMqkDYgQb5BqffjjgAOrIUh4q9+7wSOetI7rXsA2xKET71Wqraf
B4uqhJK24uX6wP/1i9ZvPYgR6Ac89UTKq5HNkHdORuDCL6VRrdCWiPUfjYMLjC+s2m5udHAQ9gmn
rjQ+Dk0aoW5QQ38BZzka/wzIJhSfYJ2kKtLyMXSmoNQH26umGKl4G3mB9NTC/ZbPZd0nn3OU0Bat
nKDqIHBETXgLBn/+nNS9DEZpMkwgpKDX9O8ihI59gJMk3mcxz+hF2ECEPNgz9ds0JBaIZrseQeV3
KN7doZqj4Rt0fWI2dgDVWjTCHF4TouzVtT4mRWvC2R0J5btFxqxSMukuSaPhO3DbJDu1XRfXp78f
U7EokVHnp+S/jrsqPCWiXkhU4Eu49V5dFRPbjpvhCOA1UCCr9hQ9/pcx6UDrhqNR0l0FIE1IdXhs
GHPSrYBFUAA0C+6GkyGN42svOzsbbnmjVvsNwAVPpaxRfqev8XGnI1Co9QEi9H6Y493gBgIbm4OB
cPcecGbjSOnUpg1SJNMkLlgtoINCLMSzfPR11B4iFCZkRULbJ8etFK3WFJn/aJ7vk3ZKflyf0Y1r
SteRWCZ+5l80hT9+4TwkrSkb9PZUZMaxhzDjyTli2aP1x1411J325dY+ZY8qhq4gd0M97uNoej6i
WQuRyq/F3KFtJBAC1WNJHT1LzOiVmAiY79zDG08ILQyDLUrySpFntWXsMgqFFtUziCRUNR9EutCD
zSg1gTzmP0xJerAKSxsPhS2CnTd72R3r3UO7dAn/FQNP4NXQqKEVckt66nOn1Gcu/+yYCwB6ja0n
Po6y+tnEtsormkSa3aqvm53Z3lpb0yG5xqhAo3a32r2UgHOCc4VbQRTPNlZCPoYHP2dcWG6ubyJl
ayQLDfGl9uMQfy3//48YIVVQ1SrCmnUlTFI/RYlBURXigVR4qPTQEXGdOa8eNKuDG4znS/G9buvi
DEjL/iLnhQYKEWbjT05Bbd7G4FaEj7QydaTrv3PjOPNc4Rqiq0RRlMc+/kwwKsJy8nH29QjuptoJ
lMBbWMg7oyyHdbXu8GVg11NXpMq9jlokVcFBEFlIX+HVz26CPu+qO2DX4W2HPxBE5X5oNHg1SnJn
YcSJ2lNYzN+o45a4k44p1BYA9MWNbMWA/i0Ixb9aGWQ3SsqqhsnJrFrigKIYan7o9UAxIcXE6ivI
J+geieMk1k9TahG1RRJaVu/ID7PpbLc1psumbqUDQqa5hUpwJSYWKU4rBPgFl/V9P03Jz1GPqmc9
DsPfamXmwgsGJYS9G2DAdsCsFKMalPKbWw1VutDLJXMqcMgZ1FtNbvPi2/WZvIATkq6YVO+VJROk
F7lOAjMEYxFLCA3S6C5W34kKquHfDrGfr/Cro/ZJ1ludnDfuzeGu7kYUQwsWJjpQSJt+W4DE850H
aGOjU9HnKFGfIyhddxNsBYHLrFZ0XytBvbuhoXwmy9ef8B4cX69//MZdSU5Iv8smH+XTl4vtjzMl
O00xlJWBt6bE3YKUm6iR0kksPIZDAW/0hTZD9PcJDWUUapDAaBhyfVmGc6zGSP9rqEHkpnkmbHDi
06DiQfPPpCvWXrdtOW+rg2KDCjIQ0Fsy/XUIEbUTzcVZ0fxcg8OtwVq4aUwsAFBez78C3x5OuVw9
X5/WjfeA/UTx2NTpZShrsBCpo9WLItLpalvgTxE6UrEWt/Phqakdoue6p0wVzukdFOhwD/C8cQFh
SA/YEegOV7KzWtMhn+Hc47cIKhWFbqhOyGchqf731xwPOchAOqUQSdZIuSHGOyWdCtNPO2PAm9LC
ZjtS9vzuN46CvSCCFsgmLfx1VTwRhhPoBGT+iPy956DlhdWakI5aSefw+ppd9C25B8gBDaSqHEdh
9pZ5/eMsgMOHuYtFs9/0FuxyMzfudVvEx1gy5rM1WROV4lz8o3e95kWSnXgzvic7s7pxHhfECStH
4ZZfsvoNJhwENKUSyzegHX3NEkMgaq4Ep9IejK/4hId7jeGtrwZUrC91PRVwrL38oj++2m4zs4Ls
Yy7RboGhvQFdZi6gaDpG5dFLwrdvwh4nHUZUWMN4wJxxtnYuvM2vtonyCRH5Mevjkk7yNEaZbCHN
6einFFbuAbcc9KqAFHilZiV7Kf/GEXFkitYqd/6C315hICG+Z2YSdJYP5ymxEQhxUpRq9cITNtYm
VqUvttd2/ALwAeEoW26xtafePxlJ4/aUfD305+2bGA2aL9c34dYPo+6p4yOlohIjr4IHpUSCfpAl
g7Nr6y8WIa5rdH248/0bVyIz/f9HWd0QBgJJmKHH2F2kSL3y7H3Hl179Og76jx4B4Nt2ENpOmPpf
o2d1DfPQ0LGmswuRxlntbKTpCdltXtmqyTvJrSypa05lMVbYoeAI7ApsXODpZIgGfCrQs4CrVCEw
9KAmaArfp7LovyHWOp1xuQn6b3Em6fg9qAUCPBNKKYiEgNRCYhG6bnhohiF9CcwBN6NU7c0D9dGF
LS9l4xd6OBIOiGHYGrjzGa3lxSBWbqJUoMGmYf0L4xAZfyxjmkQJPJxJjODFDkZwSaW21BVDoPih
1w5oOyCya+h7LdzNA6lR6oOPCsFB1tWPB9JCHAsd6dakFFZOzilJCN5umtqSo7OS4vnqto3uSK4y
xdZZMbsJAQYV9CuErCgwb65vx43rd2ntsBuhkADGXp0TJ+6UxfXF9Gc6DcfEDLFHS1TMvZxc3rkD
Np5MhqIyvkDNl47hx89OjRSaka3yaoVx9CuF44RucYU/YdhMDxDfxnOHDsEtLX1jL5Tmb17vzAXV
QPmMS4Hm62rkHOnPZJpNv50RfysMtT/oY7zXK9uaSnqgZIlEWdh+rfY/8otTGtuW4Q/ziFliqOTc
bIn2FaHaz3+/aNxsUBps4FJEkB+/B7cMPGK0nJfZwe85TePyB5Bb7SEWwCmuD7V1kVArxlB6CVZp
BH4cSipQGKwq9kc+WtptaEj1m5nn6n1M0n2vjsitW2azE1ttTaRDdkV9hsPBFfhxzDBBdC3BjdS3
tLCzjhJBWH6Ijb46oq+S7CQH24ORF4DGJmhVV4dRb5w6x77H8GPczLkZykW/XEnOSDzpOwfgcijS
VpmAEUIe4bG22oZTHBup3nMpO2o239XNhFx1YMyv1Rzt1XKXKfq445cMWcOUgoIuocZqKPQeUi5V
1fANePawo3nkc0QPT9c3h3l5pJXlGgOjuwDPLop3Th8Fkdolmj+ERu3cjHQt1GejK4foDuPnIsOW
z+nuln31q8CmAvVinlXEwtr0DQtD+c3RwRUemjypka1SEpW2OXJtFrKveKnhtdAKpfGSQNhfRsuE
e65EavF7htvw2lfg809BaepUKMcgeDczuIyuZEThZ5hiZX5vo4Zmu0lH7dGFZCEpB7sPzPesSw3t
JkYk8N0y0FpAJVsy/sWpV3tvMO77hK+q/VOgrlseSGH7CV66WmF8WFvtTeRUnfUG14wSVzrPdf/S
jllS3KU4NDzPhTGkp6Cv5l84KDb5OSgR7/emAUgQcpq1+jbAjgeDVIPyPYDsKpQTNTmcX/SsGDQ3
RCbgPUuDqD+WUyJQCiFgfkgrycREL6+FfIsPI5qAipzLbmctcuqZqXXmzjO+kSzTeOcJt5aEkQrH
6kDEQpZxTUg1nygYh0Zkrpzwp1xHvIYYVCv6Q19pAziKNMHQMjKdDD1O1RqeeLKUr7NdOc1OxPRf
SLzazABnSCMVNrNirdPJXvQDapEyjYk8erVxY0bmI0GQDD3rsXmwJ0sc8XdG+iKhdVVKuuNFepQg
OaRp9JgkxIOoKr9d3/rKMg3rH0WhHGYWuQQN2NUdPOclspJZqfp6NnUpsiG2VNzHBXoc7DYn/GrN
YFjOYxGjyNIifJ4cckeepVu4OSK7zat8TE56nONRufPDlht5/cNoKhPoA/KmVLn6YbS/wJlOJXJV
UVn2qJIFVXLMpqF2HiZH7n7MkpNObt+mdnlAzlHGD4BGFl4rOj5iX9RcjPJZQutJ8zSccitkIYT4
QXt++lTFSv/r+q/duKdUcD32gqom+lhnQwbmnliiNhrN8lx+TXEsHQ+ThpDjzqw4l5NCAR5kMdBf
RjNXz1jfQcSyI1nz5aFwvmV9iIEDIM5PGqEq2jbY1eRIPA8IEI1thuhRjZWCsgMMuHxKeV1A/SM+
QvkQrCC/8Y88TIL7jUxQzZ3MH15ZUhu12FxFbgTF+BBp28k5Z8Aid1KBrSnmIaCrAzheAf/8cdi4
QsWpFTPFr7lXseDNk1sSB3XnkG68baquAQfAYEujj72a4CCDyQ8nRffpAmATj2qK8945Vfisg5BO
Tn+9a0g0CCUpSMM9W19RRPX9WCCK7ZdVbvgThiDPs0jCnbr3xsSRPFrUeOm9AnZYfVI92EWCgq7m
E1aGt4GMxA1krvrx+rcsf8vquILcAK2nOpR6yQg+Lk8xCyvQhnrwizgInN/OoJqpB69AR/2y5QA+
FPSsd8bc2Ik6XAaIxgQHl/3wYjZH2yqhfym11n4f5AWdgtyIayGz41VoB95PJU5+1z9UW75k9aUY
FRgUP+CfULBbzugf+7/VsK2OR633+xRLk4dcrcHKIc1P7wQ4U/PE9OBkhdWoWARkQ3rcKH4Zx9Bo
o2oRiYebM1QRziFxnieKF6KoGH4aYRd/HuKZPtcC1HiwsrrAtyCNKuUtCgl5XMD4i+dyyoX7Q8Nc
Jf1W8VT9kESklOeUC6MFyKXG1mnIUoRic6Lr8CWz+9x0o3KfnLk19+wpcJmUf2RW/uMsWJGjWXot
hJ8k2vQaYOiCUQjCgsBZhHoaqV9jjaLUw8v12d/YZktrDrQ+/Tl4t8v5/WPyo6JGwE0Hv65AonrK
QtTP0QWyDlBe7WcuK7Fz4S63ynqxqVHSiyTBXUiiH8ejBNYRQAMkx1bVeB4KpX1HuCs6oJqA8Ggj
5neANvUB9adiZ59tHFtyS+4gg9SBmV5tM6NS2ypo6IF2eosMGiJjN0ZojDfX51PZmFBG4BQttwOa
YasIu57tZKgrE45a3CFZIoxAbs9moqi+WQ1myIYt09nFrEiSvAwZovnOaNkTrx0mpKmLo3IgfjUh
BgEnLroecTO1UcH9lNLwWcWOWt/5vRvbjtuSvtrCXbokFGEvgndxk9DEQ+6B9rBZPU1Zhvh+L7S0
c+MmyPxyFJnjXZ+nrXG5osETAHlW1TWopEo0hGMQ+fel0qrOWSfiZ70p8QTuU+UTz2SLIGsTf7k+
6Mba/Fcbp/K30CPX/f2+H1FUX/iDmj1XKCTKuDvZvX0cu/JLgMeUf324jR2Hzx/NWd5Xma706kg3
RSrrPdaVftt2SH9YvYMNg15le/CMrdCcHuwSbUIycLgoPh6q2ahpB2Ji6RtgoWdvCLX4R0GFaZH2
LSZskaNG9xX0e3ugGmn8KqO3rt70em1gfK7q04/r372xthYhjcYyEbwBPvz4c8agkNCTlVs/xmIT
O+8stp4r9vGN6NTyLkVmTD0qWVT+faFliRQ5Ftqythf9njlN5ZiWBIzCHiHwIMA9MUvD9twTFhyv
f+JG3Ij0MvUPclsKLevUY3ImctW4av1yjpSDEZqKWzeyc5CTWJxGrQpulEAWp5izdIow03u7PvxG
qVBhU9FN4i6lRrEGdCQz2PZYrYSPdMYceKrVIUlUYFPwFCNWDUvdQggLpBK7/ajFmU6VNVHCr3KE
8u/Ojb4R4VnEkESw8AVBI6zu1ZEsG6lHmDtj2k2eCUbHdHVp7Bqv7ctmr8e+cYS5wWEwcK6Aoq2f
SfJdoFuihds1lCD2RNSdSbM618FDx0Miv9hJe7e+zuKCpJjBahMpf9zLEc5sleYkwkeoGdJ23Wh4
CY3FFH7Dk6NVP11f143XkaYs6RkPFVtrPRoN/QoVxUbAJuvEoZMURPkNpfS7RJFO1ohC8KhYxnON
GtTOfWyofMjHh5lyyxI285lLj3a1jMBbkqDMIBDB8Es5qj2hOkYPXT67lDFkWmBQRx7nzB5enSTC
SLHU7ekr4t/S4IHhC6iy23ZgHsN5tm2UoCsZyyg7GBDQG0SLycNcj7E74aGgeKhBVc2xHTLE69oQ
sMyNnZbjoqI+owgaaoHyO3fwnkHTMZws1woq61WpWilzZ7TMHoNOMX6nliJFJ2Oka+Br1EzeyjBA
Cbhvig6gR9u9OgMCFCcHogYygMKQNBZvwpyytwanR/XPTAHzYkbmGbASUdeJguF3GSFw50PaE9YB
3xej8Bq0JoODYsY4xblGjujyIawj09jZZpcLz1EGy0m5TCEnWyNczGSC6IcUm492dqW/LkIMzm/s
tbroBn100CRR3sA1SbhvA5eQTd2Dvm3/AOIiyhaycgHxq8MISzdL4j02dZG8zC3YGlSK2/ohJJq7
oWeUPALuaD9NMEr/ub7rL8808dLS8iD+4FJb9+Till7bnGozmsu8CbKFzqiMkZw7IKJymgbCouvj
XZ5pAg6CQKaadAe1mY9nOkutqMbtB56B3hbHGAXzo9HI/4q+Gw7XR7p8CT+OtBy6P6LrUVWLGNcK
2RcYoR/F6HQYMPWI4PMmntQICyBjnOqb64Nehh0Myim2FeJ5SlGrCFQkE3z0iM9TA4qoQ6zZt/2Y
NjvBDS3iyxuDKPq/mjX924uLv8inQVA/WbrmSTF80Xrkbr87dZlqPyoLUsWdrEfqcAPbDDN1ETfo
iwfoXCMTn6GxeNRb1al9QpWUkhTgtcStzEnMHma8Kpa/ZT4brqaIqnYzjMEWAb2qSu4SJ6MoHppp
1aG/A7bW46Lpar+t9Kx/IraYVfT/7f5XpQcwY6O4FmhPR8EsIf+vYI9Zp6PVe3XUcrcqrSJQ/s4C
PIZD3Ox6WDST1j1JkUUUCqg7Gt+ABEmfzThBGzPMwi68M3obUzlM5sPfgWmllqdXqNV6dRfTedTN
qHXnAeXBw4z5dXJD3b96pKMdZ8elujQj2xKbn3R6JRGyI6J4LwkST7oRKM824Penhh9/pw4OzqVh
FMq4VWIS1nrzTCkCPe4kqe8hNBsUntF8/6IIxU4PER5kI58n1MdBKHPyTztjT+dSGRdU2gNiAZ7H
vKm+20lnNz9FVlIURfLLie4MlAOnx1mWki9imqLAq+t2KE9Injo3vVpo4h1TnPgV4dA8vTFN1KHP
NsZd5ZNccmTeC2oCDd8rVSG2jGYLkkvM6ita/mh5tUOXZMdqrLryKamhph3k0bDjH2pLefS2tRue
FomJ0Q5K3qioGhpF75wR/g9in8OLesiM3QYs8kogPp82ynSLRaxtH4oICt6nTADLAhddYCJh4/kR
fDOrxLwVQsXHi+I45X2Ncu8/ktG0PSVxJR3fsrlSHc+G/aJ9CuJEr46wHvL0YKHfbH8ZQgCE93MN
ivCLiQZ3+SNMU0lxVasRZ61Bf41yv2yNrp6gEnoviSAc3HHsiK5mWtb6XTPHenIO87Ihn2pBkruI
AksKTtiTGeO5PdftCcFEXr3MbugByImhVV/7NraGr60htaqb1ar6I6y1qL0r4wLvj7CNEDQauX/l
84Rb6IibyBLOOUIrPxmGyTUJ+dKST1hSyAg6mgj0jjkgX4+FKBpPUImPEaA1FT05igafdNB4c3Yr
l3gfH+bKUL9jrRegqouBHmjZTEzP2GjhrWeHmFI5yDZr/NEcH8o8nWqkNYuoO6QALH4GQWNSG0rz
pLorbGf85bRWzBs1VCw7haoRS/TIMiTfElAV3AyP1hiXUWKcY4YvhOmSQWDHx9OsZoe2t4WCobat
/WwMcBBHOj90+PEPRXMpj0Sbe6HayLFXjFKcn5W8U3LgagFy/XHlJF9KzIvvTPzcaIrbQfYsG8I0
jnYCVv0WXk8/3VaOErcna7YCnzs4HT6RScQPeI3I5U02mKI5YNvNwbKiiebiGE15eC8rYtDOWSYP
rxnKS++Q33HV1TMESA+zYXaRNwx9iHlOJSWoPppNlx6CFpHQG/wG5oepses7Zo1Jp4NNK6umBZW7
ky0XynFOHEweAaOY3ZdRFo31C7pHhwVt22H3xbsQYFbdqLy9k1EspnlAQqBx8WT9KnD3UN5HVe6/
jLEonpRMVT4b0GTCmzjKYn8Y21zxphJrM3CLddPc8Fdofm+TebllY9CyQShoL3jd6MdQq1w6mEt+
7VyUX+20MuIki20/EHFYE81F9knPVf2HjoDca6pP2vfKMLKHptKahzgO7VMbqubgWo0RfQ/7YgyO
OIKiUY/NgLKTk27EGEgGITAA6V+9bPVLZqzaYydBVQ+C+sC2r06j44x3hdxMd3JfGH//8iMAyMGj
+g1GWl1+zx8vvwgxtBMVc5GQFz43+GiMLq9Ydg7Yy5FbxKbzNpVB9+Wv337wowoJqUEt8aItj8cQ
ErnpZPkOohQeSWp/H9C3O10f5TL7ZQop3oF7p86lrFsHHeBk4QSK5UuZ5mQuSWGAnXQyaI8FPvNf
mjoq7nSj6u/xFBxe5mau36//gI0IDoErk4KHCjdEW5fg0fBLVNEwu5jHCK/VwCFWIRDZEXes8/Wh
tjaOBgaR0HjJb9egAxlKqjx2Kt9KccwNMOwmJeNRQGbeeVSgQO0lYpdR1VKANykeIkBwEb2pSdti
W6BZvqJGP/TQrG/nzDFfsmCWd75sI050OKq0ckGnUJ1aUoI/tigtcjXlOgF7F0YkR9mgPBr9ML1c
n7/LEBi5CPoXeHVCq0IZ5uMowWSqda+Mtm+0knyXJKGEz2hkMYmiOtMRKA+Dyu65Pujl/oAuvmDk
F2LEQs34OKg5Y3ye9hT0VFyTEGTE1IEGsgEovVeO/8tQ9GzZIfTw1mcB0446kIeGMteEWz1akJob
6cZ0kydBtHPsLheMkhNQJXqinO0L4C2mXnFEYGf7dQTAfgGkPxD11js1iMsNzyi0ApCnAaxHleXj
3M0Z4Jpk0C2fmzyQj4A2w8zVQsPCDkrCcB0xS9S6/34SHRD4VEupRvOKfBxTTlpOAxZuCJqqS0zF
KVAOPMTSwRT1sJNrX95ewJZN9EWRB0I2ct2SbNs2ErjoGH63WBa4yMGE0XnAoB3o6wCc2RtHzcZf
nMgOd11QgB4dv7HZOef/FVRWBZf/EDK8l+xT2m0fvzm3rBIxL9v0h9oOpQNWTsYjfVpDP9CbcN4g
JCS/oQQauDOCHK/chbTRHNpmKEycPoAqurQTrOqEBqxU3phBPyheX4VJeurtDpMHDJ0b2wsds2qe
hlyoHQnFFBavoQSF42GaZ+RZ4Bcu5ltUVHE7QBVnOABPsP1+biZaQEmqvQNm6dSd2/tyH1PnQG2L
K8eBwbKG3dVlP0/oYFm+qIvkHOHmeTfLRbczwZfLjPII9DrqKpAWL+bXceK+ciQu0hL955duatJv
2HKWlaupQtGw07Si2yLHE8FVm7q8wSeu/np9V/8n5/VxiTXwKVzmdMApKKwhF3IbJ02Aqp+vDVah
euBOzOJ1SKumu7MLSqQHoNVOfshIkd567ExbbKNk7KFh7sfiW4Sm7OAJCUuqM4Q2/MJk9FvruzoZ
LO04SQMmRQp+knu06MvlYU1oPFOHXPrA6/ORzZZUsWl0ihbKfIwTJcdJDAON65OzcUUvuxnRJ+pe
HPvlV/zx+gw4fjpN7Bh+sTgui5QmgVvF7PC5ztQ93aLlLK0WQkOjj1uTsvFCK/g4WIL/ighliBES
OfGhc8bpn34erASzlWh60glS60MXWfJ9rIldWYuN+dT4QhozMtUSpvTj4Jrch1pqgrOvLcp24WSm
BzEZe4/DBnkZbCeSafBlEXwA3f5xGDRRWqupO9tHrVY8wMfj8yYM059bVUKTjrxkkiisyUKtydI5
FLBfUrKCtJC0AaK/HCqY25vzD0hcANuovIackjJRSheBBZHjozMX2IdQ08+Odpo0t5UA2n3ANDV+
qOmlA0ROu+ab2RNx4C0V2V3vWbz+8hEynvNuKwK1LbxxtUcnJ8sn/VOl8oB+D07c2lygdItphPPX
d80ihb8UNAGgUxJb37J9HvAfE9u3uzY7Yl6tnTVgOH//fiH+SA+Eh4XqqboKckpHDsxwJLuI4eUf
RmGlOA0U+CrV097rtbWbYDQhKib/p++xKl72asYriqsl8WEre9TADS8iWN+p7m2dzj9HWX0QBb2k
1vWUaVPjGdROlZ/CMejfEgyFdobaCBCJQpHVWGDYRB6rFQqGOKvSMLL9TlYGrJcnDCa5u3G5pDZ0
79Q066HKWzsR4kaUA4OJ47hA3G11TWIKZoH9mELxUo8woTGyeTjJA16RNBTGY4OT0tP1625r2Wjr
WNiIsb8uYIG53Iy9PgyWnzKXjzPu2gfAZ/ZOaLM1l0sLjpuV0I19/PEOcDIQQ3GPIBsVSOdbicG3
g2UndRU8z26rdpB8DKT6PV3xjc0CxU5fqHYEpRcPhk2JL2uIJPxsxOojrqTQx+QNrzgnsnei7Y1l
4/amEUeSC/1snU1wu4PTK2QHtamoIOdMDfVd0qTxkS5P9gClMt8B5210WgHJIQEMbp+Xg6bvxykd
MXcI8SEMfKq/4QP6WtYvgJLaV+pTztsI/tErUsGFOKeOl6q5+VwnZTDuRP6XsQzgHyS5UfowAU2s
3y+C2RJFuDK8LU1K63i+J8PdnEwjOiVoFHyJCKgcPKuiNDo4ahESpCtFFe9cchtzv6jf4CNF9Iba
5WomrCiHSg0I2xeKPE+uI0v5BApUmn4Xc8CVGplRuXN7b7zblGxUdL8AFCD7tdrPuoGAaDQ6Eh46
c+yP4DeeSrzyDn08Nec4qke3cKLZ7ckobv76vMJrX1CZ0F+0i2UfwtyonJnipWEJ62kw8VFzCifb
Oa//XW6rwAShNgSTyFaXKHH1aCcQScPZqSUcD0ZZwWkdRapewe3TTQcwBi5wbvlfWbLSpwReNKZW
zhR/kjEb/aEqszG/5VGaBK5JcBiRNRnz+FjGeZm7QMyRlq2U2lQOjtQLnFlCKVZOQihWgF9TIuMf
1IUOhU7M5edjD5n1voVbiV5JlykDBKcMf7DInGzM1Kd4SO/7jD6D24NbN85VGCpvMBmc4ayArqa3
EfbaSzu0wVd0euIX0RSZ6qVYc7dHWimRuJngwT7P6F9hsDQsDuCC3B2k+lTr2M6mi8NwH+vjq5nC
3z+kSPCN2KZ3yiccJ0zsyow8e+mLKDc9XFOLt55oDYdHuyLSEIGEY5URAys9NGPeAMeshdV6ee9U
+UFgQ2e6IlRwmzPoD73wzPSg+5Fc6dyoG2t6OeVYPBtlhGMTXgyYh9tFNqpPRYLkEJBxDcPUJLWn
24Jk9HduCPV3FwLwribm+DiEXf4dUcrUcUfK2e1BpnH9E66x9tbkcf6TlmbwrWvC5t3O8F64Tbpk
/gy3ClM8m09tkN7o7HuotBC5EkvKTtiFkfMF1IewxURUKoPaltj651yyzGjn7d24uZfoGwAWjeeF
Bv7xcps6u9WUrpPgm8dfp1E16Q40in3U9SLeeQC3hkJHGpEM4nCipFVEUWNwzM8gUJGLYnxGfqV8
KnDZuo3xd915JDbe2gXSqFL8gRxw8dbS4EsCTORsX9AxOaeYfD5OCYZZ12+IjevQXtgQxoLyI5Nd
zZ2JsRTG9Zbt41gi/cMC1ndR7MgxTBXNJmUq7bL3rg+59WHgUED+gKqSCV5Wy5W0YUKDjwR9QnZD
svr+IVPhrl4fZWuliP2YN8qDS1Xr4yh2NCh1DF7cH1pl9tI+Hz29G96Bk6U722/ze7hh4awvnFxt
efb+yAF1U8pMM+J7LOyoz/hPYnBaBXv98O3v+X+j6KvvkSCCFlkBEI1iZ3ZIUb+4oXEUHwQc2PP1
qdv6IN4ryv6L2A0yBx8/CH97O8XMjzqWgkt9S7nrVytZyc+/HoX3d7HDW8hpF/UT/I/tTGoixw/b
Pj9qXTmdlLIs/v4UwSGUeZTA1BFSrqYtQf4hx+TOwRUgthUytCFwzrhKD2Jn0jbWh4yJItMiWbrI
UXycNCHPQZ63DT2Lquve0iEBKKBqqKfRRa/DnSBmazCdnQa+CkzXBR9BDXrKL4LEBjJG4MGyB4Xb
9qOLq9ieJ9xG8OIABcYfjRaFRab78btCsyByUenFZJQ/pAP+nvTHg9RONHcqpUoACOjtn0WEG55C
3v18fZNsXE8oJLN0pDiETuu7ItJQsMpn6u6YV+euNEk4gg5RpcOyraY3dE3CnWXc+lzQiNBwaQnx
z2rvzxm11gRwho8gRPoO7hfD274NZo92X/YoZWAwYWTIj23foI93/WO3VhWaBA1ShKao+K/HRp0s
7pbsCnjvfCvM3iDUMRrrAfiHru7cjxuHHHqXhtcJGQGaWqvBWi6QYLZKC1ReaB4bzckf7VzNdka5
/CRUKeia0MBYaqTr6ey1DnPFtg18B7jDGWRD63ZtVH4arV3/jw3OGorG6I8ZsHQcCuOrLwJgqtCl
jgK/qCn0eGTpU+QtZaOYMoZmfyalaIYDxrHm4LUib8dDmeN67uqVXmCLq+vEh0drbM09mO3lnlp+
GEViuBhw1tYiIDIKQ2ZbxEt8Mofhibpn+hOBUf2EA7FSIbPXCv2gTmETu1mJLerx+rbaHH4BUtGZ
4LJdn6HRLjHckJXAj7vOyA8YZk898kagP10pbMu7fpC1r+Ais/goBpTN/jrC0GXCPAojaHZzXa0u
kLLBFBOvjQBhcFg/uuQ4XiFX/bEIHO0lD9O9Vt1GrsuDQl5tox5DvrtOt5qmrumsloEva/in97qA
UYragXkzdXiddoqQj4aS4AJS2cMT/sXYS+pD9XJ90rc2PgkXCBIKptZF/wmnhb5tnUbyo3HQDpMz
Qp7NRHFUC8vYOWOXJ3l5QCmZcmcsVPbVBFtpa4blUEq+OmJRoSfk05aaa//DLqJHjU4aD88iVf7x
HbBm0VVFYS+zmkwnWcmwcRRFchxTpKQ6rFO8LB00L7YQcbw+lcvf/DG75P3GJWIR0wQxtS5yRR3E
vGDWAx/dX/NQm5r+EHZ1cbBlqfgk0YHYe1031LJ1mN/LWWXMy24vzm86Rl/C8WfgIUvelqfqdxTC
wvrF6GczPxV5V3y1hNA+t32hZwcLR3vrUAR2XOJPXTa/e6h7z1rZUt25Phlbtxx4SEDVi64FSO7l
tP8RbRqpPWdyUwHJyIw0P/VDmr7KZqIi1oo639dhkpXqBH28+C5LTqi7SOMXz1psqY03dFYyH2qp
UtKdLXhZ2QGCSjjCqTOWOtPqR7XpoobSWJafxPLL1OX3JTLkN7HTGrdTqPwfZ+fRY7fRrOFfRIA5
bA95wnBmlGXJ34aQZJs5Z/76+/TcjYYkDjHywjYgw33Yobq66g3ZmfTgHzy2Fy/M6uz7/RnZVguZ
B/7iDYNgxMYP0CzUSDNzqoWhYj73ReqlUeMCRMreZWUE7A21zdv9EXfONuggfG+5Nm26IdrrJQjD
IZW0unYenCACAO7IwznKFPmfSpnfjm6gsktSyXWGqjE3yOuh+mqG70Xn9CG2ctXVpKb3oHx1B8u3
+0EwTUSnEd2tdeKRxhpJKiWYB2B6mJny8OOFAdXw8zJqPDbePnsGNHf+N3QKSctffxIaVKoeTDyh
QxNQIdjTwkMSx8DnOTh6A4ptt4ocgLEJWNx7NDDXbRO5hLVuS73zkBtGH9+6AQrZKZiwxjhhOjWV
rmzGINHVwQ4/y1g+Hh3WncjF+KRZvAn4xxrgQ+3DJsUijsi2tHg2xIDzonW1V1pD5kJaO9L33rkJ
AILzwRYNW+gsqxgN/1RVZvGY71tjfOYxpKOqHx/1PPe+imILJC0Sci641X0zDxJ9AB4mD+HsmLFv
hEr5OY81wrBcWUF/Rmzo7Vh3orBNMxdJgh1kxYilZKuGvOKsUftXldvmqcqX4JlKXHZE7dw7C+jL
oghD4QVDk9UczlLeOyN79GGq5BF5V/SOG2qSroy48UF1dmcouoOodtPeF7qgq6HkBQSMNpvaQ2SB
oj8vI50PSmaG9F8VtWl+vn/u9m4OSrPQrETgQl1jNVxaK8u4oFz0ALKz/m/MNcTAwB3L6SnJeCNf
56Usp09aMy6o7YcNAjGDA3vaS1O1oQrbwmY9T3IlZwf3+86utQHGUIJiL1GtWcU4BFDqNA+h8Ge6
1Hxb5PDbZBTSp/tfvzOII551PN8Qp9p0yuQo0BT8ms0HpVJDV6FS+CDNoPvvj7I9GqKgBRoHHDv3
8zr1bINa6XUBXOztsvoomb0z49kVm4BfluRHPIf6QTDdRjgGFBqqFFIMtC9WZzFF6dJqFfT24PEF
HztTzy9T7FSfS6BBp2WOhu9wjQrXSYz2oOi/+6niwqeGBzR7HcZbJei0RB4sQO7TfAU1VtFM0kxX
hXBLJ1J7uyoC6u0GTU7uDRrhm6iTOiYd/hpYbjBM13IKlFszjNabr3bkfkQxSkWQmBxwtRd7FaFN
akTWA+RleF6yFj4VzfLTUYfy7fOHaimFIrHr6bivrkHd6odUHUFkopqtvlN7B1h016I720jKZZFj
46BKuU2T6DRCpEE3j44xiruvr93GGpLIhHkFhADx88SMm/OE0oQ7SMHkS4k+uwj3vNW1XAc3JFjZ
JrcR1/C64wcww1GXtqKn2jimF5fYg7ChqrNQgP96/+htDzioReALosPm8E5ZVWEB+/SMPwW3yYyj
j0M7Ng92pYxHtlrbmC2G4YpFcY1JXLOCZ61D4xJu3620dalyJUUpPSiJePDKanrUAtgdjLoXEFpx
wtcayUgk64TGPLjNspld277Cj8msg1uk1EdI75e+56tcCdlK2vrkJBTLjQ19TcHszM7NJvKl2QaX
GSHPYZ3lPkUGqZn17tecV+PklSivmye5ydAi6o2u+FEsTlKcQ8soUPCfpvpbYZT5v2NB0enSL/1c
UmnIyp8R48IVq8c6cHWjtzI3WWrwzpNmS9Z7LWTN1FMY4ld7ypZEtxA6ivvMLYsShd1cRR3NW/o0
DDwu0/mbVgf1v+OcJuAJAXb1KEgB6CCyz2gbC0arS6y3sEtMZzZb0Vvd4FZjUL83pIUSV76EEV6V
i5Z/W4oRkaylKYb/liRsbuCKDMWLCkfBqX3sMwgf8pJ+mhYbGswbN6yYcGGiQ2eWSuP6zQQDMS8C
HJD8YGpDj1ZP8VCoABzuj7LZQoBsOYGcQV5cgEVXYUaOJCQKukl6aMGEfdXlSvOyRenfRQF3+v2h
NifwZagXtQhG2sCV7QgZCMMAnWE1bXzWhkZ9XIr8CESwOwr3APUkURZY5/RL1vcm+h4U08bMuaIi
KZ0L+GsH37K53ZBrQb5E6HxCtNhUvavFaZLBNoIHmovqObC6zFUkNf4eOH3i680UH3kb7KwTVW50
cwXwjQt9dfHQCmvNBY9iH2NvJGtb2boGYPFOUTQcvYq2Q4mOokA/8KbEjVbkFL9XEEwrb2YjDR7S
Oc4ujVbqT1oyKZcCR96DfGi7WAwFG5ePgsW1Kf/mSxmQQ8bBQ4P859no6uQsTfVR9WG7WOKFTNkc
oWrery+Ywt8+aJqLQGtr4AdmqtpuVFfhbcDI6KyWTYCfTPLr/j7fmz+gFEwdciOEy9WRcvK4g2Iu
CFjmpLtyY3a3qhgACg1pdqButbm0xdufC1usFcWN9WYvB6kmBQklctU4uLZam0gnsM7V09AuhgYb
PQIDnBrR8tf9T9wdl9cPAD2+ki7g6y1S0jPr4EFJwPM069r0UuPb1hw+BokNwgFBf38inpzvD7qV
UOJryYe47yA4Idm6GjWqqoFST0RErKRCP8cVd6wb43IKBBQaq0VuqfV+D3VTOyVa1PzqGxtEpoVZ
xmnQkgBKo5zqkmeWjTXfurHBvaa380YIHjRzf7ajbPw4L440eUaTTuNJifspOYG4QDvJ0KachgDC
wpeOW+47JIsUJd7BbP6WO3ifH1pnGAATmySeSdUgLjTkunzkKS4+8fUtzCtIEJLox8O3WufzlhRV
cV1VwcMkRSW9wwm1qnqunEttJWp1ytEVfoic1Pk5GVV88BzdO6zYU5MF8BwzN4W0DJ66Uyg1vRpV
jc99rXXXPA5i7/4q7x1W7LccStbIftCTWG2t3LBgmozBg1Qn2c2QG/k8szzXoDJAspRaenABbtsB
7KrfB1ztqqYCHB9BFHxoLfTzm7jNXdGHeR9OVSr+zTnpM/i3DAT3SQ1I56B/Rn/y0cDviFLAJzdy
ShBIq3ouaEnYZlW/nySnucRLiGlnrRmnENWPg2R/G6JMoiHwd+aYl6GyTobrNhkijetLLgZ4gvRA
PNtUczxrsvTgptyGildDqauLq0xm/A8SUZ23reLnki+j63BpunMLka6tHZ05zo/AEOL3vz4mfJSo
0FMMEkiF1ZrWadloasqaTonKfAYOKCo5n852HGSCJd2WH9Mw5d0rteAMM/PN9DaUZ4n+QrtGuGVt
3jWtgfiH2ke+puXR+2haiie7r6vlISkM/cghZ28xRe+OR5SQ61t/bMtbRpUgLPtpGGbvNGRjAc0E
04es7JKD+3pvKMoXFGapEsH6WD0SJz2c9aTJYn8yncrrEhssWeeo5zalyXE/DuwNpQulbBh15CLr
96/cFJUcdguGYaRwj7MiZf+02tB51qxNX+4PtQ05FEd4/QJQFO+bdQMU2r80C5k8P5J7XL+5LQxt
DC9CjNwDyrGc7w+3FbJidyB+Qm8GzCXqFeL3/JaPNG0yx+FIaZQXsf0FLZcAb7UgdSGeKeeh7+eT
3Jrahcb77IFnTJ8q0IrulCragRLi9jahmE9fBLVkwFaAYF7/EDMbgUkP/JBg7JIPTmk4rmY2YLvQ
kHf1aTZOcQ2Tuy4G4wC3sS02Mge/Dy0um9/mQCrSzBj6OfXrRcbfia5/1Rln2UjT58XmKXaqkBkY
TmDN6+GEcbPm9/SOK7/PAvnScjF3zF6tHQWOndsAxBH9Ut64HOENxmLqC1MIOsU+agaAnrGEu3bS
El8SbFpdB9maR21oE68D1MKiNdE1KUf5D7a+eGQDhKZUsYVe6AqoBPaIn3aG5QZFI/8NfLFzTUCs
B+uwt/UFLlJAn9BTWSdygxzWca6axI5q+ebkYSG7NkZKntQiRlRU7VEA2Z1fEhiSVboLUHlW14EW
6UNN4hj5QdJniMMoFQXQOddOQhkQxfhAR6WGuFWqSvTeqOPWBWnWHDyt976aTIYuCF1BoSb3evPR
jrSLNhxjH78V+39y05nvhzktLp0Vto86GdwRd2B3QOYXHgaNWYBzrwe0lCQJMoe4qaDL7Ru5nH2a
pSR/tEYp+pjRAjhI1fYuXR46wliSBxYdn9fjlVGfahV8Jj/vy/BijSNg8mICj1z0yYx89hB4TaJr
n+4Htt2vhI/BucbdeFNCjEIy/wR7A7/BOfPvqYq6UyFFybvRCBzsudCluD/e3i2PAAOhC3ADjo2r
GKLWuNZ3hR35Vm0Csh6z7qrkw9+zGSD3G6C7UsZR6iJ30ZyKbP7n/uB7O1noOYE4oF5KHXM1ujGU
NDAd2AqIgGGIGuF4MF0UZbS5QzpzueSgI321Ua0L/eDxGYq69qkYIIU/3P8hYpxVroOkJdQ7MBCi
xr9aa7M28JaZ+tBHpcA5ZbYZfUbMRz5Ik3dH4ZVp8Yjm0KwftTYzbGd2FfpzXGv/IM74tS4m/dv9
T3lJVdbforF3CEYiwVjvW200jboXSCi5kBBGUhyFNkW8xN1zL1fQ9WYqBL5sR9Z3Tm6Wgp2nNkZJ
T0rbU9ZreXqSEEFqEGBjM55gh+BJitwvAPc0qo3O6ws0o05TieDN0aUu7srNT0frlSC6h+/MyLOd
OFd4ipt67bjSGGE1OUUtNjp9rMu3hBynJPVUu+9hLg+GZ9mT/KgEafUj7PrgySwzO/fIBZAHvT+r
O8eSnhZ0esQssMZcpxsjWPWsMCTwP1I4Xqa60y7RPAb/qOjgfZyQYD6IrntbhczFAtZEINgU9dkq
ljRQy/fVehl8Qw304tSr85HN2kt2sp5x7khKAQCruU1WyagN2jPSliz08yzJ7NOoatEPLGL0r5j7
1eyEPMgUbI6i8IfaW8r0LM1aftP7ohncpaYi9E6by9Q6q0gEjW5eGNPfkWUuaGzYqmTfLAP1opMt
DfP3Rsutn8h/dfJVmTjxHvqqNeSFJc8/l3YAb+TUDbPd3cY8LhzElkpgvWjM8qMWMAbjZZx0o7kh
yzcvp1kvy0fUiB0MBQYl/VzMlWo+y1HSVzjC92FzVdVq/J/F/yT9r4tk4nWrNaF1bitSpLPaq3X4
+f4G2Vsw8l8Mmag4bxEXlrqk5TJ3kd/Js+bLtWO+G9HnuN0fZedOAuxAwCRaURxbx6nBibE1tusI
S+lSfmyqsX40i7j1EcXL34FF+uqUgfL9/pg7jwieRYQS4QcLxkN8+W9ZZjdUrZqXbP05gTYz5Xr+
UPdp5AWY9B0EgL1Txl5HQ5OXJ3WqVRjm0k+yepFAItflr8qxB9Y0nT+D6XDeB6FT9G8/1QCpqBmI
CxBE6+qJOwd2SPE8lx6qQJtVCC3D3F/qTKJgFUpaM7mNpMnJ1/vzufORQrNTpEw8OEEHv55PyFhZ
PfdD8NDFEtpOo/rTinDJMOcquuY4cx9Ekp3lA1fOXKI+S2BdIxdrK24TksPgoW8wDjtNoYje/Neo
R5Sxlhys4M4xQB2cyi335Etu+PrjQl2rQrmmP6GUdXeaZLDPE0Hl4CLdmULh1ChIpHSpqUq/HkXT
SyusTFV6aORFY8VUqhOfzdGJ9KfZwZ/+XDVlaHr3121nIpGCBBCIBofwm1ltTnhB6NKomfRQj3rt
2cMiXdIKfayUx+7BLO4MBUQDvSIkU1A/XxOGMtyVIy1RMt+ph/Ji8XwVlimYqtbZYeBSd5ZMpLk8
XnBtJbleHYIEUVVJXbTMt/LYKc5DoGSOi7u5MZwMY2hMVNOa5VfTW/H/kM3H60JXEIk85WgF/5um
Sf1MxK0WT2tkvThXqQpaaIKkfdFnW/lL7kmsXVxvENNzyj6gHDd27U9lUOV/NMTiwMWUyfjZBjR5
RELd+y6SLJS8TEo6m1KrPvVUCCYp9avYaehp4jEbgBg5iMh7o7zUVoSHCwi01QWqcxMZU8gb3NCX
7FaN9uI62qHU094oQvXmJUEl/RD3wm8xGHwnYj7agOtLXnVP6JCOblt2Rxj6o1FWOwEKjRKOaC7i
L5/bnjaZ0UU1EWV48zkSMD3wEShPOACGXn9Lyii4czaZj/q05I4a9SJzTMqLLi/dQZwQP/h1dgO9
iiABJp7iFHi610M5YCDbFkkAXwnCGNW+QWnOgZnbnwa40KGnjYZ1KVT5pllp9OYqH1m+ICSLyiWo
mlWIcsgLUQPTU38p9AL8XiyjMYm2YCT1Ry6re18pkHs4bFP43gCi8LPIUSEOMx938S6/Rm3S9hd0
5OzQzQqEIH+p1gBDVM+1wO+mGRm9+wu6Oz5Ub3qqZJIbL9m4SUd0JpjlrjJQc1vG8B31U/lkt0Z0
y6MpeZfXjnwZ07w9GHkbJ5lkkJ/wN3k0kMO+Xt8O/+m4exl5kZXFhQps/0R52QhPNo5bB/t2ezp4
IfM+BEfEkJs8qBirDGGQntPBQxoq8Rw9IcHVX+9P5jbDs8jDeYkCn0O/6+XF/NtJT7RipM9bILuJ
9VcBD2syck8unbZE4romttZRFzybFF6OmkY7JVWGpt8PJJ+yHQv6ejYbOSz6Vktzv9SL+WuANOkz
WrumjL2iUvyKOmP42KHK4k2p0T+mmhSmblpkZXYybcCjf7C0AraBjoCoLm0ocYZcogIaZNQ2qy91
lFsPkRGpnpzG0Ze3z7gQJxR1HvLANWhLq2e1680o9/U4zh5QgpI/zigunZysar80Tl9cLGtuDprO
O5UPuFHAHkQjAGzaOj60Q03tNg9zvxjK6jKboeSVijF9GKk0e72l/jPXvXNNG+SBswztaWoeR73g
vQ3NSrPTqJuId8vr9Y6lMYiRcEr9hgL5ta9trOAd2zk4NrtfCioBDjLM523HGYOHUJEDI/Unp8k+
wmcZUBpRJyc5ZUoV4WA3j/NT2YXR2TZRJDgVlTl+XQCqH1FOtlmjwHcJtjJYIKS+VtEiUMdO70Ez
+0BnMFapNGv8CRlfA+A0TuG5UNI/Ocx0zwjKOHuINtbrGW56IFo9eYE/tjEgKZvL9XFsafpjlRyg
iIvDxpC6jTo0b/YrpfP7+8irb4VbA3ytTTIfJb7lnT7Wpg9HrTmofO/tIC5yvk2mT4fOyuvvmyiQ
hnkdsLQtksw+mlPIAwdx2Dve/TO6u3SATgzcL9EFWAuKRPLIa8Phigt0tb4Y2j+6Ef8Ez6m6hdNW
B6/CnRAs1DTZsqSPhIRV1tB38hRaqZb46aiqyRf6JOk3NR5M9X1qWsHVgHz0gP7udHvzN6I9JbRS
wXXBaFstWafPOl1qI/azFvOT07DwOsDimhJYrKbto1r0w4f7I25rv4DwAeLCYoCFvqEyWLY9VHFD
rdksRqrrJzzE1PrJljoJS100CT4tsjpol7qIs+i/tuP2ueRj2Olf7v+MncV1yM1sm6ooF+x6cYcW
FXeGjn17sfvnJKhLr1LR5tCCMnyKrP4IhrnTN+O7bfJPiqSCYbQKfAMBkdbIwIBaDxYyCioPmRj9
Cdmy7tpYZo3oe9rgaa62LurejQvjCTOaUPmbtG44WPa93SbuXdBVAry1vnVjJ+l1ncKOj68YFc2s
1yW0/ltn/qtu7Ngber2F7q6E/cEFKz5ylRsDe6LwBxBOqOasJiEcpzFIc7pWIW4Ynr4UmdfYqASe
DTMenobO+aAl1psFA8mGoSX9f99o25AGKASCYXBolcmBdTaRhXvnLKV5cOWIsLP5NPwrUX8i9968
yRA5yx0eSrGfGFLs5lXYXBZlDrw5h5p0f+/uDYU9kthFAo+5LukXAFpKaykS31nGBOJk1yzDKUXy
ODvlA0SB+6PtnRR8BNHso8APbEz8+W/JIf6OE8xuKfFzhIZdLQbd0gEguCF59HMBV/X2qMv7jPIY
YCSqA+scJUyWUo8bNfHVNq8faHPbHjaz7QNPxPScBEZ7kPvuTSZFOFGO5sW+QcQVeWf3qsR4w9hG
fjQGyxnxG8dDAlD9gy1Cdo2bJ3Ge6sBqJjNlQuJwUhJfyklKqgXHv3RqlW+dFtQHsyji9uvdKIzD
RW3dIr5tuNktomBOUk2pHzgp+SUvz7Pa/YElvMYwOmQ/bpCdmlGu8FxnHRmmcTIXNlF6Fc+Zc+WE
9jXKNPtD7Qz11Vri5CQpk+6ZetMc3JzbC0X8BgtZB172kFZWMWVKuqmXZzJKw8BoIyKK36ZBmp8S
1tsdK2cyTsTz8hRLYXie5sQ6OI3bmMb4yHEI3TzeoevyuNyFZhepNvmI2jYY6prNY2q3zTmkv+f2
IH9OeCvPHxFdjA9O5u4iczApoQk9+zWop1NarPHsnNnHgQDB/ri8toV+xA/fHpCXwjjdUgE02fCB
kGQo4ho7MX+KpMAt+a/csVEsL2wb6Q+mEgkmoNlEGtCi6utQwzZWJKerGCroyttoWR0yGVOFgvvi
uPM8YSNRxePF6FokqO5HuS01nK0M7ozGMMEO9spq7LbWO9Qq28Svh8L6OJV68ivHmQ3bFzoRw5XS
ZGxcs0iKn+m8VfXN6az4zEXQe+bUxl/aBfeIpG3eXtLhZ9F2AXBEar3BeYTaMCCAapAXorU+g9xK
gk/LIk2tJzUNoOH7s7C3oxC/Aj6OjB5SKatJmMIqs2AFJn4w20A7xjm0v9R21w4HZ3bvzNADhkVE
5iWkwl4vdGzReF/iMuHV3zfDJSmr9Ks9qMvw0Jf29Fh2OW9709Sy8IRuS3Dwgngxp11HR0XIarLQ
ZGXr5M/Sh6zqHByFFzxP0k/CPLqjWRcuoaeoTS9/y6dqMLBBUOKRWUhGdfY0kGzaCRoub8jY1qvI
lUzMMk9SDDLQm4zWbm/ZsrTfu0mtMNnpq+HWznNgXqp8nuKbLA9aAHNPR8z+/qLtHVAOCzEYEWFI
PqvJNKw4yMsiTfxGVnM/T6fJ62wju6GNcrQ/dt7VCCBREoZLhyfzBp+pBo5St8OQ+BFgqvflgGXE
SYtR2JsrGTHmOp6ebQP6M+4/+b+oF4PIUxr1D3YpJBEYr1Db6TOtPjhBAzmEjwKgIOy6d9MySK6V
59bBbb13FshR0QOAngwGYFVMRSsIHx8b2EKe1gM6i410a+LOPioQ7K0eYyCiw+JtBfqXwR5KxZzp
rjaK6UVybLotnP2Lk4XWgVjoNpOjAAEyTojWoNuzDq8E7dGcrZEsZ6m6Z6VTFZi5lCynQRk8hHRm
7/7G3N0tYCXpmlHnooqzmsI+nZY20mJel4sm/9QlfR7OnVUM+mOmWIWC4vho4J/l2E2GfGVaWh/i
vrDfy2m3vFmCifCOiZAoc5IQbV4e1GxDyUYR0Y+0TPJsvQn8KHGsS5Jr1sFn760oeiZIIItzshEM
00GRtDNikH4JVnDwFKxGleexmm03UAb6vvcneW9RBYMeAAABbQMSifKIREdKeVJ1RuHCbc8fwwTs
gRMH+i9AmEfw3t1FBR8C04hXlbapVKhVib+JxkyawahmGJvM2aPW6Xp1m1sACe5YUj0IrCr8gkRb
Up9xNQ5v6VRpR/WZnXkGQCaK/0LRi/zr9SXSMiu4Axu868ZlcnMFidsTcKvkNhRjfXBl7I5FcOV9
QCt2o0SpZj1LjcWSD7xZvZlO0pwda1TdVIGEcn9Bd+IOrV7qTYxCC31dCQrHRo+yhc8qy0W+Ij1X
XQI5OOKj7N2B5Dqw86nGcBW+LPNvzzoNoy9dgUDhmyGOTqc5zaZfShIq/wPYZOP0UJTRCTaHWjz2
5VBxGWp0vH+YC6cGfyyt+to5s9yf9VoqbyUulLKHsdaY4mqmzJl9VvRxaN2El3dzSmM7FQAe2zrr
c5U5B9fB3tpAqKGSQ0VZ6Jy/3gdQS+kwl/RcJVNLXaO2FSRJw/SWmtmRItPOYQNtQ+jk2gGDun5r
5EOsDSqK4H6Zz0RQqe9st4GO9HfcS9NF04NZOTjeux8HXRGkJAVPWrGvPy7CJm2Zc7JvqO3zc48X
97WWwu6Blp5z8JzYScrgwAM6Jf8V/cPVQ6qay2WA1kcXyA7jD1LhJA9Lk5rllcnXn6HMWT59zfpS
9fAMD9Zwb9PziIGdD8qI3F9M/G+7cQoToBs5Y8e49Z1nwJjnzsCr+P7R2ptMiPJIerKCVIRWk1lq
A+IGopvm1DlsZ2BNhq+OUvKfuejJQV1hb6sIyA3wPYpsGyQAusNJorZd5ie5mZxjNaoeJyn8VCE4
4BWWPb7VFoeOFTAKkbpDCthY1CCoPlYjcDq/KHPda7lt/gr7Sj1J+pBec804amDtTSUlY3IwWMg0
1lebxYhTq8GYIvOXvFNQFh8Djy1ZeIUmvb1lxKdRDqKKh3zLBgPDe2WWyRdI94IheFSqoT4nYX7U
UN79IBy0aJoIAZz1QQNe3fe6TZmrm0PLnajNvisrB+67pDdf72/DbfWVD4KKo6FcJCCnq4CVDiXo
qCpLfbvplotEXKQHFtnvgc7mV/x/0ocM06aD5t/eCRMCb+TLxMkNQhf347quMYwE3EmqjLbPwF1W
/XP/y/Y2PaQU6pJkWkIFf3WMcTxtVCizvgaKdywqbJider6gS1h7klIczOPRaKs9qNdFy7UAb3so
Y+OpyvIfSZ2mHzqOHqo285Hc4t4OAcxGrk6Zx8Eh6PXHOeoMr6IIU38e4Bn0QA5cCTNG7Cc4AX8w
j0h4Cp96jvT6He7YgPOSic2oS5JziTU1u6kt1jAxMmzYP0zDQWDc2xzseyFvAyh+86zT1MWxCpvC
i5Mq2YVUvvIDKY1v979qbwLJnRxAgS/XzGrfV3pb5k5fpr5pD87ZgIZ7RkI0vIW92pzfPhQdBl6o
tFtIEldrZVMyxjSTcBgmanwpgzjSPGlapvMICvJIgGlvH1pA9GjsUCXbFFvLcLHQUycWSpEMSVGJ
Rje2msKXF/p1VtkeIVD24geoG5CpkAYB0Inf89tlCeoE5knBNTY7efG1ybv2hDV1jLVFK3+Vi2U5
q7F0BFvdGZQkkRuGlzCrt86y2Ic5QmqUhpiA1i8zDEhPWWd27mx2oWtKuTm7fdN+v7+Ou6MSIx3R
VdmWzCVLhWNqLQnOPIPlxbygrygQWZesiaxHq1eKC4IzRzLZO/sUcA9USSDVola/3qeDswxV0jDo
3Kbv+mKJPiVKnHq5OukHYLHdoeDGC50Q3hbrpVStSHdwkU/8yYoQVglM/PLCFOTkQ2nytDl4Wuxs
VOKJwH7AiuQyWL2YJjWsMy0KeI+nmfU/3C+D69DX7dWIR6k90WsdDy6dveWjCcETTXC1N7BjJnEp
hmGimSMlkhvHONurehTetEgdLgXweFeX+6OKijjbq+qeeA6Itu5LQrRaPrXG2cnE9cmvC6X6YCnT
O56x5gXN+BrTvjq+YjM3Xaeg/YOcSIzJ8wAtsm1dSinw1wV4QiEO+d3E7RQdbZl8hMU0mGbwB2sp
QOuU/Ynbm/LUrJIylJkc+5pZRp1bJ9AM3EqrIophJZSqD3bBRX9wL+3cE1yA3OtooYFWWGd9CLrl
IuOFDid6LaZTZM82xl6n+4d+bxQ8Y3hgkfERw1cLmJg1tKiOmneNy4mXzqLcWA1HAvI70DPOmzBd
g/jDw2r9MUmYjZVhCQihQhKBnrBjfnfqSvrQcAwTTD4YEyvDuqhOCkwgDxUjI/IWjDw8lH+6gwrD
/s8R4FRBmqY0vTqckBPKHAQj6YUG1iMcytwtiiF/UpbC/FYpZfW9ULr+lGDRfMvou3l9WnfP4VQe
KaXv/xIqqwjQ8UM2lLHImTJOrsKDOkuNxp0nPX4yEilmS5uZ4+Pj3L1rlEa/zKUxvx+rSH6Omjm2
sRDv3s5zfZFSYzvQf97qpDpRZC74WHCm0uhXhuYMr7akxTPVUa9jIh2p9extPbIuIj9hf4sTDrMW
CIphklIqyfLJsOr0fQRU4eDs7kR99IDQ4tBQcdiiOhHfMOdw1kIf8BlG9Jr9a8b080KqXB3cLzux
EMY/QYJjJHjb4nt/TxWGwJ6sQoaM35TVDz0qk+kht9vsnQx7oTq1EfpaVHai8dzbkyld7x/kvdEp
/BrItyFzC1j49ejhYldtRrnCl6i90gAGbpPUbXlRmim6pbVuXhszR86HQHYQQvZmmDKkkODCpXhT
7u0xAJrnLKfULafzGeMa28OUNr1SqSrP9z9yp/8MeAB4BFR8QuL6UkXJhSjcjqGfLm3nY2DY3BBc
y928DacvlqUUp6LU56sVjdqCypvydpYgD3BxCXDjEJjXr8mgTcZpEEs8D+kZhspyWboFnk3Xxh4r
ezCxOzc6EZOfCfWAMu8aDWJZSxlGSoMWf+KgxiQZw5ONE67byM3spfRtz9Eoh1/uT/EOY1AwIJEa
BD3As3JdrGzJvMsw40aQyyWZzkto0RU2EezOz0td4pE0gBYb/UlLSwXe8Gh+wjojgoKPwPjgTlal
fEOQrT5Dthz/k8coqz01zTAKaOpcekqrIMzgWat1fGoUymPXYZnCj7Eydfo5VbvqMSjTRcaWMgmT
S9e05Xe9KZX5ylsqzU404bsftIvq6EKzq/lr0pZYZ9HtKfLmzIntW2GYc+zlSoipEPTA3uvbzsl+
UR7ncYeWA+rBXa+Ht6kuQ+WbqnbzF3yc2iOkxM5xRNcaagrtXSZz3XVNy1yB4BhHvpHhYpNPQXgZ
+nTwMqlK/k0qGjJzUESQceIjteudXQMdQcCw6O7jryR+2W9hKAqUuilGmlxqFZV+o1SwN6eo/0jV
A32MIWzcrE2PsPM7B5P8/cUAiYx3Y0dUZ7K29A7syLwPq7ODujqWX13xrVa1DJWerLpOYTG4rQX+
bJjK/u+DTbtNQ6kWOEIn+qX3tLrPkYJOUmihJGgLtiZtbMUXOVuaAyWQnQsLNSBhwEEeQ9dpFeCr
fJptnNhEi21AutGy58Ers2I6KC/uD0M7QpQjYJyuU7J24XqIQC8aI9J/p3wO8x9FVB5JJ+48UPga
AjYB7SXDfL1PQqFTw86P/SpyjOfKrtGabzX11CKY4JXjctTP3v0skln0YyDtsElej6eNYxfg1xj7
RSdVfmJ32ecpG456LfujOPRBHe5i/vZ6FDNGASvkqqfep5gxFruy4YYpdmtvTyuwXALWyX1HFr6u
GlkJNHaQSIgXjfgJnwal5L1VWjiBaKMEyP3t+5uRqBaBxha479dfFZWKmuQ1mLkMo7RTU4HIxg3x
SGhwL2bBsoEFTFoGKmU1itn1fVWDQPL1UJPecZwsL0Hc7Wmx0/bUWpPlEVEKV1EQar3/fTspBH1r
LjpQXQaAxFXMWiTs+eQU2Kiy0MCcS1lIm0r9R1iD3/9kJIEKhpOxtSYaI1ubmjyP/dCshr9Lo6j5
srj9MgGUPli0vQMG65I6MLmKs/HmSpxBs+Nu4aMwj/GKxvE7Nctcs1j+6qLu2/3v2h2MNaMeLLb9
OleAcG9LWqpH/tiH3bNjxNEp72X7Us2pep6Yi4Ne2c45E5+FvjslfIrcq70SL7qajVqJRE2OkwmJ
xPywwCV9+75gFPJZcjeYYOt9EXfZOM3KFPk93sPvp9bQPJNu4FPfjkcozp3Nj4Q8HWcAIpzr9QSa
ctSheEOPlkaLo/uJnGaJZy59g0ix5BinkhLntWGT/uXUi3kQ8nf2P6kW2pT0KgRpcnV/FVqpRJaS
Rf40Zk3qBWOufA6SMak8OVLny/2tsvfmBE8AMoUuJ0XNtYa9lIVouNdm4WdoGJ6VWQu8VJ4yPCc7
6TJYanCLFecLnh36STIKB1KyEuFQmR4cxZ0tC3GTXyEKHLQKxZ//lqgMWVyjnzvkfqaW4UOBEg7m
8mFwMXKHJG1IjnKUnRUWJEIR4ATGaP3ZqlxKOm6GhT9qk9z8H2fnsWQnsq3hJyICb6awfVn5kiaE
TAuXeM/T3w/diQqIInS6I3rWlRvIXLnMb5AWicIXeZAwYrcUfyRzicynOgmjwwgh8dfb73zjuADy
AzoCVmV2RFgcl9Luucx9Pb3VKRA/PrBvPAey1expKG0kf4DTyPsA/m/4L6vp1BgSLM2b6LvAjfsO
aiz38TGrAfmVYSV7dVWnl//h4eg4gvlB6HRV+AZxgR5apWQ33Zfru1Sv0mvVx+VOeb31aNQksGBp
w4H3mT/vX9sFHKpe4DCc3ZgMGT/rblIvvmIlX50i12DTBEg5Hdo+2cOsb325eaSMSIsB+HhJKgOm
AnzRDzO64kl7TCoLz4NS7XfgYhsBgEkPNAMmQkg4LPtjPo1vqEciv8lakWMNyIzjaxXXeeehEbOr
mr1xEmhIc/LoTSuosC93Y0OGhmQ9J8E3nfZiW339wLSle6kdJcRJRgM66bWx1CrgL8chN85vb5gt
ADA/ACIUo0tkjJY1iu4rCbvGZoozDZBTJvweMN2q/Op7HTqx8LLSKKZLR9gIXSsJ0l9alaefp7Ae
fpSNasf0lrHxdSW41v7Orb3xJbixOUKYMFHsLy82tQZejgApPy1AS1UO7PFkaUK/INm9Zyy9EQBJ
QZiA/4lKK0KYBITfpAcmyOXK4mBMeXfftE7rBvVUHEkF94LQ5msn0hKEgH7MrMXXR0gyMN8KG5Af
reM3j3VsGs/k/qV9EpYY7VM0yNLk1RJuZKAapti8acKsPqC2Gjee1UqxfJ3SRLuAwUfO8u0tsfXa
qXbmdiC0NCxWFj+tCPtcGdgReWykPyVcPjwhIfHh94b+z8x92mRz9sdoZ84sFpetpNpiIN9An0CL
fhu+7tzbVdudNJoPn/79oZhtQUOhBbl2GB1gDPmRaohbMib5YZSjiOoKgbkUK9CdemQLKsikfAab
onq8TqFjqTPGMCrTWyP8+FuP4ca7pheTj6O2k1yV3tHPJh0YzAPjFO0dOzeOfUP75p+PD360pDEo
MnDVrbAqsZJJTpxr6a3UlF73YBa2yQGs2wxqG9VqTyZ0vW0cmvVkEHO5N5P9Xm+bPGk7Ww5Bl1tz
2MyTUXweTfM7Qq/aP19yrMSEknwUIuxKk7HjVs983BJuakBv0ZD96VrmYg9/s77kWAUdJlQtcQ1e
BUba5L3W2RGDCfR3P7FP5AtJHB6q4O0sVw7N9tjJaMzvfLV1JAIOhnEFgQ9c36pnlHBnx2U8IEo4
meIDSsAqjOa8fjRHvQzOnRYp6unto7G+VlmRYpaePLyAFVzZyisKNEOPbn0UGAd6A+lBKixl56LZ
ep3sClgWMw5ilXZhYt+JmnH9rS5FcKnw8DyOaWs/Rq2tnSgFmg+znOe/H0XG9gjl/in8+M8iU8FB
rDaUiWo2ijPVTXyO3uS0oUejcPxQoWz7u2daelXaSpwQIQzcAs54tvNJt14wUQ700zzNISl8fTIK
W+95Jwxz6KSnZz90/DuSl702yLrvNxtzwiHSOe/mKmyD7xgVJwQWVEjS2OJgpDsXicv7Y6Ci5XdS
m06W4b+H4j0A3Kj1mKRWz/++k0AY0mlV2UnEndcPimxf0KRqCHfA74KrpuGH1yOWu9P72zohHE0w
m/Sv8BNYXBotL7lthEpX1Q4mb0yH9jmpVPTQg+BHLAC7vP1QW3GNYI7TFnBhAtziOsxQccE8E/qA
rBDcpErT3MgIsbFHdmxno2ydEVywlRkhN5dji43SparG9rOAdoeiOLSOAcQcLVIYJpYZzirLTXCZ
srH9/PYTbpC06YpA3p05ylz7y5q3HaWil3MK7sAoB9/DkVP1hsGX7wMgr78NbMAbD868cjawt3Vc
akXdP5bTZD+ViNUx3skC++fbv2nrzMwfd2bgkhUvK9IUBUS7GrvwVveR9iMJ7OxZ70Jr54VvfFuu
afpdQCyBUC9rQQkbwzqsGA3YRuPfrB4ZFkftxgezkvck8/8MxF7jM/iwSOARABlXrfCc1MJITjkE
9jiJROWRSpf3Zdpjqz5pZQ1GIwmMwAssZL1OMVfoRznN0+BHFeQh7BG1/tKZRfskN01aHRqz7LSz
bbHladE1k+lOYa4rLhKOGjOYAVTsyW4c45jFZVGfpVYujkVt64J2Qhm9NJrTj56G12vnKcMEestR
otzyJvC6mjsoUt3tRP+NzzlLdtEvRYlqLZSK6DS5ngSCYsidj0orzAeBMPtOWbr1NZlJIlxBZ5sB
8+KkBppQm6TRohvkouZgaCozAXUq74yul3fuzI0YBDgXTMj8KddVkxomxVjOmBe9lxU05af+qW/U
8MGaJvV7Jg97Nl2b682zTvbphpBXZ2VI5lvc0ZJAJBEHvhd0OMWlo3v5hIKvvXNvbn0udDmoC6ml
1iwJqXA61DFCdOoquWU+pwxHGOrNzipb34vnmT3V8N1bNbnLYFLqHOblbRhFfKe0ZnHIJVXxoIYV
O0X9HDkXh2+WDCcBmKXDuaFe30w5eoy4kABwCCtj/JmgNemhlqddhla0XiHZ8b2l+eFzE1f94e1A
tvGQqCZST81Tedr56uuVlUZhuKghTubQBjJO6Homj1EaV19FLDXf3l5rY5cAUqKPAOOLV7pUGTIr
bURaeaYTyGN0wsYhb7xWZ2acJbVUYaisqzsF3MZGUbmHea10TBjCLJ4uwVwwG6IivU2hlHtml2nn
2XPm+PZzbb1D6AS0J+bO88qhyJQMOIlTlN6qWqfDHYTRLUJPwwOUtifVsbUUORQwbvILeuWLjYLu
VetIcpze0OGavnfyGPgeAznzJYKj9+vtx9q47hGEAXSDyzT8hWW61BGc9diQKbTVXjwoQz9Wnp/W
6ofIV6PMHfDLQy01FzuxeHtZmmhYXOM8uQyT7cxOLkZwtJU9ZK3bElYKtwuFcQwHXTK8CtWy2yj3
Tn95+3m33i1TGFCfs7P7Chczckr+n0bUDy3uibESfMw0LXDTQVbf//tSc9OVvvrMRlxmUlJiqEOS
WlwFTWagOIPAvGsVujimvQbc4e3FtoIL9w0oXLA3a9WJvlG0MTXx45B7w/xSi0FB31arraspKuMa
T4V2UWAPPcRZrO+RgrfeKS1m6Fm8VHyStdfhRQc5i5shWYVhQ3vJSyyZ5TIqT1FkBztnfSu6/L3U
HAv+6vqKthdBMShMje00PmWxXZ96bo/fkxbhOVSG/r+PWkFAY335p/k3kyteL6hJdVlEGS4ErdL/
jvTOvxd1tAfW4p7hzyzuhvmiY7vQGpo9TF8vgxBKxJgB0JRfhIb+MaW8mXIXtrwEL7dV5ZOYotpy
fV9NGg8xHaP1QhT8KZchlmC9kmWpZymtNJ7N0jYLbwwM+R0uN9oXq04Dy4VZgzOxGqSDcZB1UZvP
GPVWvxMoSrFr25XzMUiMLLs4JnITZ80uleBYh1leuxIC3TehKFJzcNLEl70wG/rfppzZOLDktvyi
mJmjHjCsLt51Xe+/Tzpzqo99qmbFwVQHBNydOOjupcGpm1PpxNqLnUlDd9CTNii9TGhTehCMaZxD
bZRd6+ZyKUk3yZ+mx0HV8Dkt+hasey8BufewPk1+GjWF5XufThsxwzcT5awWVQ39cZzo03ZIznlj
lCfCa3zJGtzRaBjJT8AWB5NSLasfIRzhQlkKWxRkF/nwI0VwEIVreksgU7Jg+DwEQ/KJKGVNT7Vj
MZdywfoL4xdikwNSELUSfq3jMuqvaaE757SDM3KV1L4OjmTzSuxpiWyLoy+LxDzKaaDjIqEHqkZc
izTJy7U4epzAC4gDXk/1f0SPwbxTxRCpx0CSKnBRfZx1n+KRIucw2XqaPU95WX8o4tJ8QF4vSN3J
7IfqeTSLsHBFZU4vtpE4P3tzGk/OgIeV20YI/VwkxayscyaXKQqHfdc9tkmmJg993Xe9C/80sA/U
lT3pfWokwWFKO7ijCW7d00XGGy9wA5lb74hMvyUOytjqlVf0Js6GBb2p+pLInZK6gShK/VA1TnSX
jX3durBBnRc0yHrba4bM+FQ6Rp25FmAd+0GV+v5mFEovUBaG8+vJXDTDpQvzsUT2wU71CHuTOlXc
xoE5BdGn6JuDAB9VXpUkNPHe4rIoXbsLml+ljsyf6wvJLLGrY+Ls1eWYyndFMxmfW8kPAYAZceaJ
NkNU0UyYUbsjKLfguaOYrN3UNkvpczZUqukF0KtvEp7cH7QYkfvnTC7E5JKzxR2b0hm7KxaV1adu
rI3G1YtG+1KUeBufEFo189+t1Kmpp2KmsddA2rgrqQvp/zHJI+9YVsZFMgQw/iBiGG2qPQPE9T86
pWP/TKnNP5S18qsaij3X+1VInwkYSEBxQZLsrJTS68TurRIGAXY6Y+TVM9auiKT4OErGj7cvrlXL
iA4/as2UpGhjstYi2Rlo68tGb6U3s1bFV3tw0neB1phgjpy4eSnQ5zy3SZ1z8sbhM3jduDi+/QNW
j8rIiTqK9iPpKqPERYQf4qGeRF+iG106+bshHEYcGv2esq1KTv/LUmhnAO3mSlkOk+IuywJHhgjo
9/A10yyYoCcUxkmV/D2bqvlXLy8UsjlGhyjYrDkKUTgBdrQz5r1lX/6a3bp+Ki2Tsn9/oFkblxty
1gxadhWDCG03wPxUT1rHsa2mIXY8246N77N87PTvOQ6SkCADSHLoqC7vYr0ptNHJKKASmPr3TqT1
544B8XA2tYG0tXSi4ap3mXLMZWXYO4Vb20SnicucjWnQquOXlYDvaBFxCmusI9NGr2RXZd1rJjXN
v6vhAqIBF4AuL9C1FZwmMyO5CSf6qKoC5z9RCVF2M5xrzEh23ukf5OmrjTJDF7kqeaP41q7qGtWU
zBxJVgbasYj7w9wwvRsrp/4x6Zn9nxnq3Fdyaieqm1ZV9pBgZ20/YAGtSYcmlGxx8gcRfZX9TGZk
21PYvr3DVonR/POwW0PMg9noaodh2Tnq2JWmN8yVMy9TNe6ReupxXC6c711gaUfbHoTn+9kegWqV
arIylQLocspKRmiLFm+uRGEflG1KGeIPR0nL0qMoiu5sJNZ0r0bGuNdfWe2weUEqvpm+S9WwjIRI
D2PBHbJgJqEvn4/ywLEq3kNJETtNqj+BZvnRYdFSmDCIpCU4v/W/0mhcb0YQuhaTSHXyO1ftAxDb
g9obwUHXmop70S/t3CVjmVmVZVYiaTvG1Tc1ifN3MiZOH1Uj0sfDNMKIv3QtYtluFhl1eNGc0vqU
1rXZYwRRJN+AC4ivQvXBLo0Dj3fs1FyZjn2pTT+zQULss+h8wA0IrioC67yqUj+z59vGjetp6N5V
IZ26o1VDKmXKBsPeJe0xaaqB0vtaBoExuJQDVuThMBo7Lldh17hBjvvLI2Er+VAhA+W7ymj3X97e
mKsAy9eCN0jPGgU8+JGLjD3LQnMIM2TtI571aE5+88mIpORfcXXzKnTBGGfCwFkFAtmKcb+SRXqT
RaMS5yLpoUrLPVXLNQSMZZhPEb8oQtbToSiOhSnAlN4my4/OQvj9kXxHPgxR3PL9Fd8Lhao/hVET
4TJnTN/CytKeeubWh7ff6irXmX8IY0AyP0iEsKBeb0yz92U6Wcz9o0Qfj5gREeylmtm0rA2HxJbY
kwTHneOwFWNYjqOg4z+6otZx0pxpBp7QAwmy/wIj7a6xFNiWS31pnXw917/BD4sffES59wh3W4ce
PZ8Z2Q3+gAz49QOztQoOWZHdzHbs7ypZdODNfKzROmdP/ndzKUSOaamy2grKEksF5d4MXUKM2qbB
KQUwVRALGJLJ3kl0Nj6jLTNgtZj4k9MvkSVUEYE2otdzG2snP496UtyKxDKPCqMGryjD/E62/Gxn
0Y3no6GEOgy4SSZIy2Sk0kqTzHxKb0htN980HCnPUdU2rRupk7WHrFM2rgf6ZUgF0Q7fML2kcUYF
0bFpKspGt+oM5WpWVermtUCcMBplF7h+fKyS1v7dMyo8FBGYu8SU60sMieYsZZNxpQvWzGqVk+uX
8p6a0UZmzbiXbhBCTTJYw8UFNisHKcPAfRIZFvApBB5TgiUidSesHfKPmAHVLxP44dOQoBGF2oYY
L2+f5s13NI9JObLzxGkRI0sbuEtFqX2b1MS8k1vjGYMKlDn7FKYUDic7uczWcsx1aAYztlxLGxZm
mU1MnNJbYSvSJzuvER4wUpRHi04cJ2tshp0F1ygb2pDQWzCbBKO0HlrWXZE5Im3ArPpm8QiOKDim
TRGiu2Qk8Ve8ifqTKJvC8rTMGT/6Tdxd4TrlOznS1san5Y4kH1XU2h9UHSRRpTogm9Sso7sU9hO6
vV3pNlIa7cTnzVeMcxZ1GrkY4LHX4SoV8lTaSZ/ebGE2RyuInDN6KeLiFIF110yV9fXtHbT1aPT2
dYBxIFJ4xtfrqeFQ9L3ZwocNwvobKxmTh/Ky/snoukrf+ZxbD8f24dAxcUJvdXFgWsymAyysErSW
cNdOlGQ6K6VannOESbzWGsL/4eGosnHEpKXJrp0f/q8sTChZYvkTTgkFJ+U8+dn7zhmGY4Ql6ud/
f41/rzQ/+V8rgSpRgol06NYwZD4AC0voe9F3wz92r2G69cWoJ7BGmgmRxvLMqzUuMI5CSTjWRe7m
4PgeRN3gKgX77dP/8FQzZpRuKPy2ZbIwwnvFjBd0VCxnzS2yOOyH3Ca+9diwSTul7rzTFinzDNnW
mBr80TtbvMKEVplMlyi+tWHQer2tjXdhYU87qcjW25uFNUnNjY3Cr6/NSG+Aw6JTPWmf4ilMjkNj
TKdiqvdaPFsPRIFDuUFlNc8GX++JTjj0k0oGdXUgUCWinXwDvLOHYNvIrdgIJK9cA0y7l0MQDLjN
eChxG4OwiS6qXIeubo/11ejM8BjatGejsqvPJIR7oWrrVZKhQ+EAB7jmk6emAFXApYYsVxzB15DH
C12oxBNDkp/e3oibr5IbDpQIA9sVdaE2B0ymQlPcSK9hO48NmpqdtQdu3LxtyKZgfFETMx9cXKfo
a4dDbc0lh++0x7iOJxqlcvhh1Kb4RHIpYhd9pOaoJROdur6tMSy28h1uyho1zJ03s1KgL3DxrTJW
v0XPk+JH4CXeqMExVn1zoJce66cuRooAUImdwgqWINq7eeZU7TnPUxSNkwTHVqrtNHWBErRXcu69
ptfWZiPm8MvomazB2lUXxJmvMgTIgEvf9WbJEMO0pOc0yn/0/iB/dxBr+9Yxcti5ObY2AKGB4oE6
bU3vVX3blDSnELdB7swHq+mjL0iV7ElTbWXV3PKAd+CrYeSx+P6YUahZUqTpzYqs4GfaDsGLIzWj
qwyQ3IEQDa4zJHvu7lvHiEeaNXlmQOgyyDY6Fjp2g5yTkRryQ6qMaeH6jtXoLpAs9cfbB2nrA84K
cDiD2PS7l56LZlXbk5yyGD8GSq0W9cUZvQif/LgK9TOaQOHjUMr9ge50vVNqzwF8EeBnrDL1JSR3
Oj7K63gYFiJAlJN4yEBJf18q0q9kEM5vrLhCauC2q3ZGmRt75tV6i69Zhb7aOfMIvBFKJ9xMbcYf
zqTGh7df6eYycKHhkZDSrHJwwj/0xlBL4O/n0oNUwldmiLuTyWyFJgQYEBqivFT0lVY6X1NmbomN
WReqXXdBaIhWEnbt5sGMhKkcJNOMFNfIWlN1w6qpMheXnUgcUvzG/nkcjWAV8q0AfCk/OSiLm1q2
korgR85Y5uk3zUhwEbZb0wN1mv/7bY21CRYIxGRcQZajA9nXKy1uEJps2zT/3OQ2Xasshx0oRvN/
yAzmj4ig5TyoWAF4O4b7WitoxNnoTHworMR4CuPCP1hDZ+2UbVvtoLkpSKihKcHJX6QG2IBkklmj
qmbUegv3ZFTb32lS5D8quSzuh1jxT4qoS0j8eKgdoVB2V1XLWsXFy07b2b8b8YcdhVsvyDNUKBzn
9bEc66qwJYUkWTXD4EtbjYpn9Hl1EyIYj28flbeXAij1eqkcm+NucoBJhaMfeXnblgdEq9JHSaNw
fnupjVAObwAlQ/owzoy/eb1UrWEGXM8JeZgoYJYs+AlDGEdXZ2iSc4ky+mUM97AT60gAcgm4IPuV
Ao4b/PWagxqVTZxVtNIHHwc2PzA+UjfKe5rA6zjKMmxGGkBzXr4s2bQwsIzJoZfYdfZ4jIJIe6h7
KTv4UmbeR3W9JySwtZ46+wzxPlGLX45H1aTMtUmh7ROFheLWheI/qH2YPKpaZ4Jfwjjn7U+39Rph
fALUYCg794Bfv8bMHJymLuGp1n5nfWglJXlsZKXcWWW9FzGJwniCkaRGRrMsoyKdWt5EFOHWk/r/
RDPXPyVtODxocrIjFLe+c1mJAnRmb1PdLOuARGeeNYbA56CUFD8nB9ckz2pk42z7A0MBdEuvhsHs
NbIxjNw5BlvvkjVn6gcVD96er98lOA7YxhqguhxbpWs9DMp9NBR7SNKtHfLXKurii+l+GKajmrEj
jUZ+DtQxORXhOJ5Mpf0qAXw+v71BtpbDX3E2LyAjXCEg45bEHJY8Usdj0XhZL1mxi4FFcBeZbX2u
+X929Mu2viBzUTJeBbjZaoJt1pri97ASb5VSDq4ZWkBs0FBA6m/wP0hgt2lKdvFXjN2dvTj2x/Lv
ddZEzwlcFPtnLvpX9R14/paCKr318diADbHIoNwGN3DF65iPfCzKRCGKyiBRNL+9JUMr3YPax8gK
M8gv5HPmdyRWk8q1hzROEaryu539vWYWQMplmMqJJaWcLQhebzJbTYyeYQMEP7Ag74MkT0591fkf
0TDq7vGMni5AvDCxFliKlKktu2g2a17Q1faDyK1w52D/2dPLNwagh19EUUw0XvwcQwYNFTUdbFsI
/ZnbmqlfeXGi6bc+7e3KbUMjiw6YH6bjSerzIj/YAwqgbqRowvaANempa/uVaXuAeXGeDpQmjJ7j
uKotr+li/MisdAJ7FYU2Hf6hqVR55xHmU7l8Au5kchBCArDR+QD81U0KSzvMI8dMbw6131GniXRq
URiCE2pXD6qPuo8jEIobiz5Dg7Xa07LdOF8GBpvo888A2VVFggmvg1+6mt3srpKeerlrToohjHOV
j45HT2hP7nEjueUwa6gvUpjQSV9GSA6XlAUBBi9l7MjXEZ8+rzS0L/rg5KVnjNOETVKRg0CArN09
lqWRfoYHNfzrWwehyymbRXpQwFjdq3lm4hPPNPOKk+xLWenpM/R3cx67GpeqqNInbapAgcmTmPFY
xvXtoLZKWJhPzRRhKLmzRvxyuMKDmViFDObVkeCC5ODGnpgddQ+MHoZTqmJxSvN0j3z9J3q82mkI
Zs8AWi4oCyqisajJBtuZ7FiOnaujIzt4r6kmJJW6T/TkTjcG5zNy0zYiT6KNXLOyy+euLWTTxbU+
Dg8Jsl5P9PJk6eI7I5PDyU+CDxmb91E20UWd9Hq6I3tQ9+qP1f7kRyNKgNgynV1Et+Zw/dfxoFE9
DCKX7GtXhl9iDObOuhUkpxqqv9fUermTtW4sR15sQjgF/L7m9GAKWPuzYeoVtcbhvW/VtceEGP/v
MZB+2GX18V83AmRUwAk01WbhzuVGsK1A7nT8X6+5lmkMtBK/vdc69UUSvv6cIlp5AQna7Fypq2wI
Rw58Z/F8pXOr07N8/UqHtCg7aiPnCthovNp6aXv6iLpg3yNu+PbzrVISlqJNB8uOYSJAo0Vw69p8
CPx6YMuZ6PgdbNTlgosOBuTX2+usPxtUBWhCMxmEF7pUhOsMThO9Kuta9sI+xLqQrlYLvMefoujU
FKWys01WQRt9Kj4bgkrMlGmnLnZlo/Z2maq1fTXaoHrnJHlzKQFUXAKjyG/K4HSuZOX5oz2gdT5q
6V77fB0/kOmg2EGLjr72CtxS6sKRp0axrqkm+09IO4ivjC1bVjUy4xvChlzKjlUGh7ff8nrjsCxy
XFwWJEirZL2tGlTj4VhcQ0uazgn4Yg95UeeElni8s3E2PigETZIwmkeMPpYbJ0gDVAe1TuLYy58A
aKvXPpKtE3bc2aErBvH57SfbWG42/0CuB7g4J3+RRqBWmOazLvo1Nqs+daF71V97O4kehzxFiL8f
/xkPBToC5hwfkbH+PNF9fQbHGgIdnQDnaveZ/UEqC9mN0Xx8AXbOdEepfr/9fBsbZhacnEt/whr7
5vVyLX5/1KqKc/Xniq6Ha/s4Jq3ypElW6VaO0l4nWWtPby+6yqTnZ0SogEnPzNZeporQUICnTJVz
bVLdCc4BTmeF66Qz7GMCZZRcEXGUvhkiU77nadXsORWvYw/LA8+YVd3mMLT4pmixtr1pEsorHvo0
2lpy8XnIna7V1ir8deRZucc5jPPO+ut+smNNa/3Gdq5lVepfSjREb3kU/HPf0WCzMPAxALXA7V+2
U9OgHgJHgjxrRRlteKlWj22R7GXTG+f71SqLN2ZXuh7Q50dUbXTqY+kU4IZ9TXbpOuxd6xuvDZww
e5I7ga+zDNhBzrbXAxR1rWYqD0o7qlettf2dgLW5Cp8GqLdK/3vJ/RrCwuklMnrms+l0VYYErHww
/bNvIR+HaZXFHAdiBRfC6y2gBIqSlhVij1qcfZ4aX5zTSom80jL7nayVCpS/9TqHI0+fMRlo3xEX
l5ABNS17dYiwTK5723qy8jJ46dCveFImOYzdVkuQGIqySB/cPk8RWQMXoorPWWdAqfe71gQJGYbg
evU+uiDogeOCTlPyKZRE/DtRAzggHGngvjOTLHmITNTDDmHcyj/lPDRbF6qG+t5qLECiGW09nCXj
Tn8I7VSMbqrTf3YTUlpMnCX8PSxQt5HnNFGnnoTSlOpHkvJUdg00eLoj8uMWiaZI5fiQl7gEehi/
Musardx8Nqckk6l5JEscpV7nZnNaxf6l24lcwF4IuG+SatCf7bGlNqqDyZncsC+n8ZEk17gz6grF
yG6w5e/54MS/w1Cz3kHxDfxDL6E375o4n/ynVyJ7LwSSc+eM6P+ERpKfH3rTAn8pt1KieR2uL19i
Kcu/1V2bOl5vGKl9EF3h9zhgWuHHxIZZc2ig3x013+7bi98O5kPZSUNzy9uoEgep9rWXuIGDQate
mzE7YSId+1YbAtdEh1E6JUpU3qdDX0den0jJtwjBquiSIfs1uFatVM4JX+ww82xHKsGPRog9wH8Z
kBtrVaN8wt9MKQ/+0KiFp4u01K9TjagTek7xlxxd+BIHxhCKixRNbekadWObrpmEnXSAUWa1Xpzz
j2tLRvGEaLGUHEofsvDBJG2T+UimRAei4QJ+HCswUMyKRu3OSq2hepDUdKzf1YEm/5flk6J5SYnq
gtuV5VQ+q36SnGMzx10joGcluWBdqp8F37nz+inxY6+sMzgjuj3k7yZr6C3XiJ2yukiqWv5GiUCE
14ol+RQqZBrXiOzYeTbjQpWfus6kNUNhUt8Ta5FQAAlXgMayhPUdc5QwgSTVpfF7H15pvqNVsQ4p
85R/JiESkdeKGL4NJkpHRPnKxW587QK/+cyt0v1r4IJ3COgKbyVS5zVSpwgniSE4bmk4AyWPMQJS
36zIcHay2NWzzKsQu8jkGPEA7n8duNIukXxLMpNbR+gFKVO1N9A84vJ2GrBahfBIa4FZO0Agpp6L
VMeMSkWGjhfdxibo7xSt9o+GmVU7JfXW3WVzEVMlkpqueD0j99aArwu6MG0fHeBDTUzu2/hQ+f2e
ydDWUnQMaNXMIm8MyF+/NkwNUR6NBGrwk4R/ErUasJIoOVM31jss942lSEqhf9Pb2phsyGqd90Zc
Slc/bjQvLqv0VJRmcK81nbOHNZq/9uJqgaeEWwC3MV6ny6ulMUx85ACB44mht0dzlJOjkRviu5QG
4r7HB7HayfE3NgaXPzkagvPzTGqRlAqowmreZf51surhkOJQcSgJTHsdy81l5qnQrOC/Fu9qQFcL
7GLJ0Mg9D6JsHc+pcG+3EQdxzV7VfxpdlVzMMdUOqRnkd105/uBwikMwmdmlL9TWa6q82zkWGyk5
fWsU6qg2ACEsE0dmSljYTIF9rc0C64LACUH2l/Kxsez8mz6axpkMdg9bs7GfWBRM+Gybu2bG+oTw
SQDEvrZ0mQ8+2iGnbgqABbSStRMo19uJJvY8CCGJmcXL58/yV2I8TjaygkahXpUgEK0bBoMffa5k
qNN9FtbR97z39zQh1k/HdmIqz6yAcSu9vddLBhlc3KHulGs09PahQjfz6Kvg3eOs3AvQANqXx4VF
KKb4d37IFX6kQM55tEtmSrHe2eURx2jzpMqBb3pNiGiDOw6F9TvJMGM/JaKJbVfWU8s+ablfxB5q
/tYnlXFecKD5F/mHoQ/glIIVGrhncyt3E02ty0PYYmOOE22uPkXQ6wd8lXMyPOSB9eQk1b3x7FQY
Dp9FNjbfBJDt/5Q4ST8bzhioZ4fuvHOVA9wE7jVClu6lDKO5UJ1B/WU2lVGfcNDoXyzEAcdLgSqQ
dfTpBH7NMP+J4C2Lejo1mhCnSek7poFVbljXmTVenBQnHu2D2SEGcie1NalKgNiOfjB0ETmeLPUt
QhW4wPjHMB+ACitkh99SSMM5LhlpGbsq5AHjENlSo7qV7lQf6hrCM6mGDZwBcT9L8XK/pbmALLxm
of7dVaFLWpX7ruSYo+rqIkiUr0Oamzkg+FpAVEm0+IcRVZHvkQUkPwOmYfopixznRSpsOCxOkIm7
WnH86lyR6eSe0M06PLXw7X8kqeKLU2sMzXslKdoY34MoH9wMUppwc63V7vtp6qc7rXDC4MFJJLvz
fPBcL0YfmeSxoYX8dOok010oj7042Mi5NF4nV3iX662f/2rwo8XOL0ci8KBEfiLB09aKe9sRSech
MDPqbjwE2n+TSNNvSdNod3ir5P1RFcFQu5YVB+UlTmr5gumm3Litk4IB6TPpl2oifWgrlfFt7B3p
knSq+NFWdflSZbgzwH14j3ZO3vqRfhG+5nwYE22Mj3VAfnqcoyHMZTONMzec4u4/Pnr5EGvtpDwj
8m+aR1vtWvEO9ytMTDvYj9WhVKXxYxcNsI1S0XVnKR4j7aj7aYMuQxE5T8g8SSX88z5ihmJOzTG1
1Ti8Zq3m5x4pT/FNCEjRrh5VRnOqnUlOLpbp6//lQ+GUB6pGCVRbSOZz+D/OznPHamRt20dkyTn8
tb1i0zQ0NMzwx4INOOfso3+v4pM+0V7Wsnq0pdHWBGpVucIT7pD1CwzWKTWCYy2HVeGpnd7HftH2
IVtAlqZmdkdlap8DaPzC+7vU6ndySOLgdkVrWP4oB1rqYjcI6XxapO5sDtninGlNINw4YQD7VEuR
zmkwx+elDJzHttTlT3NEb/NchV0Wu/lgZi/04LKZr6mHzaHubDs8tZbWfoPWArGrgs44fA/VZVT8
3KkVMo90NupTFEMMyOO2Sd2lq8vIixS7Gn27GvLzFCtV43MJq8+dEhnLe0ea2n+b0nR+WPgRSA+4
wcvdQxSFpBdSGJcPY2RG9iHskhG4z6RligsZontqUi2DywiNXDrNEopa8IsD5wXTtWn8hJwUS6km
7HDOJ5f8U0kI0X1CDDRuPy5q0YZen5HbXvkqKpD6pfsaoFRmnPRiqT5XZVMv/v1o8ObZI+YUaCJa
dcBvbqJBO0epG4YZDf869ibojoix9vohixu4+UtrHobyzfwZMSS3CUhjIdO1JpdZJb1BMAzA7PNx
PHYxNhlV20Q+9YnmYi1W7A96Mu+k6jdRhxgUdKEQ7KSxtw4Si6r8I0oNKXBqgy+9muofSe72NMhu
Xrw/owh7XqAalPdWL96gaDHWxiGUianOPZqhigcFv37u9XJP8EtEta/Cwz9DUWAVml8oPK3ec9Id
6uDIKF95VobYHfsKs5MmBbqIyELgdvgCgW0qs2OqxeE//2HT/GlZ0Ren+rEau4wp47U9ECrMsyyv
rTqL+ro+HTKrQ1RhilPJ4yGQv90fdWNxwS7SoaRdQr1lDdzK8wi9jVGoYFSx/S7DJNutLSn5hgDq
XkF/ayh6JHxA7Ij4mKvKG9TfrpjE4i6LnnrDjNK2ouWF32NJ8daCJWVgVFDRPyDmvG05aXbQ6lOG
yYVaKE8xke9Dg/DCTtB9E/wRHAHnEYfOQerzNucDk1wI4Tb01iBqhXIyHGyDXkxcF7rrkMrv5BK3
C0iBWRbSB3TSqcaucolRjnCa72Dohwk7opNk7QHh1cULYTrvLODG3ESuzOIR2t6qKVtDIMGIxd8u
D+v8XKdFemiyrjvVpVx5iJPs9m1van6ieM7FRQZNsglc+XVYC7rCMLt4TK96F2ezX6PtKOFUrWUf
cylZml+qkhIbRZo60pZNo/lDMeH6NESzorjznCB9Y7C5zr0lXJrvH5HbW44rHLIWZ1MII68vhUCP
8iHSsRKWMrvFyEoJPrZB3z//l1FAyPOBabyt9XwcraEcktoUPXu18iV0tt8TsQw/749yu4U4GAK3
JaTCaD2tLhmjg+jG64HIQxsFuCYGoYumd/S566dmB/a/NRT+iFyklPSR7VoNFaT4FaRQJ65BpyaP
85QZH4N8GSe3S6cx3jkat99I2KRS46HDDAB1DTCBBas54YjSqWqmsjdqUXzUlGaPmrIxJd4foXrG
S4Tu8KooMpvpUlLFT3DUlb6lbZH7k5SrFzRIx53dcDsSzqQCEUn7FaWFdVF/6GujrwoU43SjXN4F
9fwzs2YM22PtzUbZYsfB8BXvN+2rdXdeT8alRaI0RaodEvFQUKGFyya5alTtwWJuGspiKCZDMQ5E
8g0epQPTJSMHzetaos8Y9o31rwPj9Jihsvm1LE3zhSkPlyoOId9KwNB2svVbIor4AQAWqdXR0MbC
9/UlMwyWUZYVL9DcWfV0yovYdFytlp3qYFVBEbgafTrrY4Pb4i+7q5TU7xy6DVh7BkgUZKmNpk0X
mZYbKpLxZl43P47eCngdLoBbEwzErhytNShU6mGiXKvF1E8U5KVTicHnzo22FZ9SHlFpyiLCxoZ+
vQ4oO82EdXwInHfh9uZK9t4szNQdRyAgbhTQBSjbZQ+SsfX5AYyCPBH90ht2cYdbAHLryObjk24c
kFngJh9r86SRj586unIvaF4vXjpGJyXas226fdAI6XAYoUQGzPjmEre0Ec+/ijinlozyBc80yQ2R
snSDXEtTF/cceaequbXGoJnhdgE/of4nVuOv0hC+hXIgdfAbJsMIvgxRKHk45gRu2o35Y18li6h7
VDsB+e21wSz//6AEdK8HhZzPFZnEhFhIlZ8M9MEfxlowyetdZfSNGxfIA/BIcfHCIV7tITDAdW/D
7L0Ok0oxhNrukxyke4+I+FPWAbnw0hBinUJHU3zWv1ZRi3p40gETokGmPmN0mx/bwSg8tLN0xS2n
3Dwl0fiPpLR7fYON3YpOETgbXkkgsjcJVQ2Ssp7n8Fqn6vAjRPlqYbxGoa+vgtd10Qxz6o9VYVn/
0+ZCbh6QME32gMEbi6zCTKE2Lsxnb8QtlEGroU4XIR7g5gxuMwqPulTu8R43RoGKIoBFXEDKTVzZ
LeVEpEutP0Gh4MEZp8jwrKSy93bn5jiUEdENcoRXwGrLgMiYOhNtO9jSsYKdbhY+ZTACd87AxpYB
8IgpETV+U/RkXm8ZxU5Ndcwl6aL2eeHRo3Ww9VYWaka1+t6uEtWL0JT/EIIce3vEQ3Zo/mHcAMVY
P9qqEclDjLjxNQ4DpOoMKTigzG77fbhEO7fLxlJSkuWwIz6Cs+sadhJqw6hyeWOZi3DBh2a0lO+Q
45KdUTbuMKoY/ESG+kPOfr2US1zHvdQH4bW08ZM8KHWo/jJS00HtZ8oa+whhpZouZUius5NbbVxk
/4+NRZ8LiNQae5YVQ1PaKiiNbqRa5kRp48fzUvlTIUWXN4fExME2lwu6suCHVlfMqLRxBo4NGfkq
xu6U/KEAoxjGR/yN1P8wLR4E0VQD9nVTT0+HFKnzwApRMwx7nFWyyDzPcFBpK8fFuGfQubWINF1I
p8AgQ3oXm+ivy3NsDKeR4ja+pjWPu4U+kz/WgeHbsbTX6NnajyIpBatnEbGuazS2qnR2pi7kwkUQ
PlJenE+SNv6+/6VuYdU4wANkJmIBVEPzaDWh0mmM0SRqu5IdVYdES5uPKEZhvd6M2mFKutqn14sL
aSKZhyAeDZQ55zcDYfgNQhgBPTfkd7idXy9qFFt9IgdE5qOc15dMq5WTNqKmXoftvLNbthaV0y20
+BQegJudKcWOnBSIqaZZ1J3tKZlPU2rHO6zSzVWFhwx6jF4W6i2rGVFQpAMKg+AqV4rqR6VqHcsl
X1wLGrzXy33mjwiKeSUiNG4z9/nHOtDfTF4SqwobBLA9sm03UMh4nocslKsYKm1ZHmMKIAAuy9EF
9JLtrOrWqSCP5+6EDw/wenXeI1ywq75t8HOfQuzC+tlym2lqvs3tLsJhcyhY3kDmyK1uopfa0iLd
gGN+hXSfHFRU0XxtiuFBx9qbYauoqwCy5HBQPICbsqqfCHExzcmUHI5933wCOGN9QZgEsQTHjMyd
5FSs0CooE3AKhqOHjo7G6oWVON2WXiDpImXdcJRluXcXQcFWm0Q6yUVl/7h/7jeWkfEY7g8G7ebY
y1KfhKqMZk5fLXmE+LDavdNIxz4A1wp2dsfGk4d4jBhKAMdvCLqDXo1wFgTlkTZ54hvEej4KCU6B
cEKa8zf0NDkhcGt9uj/HjagFfgovAngYiKvr+pdslFqFeCyRu1ouh0atYu43OXvShlZG4zZpaUz1
8lOR5ePboxYKmYi3QlgRlZrVeZjyXOKUGEggdOPkG2EU+XgjZocp3/UH3rpq2KPYIApxRrKH1VXT
mjNKXhmu4nR49dq1YnM6VKoyHZPCNGHva2p97M3SuqoSwCu/nOrefKgdrf/65tUWoSElRwqqt89V
JRlxmKkS9gZB3zxGUtp61N7o9abBr1TFzVfGucafJlhm9wfeuNIZ2IQYI3TPb7YyzvTaXJlkTVGu
Oo9QxfXHrkriw/1RNg4MxW9udDSeeDpsscn/eviLMKt5o6jeqjRmPityPx7VcBZaGrsip5sT+muo
1V2AV+hgTbQfr91Umb6jLJlvyf1e5WjjdAhnYp2MTOgL/+EU/jUhEK5R1YpkOh3H/Du03fBFhb5z
qog5LnpSxAkMQqOgb2v2xcv9xdy47V6NvTofqjYPjUxqe9XTvDggy2XRfqJ4yu2huDFru7NFbrn0
gq9PeYbijAjt14i1sk7auZUQlQL4GUaACMLsknSp/ZXiFS6AY4+cldsC+fHlOQiZuZNp74ywXB5R
Dcz3QCBbe0lIFlCaR4MYoZTXeynRF74+lnxXnn60+i26qo8mWIbK1bWx//z2tYbiDsddMwAN/bk/
/vrOFAInzQHWgK5Q9a2gx3aMEoSVITnGfqZMb0YKsdIolYh3hav+pn/poGAEOnWmGh471TXS9dZL
LF3yo9A0dmqPWzuYjJSokQTburHXVqM6GCMNN12tAV0BXDSIPo5SiWZ61AN5Ga2QFkYTm8HkgzRK
376HiT5E0ZVr4TbmAY8wTwZyglc5XkygOvUveUbqxlCr/mNiJdnOFt7YMwiyYOfCG8odtH5SlFGz
5wzk8XVohu4DqlH67zoc63+rQer3btTNsQSzlIKyeQsxsw26Qb2JkE5nGdO7IjCNiwIU7dIb0Cvv
786toeB6EJAbNABuXsoikOk9KFyrUTdE7xdpXI5mmA+fE6lWT/eH2rhWiXG5ueGxUDFfh3NpMZpy
GdCnySYj+TABDD4D+PgP34mwlJVTYU5tfKeApnNty6LnVEf/zm1Xex2Ancehb7WdCakbB4AGH88t
6QyUmPXRlpCQSwJUHq6jvVgS4OXKag54ouvOcQJiE3takye9B9cMnJVaWOaPoNAR+E0aTf7WLRgz
k5qUM3hNQ0k/t/nEfxJ1o4k5ijS06PhmIf+/M2YDOudIIGzluY2oVY92GP71czJ4TuRIsY/bEBs+
LHPtF37WY3KUjQADgrizQe7c/4obG4bGioj9IUGJttvruxM0V+9MOUQGZFTrA4yu+eAgOPkUteOH
+yNtrS6GkcABUdIgkRL//K+LU7LToG2QM0d/RUXZGDzmyZ7M9IRHQ4lHW557Wh9OePFhgXd/5I3n
EZgwH5W+vuBArubYW10T5GqJp9iQ5IeE9XDrNB1PSRd2bl7Iw85MN04GCFfa7Tov0i3mhF73jGkT
GOje1MNDWQbLPyDrnZ1wfOvL/eGLiwL+BixCjaIFDGN8DRb4ecmgjs/SiDAZwrt7kf/WUDS/8S8C
QUqev/501AmNMJQpKDRm6ddx2BzhiGRuCll/51uJuG+VuNFVFCh4eFY85mJt/94lM6R7WQ1wZ9ET
aTyZnVb/o0qIWHlOGcTHfEryj9BMq/A/nAOBJUAPjADuprddj4q1hInNuBHAQPhS0795ML3vA6t+
vr8bNxeTVwdYEhHETR2BviyAWMOIr5YUJijNhbqH2qjuzUq5F2RvbXyxBallU7G4eeS68U/7Y47R
/plzz4Qr+z0LMtkznHB+Z9UUUO5P7Y8p0vrroe1PYASfmu2yOml4iZlgO1EAssbI+Iemg/q1Bjn7
UQbV+tWo8ujzlNWY88RWEw0osQfq7xLsxCcbYo3syb0lzR7xDh6d1lAXF7QI+tm1W/zyRgxQu2Of
WMP3wWjtirZnPUFzmow69xu1NB70pdD3jPQ2OizUDpgIekb8ZV2e5K0YdBRjkmvR2wONbin/WZH3
/iitpBk8fdFt6j+NOvkLHaIXbbTbZedR2rpLkAESZSfBHF2fh9awJ6upLZj9i1F+1UyQZWUaTjtY
mq1TB+qJ3jZfTihAvz51kIS6wRDIDqmZC4CKcXua4vzFcab6DFi48Rzsks/3N8vWOaDoKnDidLBu
Eu2FzLMNdMAXgyX9gHKkPFZpEp3VrOt3CiZbx8AWfGJCMIpP6/xgCSlQEHCBjllk6Zst6cp3rc3S
EF2zpXw3tsWe1tjWU+cAx/kDOIQhuFrOyMGvwzSEY3fUVE8cidlzYrymKsnWXbkauy9aK82HLGPv
3l/U2w+pUcyCaAnkfwMU1WoQVcqSm7pzxuyAA/MIaNqeDjbWst7U42dZ50a0s3tup8ug5PHQIVFy
uwHoLTURTJLg2SkFXXFWJf3HaKa6ly2hitFRZjy1QWn4KtaXO3WhDbQEI3MyhVg1PYv16bBnQ2vi
EUsRvazSf2i4ZoY7xssCCxFbgQOUZPjOSZMiPtA50si9YzhfgrYt39d4OqluSwireu2QRXtX761A
D30v6AiCCaFtQLLQP1dVkkLyGSOxvoDlKMAxIaMe+IYyFL8wGCsN2AVS8tTOXfEjDxcCIr1TtX9T
QKOLS+cwz3YeudvLhN+Evg1kX7JKKmqvj7lSTqWU9QTTct53Z21A3tRs4CTe34O3B5uyAugt5Am2
xBmtIqH1XRJuOUFuXAcptSOvymJJdXvdyfdcZbY2HykciDyKEUJ16/WceiWP7V7iik6jWHrIM0N2
HTmbDiST8imXtfnYh6X+oCPvsxOqbM6TZAp8MsKlN+Y50E5gPvZArcCkQAcYQE43Nc+YpKC5dH9J
tyYp9LShPILuu6m31Fqb5DApifXCKL9EEEBirwgcSfftTCpwg5sD+0sdtNVDsiDZurNtbu9PWi+E
K6j6CTzOOn4Ok9BMdL7gtdbm1puzOP1ohVbkLuWYnHQ1jXbePGvrFqOrSnUbcRShzPP6mwJ5muO6
FB7Vg5Y8xmo3lnCAq6KDaNEg/44tY97wcWFWeEtpQ07N6Fh+t1KntQ+W3U/lBYrG3Dwj7gZjZNFs
2LPRGI/vB23p7K9DPErdgZpZkj8ullpyK/agbHzyO0M6N2Y6BSech+PUbYNZcfxIx/7uONVOqx3y
AYwrUq5B0bqUKnoNUsFQP47mkHR4RQUmql+qEjzk6QDVoLQX8yvdaDt05aguBF2m1B+Dqo9kD1zs
UEHq78rnzIpRFR0nSSsP6C/l8aFZ4Ee4VtZQMwt5F3G00LNBgJA0dMYGGn8Sk45LSDeA6LHc6mdt
QrfJHH4YoG5VfzQmiw5nM2Qc8tieLa9oF6xkVaNr4Lm1UjH6i9x2sDKmITXdajEG1c/awLSPah9H
iptVcj5xfiO9ukoJbvDHHjH8+kwcp73kRSX3jzl0j8qvp0H+INPhj90+MIfIX7pR0Z7vH4GNTUha
gHqnKAOwJ8Se+SsxmCo8UtSKNzXF0szN6bV4cz3q7xN+908ztIbP98fb2IOYIBiixOmoyDGswFG5
Ui6dVMfJNSt7VfJ0512OomXmBnKo/RwKuX3OB7vaeUm3rhQhTSoE3ehUrzd+j4AFzzOYgjkJNZ/a
FdaLxMCneuy6nUhhcyjhzcKlia7T+lB3dOTr2MzAFDhLfuSWbjxEZYKHFoP0+yu58eUQjyEJQZhB
vAziVfrryxkw9Jc8HmjeomShuX1jJs9kWuapm+zuh1HLeyh+8Qe+zkJQG6EcTCGTUs5NZNlZywAw
qobpnFuF4UpBWGNbKXFf7FzLWzODe04hXJA4b0SxZLM36ZVgHr7ISeON9Jz9Xqk7l7LjQAYz76ml
bX0z+m9wWShyE1us7sUp0BFLt7EK0uSlOuEZVftlOrTPPQ3cw/2PtjkUil+kjvhiUBp6/dFCXtNB
LqLkasr98BCigX5VKq09zLOp/4edSBZAkqNBhlXWjhHFDJQySyZWsSj0g9SmuluHUXOIdCgLb5+V
qHTRfzVFiWE1q840Jy2qUIue8wmtQWmckjNaaUFAkoma+/3BNm4QOLdI7FED+qO69XoJY12ZUdUQ
zn6anXra4ti9C2y5d5GhqE4dKtnvqWPsgT9uU1Z6hjCRNMCzZK3re6vKSmRVZeKhfNLjH7Sl6kOq
K7XtNsaEfzjdi4B+jAnVCpqrY76EUu/sBr+3pFwwWfznqCTTtUCf8vXULbnh3eH9vMIysyhJFbX0
XnJGpFarqM7eITZj588hhOUGcX/Q+R42PtVLLss58UWMKM3Op9g4qKDihUmUKPDSxH79eyYlVwcz
LlEJn0rU/lCYdJukVF0jatKD2QV7fIyNBpmwhYBWziaj9iKvFsDhZQKHR8gUqYnqdrMznet+sd2k
iiw/Ner0bFplddTDJTyky5JQbO6D62JjiHp/E27chTjXU/wErC+IcKsfogyGHOc2z2aSZf3ZCoz4
o5PrwfH+KJvzpYxM84i2OWqKq4PV0O5E+RmDlMQWeAs7d44YV+s4vCMD0w52cbGcCv4+eZDXGOin
hC1AHp0C++n+L9m4twBgUVajA8JPWc8Xvb6ytNBquE7zFPrIGXKZGOni4SK+V+3anDSQFZaXLojo
+b7eVXkbB3EOze6qB7U2uHLZ2gZMV7X5SYxYPcGgTF7KuDfORjS/G1HGJ9Ur1EsbtXsy/xtXjWgT
Mm3uaoDr6/2tmgQnS8WsjVaCWxtlwwPdrf6D2cf9iWS8+ULVYdq7uTeGRcAAbhnPEZzOdXks7Doq
dFRUL0oxYUhYLnakeBoqpscGulLhwWRHPqitbOQb73/mjZHhz9EtFLUx/qwVSqOywtYcutS56EZn
HdWqKC7OaE0nSYeim6D1g7lMsafLtXGWgMwK2xXBDLmpBmrojVhRwaAxPg5HMDLZwRyocdyf2sYO
xu2LlgzVCWqPa5YVAHWbPiHK0QnQVV+qk9BvdO3YQqF++92ASx9laO4iimPrcCJclgioIhdiBerC
nbRG/dCFibozygaiBklgZiPAiAy0ztCxYDU6TFXQeMWsbPTGrpaeE8VuiZjGMJbcpa9M/VEGOS8Y
UVWN8GzUluG7msJO8vawhk/HDeUgFsGmXe0btGUDK5C78BqQLB5LVAtextQy3Mha9qQFN+YtWMeg
knkARCAgkvq/4l6i3gzMGyhvs8BctXCCZeadU5QfrZovtZcoTt0dqmoJPsVCG8IrknZ4crpG+3l/
Q23/EKJFHiTYJTd9TbseoqHnhr6i0RBgJlXGHq63WuxSKAtgMLbKsY2q2VNjdfbzeFJdNdDNX/d/
xe22ZjVQ6vjD2ETtSByuv1ejLo0K42vp0ssV+s78HoSibBPRYSPfOUGbE2ajcUPwArPl1NdjVWWu
R0NoSJdUGJV5WlgnmhuXGq6wGeiJM7ICancqI1lKXCsYjOiYG2FzRQMZXuP9aW88EoAdmS+FUYh/
aKK+/i0M56SdYYT0ztoI2HZZmZ8SdN7e52E1/C+RtBgHp0V/nrNmvvQlMtcHzEF1zS2WCI2u+7/m
Njh8/WPWC6PIJM8LjBG1kIvnyLBQ9BqV2XpXJ9XoZbNiIzgEhcyxww8VumBvvwoIhQC2cgLRT0Tc
6PVi1G2l9QPKd1cUvVFg0Inw/yCjf2DeQOiXpZXzfh7K4IiWnxC4k5wrayEVO7fA7UUuoOZEQ9AK
LeG19vpnJDqbMTT78JoaVnfODXOWvCWL235nnNuwkz+bNF7gFmmtrL992VlOJI0KbBJ9gsxlJeAy
jbI/LoYZuYiiSR/vf96tMyb8RCgtOzqv8qpmEaGUtujOxO2WV5LfTtV0apahd5EacXZ4F1tDCV4e
4BmmR37/egkLewgLe+ROSQwpdkOaen5oLwj0FYhz7ETvm2OByQQpKPxb/ogx/nV1WIlR5EWRhtcu
iVrIwIAijVaewJYZe+22zaEEPcAmI6WJsrqlihQAwRSZ6N1mcvQRMRn9JTfH4T1mX84/9z/W1iYU
eGhL4HVMyvGvV7ANJNzXzQT2lj6MB70KpKOVZvlOZG5vDSPYMUBJCSaoibweRstDowzGObg4cT/F
RyvW5e5xhpQefugMpf8aN2mmeLm10H0eqrr7HsPcSU4o6hWpF5VOaXg8EHMMhs9JPufz1CbHcKBW
7NbdLP+cGp5OtwqmskUcqIlTfF+6TD81RBaLPywzlcs2MsPfsZ40lctbhAtNpMVT4pVNZg1+10pw
HBfLiCNPpdjyu4BoT2pgGNMH7ImmwKVClE1PdVCynWX0MDtvdNSCnDFpLOsc2nKte0MUmQVPaqYd
0dzIa6TterPxh26anAM5fzrgxQCW6FFWF/slUdIpf4eNb4dQNYqYh1lPsFls8cg6Z1aRgw+xqig5
L6mpfTMzzADcoOjD4JBOQ76crGyU2oPSlSh2VnKV2e8I9+dzGKLV6Qrtl/eaVIKJnkep/9LYWR5c
Iq1pfpLeOtFBkqv0Ua27GpWlMUc4Bzpk1x86MOToPgUx6pANkgal28pt+ImECf2JKMRz1m1VrN7c
olBmxKPahrpZLOnld2r/cbLzUGycA9BAomkqKwYV0FXsEsS0g1X0by6JPmYPvOu4+WYhkI+FanO0
c75vuxvkwsIYhqca2Q1H/Ji/znfQNKUWFk18dcwwPtBPmFz0whc/X+TugMKAX+QZWoJWtDfwbRYB
coYKhKilGRAoV+9Ar5a91lh2dNXlNP2S4LzwdVTGBB121e4uuArzFndVaO7Md+MVxo3NoEgj9Nih
6ryer61FQV+nOlXeqGyfbBbljOr806jby0Pi6P+jrSmdmmmgEF/29c7FvdEzpZxHeRliELACdEFe
j+4Yi6LnXR9fkREtHPS1huqELxN1qb6Dg9g2+lBeUYdUWxdBkvwbOKP+Q685JJPItabupDTaKY76
8Xz/PtzYclQqRKPJ5v26AVBbeZgvcSODmipx0eTpJH9M+smfaIrt7O6t746rIZcuWQDPymrDxciv
qUvSRCgRxSaU0qX3Mif/JWth6Sa94xzoGe915remxxWsKzBSBLxp9WBGyZxnow1REea+euQCUS4B
omTvEknZE/zeGgo5UZJIsnOhmfD6C6cd8DMCLLa1QrvVoPfjD40yYIldzKf7H20jwiEfppMs5EuF
9cvroYLRsQGn6DxiyRxobpk54buxL4eOtnvSnWKoYfLO6dkYknak6EcKX0oKxq+HDHFpwXHPDnEZ
q6IDHgPGZ/pP4dGJEEVLjUnaOTAbm0U0eWleQMi6LW2ViTZSwUAiO3ZUnuh++lQ0WfkNXLbpLVyT
rjHO83+4mQAns7KCLAXNdHUzZcDBLXNyyB3juveaQTWfpLkgeZ7azEN3ufOmqnqzeSNfUTGpVaNh
hVK8uRrURMLQHkxiuskoEUoMKUlaXsCBsP7DJxTRCDEqOSkwuNefUAnbEqW3RbpomFK7NDQiT0tK
2xc6cqcyzqTD/V26EQNRFIfSI5DE1IFX4wVpkCdWN0mXJm2qb5Zd9J6dGnsbRfwpr9tOgolM5Z1u
GlWx9bGT4mFJrNSWLllbqKdx7guvXArba8vGePuxo0MIP8dkU5LSr074PM1OnzkMpath+ThKED5y
zfknSWr7gLfnnqrT1pH7a7g1oTQBw2zSHyZ3j5zYjSJDOc1a0flGlKkH0Gl75fqtlQSMxuNoUPy3
1jpjnRa1sxVMzmXWl9FFmK68oluqe/0gdTtY3a2hBPsYsrPQwV8Xp+YKGoeC8OWlnVMxl7I669XE
Kvawye/vwj+NrNUGYYcIABr93ds6TNtwtlIrwhOuUIuzidR4D6ggGS82zfvHSQ6I68a0cdIDNtbJ
z0bvm9EdKT0DVOpnTqSuzfZy7goNNe+M5Nn8JMfO0n1Gt1fvDjo+MrKHNH1Q+3m5yMYHTNPUk12k
xtdE78rRM8DmPERZYX6yysX4ihoqsbtpLpn2nqKcFRx55sufVabliGoOdvcYkAuFP2wCz9mF94Gz
VzwBLPMmVYli3wLDLrujFNiOW+lA5F1k/jv7R7sMnXyAxRp+izErmd3MGGX9YjeFPHpBLA//pGoy
9ieEcIwv1ON4pMhQUMnXIsTrdEkJU3ew2hnswWwlv3NK53SO7n+MjZiTMgT/E/krD4nYF3/FnItp
JmZcoegcqan5kI1p4M8KSuuiQUTyQdIsARL5lUHx3Tm7GzuOoivMIQj2SM2sr4lWIYCSceLFD8Mo
jyP/hp9FLfWe2Zie709yqxAmYASEuChpMp542/6aZVdJHTgzTbpImPedZ3JbKGJSOhNfswOlbJZc
Hq/RayJTf9IL7TvaN/XH+z/idr6YuYBPpz2h05RZF/5ynBB7owCSmHeV45nAeL2gsZbPWpcuO0/1
7T0vxHtEkw9xZchSq2sxz/XCCk1a1SONoTPRrXTO0rr/fX9CW6PYiDPZDLFRZTEWMDxVQfiOqaPy
rpxH/YKKrbqH+VJub13kllDmAXxiCoDsKtDpphotInBWoPXs/qMCxOV7OkyL6SEjlw0eEGtK6Chj
dE9ks90L7gLLaY6hxcaLYn6HvBr/LxkbB7CyHH2esRE4j2znl/uL8Qe98fpSo8xKywkVPoLbm/om
5ZpMtYsxuiJg3V5LajWzK/dR/nuQ7PBMWoHQoAo18N1chAN5b758zpd0PFSJZPnGYMnHwerNpyEy
l8v9n7ax8ejWIM1Bu4Yeh7HaDVG/xBO+MAip2+1wwmGwORsB9jaFqWT+24eCNQDkVyVfRqjs9Tmz
JZs2WIasSif1si9nPZ4LRR0cMi3dlZHb2H7A0WFi8IyA5Vw3+AvCAhBxxKMhpO/vAyXU3C0pM6an
QOvH7yb6i5XXk7yGbm0E/RPwl2FwQft0303KGt27LkT6YtLbQQcSRrXHnxZH/VEB8cJ92YYs4yLD
ukzHKJQ7SntSWaduPWjtZ9wb4692k4+Rq9HmPc/qlGR+EgaKKL2U0zfHAIzry0bff6gEFtvXzAVR
9VZSUEXN8wmdMiU0KgPylKx97+jBUP7NSqNxB96Q39NYRrbbIaxv0pCYk9pT8Q4JqEaX8ac6Wpw9
/M7GDhGQSjJsqtG0hMQ//+t6lOh4pW2Erkpux4OnTktxUIFtf5y0cg+6Izbb6piIJjyuCHQcsAZZ
bcbeyQwtcEj/liL5pvRadFoko/PsXGt81W7lDw5sCB83etmNi27e2Z+3OQx8QAoOtPsQ46GB+Xqi
CogDu88oDDdaKvt543Q+NOTaCx0HY2F4IcAa6z1pnq0pa0T4wr0V4cP1oQhHK08l5MGvk5zYh4b+
y6UzW4Gl68fguQiCGVBKkAenqCqpK9R9A0T4/rncukMFaUnEyfQbqIG+njhSOePsBGqA6nWXsu+c
LL/QBgqc3zPODcr/HApNvTvQ+Lh0oCbjM+ZOPIoLbXTp0BS6+mFME/uLuhTGb30sR+QUrYHi/TJK
e8iFreWiGQF0n9rQRl2m1kFxWU1wyc3FrkFOgCdDpDomBqwoXpluF8eqBXdnmZpzZYaR/KLErW7v
LNnG9QKWmp0KXAZctbwKGYpYJjNKG8ITzZm9UTWzD3rRVW+mZJAgsR1hDAim6joj69LUatFrly5z
Fcujb0hO9DyFKIJ65Vw26hF97erz/b2w8Zyy+S3ISZBpbqsiYUaMmbZdcNFSXD/9RqrMU5sPs3MA
p+N8smnuv9wfceN6Aa7K/hfoG2hRq83XKgHQ8zYMLg0XYk1Qfeg06gVTluY7tbM/9djV9UIsj6IY
Mqai2bR6gIy0DtJ47qTLOJnSox45meWSjC6yF1fT9IMNt2AcABYJBHJV5PMlTZT4x0jtpvClomq+
o9Gv1S5sO+dXYKIf7eqSqTwa6Wh8wB9kGt1WqRPFWxR5Qvgyl+T22AxSYVxntaJqZrVU0H8pLXou
nhqOEzFAUIUObgZT89yPMV6m6jwFwN5StXox4paiKklSlGOmQip5GIZ6AIIQ9N0P2i3/x9l5NMeN
nGH4F6EKOVwBzJBgEpXDBUVJu8i5uxF+vR/otJyZ4pRsl/dimz3o+IU3IJVkLpr9SRkbzaWxD9pn
jU5pElDPImERmh18ICrR7zEvM4zYVrbbPXJ9L+I9nSpQ1r4smy1OjRrct7KH7b1NyK1FfhtU0HCb
Vhtvi6pFx95vByOPNXO0sVfDVfEmgI5avyf0B9BjditaEaMfLE6ER4AnokKausT9upfvBl2MDdVT
j+ZpXuufJVySjxJZpzHUck09FvXQZ4jOcCVH2wK6sWsC/6NlkVAB3FbekwUW7ItvTJ0PcAbR6bjo
vME+5nRNwblv5bLF7bYtQ9iMimYX5pbZGAnmRYVbhiNTOLRp7sd+7vrcR01ayxg7mlLGsCH0GkGW
LYBgsnQ1vBMz0/TQq/r2O0wJfJmQVC2/vL3Zz58YPD+huPsw3ZBPPc3Z1Sgcn96fk+gUkw9CM4tv
NerMR71RKEouznLEnuBa3HUhwdmdRtn15HFwik/fmFyQzDjO6CYr6mKoJNmDjc6V3a0OPUkA/qFr
jdk/9WjhdUZ10mdJzHxc63sIS9V0ZQrOz/vrH7Nfrf8JJ5AhYnE0D3Z/1WRxix3hoXMH87DoVx31
Lsw2GGfo2tS1aDGfEi09t+FgzaadGNycEfB+/U46Xd7gXrkFx42D8igs1MXeXuMLHwiulCCGS2Zv
mOxX7H8+EGaeKGSjrERxbd6krj7ESBvAzZivKc1fGInEHKgA/+IrT+VfC+GiUl5iISPBbseDcMoP
Qs/1+0E6+be3P+rsXfijqgdQx9lhbLwPJx81a0WvzCxIelP7sDGtd8Y8fQqmAg3BzcquPQqXhjNp
rPEg8IVnbV+jtTtgSSUWp3jUHLZc2BHBhBEFZWpFdrNds988m8m9s7ZnJsSdICJPRV5xCsmdVN/A
6KVe8zlVIgVfpWFx2rebdk1+4iyG2QejYIckAq/RWaEVg8DMqZEVTJyqKNLbFhyRE9Wt2RwG051k
tK0DfnsKd46MWzKv301ya6+IxV2aYOK9PyxIh4f3ZD03k3YEtqZe4tO2fsxW26tvFGjTgdi+bu97
rtArkcUfbZ9Xry+fTThjobFPxnmWktnc3g3AniDJK9+dbgdjqrfYoocGMRiaggJUhWdIaxQOHLhA
tlZsCJX+ntrZTIQnIS/nfpV97ot8Bt/QT9UEtb4W12peZ6EdP5MCDG1dELLU+k+Or+ZvPD8aRrAD
MMZPJqrN/3jK+msF8n0UpA+higH9JOp+fZ4CE7YaPhv4vbbD8qNvVheM1UqPP0Mh6fPbZ/fSF+00
MSB9lB/ODlNnBXO60c9IUDtZDsTE8r7oCzN+e5RLRwihkwC+zS4zdHqEiO6ahmSFXV3OVVThhXND
fbUP04Ca6ttDXTpAJPXgQqCt8JKexHHuPOG4CIA9mYxWz0LPUda3nnf7vZRN+rUGlZBjd5SNhK7p
AoLPpW2yXskALh0ggHooj+00fj769QIamFphlLX6yQo+cLcDpWwAGWxSJYXcVtMTzEivffeFhaSU
xqklJbB3xe/XY66ImhOam25CSuPHbdsMtxai/8nbs/sHcnlyUMmwiFO4nLgQT9tq9mj4Wqlj9pZB
sOqnuNumeTwQX5QfGwQFxKEkkfVjYxomgXWUi4Qnnlv1+IyCKRCarXC6IcIBRXN+jBgjPcsUI5QQ
iHiWRbqxifUpQBYnf0q9vPsmOkdo95tEGCtaAy/7rWy7IcbW2u2I3G4wRbqDPZidaphsSfwrMLua
DKtO+rlLv4jWK3/7sqo+4oJt+THKPqt/a9r4BEXzOKgfureCMVnsef41C7u7hm6/sOl3AWSgH7ug
AzWD1yuiz8r3qhnjMs8fxxtDz6Zjqyzt2ImqPb69LGfBDPUQWnO88qga8jCeDNXWaz66GibcK7F2
BBgkCCc7L2NIIduNYzakTMiIHd4e9LxwuY9KxZJeJ/34MxQGJdyqd5BNTJDo0Y7k5S3pAP2bj51h
GHcFoWQWtfT0Hhc1OO+2qWoeNQoa74RblYmrAjgkwjbdHwFyvPmVfO7CcXCYdfRqoPHz606uAR4u
Zyt7agGm5na/Us3Z3q/ZMvw/8046AUfFJCE+DZ5La/JEMfhBonVo1JUIBHVRWuf2+OBBaJBJqU3d
r6GsEBR/e+4v3HKEIvsDQUKwk6df763RrMd+LFWaAEym1ROIIN6WII1Wt2wPc9npd2Kpg4MwsuUD
Rr1/jYJl5Sk/EFyywe2z/YYv71qhrB8QXDoy6UVQRFpZN7f1KHvUrIz6YQwaeZjkbB772jGvdCku
fT2APPoxASEZhMjXX78ablkbQ0EE6Pvjl13O4Z1jdTpT76HWZ0xtPBj1FJJAztHi6VfR0Rfudywh
ec52URh+wX7y/xPF872rn7Z1mtg7exe5vKl9Lv26NGIhN/N52UytJUMch3/Kbc7ZeJX3fXBy+x5E
x2wgmrxZy62gkfkjTW2ClNYusucFdnR/ZZtcuoICOOc7r/+PKNDrH7qOFQbXitC1Lcbhx2KWHmCB
ciUPn61svvLIXzhyYN0gt9N13HPYkyPnZcuijRlpgAmqlU6pcP51F11+f3vnX5h78icAAsB0Kdac
zn2bG7WuaR0PULW5tyhvGZ/zVYijntqaHonhr+lfEHvph+2IDhR3z6L/yhJjP495kMxVm95MCImX
B6+RY3MlMzyXu2AgMKaWCXiL1sQfm87/bKrNRIojLQlcWkPgmlEbq+tTg5DWDzy1tO5jkK7q52Ta
iOPyEIgXsy5sHFwCm9qz1xb9Xen1hfr7DfTqR5mvNxC+nh5Ol4OPWea4HtGKT9+bGAYfBj3drgRu
55WIfQJAK/CSgYYiuHg91mC13tj1up8sdipv5hzcUwE5N/S6oL9tuG0iiBZWyJEpcCZdKFLJtq6u
bOILJ4aLzabKv1dFeNhe/4i+HLZK6ycifJ7bR9vV4KONXXqHau81N79LQ+1sMzqU6BCfhfmt3MbV
adhZnS2yfyeh5AGrcvHFc7tPb5+ZCyeTjQtWfyeQc2OfhAeGQyWtADuXTM5kH5o06z5sU+5d0ZK5
cDIZYwdEgl0+Lw9vPo1LZyTqRYpq+6Lnoryd8Wt6LpjqLKoC6f58+7MuPAM7BWnn+fMUUpJ+vVai
bISX6a2fdBMw5dCbh+JHvXjl8i03GiBXdhfkL9tYyw9LDUU3UmioXjsgl3btTorF0QchAHT5Tn4E
os3eNLSzl6D8Of+gN5fejJgTT6GvrLYMU1KAPITM1240JMbxHozAdrf6WJ1cOT9neAwSjb20xHu8
d6lOr991S9G+krqTBDnlz0z6Vmg4c3UoDVSOm74W71e5aZGDlNCV5/jPe3uSFMCW4Mzu+iYoBJ4c
Gg/LHW/OBjfxvd7bDvYy2ccBj1Q/NJVpqQdELvsxtBCDuO0CK/2UCy/9VAbe9rROVXrtCF8IhvGq
2RHJXCI7ufH1tkhJsfK6Tp3EbMYJoyPWJ5whPsQusihHox/7g9+M28vbm/HCGUMi0UNJEGDwOUGa
Cx2Q/NC4SSPdH8M2tPdwEfIrlZkLVwaK0mCe4URjOXTaAyWtrCF482miwOK+0ZcB3fBVrj/xq3OH
w9tfdHEwQBp0XwB4Y7RyMo9ltjtsr9Sjy6ZLWqRb7naD2DiYZvvvo3Uq0OA0aWnv/Z6TJRv1xk1r
d3ESqjigM5peHFfdqa6ckIv7lKAVNjnPIiKFJ1HzojfWnK6lk2z2MlQHX28blH+auvyQDkYpomEz
ygdZdGUV4QiZP8keaFPYLjOOyK3eoMj89zMM3Xv3G6V7ftbSDrxumuq1YqeaXX6vKCx14Qzvrop1
5dvyytN2aYfCXgFeAeDtvLRIrdJeNn9yE432XiToJUX4ANdXUqJLuwbSLYBbiMU8pSdLaeMypNqO
UWjjQ9aznDmq7GE9gr6R/8f0QVDnPdtxUUhdvt6gSBn2Tt8yFHyAKqyDeUmCcgniNBuNK0Ndmju2
JjfoH9D0adSZF6O29RBEE93TmjvFeCAdl2uWbRceE/RW9uIf/QEcGk9LBgGlEh8+OEeuaILfAivt
NEo3IeZwc1ekjg2gqb+JkVw0jpqtxqy7a6vYsmeKWm9vzfPHnF+yg/t2GVmi7ZO5nTI65n5hOIkH
iOpRVZUCWSncTGES7TUP5irMa/nDpSF3+NN+Evb60snOcUGsFhkhYmLCVLuFt7QrwkC5OmZYgN0t
lrxWzT3fqpQHgKWzqH9sGU6eboroqrH8wksgEKi4bMbsSD3JObQjiMK3p/PiUBQkEI7bi8en3WVr
0S0Qko6b1JrbwJrW8WxDsvQ4TKV+hSK6T9Prx5ivoudDNO0Rw54KSRCB0WjGUC2x+tE76OmijqtQ
L0ax2Ieq9CiJ5n6KdNaAQcNaXgfd7XS4s/HJ/3Z+v+uC5n59KvXS0nLgP16y4EwEBiIbP+KYZdzr
KsULeDDmm80aOxlWOC8VodXm8xOyNdewCpcmnLuOahiQlfM0UUGVKx078xJ9MpqjCbkisq21vjVM
+vVvr+2FOtgOLmR1eVt2jur+W/6buXUgjOF8uwmgawRUEQAzf9VlvpK0+NqnGgTDjeY0wcdxXNxk
WVrs7iU0zYet1uf70beGG1mo8oMnq+Xft3+a7Znnq8H2RkAGOUGEh0/PsV36fDqYzyStskC9EH71
9vvZqQ0tsjTLG4725qJg5iFaZj7A6hEgpVdtXcNdYc04LjkGnn3YOgNyXUUFGtB93/daO/UPTmU7
1TMR/1QchoY/H6px6YpQedXwL1g2v/tnbV2RHQcDBOuD0NvSfBgCurufnIKMIJQYu/t3Zqcy4EKr
3m3f8zqY2sidbHTjNCdYsdNxrax8AfQzzLGyVmndaJ7VGLfCN4QVBX3q2hH63jL918NmqwFxsCDG
FtHJzsrHSc0jEqXQ05dYoRnPc2R38qV287I6gsgHw5U3CNNFmYa+SNT6shEx8S09iQl53fVdXpqK
wr0WTHU4jeVwJ9diTsMCTsISIuOPgB1ySOazX3R0UMZpQHymqlajiUyrmIg9gUf7II0W9XN0OuVG
hZnLPNYHyf9zLNL8Gem8Qd5VxWCkt1k66OYBFztw21MWzNOXSlqN6cYexXHvZZtHIzu29uSlh94C
2H1Y/GLFGgIM7VZ/BZ7h9w9LWRjt/Vw6a3cca1KCn3PXLHoEvN1VUbuYdncoWolAVIfs5/her3ut
Rmd0W3+Mg9PaMUyP+qNAhV77iW9395R1laXHsOpbZ06mbTJ6EUo30+3HesWrJhpsa3nYuVGgKZRw
fnrSdNJnw52odqNwN3x13EFVMfLCgMcMkYPCgllt6iFKaaj+ojuiKwyvUvMLtP78H8OSARGXuSwP
zQBZ88bt2T4fIOA2L7Q4vCGkWl/lIfIwxrc1NbXpHWStxQhHA5fuB/o81pOj3G1GLcouf0vkS/sv
eVbX6w315vkB3aiued54EvJDkTlmGZaqWqdQOO5yh0mOSo/z1qkvSMGYQbya2vzBSB3nXtcr7Uuw
8m80i9eVN7jwmkiuefq9I61zQn1MKxXPYt1QRAiM1gtCWXj5FkEz6V4aerlZZNu99TxS5FD3LvJ7
CBqufGNoNdJao94asN7KuV8+e3MrXsTkSzMOmpLOhQ5eR95X6dhYN5VWWPK2ULL9B6pVP8ctZuE/
m0BWQ1gFzmiFPenocRNu8VIgG/Kj8fCxDV29RkIr0+bgczHlukHfqzJkmCm5vNd6jViwLPtiCgOH
5lwoB7cwjjbAzuCIzCGeLxppeLykKT3WXHkGOV7RtInAo3y9raymT/mRdvFY4vj6W8y+McSG0S+f
Zba6eYxDj//soh/XqtgdF8t7vxhpY0dWkUrnSHcdusJo97kgO5OG/tWaENZL6trNuvsRRkSqRaMr
vDW2oE0D7MsdkFZtv+MRR9sjv56nPEiRxJgdIj9pWdoHz+4b7556m/jcCPp8L/5a1Rh6TjLNH42x
NNwvS7lWtwSrwOmLLp9A6g71Mov7pcqs9J1nFsX4WDq910UoTAb3dMpFeci0YH3sA335qcqNGhjE
AUwHSmOw3/d5JfTnDZmmgKsQbRhu0tr+ZdACqSL4qsFyZ/mTrW5oRE4PC4UAN6xx0srCDt0XVCSB
covnolxAUqZqwBFxgyQSppahQJ6NZft1xqsRwoMttxl6ObW5Z9lP9ZOGrnt6q9K+UgdJRSlj0zWr
g/xb0X3ou9YAd7wyY4OzDR+noermL0Yu0/qQcb2826QoPegumv7D7f3hHYK6wkbectINuN2dgNVK
WWoNUbfevNAXwnv2EEaz4fugTPZg9KhsvIfBJ75to8b5sDJ/fBxd9vYx5z0ALDpWfqS78HQi1MCH
NXIt3LfiFlnD9Sv2V9V6zCzgbPfdZhT4wGRL0X3NtUkYNzYM9Y+5XFvvyNr6wROP/Soj3M7Uuz7t
siUCEzjPj/3qAUVDFcYTsVWMW4VUBAqAYV2sUxPag57XkdfVajjWlelmx74lnOaJM2R9sEwE8QlI
jO7oNLibRUWmQH+pynR+SXsRRthKs0YAniwupJDH5l2xDQu9te4+LCBffhqaLP7xvNF6rhu0Y6Az
tuXvYhrn33rluWXcq2zywhlmgR7PcrU/UikvQaYamw5Jhv33lQd5auJAduv3wBjSj8pdpvtuadd/
F99d6BrXq/ysyLu5J9pFiBD3w+HrbG41prm1to3HujHaz5419d/71Cg+UkvOMbyp6v6A8qWBIUah
/B9ORc0Yg9u2qOIW6Z5/XZ++wF2q56pLDNl2eTyrXH/X+Vo1JOg7F0+b9Gc3qkCUp6FQ+MxFCErl
nxHe7j2SEnZ1VOpe0ycC+GcZ0/d21wfRuc7XHEhQijmE9PQQEe/l39mnY4OSFsZRPmTCxxEBZDt0
RgeV4dp1sge7bvsqhNWSo9O+ijFO1cR95lTeRilYiIklAx74vqHfQpdTZMsWaW1Z/Nr6dLMPJBV4
CdnCnn6orDP6r8viN1/oLc4aVKQOUZ7WyblpcVbSvESufZ74OE103BtW8GNWa//LxsXGPnAVNfr3
VS2Dc0zH1MCrIV91+yCGvn0yvWb8bqG+xyM/m+JRaqP5jXqC2CLHmuQSWor8JexM/t5N362FGw/T
AuwlFPXW+3ceXGkLbtikxrAa6wJZCGTfEDV3u/b9vGWLQ+m7qWWUTnqaEEp631ySvSqixJZ+8luE
bCN/HabxmRDS5H2pix7WblAGXbxq2var9ZTuhJ3EZCUegSiQO3ruat0twvTLGK7+ahwWrV70G1M5
4+1kCM+Jta5U+UNtetuHUXWDfYOHJHsc2NPyZazBU0ZSmJ6Mcj+oalZkIOGuRqC5QJEczPKIF/on
jNy29dZBPZScP0u3zyLL+coAXO2HpitmI7LdGe3EZbUaLYeTm27u71ZMw/j17bD3vBQK1mSvjyHz
ueuzniSvSnEa7LwyksZr7KTSSjnHQq8AM1orKVCY6Wl2PyEJ/VBKzxiuJGAXUg9kohDIIsoEoXaa
xMMW12teNCMJ6mAP0rLiGTZwE/ZueU2b5MJQgBep9aKQTjfsNNfjQm5qTXAXI1w9xxlxVOSl6XS7
iv6vFX/4IATxKerYBtXl0wy2s/Ssy+fBSdrJcg4p2urHbG6y92+v3IUawC6oRuHWpEp11tntRCN1
2c1OAoZY20KIMP2XhTvpo5XO49FFOvjX2wNemkGAraRvEMUhVJ9kq8oeu2auAwCZxJUHQwnzYW49
lLzq6pqu6IVduQu6w+fAugAXq5N66qIgCmI7aHP1dMZw2NCUPqT9mra3ItWmG9T4fHyOxNzyNvZG
fs2J43xq9/bEviOpDKDdcPKlTTUVbdZ1AEJFZh89vUjvzRpsrR0oPUZMb71S0yX9vZB7YoJMNRAl
FEBzJ8ewIczflG+aSAzm2kuPwGGKdwO/InS30aqjcZR6FYlWKRW5ja9vYTVN08OQWjq4rBYXwMOa
QbvFxQRzaH536b+YEx5IYUmPowztTFdDPOq8qTwVVocV0aAHL6s1buiz7RJVce1VGYa2tim+2pnS
lq9zO5hV1Nut803plc1FpRUVwOatdxFuTgnadFTFSxzYGxg12yh64iaFqAzJQF9oh8oMRHrHX0m3
+97eb3oie2OM857OTIUI7uy/S8GdrB+mwfOLg6aa3r9Zhjp/Hnt9tX+MhrVYGFmZ6KQTUBpZ1FPw
QxEm54HL4roPtCbUIailN242ziRHqTF9CIKp2/Wld7esp7Ix5HIL1MJE4KNoF9osQ6O5ka6LVMZ2
YSGo6Ze6ZtxQRl6qWGmZ4x6LYDHamCColQi1uEN3OyweIXdmmmX/pFwDIQ/YDEP52UNnTgt9NFaL
e3jLQ3/wertHdAibcKy5LOgfn21S+HfbAsY+Kl1hyaiX5bZFmYWCfOhO4Buo+az689L4qn4Ezu18
3Jyg7KI8gLV6UHlmNAcjyDrsvhF+B1ROc8C+7VW3vSzLZnxJUfbhKW76PnvQDG9qQ/pbvD120zXo
qhRNMd6A4xueZbBDt1AkaQLiJHPZ/4coMR5MrHDgeFLszsM11TafLmDWawehxkJEHpJR1CqkU05R
2wfTe83yG14G3jFx1MTAHERVt1qf2t6tZRY2gTuLUFSyHp6atBjGf8ttbL+6euGSPjj26t8Xhp89
ICOKbSS5VCUjkDvp3TBW2LwGreajQKnX3fTQzObk3K6aS+ICVbv5ErT14ELjMB3OASCAr2qW7l3f
L2ZwM61GCbm6ydY7UTtjF/aFk6qbuSmNLRauX3+TBaw/hAiVnYf1UlkfpdMH30lzyo9LMJj3GY1I
LZK509QPvQ9KNhy7VgtuYcjLx9peoVvO1eaVt8jlT2k0VTQKjqIuCRwawMhdjOem7EOOqo7e0mD6
T1WOphGg5BYtsWnI2j5yVdO92DZueRzBOvhlZ00+c2623j4QbOn0I7MMegq6BMYWmRBhHFQTO/VB
6q1dPeg1Eg3wGNf0q900W4MKv198I0b06sitne1TQFn8X7UN+nYYsnr5VG1LL2806OYCWXJr/5vl
UlTHalTuh2wTO2ND9wSFoNZpn3pVDx2NT8f6TQqwaY/rHMiPc4uya6igOOuH2i+GChrP6nk3qS8L
yj0N1hTHDqzGP1rt9isMF4CCobIaq8FUwFk/IHk3tFFOjdEMLWwMmiTo2/GmmJogiASK3F2kr0Gm
R4TwTXu/FADV0N3SCxZLCojHWyCtLsw1Kz0UVZ8Goa65Q3Uko7PI7nCTZlE152jNuaS7YaTLvTSV
LCMaD0sDI7inpe11Yv6kitGnxRmY06dy7DwzBlbgupHhkH3ReapxbsY06ls2ZbZ54wzZEqel6pEf
o4uTRyKb9KQarUUdmnHUZFStoJuSxcxwIzBUWj6Tc7s/GlPm45Un4ryrgqgf3Hoq1UC5eCVeF05r
A5Y5wixWsu0lFFrBU2yqLLhWn93/zOuKNMMA2OLRo/Z+JgVjeC1JyVDaCchYWYazM03vgrZsR87z
3P5DV719t06tc1PliIuGgVv27s4hNZFOtMrvbwcc51EA4FnETHUk/whNT7/Z3zCY9qiBJFgcdQ9B
Sn6qmaa8o+7nvafEV6KjGMjQt5vq5u2RLwUAQOb+IE4udOZEPUymN01WMo2m/36Ri0GOsTZHW/rt
02yk2pWe2cUv3T2ggWmhInoaWtk56oZzP1jJHuqFXSC62B+s4lin3Y80aNxvpEgNtcpRHd/+0POY
Dul0ArodaA7V5jQA10oFKdFyzcStsw0JLEfGi1n5VLX09cpQ5yEOQ1G+QgAN3gZ2ha93MKWNqiyd
zEqAO2xx3UzZo+Aye4c4d3msLFqeyvXc6O3vu3BsdqtJolXq+kD294n/T79BuevUya3UE2EPQxLI
9Jez6tfsCy7sFmgoTB82jLgvnfZxe5V3BQL7erIYwh0iX87NT2x2xSNa78FwmPzCucJovbBs7Bao
O/wHDNEpprVwJQLombUla8UNqjt5gYxSWxyl5jdXECvnPbLduBmkRkAcTLH3ZNmwXjRV50gjwRtk
O2yja/7cpcVu4LTZdyOKDBH53Yj4gCTLRz71yo10YW6RiXJRv0D1AXzFyfBFXtVeTbsmUajAHUYF
hLdyy5SwdCsjOdv/x4EAl7KH4X8EN07xOU1FJ6wR+pYoc9Sjfqs6ZCALlTiOqq+AwM7F8QAPsDl3
6A0TzLX+enOOjju3jnT1pEk7TrauedPLLl8/hMacj7+CGq8chLGstg/LMtDKiJRvETBFR+NJiqGC
6ujpCpvkJWj/Ornkp5FVIhy4t9hPp8EexORKYi+kSQvnw2hZ609DLWUVz35v/+oNCidXTuqF64Gb
HlwUwmc4nJx2Bocalp/rVZAyQFskSp+WeN0sDBmdXt7t5oeRhLb69u1wfoyobO4ksj3Pc1DKe70A
XdAuhrNtVuKknTgYc0tPaabNECAK+PdDMRLIYqotOBmf3vDgKN0irXlRjNZJ6a7Nsr5BLcZdD5VE
KODKZJ5fe1x5UN/I1rmY4KW9/jB01TGC03wz2RR4emqH7uMmbOfK1XC+ZKDYwKDCQQNoBZjt9Sgl
ppxDPWQ6skZ68Tg6xLiF2bgPzgqdWOl6H61Wbby8vWaXPg3CHxhCTLvQmj0ZFB3J1LMLXU8wCGzu
J3uoki6Q10TjLn0apxOMIhWWHdj1+tN8aDSmjWtkAonIf2cCc6DJJqbnqsrsT8MQ6Gm45iBVr8QB
l4blkgOgww7xsPR4Pazg6im2QuqJYfX6e60oEaypneKoaILZkVFBTyA6KNVwZdwLaBpIKUwohwFx
MjbN64HZSKat4DEllK+9nQIz0pmtR3/7iqI+mJphHp00nghBj32xIAtmiKaJq3byrtm5nJ9Jfgnk
HPrzuxf96XujCfgnRjMQga5bdUwpaCemPjkHY5iuYYguDIVQCVW6PTI4f9paT4ii2dsz9tA/pYUv
nipDoFjSaubhbzftnyfFBYGFeSBPy+vphW42dRNGJolJX2CItdShH+Z0jXHlRJ4fDki3u4XsDmrh
sjnZtuaS10WDsUviLGX3ANa/jVdl6lfusgvRKsEAREhIbSBYT7+GWmarOb2tJ+7CQwCbBnrNcVnL
0jz65dCryBGy/LlSQaOVPLXVtcP5B055kqVgrbNXB03ugbM9AjnDlpm7GkR1lCHDCblk2CtVS85P
57HuyWjXWQ+BpJsfELCgTQ5P1P6FRlzwLXB765deLfO3FFt0rHnotT7JgZJ9tOS7nPhM9/JHZc2m
ejENST1ppH0f6hIYbWIhcPDOIiF6qXLf+d6bRT7EGK1rU+RNnvwxOuV2b02V0NCug+MR9ysVmyuH
9UJIBGh3f7B2IeMz+xun9LupAuyXWBgbUGtbECfXMvq+pNoRPDN5+/bmPT0mUML8vUGgs+g7/Gv/
7/8TQ0+NZba+CzlPqnykcUan3tbqPtKavE+uDGXyt/67sn/4tUCDARCCUufSeT0WgmKNT1Fy4R4q
6fhNFPSeas1bzKetAkgfBeMi7lFcwKxAy4r8O+jJWd7BHUNNT9DyNqNy7sbuW2mnq/c0AAGORrDI
L0uKGfzv0amDB30Wk76E/pC7LoWi2UHAUDlGFSNc4eTvpnxx6JKPveyiZffUirLaTTPo5Z7+fVuD
DfdCVEPFcal1lFHNfhiXWJvceoq0nW0V4i8GpVrfxiG7lYu+fHU0Mwcl27h8kGh8P4vzcu7b53me
p6OzCLU+2WlD4WJC2jW4teegsJ4HMyt5TjNVoXFCUNonlPSK7KajHuLegstZcevzKfN+fnsFTl8g
FoB3wKAXgzvtOT0SSZVa4xzIpPB7H8EH1NVurDSV9b2i265uqTKa34IuX7JrTOCzN4ihdyT6Tm0n
QgIc9nrtMUsxbU1zVWL5Y1ZFft7jopTPXfZD7ypPRTmOIdqdK1CUTgyhGV84nSiaN/UGOv6vZ4FA
jaOl08oByrofwf9seU+WoOCptifTlKq4Q0IhLI3S/RXYIBjcvukj25uyK5f3nw882fy0c0DGgZED
232KnMUogEJf38lkBhenSMnd4J3RUIdD5G1G1Ky0F6q/+Zp2+mOzZBAnhmwQbqyV/QRGx8jKa7KA
p0ffQ09of0/oZxEE8c/X85C3RVmgVrkmdtsF7zKplYmvz1a8DVN15VY7fboYitneNwAZgHmG561h
jZLszhstH1ne2qKp73rgdjdvL+ylUdCLAdaOPhfy3yf1gKYKtlQzlZ5stWzifKtgG4/1NX7Jha1s
Ubf648XD5J2B9B1Enma/4oouMEDflcV1dAH96eAN0ojNaremh17TFcN9oA3uk9G285VL+/wc8wuo
mVEtRB+DDu/rlevmCZyOveqJnOv0FoRdcTtAwD0WXuollTWuUedm25XA4Cyj3ReROgsnGLVT0seT
OMdSCNzVM+KK2FiCxzFTD1taDU5zfpTtoieqrwabHgXlXcNcJ6T4bH24B1+XC1T+6MXkXqZ54CLR
Sbny287o+H9+G8oKkBp4W86esToL0OrIxZbURm3ed+Xs7s0jf/jpbbjUAGJRzYI6HI2aeNqbFGCA
gq1NdDXaeQTE+n/MnUlz3Eiabf9KWe6RjXl41lULDBHBmeIgkdrAKA6YAQfgGH/9O1BlVYuhbLGz
V22WGyUlIoBwd7h/373nJnWAChQk1CKmOvPxMlX6oZPsLgJFEpXp20C+usCQnEuCOJ3sL4bR27Pf
CdAz4aC3/bXNoXoOVEQbj2QK9wKudjvSMKGS/zQx+6/mKs07P962L34n26r21USd3oixyKh9SifP
fEvSHvBLdPXXJhT7R3WQ4qPgquMN3vao8AlAjOFr+hkGatoizjzZryedpcWXqlU751WekKJhroX3
UqPCeyPDeOh2TtPZd7+eoX+yClJ2pgYDDoDS6097ZRxkes/8WU8Q62ZN5Cy69VYksCl8s6iceRNX
xVdtPuRl0LM41uG2afhSypnsBs2UVMd//YG2s/L7VdnQIVRQm902QJzN3s8kBSOB6UmpnoiqabJd
C81hBIdFHptmAI72ZVrQC9JQeFXhYhoZal0G0Qen3j9ZiOHPs+Fm8aIuf/xqmE2lTuKlm05E0+VI
GNQlUpUivmXjJz5YIv9k5YD4yf6LYj6b42Nbp9nHMZv7dT5Z6clctbKgtVy1IpgSoZ7WrPxhVeTl
Px/yfzzP/y95ba7/+Tz7f/wnf35uxNJlzLSjP/7janzt5NC9/u3iSfR/Y0F4eZJZU//n9kv+/Y/e
/4p/XGTPSGeaN3n8t979I670xycJn+TTuz9Etczk8ml47Zab134o5fcL8Jm3v/k//eHfXr//lrtF
vP79t+dmqOX22xI+/G9//Ojk5e+/bSqG//jx1//xs8unin8WNISlfssYF//8Zf/6F69Pvfz7b4pt
/+5yrGPxcpCUAJHgzTa9fv+Rq/2OMwqblrHBM6hi8aO66WT6998063cYaQyc7YTL4FX5EQXv7UeK
+Tv2U35EDC7YFV6F9m//+nDvvq//+v7+Vg/VdUM3p+dm3o/Q7+gsbEUUaBFOMFPMo+gf8ry7xUub
atdHpjyvPjc38tx6SG603bqL9xTzgnVXXGqZP593J+5enKyh2A2X7dfuBuvh+FbctbpfBadjhHw9
WsL7Kbw9FwG63r3qCz/1+5MsyMLYn3218at1x0K8K15+eOR/3NWPd/G9H/Bfk/1fd7ERrLe7+Cms
YyLvymnQge9oFkci7E76PZTYWfX1a30I5s/2Dl1rmJ5UZ+bNB5d+f6z749JIxbCCbKfq46MPCLAl
0XCo7/T9upsfcyMoH9yLCmrfvjgrgorOH8K2cK0v6w9UWH9yZbS3XJf9Ls66Y71S5uLac4e+2rEA
7mq3OJ9mZ6+l82U5ah/c5U+XAnsA7wBMOFkhjMqjDWXcGwbdcSpajlsQz6v4HtJaNT80nRv9+nky
sn9YtnmcR1c62sLbk5qZa7fVzoybybwt5/tf/37t/Tq5XYDzCgRw6OobR+Y7DfaHMwLt0UzSBS52
ZpOn7Zel5/S5kzWj54tbKFV7icO8sXaWssbtG8qW2b616dqIk6Iv+/mzYEtvOz5RWEt/JioFxHEz
D44TmIs0x8+VVxtGZI5dPPylEILvn5sVhKowqwGrvHO0BVbnRhHWUuW7bLxfqmsb1H8tPjjK/Pzw
mT+bzs7G7s3AOqo/l6jIq7HnGsPIrLFOreYjqsvRFvv7bbAO2vRP6IpvUrH3r+XBkTkQzjjbxZZ8
EVodGVruF5vgKB7veZH7mEv81oyRKnwwht9vCP515Y2nwpXpS283/8MXr3a2k4wqV7YvkpvlIr6W
p9n1vJ++fDDAfp4rWycYwybLOpTL42lp9X1NbLRHTqn/tfXFueGrwRRwHA28aN0nd96+C+oPGgea
/tO04aIga1gK6IrgnX5/c7XnxCiGS1Rd+/KkubQO8hDv1tP80j4oJ9rJr2/xO6jj3XJL8AsVPLAO
nBhc0zo6pShKYdUINrPdFNh781S5ai67EzOY/VcZTbsxGqM1mKPYN4LOT6OPuiTG9ut/vjy4B+BA
GA6PvdQO1eVYz/Rsl54g6OJm57P4BI9sKA/jAQHbhXNj3Vhs6KBO+gio3SB/zV+VF+PavbQvnRPv
JAm9UD1zTqwPnsz35/yLj3b8OgULo05rz5OZkyhNo4Tx3VN137tlIFDcd37VEBOHRtCvbp3c7z/K
ZDPeexP/OcoxRlLzBw5AmXEbKD+Mcqdu5hwlabar/ORg7LxQ2eFAC6aDGxWXyoPykJ1J5Hs4A3zz
Or4yd/qZcoI+6ry5a667U/Ow+B+ZmH9eVQhP2ZatDS1JM/h4yotGOESXpzuq6XV6QRuxI9sXiMUH
6ICfr8M7kLhJegKbCFU9mgONUsaYrwpWyGaYy3ApdYpzrHfZ/ME7avtF779kFiILGgZvXh0d9tEN
TT1ixGlquVBiPtvV4AYjcyUY1tX5YF7/tJZQKaalRF0Pw6sH8u/9t0mpT6ldsShR0ip7BCWR7p1i
bQiM+qM3vP7TwNkuBeqKdif7QaRE7y8FT6SPZT8oEUDgm+VSXinf5K111l0Vp17kXhXXddRerffz
7Ndf1W/uBzd65DBl3Dpba2ILf0Z/rbOneX95/Eaeok+kOsmdOOlO4tM0wFXF9onO1WUViuDl12vY
8WDBf67zHzgGdjYbOeb99TQ7wxG4zRO4UXDnA5KLwl9f4fi74wqGYdHO9LZeK/WV91fABqnXQ7pk
O2o2gXtdHpoPakU/3QIydWxlKI9NleP+8SNLdMdonUUpomSG5J1aq+ebchIfDPbjq9CI3lqL7G01
Nrg/tVSVwgYvs1Qa1ouVQPO2Tc8KjDB/8V6oWvPNcw7h1WlyrjkqIgPuRv9oFGWkt4q4yB0tviFJ
8qNYnZ/uZZPe8NYC50cvGgHB+6/EKycwOktTRV4P6nyAvR60bveRPOHPrkLpAc41XUp6s0dDS7Tr
OHeyrqI5BqIbdj3zO9AlDIIPJs3xOsR7HtQobUN3S2rka3p/O3LyvCTWuyqqx8bxodfWwWpWU5Bt
XedfD2baCcdX2xpXTBQ2hrCdmaxHG1CnGLO+9PBVYZEsLwnjRHZ8ZfcEUbhZ2FYC0jmlVTyjvTAZ
j1aRrH04W3DgKYHl0125wjNDQNap6q6wVJx2wDv7kUaPkWD6cib7DVeuccUWlf59XUp1n8Dk/Wak
jZNG6pKo17ltiCak2Fi54UKjYeeqzir9nCymxDdbjrJ+2ZhNEshBB3iepcYgKbyP1p3dpXhB887V
DkRIEleKSBZztCexaEc2wVkVm9ChjzGNZup65lSUs8I6BRAT6qXazp9z5G92UBGSPN8alGDREKRY
DGWQG5tQ3yXYhdwF8ksGPkgxfuoRWurhitj8uiwoH+41UpdxImbTnVssfFBBL6Hy09nkI85jVz61
Q4J9p3fLDsk+FpcbwqetizZWZR+VuHycYBSOhr10KHttz8OE5J3ZZXwF9hU5L99eLULwT5oIpTIu
A91UMb4YiTAc31Mn59IWwwhFfzJzEs3rzP40inyFLJ2varWzUm0saYKNzWXNhxIBSET9C4jHDv1/
msBbon3RZn7WSTHtsrlDop6SkOUEmgTDHaxONtXhCPz2vFlX65o21IR2eJFr66/MRZTRpg5pH7pp
LU6XEsUyAPskwdEwqMKgO2PXWHa9SXxtiS7L9IO2OGqHkal03nQ0KiJwEAQ2/uAMUg3GvMcMQW0Y
IxZOKGUJirxTMI9nSnxdrDKWUUpORpadkB/sJfm+Q6f5lOtLBY+fhIAscrC5tsGiG3hZtXWZL/Af
uH04tVRQ/cFFsB8OudU4EakFnhJ63Tg/psVaK34OOr8Lc89gC+fmDVovY2jmKBUFnnldJc4kFPUk
lyDP6iX29arq7hMxZgIHwGCs5yNJwr2Po19kBwIcYzeypnEuo7RmBPptW4idpTX6fqnqycVvQe2B
JDcU6mir66RlNq3GF4fmw2daauWL7lbWk9OojgixslZGIK2GM5XD2nOYjEy7ZU6v1qGzjVyLcv72
U0VebhcoyHSehwxEj495c3xjbK2w2usYE+jaeKQ5V4WcSObRexXXNO1V50TWplviZTWAxuUzeag+
Wr58CRen13hek9o+elYzM7yxCCsVZrrevUf1z/RqpVUlQSsKtT7owNoANA6sbjjEoWiFKQqLM1HG
C3Y7eyQ/YSFwYr0wxlpc5Wg3XZ/+bznvE+If0xOaaBs5kBPKc59XWRKpbancqtTwqTdB1VNw4zsW
pf01jwmcW1PXCFobrVogvbws95mRFyKIG+L8fCwUWhbluas+0sbTdZ7L7NzrUzY+CisXSZgophop
YF3HoEqMcl8r5XDpOtCbmKyVdW5VVj4EcHzl/WDo441LA1LjOdponFsAVv2+NXN51iuiXH2Emuqr
Pg9gOyekB5e54LAfGvAXBqzryN5v03lQEjvUYrraJ22qu1mQL1n+VrDtVQk+Nqc4ZLzx1mp1b1xC
rNNVF1mDtehhMycVoIAMr5y/dI2Zh546tCKMK+gyUp9vrVpTPulQI6pwzMhfiMZGsV4TpSbcUJA2
3B1cT9oGXoY+k2jBNLOOSqmXc2jX+Lp8/Pk6ZT0oUpd6n4k08GqvHv257sl7Koy23kw+s+h9eoa1
FQ5lx0gn+y/uQNx07Rq5jaiSPRWzRA9lTrpd0JOmU/sdccdKZKYiH06cNAZDmYgC2CgoxiUwUi/7
iuOJ0EPPVNbqMnGK6rZkRhU0mtsFj/rUDVOAwEqymDYYZwJ3FBqr0trPSZDDJ3lKhsG0orkyS+MM
qkGjH8yWGPcgFan7OiGvZ6rlfTeEBGTaOQbUbkARY7Qgc8bMXr94vfA0tAJemwakZIhz+LQ6TObK
LbmyW5ZkeuAlmC4m2j5F1M6aAK+VuBoWjWoYlXBwDYH8rPCynlvXzYcE17UVGNOQvbW5ktoRMz1G
ww3StqBzO6I4yN2OpX1aBxAWJLrChlyQWL4KEPmr3ypro/io9nBlp7kCvSg2mZFIDDPbz9ndvgxb
dnHAWWbssHFgLw/tNHF1ECIuS2udDQmvPQwkK5PZwQGjL6qS+k1fChp9qoelBKtH82g7uTT81NDm
EZ9RQjdLGSxd+CNu2jMWlJGBISrgCL7iFlqL/ybrvPER0/HcRDnKEF4EVi6HUMStXWxZp9kDiGgW
nnhKmpd4WJOa11oltNN0tl2sLqhInAMtUj3HglyanxoKUnertzEQVw6AL7lXD2eeS0SQTxe9wltl
G4rOm6CarkZXVGkg9Ml4WUWxij3KILUN8njxxlDLujj152rI7tpRbXNfQSSLUd3oJ3zZU2I+VbTN
XhfHi2cunQ4O25kEO5s3dmwgnHQmfLbd/vdElgZy8dVFWKJu25IeM5iGt5tQVyDFYmFoVb2mRWXD
1D3M9cp3HBj2qDxKR1tjX/RaYexSLDVflcYh0V1Hsy0CRlz+IE18cRimW/YcJjqtr+MMJzRoWzCE
4F5oaIw27ikiplSJqq80ySJrMf58t4irb/ao963vTGanBz1FUMAc6iofgWtUQ6goSIN8DtDD51In
/i6oXEgioZVr3W3Oi1aLbDUfb+N58NQoNiGqBfbKOudwRn4ys3ibHAQzmUwG4AMvuTpDuulJrMdN
7bkY3C+7bJzdPW/fpt8N1GmeOhi2a2AwpU6GLh+sgIXV+lIWZkaotpTpRSsruApO5603i5PUoAwm
bTNOp9NzZk16F1iF7OpA5lZ805RzzPiOJ+cus60lVBMIV7uM/DK5M3GA6oc1JiULDUpGrRceTzp8
HVseyKd6UJ23lYpAGvWGXelhOSHN3vfjiCemiSej36+sFUbUTIZ57rUt+0Hk5Fa18TiyNVIpK9x7
AFbWvYHh8KEYJMdhtenTdEdHNbbgxpS0gI1kBbgPxma+LkfTrYMCFtVzsvSrDIUyizK0YOq8tYiB
GIsdeuYI1zgJd2qej+eDZuVkpS4V9deptFjiWsOTZyUXPmOwj6Tc23lLD34VnrGbkkJ6kVUa+Vvs
is7epUMdR00mxbIrTTZDQKnYxCzaUn3GrTNo19mSK9DH4mXq2jfZZspyTxXbWPKAjRERMV7jEfWm
tG6/ywxhFTerIccpXNn8T3tFt9fh0DZzbz9yzhH2ZRq3YroYa9UVl0aVxMWnUQ62PPSp1Kd9QVKT
4fdtPD2kGSV5XBUkH/my6YgZbyFDyTAvmIFBXrb039Mpn0lPyAon++QqHXtHkDiqSrtBWzw/h8FU
hbqRpM+Uct1XXJS8mZK5SSFOt1VhfpZODeelckz10eTjJpCG61W9MFrOe6eU7zOzB7OPBXID7eqM
gEHG7XyexcXsWUHFS/t8pbDExrzMq5HUrzFTTDvMNavQOlZWEgijws6Wb6M+e0a0AsP+KrvE/GxQ
TheQayRNZqAUrXKR56y3B09OMYy3dbA0ICgab/sZQIHUKbJkMDX25gY5ORdi0aYTrFiC3eSUrPkt
b1iF4hVM3mSvi7VKrrAQG9NBMVfWbHb6ThV1g2WvKNGycTqFeNaOfpHUbX1qghuo946IE5YgM/ZK
1tbYu5MuYZcPdVIvD4pBYWEfYwNfT2fSGp69Jc8IkcrVaTrY8WgmQY8VcyRohLRda5+viZqdtLRu
EIRUq9ZEPeQ+7RNVL0KqsAi3XjTqCmuJKjuQzY47JmXo1KVm3uSVKhp/7GNIBb4HjOpVT4p6BiHL
bue0JnevPMXpCcCjrnlFX5kElep77JO6ddtaTnc5W+XsflLg5piAORXixnxRFCAlXfaJ9mMGRZPt
1kRX3I/ZksqLXh1YiFtjAOvUTfNACPGsqMR2wQnRI6oD3mZGqVt7V+q1mVwjFE032NU6TFGZq9io
IBrNRaRONSnJOajzJKqHxkgCyuILM8romzJAvt/1PFmIBJz+RB0HXb4sxLfxqJKvBsJTz9fJD+tv
Vtdc63PLlZl7qnZrpQV2pTRmaBu1c1vzf25Gb3Cv56E3mj1yw+7Zqpx1OEU7UZSftmz5L20yeMqe
RcLDoOp1TQnmp5LaxaA2oxq1zgwPRkFiMj3q02Imh2LUmymqq4EMncSMNe1GFln9tWr0TAN8QbSh
lq2ixKDBsemyV/nuQofvVz11CqwAu6nrEu1qdLoCR03VgbllfvcogmkNwoYJFZHysKS0aomNfXCb
cGKnNmMKTco3rcyU5rQVMc5RH5CPmODeKJkSgnEQbBDVkbdvslAjubSNTpZgc3tGn2zSJMHN4abW
VVMiizvr83SdIdxQgyUPMsN9TO282XY+aqxBQsvWaohPDb10zc+NqfLGLEU8fjNjm70JEq7PsUKe
WJi19niPFt0Zb5W8qfE7LaQ2A1YbSlKw2v5ZV1wc6Wm9rKfYZJVij0J3vW3EKNrAzNPkVarm1IUY
5kvjpeqbMf7cTXn1sLQpCdfrmokLL1t1iPAIHulmdRMHGJOqwou7yDk/qdQ6e9P7lXS5OhVW86A3
qjGElps49VlTdcqjwhbLO4FDiWfIWkU1ckTJBvusHuaEKa4Nxb1ZS88NikmfumsKQgBqLLh7p1rh
lMUJhJ1c8SvM8F9atB5fRhHLccfJtUXoYqltHCKVATk3ImpVOFOb8+Tb48R+1LYFgtdtyaqu5Gjz
6tWhwSN+w7PFuW7W5/OyYj3x05x0UjhqwuPe+mJE1Fs32n1asUQECr/8tlATtgBpYfXywtRmu76d
e1ln16rX1fop3nnZn48KZxRAyXbrJedCMZtvmPMciixSjHZU1ZwkwqQSa+Oj7F7rXaPb6aeKY4T0
awez+s7M1twKqIlXeTBaHQmcbTu5LZUgDJF+D9hFv8BvsWhnWcIZ9pltW+Edlhb9LjgWMcrzBbf3
9VCm7hgQtW5zwAPyYxb+sHT1c98l9rVt6ySO5nKGxOV0uvZGOQYtOW9E2e1NN09TP0cPoIbr4Fms
KLx9JSuBUZe+2NIbg6o15vQC7t0ootSIW+Ug2YliXrfZxvjJMo156DrxxoDgQHq9YA1bz8shVVFB
jQr++kcnTcTdkkKqOgAP5MxFyn1h+ctiqf2pk8h48hdFJJNf6gv2fDbx5PeSXMccnPVYtKGTJ3jm
t8711166GNI6he2GPxeD8XlK8/XRLnX9YcI3nsC0zjUwRerCBFMIvZgOeZImWQB+bC2vl7k2mQGQ
f8LRWk24/SY5zKi68sQLeOhLGcaw01aCfyYUmgmHK8OfZes+g2Jk/iZtlVzo2QA7oo9rbYmGVgec
voyFdR13ivM1XtP4BnNgHJ+ZqVLg3aa3sl+JK6ZHNRTMvMIoXNfniNPX+44j/Sk6xlmeIthPrzNU
ioVvjfV6miaeUMLUrvmCOHtwihY8axOpcU+Vbx7W7g5QWcPWrK3VlO11339N6t66NUdnvSWea+WD
a7PbB7pHBDvnwWl8EqaYvxnQHSBgULocwQFl/Qn8UbMk6ZJJFGlx094LR1EfjZjvLup1C5mtAK7E
X3aw8PvZMkp710EKHs/druwnHwUhikHdXbRrw6lbFzFwy2uyB0VxO7WN+6lL0upqrint+x1gnwdv
MVC/95Ct4IH0aY9UHUfVtTDymkxMw0luutZx8pCU5+WlLm14jvWU2BfFoHIIcLDLmYFT2/ZlVpJv
vceZlCq7Ph8UAAcVgovAs7vuerJGXu4wt2lNrrPyliUVRyw3NRIlIkRK10Nw/2XqawUiej93aXCc
xB3smYhEaYiPWkrdgFNSQsGmF5qYA45X3nTK9EGryS9nZelr08kCalDmuTX0ThIWIBrRdHYLBHXX
zoANdLWXcrxok9zd62wjcpYpL0WfkU5fQW1qadDWTXIwVwx/AV5v87aJbefrMKICCgGP8eW69tS+
oUpl0cvrtZZhpcfUInQpk9d8NPtnr2vBpFdDmr3ZRrNQvNam6h7kwPzYpmp15YHKEztlsuTVrNdj
ur2f+lccZcrjOEywFIomX0pq2Lb1qaEVcG8JCQ0f2gWW6E4fVsGbWhlYHuzJwtRSTulyZscLmU8U
YtUw00r1NCviFmp/GXMc1+PYfW6xxlJkzbL1zG5bxDZeJrzT0ugtBWHrtoWS9bqYES9sdh+rMeCM
cRoKui4Ez68bV3Q70tbazP5kC0oyi6HQgjLpmud+KeolYDOmsVJgrFh8kqoWwKi23Wp8lwuAS2ce
a3zCmEZg3455YLss1wEwuzKO1qWuPy2ZWnXM7oa9c8cBPAvHZGJTzXZnSIMJ2lx66jVjdas7lDWG
3OaFD5vOucsTc7obBr1a/C7JrWhgs6mRKg50iTNz5SnUl8vxJYXcGyqtA/SRb/gJ7wAlQnZ9+a1W
xTp25dY8tYlg2ZGlkQ5+NtI48pPGiw0CU+3pi8OWLubkm+dXWDa8R5IMqzcRT/1B1xVjiCg4S9wf
qqPgyiXWV093iW0PdmB4YrpqOKjdrSmWYcpv8bm0ltrySW4dv+IqXPsd3NfqFICZ82KpWQl6ODON
5szMBYvM2uTrXedK9SypXe1CmVQhA0Up1xcF5HvhU7ntH5J1Hh6bYXKpmSn58uQV84LeunNokmSm
lZ9zyi9RWVF4hu9h4NgOcm/tnzB0mkxax5jftvhufls+zPf4jA0EM3S8hkBdVe+bKUcmHvOuQ6PM
ErmGq+ibr6aSlWugTfEmXmfPAuSvnZxbY+Bsy1tNDBfAylbyfEo2E746OnbJ5to1O2pRTXtSAqNj
bz121Yurts5nUvY8VAKgDe4yta/vdUmZAw3vXPWhs8wOouwMrGwwQ35Iw9qUKl2SIosv5dL1lg9n
Z4OClLX31UvT2qFoFFPmMFatvTGcVHxL2D/BWu3yrXqh5PUrNOX53lm87sGa5pqZaaavlC9Z4pBc
A4UbPeKocnWtnyvaurWPQy+efbOGCZxrY95GXltn93naQ3NVG925MZOc43G2xrJh8CFtCxPVLbWd
5SibL9ueHMev3ckQkWhhzVMpY48QDMI0X5ZEh4PnCK96WamCMFcnZ9WDQuQJb3M3raGXdKnBVIqL
/hn78Kzz+cbmAqKKhh6R6r5CIOqagCzRNViXbZwh21FgvHZRbno1O5yCd7li5zpzztbH66nV2BUV
UtOY/V3lfSIuprpfVdGaPpMo/jYPtBt9l43wQLfLAU+ETFG9IjPZejT1bVPG62ywUZtok+VPtF97
fQbDj5ytmXEjBS6ntnZrnaWJj7mZOWuYlPgiTRviNZp02G7hTEKz6jeUF7jnOLOqsOQhwmmsB8jT
XtHrBpzXeLShHS0bx3AUaRbRioyHgwTT2wMS5ThywepvfxThrh/3Jjd9p0MrHAWUB+/82F2c0PSy
cJ+WkXDcaC72ECtO1vYKuOZpb97bWr4H576j3R81phuSaB8oVh8N2hl1uktNJ03LvDSoBtKeDq1k
2FnjyUjJszPnk8q9WJWPchr+rEXs0Vg3tI0ET5bU+87tWJZUQBQa0alutfcKHbDLsobk8eum7c9X
AQFBqxbU3GbNMo90Kq0rR80bZBmtTRs/bID4S9NRlN2vr3Ksc8D8Q2IoNiNk/zqVle27+UFxlPcY
dbXVyiML/OOdOnXjBdUJolXZYEZuYU1/Uebz/XqctF1Uiiqa+uM+tKRuwz4rj4TRUTRYcrauCOL8
/8VdobfkXyKJQW79/q4G+r0ogMw8qqW6MdEUcTAttq0mVZqDQA8b/vp6x7JU+vhEBtpQ5bFrafA3
3l9vIWDGcgpIyNW2rs2mealONht4Dg4cupUrAl+SD27xeNJwSYCK3J3LMmRikXh/yTzTy3Sgrxfi
j4gPjVJR35a9FRpq/RFA/udLMQ7R3eJEtVzbtI8kEUq/LrY9D1A4da8OzM1s3MHdpvFdfvTFHQ96
V9VJg0OqQsgufrTjS7F42YvkdnFrpxTj0s61w67VOCT9+gv7s+vAaYBtsw1IMqHePz1ww03ixZkZ
FpNhHMiCk0EzO/oHupifh8UWkEveEas3eqJj1ohYevri6IxCGg/GDcu6w+ZN0atdkabF16Gs6ZYY
2FU/GBo/3xwQCjo8+BM0wky/q7V+nNOlq8XTQo2qthuxo0YDKNkS6Qcrx59dBbQQWmYViZFnHz3C
LOdV42AQDlO3G0+tzEQYOXV/db34LmjblkBwLbRXj0N+rLlI9RITWTii2eE8r45BmXfz/tfD4XgV
5CobpxTkCiMcEa7xfjhkkqMTli4jtLt1pmESa+AIl9qnWm2FlZq117++3p88O4wOJr4NAB465tP3
17Om1pqofJISXWrDrlO88cZp5vn111f5efhhPtnUgORLbG/Y7VP8MA7WBjE4FU6DWq6tX2U4wPeD
1fZ3ce0o12tBByolE9X+YPT9vFpsylWWCgcJNQv80bP0htVLxjI1WAtx+nsJ1dnYBF5ej+IP9/Jf
MjD9t2akdwam/6HN6f+ggWmzQf/3BqZd91o/p38jgOOpfudi2v7ZHy4mS/t9i1PCWMNgQ6VnMg7+
cDFZ5u+2inUU+7eF9QyH079dTNbvDnov5jVAEOLCiNj6t4tJ/x0NGdOErxmZ0/dQ7r9gYtKto9ln
Ix1EC8nGlYsAuj0W9rVS0wsyATjNJPEIR1VZdRkspisAslOrNP2FPh5lndKaSxJ32unR6FKTCEZZ
gGyLwTSzeAMDD5ErkbIqGpXYrMRIkj2sY83cgV8pdlkuZRVJa50OjdRbelnd4np+VtjKFAjIFk+U
HalFyS5NrrpewXXIKotgJxES6GCsixQ8s7au2EoJUThppq5/89y++jyKCmZiHgtpHVYnNueAw1bT
RhAaY3VvLmhHqHsNK73zOI3nW8B29ilaxp6Vxva6R7xyqQy03LU/0ZozPtkJrthDtTT5S6Es7U1B
ywPsejJyVh5TOIm6pEjRz2OuXDr1NB8mlbazjx9mea0oTiN9cxvneWj09IEWl3vDUbQiYq/hqHNO
O0ExAs5Zaxw0WG7vwWGC/zeBUNM5mZTqRdNju/qsJsA7P5NyT1JCTBctjdBCGHekEcxWkCBPktAW
LCKP4mostUDacwaIH2goVSDMytSNq4TUhMIrKoqdlTHwLaYjrXiXqlV7UfQpWi5Jh6LbD3WXgX9K
k/YU3WL7srXwskBdjLzddc7igkHMSwN8U9zpSyS8tbmsBkIvfbIN++GUNhZ8rgF9TnWa8eLb6L0o
dKA+EI65jz2ruKrF2PN16nYl0DqCKA+IgJQvqTfr3flQJAoxzJXRPSCgcJ9qfTJf7LQGfMjmYfls
5kryhSScnLtxiS2PdGHaw1YjRSphEGxBg15MPRI3QWLVhem05uvWyauuirY3tV2aKeAOKDzO+b3s
jd4M5VxbJSSPrb6qDzxbv7az4kJLCUf2kXSZkFhLMdg3jkMtYMNuqieQIxItrGcHpzTxAoIDnNMm
6V3X5C4bpUxbptlvBfOMwvogHjry4Ew/6ZL5G9ltLtKVcUa6EmdL91Ahbwn/P3vnsSQp0mbtWxn7
10MbGnwxG4KIIHVm6aoNVhLhjtZc/f+Qn+jsmIoM+3o9qzYr6yoIcFy87znPmZsWPUZbuP5TlWaV
drBGLL1PRl9T4aeNPGlXtrKnX20fi4zuK3Xzrzgwe5+PILa8m6LTCa8pFsJgQ5SjXR6QxufGh7Kg
+xy0Ha5zWrIzywsni3wIDJX25E7Q4iXHrmtAmVCCRtq3JlX2SSeI/WdTep7cla5XG2yadYezvGVN
Be/KqqLZScqnfuVMd7Bg+zOaJOM9zDx7a8tXtu3v67n06RdR9k1DjarCLxrldc0o6TUCQnLf7G5d
1EpfPaNrgI3YVvuW3R8Nz9RqkW6AV2E7Vg4E1t4NadXPe5PYECPUEh2t5lhtDEwChPB+kK5wMMxa
z6KZdITjTAgH5WWlj0/PR7U6TdoNDNP794XexW3IzNe/U22REqFgWvIdGcSUlGhCex+TQhdvapCM
j/qitXc5ycvU+9yhol/F/j7Ejl1RMi4KQg4QrlRI1Tpgp8yQ2UekjvPXGBStf+WLIVE7ZuqGSuic
ARogJ6d8mHzkWagTqN8HSZlPjyg3DSsAzxzbu2KRki0b9VdzB8dVxAzRyTdC35T45bO89CLqJnKh
KAHp5VrFwzyGPsJHRv3ocy5FKEK16Hn1+r8V/YXBeDsGvLKif1VSfS1//NdVt/2ne2lN3v7mvxZ1
7w8oExiIOZTZ28L956LuGn9AZ+J0aFE8wIW8gej+aU3W2AtwUgUrAlSIHQEr+L9Xdc0x/wCexrmB
HQI9SIJC/xNv8rMV80+fjWay5dg2Hae0jzYbVDwWUkVydh7mFBUInShcxE5mHea+tb7ondTee5Sl
P4EVlrsqW6cD6jF3t8TzgixpwXy8wqTG7md8kC0klhfP8/Eft/AXvzG//4UD6M872/bLL/bDqZbr
Y+fbMlJWWtyY9lLfyrlFXAbe6w4dRLzTW+Hsm8TTA2NcyJmy1vejRswYcWANXfsYALaNqCPUIUIf
cLE1oQVi7OhV/rwnRt56c+FOt5P1757htmN6cad6NbjMllJGQ0z33GqHlpQv2iyVJ9PvOi28G9dG
nTeukDoDJ7bZ+jTdxdjcc1c/OZ0QAhQLqFMy0hH/HpiPp1AjjGrvN6wubdoXUVfVCrnPVIe1MY00
O+LswgF9qwP97pefnFmqElQ1Ib4yWsuE1bB2x+wpQQF6RckP5dkk9Dc015ET9R5Rga8/7r+eXP4c
FycnllGwZ0Lvn0dA0YvDREBuUPmluqti/cfrVzixuv95CfOvL9SHilbo6ySj0UjSm7VuUgqdZfWO
kjf92jVOqR4jERTJolOeLsqoWMf+4CfrvVRTKBxtDoVdInOX3Te0L/ahyrDGG5oRXzARm5tX53cP
/sTDQ6+jIqp0yiNT5vOu3GLk6R91B4UlMLJWvbwmBEheU30tyPBw03egxLDlG4iHqoH8bKSlHbJl
5R0tOafX+mSY9/U6zDdWUy9XeofwQDZeFxTz0l8AR517byd1qaKbsl6R6o1kcAbUJICKEVw0HtFX
vX39vT27HP/3U8Fq9tf3NqQyUTZ0s0iRuQQox2pQmvha5Kh6vhnZSNH+yaqj1tHIWMulRSFJk2ks
6NLp82A8oQBe9mm7iWLoPgVaOsqPfZnYUYIGJ/Lypd+NplESopo0R6QI2n6eq/GInyPdGd1g7CUK
alQRM6nosXkY+7W8scehuZprNoK1w09uaXbf2AktgE6SVgCV72cHneLOJGIbgWFrXSDo/v5pu+Kk
ckvQ8opuwq2iMl713RYwFy7uiuyxXrzD64/7xGf+r8+Ek+dfH3fT0l0Qy8zj9nIEjKgKQ5g7BRkc
w32dFB+R4322+7QMJ6IhA7+wlgsv2tg+xN+96JMZl4S5wbNbu4oknGe8B05uu7vJNmxOQun4sxh9
jyZNrjwX7ccibfpJBukHoueE2Lizo0creM5LKLCzt3MyBdczOYBr5fCw68K6nVYai7SBsiJCQwKr
vLSvSz9R+wZ/NUcI1GKaIYlg6hpyLeyivzAxnuCB/nwfJ7PxWDp87rpRRYlIMmh8kNDkSM5vm8Tv
GwsmWbYdiBa9ZxM9NT6kauEffX8dLqwGf60Q/Hn9k5kZqJStccxVkT8hWTI4noVJpZob9GyKjap7
CSp+bmyfTM/x4vNljb6K4O0VZFqgRlxiAQLOaN69PrT/WpP785ecTK+tEkDQaiEjjGp5GJsGFhyp
Cd6gMQBnfzb3LMbH1y927jvyTmbGgeiLtSCvEeF6Zx0W6conusMaCw+zjjRccgzIpL7S7PoXqs02
JMOtvPAlPTsKf/MlnWIoPE7sy9L02jHL0vK6qyk36JW/fl6ILL+rDaARjsUhfqelDgkptUncg26M
ULc4nzvf9J4dWdDz4JPQmjJxjwkrtsLWWQiVdKbioNkl1vgiM7Ymuai/oWUpPtlZWh/FoFNHobzO
Vq0pm7kNM3uZOa1M9QJSiTjV4+uP9x9+/N/8RnHyfDnKDyAU/DLyXX35QVWZzCAEPMu16+BMPCBY
Qk4j4VN6wdAqdaPoUOdhPyDLD1ARq61p686IkeuWuPNO3uXuxODLelrpavTl3axaV3J0XfTvjtnH
XwmwNYZQx6z4mTjQ4TMyzCQs0p5MwAHNKRmzKamjjsNaFUzoqJFel6mQRzfOvEfdR7e/Q2ZhwMn3
vRE92mzedWgA7q0Yn/0eLp+4Ukvns73LDG3dqyJGiqDDNcU7xA746JYmha/MsoZHzYS+GUxe6T0k
jo8ihACQ/CZDdWvsZrdAc1F2pvZxsVtJfUwr5n2PyKW4xfWSfHbYtt2g7J/9+1GUxt5xZ9va5ZjL
EM1zDCeVNJ9ydydSBK2Y8kpMy3OV9Eczrdx31pAT4LuU1fpLI2nv+5RniEBizXeiZimtp8anmhDg
XbNv29wV75aObt3esOOs5qJLSQTnWJj48aoBNYKICd4TKT8v6BqxtnusFK1zu6xoZrSeP6RwEg2W
ulb6ivexnLOthe82UDENc8i/5hSe3llZIR8k1Y6rBtPr0UlMKmM9zFMMsqNV+9hs6nShnmFPWdQt
HULa0hSYRDk9O8dVlsYnV0ccHkwYECUaHFc+uLkntOu0d7qfBBWqX1NeixsEYjWqA0R0e/Zg1R6m
+wj9FEdng56KQM5d7AzE8Bnt7L8r/JW3bMhJvSmLsiwCpzZ9+pEZqRbamtG7azsbKTbeBInYARPa
p4mkJqpEK9aQvV0jfQ5SM9GKSMyp9YmI5jGyfNm+z8s8/2pI1/1e2BqSrCGplvJ90+twOp1x1Q6b
aAJbANWN5MnNrLLZGbUGkFBSp6KhgkvvDeS94kNiVmVClogp9QgmO6wzy+j1Q6xkaV81Y2deSfi6
w4EU4JVSaueWbB2r7LZzFoFWQRtlG2R1NsahS44H9bhUH57snu8+wCmCQ8/POvPtYGtmEmY9vcbA
WEoVTrXjhgUCtcBthbghsQjPmLXGqCViApT8Fq+8n3M4DbBKrZ/F4jQNmVCrW+7MeO7fNrVTolGx
Fy0/6AMiocm30yOK3AG1cSr6p8RgXO+G2Gewqz755aQEwQY22hfqpgbaqbYCrBd4w9pEmiD7e+6a
On8gBNN922Mf/NTqRDztNbdiHDJ0khC7CZshV7dyfMnpc/aPK75VfGu4hFTrvY2HuvylwT387iej
QWg0numfDQkj2c5oBnQ4I1rW9/B6iRPe+kTf+rHrUwKHrPJnldj5e6w+qPQSSq5DqOx5tgPDsjeS
D5mbXxs9Ge4HWnQfl3kYDqbWDhiyM2yCXZxYV71fxfU+drSYuJbUvMczCtKArOSgHhCRYfasNxeZ
gw7Rqa8Jep3f9UZBjXHOi+arx3DCI1PobROZFewiOaWWClXlW5/HbpjTPZlw11Oh46bs45ZCc240
deTPqoLSuORz1GNXN4mvNdZvUrR1Hy1dvqx7SL7abdytUxcwKRRvYgSBzJp9/Vk3vKW41utYv0PW
ul41Q9p7gUWO7gcb7vpM8XPxb41mlf1etgSQ+9pERTSJs3sDv03Ii2wip5lmF2p1hQdKyDWnvIkO
GuezYqLolyzCJtwXW0iE+OlUZNntCzXp34uE2iXtsMxB9S3m4VvDiaA8IOJSRoA/PCl2LoW/u0VU
MC+Vi5gJZ3udo6n0UhbLBN3mpNX2Z130xddREWURKLQ7mzejwaLsSsl47kYC4ZjDmTN3WSPIbtPT
1LkVs813+PoSeGbDdMqzaiZroMrcsj/tF3jKpZVcoeBbyKmz/jMgw793TN7JWWAeiq5ooD9G1CBb
ej2LFSV4NC606E/ER3/+8ycbfhT/lVg9s4zmooIqWUpaNYK68uDAM7Bl1b1Fok9ONYnkBOYK+Eix
5V4PLVtDUWXpQRqw+X1nQHxpVw415Cklqz7PPtSjh6HJ7BFdKQCw+J/zgFfIKkuM2XVj+9293iJ7
ef1FnNuin4YIzJS746xfVZQPU35LTwb9WI4hBI/qiEiOMNUO8y5fm+iuGrahR7V5pox6vITb/31V
DQXxX89sHtu4QvpNFjlLrj+gzo3v5qnOP2kNAZnLhKwwoxcXaUOZblakSwlHz+qw3+zBvJOzwUK+
8ZgOdhbFeH5/4LPpnUNGZpaRelN9SzK96wSoweImGAH+vO8du/sK16OhHjngwz26tURRSaYcUeje
OgP8MCZQCDoSXv6AgOsPnPxpvxCWORKT2qnknaaKhIN9qiqxd9PR/az180j6nVexBttWzASClP/C
mz33XE/OJKVd5xWTaxqlw2yy60m3QlGt+v0wTwgx5yZ2OKeadWJj74nLH2mXV0n4+qg693mfnFZW
EvgwknN+EKVbfHaTednTnpjDvM7rC6lKZ452/kllpZ0zr8WTkbNzM3dzrhXHojTYyGrZjxnE64WH
eOaH+CdFi8RbMy0BW0AgPabQhKYpzRS235PLJvP1Z3XuCzxNZijL1dWUNavIctb00E6pvVOZtbkf
K8MLPZYfaHz58liWomXsIc+e/DU/6okZ/7xwC9uY/823cKpI9GqtFyMVKr4y4kjreFmOSLXSR0P2
2VODahrBb9q+x085UNqwnLu8KZyntZEwNADgR3WsiguHo216/t2tbG/iRem6bJOMgdnLSGPbjLeO
BNVCd6YAEqu2M4oq33tiGf9eTco/mXuohnky75Mqwp4Pzc5N/F1lVdreauPqzevP9twIOplm+sWo
vLm1tiIjURsN7kc2O3JEOIYg+PVLbHf7u0d28qXX5BuMxMBWVBXnLauxw46OYPg/Ao7+e6HzT75l
P56oBXhuGTWN0+7QeryrkCHfdGpagmkhw+P1H3FmuvJPjsTlOJGhxek+Sucas3WvT/cq0e6Sellv
C82hmLbwebsDfmx3jC9piK0zw+1UYlfOxYxtpayiItabD7Ct+EGulnMy0ZS9fsosFzsJUQIJh94p
yUaSbePKCkBQrO0Ob5e87VW7CZ7BPvxCN1HhReQgHHTu2GrHvBplw4ZuO1BrC3PxWpIPdmM5TXVc
6mJ6rIt5/OTNWJBJryj1K9OkVxESlpTCTwT+Ux91QNVbzGuDdBLHUPtkgJ/Y8ONt7+zmvhufsniQ
H8qloOtkl011SUd85sm4J1Mf3mW6WUrmUYwLJFCwFA5116+3lsIilWcy/4Q3IrkwyLZ/9DdD2N1u
4sVX7xrI7SsfJI4015+W1T+hk+k4vuQEiYzGsfMn9YUk0kv5BefmXPdk96a7+ZJXPi0qPEy3hj8M
T3pFagg0EPwjZgbkuEvFQQn5NV497RMiED0YWK0fXx/sZyaFU6KuNGIFbjyXkd1RydKVW4QG/mxU
JCq70JA5d4mTqa2l5eLj50kjWnHDVZyZOp6XrLrhWpcSBM6NkJOpbfVLWdTwaqLegimRTM24Z46Q
t3Vr1NhZRwg4wJm+/71HdjLJlWjMOLn7ScTZETfBpLtXCBfFbpp1b//6Jc5sKdyTmS71ynlFsSCj
goLTo7FuIdElxsUeJ+QRS+2l0WefG+0nc53oG2eGb4DzNnbLG4wU1q5zqzg00KEcSs3S7gb81tdY
2R8MPvxHzy2KvWdU9YehNI2v1VRg1EmNnyVHjAAfbhXgPHqXTHkZjYGrxXWk0gZCVyI/rlnmHp4D
gzkkl7tJ0+ZgGRJ50Nr+CPmbilRdOPsRkS51j1E+YJD9nlOC5YQL5y93SFIeqwSMrZc2MFXZAM1u
WjyVvN59LFuWY6hfN3Ig8LfrTDdc3fgLmRXNweMMemE7ee5zPc38Ix2qQslgcgrwN+pPXlZ5sPSt
u3NV5YZI0Pxj2pp61GpTfBjBQX1OumbYWYXSo9fHxpmxfuo7qLBMitUykqgrvOTL5k5+u5oNfmlo
A7tRkxzLQS6NP1+/2rNw+Dfz4Sn602uwSvcLoA7Ve/qd53bV3orLFe9B215Ns5kee7czOTV2Zogq
HBbcTE2Q1E9gPJkbg42p3otUEyB8iFUfnFY/2NOMaJHw9y+YI/2tRZiTnqTMkGM4+qSlqi58Ruce
1cncKkYcex50ocib525PDpWO0r9c7sHIfOwzmT2tigLH6w/q7MjYpr8XC8eyJDIvNhM7vpAysq2l
O+qqX7554zLeZGM2Xo+u7G5SlaZvJ1lUqMHyLmwyQipev4Mzmy/nZJ7NITplmt7zazeZ2JIh3YJJ
dilo81wn5hS23HSwlMyElkVi/NM0FlXr1O5BD3U7Mc/eTa3NJlKzNSf4owEEidXjwhFre4a/G4Qn
U65uwDYYa7YxuqOQNAxzGeoyz0IiN9sLu74zU65zMuVSdMrtddHSyFsW85NFsv0dkrfvnb+W447a
yaV60wkA/t+7WOdkyoVChZzI9dJIYiUMGjEvT9a0Es/c9j28uNg8+o7SD5NCJbmStf5UmiDJMjdj
y+fWOW0MavuIZrVlPyaedb04+MY6z43/3rM+dWshNrb6xWe5Vm2ZP8Um5WBjNRUtE8f48PpIPfM6
n1ejF59KtvjVUEPfiAg/EUdEyaRzYd5+sEGjXTiJnFnYTnMgu0npM8hlLtHlkAomAx2OJsXBdApx
xPqJVTIxhj09o/rCFc/9qJPJBhFss9Y4kSNeX79zycG+Zsh2ADjqS6HKZ8Q3rr1d+8WDQx6cjACF
qFB5WvqOEmxxHEVrPqoWp+2SaFa4NNX4luuSVt1laUSkY7NzEn9Ff1wSzm0bcu94M7RNAZraLt1h
RxGhD9t2vnR8OvMhbRr9l/c4iKafaA5lHJ8cqrkTHIol95ZD5dLl8bK1Ob4+iM5d52TPF7uNZnoJ
83drLA7N9GK5AReJSplyGsgzcBCvX+fcez2Ze0RRohFrnIzq7UD6EzHGkASFtm8nVVyYe87M3PbJ
3FPRDcRhgjhhHCfMtr2w7/qmXPZ/7wecTDiGO6LSJhAC9CZAPsKFnX1sskL4C137v3WJU7S6bCrc
ywr9Ug7XCdcvDs+uXh+Q8V4KJjvzFp7juV6MfBgqg98C4YralETdWlZIzKCVPI5jcektnBlQzwfz
F5fQ0myFDCaKKGni/kMc69iuZ2lcuToYS6Sg/dXrD+vMrsQ6mSi49XYepJVH6CzJ9KjviWp0AwNu
fAgvB+8vYdWvX+ncQ9v+/MUvWl0WlglxdGSX9APMkkDE3AOyYOipuHCJc/oe6+Rz7xOzhEQ35hH5
rQO7+jm+1udMA4JZmsdp6tDIby0bk/LCPpNGH7SGbV63he9BE/Yv7svPvbyT2cBPHcoCJcfotGqw
g00wIbqd4RjGl7ip0M6bS95ejWY8CBQGw1foScYXsB810QyDbX3vF226FsRJbDwZwtvSUnGM8BOD
Asrr7+IkSO7f6/6pN6jSMofjPZpdC8aiBHb8drEHevf5fDBb2e77mXIr0kNEvW7l7zoLEiF95OEg
kmGCieA4OAe9BXAKrxEYZUm312s+DonhH3vHTBG9x/Me7eUaFnhH9vmW5zjI9KaduttmhJNcwVIJ
BmBY+j/wv4n70QU/dAQnKw9Qn294g81x7DUR2lli3s96FxrtpTnizIq86bVfDkYFacaswSBE9P9N
gAgz5xSRo7vVWw6Lq/lLW2vO7m0rLkzc9hZT9btt43NIxYvxj1IzhYWc5tG0CuyW9lD5N1lTQG9W
bMLWcNaHzVmlXLGryfG9g4NA4AzkGqPdW9CkQ46PSFJ8WsbtLmOlNSCT1KyoUw7eoXUscU3zbdyZ
jnYYoYFQjSp5tmTLqulLgTWXLMJKi4+99LurDatJ558a7I90jNsJ9ASkG6fRxgdkTdZbBdf0cWhc
50cKv9YIO30kFLbvMvduog2dBbgkYJvklhk/wClx4E1oYnqT0Fodw6R2q+GgJd/pkpYVjojYvC97
I0P7UUh6ECaWIs8ya0i8aw+MzbEQK8EORqGe0T6c95C3gEAuvqeiYZ3pCmqetqpQLIC99uQu6fid
NL/46VLICWfP0bwwm63uczvq2Ve/9xFSak0r6EfgeVq4tTX+qhsDZAe9eNO76XTtLPRXO0M81An5
I/66mLDS2xSc9Li4Gp2FzjNvq2nDLCo9tccgFh39eH5f9mNQyriN8wROr2sRHRgikmkPblOlX02v
7ehrxjlSPScrVLq3Stv45PSNea3SstmDcumao16UlCoMsgoAo01Ta8DuipvI0vg52TRU3s5n6Uof
C2YDY1fGQ05ojFXOPyv4KeMblJPNm9zLR1rlvlDxJnIR35u4UxaRDUJFCYiAKiwh52JQgQqmodYC
IHIPe0f9gCHtfFILp1B4GoTGgBC38w8+iPcsmEj3/ThlqUOA9AQPJ4RU57/vce0AFluT+ls+LHwq
q1RrhVpxGa8MklWGQKebvkOT0JgHJDoDQ3qFiblZ08B/MSCnT4thVAlGstF/X5tx9ktD+pQdcYMV
MvRI2YhmQEGAj9uStry9IMMI7MnKkTv4DrhqN+kHUnzkMr3jxFGiYRoyskY4kcDpXcvCno9ygrVr
WaNl7uGO2PYONnd2NwE/MTipTfrTlKRkkVQuXqvMFOn7xDL4HyDEY4/Q61m3rsZ1BZIol0SV+woL
mrhqOq38lvW22+zmoRdfJk8cYp+69w5b1PII8wVYkFTCO446w3KXZDbgY7cbV7xjqrudVL3IA1Wt
5vMyZsnXTl+zgzYqEBz6kALydTtdXI+006pd43vc+kQb9HrKDFgxFpWOJ3xwtR+xvaPz5UMGU/uh
rXmhzN72N5Gnw3sNpMwc8FV417lpzPNOlqXekTug5w9u5Qyf4qEZb2g5tpBbfWK9d3STxNsk60B4
DDX9UFrbos3fUGmujmWuOd9Hd6lDxgIEwCEu4Cj2ssneA1H1flQDaEkkdMXMIxFdl+wzgsJQSQPl
bw69qNeEWTuu75JpzuTB0lT3lDilvux86h7OjtRNsn5avx1IkMbqAAE0XUGU68Mk3wH7RgxG9aZ4
jyRas0Gzpf43ssc4aUrXbgiaJ+qUi2E4f1j9TcQPHMhVYe718RGxXJvuNRE766GhmHivilkCFWIG
ybBMrtBGnXrUcJeoDjnZoMiQWSytNkgIwDWwr1YfWq4eA5mLZ+Teo+7dEp4ufYDERf8DIq4jgtXw
1sOSCZ02jwHgG8s2bIrVBrgYmDmjQfQjdXKQx3ej3flZwL/n70wyV6M27nLzeoCCZe/56cgG67RV
P4QYpyEkwH04dBQdPwPuAQ40Ab/hCTXj6F9ZwCGcoOg2XirDd7wBbZkAxYYw8qDrUPwC0fbTVWHN
YKh9kTlPfPWwrKxUNPmuYCRDLUz8aVet5dAeE6r43xxnvPOL5kOiu1kbGnChbmagnj8L/j4jATFP
4Bpl9mAXnvU9TmHME2RQQyPLXdO5SpDXewcrZZ7aCyDkgLPJ4Xqq505mh0rfqp7kr9iB27CgBmk9
jDFbnZ6+QVfKJRRiIwMRoGI0AdUZ/RPgXVNFfUEaamZ5DwWJDe+yim7jKvW0ChqzdhmKOabaQKf4
E6O9Ku1bRbeNgV5P8SPxA45N1EttfIYENFR7p0NqhJaqeehis7+bs+U9gsVNNiHy8p0mVy1HV5l2
P9TsVsuuQ9hVofmWxRclFDdXZYSuAci222sqjAWoKIZsuNSVBqgu8zecfi+HNyjSpjdpLuYvSWV3
y9HvYW7vXem0/U412UTgwaggQ7Gk67SnqkSPSh5BMApVfsNSOL5boW/e15bq8ZXqyVoHBCg3WThr
sUY+NwMnAqYMxrGS1ZTsdG9Oh12WDZl1rDGkfQciLj6zMWhJnERvXCOzI/UUX2rSwgQtG1nudBGL
HsGFF1/ZQ0mxj47ucEtf24GV3UEvKDf+pZ3fZmNbl8HsmN2b/xYjA4Ndg38cy7z4iF6HW0u1sv74
+hb0zA7slA2Rx8ySA8GtR0IGYORlxnd7Ut2DYO66gphs09xipRnlIP5e5+eUTcLUOZfpdkHWo/pJ
IgT+xTnXvSKf9/vrP+lcVfLZBPRiizfpdpfajiOO3khVjNBDPayKVB7czOi+9RuHr+tHgjCKro2y
rnDDXlXztwsXP7O/NE9O1joqUVejincEKPgugau1W8YUMwtm3J2Z6GNojk6210Arw9/Q1JVqJv1m
aiYcvrYsQ6tT2kHq49fXb+fM693Mki832PNqkiw/Tu5RnyqWnWQE9biW3b3I0uqIcFHtIH0Oh4RN
yoUrnjl0PZepXjx8ls1euqbEKKHl8oOJTyi0SJa/zpiwrlDtz39vHD2XUl9cx6jgApjm5B2dniCI
VJnqjr3lGNZmJp9ef3hnjsqncZyrimvZQu06rmAN73rhPqh5QeIaA1z7e1c4OYwTEGJYGs2jo+tr
7/vcsh5zZZSIWEhZf/0K517HyVEcHoCiZwZ22csacz9BdLip5so44AqtjsbgzxeOsmcKGMbJWTtu
Lbur01k7kv3ziUPslQZPM/SL9EeTVcuVdHvvgirmuVz7m8L/c9XhxZt3W9XqiPLTKCbpYddUKnn0
iMB5oNPkBoB83cgisAENeF7e4UGzdhXAaGiK6RxaLB4fhBK/Clg+ISR6eTvGs/EhLyZCJCZrCk1O
Rns/Qb1gV9oSJgNYDTTRpNupzH20CBAh755eq0tdGsVa6V1NGoE1/WIXe40u5KExFuTrwlQPBDFl
R8ur5V3sufRQh2WCMVyTxuPpxVWhJO1hBVuDJXTdl0Cb9xKpeugNSCU4ifboCbvlwkA714l6/vMX
D61JFIzBXGnHxi27K4N95r6aVRpiYuxCOyaOpfQXjLZSatdwUvU3KUiwUPngal8fiM98pt+9tpOJ
UZpJY7Yx8OJx6oQV+saqiOgyrTZocVMcPcNtzBDnPUkmjd11X0dzLEJ3doejD+6aE8QCS33KHede
5NSnL9zWmelaP5kgrTTpelub0qhVjXEkoql+Qstphq//6DMzyP9KlJWGJuaYr8/BJUBcdyo4ZUP7
4xB8SebwvHD+5rmeZp8NGHxTK11lBE9CELOjlkOdUGAXgHe/xy36XOifE95aIm6qMk4+Dy6KY4Ki
8sA01+VaQbkPYr9NjusEFqLoRHwXJwMpnWrBk5mIx8pW6kn21ffWITr29SdzruX1LHx9MSDTKiZj
RtHvWeOVZFZke7tilNPhHzbstfceW8v9DubaulWL7UQiozVjZrrNuu2LR8sQW5h0yqdHssxbO3Wc
wOyEcQHod2baNLc/f3F3fjKv9ip4qARXeE/CHRBbUCvdmWLF39Z6dvT6YzgzbT7rt19cRyZ6IRPI
XcdULI+Qo6ujFB2sO9eJA14i/BBcDa9f6txPOlkJCn8cjLYy46PezuPtgi5sx1lxOkCxxXeI2eMf
j+7/YBcvYBeGTsXyPO3iOCwn4Krnv/AvyIX7B2RKorFM22d4Gxs56p/kqg1yASnU8KgiEhf2klzl
/8Gh2hRbxLEOTVBsDsSuGvr0f/6f8Qd/wSTUkRRpUkvJ3/xPEBdkQv6lRApekh2UATxr4z6C5Tlt
QTnwilwJXnqXzni+YfeAA99hwyaBr53dWMANztcv42rY77FeGoh9fJFnO2dtUowccz++nbJ5RilM
mNCXLvXBJrECECOXltq7BaL5jwlkvxl2SXlNbEL9hv42fplemydgwBQhbqzaQJ+RWGPypopt09tp
5SqfhqF3bvG9eU0o5tb5MEuSk4J6JSh9i7uYIOnZiw3/WhodN0xAyNsp0QUFf8qFn6j49PeUIkhf
6KbY6A/II/hFGxP3E9Fg8UQL1NpASEi3vrb2kDwRFwH1NoUS/zPpUlj5LZIj6u2zbId9PvUOWGsW
rFZPIXgt7aaid1xQHEetLL2bxowd3Iw455KwVoVLt8PmYnvDrODRuJORfO67ZLgb+0RJJmKx2MGY
FMtTyrnfPlIm7a4L3deoTRSj9kDWmK0OHVnlJEtR2CVZxaMCQVQhDrWwxNsVb++lcK7qVTejJIFw
cU/NzV6ZUGbvs+H0MZlLlLO0MO6kwCeLz4ZTvTfmDs9+wuyJkjSjCNgAcz/2whFR7XqEmliT85ZO
VfxGy+0EQFlnDRCdVW+80YqUUJXG8707m/tLQlyaDqlxxCe8T1oEowFCVf9Kd4uYjEKv8XPOsOi4
A81OydHiGXLgVYUmvrntbJGQ5Tr9N2NGaR1YEjdHZOqF89bpM5L/fE2N7yZJdiJFn25b7AaSJKjo
U94ZnOuslGCBpyzGrjOI+g7sD10SRVpgups1z/jlo2ArgpjKaxkMjdF1PG2FwlWfhLZhnky7wYfV
ukvojXgcd9WiYfwY7OUH2SrVz3F19V9zteoPbrvQuI5L0wKnrkOF2dUTyra9pBAJOcHWSBUrmiX7
lrpTP8FdXxdcT343kpgV11+Iw04BS+DIQYNLhAItHrjzwfr/2TuPJVmxbIl+EWUHeWAKhBap5QTL
vAKtNV//FtHCqsqesJ6/Qbe1Vd+6mRFBwNm+3Zeb42URkxJvRFtg1xnthFiUtjTNZzLatuVaI7C4
UhvirWqknbFBr7SONPxlDuJ9IBd3CSPN2JAuQvKxtLJqvmclyK7B4mTEdCLZHvo4lLyRQ5YbG6wi
prmT2kADoLB6jb6L1jypCbzkDYCp6tkQuW57RRwRGk00iyJXWn0KxtoQl/GubJLhoXGovDhAhHRm
j5oOxHJbWezvqqCEwGsMVFQ6ytTSuk6Kht4Ycx65Q3OiJZP0XfazU+22OTWOjM6VRdbANcQ0iZ0K
ADneQKmhMbZa+CxQU8rqN6p99CvVsuAdK/nyRWnHKuAqlvVRZEQjvU4Y1UcWKfgjyzCh3E6MkM/o
rzLzxK0XJ86heUTTs80gnqDvacMVHDTSJOf1/tNESP8aUxKQPiMG1R75WIBYWxblS/bQ/fwJauBP
2YaKBKsetM8UvcjuoHP7izZR29VPRZ2rD1xjervmVyqk1q5ME/YlyUBAeXYUJHrCi682kze1YTkX
rtvU2Ae3vYxy6nxKrepPnVE56rEX1ThdByOeJCqtpG8xmEB5Hq3S4e0w6gaPX26qtJz0FJjm4IWW
xnqGo57qlAJUtOaYPpWq3ORgZdJeQbHTeBqFKNOrWbWx3DRRK+DkU3g3X5IxCo070oviW0mkJtwg
iwJ7l2WLBUMrFqsjz6JV7K427ZJki14JClXJmBagMiqT3hJl7h7KBXHdM9oiDvxgtgyI5qoSsd2N
5lIclTpmGdz0uWkF7hJbaq+5xlDP1uTKnNM3Cqoat5t27sWLXEar8WcMWHTTGHIUHvIn13cU6QAz
NDucm1dpii77lWZAWVwAkfa4tfhcK8+ubXvepRxruEvMmfFmR7l933ItUheq8e/7+aSp36FZKt8s
zigpaAI+K3oi41Egw+bd88h7QycwfRzONqlbORHOj63Jb+coupoiHY8trJD3mOavHqiqk1wW6FPq
LrAHQO0sjBV2gmNZ/Qi7cPlB7UZzV9Zp8lnV2OKiyFLfAr7QP1RWDYs3dg70QG46svEJ0smfchz7
F90MS+yJ8ZB31KqzfyLoAjnYrQTli6BRApvWiNSw3/RhcsqThbjGdnDJOcbXXdNu4A0uOU8Jbjn9
CGjODaySu42jGTq1ivNSYg51BCV6xJqRHbFFPmlWYcz7sa3M13Ic1/rIqZ9ftIryIW9Is5A6vTpk
EaePI4WacYcGs03zBtc2MgZvYI1xuD6qcTgxIy9BGm3VgS2nm0aTHAkO1/2ruKXiFWkYgWuqPa0Q
2WKr2ClYNL3EcmxtD1A8SbYOrC1NHtTFhG7iBOl5cXJeD/dja6OY4cJlFpfaJ5BBNqElNxT4w+DH
hm2SO+anFZo5LRusORi8rKrZKj18gaIsp1dTS0xQBYGwvvEpdM86uGaeoMaUUa7GFMFTnOzCD1kq
Dqx1p/1px3N679R9yQ3DGPDWNWZLEx3Ve9nDXMRJOe142jqFOBVQ9V77hAoLrw27mkw7q/PfKU6k
34MI6bYyKsHdKTeuhKiAaGOAbe/Mgig6uabywgqpey/smsmcwHj5HLdmnboL2UPszYaqHWiaquQe
8h3zUsHUds46HSmxiQu920iBL9BnsO72QSCplMCkR+luhKuncLtIFz+tcVpmn301LBhYK+D79CTM
DmIaHDomE017tvXeeMbBHOKLI4WQuKNIAha5YcWZa0rs546mHMuj8LQhaFIVzLVgDMUKORzeHVF0
+rqeTSHiAiKPiVqby5WFDXyHtu/bA55F2yDaniXX3giz4ZrnCUIRLbzhC08UkR4SJ1Vfpay10dOn
NthG7VoYQ0taZ/hzZGvhRpc9bUvaVAAUKorGeul0Nm27hZPTeyMjevd0PUqfqWSuqOUe49AbhIK6
PYVpduamDurRMYafOWzMn5xm5+8M8sKnTfMBdyFK92h1JUDLbyn5qD2+85LcZVVRg2tZQXcfyyB6
Ya9iB17YcxxzR5bmwguUNH0ekz5I2auo1sfcJ8upCGOz3pr66DjHSpKCd5sx6NRDGwdU6rDAVF/r
fCjv8TKV+R7u2AShlMiPr/PsOFECP0Z+Q1vEyiQH2+jSaCgPMFYGze3URD2Oy5JkiMaJdQQpxnqE
hQS5T0p44HZyDac8NDV2oiS8q2Bn6wP3xkXjeLAI0wy3YcW+l46SSX3njJBTTVRySPTt2mnfos5i
89EG2O5dqJkUrLWdw4YTAyXNT04AQ4turUCTftEszuNM9wvLe1uOz1R7RW8lrSUVGNAiaCD6aNFb
oczjL+qcAMwVKUcnuq5NnDcpJphTauTRQ8+WFyDtOMrnvEqIDfCMD68xO8o141RRAukUExEyBRWW
7F0VOddFqrG+SfiaFXqvvOuFIvV9otDX4dFkUhyVMaUSdzBn85DCFXtJ2J1xg21m/oLSbIM71tT8
DpTpsTobZpp/XURAHfGEwqt/Atj+fyD+80C8BvD+54H4qedG9JX/+jP2UV3/lX+NxPofDuh/XdKg
AITZWSOP/xyJTfsPIVXuFFz51Lvf5t5/ch8tqI8CGKTNUgdws7kqxf8eiW24NsT+wEWaELvV/2Qi
ZjX/94nYMsH3OwYwH1CSjDN/lYVCTWushKYESCVr41+lLRKOnZYQQc8yGla2tppVbPtFgN+GJPNb
bhXTyQyDUYNfliTB3kjU8BUHEg/PNm6LxU1pttE8lYX7FnDI+j/XM/YmYdjZJgMVdujSrISKpqYz
OjfH5DNRFvIcOQYPfWfT8zK4hqTLm2oyMz/N0ta+jKlnLjQ5lfeuvkjKiFKtKaXPRlLTVj/D6pRM
4FmsPcvVHUQIUXpzxep0w6Os2RX9CoUo4zZMOPJjDvLZmg1Y3pVcSi+zG+ObQw4glLFc4Ef2lpVW
h7CVqGSDmDPO4MSG0wcWvQsow9Cc841t09Hq6mVCSySKAzth1FD5g4kmei2UcVy2oulyqqGiyXkw
win4bfR9+BKYY/vS6CUvh3SV/tb0YfSoTdoEvoNC+U2va5yNhhsJVlmhsEmBJRT/CpBqYkd5RAaG
/KJ9qEI5feEtS95IMVmfcVxUvTckdDp7ikPPoE8vfUwLtKMNJZ1ugGrVFVnrLKN2z4YheBxXoG3J
uLImfNLsmTMPxFvRxv0zD5/1Qarp9rW+0XH1znbe4xWZS0F53fgg4/NdVQkVytiK1w1ZEHPeWaG7
DZ1KHNGcQlH9AFLMxJ0ZJfwClwNeb3xj97ZOCMcXlFDzZN/ovvjDiq/gxvzVkjXYEWYrCzgE5PCb
blcIwfW00oJrXqu9SW4U4fXmykgLrhsKxI00PK/QYXDHq8V4ADFImBQqcTKMuEEhckArtvUq/iVW
hHF2oxnPc5zz/LBChZ6qG/HYutGPg6woqfBpVyryohvcxcWNlsz3CHJyQDt14Bc3ovLSLSanX7g0
No9jlUdxofZKfAzjcvqd28akHCpFhtgbyFjkD2FWVdjorMx5mG9EZw5qEMoNpXmfso58p2pkIjlY
QRM8dUPPPOYbk5i0F9jmZv0Nt9BKTrO2DE8csymgLAxTx+MWs3nHCMouZl83SvAEWSjsvF5BPXEF
xJXSjTMYzo+KxXDHCUjhROaxh4euHplaeB0C/OyuNNQQ9k2bAS8pGJiT86iN40Wlxan3GbLArXME
xOqg9SUWe6cKl+4+gH9D9x/YK062osUTRxhggjRslZGRenGbJMW2qxOUBepj1P44hCaAaKFgmHLT
vDBo7FPNkCNNGg5nyl4ZJwOlJpBRRHStbeg+X0dOCxQ3v6AlHtQyqp8SR6TRpk4NswM1OrXP1m2A
7fLO+VmM9EX6nLqUL4gr6Z0TC8bektOwwpvJNGxgcfsc/zEiT+F4RStgcJ7WGbq6jdOihm2DwUYu
CieFdeSOppLxu9Lq6qOBKl+TDW6tD6K6jOq1ac5frGuDd5oqwl+EMMvfmD963a0SkyZA7Tb2lx0L
XpZVqxzQrsoATMqmOdl6kFJwptPtmtxUBC1BUKBOMbeu9U1oKG+iA0ZF+9u8SRF6KO0Z5GeWJYeQ
0+1D7VgkJp2ERmkPRyeCRn4TN8qu0WxPwRn8XNHeDNTG0E9pN6qLPwwyXVZHBlJJu8QZxqGbhDKv
aopzE1ZwFOdX8ya3EMFAeqFAm3OWE9qycyMpg3xTG6k8jmnfSAyI5aBsuLl58U3UUVd9h6MHf5Zu
M8pY55sENCMGQaNCFkpaLCu01KxikY0PyOtXDQkPKaNdWUyCYQtZ381WvSmgsxecWmIiQ5U3SWqy
c+Qp5yZVzUk91zu7aTBJwVev37SbrGUVy89ilbpIy8ILb28K2HxTw8RE1RknyFUl64cYxcy5qWco
czj7s7hVf5ujiQ+1v2ltAR/XQwdb6pM+x5khVD9msrA9p06RaaMkn7fjPFmcUknBPVOegajXt5bx
pN2kPnGT/Toowd/UzGqwtVZdML5JhMFNLqTQlsZGuGh8N5ebpDjHtX3QhkBFOiUj+zrc5Ef9JkWy
wJcXzrYIlGOTM+Equibd4CZhQjXJ362A13cApuYAD5y7aAe1aJU/b1Jod5NFyUtEzwpclbeB+D2i
UMExgJ4BrNIPRtILV8nn6jEsYEHAT1AjPESDRT16WebVTK4Gt90/tjj/f5j8y2GSPer/fJi8/2q+
wv5r/uthkn/lX4dJ4w/NXI9+hsYj0+I//z5MWtofFklDCigo64J7uy5T/wURV50/NEelYYhzwD/+
z3+fJgkP/WEJquj5Sx3+m9TFf3Ke/OtWmKQWKHKqf3TTYPdjm39nSXIMs7WRPoyNHmZPBdQ91+LL
h+08lP/R/vlfP8mSjlB1vFU3K8Wf1ozGkFqqYiTpBp1vvlLxad5DXTWwAOCT/tNnwFFnDsviz/zx
/+5FraspjfURr/DvHVeaYfSd1vGiiIDfRzCiPEU1H+sm+D/sH39dY/7jJek6sWrmB0qu/p5sZUEG
Ezx1kk06aW2Gz5HtBWOmeiJvBxopIV3+v7+wv65o//kDaQhjODHpo/g7bGfAzBwbkCWwgzTZnVPa
6PFJc1Fs3dimESWhJs23/5ddg7qzv4wc/FjbcASfmS0F5YG3sefPm+ggb2vFafVoA61X3iuA238V
1RyQmyGOqWNkfxqmarzOq29F79pqz2CSHSc4XdcAxdo3G4hzZpXmbw7K6jbBgH4cpLDulwiejJHD
hIzmvjk4HEz2KtuipwT/NXLaFHOia7PAW3J2725esiGuhsw+WlOZfmSEJjdSi9DKaLcpW69Jq84X
Aw4Pd87QEwIQ37jlU/kB6T7fRUAnDbcdW+XOHvBLBiIwPg0+uhg8FRyqvEnheHR9N595VHZfssx+
Rik1rwyL16GVMDg1Z/CAHTlEYPUu4f2QEm3UxC6C4/bEAw2QrkoUGCqQ8qYakX01ZU0Fcg5r3LJ6
ymyJE0yvBYfSHUUh8V062pqbVVZ8MEgp7E2Rf4my1vZBvS7BoDSGaJWl+tX0qfpUMceg2EwQbukF
mX9QIUTVvRhtitrNsd8hhWAAzvJh8BWrx0lNOy5vcMYB5c5EvqOMvp4y7IcOUhGczXOUmciJmC+p
68050JLsSB85z47PFI2qB3tOTF9TOMlxGNe+rUUnPxWLwm3RlHR/CWLlPGkh7cyxMFGV7P5HaM1U
1UaB+qzo1epYKAMz9uYuT85WSQxqyLPg0GCa3WgLANqgcVp6qfX0Lsma8L7L6uCgSkjBrso/3Pe5
UHDe5lnmN+VsblPC0FStEkfw4kwbjhWYxac5N2uLzpBiVBGdcnnsEjP6CFXdUt3FZgpehswi1Z5S
bLII/ehIvfjSwpZylbJLtB88sjm/pXnb78eAoKwbwU1Ag21set9jZHlcxrRyE2jyjbwcdqKM7+JW
LngXlv7nWgtwzCeH8JSw0KzJHTTqYye65lcvRHtKgtAiqsebu5jUzsTU3Eceyn00uEXN2avSEM+S
rKvfa2sID9aQ6GQSKBXpHSWSvt6Tm8oGiJhDHi++Pg8jwFDVfGWZWN7jhSZIEhapF5RV8GZ3S8Ls
noAgNXJxxPmWvpq4QW23rrPPWSHbVpeywtRl/+rUgkN+Ect3lmKIn1Y3P8dOHj4Wg2lR42I4LzR+
azQiWfaOg194dMCCXwj/2BPLK1W86Esk7nq9Cq6qGrNNhRU1PUVUzlL9PAY/4ziM7iaTwtdllunJ
iaf0gYqB9p2JTnaARCv6SBV+jfaHEhlVtNFmJ0/2XTGLcjsWQyd8yamlG8iOrLCpJm31eofbvK6h
U1pT/jAILWHMpO1I/CycbMy2aIt9sCuW2i52gQmqyNUdvSwvEdPxPtVbJ3lJU11X6ZjPxM+WM6rc
zmIM500YI++RuwAdeuGRwvtNj3Fqe8HcGZ9LrVidP6G0yC1El77zlSA1xqMVV5INW2jfCyobZCJU
c8dplYmsAXQ4+qjByJQFCN78Cxt9T716aaS+yVlMbrA2GBdI3rQgYS7Kx2NkjkF5LGB3vXGIMwaW
j/r0lQ+4M1zcaCYEPK2dfvQC8QWjdqu/UhXjyGMqo+53XrXzkzrnkf6cpDSYewz5lGrJXFuiQ6Mo
tAjSjg1SP0oQ9X1OBNkjyTAK7ePgBbhSsxN4f7EUGooXtN3ZBG1EUKCkIqiVhH+6BmzIwNaeFSkV
T+V4DJGaavZBngpA+lUf4obMdpL8NqJ58dhm0uZRO5RYcDlN/MHKlq4BsmPHLHlsmB88/NzipPQW
9wvej4MyKL9AOQ7n2lCq+w5xC+xPz5RXmhrtm7C0uPifUi6vshPeGJKcF/y8nTpxBO8i57nt27vG
svZBkdsVP8sW27xud1VoHTU51b5dUKZVBIZ6RzHJK/4Nr1iiHU8gajeak+zGkxUph7ySJ/q8X8ex
fjfLOt5NwfzDrNUvfajdpDN2ajOcWQu/2CIaXngO7dgc7oXFBoOGeGCh9VrTNYImDTSassKwP5RF
uVuwmruDtbymM18b0LcYMeTylcUNndbphackLofmN/HPXakbd4ZR+XlWPZV19lDoTuE6wtiNlr6L
UdI+e+4Nbh6tSoPEtU5myE2L1rgORfA7MsZnkMV3UuUicYqHSgPsL7VmU0bOWwNa2nNY8sCGCfJt
2LYPdsV1NCx7KWoYIHgJ5hqRLYl+TIL0YT+7ofOrr8if1KbjR0v2ymzauZk5cMvMGENScLnww+Hg
FmfTnD5iS+51w/TW8jW95L6bqpssycljdF/NwG+8qOcone/Ac7GPbVfql8p5s1r4E/W2bUZwOfKu
a0eQysK6hqXGc1/vL6Zha0+GbDb09O7qYXrOwzH1LFa/l9oO9khhXEdavocXup0rAMYymz+A5lZk
sLLjOHYbI7ZJoNFczs1S0bwR0yLioWLs+qku/XBSQNIjRFAEjjWxtGtXShOutNN4pZ0pria13doO
zlq1uVcihlaVEnCv0o3mrocBrg8GzIZg0stztvQRK088MsAkjgYJTZ91RAcTLXuOTY6GIi0ubErD
XZoV2xVrJRb7ZLbRV1amPwtd1I+REW5mCdfa0LRjglQ0rCFUNldPTm6f5jrU7xK6v8E8gR/iB/Di
k2IjgxlYjS62slNYNk722xzMvww67ZE8rN5jtUKYMuozb2nxN1mdKh80mVRX9Bb6zogguEI016qi
4GBylP4Bvhpd96X5zvTNW9bOJ0cmwdbKxIG1rthR3dc9Dk0fbMuypmRICfbOoo1fmjJFl1ou8ojj
+D6Ii/1M0bVnYEC5pIp5qG2l3MfjcmjCdiK3qXzqPOv3eFIHN6cengn6oZhoc2mg17NVT6CyC5sI
LEXQkdO+R0xI3thkMMdabTcHIxTuNvW7Pn7HI99umwkHOJlH/kzYepM9PbRD/Fqq4yMC38kZW3JS
WhlxcQe7atS0qyqVC4k+SNQWslrZRU/TLK6qPhz0vHpw9PnYx+15gP0N/RqDkO9ExbirS/vCqnPZ
2IKwUB2eLKPZl9PIlt0stnNPG6CJQjWrv9N43Eu9fqyj4BWZ/lE39WuYNmeZRfep0w/bYWFVOi9r
yLSnPnCefli4ImZyaUZqH5yu2bcjXW61cVb4urLkglzRphf8O9csSZOtbcfXclC/9Sn3lz7eDR2e
jhgin6sq9qdq1I/hrOYei4s7pOMNlrstWgc9jFlKkgi6WrQoZ0sUz90ivoliCLfIBj9SpthfwZJc
smN0bHWyYA0vPLTZ1c7ThGaYQYSNxh6aBu8Lz6XlTHLvvCR810ExcS8sEW7i2NQfZd0BeEY2p+lc
3XcpCu7U0BBZVawLu6qXrlNpL0qrHgryhxvRLNLNxTAfnJEGNaXRfgqbDzFdM8cKJZBqqvyoMkNs
gdBaR/i0gpti+0JP+1MR9QpQjwF/8QicvdVMB8schdgPZrNGB1nXuGxSFlZ/5OR6e/gxhGXg0aB6
6a1ROcajsiH2vV4qznubFZ9TU/iyTZanhaWrC0gff7zk4QTvr95WI3wP4jxvZjfM/JXjB3m2S57x
vJEWdnqVLB+1Ca26NxbQk93UJj+1QX5rXbabW+U0N+VXgPd9M5Gh5ja1MSze3izMum1lIdvUlrps
kwjVvrn5G8LhiVUKD5fKOvD6eSlWcU3i6lc2tSdbBGTurTXJWuu0glE1ReiGvP1Ev9FFJI50zbxV
3E7L2lMwtDQddUjeNBSsOrlaFnsrSYtduViJ8AtRJZxZw9pXa8K9ejn/ype+8nE40Kmo92tXQFUQ
TKjrXUcWokBoTiD6tmJ6BWI1HdF4zR90m6TPsMOvLeRwcgpN/rT0APGWSqFoJgq0c461mzmrs7Bm
FFJFb+N8LOgf+i4QRENPyyN1k+ul/QSmjxNAyMy3fhe56kKEaDSW8pdKFdpZqWLzFb3awXYRDbtu
1MG5WTlhuDlO8eREaeds7JUpuFboPrLLt75SkU37xtAvoLWj7Sjs9IrtPP5Fo6jsfN1pqQO0HMVD
84eyiTEn8rowSDtsKM6hsKMJzFgr5kPc4ydzk0kjrUNco3VDNdfOFJImR+o2Ys8Y69ovQEnfB7Y1
bK3RnK5NWnZPXdead1So5pcmdT4gfLPxx0L2K8hg5oMr6xhvrNDywpRrtHS68txwF9wZmLpACabW
UzMXyUZADL92hYLkp2XTNsCZ5VcsXIhXmcMdPk7rdR5aWkmNqGeImqv2Yo2DPLWxit07oZPsoXLC
3E9Bfnh6gAnJBWv/Fs+RdmI1pD4gDpDIdiI9vZDbj5+VMOX4Gwgx1l5qBumWK1b+wGpVErsu7beJ
q/C3lH2zGZJR+54cPTuLdKm8nkzxKcqbGPUXbm/vEl5uI8ppx5xwAt/9I1H4cEdUTO5rI+guZkAb
YhaLX31byy0+2o68SGQ/J9Ok39WOWj+Ni6b4cztyPMvVQ2QuAT069s+hUbEQciM5tovDBz1p9EiK
qpxZiC79Y2Pmq6ohk6neEcitC39aP6kj9lFlxPETRpyawBgJrtv5LHJNN+zfBRFMu9zYJpfDvYy0
ee4vwqhjdfRrlooJIfaO+rrOnfGC6Zt6TgnnZCOdrxuCsBnh4klRL21Dq9y9ldrqW2fk+G1X1x/S
sVGGj7kxn1XT4Oaaj+1BROGAb5hOiR2bPBZIs6kzbGEpMYIxz7nFlBuL356DaKRv8TpoW1XN6nNl
a1RTxnbrg7kUm3Ku+w1QiXmj0nWy66F3b1XHGvdDLzieLMOm0WdoxfRKl2NV4KgqJBJMYtBoonc+
OqF9ppXado0+uK9HTksqoW8AJs60K3nwLx6klbW2hI8rrYYdL3U6Ygyrdoz8T/MwUYYRjvYhmKH9
DF29SboxvCTt9GHYyy8rhl80K9AaB71TNlSG6McIu4jRLI82K4tU08UxBAgLXoel0xTOnU91rrmd
JoLeA00IRzoQm0vV2eOuz5bsFGG/JvHHIlGZdf09cEhy8H3ehcKECIjvcYslq9/Ahp3JpBjPgcYh
eDbbLW4wh4lCYx1XTU7kYcexTp3G9sA0leHS5LLaBjBdDl1pUsKQBxrPymVSruyCLfo96WAsFV+S
9ndNc/mmHYArj5WgR/uJtZ1VwpYYYvrcyyPrwTSMU2PO1sbWlzO/Dw18M3b0huuodkunLP3KFgcK
ReSZr/LEA1PC8cBUjukuMu6aqrpOMcDryBLdNjQm51g7ozq7iFjJW1vmWDTbKhwPlOR8V2Vr+VbW
pRvc9sOmtdNyN80UNRttSHWG0HOQE+1XPC/Fljg3YaHYVrZREMaHaLHru7rsH9nBWr5swtdBYE6R
85humnr+pKvXwBI4sLAC27Hn+0636WSxeakdntaD2JY5MsRQqPr7nBf1NlhjMxM6gTva+hWpc2Zv
nbU+U2XuM2L0J5P8mafTZMmRiHXdFseQS4P77OUqF2Yo0gDLaoB0R7nwiUHtS2jp7wZaaGRza4Zc
l12TabYvsRPcgT5jnGi04UPHaHlwZlzybjnoWOE08PVrC8eLOXAXBD//UHUiPtsKvSrEA5ztIIj5
YfsQHyo35kOVisanBEVeuMUnnlnb7Z4xJtvwIOhZCMnMI3qvbeZGmpTymSvLTZ3eF+TVTWvZ8xkd
PL9LpnFm0EmKbyUIxgdcoyY2B8dMPsyuSDeVrQaHgBe/aVkDbmqtM0YqUfiHPRv/oyYohBNNJx6d
ykxWvz8+zzBXxItd9zwsFd3axHnRPxWgUk/M4tWmbGDyhArsZnipNT7bwjmAC1MhbCwJwmZCQQbQ
AqcCs5HbwVWxJhX3ff069+lymINU9wZKiD1Tb8BBaFrOpj/70iBbeDwuuN7gByyGflXDStxBaBbc
lxxOZbIukrUqnJShn86OfNUoG/OxtoW7yWmUI/XoIBPwDSNClC8pJn9soSpx/0h6QVIaHBax3o4E
L/x50m1XNZd3Lodk3zbLik5IoLUk4NVcbeAIGvH1cM2BK8XgoNyqn7lBvYXeqYjOOpYAvk/31jQA
frVze9un6PUJleSeY1fWPVTU/Go0+pXke9a6C446n0W0daCp/KXL1BfVxrnbFhGDfGly/ptr0w2K
hrsEl4TdUEGtU/Std9ZrvTqv6RfgCLNsqT3D4l0cnL7YGFP1IRN7nwT6vT7bn9CnvjlKmRxxqVUk
gd3dRcb006gWY5sYbb4JDMnY0bbfUTiSjKTokYYUhrxadAe1Gc17vnPNZSnT7tzwiN/nidr6FWn9
fVSH08aqQCiFsVTEPb1A6ZEO94sZz296PX8peNaY2Mb5qVhE+2iMCBx1F4azR5MyYdNOu6v6nGMm
3Ts2HnR1dI14PPVaP24Ls3Degnae3ky9Yo7SbeUCO/HSZ7GBI5PMRGhTjkPVzZM12K/SsU74D7Jt
BuMlS02ecE2ID3GqPwprrn0tGHfVMB0l+EkODT6C7nmWhv1ZzzxH00j4zFP7QfZPY4Mdf7L9PF0e
rYqOaxT4rZkghcSivFDKpHH2JcJuJh1skzh+GJvWRwD3KW3yS5NrMaHbcSzig5zMq4ydd6cRp4S8
TmVoRN2SY1gbe3vJnydD2FuMMR7h9H1fcr904odW6Z+HqHppit5rSnuPprqNaLbokUOcfDiGbexn
kbUl1POrY0HQ0k8wW+19oSzmp6ZRs4bRNFN52NIz5Wu1sinDZtOW8/KWyHy/DFDqIpOGsrWGnYKr
TDk1Nd/ewjnpUt3mwUDt0mCDkZnIz7T3tqNvHTN/rTA/R3HzAW0e0AWj8TraLOERdBCGrYouFfC2
WOM/hpz0fQrfDfpx1WhkW0h4HWfHegkwI5mOtsmMnqto8Z20ptcOh2gCaV2i/Fsazze8VysNyA3z
n7le1dcpd9r9qJU+T40j3pPqfdT1Y242u2gYD0bEUz0OpkMY6n5UwnozKJVC3D13ZbFjMOVaDfRz
AbEEwcCbotYb+E3TsPyoksYPE6waTuznRXXPNvRdKtwG7ZCHtrDOuVk8Fi0CEgZtpBV6F0DhbWWp
shVQ+TB6L5HWeZLtLrLgePbZva5XYHnopsf7vJGdvVWctDjzVl4cM3juuoZTxg991M5tHG8h1twb
o3GqCS34bYZdJcjuZxubzTLxl6A+M+w42gCgLDyHkJzpG8ufAN9cshn1iye63mn+UucrDlqA8hj1
hzDCI7M4n2CYIIKAPODhgT6q7Cct2ej6omHunc64sS+tXXG/sC9KX53onPQzk++yUh6KgLG/5zvm
TCz+3Gqkt5in/EP1X+yd2XLkRpZtf6ggw+CAA21t9wExkRFBMhic+QIjkyTmecbX34Us9W1mZF7S
1M9tVVaSTCohADh8OGfvtRN/b3TRc1+3h9HPQloIzVaPpkWgmfaRwvrINiBZ5l7brCzTumhbRDyK
MhcwCQPM8m64NmKdsjaCAfLeowML/nViNRcVW8pJjSkg6JTWuPu4gypkOs0O4NaRRKTWrWS3K5Ia
DhOFWDKYNiFg+EJouyFtsb71YPkpOx0weO0FvOmF5fdH5LA3QeItZaSTGwcDLTPqftUaVeI2DrOp
p2DGCgBQrptQPQsD6FUG44qz7cqKxLNhe4Tnxe1TLtr7SjB1IsidlnEtd0IfJVq06k3tW1aX9mMI
hvOqj85F7iyHLHzqAnlNx+hONzObynv7nBjdbopt55xexK1g1iroDdLjhLYQvI7duA06SE+RdRid
6My3PaZLmj1a6CCL9py11Kpjb1JU0HuHOLBw2JVCOzfjdOM55p09KVdSZ5+cKxO+BV/ctGFWLzyY
MEjPL/oufY9ISxhKfVMMypVjBS8OiqwFdZdzT3Dwm49yObfeK/kVZ5OlocY7Mwl2njMcY6s8tirN
vMCst1lRX7L+PechUUqWZt8lfjBsUr1h/yRJDKMruEin7EpW8b6CbrPxlOmBDrbbp8MOLtAVVLKJ
c4Wn7qGmhTeazzlcIUjwcproyvV27rPT6PT2ZgrT2zjqh0VAvt8qVhV/xBZVcewSnnYuHRzmmhqP
+15TUQM502VRAUq3a74Lvo/kvB5LufEHYUNlMoqzppTa3Tj3BQmCpUKv2c3oSr0hMHHAB6e3GQUf
uyLcqGc7+6gQTDAx6JxpF6qGdoEeqlnETZ2U65ywr5VWVfMWyLbWNJJpIpfJHAmaBDcp+SKvsaFH
h2QsqfrEzljiIfHUZRuG+rEbQ/NgyACa0xg6PnEXsfredQ6VGDgSLRORh9rc90h5KNXgNQkGrzrz
QrLjMbf77ZPSlyMrZJ/3BzLhih4klt2yWBHIR1ZZ+AqpkxS1NKuuS7qHZ3msyxsjdKYHSzEhh6ad
fak4pYZoN+HE7IT+tKw7oZJtnAwHSofGk6cE6nNPJfkMRRW6KhM4CLA51VtEtOGSVegTqIoTLF17
MuyPJW9mNbK9WXkFLiK8nt0qq/3wxSklpIl6apfW0AwLuuoG+3FCgqyoQSncDsaadgIq4NxzjiDX
SFxTa86NCZuLEHumbqw1qiRM7F1/gRUFctpoWryjTO/vk8wbwEV2ctuZvf0SkBSwRrM23PpxK1zb
Bo/Si2S4wwGLqhHxnY+AbJmPyKfcpmcB0By1OKv1rN3aMw6yD+u3KAieZWM2VyHVg5WGoP62TYXa
uiKvO1LX4vx8nNr4pjIprBZ9SFGGuupyqjRtIXMzW8S0UlSEhjyJxKcpSQHVlNNrRm8Q3qHj9OeD
Uiebom6Yf9RJrqVdFrsyrzI+IKa20leXItcuc2ru64Gy29FRp3gXNuYGYcI1rSHjGKQT+2ACwOqV
iqpnOdhZturYbT8M9QCgF67YSq+bDHalyfpv+gkF9XDsVg0l1KVuUGrqDIoNJVLhCy+XyiVxKEha
ZYeQ0TVD0lYR7CVX+tjTMsuEvxPV0LN29N68mqC4cEGotZchnhd49lq08wIRXau5fC4rvVxT/6nX
fmwlG/ZOzkKRZgqRLGdhb4kvulQ7mYeMgJpmU0yaxxa4m3PjNDGcrbrN67dJ82BO+m2VrkvZt1d2
oaYc1yxAhe2kt5uudzBGwT8ZOOJLsZlEXTVsCxDxuVWAFJb4WUNceNUgtjV0k62IiwTPVDmRamcF
RdytU8LFz1oaoLNcOfLY++uVuEXhpxdLczBwljgqFQC8bM5VmrZYaItRGdkxNuPlEMMaxD3RPGq1
lp7FXRiQ6o51ZWga8wIDTc6/U7EuC6+WSxO3Hc90TPFwRLnu/mvKUOwUrUYpwdFHjJi2r+oe87XH
USJPPO3RsSIreDSkBLhHYCehCtKaQYH/agKt1EpakSu/Q2BFewM8K72xplQviTKtm82/4jSOSAyn
UFFEDv2sIORai5ExPizItgjufY8Yz/VPrdD/qvN+UeehkPpCnfdetb8q8/jH/1bmWfZfGCmIRMEq
IUzJSvH/lHk25AMUoY5jmbbO39DRl/2XMk/9C02e1NhtSukYAm0Zf7P+N/tA0ey/DBPdGdo8bVb0
gbr6P//5Y/gP/z3/W7VWn/z1ZxXbieqKJqkq6bfj5cVBqtoW+sDPqqvA9DivV5G/KlX8/kVuThtL
i7/D6f8KWLD+fRXEh3T8bYEaYv4Vn2R5Fd0vLKE+3caqOCqRvSmc8AWj5AVRls4yjLuDYuQfn97C
H/R5JzK2n9eUJv+xMIuDizgB3mR2gWUuqEn69GBZqeDtjr7denuznl4GTNYXQ4ZH5OtrnmgCf17T
RtoByQLehXaKAu+b2B9ZLRRK4uGD5gTNNqn9yYVxkfz7w/vlPX5+b396olTyLBU2hWAQzarBT09U
y81Q+nZDOXqo+/s8gw9o+GoCAIFzCRHJ2pmh9s2aMlhy/g/vkevpkDmkbhls+37yhj9dGS6MYcZC
L6m32x1dEtFoN2luzoocT4cV+PXVfhuffDsmWk4NhaVB1+XkPk3YDH6tCZI2aJQvirBmAtc4wP8P
rsKVJGI2ZI/qCbKpGcHmJ5FVrVqoEhd2xrqOlbtY/bOrmKbUpZB8aSbGY6mdXMXICqMWoVetEvRH
B6fTlbWukUj89VVOx+B8FUxlIEsEu1J6qL+OjAJRdp0lfr1qm4ldY6r1N7nhWdui1LzN15c6fTlc
SnIZTagmJTOkm79eKjaQGWB8rFcjZ/uF40O0ZPf8XejjH65i0zrVecGmbTrmyQ1V45C0dljUq6Kn
0KGwpyPwbvL/+ctBdaqioGaHoJnzjPv5g4ISxGa5KOtVz64ecDQKubSlA/PPnhgTA3M9U6DDxM4m
82RSGs1I4JmIsK2XnPMirxjw0TdKKb6ZHubP4r8ZWRYkG8Tb9jw56CpW1NMMLV5C1RFGoeKUrkFd
YWw40xU1fvKFTTXbjkV2+PrGfnLVfrmiwyigWsbKxJhz7NOFJM3JrSK/aoWzBx5zCYuy1RRYlLoa
bYVVvPiC8JGJjcxq5CS50wUZaxJV3Dd3DrtnHhCff4o0WU3n1RGHJLvg00zSWsipk13arXpfFxCY
a0IHXKWbJIV1UooKxHGFBplNIPTU131cOen9vGe3r+ku+yPH/N5/H1UMT1t6zkN9UQ749h7xvIgG
Rhi92a1TKwFVKyOtmN5bnLwhbBe9OirDnMyDeRJ0apqLqTpLor441GS4d+usL6q9ms80etgvg406
pIhvwRGJ9CywIIBvQrDTqHfH0A6WFNH0hv5Va8mliimJAwKRtqDR+358w4cXTSu4x5N49LWyBl0a
WGm4UyksxlQKFEQ0dewPuzYye4fUsCbtFtTpevb3YzGNl1pMOVfZ6Ubc2HsoQjEpIuS07/Mwx9yU
OLMRrDbV/A5QL0FvoVoXKyczPThAaMN3UTZW0TL2Zyd4KNFl9p4/7r3GUIu3zE5TCS96/mStOJQR
lUavUhdTq+WETCdBPXsimxRn92ABrzX6Vj7UskKNputNZROaPqi0YbSAUjxxv+YB66iVL2SliJ1g
pbPxelJWX6oQMde5UmMSynxDD5apU+LTMUId6EGNDtCESa5PAyeiQR7VVGKmqof536LGg12tIDOM
gPcraiyqCOn3dLVX/4iasseQmAatvzLVwX8OtNo5oic1npWglxks6rGD8izihIa26NWecEgdrEMY
aT0SoKLon2q/GD4mkbEyY/5/bEtRvYTQSLxlGvZUTj38lTWW88F6FAA00GB7DiFLhajlfg60j11q
C8qVigzyR4woKziLVKlO6wYUT7LIaWCAbSIdc+tz6OFIKy0Go5czrJF/BfXaGHOMPYg6c1fxpXpZ
lVZ1X2fAuTZGZ/mogkl+V+kheeBbi8AiV06HCL8kU9Mz3WLownjZNUG6UeJIPjd+WDxi/LEeeqMA
HXGwOyuy82tHJZn9onW0vG1XDSHcm5CGPnahQHeOvDJdUCLvAfzEbIt6l6R0596KqVqsUuUnsZwE
tWhnK4haNpW0aAjGVYxqIGxsvGp6bJZYRduanmjvm/JKxB5lkAS0iQKxHbPj3g/8CBlXRT6u9xTb
U3Xl+0OPTU741tukJ8Vt0Qwo1OupwThmO/0wn2nL7lnpWxOkQoEybQQaOFs3JfVOSg3ZTdBTzYE/
4BVXea7DAioajS6kjgIaGaoWdLeyjShEVHbk3MZ4ls3zwWjjy6BKRUftRRjlOkkAIV8YvS2elKmD
2qQ1g6buEFsDtlcqSzdWntKQXdwC06BonQXmhZ6m2rsMi8nG9ym9bW/perJwAowsa1OrGhpUDs1k
+rKVVfsXZaRpysIOp3ZyNU+T8O1y20Mkr5N7bWVZR5EhUCh1qKiidjJmvqIZi/hsRSAdpuxIoZ6C
8imjHd9mSvPRiwH0CcLMEJVHZjodWmGEsl1H63ULpy1nUPZKhdNOr/w3MiBL8s+0ShUXZlEErzlL
2UjGKkoVdzQH870VXXpvVLR9N1Wri6fRFsEzytrwftIa4ymZBgp0nl/gaxj91IIcHPjDDcRtWkAl
/TvkirNQFXsAews1zGHkm6OvmO4opXhKemN87Ql8OqK2iSIqll5TYgIcZIegYsIOAAwG+6IBCPBW
NZyQeAWFQz8IdIDwLk9Y/ZELeo+r1k/5eBK+ih7FrAkhzApr64MDWoJ4t6Jhd+YJkgXc1PRleY4m
1TjrgHIxXaRB+ZBg2QhQcVLgxFku8vcqbBVKvYmtoSV2tCdzktPj7PpwFhE7jMKNFR05XOuHPW0P
MfI1SiMWwTlBMmLDWJYCWE05vExqX2v4KqjmUEVou3rXGup4JO7T/nCyEqg7PgWIVQnZPcoSpVHx
ajIHvIEjVqCUC8W61svG9CG5zJQk36Er7XasQSvMxTX9jbwLDo6mY+H0BrwpM/E7cty+M4LXtqkV
tER2SGPdq9q2XymRQzBI7mnxjceY95GC6kq3CSsc2W5r5G26K+B0XcWU6pAZG3OMyxgkbbLygqr8
0ILQ6Jam8HNkozJEODPA6T2AHjCvDRNfT5Kp6Q9y2CGZKJUd098j/dKdxqp6IRajAj7SRsrtTHV5
hEjekKxDOhssG70w3nzWoPE8UUdcI5EHB5qSTYqTYxQFYcVIXenbaJQC623sT6JyZRNEh44YFOQS
Uatdq1D9Chf/nFKuwRU2/azYK464eGlg6Wpgkk2TDcmHA1VrdJM6FxmsGWXc163RybXOoe9ab6AG
Ad5ztAClojWaZ5YIigc7RH/gDpUGUKRUmvA+gRFCL1jmNLmC0Rg/qGAZ5rLN2rzaiwyhx5mCDdwH
82eCObUqdY6+y2Vc7mpOLkc7Cfi0x8qSWw01ceGi382utCaGb5JS4EZG2iIgS5vEsC7KxJCz8h2y
DZAUrdsBz0MQCdjJux5Y4hrm2la9qKTEUFrGXn3HnANKhYXduYwAT6vINjvrvVT1fpMQ6PZOnDwE
kWRMonGDmLG96dDBSOJcSLO7oCo/0ITASOG4yKSU50qk02OrSuRYoJLro2eEyM7LITZXE130Z2aL
hKpqxzqVWRpUeBhf1fNojepcNhYNJG+vEQ/A3fQfE6yJs5bGYbYoYl2/z5GChoupCpUrpFYI4WRo
BMiQy/qKbYD6Kug1lW7Kv5vOsc5woAso1FetFtqBTNXynb2doIXsmw2RFmUCJM9T6wvdL2ryiGzb
m5Zl11BtLJEcXGuNp9wqqYbuy6EBuW8rOSULqDXd65Tafbls9Z6PDO1qfI5p3o7QGzds/GJbIPNp
KHGyJ9ba8wxvCTFXuhcfOWDiP7OiQtzQWLLIsfamHKRfpYKgsS0FdIuAmpktiwJDk+sYetkDxXOi
87oKyA2BqgEwxh6QOAF1tO1DIpnhFuyyrGI1CSe+jSgCY1vDa/Wa6tost/ZqvIp9OSmz7IT2VlD1
EwXzKAJOpRtjpi6nvq7vmjK1LypBC2NTKqWXrERaa9TDJ08n5idFZX2msG8IV7wqUrcFLWMLqkOt
Q97qlCRgI1tkw0p0DuXfJrAxI/hxHaZLM0cVucL/0YIXby2EIOZMByTEohIlGw/FRq4b1MM9RMWi
0VFVeiVKyFiPU0iZDiZSF32M+dSQtHvVTDk9L7uP2Ijh7OMD4Okrr6paoBOCrZneUUd2QFNohHwM
JSagpWrp3UGmPoI9k7JTh1goztfVCCgC3HmYROssGIJ8jYKQnE+jjIFHcm7SVEK1Olr/IAx04Npa
9aOkacmcoZcp+lyT7EwXORLNVaUiiRRoj5O+lbJrZ5eKEG85nRZrUZY0St0cwR5rsdVj67OkAkMN
e2CsrUVjIJIbp7rhYOFTsl3HZSmP7OdanHRlFt51nA7KVW7XBo1GAq+Q3A4jzawpzn5UdVftFVPF
b4DBhRanCWjhHQxWdtXlVf2oGtVwx1NL3+mnljrdZZpMAFWC4nWqg+qISN2zFl4QsA8Ok8x5pmuh
5249VjV+09FwLjn9kBOCCJZifB9GBMbY4wDQQRcD7AfPaGgcQnrI7rpuTG9VSd2Ntnkp7z3w+28D
vgkLnbZPOGOH9R8CXWMm5z6yNKZNUuwzuKtKc6G3FTY/EcTypsAIobmoS1Fum0qYoNQKvexZq0SP
XQ1DRYHW3wRSU2uJ85qoaFMXTjILc/KoHe74vtSYfU42fARJx9Y3dqb6xTKS3l4YnN6YYmOgJOuy
7KO9UcnZ2xEPI94Fun8vRdvbHQqvqH3C6VU9yqCKAZRN+vjmD2rRLIIMC0GmxdiLDH28NaOiF65q
ooDZNQ1cwVXW+fabHZfp1hDTVLMa6e1za44ZAGfP9/ZKHcNOH03jVjhFfxVg3UT4K6PyENArAYSH
xIp9NefQs0CAeKOzMNQLpasJODCrfHgIcsfDx5dNCBYqAzW6W3S18aNlJHAaCeEduxLc4kvox8qV
kifdGypBTBxNm7Gh7VKsZCBpI3OVNiG9+6yv+tsxa+VtF81fZhopwYfNcfVm0Nok2NYjZC624r3g
6ELEHMaBJk+RTGn0G12oV9l1JFRomtImqp54pr4nDKZHN5iVXvYa2yMKU9uyEEtGZo5wMVbHanQ1
jCOwXTMvGxeBIrMfZowNFTpGZbNjshqV5mHrsw8xcUi+eBL4Bwo433k0lBDZDV6AUazQ2EoaNbEO
P8YLC8QmvWQTEYXhtLPsrCOpyfPsH31Ce8ktE63ivK4l6tYsELgtcbTkj2bSByMp4LbA74EtRYdS
7yCVqTosOK5VkBflFrat3RVTYl0DjBsT7qOu4mVeGcpTAc/v3UG/zmYwj9srVhQQ+kzU6VVQVuPT
BEfvTqJtB4KTDuGHV5VVsSKdsvlhNI3/3nZDXPMYpqxZ2r4SEuxDQPTHyCNFad9ZhHkUnsWSWeni
pgcZGyyqLJ8Dlw0tWNhy7J6l5QQPLVyXiCQ5nyp7nTkBBje7sXRmHVrLa6uFl7b0IsfYN6Am6cWx
3aYDP5aAJujpOf22KbRiQMPuS5aH0GSP4GQWJYuqgYe8ItQpH1eoC4EsJjlyK77dFpajXmeDXFZj
3d1Q54zmzHmF5bkf6FstjbLAft95tcmHzGDAcWPjrFrLoU4wq5ERUhNYnqrJArsVZJCcDM13yQnn
WpXh8K4oRVQvUKf04Yw6nmrGvI/aRUf5NbldmAIHLTtLIJSspojMQ3jGIqpLwKFWq6Fd0e3IWoKp
cVDm0ANPVrkRYJBtOcHws2STpNABS38s9qFTGxcWaMM7EXl9Ztw2WulZ+p306dgu+5YYPOwI7WCj
C58aM6yuqUEgZibjByEW6Qztgywn9TyIA8x3ilqVr+AHBg0Rj1r7e5giLIh2mpQm3mL0CioqaKxJ
AbYC5Dw2pU1iwMWwFRFu7ZVlNUoD5Dgg4DCVQ/TDwsebsAAj8QTKEWWOGwYZ/+t0M+QX96t6oSDB
vlfUcqbeF2N+D/VS3ER1apuLxpo/VHXwwgdyrsg2JAwQqWhUDR+6o+hvTZSx0OljwhlI2EON9Kfm
qA/JJEriOfcOq0mioSFc6Kj6nEVqxf2hMYJDo2iQMos0qFA9GFbs+pgHgw0eK/E4tIoJI2GQCabx
nGrxArT0bGGsxgAuw4gviYpNm2Tnvkys8lGLWlvdO1NGeEyOZp0ZsKZ7hU9N4025egVwiQS9wpmY
O4SuhmjOatkztSQQSwzOhJ4d7dMo82jwTuBg7PMOEyUeIdNOifmx22DW99Zmn+j4E3yk9gmr3iLP
DTC9ZRTY277oneqWFK82v4xo39tLE7MmVU1EKHWz9SbbbG+roB+QDw3GgKltiqkAuoXTiBZHmTN5
u2LAMAtwIO2qcKmCMCPNIZkYlC4ZDxaBSXh3C+W+arB4XxtQoftnyEFWcukXfdN56173DLkRAS76
5aj6ugpVkX5u6Q4ZUVwKXwAg/Wo2Rk3hNZICG4wwIfXOupWGxsGyGYn5UpYN8CIWSEUUapnuNejC
QMNQCUPXXaKaRhPoWoA/qWzoNQWtxC1awGr+wlSpK/wY2srxcT6F7Cd0VwXQbaxtMRVEALbGMHt8
YqUK1k4i1ZylJknecQPWF13m1xmZbW2PLSfQIzFtxjZntzgguY1ZEgyKkWYoJCdubiCjQhOW4Yjh
tss5GtwxB0ZQHZVJjA12hLgNOvIICyZQjecdm+mb3XehpNg5oq6iB5Gn7ylxgcwi1M4yoM6ZdJKd
qpcRDtnaz+kXRTXP4Ecoa3ygmdpBamZAh0O5H2y/7G9NxLZWSwmNuv+hzYQqKZTpiYkTRgMSgEgA
VUYbu70isvCGxaqO7xssMyRpB9YUQFI3y+iOTGE933hGaZe7uDLN8DigDudJWIMBEw5Pg70bkGHi
aEvalnBKPO7U/pdkUOX66DKz55axRGxFfIVblhgnz9AAKMZ5TGtFX5ipk+qPKQywIy2enODBoTac
JMTtXEXxcD5q9aBNqwZ1hG9vMAo1SoccLPQNasWxgYGSGjKnJNTjhlo3kFZReTDDukNRJNW+lyCs
2BErCGNjvOpBW08rS6Z0of/dovpf1cAn1YAu6O38/1UD9+/Z+9S+Jy+fpQM//z//BfVx/rJVa+7k
zB0OXc49878JkdL4yxCSnAK6SD9bYvytv6UDmvmXJXX+PZJ2jErjnZbc38IBFRIQzTpEBRBPafST
IvBPhAOzPuFTl8U0LVPiW9PpNJrwKtFz/towU4GQpyw23vL+ijKM+/YcuofQvfLdy8C9PLxv7rYf
j2/bm08P6Q9NffFrb+f3q85d/0/d5yn1PDPtem/5XLr317l7S+3cfeQvXt/3aGbmv37frJ4eXi53
95f7l7uPm7vd23Xvfvc7vrn5k84nJq1BmWJuPs/vNfW1Cq6/vk/n1wbe7/d50ijUKX7o5nyfuft4
f526uft8/3i/e31HzOQ+8t/n1J3c29er4/nV8+25754f3cP58Xi+vzwe94vL1X5zPN8cj9v5z1bb
7Wr3fHO5X2xvtounm8vFzc3u6nqx/djdXG6vl7vdxze/35zbff/dg/vt9592oW0LSZjS8vsvni8e
r7dnF89Xz7vHx83mdnfx6Lur/XG/2mz3q+Px6ni1vpp/4vb65np3s7rcftPcd+Zn9dVvQYTzeczQ
0oqLGg0mz/J1HjY8y9fX2/eD797mPM3JPb7fhjxLBM38KUxE97h5v33n8d4O82h+4J98KNzDU+B+
vDxdfrw9vVwH7vblmtH1dPhgdF3ffNx/vOUuZj5G5cc9dSf38Xq/f3p5233cBO712zfP1/hV3fL7
8z1ptxKIoFsmLI/lcn2xPLtYzn9cu+7qfL3eLNyFu1rwF+7Z8mz59cD8mVT91cM0fn2YsFOHBLE9
nayfw/D67WP3epVyv6/Hd989XvKsMnf/tL1/ObxcfvMm56/qq2vPSoFPH3/TC3ScIzetWGel9RCq
z358YAc8+7rdXL3/+lZ/ZgaeXs5C4CDhl2mGbZw8YzNW28SPI285FeVF2O/b2jij1od98qOU6Qp8
8vM0vISKwVH/KLoHIVL+3laZXsb4rkeM2t76Rnj59a/647yLU8sUs8xDBbT/60MgCjmjthLMo/n2
lVA19xi6r6+Hl/3h5elw+Xajuvdv333OP6Upvz2KTxc9eRQTJXzcxFy0VqkfmA+Suk+M+H68sSlV
Vw3YU3unNd+gz35bYixDImJwNORxLGmnjfxR0Vt60iXI/ZK9HQhsmhR22vsUHrrpx9fP9fRaKFnw
tiFjYY3UiSs6GVtV1zdV3oCZIrS5u6j70XjpRK8fqyhMv9FK/PFSliZYn1WdIv7J3J6HRqg6qKeW
SdlMN+bkN9FiVFAFW8mU3n19W/PP/vzi5tsyVaRa0rFR0djzb/n0ycicxoKgvr/Ex21eObXprWzL
Sb4ZlH+6isV3QsqFwcZCPZkUugoUhqGpEjFsO208KpubTE7O8ut7+W0UzjeDkFIKYamoO4yTmynM
EMzaCIidhr61DoRhPPRT4rOjh/C/DdNKL9zca6JlGdswxVCG/IgyZLju17/jj3cLhNtGCYfp3zq5
W9kGiCxyHCAwkqxlgJDL7WkxL/7hVWwVZSjaUUoDFqWbk51ObQaVJAqD80BdhRu629RwgNP+IwkX
Ai5bCNVBLGbYJuJM7eTD9jnN94ElqUGUoP0ryKnEjjj+N2/utxHPVTTU5bMSaRY+nWyXrBrruMmx
ZAk+zdkGpeYsWgoHS41TxjcvZyZa/jriT6518nU5pF6mms21UKiQSB0fU1vSDG7O2tY7j2S9SpT0
Ibc563dy4U/FGeNspZTWWhvaMw2rOpbylTlML4YlltRPMXV2hAEY2t0Q/cOJAJ4SXRumAAGkkz3+
ycMPNKefZfHtsqWwADeCyA5KqARDUxfy6m719YD640swVKCO7N0BGJ08GFXzDDRKPBgji/J1YxuP
hh1QSYigjnx9pd8+kPkVCAYWN4Z+4ZTCiaQoTYwcALVnpGjVTaHSmTDkNx/I6RZ5Hrp8Ghw/uBcw
mPOv+DS15R5W/KEUwzK0O4ljK+zXSd/plxYNRSq1+F2/vqvfRhYcVE5UqgFhX5WmLk6++7BREA9q
1bjU9tXBvGrvs4vq0XkTmOPd5qHaRffjYboMXqaP8OBsvRUBDN9sgH4mOn+ezk9/wsk990OZoE7j
J+T3xo16RBRzmX9YG39rXPeIsA427vA79RDhETmvz4wregvfTPWnT/30F5zMwV1gQPaYCet+GQGe
z84qX6x1s9/mQDO+fuCnw4jPwzBguToo6NnnnIollcgs1KZu+qXW0ZvR0PfcVH6mPn5zlT9cBhU8
U4LBSGVdOXmmfmF4WiFJixFBeo4lp1+OnfZoo00iSH6WSlEfj+FE3FFY2wzAPVvnTqZAnAqPjA57
ciVYLad8nPp1axIEE+ySqj9LRb1MlQsdOpmm4gCh72JEL06A8Yts7v5J054G6qxeca6N42ZS33Re
oKo8SNDshAivJNa3OHzLm+KZ9Xpt4qf9Zqb8w31bmmqhEdGop9unnNc8ElQkPW43zSfndYh98Zyn
yTeTzh8uwg5OGCazP+Jn82TmjzQLSi5uoqUYU3XdVd01cJJh+80rPJnyGShchN0BCFprrm38OhOA
gKgo79X9Eq4BPUdCJ9yEFvz/4FZ4XrMtg9HCn/x6FcvpTU/qUQ+XqDb2aGHHhRhb+5tZ5vRgN9+L
RjkF5YtuGLoxf3+fZjX4UpYWlF2/HOK4dRs8eDeOETUXAxzQTe6HxiIeB/3i6wc4v4XP08rPi6Lx
4PnxHJncfr2o56d5AgmwX3a1nW8lmpsShDrqikSBjAGBKHY12KbLxGu1fz4KbU2yx3fYHoCjPHl3
ppEqWRpnPFXTgK1GSsGSqqT+zcT5p2HIXCI0lZucj02/3qBhj6E6VUoHgdaX68hM2q3GGv9NiK52
OjnOz1HMxTfOZrACnZPnqCQojfM67ZcIiw3YZiQUlKPuH7p+tLexN9JRi4d0XVsEL0fC0FZ1n9dP
zpCcia43GE69dKMkvS16uQqF9k2C/M/N3OlrtiyL0wDnAV2TJ2PL11sMbKyWS82ofXyiTZW9moNW
XFVhPs9FsXe0rC47mzgNc4zX/Pq6HrDZ0zFIEC0pk579+HrgzQ/k5Bc5OpJ+VNpshaxTwwyuagsM
CRB/zH5wJUaDngL22HXS9t99vvP25tdLMTNIjYhX3hD79pPP1yxsH4Fa1y670Ibk4SEuaUg7w9hX
ZAtQO+F+MtSzYNCPhUrP+R/ep6aq9szStvjDPNB/HX+ATSsbpio5rmk2+cTQJawLlewSfdMHSaWt
vr7cb+OQca6r0Iqwjmlc9GRJU6FDG8mowiOLyqtEaR4Lox9cT47P+PzVb77g3yYPkn01U1cdwf8C
eT85qCj09CDsyZi2smxW6gi+KGun9txq6u5Yw8djgemTDZG09vrr2/xtrvx55XlHwuOdfQ6/PtVE
cdquqp14SZwg7WCl2Fdt4S9Q8z3Dxj3L8sz/5j3+No9wRbbQEjsZcxaA+V+vGBr1QF3dYqIqUbQX
o4/KdsqT5df3dfL6rPm8jtzN5qPA/Sd+7gI/rQEpeFF6eVMxZ/WYxj61w6Q+WildJFQV7Ow3eTDE
xTdrwMmnyEXJcWHEzNfEOnK628pMMi7+L3PnsVw3lm3bX6l4fVTAm4h3Gw/AcfROpMgOgiIpeL83
3Ne/AWVGlXioK15V6zYzJREEsLHNWnOO6YquDJ2m6V9SCE67kjWn9mF8G8+/v8Gjx7hey1IpTLjr
RppAq6OjyMCxICLvtgyFSLXrKGuiNV60+bOX9eMqsOIRyWGTw3d1tPeIlllYDYzX0ADPvlu0JHvu
CMz70+fGeMDIw3qP74RZ7OjTpocY2/XCc6M9C++nNPrqAXZSU2xl1/af7L6PDwAUPfBrksegMcpU
buloAM6YoIt2oOWM68JwD05jUgnB/QAVwu2swrxWIQzQUq/aebEvm7GrHpeG1Ci/teScbQqtAiKi
pzBwnsqu6L6B16uyN7ciAoqcqmrcJLADxwQIj26iYYQh2J8Oi96TnJ7l3vUfDgO23QQaOOy6qVFp
6tHarxCU2HVErwaqSJKti7gKNmQ+fvI1Hc0SuIC4ypo6QZQZ9anjLWgc1y3Sb4TSBD5VNzrGlKdW
cYdHDazCKotGeUa3zL77w3vjRbn0xRh/dMm04y1VC6dDWbAbhcaSeQRzIk0uszr6ZF/zYabAgsnC
yZyjotEliuL9fGTPXjsQ31WEntfqABxNMQG75LjkBvR3lSeNwoL1Z7tthqBGOp23hmzwRD/cmeDZ
EW5VlSHlxnYzZkiiAQfUn3y8msGv/tN6/eMytsat4RqmlvCjOv/TJJiDwyDfB1RkOwF1A3wWX4xu
Bkd2aJcTbXSb27ZAbxknabzt5ZSg2e0nX4P9unPaPt4j1dYe/vSdrjtzjhgmrrV1knz/tEtXmGmZ
wY7z0IPsU6xVW8Tqxid3/mFy5PlSmmSnyljlMLM+mJ9uHHVKWpYtV8k6K711kyS5GjO4Yn9+L0yN
a+nEVAkrOZqClR74HO6MAo6XDuREKnIHaK36D8YKux0dTyBfAXvj9/eSJ7WlFI1XsKcfwAdPox5a
DgSL/+BeuBPKWlzIOjbWLoSFtOxZC+Yrrfhe43zeQJMlluz3l/kwkfBiyGExeTNUmzjMvr8Z9gQ9
UQJcBgeAco3NAuBSukCtFYnYUXPMD04Kh+X3F/2wLK8XNdkaUzXFCX1st15SQSwd+4EQRTqRt/mk
7s0cWt2SdeUfT1lMIOyP2ctxl4zy9/eXW1Zv6d6UhFSKOYZpFbT1bCnyJvzTW2IsrNABtvImFuWj
dRnAt6n2NUXmClLI12bkyNH6fZ/q9sazhG68/f5yH1+bTmsCT4tB6RN84NFtIfa0e7YiXK4GGNMx
S+AMGWev8htA/bscvORe5dXu/vSy63dsamufZ0U8rFP3T59xBi3XUOYCpJlKBsfG1sgl3FntSliS
HdYrjTkrC+Oy7D6pKh8ddJg41yHDaAS0wNL3ozX/04XxmgzY3RKFmXKMTpPaKQ+5E4P1nuYZDyia
fqXIlYtWM7BQEmjyyX1/XJKoJ6mrt5mCjMpG5f19o1jpJpByUeCoKdYV3VuSNfFTy8jYKA3Kz43u
DtonQ2p9h+8XCy6K6ddmZeLcra1j4Kd7BkRAjh+yuoBADmWDUgviVJZNn1zl47fIVXi+ugYHTGdI
vb+Kl2Ehoi6Il6YblvGMCFiqgdgkFZI0MwbWJwvBh8uxo9TxddKfWee1HyGtP91ULCfTkrC9AvTu
Kizd7L4wVHOPqSv9ZGb7cCXGCavAj6Mpo+b4SnQkPeRhhALm0VSdVDb08X7Q8usRzNX295/F+nG/
e1Ps9PgYeEec2oCSHX2Ndsr/Wswa85PudDAb9Wm4tmWhpLOf5YYan3OiBewjMhHDaTYG8l7+dMPO
oWOtz1Dq5Sc5+tEqXvRmR68Kc58xshwpjVEB/wfcdF+3rvmnB531Wmta4nqOY8gcTQIzaLOydgGz
J5lsTmSu1Oe6mX52XvzF63MY8xRBNRZbJu/34xI/clUqVPawnKt5u1FMhcz2mDqrGrQrYe2PR8v6
FSD60pm71931+8tNmC6WmBUEIpg9nGJqBDVXTdqlU5rl5vej5eOdcam1WEP3n4Kac/TFxTm2hoJ0
nKAkf2cOB6vFSNoqwCZbqSufLLUfJhG4AT9f7GhoammDw1jMJir0Ydw2ejX6MHjLT+bHX90SpXDW
dBrzfHbrn//0VTNRzfqsDyYhkg5KzEx0zk2cOHCvO9cS/8HzQ/CrOyzqnOx/yMx+uhgJnnSnJc8v
wdiNw6hQN2pqKmf6bC+f3NeHef8HpoV2Ai5yKk/HRfglmsGDZ1xKc2R/nSyGi/w6V4m0KGaCtary
k8/4F2+LagXADmg0JNUdAzukN3RGWvcmAGmBZaVU473nlHX4+wH4y6vYJrIDj9rdh5Jpr3lNPWa5
GaRk4l1WWaEfSpllf3wQpvJC/Z1WPFVqjvfvx8SUCL32nIJh7pCOkvdgCLVxmT8ZDL94Q6ZB8B5y
efqUrJXvr8KPXnr4CaC9Rey88gabjbTBKuZtTwdTr/rhk4f3i6FOZ02lV0Kjm2r40QXJd+wUyvvo
M5SqrwIM3Y6JVKJV31Z7jvxkWlrX+Pcri2YilFARZ8Otp4L1/vZSTNkW/AcjgOLmAZlLYP9Vw+id
x2MDmtf2LodRjT8pyHD0Xe/i3XXJX+XwzZqis9kiv/D9dcWQLfqSr3a4uhV3jRa1414YqThDzmPA
320sAhsqvVcejaouzlV4+9Te58YFg7Bkzjb3KoDSTi3SmzjDMu7jUJ0Qm6GbD2RnuWMgjbi8zQE0
GNhFibLEyUHY4ZZtnGiCoTWTW4y1NWGQQtSnbqMUIPRgy+FIsG2stVKZ9C96a/WPpcgW8KExjtJA
ilrfxs4SoaQRpvli8o/P88aEP5AbzspwgRaAsj1u8DXn0hEDlPZ6vgPxqR26ZFVY1FZcn6igKd48
xSNQpTQiscvbKDsD/xxTPzQiLw6S3soukbKs1o92LPadMubxBnKd/a02KWb5UlIq9kWf12d907Ut
tqNWITOtc3TSsLIsfmwjtZGhFffcU69mxulsE79+MkbSpRIGdqYJmjmrH/KE9DCeUSTvOBDmjxJC
SoEHmA6TH5MucSPrJpthhLPcY8LVUqAubr/gD7breastU/8aa0qd+dbY53eeWxjzoYJp8NApS3WN
oon0sjJVzLvBqDHR9IVIT2WDNyvIIM7gLOvRbhTxmoILEaQE1xphafcxpCpXcMcyWC2UmwKR1K7c
tDaEwsDJrEnQRibhh3BdZTxfertsdw7hH9hLC2Nc/HGK8xRibjPuidaCwOAmpjFuYjtJH2fNTh6h
jpOU0PWTbh2UNSo5lOgf3nq0X2fshXloc0+ElWq1U0eUxhKfwWgX5cbIHPc5wzCm4/iOnTKAdGEa
AVmmTu4LsxDfnGbEnVGmufmAcwQr/txb5yCQ7aeWzrZzWg9NMvpycNqrXJej7pcejjIfy1l/E0fE
WwS6GbWru2RuSHy3HXiLddMu5FfMQ+luhr4xDla6JFhV2EHTS8enSkxAzsUCI3eNQy+b8luuT8WV
Rxjhq0wK7wGsQDYFCwXe07jpyietMfsHOmnKl5SU7Ze4Wq21mKndDH/bCOPBcQY8WanJRsxOB3Pe
4CLHl60a2FiCKhnwEnsLqVy9ZWh3rpgHy68rT1yR59Q4ARs8QK9QU3uOjIldnBoMoO8JeMconGKl
J5OaUD3eVm7EtwMz/N0we/NXsuEkzuZekj1CSs2IQ8l08WonTqtv9Dmzyi2nxzjb1nRHYSgMCdR5
Ss3jdl6Ufufps7JqTXOnYqcqcZyOprncl8XQnsacJtMN4Zfm6+wMhNo42uTke9sbWgI2JmwrHXs3
wpmJYcNDHXfejZJ4izxRKSc9UE1arG01GMp5C1HkSYGeLw5oF6pTFfMkvk7bENep6xbmto9EfMiX
FsQGrcDVnU10VL5VUPcMh1FnR7Fd+qU4753Beitsd7qx22qxsZQPne53PIIee7jo1JAgpOJOad3k
XhlM81Ife52PEoNUjIykFHYgitR9WrSpvSgzvkd/JifB29CzrK1tCUDhZDCmyQmaXpm9TWroTFSG
8yOXz466zgdnUWWhRjEBsSP7EJ6dNVjf8AWNZEdly3TPImQ7O9nPcNQnDV/wVlN0a/F1DJnVdnLz
7Aosp6vi87OsO6mRYxM2xpyAaxKdvOiXEojDgPUmDxrdic0gB7QBypqPXgtGwC0x+LNWU0O3FWT9
EanyCrzVhVdaJOJR9n1/tRhNfF2TmPCkcxD/TvxRy6wB4IwKnFYWIQMnxy1XYHUNUjOq3tK0BXrT
1UuRXLYqalj6TfN8m5XEZiJ7zuIXULTldxKq3Dmc2JQPe21OKvhEWMe4bzHc60ICCrKgjhCuPmV3
Ztvbz2zg23RLHtp4Qfdf+x5NZXUJ4wMEuDvP9fPY8lH7Mu+Nbx7s3mkvOXXCLhnz4okEv1FF3OKt
gGWO3WFqtHV5ItJUvhgR6cuwK5TpG1qlSd16PO9zi/SEiEdXMmpt1NRbu6RVv4kmMESEsCoYvF3F
G/OdXqbDdZJFyjVdWeV5VpfxYm0OPI01KVK+wOx6Xw1uKWmkppJOBuYrA4z6RH00sSa6IObS0mss
yC05MapSvrCZEnfjJBlsqxH4VgX69ZIkBisCVC/iWb1Ca59je5iZGrOIlcQiUImluYIbCzs+qYJB
hXQbcD6O7vF2epV6ulQp6/BOiLy8NlRSDjEy9gakhqlosiDPvPyqM3vxOhhVdJgm0b/gHo/gRVS8
OMYbgxejpy7uWNjsb4QdAazqeg3swWBkj01hN93WYCWqAifG+a1Mnf3kFeRhwdZtusE3pNlgiDaU
4UnLU5i1k6LaG74rcBUoEIqz3CFDxU+cUSMhqB47ng7+ZJczR55/yReX+cYTCtCHCLEtPIqWmS/Q
E0DnIKedkWhuflOfgKM8gdhFBBa/7hK3J1ikW5IFcT4u2BIRN24XOwaw4ToLDlBiGLmqlw56sjXt
Boou87t1H7mLNe9tRcpbIHQemHAlqUEaoLBbkPKDBPAj+GEGvIV+eDLclrvo3KReUy9Lpw/MYfJq
Jl3Tfej7yGUYxInX4fwGVeSbaGQJ9UmHEtg5+xFiclpPfpnyxXnt6Qt3oRIDfeSx9N4UeNnovhRj
pT+07QTHfZizJypT3aUCp/NlGuuGnFgt7gKaHIAZULxH2o51PztvK4WkvyZrcsXHuppcRCa8X2Y1
mc7bCBKwt9XTNc1sATB3l9OhVcOhUxrM/rCksaybtQJWp9C/wZOqZdjnXdbz4CeXSacwH1RUxUCQ
RRHNOzsH0xNYgIGRNBb5lPjotLTIhZTKJ8/djoNIX3QvNx0Y/W2ubPOhrutHj/NXGiqsL3VImpR1
C/op9vzFihP+EZR+gkNSnv1OwCZ4G12VFKdscZVlq8iy/Mq2E0cTB4Ri2fUC5gaiH1pb5FTXabSf
iEvksyP/qQfjIBOC5AwsrIxmt3vJBkuVW3qMQBpYloh5ScqMBNA0LZXsZKACa4YEfHhwjW2mUYfC
RF9YJxQSe266yNTsVEINxxxdgdGHIpoSSgB1DTYA2YSjqJyvU1vGd04+dWNA+bTLYxJ8Ojs+0ONQ
lntX6Vr7UtBzWw5N1S7FiVMV6EDzVLK7CFKAhcWpAkZO2UhJ8uKOtKo5v06MhDyNjNCKMDZURT2B
7hTrJ1Zp5eLVTNhkEhLdKXlBIJClFhtZl3IOKlhC826ESokCkCaZF20UjMhxmAzNQBZnjkvlMV6W
Jpr2NFpaoE+mEc3eCfKbsj/rNJBvAdOJKW8L9jfydBoIksIGzDqp+ilim27Dzzay7VzHo/eFmCHE
ZqM1uN4ewKth3hhseaJgpEeX3dZN3JVf3FHPZwBljprHD450AZ7BWXLVr1lFEqDKd0JsCounxZGB
v2m5h95sCWOpoACpHAlQDPl5U8I7M1hHtcDWcbBC3C9LQmhYDKxt6rBc7iCqjPkdLGqg6HIhXerE
SftuIMxUALmf29QZvmjQBZcrzMu21hxiOAgI8kY0+SmRSpWTDG9uFIFkIkxwrLatoZRkAI7Qyu4d
YtKLy3YlIm7If5LWEtqNFaknHIbXlCRJ9MmTaOh/l+yJOLaAXjelSMizirv7esQvvokl4oM7NzZI
JoYTbyi7pCMv/Jz80gbGzBQPCrMBocNfe4ntnl1CouVbI1o6dnq2tR7IILDwGJop5sK8vvTQkDLO
dspzohY3L7uL/qJRq4HJFYMHmQADGVjLqYioIXz3VG8uNtjCDf0ZDlvnntd2KYabxi0sYye6lESK
Ke7b4R4vhbMu/2NZzA+zJgb4hI4jo+6SCAVK9gCjshp+VZF0HPm8tBavak7u1EEKWv1UJKwEWDzK
vQAzcHGoh3RYDnqmWDprltaXM8mabVVs0wRE2pnXJymZH2PmDFeaOtWdL2xTPjoDVoZLo6Nw7htd
p8pXjBxWtXGtYXiYMp0p2nVGsw1Nt4MCEReLd0OTSKs2Bhlr9cqwMpMNuIGx2sk20YhKMoXDicIz
rU7dgnmasO2TWOEmm6yL2oYtHTlwznfo81p0MfVgGrfDvBhf8KSnY1Cxq5+3kpw1Iur00jFCAcJR
OUUdgMVCLQ1CnwjmJGOnb7NBvxO8xGoLR7QEFkg8LYQnrzDtvUMOnEFGthAOwcjtVBfXcw+4Bzhd
L8rzPAOEek7mBOqhmVAvCPnKuDS31PLJC5IKjONTa2gy8WU06yqzyQfi/OYXsDy0nYdGPz3EMmee
S43RULZi7JrvkTX1XzVnWWAxKp10DlDA4tLHvU+U1BCP8Y3nJSRxx6RhdUGrGmNxGittXgdps4ZS
SGreJ7RkDSg7peQYRSVN0a4ga8xgUvSJM2sDT4wppyLoL5Q2uyP+D7d4KES9MhXmmICDxMtsNhmW
nqWkCk/z8G2a88q7ylH9Rd/SRasSwn4Lwz3tQU7ksCAoahDOpc7VWWL0unUx8IsvF4qpj+N5WfcW
p0+v6EiWYk9rFkQ7otrcN+rE+O/HxrSvktJySIrB7W447O2WuLwnx0Vpnpasnd7SabRIVqoirnPj
qoKZq0ypim/AaaknjtstTFzsgdz5iwR6D/QkVo083qfCA1dlq0V5rw0Ml80k1ejKbCrO6qmsoo1s
MnwbPLDse8wn5W2gsrjGNqmmBshbAi0p5Nbd00LNXHFKBhPH98LwzBPSMiHd5ZMlz2yrs/gUoExW
m9ZKiC5GqqF/F6OGrIsCAytDnzftiwXNh4NY70xXmYOSjq+nAGpZ2znEzLwnfGbLz0Nlpyux9ZUj
br3sFjkVX+ANJ8umBH9YBm7b9pFvWsI8m7O4Njb1UOv9rl/9Tj4HkELueoWPB9GIQ65iN+TO96XL
duRm1M0OXtZwVss1hKHxSOhmbS5Hf9FGfP3kELaKP+VZfupUKcwJmXr5uEn1pt1o7aB+M/q0IuI8
W7/zToVexRHN8dItHco5TLFs3fFGqCKwbYhuBCl5IO6sUe+CrJ2HF3vU7NfJiasCANG03DSinKmx
qVp77nSkSgQEMlsPosvIFnQsxH/tVGpLIKBRPpOfB/e1TYfJ3XGmrJqLTlEbO/ZTdVLhCBbp/Oo4
PXrXle9E3J1iW/mztZTWme5FsFi9iUiGjaVmwy0VklbbmJnW3RaEGZI3ry/pFIxaI+8XxSgQ3Y6I
e8MRAd0jACEwEvZodnpAMGvf+prRqN/bqYIYNGn0LIJ5VMWyzxSNsqvSZc0bL65wfBKR6yHAahY/
keqnUBgwuxFOIxnRX7UU5mBAdAyLZ+w11VMN3dfYNoMyg6uzB+VxrBbQSTAEc40EYkvqII+NmF1I
xiFRBj1wDM0fpkHjEU+9SQW7qptvjpHVJZlEUbLx5FS+9Xrac4at5VdtTKQTpJzX+YUNhY15wpHh
Cz6+MffdnmJo2BPVkbAXtNM7Ne2ixBfChPiiz8P3pKLAA5qSVJOdl8Xma2esgV0FY+fSiCYUjDY7
Y6qXrgBwRTFSns6mpb0qViYnsGeOvNNGhGVTPhvsL1rKfftCqoTbWrJsNBDJY0JI1RjXr5XInZrD
apd+rQQ1pBUsirZXydSlYhdvzjVBM97wGLm5RhwADJQSRQ26Y3fAVVHozulidEYDpi4mOgfsBrUz
JhbBAbj06sdJ17qaPFKloXmSFjHnM0MAfsnL0l7CblSYbLWJXS3xZrGrM8+OFsXMbh67AEtSasPM
maPXSbbM50NkeiWzeqZwFLJc44rNELvZwo1gCrE57OGkTVwZ0FpcBqnLuo0oDh4KmkUtzg+5CSjc
h7mc2ZuuidLvSil1ogvdzPo65TCTw6iUkF/NHAxKKGuNAnHbDl1yMQxRSlwOU9p4nrpFwewDIA3m
ZNfo7LvypjljrwifKAFeowUg1ZYH04CDv3XmTg5ByqTHIVPIVoaA7IAkU11y3mIZjeSwMafqezIe
c+PU7CBLEthT989Q5UByOUNDQrAwBbGYlTB6Uu9orpHWqMLVDBIqLVRkLLO4bdRiLi8UJXHzjZ54
6RODsZgDlyVXC20ORTsAapk8DC2Eoo1Lob9i4mAPgT5Vi/XQqZsy3sGrbZYN3K2o20rI9xx3VKcC
NC2mpvczowVDS1mdkGe38ihZyKmrE3awZOB4XamrRLmCBfSxuhcTVBTNrDaKQspT6HgCZHENNLXb
K1FlegfyvyHOpsQGbUrwgSi03Di+GSEI3nplSaSXbJuQH4+mkeibHpuo1xUaKbPWrIfqoJXdptG9
YQ51MJwRaBxziEI3X2x1M1hz+r0cWuC407QYyaHAYEc+KaeVYbrtoB7KlbS8lo16w7mIXE4wAbJA
9Q3eUME5n+3iabMi2HfGAmAc+ig7x1AY+nAjpGN84fMgqAsilkUqW60B5VUKeYGtlTqGUuYDDS6F
ZF0Ac3GojSmfD1WvLxlMTJ2x4KqPEX6ldOPBUsK8aSBLAs8GJ2qXahP/esoq0lytJaMSrtWONRGU
kxIX4RYRpV2qJcptl5VpzOJeqy9alK68ICozyWEZRTHtUrofrq8PVXM5VVQByC6nIMKJQc7gDvTB
O82IKltOy5ENecDhV632jbDKmKz2mrkqdnv3C7wmheWP/VQaLij2RHxDYyMprzpOGxepw+4/dMgO
JIR5rl8ayNzw00W7Ilfb5c6iSwVmveoNjdpaWpyBbtTQXU3marW3kq9U9DA257Kr9pAwrZQFjYdM
TWnuLycpF7LPAJavhYskP+1E0cK+cm22vdbknDBzLl9bCy+bv8QNVmn2eOOwo6Sq7AVo58SvSRGl
cKWMXfKXPu6PSDiXzVt1K7q3N3H+3Pzf9Z++1M3cpXEifgS5/Pu/Loe3DnHQ2z/4i/0/trJ6fRZp
XR3/m3c/gjCYv3+b8Fk8v/uPDZOwmK/lWzff0Awo/rocOTLr3/yf/uHfyJu7uXn7r//zgp1crD8t
5tf6mWyzSvL+exjO/yuhIr88V/+4fS7r5+N/9zcQB03kP5FEQi1Ugc54pLr8C4iD/+CfKg3aVWpL
4Avap38BcWjqEKaDEMlDsUD4AqLcfxFxOLL9k0bhqgpD7maumtY/IeIctVcdED0G1nfNWrURqM2O
+oCdQItrWoNzqy/QpWI6M7SRZrHJQRsfIs6Mh5+e0dVfHcafI2CMVfzwU+MRMgUSd9xGmC7s1Yxw
JI4AD+m15VIPd443GxF9MCrofqdBMFvoOoTuaOpnFuvsVqWGvK89M971uDOqUGPIn2TRABBWpmQC
G6y/ByM15reqkY+g4uLRdxC23XTmXDxRns13caTBkOTsqGwMGHaHORuyZxj4MbUD0mfCxGYdsUyz
OoG3u9Wi+7UE4VDfWvRNQ+nm8ff3ftRZ/nHrdJYtk1Mk/t8faRQ/6Ro0PSojWgfiLsfVwOoM/F/O
xtel06xPethHXeUV/7Gqx2nOWyixsBG87+56Qi06A3LeXeWk4oJdB+GDHHPDyBEO1ce4qU8lORPb
39/f+n0cvdu1iY04CeUQngznSJ5rJEk9gaIt77rW0KgsSicsBEVPk36Eb1k61ElYiYEtkrPKmV7g
H093v/8Vju3OP+7cRku4mrPI3vGOVEVEb8+dCZX+joVav4hbKASTKzwf1uZF7XDLscEJo4HFuU3U
5VqFU0vCMANRzelh5GhJNyJXxp1ddPljblJwmCFOHjIUgSe290hpWd/2yUgieTf/oWoW2RgCG5SA
qoHcAZ36kfIgXqRhFCjwbzMVenQc1MoJeQKfDI3jD369COlEXMDiYh8++IEijrKyVW9tkhLs9E2U
zY5ZYDdl9z9exR+tEufpC9bB+rs4nu3frRe/XUv+F64Lq/juv18X/LeulK/vFoT1H/y9INgmRLM1
dghhE4U5eyXl/E1I449cVgN31dGb9GzXP/qbkGbo/8S1gIXLWhX8+o+14m9CGn+ElIjFgqMRsBKT
L+IoSe13yWr20cxhoehZBUNIqjFz2Wjg388cLXg0m5Dqbjtp+SGx8l2D5GVEo2qy79Ux+Fo3mHzC
IZ8vYjffM5vt+KXo7w2kPmjnmZPvagUs+3w/LHmg9W0AWjKAYsrOqN9HWHJILT9pYswfxqspnhAQ
+VMr9zglHpq8+yJltY2oj1D832u41aoRsUG9nZolFKBZCUTz40zsEpE8xJjVJxteZk35iD0bJGxf
sY0d9Zyz/JAZ3r6zx9J37THwUHb47O5WwVB2Byrha+QNN0tCcGpKTiuZvTYhIzDkBSncnNJ8jcyZ
nwbBLxa+o+/uw4M9WveQGw12GfXdVrT1SQNIeLSvTJlthtb6ZBo238/CH660/vlPy0zTNnkyNbxC
T79S9MdB+8QwbH68ldWNbJMV51DjwTz8/gKtQ08aS3m3dePzVAWX7N4uOUHaEScI+Mh3sV4HXkMe
dZtfNMmpUZfbXLfDLLvE7RJ0q4ajyf1upTMrVmgPDxLFkardTwycBE50D0IfoqifiTpYf5Zo5zNO
L74tYt8xrpUZ1jHygYy9LxvvzdzUm562FKE16AjYDys5LsrcNyoie6wTfFTB71/lD6zST3sYnjAP
AK063wi6Y11fH9BPTxiNrgOCYOi2tHL4jVliXjL2FJ58IA19n1MiAeFpOhxagI5WPJRCj7YRv97v
f49fvoeffo2jVb4E1WQTa95tM/rUpC76tBs4m1J+sD5b2o+2Lh/ueBVI/3THdWMOHkknTAuU1jHF
+RE7sEH97I5+yJg/Plmb1ekHmelYDuclXYOHkyfb63dJYx0yNSI4m0Ykq5SSPHTemb1W6MwTav43
i3JRr+nzy4NOD32hJVw1KiwlTu/f1sb775/2kUPh70fw71/taHU2sWsNfSa7Le5QSmBOSHEdidna
uo03rKq7wUbEP8Q3v7/sr1/yvy97NCF7Cu3NZuAlt3ZBEgHsPx12fzNsi+gz6f7HiWMd1v++1NEU
BbyYkr7kUvNEZYSElbh8+v3NfHaFo5kjkcREeB1XGOenzrnr5SdT068fFvgpi7swQAa9H6a4IDit
O0yyUrsU84t0GB2x5XvRy+/v45efA65xAD6wXkz96HNIHeERH8B12oIC5rCjkKsut7+/xl9utg8f
g8s23lqtMYZ29H33VoyBvGTEEcTDDIe6m1juJHUP+qKGIqf/6EY+LSYfQcw2tU+JPqMYQBHSMe4n
yorUBb7rVnqZjtJ3uyZbNZVfBoQ1hAV1Pe0t/qpL9yqPhr1SWGfl9CXLcWoV1ZbuIhKz5FIpAMLI
fAMUYkdKWizGrUr/SBJdLpwXtX1VTP6905wojXqiUSakzO/Sh7Q4WJnELi/ovV578wvh3Ut3EBYV
NDMPSaQ5DJy/Koevu+WrUTCbptU2XmBIQ8H2l+YQTaSoA2eLKJ11y32raCfGkO0Rcu3FuGsaikt9
caFXb+pJqtXf0s75bpnDvW0tt1RDb4SzE/rFmE7XsnC+Z9KjrYiygzSgKFNvUVzSSUhOBQ+uT6jg
1hxSEojO0kP4pVIcdEJ7vCImyFfGpy63UEIYO2u0dhQHYYbnQR5fgKLeMESuSpFf5L1+lrevki3E
sneuRfuSg5RjbVxvYaysbaQtRDQg5Xyu7Jd4eZLmQ5d7LE7PFqi+aKKgPcvQnLwwJydiaboQBfdG
eDDE8UqPfXa+TO6pnFb0wpexbbd04DiQoD1yfeqEyJSz82wmT0vUZ+twUdLXNi23k5rtHDO54fWE
0KCJiY78NVUmrq2zOdFfXTltSVe8Ra1Jb1Z16JVq+Rn4r/Manh05bOOFMYyEWox76fS7qb2NElJd
5tNS78OmTTdSHwNdtU9LdGSmQmXf3qul5Y/r8kDtNEO7Sc54gMuEpJoOsZfC2PimlFk4J8zjSpC2
rxN/KS0JLajm0P0mPGVjx3SBEOe2wjw48Skmb0rqySHLng0jY3OmbnnmFfXMQZyb6l87AlLGMkXu
MY0FHdVEPY39sjE2Jf0JMXgogC/Bp4fsQ7y5D3u2fUJ+W9tVtAA9/aKW21G9UvFWL60SZH1yQ3d8
C3wpnJoyROv1lS4Eqx8xHYgUlrwMa3SSkJ22Oh6xSHrMx/q5lwxhW+hbqy4uOsd8ztXsKTWXy8qu
L+plvOlH96xkK6ua1CzjE2xndPySnZAv0vR8QPf3hlJwSv8ytOxdkiaI629ifhuJ2VNRP5uEgMPX
YyM0E9nSU7OpNpxig4IzdnIlU1IDslctMn1DsB5qGjgWgOGCA3e8M0eb59DsNLoOtOUvJuyYWl5D
zg9sMFIZkpUiWc6agpwDXZyWLV1yvTmf4uqp4adJXd+49WWNfwXdd6aB0YrFZZ0TUE/OFlHhPhCW
LTod6B33hcXZoS335JAzIK1t3jwhHb+CC7hJbNIPR7wVcRMIkZ277i2JLZtItQIFfvkwRfS69U2v
gIlnM4lLx46L6660DuOIwGZeseLTJu2qLeR8iO/RvWF2exLIQxir2wVbd5XQt0w3BDadebMDSCRi
i6b6VlM2SPwYlmV/8JzFV+Zyv6xAE9Q/6x3mrrilILEb9KdhjDdZdWshIeflkPPV19UVOp9DUpVP
bqdcp6I7mfoIRwqtjhjAlnKmgFUHxE9s31NGoQNJoW8xXYu5+//MndeO3Ma671/lvAA3mMNt54ni
WNKM5BtCVmCOxVR8+v3jeANLze7ThDZwgLOWfWVb1az4hX+gGD9sOWNtVR40BtKq6mDmw50ZZIdG
mCcj6O7G2OMI9wez84AXh5u09Pau6hNo7owaMLU9bWKFhmCenEJlBzr0EcTZHuryMUidh6gJ3zwu
KCVtH3P9lzoCx1f9yKMp1kd0JtFMD0G3hy+O3j8b9d+WHv7VdONd3z9VrtgB39+DFtpgu35okNNX
i7tiFqXM0qPBdTck4zOw4dcmKPAfiR4au/+gOfnTlKanzoIVgOmBjvVdLFA660+3X8F3Xu3ZI0hS
O+sEoIiAqDiCZ+dPOoZSQEDobxysuLxPAGrYqC9aNDPxBgHIkh3ygpRQR/ZB4p/UIauienvTjR7S
Xn1CDo0eBUbd0Ws6OCs/7SIgXPyyxfPsoNiVEZA1YAcA9TbBBxXvID2ZNpZ4BcV18ER+aNs/pM1R
Fzifj0XoYYC3aCSMgwOurVvPfG275GiCkr097e9l2Itph5rCxQxOHCrb+bRHjphZ5Skfh0gNHj8n
SyHa7lq/UzHUU5wd7YW9Ngwf5gAgwedV4mAEWPuBntOXkKXIDJpTNf4g6dbpHnQAXBadmzlHjwas
kthXZmd+NmuDpBHEiyV3Bn9qrf6wIotTY98N9mv7Vxt/gry+GWFkpAJvQm3fnwxSwh6CSdBsLejy
apnuNfNLFewNk+hk9pCuTBAmINIj6wia8plSqI+97sE1fsZp6EeK8OczZ2v9K1CXL8Chd3AD/Qws
BjKcT0FfHLxweI1sbY/95ouo9L+HXG6d6KMdgvIEHHTI5fRRKFSQ++5UyOBVDvaXjP7QRGqi6s1R
oc0FaGNTOckvIMWwRdAiQX6vLdOdyAk0eEiMhAMdrQkxLCUo/t0g/1m59xTrt1SNKzBoJPVftuWz
yp0YNR9N5TCXcdzJfeyZ4+m1u+9ECa7hY+CtRMYX9SPYiP8Wo5A0gIE2R86/jS5qd7RAAzUHgLAi
7g7VXfQc0yRsgc69b9H/B/XF48/y+RvYg5tFyE9lzl/Lf+X/w+rj7Bz9f68+fiyzEtfq/3Mnsm/F
D/F7W2r+D/+tQoKn/C8NhV7YzFDtf6tBapb1X/BJDbQPyZUoE3Pb/k8JUrHoVjkqKnRz8RjDeVb+
f0qQikZ5kmID/4j7ArIHIqN/UINc7GAUSiiCkvO4zixpTX1jkWk3BX720sljP+9M/V5Uan6wgZ9S
QLLDnSWC/l4TyErQnAr2mTNZ+7SNx0OalLif2113pLzprSSW77nWf+7Df3+TiyoZNyG9Or71fF/j
vje2JvrXPmBm50tglpqJ7+OYfTLKLPg5yAwhRxCeT5Y54qqHhHH4goRlpG6AV4HoLbjFjhXgkE84
cBV4FJlxHW7kmEQlUMliWDmF76T+5c9FI4XDiBTLpVq3AfjVTnUZ+5naYsZTAs3+1PRljSk2hou+
K6PKpUhbYXMGIuCvUVpluDVC+x8LK9RnQHL6575yx0+wEie8lcus+ZlRmjsqox28SEDcv/Sgj79b
ZjR9lkDNPkJ2+gvHIuX1t817pWp6XjD4d9pnwxD2qIcE3VKnSosAFwOYiH1bH5I7N8Qui6BZO9we
5Tydfx+FTQuDAeCrw1+LsgSEXTeu25ENB2p615saXIKxrh+QUV9Tep7DlcXCeLR0TRQ5abx6zvzP
f7sf+zT2Ktfmg5S4+5X1SK+25A1CAZXYeNbnP/8u5DwQLSOCQpZ78YgPtYV7X2TGflQ5xqOate2+
KBL3ScvFuCLTeGWhPASj6EjjrYL20eJ80PGN8wnUn58UUXwYZqrfJOs1Vayro3Az0PlGZQmtwPPZ
kzlOzKOtJn4W5smBf6PZjy7I6NvTdjkKndP5AkI0A30eLGfO1kjXYMaNk5b4aECCZwaydMCeS9/d
HmXRLZ13Hfgah0onfwyah0sh7XY0YwyxUrYCiJ1doefRSeFO22CItnHCnAmsdX3jSBcOIgZMGwNt
hBU6+hwsnu9GRF60WeJoFgCkkHX+pYmFZ5XdQyEbIv0XwNTmCMCH7koUon07xWCEZiewFtDzyom7
MsUuoou8N0wxmrHzP//tGAAgC5CRdBO/KbpwBz+yI+Wpq5WFvDxsiPXRpaCdSjAC1mExSuvq/C9O
fLXGRc/qrW+6LN6UrNjV4bjCqb42lTyY1L5p3Bl038/HwhkhksKsEr8Fo7Vv+ha34IJqR+1W0Q7f
sfpxMmEbZbm9xva/8jZZc3MQuQmuyXeLpLPJ7KPOBVstMt8d/05F/wTQez9Q/nAT9Y5+3qckw5g+
RACmCHaeo+7z6WMkkRWcDWYlHM6UWnb34/buvlxgIAjw5wkmoJnTZz6fDruvI90qp8j3UEl5xcTb
+wuMbnO8Pco7ZOJ8A9sOrwJyJag0XwpN4d+qu9B6kvlFS6H0eel2GOz2NHhgBkUUOSdnVJKvdtOV
e/TRvBN4P3HA8XxNK/Vy+TFdmXVE2W4zlX951Wpm4wZ9kvi4v6anqjKA0LTquM9yNdoGamGSv04x
vdMm2t6eg8tNzsgotvD1szCau5hpyIU0R0Y23oi5HpQ+aj5QHPq9l3vWByh/6sqcn6e987UFsoLY
AmEqph316vOV1TXEKa2QLwW6E3+aYBJAbx+Vqt3gkWcpG1NHqh+95zq/UzCqjYognFY++dqyE4si
/aPz2ON8snhFKwnsx2zzxHcqzXswWjI3m5hlU3VC585KizuKje3HBLc8ymi2vXX7WG4t8J8rceE7
JuN8A84q7zzlhjXfn0u1iK7SsHWReevHcctjEZXVbAUKzrHbQ4aAEpUoedZtQZWGD+BA97bs3XoD
Vq+kggHzR2zrXOl9akFQA8ogx0616GC3b8oQqYsTul82ElTCiEH+t4H7iGG0/hUz4wisVui5G0jA
7RenN8e/MIV3wWnrjfypjlP8q3Yx0x4gssJrhnD+q4LSbf/xBUtMzIaY/89hX8qFxV4bmnmUCr9U
en0rMkJNoQEWiKyJbmQdGx9v7/XLQI2nH9AcOtCz442+yAwMp3chH4/k701dnZB4tQhiQRAkpfpn
XfR5mzMUFxfyREiWsr7n21zrqhpzR034MU/xvZICEXIS1f7jd3COZdT5kfIMItzFO1hLlK3H94KE
arBXxupNMdP+fzMIFTR6e+QcxNLnnwJFM7LRfqB2AyPjkE2hvpHeFO9ur83ljU87HFlPaxZr4T5a
jCKVuoIy1FJqCfVsD1D8n3Q2G//zQYhYNGJ01MwulPldiWqhqOLOz/RO7JGp+Nljor4yyBzfLc60
QdxHFkrgTO6xiGVbXnevdWTnJ+CtZ7NvANuemt2Rfob7aTLyLbILaw/Itembk2twPKwR4mnni2Q7
NcKD0mBQFdhDavUdaF9MkW/P35UDRMxPR5ETZEHiWezqvNAayxubxk/jXm69OsEpngkgS7XW/FSu
pPH0YWcYK8mOYbD9zr/IyIXbG1Dp/KSU9Hnwk92jgKEdqs4JngK99R51Mxq3OGbUdP90VFnD2viY
1WWyt3tn/KwPrfFHyp7vh9omUCIvBmKHBu0iSLOtHiX7qGj9Ypq8oxM6PwPFNfa351i7MsnkD7MF
Jg+UbrwL7v8W3LaVGWZqY7V+WibhqyKblMZMaAJlSpvhGJVQeNAzQbbY7OEigbcdZL6FPWLB/qD1
kACJES3W627xhsQpnbPaK/Ni5Vde+5EwRIASzwt0YaSB/zQ1AZCzfuvNojgTNIwQQ+Wt6Qq5cjNc
2wlECv8Za7ETHKfSc8oHna8hwXOw4BV9MCOFGiGSBnfqaEaHstesx8rylA+OihhOTnlim6VBckq0
cNw6U+SsfP4CKPq+FWZNfd3lNLxf9ue7s2hlFEjNGvyqRII9ySFaGU3lwMIK+uG7rcUWvfapEDC7
EF62D55ZND4VoErdir5tUSigdix20o0Qb4+ciPZPBPYUVy2va50tRDtaOLXdiUOEisWAhXhGT50K
SeXbJYolKyHRAlf97/cQA9qmSyY3v1vn3+MW04hotNf5cW2IPU7ZCQRVQwNABzXCyVFUyu3kZ+JQ
fAqE6O+D9h7pinaWv0kyu9nLIgsPE03eXVPhM2VInbJRlukUTfX+x1DQ40APDeSL4Etjy/oFU9H0
XbMPD2Wc6I8FIox3QzJ4RxcRlt0QCXGn6FDgEDtBAw/Ux8qrdrmBuS5Nkgw8A3jTlsldpTod6bM6
+KoilG0EzvjNtpsSAJrxZ0pn89wibMycIp9PikVAcD639dj1pj05g6800jhGIvtZw+U43b42Lh8A
BnGoDb3/7SydbRSjbhuuptGnxjbsSiVyttT21vxz5sj4/G2j0kUBlKsJFBiV3PNPwZsa3xzNHv0+
ET/j1r1PHJom6Fpt+pZezO1PurZEM9Sf5AzRd+rD54MFg2mleRmMiEU02QYCtTzkKUy3SqnXLHsW
Lib/rhGvDRXPeTTDW4wFwjMJpJVKvwmtauuFbnxXI2x80OnH7/pCqe89mYpvWmzr7Zblsx/cwQXn
ZIlS0Hofcq+FmNQYHoWPMNePrZMOvxIDYt7KpFxZZ7jo6BuSLvKfL3OXQQDAVXmEfUOil6HiOb+1
G9h6t6f+SopETYDcGBfQubKzrGnWua44ucZ8TFNSxehypGhwaKkJrGuwG8RYG0dtTvB50RUyhdC+
wQwPwwMsRvEx6CCCrDwCVzYe9TgsKik18fguC4RWGMKSjKvJH6ZY+zYpGIpwqBO/cBqxy0bElFcm
YF7wxU4/G3Cx0wGmKnVeM2AL1e+DnLzsCDMg3maZHd5LkAqboauCL4Uq1Y9tlhmHfhz/rFn7vikJ
sqhxmTP7h0LU+QGIQgcPwXyc/NrR6+MEPxGqr9LuCiM0V773ylkjyprjVjIki6vxfKhugp8Z58Pk
BzbA68Gr3a3RoQhqDmINCTkzky6nliOGzTf5P3WA87GQvKINNFgTBSfXOPa6a6C4Z4YPadq4JyXq
TYoPeFpFsez2kwfspzeaeJtYSvUpaLRkZatfFiRQhsS1AJscfTZdM85/jVI1biHTbvIlt8NGaL31
GcGTBIJNIe5RNRH45rRyz+x9b5peWQkpr8070h7wsTA/4VTP+/63YE/rUqtNAOH4KIV9aUMAG2Ne
vgojWQOQv8fmyw39+0iLWUcqEErLgLZCbsvsCXCZpx00XSAT6Wlt+2EybQRzsiDrkJE2hOb3YaNT
hahy+zi1LpgQgwLcp7BFdWsjVUvvQS427Y7CvVcelEJvvrtxD7zOyZADe+SE4s2gqW7yWNQl2pR1
FYX1yqVweWu/M5XQpkYKlXvBWuxaQF1joVmK4TduWh/QcVOOs9qEH5kISUEGq6S381R4hxtj1MsX
j2bgm0xLFa/E2g1S8DLWdHRiD2WOFII+L9mgfEyVXnu9fZssL20wENiAGui22rhQQhA4X+U4hng5
JaXwYZRZoGCMCaKwWFO0vhzFoRSAuQHyQ7TPncWVNdh5aiCn0/mm3canxpDFwXZl//X2tyxvYspm
ZJgmBBSOi4FM3/m3FF7VV4NoBn8cWvkYks9uKsjfn5W4cO4kkLWPt8d77yL8vnFBrhI0zRL99KEM
Lo3zAatMwzZVZKqPFqjzvU0J7De15oQKwNW+D7dZ4lD6L2d/ky1/ht4i2GIAIIwJ/n8II0UjuhFh
gxZbH8VvTt0JDbG8wkPIQhNahlTUTNmY87p867SR/UHLYwjqVW3DAee/RsjUUNBVtYtO/NM0Wvgk
ugrU1KDgsltGltqh7wSYfWsXAYW1WGsEokNok5hozyGGt6n0dNbbbKyeljRalrtoMLFFw70F3HkL
YKXcoS5SPcWK26SIf47V99tT+G5zej6FrjmbD8EMwguOzPJ8CrtOU9OiEJ3vxVpETRP7i5OHFtaz
WaP9ZSifrXSSXyecye7cAjkVFXXycke7Iim3uZl492o5VT8KVFTiTTqBy9vlSYxpY5OWypvsHU2g
z+Wo99GMLXrETmq6i4O5fQ2gpf0nitwKdU9QzyeWl5XJBy/y1cZuPkUZ4hjbMHPtbTc1qbpJurYy
nroElvImQCLxPu9aSBkwFVQKkRL70w0Iz7Ded0ZvvnZdCMUuFIlyzFMrdNEIyYoaX1R9eIqm2gCE
iEjdK7g9YP9lQ5FkO4PF0q0ouq7aDG5nvdAARJ/HwoHwXlotakl6EEx7eOAFoDlPIsBjtk4zPSgD
Qsj3em+2n/W0AO/ad6Jzt2EDbO/BhZzzpIRT/1KW7uRsslD9mx3WoYQTdQjwFFmA1bCERQmAyYkG
VOeNtOyOlo4IHFstLMHM9eWnOE1rOPcDuijb3KvScZ+HhYVOilkd8yKX0amL6QGAdQ2aV90khYHL
EuGskE/Gl8DW0HHgbm7c4+0NtLxZiDbBcnkU/2b3WXXZRxcyj/Wu0jtfRbZ2r2Gisscwzjj88SgU
zOjLQq6Hq7Y0Tqmy3NLRiSQGN134N0YKpjTFb+b2KBeNUz6GYWw+aEYFQsQ5PwxB2eZdoHQSxJbA
Cdlup31K9XGbGNNwlM74zSo1lJakAUa8I9PGbE2sJGtzNr04jzMcce5czhrRS/lkkLEBQqdBR+NU
03YFAI6mF9GGAnGxzVA/PNVIcsFw/rny6fMbfzEuQiYEWAZ07WXkVba9YyhuTcNAYMIMDUURbznT
0G4GxfN+FciM/fIIQtJt4kz2c2VrcK+odfm2ophbNLtetWIo0C0hNtxLTTbtxh1CHC9a9CpWeiNX
fysNKe4tckDwFefLJIoeUHpn9v7Y93S0C12FRptke+ye1NNYeS25l/Nn9mlEo+wNl3L9/F5DAl7i
FhEBG90us3u/Q01nO6gJWR3F2+3tdViGnIxCFRE+pg1/XycQPv+0Qitbp1aVwR9cJT6p/QRA242n
HkwQ4dTXFn063J9kHf1qkfKrt0EdyLWKz5Xp5YzRcASMhHr4sv6R9F3WZFIhkx/c6aQhI3oMpR6/
WEV/52VN8ClvHf3T7e++qOTNH06gS4mfXgV2FItKHpaadtCHmvRj1YMo0m6I355JHD/pdPBlrW55
+771mbkDTe1X3OqZNgMhk93K77hyn/E73rGO5JSchfMFaOum5c4NyXbGdrxzI918QMLOvMceztmU
hsRzUI9QNqq0CpUpDeUYSzr0ihQEiTuUp/JC17bAdFZrv3Msszig5LhsvPluIt9dTFCG+5VWpvww
t+9GqA/RL1eh2lIncXkSOrdibbWAZfsw/ZYltnuYSvRn2oLQ9fYMXdkdnALQHfNCcZMvJsgrA3iP
c7odDh3aa2PRfUCvUd2p1lhvQ6PE0UaR1d3tQd9BDouvnyNKQmUq//MROV8W28qSyqgkyRBooGNg
98HBrlJxHCYluAMeVmxQcfhYa1m3N/H+2DRJxmTQJ4B907ov5FdIHReFRus+rR/NxJIbyOrtA8Ai
5dB0k3PXYzP9XXrxcGdE6FiOEI52eq+Z971qviLIF+25kMkZWHnkX0oF5HEA72caIJQURU6Zs0Ee
SXVorrTpnlZihmWUNJ7MuC9WIFHzJXAxGXNXGJ69i7/EIrcRphMkfaZNvpCN2Ls9Ohcewt+7KEfT
NdGlufImLTNRziauaDQ3bA1q/zt28/dMtG5py6ddwNbTu8FPbVRkURRu90nUlMfbC33l+BGIUm1G
zYKN/n5N/Jb0KiF6Vt2UqsjzafZpmCLz2HvKWnZ4bRTq2bSVdYBlaJ2c7yaMirSktHrVFxbBrF70
zqlXOUe3v+WimjHPm83DMYNhMed4r6T99jHFZBCxi0jzg4z3FZTMHO8ZxNMvvV2kX8Nx7N8sL4ra
e3Td4AWFo5Zv68xy6oOSmmq9zcoGusrtX3Xt2ykFz7R+kAXukmONS3sMfNRTfc9zAZCgB7aNuWtX
RrmADuGoQc+REIa6HIoTywJVifKXEfM0+ylaSwj7eaHchWoeI8uIdPOrUSbRG8VbqGlBGNZ+0hsd
2VkaQwoYJmRNaR6a8QlNteIf243EszFmcMgclPe8rWkiYrxyrV1OC78XHzs0ELjX6F2db4mk9yin
SYvihip5VtEF3Gmyb1ee98uTSykeRB4A9ndnrsXGI8V3kQ0udd+xuTw6dE3Is4z2cRJZdEqGCVWB
26t9dUBqwvNLDoZkeZ546sJJikn37cCNdqjoig0AJm0/kFVuR/xwdrfHew+Dzu8mvvC3Aed5/m3P
Ux3AKK8zdL8w5CZ04mSHMOF9bDqPFIvjgzaU7qlX2mCfeENwQAHdPFKqQRuhK+u/qIQUO/wK5H0p
6m9jiml9TafirrAn5TBaK4txea3xU6G/gtWjXIF/0/lPLUwrAdnCTxUK0pg8rwiKApbcopaVrgx1
dRl+G8o4H8oj4plGGgS+Z+btjlYBtaXM1Db2IKMDnMW1MPLabuZ0I7QB0kClMH4+XmhKNMz0XPeN
2AzvwljlqxA+X/mqy1Dg/WSzAhiIqfaSkhFUshyHVGdzWbWNSHrt+IWdJluTmOSA0qqzB0Hmvd3e
YZcJkqdanB58/YhSAaidf1qhar2Xu6nht5Nhb9Fk+6VWlvuJHrf9KFR8IWilTt+CGMuU2wNfW0Nc
bVBmmGGHwBnPBzZsfKosLTH80ariE7e23NF6np7NHC0GT+rd/2I8lwuJszuXoZeVwa6yrE4PR8NX
UGiD96rET47XVNs8MiUkqbxcyaquHAe2CzkHOj4gu5cQKKrdsRy7fPJJcgjiEqkf3c74ic5eujLS
ld1JPxJ0MgAlxlvWCQO0T4fYaiYf0UP1WETOE9jXNQDdlc8BAOyyUgxCo2qxXIUxmu7sI+N3WESf
iMmi3aTTmwnKJlz5nis7gy4MOGvSBrqSxuK0eV6OKHqlTKyUq39ox9J4SlM7P2Sd1I5UAbOVc3d1
vFkkwME51HEuPm02HprF0f0kmcyDQ8L2Vmfd34rhpM8T+vgrjYgrZRGPIIYtiEoQ+35Z45FIulZW
bKu+Xalo4Q9e82JEOaL1QYCjhWpFh9CttU2Vuf3BapviXgypspIBXFlOfgPEHezYsYq7uKy1tpM5
T7iPUHV1iBGCpduYGEeDAuvK9F7ZnkRuOC+QFMxyNIsnDKmK1rZB2/p9rAcPcoT3HSIFvnKPXXQo
iJDm9h25oAcMgHDs/D7BhtvN+znikI5bfUefnQfZQLHTQhn6XqhZ9KC24XCv4yWxNUzovfbQKgej
svVjaZf5XWbEP7Fr1E6DrIpDkQ7R7vaFd+0tp94x869mbMJFmOw2iSuFmqu+9Drowc4QPVpD0p9i
EX8doXAdAYLF91mWv+lhUTw6Ei2HaqQEXFSJ9aZI0OJt4wKh6MGG14OFeEDRNLu2SKkqrQQ61/YH
q4bkIV6kdA4X6bFb1Kj465bqO60LSxLz+b96x5zT82CNOnTlBTLoUVKmm6kv+BmcL5yOHoydWaHm
Q3uh/03b4WlssuK5tRMBFNjTZr6Wyguhtz9ur8i1j+RFQH3HQlwZF+TzkYdYF1HSTxrEDpSMonj6
W1iDdcoSrd/fHumiyz/vTp7ZuTWgAz1XF3eaG7QTtg1C9ye3ei5pAhy1MG//4WkoPmZGZm+oEQm4
75n2tzaW+mdLZPJkOPHK3XMlxOCeI9VVcZnlcl188RjFcTk1ve6HeoNu02Q+F4OL2DuVkt2UuECO
Qu3j7U9/vz4XISxddZ4MRNMsnsL5N/0WwlaoOqZjYBk+8sDNzLOIskdzhFq1oXGZpYi8p/fIJ8Nz
c8u011E6aSwH7YGswITGlqlf1NYvOotNtNPpp+w9qXpvtqfY/ygEmsohckJEpNy4AgjVOWnxK0mG
cUDsSlTpFnkhvHgaBf3rvesoeIC5tad/0bpcPktrHI6TbBX7ybREdO/UsyoK27xGYyDPH4J0sGnG
ojLf0p+wKrGLywDbvEoZ+gcoST2dqklIOGhqlOU7qYVTtbE0pZbbMdJs9K/pmj1pjtSAMJAolcCf
0TPc2lYnxm0mg1kClq1ytBwbcyylKL4ji2mjkk649UHoNiA1ta4wGKBmWG7r1i3fDGVQ9R02Bi72
fVHVv1VTnKMpZSQ/Aqspq7u2C6252td41SYPq1mEySvRFgmCcA1Ufm1TAxZCXmyunEAnXVy5Ez0o
TGGE4YPM+eBMlfaIt9v0GVPd7pcp1eG+hbi4c2j3fS3UQBkBwVfiWZvK7HR7j115YkiEQJjxfGsw
exana5g9y/VgMCixFuEdLUTYh44bHv94lPkI62j+kYvr+uIhKxyhB4kSGH5Wx+4h0O10D7H62x8O
MotyaoCBVARjbWq356dltHV0S9rW9uN2qPe1aXu7CafrlTf54uZjFAcvgpk+p8NGWXR6Oy0yRzXQ
HH/Eq2GDnRMSnCQ5p9ox166+i+udPhYnf+YkE3YTQZ5/0DCkJionqeKXTmKgw179laqy3WRpodxj
WNTuVC8ad65ZriGrrgw8AwJJMLh6oaUuIlYrmSatxD7Dt+lGvzhNNWyzOu/28ZT/cFXEC5J0ando
Lq3txn/LAGdXHsh3kmByRRU7au7b82+uAZ7iFxCnL65wSFKp6kQHgcvaUyeUeNrR/1LoDWtN/0Qb
MDlZwqr2VTyBO84hmZqhSuHCxgLtg4mw0Pe8TJzXGBnsDz3ip+bWC0RZfqKwEiNxlMoiOGjhYIsD
4U+5xx8vD0geo1ogsqcj6iDEWN7Xtq7XG6cCcLPjenU+pJrTdhuvs8t6i3gU9owN/panZqrCCpmO
afQ9ywtjBCSz+MVWvP4lyzmAW4kRnq/VufeMpk72LSk17Lxd4aGFkmGa5qeKnb4lkdR6VMmG4afd
TN2EEI7Qf2pOMKK1MtT5ph08vONNUzxxiybaUWi1fGutITTwejDy8CCENQsJJmJEUd8yfuRNqP4q
of2SlSYC0ZMZTOohARvDdY6sSL+TVowGKyxT8TPNszuFm4nrPwxg8Rgtm+GkpOmAMYZnfmytCV3+
MM7sUz1MNt4GtnSmfefhHOrk4BM2IrJktGtao/vRR6PVbOOhRzyu143+gDJaIfbUzOOTpmR6iK5l
RzHFrWnZOwWV9KBEnwU3vb87I0vf8lnllrUpPeX9q5J7qnumT6EweTPdWqD7EkQWik99JL60psBQ
0iPe8t1uSg6mV4V3Na59X3FIMcB+Vp3xHFkwXjDfyzAAGNNChCuXw0WQMO9eqhB0jVhj6gLnu3fA
O8shNIhfVBGFSHqoyl6LRbnrzKrdiwpVqgorxpWA87K6SwcEZd05SsKoGPXb81FVpTYLu3PTFyWh
EWcNdfUKY1Bua0WpTrockqOL3dARPyFrNlzUTwbN3AlTuAdH2PGfpqDwoElZKMTQwYUBPt+fv8Us
ic3yemmQv/A7oj0uo8YuGQdzIzCJgtAVeCtPy2VOSCxt0aekCcGYcB/OB+yyDPcPjF5etCTtNoaj
TMckhWeelrn4MPWufFBT7AJElWvHGEenvzT0+L/+6dNDvcIktWcdeNIvJJldHBncItFfnDDA6Rd3
sgdbz+XKQs/3/fndaM+KFkQLM3Gb7sT5l+odZhcIS5u4VaZHxRyxM4p0bZeVEEEjPXp2sVNCBc/r
94PEYuj2J16+ewzOc0dJFc4LpuXng3Oh6Q5YNdO3zCZ8ckwMY7MCoaYATYHbI12+PjZlSIIFYFTv
i3o+khXhaKc2KZ8p4IlEdENkIZMjdilwfnvshmq9M7inbe8PqeKzsAdhBxWhmTJOxnE+cCEj0KWx
MP1G95qtrTjiWzjW5sEbPHmf2sOwQwen3GMkpaxt4jk2WS7trGNBEYoLBCO086GFLvEjrXPLD3L5
KtPW/uR0dgKo1IrutVmhq6zlHXdOtLPN0nseteTOs7Njq0T//PnkU9wgseP6ci46enZl25nXWZaP
Bkn3wZrIpzdV3+gnNVO+MvkQUCGV5EQA6fT59tDXtjdlzZmOSHkHiM35HPBmJlUeGxbQwGnaul2c
P8bOGN7lMhs+lI37kFQZbOOEmzUkS7k9+JVrhHIqTBl6cXTdAQ+ej25EBZ59I9FjH5fIgxRxdepD
bCrwLHb/dvA02USmwJuYn1W/ANjJ9vjfNh9u/4qLeho78PcfsdgGXuB0/VRENk2SXt2OOAMcMIQO
0BNEbAKafby/Pd7703C+7xDPtyEawjAnGFtiSUaYBAPOirbfqLkC5CzJ0i+GneTfLB6Kv6wKyOq2
Vd0s3LZVa3whntAw0GlTjFFiXc6+IlGAmXSIXnJ26AaBxKENXvULAQVwObxp7HZTg2CtMBUU6Ynw
1QJEQUYEVwJTyC+Y0+gKzLG0O2WaNgjscwbl+9gQ89z+0iuPJFE0XWPYjgwNUPN8fetyJBRrXNuX
I+1xPKmVO0803nOSB90BvDCsJonrIIAF7EhS+wHFlm5T4chzELhhrnUlLxeaX0NkP9dpVcj0i90m
9HLoh7K2fYByzUtReD854MPJiXL3YcBRbnP76y+yPJ3h2NlU8HmayV/OPz4GI1jH1mj7mhYbj1aJ
PVkU99Hd7VEWQnYgkxiG9GiW26CrC2n9fBhrxmdzeTm+WSvWP4Dhyexl9KLFuvdBL1EaDZVW+WJI
RXzq8UZ6wozxoU085Qd0MUJqPQ+tfajjQrVT9TzwPVzqd2pmpPG20Hq5gl2Yz9Jy6+sgOGYKLJfO
MmpyMjWuOlfa/uCEE2DIEElGwIobkHRr0tKXLxoVeYplKJDMWJXlKUvtarDjynD8dMB9LvQ87Tg4
0nsIx8DYaEEKb78cvF3Tu+rKAb8MSB2LcHSOyeBGXxTMCzwLp8SJwhdNTuNJ9kp412WhuOsweNiG
apLvaXwXK3fp5UVODZnwj9YydzkYmfNtEE4FTnGuFb0gCpE9YNFU35PxVbu41s3NOA0Tpr8eeFN9
8O5A+E+729vw8mzNw6PpxxNOtQ6lrrMItDRbS1dLhu/rwD7RTOpotWCR2ylgnkFKrdFMr45H8A00
hbuFbsj5eKmaO6HM3Ogl6WpxdIasOSEXpW3TTEHHFmOelem9PMwz2gYijM3zbIE5X4xnB4YGSiN+
6WmzUOIA1VBgT7dyZVziJshiqHVC7pnBKTAQz4fpQDPTjtbiFx2d4o8Sq3CxqSMcb59CqeAEHBRZ
9QnOJHDeVG8x9Av7EnvRCBwgFKAwTNyNqffDsDFMJIrbyTZ+5tEQqjtbivxDYqCBtvKTr7xm/GSC
FwCDXEQ0Tc5/sqthNtoYVfISSUfZFXHE85nm+hdM2pWjWijhrmpd7VRpDb/WDaq71KgdgPeG8pE0
2t0HaWKcbDd1T7HWOXvZoXOiBVX34ogivm8NKfewtn0EGFMP6L4h7h3hipOthdU9lqjaLikQgMTB
7c9Ev+eLlZCf3iHGMyCS7OXFansIkJZumrzkFAfahsJTH8cmaTcufTbajbcP0OXNyGgG0F9EkImC
33fGbylcY0WT1bph8mJliM0CtUp2uiUQ/6emvBL4XtnLDAXaF9G5OV9ebLKMkjp+lG78gglC+laq
Ub4NUyFWctKrozBx3szn4vAvcpc+rZWw+W/2zqM7biRd03+ljvaogTf3TN0FkI6emZSjNjiURMF7
H79+HrCqbjORPMzRrGfRXd1FiQEEwnzmNbgt7zVRBVsIHNKq1dFBfn/a3jgHiBv/M8p8LL6aNgmz
OmHEjBJqWBZ3Mm7dvoNXtlwpG5g0/w/HHGngrBlLY4zu4GLq5HHoLbuX4701GfpD1ZXC66cJr+RQ
ci67ITxXmzu9SoCkY1mg2dgu0YhbHKthLdt62kM8VgH7beCRthh9m9iLqISBBhL+qymqzN8/yymp
WTJAeF6SisLxnFpTFuDH7cf7mSizQ0gdS2mAdOswjH4UWnwuC3jj5iL1A14N5F7XWAjHw4WBIYV6
OyT7WJFy19Lyq3aUHrJK/6X22t4Z42s9M27HKv9d0Q82OO0dUnp19rICc7gYmOqIoaSc6X4HnD0K
LKRls6k/M5tvBGjcxrOwJYk1UYG6WKJt7jd+KFOfQsYEDgckqvZLDndGdoeEY8sVqWRcYDeI63pr
UvXsYHLiBNsjKhThdoYe3aDLz7ig3odCDIVn+aIx1vYQiw0C5KJzkXxIztW33thX8DrYtVDgZ83O
xak+YuQrfImSsDVkc2+/rbaRmUTbRMSmN0HSPLOP3zj+CApn0j2dTSyCFqcFDMF0sv2YclrdP0bU
wS/ipn+GCnNO4+mNYwmUOVT0GT/EkPOLvzowqtF3srK3sn0QRNCki1j3WtUaz3z0N/atPTeIZ80V
yjbGIlwws0nRi07P9qj80F6TJXM1QFfzCtNJ1jmiTasakdL1+2fhKaZghryAkyAjmFXplpOYjTXB
Zhfk+0GpbQ8wZbZxMqO6sgEVbOuwGPbZqIOvL1Bmi1PHeCpRel+R+RswqKjp9pE0bPBpzW/rzq5u
dXG2cPjGZ7YJiufOF9VaqILHsz90dhYE5pTv47RLrmxZUFeX8YkuR7s98wne+NB8ZQqDNKgoUC5x
HG2LgJMFE3+vouzk1bmEpHOKdPb7c37CnuUQgVYJ6oAL4SVcOH4j2RoUlJaSYg9/SQckrhmXPqZw
X0XVv2xo2if0Wa9FHPRbIp9iUyZqdYP6KKUOw6g2pWhh9Ejlc10W0QbAVL6u/XTcYHMVXZh9+qjG
BsRutRQ/Alh1XipBOXv/Hd6aKXAJdESRmiMGWaQO0jArQPZ2QSwtKxzAjYnsRXiOV/KCIDvO/QjW
HZtcdabtgAA7nqkAxh/APqfc562esBzjPtoino+0m9RlWrrqtDL6HiYwg1eV2mqfxRSUljvouv9E
O0LZ96M6fvLVoHzIhWl+9/OpaTaOVcf7wlD9HzDo1JwC4oyyruNWwQrZ9rMzW+ytqZor33PJ+UUW
8fgdhFNpVVQk5V7TixSfgxZ3adFkzuP7X+SUD8Oqohs46yVDiiT1OB4ncMxyHLFT2Gu+j5jC8LkY
aKEkAx2whqp+s9Y7ZR1XiG8Lo/G6cbhoBvmmEL+nRf8SA1N+phlKZ4UaqTzPx6vTUkNZgA+ax3sT
qyYPcbnxIja03tNip9k6Yvg15dam89v6kzbm6Rn0xxuzQHhKEm+DRzSRHF5EBkpSyTEMvHxfa70F
ZVQZP2shVgvwiMxtjNNd4pYaZiiGXIQ3A6qj69Ls7S0c1dgzw9pY57pWnNHjfOM65/iaaYJwpIAB
OYubEXpcgLwQ9UhLG4Onuklw49VAbj1O2J1nrlSpBdYpkx2gVKdHV3FVaztdgzzndoEi++uIP/U9
tRTyojGKoZS01fgLnxT4qnHuyzT3cOc518V4idmONx8GkFRCaGrTUUCp5fhDxn42ppBJyQkbvT5o
VWh+oiRB5TCg+4BWFMKSxYqsw/HxxbOqC75IuUV9OpK8IUL03qsMv0s2Vd7p3wtfVm5aXm6j5mPN
PhulHlCO2cVw/3wJX7SGs3Au63UqcP1JTe57SYeRY5VS84hlPD+DFmgPaLP2OBVjP3JnT9Fkr0qt
Gsq1Ag06WbVOPN0YHeHhiuLsCJ8nsKELNE6ee71fSuZGq4Dkrge7iQKvq7W0XAm5sqiygVC6kIIu
lC8lETbbJLTUDF9wO9+bSq2DEa5FjUVNgFYiKAJpRe7ntbF1i4iRuC8HgBnCEOYPbMrNyvV1qf7Y
tWqXeKocDk9ybemJB+ITx5iySfIfvt8Xj20qTPxKFDvftTbiK9gK+HhYjLSIU0+XcDl3xThKmAoN
idlRfC3K2lM43xHn9S2wJlWWG/s2MSqVwm4w/UzgHFXe5DR0TWNUk0zsyVGcdLumsX9Nekkj9v0z
xzk52+atNmPaKNSalK0WC1uTdCOCFyP2ZpUAG+I8QByyKkoZ20Ks2SEcC4vYrxNOvpWcdJA/xYBb
N72ao/kHOkRJrugDjqXbFLX2rI6j/9Ho8fimoRIHXo0nCrsD7UPsVtDo/Vb2wm89mHPDFTR7GX4r
n+AQdeRz6y7Q1cfIbsPMnUQNMVzXaoz+JmW8UsdWQMIN64qhU1WbzenkpyhXxedCTtk4VV+V2spP
5fReQVCLTlI7Jekawm7qewV2UOU6GcvsO/ZEvboqVLtVVwM7HvMIZxqgZaQ2WR3u8Nqj3CbThV6N
wWzIVtn91lEKbXBrXadQMaatWmMYgbyV1Uxgtwqtd4yN3ZW94kqwJFp46rPjmRXm8jovpmwFTdVJ
Pa1SctzcjfCnXwZFBEgyCFMvSxUzvITPJxH7x1r4SxZt8AUlz/hBwYzevqpqE73AcmYn6NrsVUhT
xlkPmQCTNqTJBKVNy8RVAkc6X3NB6o/o1/ocll0QPPlVAOd+UCHM1oMVzp5RQMo9Sar8mzDJkuI2
aBN1wAfZkPutPYE124i6KB7eX2MnNVm6fTPIhNNjRvTIi0gjjPw4jbq22Q+xnXpGWWI4rtb7Rg5q
tzdQJDXS4Xszas6ZsvN8uh2dfhTJIZTRq6bbMgtDH59+U0wMFoup3pdJqnlFh3RyEaiILvp6tW37
swyzN95zZqrPBWgZGtsSr9TEuTLaus94qX/VpdSnOl+zAfhmV9iyb1lbWEuq2m8ntEShvCORJrU4
4FiL6VXNQLGF2jf7cGZBz4Lw69REgP/9j3gSw9PQsGb4KRglKiDLOK4RGdtTzvq9Uln7sQufUll3
rge9Vs+sljcGIvSZ1VGASbNu5p+/Cj78FhGcQO26fYEA9oqkBV4mzYxNUtXnwvg3hgLcjswyByAW
f8u+xKCAVCB+HPc5AsMeZ4JYQ6e0r+CtJWfe6rTpSbX69ViLVDfWCjBK3TjuhwQdo7aiBRgIxMO0
REXmgotwi3eF9dkwuJHLMK5dav7F+v1veHrW48KBjiSLlAoIAkfHU2slGZgR2xr3Kvp6K7Mxnct8
Eue0uU4Rl7wqeewcKrNUKCgcD2PWcVIZtTTuR1UptlJm9lc1/ljrWh+mK4APtlcFQ3ywU2BD6Sw+
DA6tW0mVYf9ueYEHedHQpsRE9rF8kHGK0cGt2oF8XK/dcaiMNaCOYpVgLrx6f2pPZDppEnCPIrbG
XpxffzG3CL4A1Enrcd8Y2jZJg2+DbUePVVW5tu9vtS5cJVqwncbqAmTDFRjqjy2rzy0tTbqx6kmG
OGzu3n+mN5Y3HwBcI51Pyh7LdCLqtMgWnTPu0eRMt8hEDnfxAKCxVikl/f7xMCtWkQ7jRE9Zb/H6
TpX2k07VY18bLUC0JLYf4sFCJlJDJer91zrtPVAqMml64nsBBw3symJ9AXmSwkBX9gOAXdI+2crl
jU7Ilbu940Dri4a4lDxMNYl0s1m/8JMsKdJ11IyI4cZMmeoKyyjuK+7LwZ06X78KCKPjWTYVJkPr
Z9oawJ/5XcAJvUsj7lyvHodfoyiSH1w2HY6FgyQuoPpyI1sjMLQb4WPM+PvrF1EIKs4I+83ioouj
ENhRrwWTOe0NrdBghmBzFVLIOtBJqM5kXW+tFRrJf6OqqFsu9qzUd700JdK0d6Z+WuVJn3phhsVU
MIVnBVznCuvxvUwVDu7U3CmlWmYtvh+Cb4UqTMYy2sjyirYq4e+byJrnqJZrUngDGUZaJZDod3yP
60F1ijMTO4+weAJc0zmhWELovizvmNSRjJGYe9o3KQh/BL5kQrMAVVNJ8D8RhH9M5SKnbSqyc/fo
aVACAARyuIGC36zRvYi3adYJI+xSsTdIZ7AHzZCjMoeKpAibsWlUfn9f0h+G3AwXHZjvUlAOm9+6
t6xJ3jsQeaxIrT5pmdZejAOs8/e35RvHPiytmdZE0EXWqS3ikA4LW1GmqbEXYD8++Q4ghNjBF9Wr
Klhcbo9c70UhAZzAxDpFj9QRzqiugjIBgVQ11uf3H+f0rpsB8BR9+b6UA5fMxhzJ2rpQZkTw6DwC
n9NRzrWrMyfs6ceEEASOjArXXLBZruRcdaKqUitjX+thshn6mldW9fhCafFTTPpWOVOGeOOlbEoi
xhyFIRK4RDdQgEdsI6j1vYxyjzvklL7qwmk370/dG2/FbQkwzeEWn3vtx+drVzY1FfLG3Oe1kV8m
0F52XaCFW7KHEWCDLP8uFIvjYC5cA3+fP9RSR9tvqlRM+mTuaaUoXkY0u+7kgcJ0kDq7tsLz7/33
O9390HzAYtGdQeGSfx6/X5YHqD8oobVXHGBIPvxzmC+tdBFUlNkUUTeeyG1rK6Tw5/sDv3yf43OH
2/gFe4iurM4ZeDyyGbYIhtTMLD5Ywy9dJ5QOpLReG530iSluDiX9/lXU2ODr5RT6TYkVKS1dfY0c
wnSrhEbqObH2vSE4xNYwzPc2osUbv7V0N7KM/MzyfsFGLZ8XlDOKFpxYNMUXF1CTYOQ1dpq1r1Ip
X5sQgzyra+JHv0CbTR5QiHT8IVqRZE3XRZOX5MRBtFbaUlo1llm6IXx7LxlAFb0/kaf7APgHcIy5
XkFLZ4kD8XumwwjG4OCrwN6noFW9GFHKc7fE6UUF2ZwDCbkVxsDR5fhzgSfDeZju9UGiHrl3qkoi
/x47B+GZsh2eitHX91ZF0cATdFPsTRwgIORFkaIU6PvVA667iVXcpdx2cK7w2v6O4VSnXtpYIu3y
OHC2YRyDfbN9aNjuWEYYFU9BU4nVZDjtfqoMvMPMnPTalY24xgPWMLLPaImLK9PM6wzxvdCB9wDk
HHyyrIu1FcbJLnacPnsE9SQQtegqzH9Ty0zXlGqKL04Ha7+vw+TA7Zz9tIJIb3doT+Wfqlp3gLeU
kXrwhWVtSGayJ7kqwhpxDn/MViYv8wy2QBYup5B4VLUEc66mnVCV0IYaD9uyq/31oFTKBeCV+GdU
KrHMxZYmgWdnel2hU2eWV01Xx78qQlJkzNVAfKkK1byLqy5LEI5PtNtMRV1wa1k43CD8PfaB2/Ud
XLTaL8N0mw5576VharKuKsqr4LzGdq1iKX4tBYC0QZ/rePs2sZkoZ9bDHAMd74ZZhn8W3wHkRdlM
O14O7YQYqpW20SFu0Zx3zEFdaZnVfm10CfEWrW8va0vS1kVFk0sgGncmRDs9thj+pVpHX4tO5iJy
iAT+M7qP7U+eaF+zMYSmEiamZw2RSenV6u5pl+Cv26Nh+v5um3/x0XsjpkqMBFCcFAa15cV7mxGO
NB2ogQPNnPpmLKx+VYemchlTDNsYfhzcEPNLZ7b4aThhEJlze7P1wCSQrR7PtpSyL9lP6qHtsuLa
N6ilDpk0rjJ67hcVcduVUST+psRwjCYB3tV2kuTX0HOrM9fTS+CyeH9wESj6gutEJGFZ+mhrVRl4
Fv0gQhNE3djZhrSOVWO4G+1JuVXikGqvX8il5pp60AFa6o1HrcH7ALJo1aOaXxfNVU92NGz6PNdv
a2dAvinPhDysSgIllCVLbDS83vHzzRAHDUBg9Hlc1PW6YA2YVI9XeqE7FwmZDWGpQGJ/pSh5iSYZ
NXGMlDE7p9oUVegTBlbLDfb+CjiJCPgIHIX8F55gCOUssgOzjeuhJs45ONRpQZ85mQdJUmzKesjX
+H5Eq/fHO1nqcwXtpY5GexW8xvw8r2pAAVrbOELG2qEx6+QGMyMN2rFvp58qufiY1LL6WBWD8Yjr
YXOGmHBys8wjozA496m5oZfNp1qTmkaVJu0w1ONsOyylHqCbc/fXG4ub7hYlkjk0nSvviwnNnGwc
1LLSDtEUFJeRk2KOaWDHnSWpxVUmAvT+1PhW4eN+M6bkq93q0QXK1OeE3U7SPl4XnAJ8DjA4Gg3a
44lOS72Lo6DTDvAlpo/ykBc7p6TJF7ZS8Pn9b/rWzL4eahF1Edtlus7JechsipNjKWUeEdKwfn+U
kzMaUBGQG5C/2DhQqZyf4tXKiSxFRmGpMw/hpCmbRI6yCxDvGl6cU77rylK5DFQNTy25EzdToihn
jsrTMh+AJmrd4A/A+jOfi5Ah0geufdPXD6U+2uvYzrZRGKeu3lZXoHEf+1y+bUR/Uej1XW9F50af
5/D4pAK5Q+hOUm2YtNUXc9wPliS3eWgchBjFTZco2h4V3fCmT1qxqiNwotBs6+dEk7NveLN/yoto
Fq6t43OB43wlLB6EOHcmifEZKPovrozG6Sxh1Zl0kGsSCVexBjrZiLK0dzU/uzcz7GDdKh9LzbOR
tvs1BN2u5ZCFRjo0kyfaMlKwlnbi7+8vj5ONp8+VSZhdXCsquLPl92mSAPA40LC92k3BdpSNazuY
tJ2lF1qBX042XSLd29wbCdiZKs4k6hFJ/tQEWnRuOyy33mxnPVfLuFZ0oswlQEyx6ig0qTbv81Kt
wlUzSWWyVkOCeCepktyDJEOvwkD/RFw7pQSIvMwqhNsC3Wm/2vxdfzUixz6BXusUbSU0O50bYIMe
rWuBIpMr643JsUnhEjnRXOTXvpUOllsXibSrU934UUEiuKazMNQQQaPm0eYu7Vz4L+XgolHef9c7
oX9x5DK6rgqZ3oJG4uR4RQ7dz8vquXYWB8n42damFoxynF3hFGggqhXnqkv0VqqrmlRGQrqkFKPX
ijSPqbPQ7nWVMYvOuVGdAKHmhIqQAYom6NZT9R85aHNlKKvkIdCTWr0YBZgbtw0DlB2j3m5Ul/M+
ee4TNf3oS2pD5U4k7YPadtqO+Dv9HimxDsKaYjFlw9gJQg8BXqoYCm47v86sw/kceL1BeFaMRUAS
QHAHr7RMLVJhFE0W86ywchGyTOy09fq+UraZJndbXQ2Li1Apsq0a18nDNAtWAr7oV8qQJB71z3NK
Kspyw+LdQtcF6MnMKOH+W0RbKOtGU11J6oOEeQgi6TuK02vF/BbalDQaczNruBTmU6bEt4Zg5op+
p4/JbwbYPAQUCrxVUceBK/Ii0vHq8EZexegMX5Uf0qIzPRPHTU8Wk7ntibwvs0au3LIMh28DmtAo
d56JOU6QSgS41D+dmRfHrcwJenx1tF1r+JaZWQ9CvY/Sm0a5K+jK2lq3Qp9yNfuo6UjyxvHBbB2M
275OENU0vfQC4yYjIq3ttZ4rrqN+ifN4K2f1mZvt5Gp5eT7Akv8839IBbbSHUUqU1HoAGrvN1vZF
v7bdcR26+/fX5vIKncdBnYJGBquTet5iHvShHPELYh4SV/WQQvF6d1ixhc7M98lRvBxnEeRFml/2
g8n7yJ7iNl64QgVytY5dsCF/r6v/9WP8r+C5uP97XzUvJvE/ihKVlQDfvuP/+9830Q+i7OJX+7/n
v/Y/f2zxp+7K5/yhrZ+f25uncvknj/4iv/+f8VdP7dPR/1nnbdRO++65ng7PDZfav/b185/8v/3h
H88vv+XjVD7/9eFHAXdl/m1BVOQf/vnRxc+/PuDt8+rjzr//nx/ePmX8vd3zU/3zj4smfcp//jH/
5+bHqsif0n//XXPyu56fmvavD5b2J0VqpH4BPWmgtGeK3/D88hP1TyIceOCo1NGSICP68Ede1G34
1wfJUP9EJo9uNA0wGo3csB/+QBHq759pf85V0tmyh5WF8pX+4d9ZOfp+//mef+Rddg8wo23++rDI
DxgazSeK53j1AsgC93W8Vcmy8FXLMulCMroZ7RqbFKf8xyqH9u/QdN90xvRpKLpPrybvn8d4PewL
7fvVqT17QVE1ZH8wNdhQLBsyToswUuH48WWfNPV9KTd0JjBLLr4Qi2ZP9DKlQ6GUBdQVv20vWh09
RG/u2Cdejw5LmBc9xsGlchV3phF46D4rV1GIldumpt/wFeeLIFxRsyyfta7jZOnKMb7B1LP/ReIp
f5xEWP2SYq6HVIywguhDrWMl6W7MUgl+UA/6VOtK2XmZQATPFZEqfZ2kPLpPEfPO8y53U1PLOrdX
BwznaCHFoxtKvnxnpVH890z9/x33gXjt1aI52XFXUR19f2qjo401/5W/N5aENQ0bgXICe4pON1vr
350FEvdP+Jzku3Obhu3HufzPztL/hE/D33y96f7dWIryJyyGeS9ydUEmMszf2VgL7i5DmMTGFhLf
gNZM2o5s4df5E/IkuqwFbY/90aCug8JM3KSffiI3PfykkmhdKFVrEAnkFPYIMFex0mSIoJv6lVoB
Tn01dW/st8WVPD8NCoRzDYgKEBO/BI4riNVmoS+S+yGl91lL2qUi4zowIqXiSujK7TIlz1ddBJGj
dES7LkOF7q/i7CSRf4OzYrptY2erCpmtj6OW1tu+1qsLc9Dkm3b0x+u8d76OkXTOXGlB6Pv7ucGV
wICaK4bOkggwxn7boSgW38tlA8QBvcu8jb1UaZBMd/RkX9R9cGELu71s1d65z20lQKopSbdDaQCM
a4L6B2Y2zWeARLfGeJkpyvOZmTWO4s+XJwRaQ/eKguIMjpprfq9CLfiDOvEbT5gpqXzQIUf8ivxc
98LaNNboQRpXso1QGNDKxFMQBCIZs5INriguDaN0hR9jdUdCP+zzoGiAUIpimzgRPSlpCOjIZ/lm
BO+3K+xAvquQ+7p2RnlamwM6bsbo+Gew7C/wgv8czEgYUEnhOqBJMef9FKGPXyfqYqtOUDO9SzQT
WaJerjWdxr6hb2w781cB1bTBg2x3aAzJV676Vv5eSa15FzVU8kEmTmXktkGKQC8GWIHUtLdGm7QJ
bNau9ipRSj+yWLJ9L+Oc94ZU2kqjkd8LK+yeAaSrsRt2ufWxNB5AA7poZ9rXVRW1WyH0jNZyW0MC
8ZES8aQyLa5GvESAhZRa+sW0KpsmitTfaqjFfBHxqH9Mqwbfj0LD5d5tyjD/5he+WClq+8z3qtAC
aWWcqrvQdm5JwNUcLHFUfsUHY1j7Qe93l2mk1GfWy3Hx5oWMBhjrhWJCP4Ti9/H8yiBUm6CJigeh
TAoFSMXcYISnn2lvLk+fmfN2NMycpbxalbqWtYZdhMVDS/a4lWIRblNROyHg0sB3dcW+KZXwGysw
9DDDzT6DnM4/Olr3MZukr+/vkJdy+qslRf5ILkStk7OYCgadx8WzWMMIAtcsDyITyrrTzPG2EIa1
Mu3Cvu4U+ucc4vV2wHDbM/pB+TU5hXSdcWSBxhTCzYFbXOqVY0Kjm+csHvpVNFntXRq3eYMPrPZz
BJW7VfVhlwUDe6U2myslS5Sdqbc6tgp2Ybhgk3epaJMvodyPN8E4lXe1Te2ERk+xM8pGvgeTqxz4
T+aqVVx9JoK0d+9PxSJS5+uTCdjYlM2QMWvmXR5PxTiZmt+Go38oNdUtJnETMw8IWHhCdhCdMi/N
sveCNt5EQ/FQZaZ3ZvyT1Ue4CEMWBCI10xm7djx+qUatCXtEpzGlV5eIe1rM7nCJfUjmwoFOdwMW
uA+RlCPHE2FQqyfUbg2tjVf8+9oblCS9TpJpONMYePOxaAzMDXmQBtqieIqXF+o44FaJ+aYvZqsq
t0YU6hfvv/zioGbueXcuYqrRYCoIGI7ffQoT3480oR0CfBK3pjq4o1nUF13dntl880c8Wu+UDtna
pMBINCCXuBhIlWMqcVDvDiIG9CIVRQgJHbm1VZNP4+esUM+x5eZfeDwgBzWYFF4P4xsgesdvVocV
pjOK1h4CvVnL/XQ3NorXZubPPkooVmYr4EPZ6v3ZfGMpo4cAsYVQacYiL/X24lJOcGDqy8OILsog
6odwsj1Rd9tsbL5bsbISDsbilbaS4/CXqmZnKrSn74wNA6hkmskEgKByjt85MjO9CfVhPAwg2DCS
BduVRKhCWH073DWt+p1HUi91u+t3Z158sVhtEnriOkBHKCewWJcAPR23urJLtPpOH3JxS03PyySl
uBzowoAW7xESgPYh1qVfFBuBwt8XPQxQdp6Sald1dvfEdVTcx36lnpmRBSaC/gMNHjIp1gLZpHwC
G0r6iJ1NRHyH8xZJtd0bl1k1qF6WNf6DGBqXTrHvtn6ibdLSQUdtBCw1Dj/thM5wZeXRriNo2YSF
UXAeWcMqk1lHlWFyPZSl2JyZx2NMwNwdQv6X6BgROBmNzRNjZRXhXSkR0h3JnNfgRQd07loxbhxt
wlSk2AStusEK0PVTceYTLtYOjRqycRieSPyTfNIdPV47PnLLtOHa6W7K8dlqJ3OnNpz66QCPBEle
Y1NUIt450B7ff+XFCfQyLoS0maUNIZ2tejyuksaAMMNQ3GlDFK0aHI7X6HWh2ejY55BH8yu8OhIo
zFP4Q4Qb4BFlcRbD8VDdNCitBeP4fkpl6dYapOtcSNTg0Sf3Cr9zw0kfH99/uyVwlxQDtRbQJNww
lLwAcx2PmVFsiCa/Fgdqg3C6ssJeaRg0wlrRagX7UpEhqRhkF1rVYWjZmD98ucal3MqVS1nUePEN
Ur/xs9jeSlidnCtqv5zv/5kSms1owcEwnbVc0YOj8HH8eMYYQitI0NLL8vZToSRiHXR1tLXtybnu
es3w1GCKXLmTw69xNA3XPpX826jr6lUSpcMVuX2xFiMN5GgozbWN2SuFVQUR5TBvwke9b5IL6MCe
HQPF9BE4Bn4Rixs04Sidj/rXzha00bRuvNSa/neNt15eDn8heuq0Ylhoi7AyakDf0C0XhxTXeM/R
ou5KQ4t1TbsAhnsV6tIGQc/mMra/dxldtLAcPRC+2Z5F9Emd/EYDpSq6H+8vieONxpTP+e+sXzFT
fFkWi42mGRV9EH9SwHkk2k/D7vJdmKNeUmVNvg4jaXy0s6LeKL58LtI5PqT/HtkEFGsD9ddoYyzW
omyNemHkhXKI6NVs6lCiUTo551CExxt6HgWEJkUz1jrKmery/Xx8hQHp2DVNX2g/tWZ8qZrKWkEx
l9z3Z/J4P/890jyZAAeIdhHyP168mklBCjJmfcDVOPiKkWKH0r1zpSpR4A5j40ahQ1nq/TGXoDVe
D2kaoMyzqAqxu7zIBe2qxJusMLpDTC6xMaUQr5Iqx7e5kNoHEKnOOpym4TMsRXktI4Lr2aEgwzD1
bKXpY7CL8iFeJbHVnDtp5oGPtvLLg817GGSqhWjT8WyIYcy1pvS7A4xbApBIVb5Fqt5d+T4GqcVU
+oh5p8V8p6WuKpf5JVcLYox5Mmtpj9chWRjyaUawxV1JvUyb9nsR2M86HHc836b+zE334qG+fFwo
OPBG0enjH4ttQKsPmXCtrA+1OhgbUQ1opRWmjKpL1W/suqwu2aTZVrdq2HZ2Nx76Ht0cd1BF+M0M
gQryO5sLRRHhNfiN4JYsq/1uYCy2NZzIv0L3u3hW8yi7DOpe85IqiK6ckiJBrwPnS0rDuQ5VSG0I
hZW3dSF/Q1a4+szBAA5OUhTrVktDrjsx1Lfh4DuHvi3tDVJ6jdspRnNZVnq1CrUcabwuOyu/9san
nGH59Pc5m1lii40ajLDuEiusDpYcf3Smwt/5U6VfYnQEW68o27sAHaRdP3T3RiHEFz+znUd/6r8m
NiQmDt52nVABdkEvTrA9E2TeJT28zFsDEZsSMuX7W+I4tJ+3IRE2od+Lcwh3yXwgvEqr4y7POhFK
5SGdQPs5UwpgL0KeuBhTA/KNIdbvj3e67RkPiDITRHQPW2MxXpsaZmD45YFUQ/7awZEoHIofdeRQ
ipla88IxavXMO54eavQLOasxNnaI7p1F6JBZuL3AqawOxaiYbq1G6ips9QkXjVFevf96b0wnMBLU
/dCTZxGcVPekvjf1hqFsoCyuBM3wtoiTAUu1JL9MOz/57fEcdCNpFs9OtbAm1OPptDKMSYhDigMK
1tJHuvOOB9Jxcie57NeKFJdnMFAn999L449ujU6qZJPdHo/XNPjMRH1E5WOozZ1QIHuDN+g3ZgSU
ozR9qMllVlzUct+dCTVf6khHZ85cadAxHXxJC08FaMzOBPLMq0aONDyOVTR+L5VSfG5z4xb8mbal
dCtvkkhWbyVkFjeJURoXaVgP61KROhffefjsfd59TdQ8J1NusGcEte7SATH5tatx/CYpXDy+3dQ7
dAIkD8nM+kuX9sGXzprQ2XVij/0cQTNvsXagMjjs0qHtrgpRnKGnnqzY+V3RT6MYSyMLXdDjaS5r
1NsQ7K4OEIFBCoLdQ4C7twlycdV4f8WebMjFUIsQ3u+mXOA1X3K4yOOspP61hL5N6uB8acPqqzq1
5/hwL8WPxZckUyG/p5Sgz7yw47fTe9wWzclODyxV+XLEl6nz0I8uvqLlrqyGLtI8DY70uh7U+6oW
/YojoriVswKqVZ2F6y6zuQvxwpAv9HRaS1mZbiWprTdOLKJNOWjmoWii+qpCgsKd6Ny7Qmqf59Ri
jSJDIbsjKvGFKwoRX1W2WFWjXVy2WX7uRZdtecJEei7cAJx2M1L+pIyB8Skm311ykES/bjkNr5Vp
nDAJletNPgNWnVF/CHuUFvAVcCC1j5/f/7gnx9H8ACBk4e+jUUjmdDzT6dBTn0/q5DCi0U4lWjL1
52zQhw0Be/tpGrJk+/6AiyIK35IRcd2hMzMrXJEOH48o5zSB4jBMDxoyZJc2avIa2a5RcDPniBDt
AqnAswU2zKrUhelGFbAatKbPlcZOIz2eY24pUyalSqsu5Rm72rEolwTpoY7hz3aOE24T3SrimXIp
0Ex4Rs8s3OGnht5g3/g4oxhU1Hs+k58Y+96v7acwPvc5Trc1nTzS2JleQmljqaPWNWre2JKRH5TI
sL8gKZOuBJqkayORlP37H2LRH3v5EIg+kRySM1NDWRYj4A1SzyJnOJQNqiiFHSYBkr+j7AYGkLV1
H2XBZafp+QZOTb/Cw1fdwKjoLqchtC9zpURERZeAQyKonmwVBcUDRIF8Zk6lEtfW4sKaAz6vSwxj
5/tO8X/YO6/euLE0TP+Vwd6zlzlcLskKkqzgCk43hGRbzDnz1+9Dub2tYmlVcN/tYgaYQQOe9qnD
k77whks6fnPEe3pJoDNHFY73ehYc0xb3kioJXgFzKt+pZqrb2ZCFa2qd5oX3cwlumvcrSnqzcB+K
lSR2i0IttwGoUfTMd4iy/gwxfu1D83NeKojBhpq/bTUBRCgyBR8VISxtAWG4DeSr8RhT6HESUb5k
x/rWAYIqh9weDFYV1NP8XV4FZBjj+GJoZfmO9rzhAPq1VjF43+uw0A/AE6fbbLzHQUK4McrpIKd9
u+0uJSOndSy2JUcGiAdxIfVXksBFUOELUisLDeJgAGbFVdtMwJxi8TnFVWGVGnW18cFJr5Wsa1cp
5aw07S5UzxchND9gdsTW2b4A+WkqLb4B6iAxHT2x2hVNh5Hk1CervI4+ZZH46NfQd+soUN1ILynP
KtIla5nFxvs1uKXOBTx2BfW00wUQE8w2dL2od/4Q/gDvrX6gIJ4e3j+eLyr2r7Y3e25mKvONmSSI
cnOx73St6qai19sd5VVzo6i9v57oTNssB7o/I1A4Iik9v5FkP183YRDYaoi1tBAE3gHIZLyLc3N6
1KM8vsvMaNgoUux9GXHb+OrXYrgB0hes5WBo1/iutmuzabR10MrTOkxruEEUbcDUkpBAeLv3PMxM
jLarb4bAiDeGFHzp9CTdKINhrcQxqO70eKzJM3thNUYIJoMgzm+DocR4xzeiQzdAOBRrOVkHcm3Z
XgkULgjyb2W5zsebbgzrTYcn1Qd//f43PCd7k8mz5SG0sWGoI8zb6NVRSTsprpVBmXalFX5XRjSJ
ZAtBnSS1sBXO00me83ozQ/Rc7jeePxbf/KD+GrfUjKskDp8wk2luu6IqPpoBDrSoONVroQhyu4tM
/abIWtPVAB3fa8FoOVanZS6yYsgJtfko3yqdJ7t15SfbqZwuYe/P9uCLrTaRPUkkhabl7lBSwUh7
MxB35A6NXUeD8BEdXe/hzz8gbRbM8WY1W5KWxQfUQ7G3Bq+Sdm0yYCEarvzRWAkUy9HKWptSsw9M
fSsM6ibk2ot7OPQZ3jnpJvM/+WjyZ2loK+Ot2Us2xLeV32yTqjlARLHNHo1nA/aaQlag9J80XvwL
Sd0bq09lFic6QLJcV3BCTle/H3t/0q3G3LVGnrp4AyApZOaE9qo8JFcTnk2s8oitj9QhQ23LtArt
yo/yW7WsVdg4VHe6EcvrAp9lp+z66ykwv3eWUWxAmlrXJS3tj51Ik8EUxORHbFXBmleos0O5813N
12h1ynK/zVHwufB2nyuK0fOg96FC/phZr0uYJVjjPgkCSdgNsTKuPSXH5mn0H5KpGx6mqStuKyGw
PtX62LhK3yKJh/jsXV92k5OPdIdDhLhKEd9qu8Q5QrG5UiI6SIPuxmaYuO9vokVMw0WGZCoP9dyp
oXi45B0bcW7gANrKu1wQJIrNuXVV4enmxIIsXEhV3hyKmiE9T5kQagnQ98d+SnxwHjs5jTzyrzLZ
WAAiVjHba/f+rJbx469pMS+UQfgPj9Dp7hq0BnXvplB2gC/abaz6kpuOfkfZSLwh/7Wxug+vEjNG
t0OyPjX4/W4t0SvdJvQnV5Y4HWKU/1k0//KboE4gi4toEfWRxW9Sc2TctKmCGRT0z8TSuFNvOt37
mCi9cWFVF4nDr6F4hFnQmauxLJnEmhgYGjiEHRb0R8FCRSvOQt3VBdEH4O13F/iLb+x4biCAk2AJ
IBHSzT/93L6KXWIwZdbOapX8CY8Iy5F8HAiyUO0S2wT58AVWlIGDYZBtJ88UfphahxlimAHlx50r
Ch6K0V+pwLk+C6LhXeE5V1xJFEBpveXReOGELpJmPg+1DzpLdIrnRvWy/tl3Q0pNcYr2aLJlrjDJ
/XdFKpQtOCGFhpvcXlVZqF2Iipah4TwqxHuQWbTCGPPlRnz13nUIpFlSl5b7upX1qyin/ZTCml2P
qTDeVw1IkKwdlEeu5cKNc6u6n9IgWKmg334t138hnEA4uXT+52/48RmEE4xbWDfpY/03cPoUysm/
+gvKSdPwL3BwJHmI4HNBGkTQvzDS859Qz4HcQb+d3PQ1RloS/4KaRtiLDDti7PT0/sFI82fz3wWv
Hc8BtgF/4+8f+fArrPwFan8bIy0vjjdnjV3E7+OVgckIbuf0uFnK5MdxoErbsqiVazmJMVMthdQA
aF8A4QytEpCSl4Z0svDkxsUNxb9KjJFdVfoPacU7a0u1+BQZUXEV6P7D4JMwWZ28sxJVQJ0BUuhd
GcjWofO96XtXol2iFRLNyEwdsyvVq2/zro9/oVT+aFf+r7ZuqsckfMz+Y7fVz8f2P/nzf/YNqNu6
Cb/X/y/A9mdqy/99B9797P/jPCY/f+RZ+Hiy/eZ/7+/tZ8h/zYgAkI8oglA/JIX5e/tp5l/zDgMs
RE+VLI0/+Q3Rl8y/KJASTs3qM3NWzKb5jSSW5b/YfDM2ZlaKQRnd+pPtN++u17mPShWeIgjYXQrk
kMjm6PfVPZabRuOrfuHt0uKJfpoufg4uFVCXF/TLEMyTX0zdS7LmA/BqCKFqkzFQgaUpobiKii8o
53IRPkr+oSE7ebUAf5+u19D/s3t5Hmw2WuHQzodJXpwmL8SaDKEtYdePduCMd1a5GsqNKdkGSBp1
m21k48KQb00PVwjU+IkR5wjsdHpi1EgFrG9h1z7n3/IjRUQaRpcGWVwSaAxbMNHmnjMIAyq1i0E0
AmNTwS97V0AO7QwfO97KUbVoPfnhn88HBBu9TQz8qFUuoVce3C+fVrG3a5D9FNRjkXzRi8KmSWjr
4SWthmVyxbxIegCr0Hbmql36UBjVkBc5vldkN91Kr+6VKnfe3xHLDf4L5U36RvmE/1mCIvsmDrIh
GP194YkfTHzMkKwV2kt85rkC9voYLUdZJEBqKZvd6E/+3utWnmDrymfvXl934DeMS15Cy082DwXz
Dj8fTu5cTT7db1Ltt54J63FPibRyYmR/NZxZ3/9oZxzNl0FmjgGFF1hES97j0CtKRvco2CPFG7vj
4IzFusquhqf8Sn4KSjvInWCw5c99YCOK3Fvr98dfbveX4cFwIQeINCDKyKdzlAsFJL6cB/suOY5q
uQ/6fAuo5nuPBtn7Iy37AmAQ5r7rP0MtLgyeqsiQMObcW50NvsDYiev0vlzLH4bb9AL8/c2VezXU
YuXqqtOMNGQopIWvqmACi3upvbq8jJgNwQ6Url8E2xfk9qu7VtRbqbWSitmQHGAbcAPUdaa3O40k
gY65dC2dH655fWY0FhcgUJhF0aJGRLGgPubvBxRdYovLtXEtxX1/id4ahHNLn3qGRYJmON0MbTCB
D624I/IgfhbkLZYyR+pvF7b8+eJQxpTpDsFMnskgi1EiRBtkCc/QfUnN8aBKQewEhif8YSl9dmOa
wbugNfha5CuLPSAOI3ZMOIHtTQo240TZVDLyP4MC4t42D6LBAMLmjFGMxVxqK4noffvcqn21apO7
IAkfuiDavL8ub3wxmG/UqkBYoly5dGhJy1lNSevDvYTYfhdLTqUK44VVWUbH81ROBllMpSnTYrAo
Ye3d2/uDspVV2/rc3SsupZXt0+5hckZXdJFivVZvqsHO9/LNaH/8F/Mk0iLP04HXvIQcr85UXOl5
EOCUtld8iMbNLMecNReuoTe/5asxSFJex0hBnQC6EEtWTE225jjQb72Q1l8aQTkdgWKx0AToNez7
xqxWgda6TVVdQgq+PQiFA3AlsBGWhM++7vLeTNtwn8XVNgqdiQrBv1mMf0ZYPLTNEOUpdE1G4IJD
mtoJsgsf6iVEPH3L2XKIQ/+exKLbZRitFfXhEO6rtbwZ1vpmckP7kDqmG/5ECxIZ9OPDd2PTu3dg
O5560fZ2pnOJY/Pml5zdI4F2QClYouO0oO+aSpzCfRu3V/4Uw3a6pK55YYiXl/HVvvZDGo1BOIZ7
6x4N3E2dCRde8SUo9tfhpXAuzcyUmRp5uufUsjAir1c4vE84iGzSbbGuN/ltfKvdeQdj9f3r9dZw
WUd9l9zGa3mbr6tNsBrtH/9iz7z6GYs7N0gj5O5iKdyb+h58PWGs5r4/wrLDezbTxbbEqXXqs9gI
96Pjbbzr8Wcdr1BwmxobF3hHt9FqXSWrYpO0boxqhWnn9/46unBZvrmglCYoAr9Ebot5Tk0khEOv
hXtfLzd9W6aPglx6P9+f6vyXnJ0OZCBRGQQgSVH8dE2bog2I43V4PPmdp8CWFG5GzKfzwb+Qh7w5
m1cDLTaPlAlWnyO+s0d024FsbacXh3hzg8LjRbaX/4KwXVyKA6TuSeFl3N8+pdfJWrqRPvuD3W1x
1HYnR3FSF+cDx1y1N76bOK3d2h/7bXAt3mz/xRtDQE+3mf4Pv2Yx2TYLiQmmNNqr0DSVKMXP+pKq
+Ave7XTlaCAjZktrANo/Uc7pyul5izGmEdd7P+uMn/UkdHsJf+fKzhWlhnYJ3+VrV2rTczH0yZcR
x8PHOlaSY6F20a2uDPIu9OPwulJGH+7oKECqyKPO+24OZcntOOWpih5LU962XiQ+D740fu/0VJz9
GBMcYEQ8Soh4JGWiN8S9QNl+tmRJ5HrmUmJ2aCeoV37UM028lXWkK22tmhTLqdMhh0qS4LxslyLM
AqDlNdgwK5SyO68akhQtnAnVtzINbs1a0CV7GsxBWQ2NFue2mVRGYwMr8FI7BCIb0j8PaJda7aDB
V0GpD0aeJuVfRlMccv6RWrONotAIPGXAzeP903MWn9MjoxQEBpLjQ0N7cUTTTC2yMIy6vax5d2Ox
y1Xt2UpGuw/ueAsuUMXOThDuzjNlYm4I8RYvycOU3eMA7xqRwZCCkRpbuMg3neOSkz0F44ddy74i
MlfVpQWRWKiyn+ZqeEDViPUZm6T4qpu98iMfvaZ2TDUTdxA0BMwjBngatp5oxnUVBdFzGsb+Q2vh
Q2nLuFtgfiuMSYW8aldHTjioxicP/6bSxn4g/+GZcvogDEPxjMKh+EOup/bbmMo9HW6vU+AEawPK
k2lrFuVKnFrMCLNIi3d6aWmIGOWKNNq1NPg3vianH83YGo5mYKK3ZOD5l4F5UrJkJXjo9NpVXGS3
fpU1iQ2lIdY2Q0gaDNQmCcULF9yCRvtisizSQ5plS2ci37JnbgglCOOyCw+CWYy3IkRdW5QgMrd+
kud22CfNN92ohWsT0UKn8XzIhZn/3e/LfhVYen4hnH/pMJ+u5ezvN5fOgLxI0GhO7wcDyYy2LPP4
EItxsS5TTJAGzzO32JkUq7yR/BtkJ6GZw/DeV0Vh2O2o5EcsniA7D2pbr2pcWO4qzRuuvboQnSlP
hD0oiADYeZxRhuuNvecla6Ef81vFk9u1OGAEmozaeM2NlLt1j9pblxiWi8dQZ88qdKv3j98Z1INa
gj57uAI8fhGlXbxefYOZidVI4sEykvkSwBr5uTM7H68qDIVuwlxQv0KyRzNeqoTezpNG/dgrY9Rt
KxTb7tEgkw+ZOVaPrT6ND1OcBZ94V6QDHjMKdji+pAMUz/vioUlTXsWRkABDrgLJz8MY9eVHhBuI
44y0jW91sZLwHSo9T3RaC4YAQLXhS1DVlWFT/gh/dnngF45uBq3oBEJZJveCHnelE4rCAPOgnvyf
0ACtz0IcWQ9B3aIBIUad3NhdasRf5C4sv49gDXtUcAvxE6hccd8LUXMrx6iW2J1uCeiQxQaGue9/
5LMaLBt67ojB8+ZLI8e7+MijoaNw2fXWoa0t33IbkDH1bW15kPfrpO0O7RiPoVsGdYEkaEt9zmnL
2lQ34Jhj9FJGr/30/i86uwjp7kCLoY1DrQfTx0V0NsUqdA61iw91G1lgRFLg9JlhPLw/ylmfWkMq
BHdtmco9RYSz7Ef0pVDQwjQ7eF4h2SVyGx+8SOjcwhe3Me63TmqtaFzrGw+mNA9mM9z3qZc5YT2i
mhr02kPNGVy//6vemDvYMQN0DoTSOV0/PdU5hmhaqvTZIcPpYl01uYYoVjpdWPPzSIp+BQIn3GQU
NXh2Fnl6GtcSWrNFfkjSqr4JdNG7MwVf35pzulzg09LkZfpB8g11hS4D6y6ECqZVWuq0CFxgLN0g
NKjAcBsS1OB6T0y3kiigl5fG4OlRbmjhtWx13dO2bZ0F207oiptGK0socTFK4DQFVrzxoVN7qLy+
/wnn4OvkYpznxotNJ5B+zVmH2Td9rTTqMj+gZOy7tW6AelNFSruxFly4hOc7djkUH49iGrtoRr2d
rhbwPrVTyyk/mPTRb5Aw0ldGIVo2GgeUk5MMFGKXxAdL8iynQGLr6v2Znm0WZjpDdWETw5mhnXE6
vK4DKx31pjgQEgrOoA/enRiE7QVEvXwWNTAMjYU5MoFWSF/sdJiiCMUaE6TyUExt4PRNYIVoZGPr
E5fYJ8tp2KxRvEfIOPV0XnjptlIiyekkVdjKSTJepy086GKIpeukGTAJiUPjORSgBMRTOdgZ8WvA
652Gjin68nooskuc+LMwjpyWjU51TUKH7syRSBDSDEhoVx6soZ0cSatUmxTed7Ra2zfFjHASmgsf
7azD8DIkjP95WCwMFksTKF7Auz2Vh1jQgBGFkrfFCElZ9dLANxJAHnG/kmjGySVvircmazAkUYE4
88sWq9XINJP9cqoOVozbsOk1pmfX05Ss1CoD3CCq7T435eLCoXtjK/JtKbfR9mK2MxbgdUVMrFIV
grhSHaI6x4luCD1HHYM/tW6Z+RxAmuFA80/wEBfXFvZrKsCiSDr4QxS5xhA8Nc38HvWx575/tM6/
IlxO1hAMGecLXvjpfFq/7vAG15SDn3G0LCvyVrz1E24NCHEguCK7mqD4FzbNElLNrNiicDfpOwPP
A956OqqMK6Oo97lwiMIBTTO8rOsune0Aaldv+usGFy0M7A6VXK4bzyztodN2jacWthcHF2Kv8wUl
r50FsOajQ5Q5Xwqvyk2VUqsh6izCIWhoKUmR8TyEbX7hK8978fT+nGHS7BmM4AGrLxtHCYq5dRNE
/rEySmuly3lr57Ifukpupqsu8vzN+6t6HsMT67w048nr4EYv4dHmCGNG1BrjUIf6N7DqG9+rYjtS
g4+Dt9ewFsCEErZFCzoKoftAk9fQIy8clfNJa1T78VAxaOJzXBZbi4IQKaeiGwcFLqiTyeN0PRKe
UI/Px02UG+KFV+LNAA9U+pzxAT9A+Pt0KdOM54vX0jwEoThKbjDJ8tcMFMNDLU9Rh8Gvme3UcbJa
lLkHbXIEOe+DNR6P6o+Gd/9SIfO8h8ci0FShTgrMYBY1PP09cEYSHHkj6xADw1zXZVmvSuItBb9X
S7htK0O9pxAm3KTwTm+BKed2gS3w5/e3wvn+pl/6AjT6BdVbHLW0TIbO0ArroA9Yc4q+IDhTIj2/
P8hCQYucEZI2+OC5/EYHmAjhdKpjJVZJ6KnpMUSWk7pBl7K7zajZFtUkTY6WdM0VOHFJ3TRqq/bw
dY0xtmHE5/RSwwjKZYpisFgA5HVQixh811R7fC/xk6DXRQJ9Lya5hk1CFX+ZUgNrMK0tqHEHkuYL
to8v3QMpYva5gMw32PRGKsvt5aHGCmOIHzDIq+7RKahEt0nGljRcCLsruY0QqUliT/hEIo8ZThTW
1tcQSguWyZJRoKKl6UXqCnEp7LB/lY+5haOTXVmZKOAm6mWzRWPR+i5ATq1e11GojHYRW9b9iJjS
4HATCNhiF/kuEUvxx/uf/I3djqY+WEjgp1jSkzuefvJA6fS6K5vi6Ftauy4tscATCcV5e6a2O2qE
1JjmJfnWiKJrrYPg7UdFfCy95lJb73yHoesEKmjuU6KCMYOMXt+geVmkBjTL6CgaiX8z6n5hg+Ko
Ll1p819zeofO8lGkMEQ2MzV4cbpFrRalKvaiYw+jYFuGonnjI7hLBSmKqRJ68dYzw3oVtkKwk1qk
qtlotfv+Rz+/0mZcHWgaoEkg7ZYc/NxLdBVP2vAoWpV1SzN7OPZDJd6luXVQRkwYLuQvb4xHzRwy
NGB/nqdl4FuAqI7zaQiPoFsFF9GfbjvJ83uoicNa84NL3bhzgAXRwEyJI9ymG0yCdrqWFBqEoQ5Z
ywHiw3asm85paxUhcZgqTp2VJaXSnsNn5Tr8WCtZ556puAKuuLaK9JqDyUi274emvgp81EgjUpcL
fbDzgHP+hbwm5HNkj8tPkqmo5lGfi46mxBJoyLs5I8Mj0zWo2yZGKXzo2vKYhRfL8m/s8xleCdKJ
lB3k3HIDlloZQS+LjhTOAkhgkremvnmp4f/G0w2td+ZHkocQ/S27U3ogDmpn6oAJDIpputhIa7qk
41qjYLHxYb6ui85Q7DjWqw+j1sbXmh8Z2F2LituD3Liw4+cFX5w6aiaANyj/g7lZKnuX0lBWAiIS
xzC17od4fEbA7qB7/lfPiO7qvHt6/4Cd57REowjaw3eipH3WvDd5KY0wz+NjP2nFjS742g4S7xcK
qdKFiZ2ntMAfZ6sFSAnUBpbKOI3vaWhEydlRm6xvsS82D1ZvJHdRD+u/kup+JXlKf5U2EoByM9Qv
RJ1vzJO8hYoElF9LO7MoMVszD2M6nUeMDsTrtKIQWYh6uTIQFLpwh2DVd7aGsNRwoAJGMvfyZ6jx
6wtaL4C3T5ZXHQuOaLEVuxCBMrNEfxyftnRVqEJcoMuv9N8mDXHJjSdQGLXLNsofszyJ2hvDSyB7
9WEnp24xFSnS3kWu7SWz9B9GSZj8la5M8lrRc0jXcthXh14W0DEW20BZCWqW3MEjUk1XrnTxUep6
9TlKqJh0UlGp1zqm649D7DWFHQLL1ylDEi4h0ddmHmeZiMD1K8xQrbwd2w2qTuoRO4jgyZRblWZI
G6oPQzuqT5mPhKgzckBXqa7gh9MkRv9BKTKrnwONcefBdRvtjkLDzsoi5QCdmtaPlXjlsfahL2Qc
R6RJwbFdI58CqRMBE/RASlXrWlvRigbrqx7B8TrXylsDBtAsGFIHHZY+sqfcohKTCrZGIWQ7FiwD
EsossR0Q4l0ZLb5dPvXWQ14K3jNp+Cz4MLSiYRNcdF8mqaXnNGmz53jeihP4OWNInTDD9nclApnp
7UKcoQUYjwTiJpaKHuX4vAlaRxx7ApoJOzfC3Lw3NpZAs4lVoEmBvPM43Vd+LHwtzUZsnEyVUF0I
jFKxbBpNo+n2eSTT79GUUnPpt6GMS8Soii6FsHilZ17xedI8XV6NHWmuM7Bu+oNQ5nRtihpyk51Z
YtvZplXEmVsrs61EHOjJYHtdlX3mpsaPuIVsZdhmJwnNKqciZtpNX443XuZbTyFl5SevU9PbcfQD
kb+oyvWVJvhZiUNcOqmQSmQvdFt85q9Cq0WZukvV8MgbISPUmpjQtS2jU+4sgkts0xNMnVw2RvY1
mdpo3eTUzMVhqFdcARpSMUJ4gCDRoLofDq48IYfjDEgEwwDphzsOn1jc63VcKTYUFDWD8m3ElTOl
VYh30ZDsZTGIGjfTJ/8aKkp6C9RpfIwo5OqOPA2puY20Fn+DWjCUyPbbUVrXUpb+NLUUU/WBKv+h
sjyLZTT94GPDwfvaxp7xtWjN8kHAIewnJifJh0rFNMvGoxaxV7GULVfQa/+pbGr/My1LQXfNIhMf
JkDNuV3X4VHtVfjXSZknbqUA5XPI/tJPRo44UKmPwQZNo6C1VRnaNhUSTG2csi7GT/lITYFPFE+6
UwVqHdsYdOjXozXSWRqIaz5HdYEiChbT38q6suCcTmG1K6vKqO2qJki3J6/TbhGQrRonMqdgXag6
Tn9Ro66qsYmPo6x2d4UU9gLaGn5T3IfSJEW2BrSMEfQ+/JYJpn7vT5n/BHeo5ewLupJcw7ycF9q6
7zJT/+LRDcd/WRMkSiHCNHyji0rlYDJRuul1X4lczGh0i4KalJeuJ8SdbvtDPv4oTau56YZI3pp1
z2cYy8CJ8XBx+y4UP8S9qP8IcEXKgI22ymdRmfp7loOd51P601aD0NWBnfu58glaeV+7lphbphMm
enuYBsL8Q9xPWOzVjTX9GKRYum8RN/7hYzgrIJZeFHvLT4yD6NXTk6ENKn0/CB2ILXXJZvQNf+Wr
SkahuCym507T7ToV7rrIurLEdIRO5tU/dLonrppCy5dBA3z21VgvHTa2jEEgWhG3gk9mA37cK6/T
WG0wVfQRGLcbUxpzbM9RjXBkcxSf5a70HojW+r3vCeOnVCrHaysjWreF3tMJJ6kSUswKyvFnZFpo
Lvhlq3p8cm79AulOwZmF+1kyLwlV28/LUrSJXyLfVSf2HndcKPs292T0MTPj8AP2m7nksnaZaYeY
T32uJM0bLxSRzgFRJBwUaYnIAdSTAC1iVVWNI9lqpeooy1iZtdGof+wb9TG1lOpOs0pxlVd55ihl
Fm4ipW/cKk0Hp0+NZMV7yDroRkOHp1E+qH3H9Z2gBFvUBlazhi/fSQbiZgXA7Q0qWvKqVyfzqhn8
Ykf1wr9WqbJeiEfOI4K5YgEIE+Q5Cp9LDeqIWxaxNq06dlOY2PGYo40boHrSpvolt+3zQPb1UGdB
liXniLQLRnUc28BfKWGP7cE0WRfijjcmpMz1NFpPOG2C7DiNOgZRDcZM1LKjJxSPfWe1975plo4i
CNrz+0HjG/MBoAKKnk4XQNkl1a4Alt36oZ4fq2Yw7IEip63FanIhAX1jFCKoOSAnmJqlpk/nE3qR
WeqdXxyDgSu2SdCMiXXpEoz+PL2BSUoAbFHSfuHZnI7SRI0glfFYHj29Rtus1mQnN00k0y1gIVEi
WG7bdyOOutqlXPOl0nka6s/CI9TD6P7rEiYup0NXg67EPl45x5iSEW7mBJPbQM38VdziVuiKuWGm
tD2aJLaHcSRQK/po7B20zAonyer6vvbE+BYDYxltXI0yrhgb0yMRXH01GrXRrVF38VWbvkWVb5JU
a+4tgg/D5YO0gGX6KjwmmDCNDg5l3KqSwTmgoZQEm8AcdIFbu05iRx7o0CDoKvkfWySc/1TaAW6w
DrMaYYmZRcu3OP0Ioyh49My78lPMS+HkGBs5RQMM5P0d+5LEvf7WjMBmhcY66yjOeo2nw0x5ozUj
JoWfcvubW9q1Pdm5YziF/RysMucipGN5FpfDLfYuWhWhN+gMJzoatjyEak64Elbc5YwVra5FO1y/
P8Nl5WIekbYC0A08GNjRiw4GgQDoHoxWPumFdd8oROZKET0lcftTqPMLhd/lyVyOtchvPOj1tawK
3acu/aBq38Po8P5cXpABy9V6PZlFk0uWeqqIA5/vxrJL27Ibt1117tWT6kA8tiVnFzgbnhZXXgd2
7Ir2BYLGsiRA9obgI2ki7xy83jPEFFQQLDNkZTjGZSZKjhfnI2W+0TQlp4jl+lqKCyBlRRY14irO
0eYDTDYamC0MYqKuyBm0+0SsMTl9/7ssKdkvv4v7nViYdinyvsuKSIXghJCX4xEe6PCllZrWjvG+
WxlCMF21peo5Wa54OyNHrgu2FZ42uezZGCT0qBAX+rq1quq+LLuPvVQnH5qxatyxFH0XTed49/5v
XeyRl5862+7Q55JmVbHlgSO/JKrTh6M1GYLbjiUYl4HU8v1RFrueoyy9OJ+T1MP2Qx3n9FjXaqcI
adca6GYF5scwFUSkKOvWiSm7bT29/1ua8Y/4rP+fWlPN7JB3OK5h+/OU2sr//bdJDlY4FJBMtCNn
GvSLydQvbqsAKvAvIqxZWQscjMShOiG3Wi/WVESVs6verB3xm9wqWX9RjAM8Q3FlNnalYfkn3Or5
8vvnPuFxJy+k7AT3m9h1RiufbpNJSwzM6YXiKApzMaULxCpYDYpynUxkA3jKG+Vdg6EKybg8Uopp
Oz3Cy0GWNvQCpt4ewyECcJVO/oe+svyO9CDtf+AoZ+h2EBGhiGVfAWct6ls8HoInkDXxL5XH/+68
/4GM/Ls777Gt2pOtN////2ZV6/pfXNOz3IOEBRML/H9Y1fOf0JPkBqeuPjM+/9l48PbZV6i+8W9A
bOTR5HL6vfP4Q+0XAQzHT9qpM7Hy3289dh01wJl/TKuGLin31OnWI+hJAuqO3gPQCtWVA/qidf00
Yg26LUx5q8SyAGwV4bLK9Knl/KyE8iCIyL81BmQB/BUobgzGJ8l0vCAcrsK8jR3RM1B5674jcvH0
8mn/u8vYZQQR79xvcPi//XycnfdO9xr/1u9rztC5lF5QKPONRNT6z2bT/qLtDjmREjcQizlz/k3h
ly3Y/WSY5EovFnRzF+P3XsOBD7UHELaIigLlIdL4k622iFrmlhXZHzEufxeBNCoDp1tNBrc+dsQk
XxNjMOlW+ePnHkVI4hT02QS9kb/odYOipp4k3S02JcaOiDF47DHxCekwxe3XV1/w4df9+pqEz6xf
37r8nhexeJpGgA6BeyyC4HAKPKmvQ/WrlHbmDW4E5TUSUIkzxPIl4s08tVcXPN0b5I6oaBPjzkTy
JewQcb5RTI0h+lZ4GzO9mmDWmLpGsZr+2bAaYJMnWCe/P703x6RJ+CKcQBNlEXsg/jxmEAyibzXp
RL6B5eZEK9+9xJ5a9J1Z1nlur8ZZBMOa0SFM7Y/Rt2Y9uNnav/ZX5dWjaAvuJazVoht5PtQc1L3C
5pS0gxMlZCjDpuFu62RIni26ofO9dLe9rdiUii9EcC8k1NdLR1+XUNRAcR4Fdw7Q4jMm5P5eFUXy
E77WYu1EmSlf+VGlFq6eUY3aGGJV+K6RdtrKw2C9cEo9zzFjoWBk4aagmbUDmsifnELJSWsrOSs8
p9MqPaClARrbsWoxVhxf7lN57dV9UjpRgNoFyqtxfK8YmVfZtFjNJ7Pp/QzB0WHQbGWU0sydQqzt
7arQ9K9e2qGtTI0qs5vBwt1uIBHbYMGCFnrLASrtBEe4aSOMCAGtksGQvhd5nSB0p9TNjzoPdZiq
kIyq1WBGXjzbUEaHYhBzD5BZMg52zf1ywLpJKoC4ZiMSFVMYm9BiMN+2Fdhc1iZEeN5y0sIrQBYV
bYquNK+BRQ2/rkFSNVlU3yglDmnYYkjRh9pCYNtpBBXNvC4VMRqh7FtodqqHE0q7NYJ5PbbJmU1w
k+b/m7MzW44bV9b1C21GcB5uyRo0tmTZlqy6YUh2G5xJkOD49Oej1om9XCWFKrxv+qZtowACiUTm
P1wvZWx2EX27ttiIXpUPMy3hv6Om0Xejn0uEXOs6hESMz443WJAE6ACW7fKaGIvat0a13Az9rJ2p
HJ0GHqCRlFOQJMMTlWLYqcTubHkqb/RYf228pozI9lCGRhQtClrZhZ8HgXen820sRA9Xk1QHzNFJ
0EWfJ2vTrjBedbx5dAZrLDw7BwPHRdnpRbFVriy/plOSfnNVEP+LY11rhj1UiEPvxYa9/fz3fDD1
tblK/Zikm8vl5Od0bSu4a2amXgl3R0Nt3MWGai7a2VvOAAOO4x8HlaDu8hkDwK+8k0/l2BI/zoSJ
Vv0zV2aByHenRX3m59E8pyKy4ziLPBdjL0ER/4ZKVfn9b2a6Dr8OTOJncylTxz8peCxz23eGUVrP
wGyqELUXCGwgERDudZLd50OtYe+/IeptKNgiZBD4YmApe4q59Uc0CTMSzWeZ9tb9mC/4FA7ynJr6
6VuWCcGPZUVxJ3vTeT0+GygAm7OnGve5lgnUJ89tb024TzgRpjNWC7b29Pms8NE6nRff7U22jgxk
5SqcbBYcGIoSIUbrZUiz/LU00Lndaw7guDBV7VDdoPNGSTDW3N4PcaQV+ZZmb2VGwk+bAFvBxJL7
0pVFGtaGV7a7YfTqV1NqmhUOPvpv29pBP+GyN9XC3ZXF1etEiz7fjE0mBziCM3YtRTtj++lXrbjF
tzu5HDuby1sYRMw9eVT2axEy7qPMFjK9rDwAaftkRu2XBqlShzjNLHHhO9wMW8OzsVZarHF6bOIi
k/s0SFAGdVst/gfufpzvM5nk/m6xvSL4Vg6efWvSegVckwv6TkvljhmVVksbG3SJeuMX4JOqIZ0o
veGysoZaYRU5qTs6uE0ede3oNPtRnx19F9B4DDYe6dnjZDf+dwg7/OGsN4s6yksccyIB9/FiCBaY
DNywxnTheCLNotmPA/u2jrspCFMhXLQ5atNbbns/xhvKqsjy7pMGYbCLwih1F+ikM9yxFYciil2j
yC+k3SZXlMcpmFrjkiX7tLNKhzPQYRrhG0mhUwbU23gz6c3o7BvRxQGe5wLRidosKuM+qNK1nZzJ
uN17XTMiN29N9GsXel8iKvku8wbf0FFsE88Xv7tV0zPkvc2ta0uj3QaJLgIOumtwreo4ga3sO30E
+G4qFDKdHIqSGIkAeWyLx8UV/kOel+WySyrTF4AKaSfSBnWDb4tD8bKsdRyPKq91cCoN2nKb1QFO
QvXo0OJWsWc/DQtwgI3VBdlmzpa2DPWizySQbfSwN0Xby50lh7b4YjSQtKLKjT0sXZMgGzaLV1TI
oFpB2e8zt0weexnIJ7wfxc98DoR1Ja1MXo+TnWNpXnS1vx36Ufs1TNMKzrAgeW31tA6+L62Z/J5K
yIvbWFLBj4Kps9jObzK1S2Ylj41KbINiYC88wBVmfq95tqKzBNJph7sJbfkeJfa9sLrl0bUVUvNU
8mqCpjHBfGl0M931ygLpPtseGNI6cd1ulw/dNFwW/NQvY9yZV/QQTShlXo2uqwa6p4k6/Lju6VS3
yxb0RBx1buvaO6teZPatSHibHkil/PRXTubj/6MKkdyJvtK+O11ncGfpcz7eVKaZZTc6zFp1nToj
2E6/m7MirOZAvxZaW4H/m8wp35WBNw7bRcWoklddNn4TbqFn2wAXqtty1P3vYMuD50bLSF8gj+Y/
6jZgl+aWpFVqLrH2IDO/JnlRenGXzobR0ait/C8Ztd9/kRkJfluZMp46GvlT6DitMC9bbeEvOFPj
Zhdi5F29ySF7PCx54RQh4F77i8E/WUa1qKZtX9V4yFq4s5JsIbIut3ACRR0Go93cOaLtbjEPqnIW
UELQE0Uhf9HJHx1UcpyCF3gfzKHVDe6WaDZ8sdoev3I/LiHexK35xYGM/jjIssfl26qhLHlieNA6
PzskanSYShJA5QJPhnQRHysJ0wLxd3goMYa6Tm4suN16w62vrfVZTRs1RGCGnKXqUeVtQzHY3c9h
BBMYBv6guyFeQt5rk1PEDSn/atD2uqUoQiy1ut+eN4wbqfI53pSLVtxKF+MkNDptdHSLebyPjcru
QmIGUD1kWav7pE9oaGOZxJfAzbz7YtVzAgnWytMpZC0BKlXaIH7NTpHR1rYqL0CEsSdxFkrokn1c
WPfSIa5tRtRHfwhMGiHuYJyw18rc7Xng6XYRFfTt5n88IY3+Api/EYdGCd+BBRTmhTOS990E2DiS
oppGNm5A4ATjFSHLtDaVh+L2Fi36YopimTXNdiimHnvVqXaf3MlRTjjSWb+TJAHptrTKvom0vFjA
J6RV8Zznpv3d8WDSR52GrPROFsaMp0RaBc8K+Hm3DbB1nNAsD8BOq9HF1coWfiAje9Iw2qjhMt9J
LHj6qOsmMUYiizEGTqWADjzhGz9scItW00YYMXq/6Hd3QGGWxgNLDbMQ0MOU6HQnACtcYUrbVNux
MbPvMx649RbQvParMGpu9k4bSxW5fQm0ZhFjzz5CQVxtbFMZLevnplU01G7fRckSlHWol1XpRIPb
99Y2bQodsJWSz1OlLXPoO3N5OfZzO4cxYCxzVyRe419adTkQNIMsUaE+GWzqihKACu3GS5zdBE22
2cRilfOf+ha7i0xzgzhyh9l9AKUmfpbVxJMnbhJ1bWZN+lDlU/ptlaIFDpXG7Q1FjcaJ5r5fczBw
O6hZkBpNod12ckD3JUfs2dSy+Es/ON2dhWEW+tS0Gn9TrFh0dOVi72DmtKi2AwYGLwM8nGU3lvP0
NXPE8N2fhkZD7bmd+01jSnHnpbb7qyKNwPtAQD3YtBCUv+RJ5/7slnj5XVpi3vkaBoHbwpWSxoxa
bUlNoXjJCfqa3/RyFMa+F5JHl9MFuFJ249x0W9Nsi/FSSG0G8jv4h7nOeIvZej5+K1LQz1tm4dDO
A5rdRS1+kff22Ng/BTXnGFvbirfeXIzda9bP3Z2qapDS2pAWyRb1ivh1kngBg4KapB7ZXjVsqmqW
WFmjVv5L8wr1S5X82ZD3U/6bDHa+FkVmb1X9pbILGKO1jP1qBznWeepGDWVQc/EyZ69Mb8LWd9Dg
lODf4t06JbL0Wwe0E2A0ItNN71OUDrWlF3iCKxSFQit33Ne6qmcDqEjvXeSdG0scn+yOvQGI95AD
tvg+JhiRbEpv7h46ercyHGIdyWtuzOQAiil/zlB5ZkfmbvlCspT9LAfTI3DV/US7U/XZvTMLVNok
2OJ8V0MFMFn+IXgyMpCfVjlNCbaUdmaDyrOmyzLpxpvFTB8h6td3dSXSxw6bdTsca7W0O69uvYXe
tGUfZFHlQyRFHaD9rY/9w1z5aKROZJ0x0iAaiuhGvHqhC85JEhrGNIFUkq1SkZVl6a2JkHgZlrYx
lls5YWNGUCNMpUZKgx3/daCTg9bJK7uT5ryl4j9RaZmaTG3ZtZO6SDTdvCjnrI/YifHtglIjNL+s
UV9NXOvWFqBDFEztMcRJpwoXw8kOQz30XNJGOdmbphwm9CYKd3qyOad5ZJlUhzmbRGAzm7Mbqwj0
r/miDH8j3Axn1cYpUhXKScz6xp2UkFcZEve7GNYYxqmqKOM7VDPKl0bH/QOxisHClCgofDPUl5gl
wG5NTnSCK0HdoRzNqa5QvUirfh8bVjlszd7LLDIGrSH6D33whHtifY8UpbrNcf5Tke0DBAiDXBvM
gxCdjxht57o3lQ0NtYdpAaVnMsfxGz7ajblaEcPrxbISnrpNfhFSgcgu1rhSkBI3GUuEj0W1jzMI
rNkg14oKVmD1vjcl4UMfF7eLiqZ1RireCH7vdG32Xqt5Lu5Vb6WEKK72Sy31ByIJTJwv7oLow5Xe
Dv73OHaUuJxxfmw2/YJQ9bU5WnE5b0WTNXG2aTwY5l8QtMy7UDS2LXaaVlPHyct6FaUfm/hnmvda
GvEwt+5AQ+YAuto+6y5M5XV3RZub6hIte9MLha1TOqkkcNfIsGdz2c5amySQoFwcjkw1d/eUpgZ9
5wHSuG672fhR1mXwU28IBwhp13q5bXGIaMNeJweJBEioBa/60jJ2Hva/Tdil+XALa5trIe5SUHOm
u6R3MvByPE+WatxNlczI1Nu2mTeuz3MYMGyt3SmlLxP8FDpu3CT+8MvPxgRkB7S3asWwav0FpOIx
BOmB/mDVdDktdqqMVdjMdnUwWuDBsdCbS4c3nLuTg8wefNEvgKSWlHCpeL/cy2FYwJoNs5VGXjB7
/wZvdMEC09snXn7xHWlMnoSz2bQXdlbR+ehbsCgFEYs4LCz9NajFDHC3zR8kR20L4Jw8B9NR94FN
4b+6uXezpMlGh0I2sctC/B/877xiC6SVxnYYr7mM+xezMvsidGAk3Pmt1vWhGydauimaon40CWnx
7Yx7UJpGNiIzdhgnI9RtU1erW4KRtjdDU6ZAsoZ1YpNbdAmk4t688+PEq69nxxmAo6DT8qxRbkNl
ZHWCYRmc5EqAEW02BKD6V9+WBH/YzIiMaMOYggygDI8rwSQCbC0SZ3hKqGO8mtlkkz7zhnXgyvTO
VZom8xMbAVp7bqWWvR/MGoK+QfVokyQZ6LkEQgehLO/iL2UA89xtZBNvIA5412gqgCeMVVt+WVK9
+MqrtDzo9gjEOXYL7anSK86hEnn7yOM8ecTnsDo40u6RKivGxyFWVhs2vI5vmiJv6vsBF2vBUrpa
K6mumv0djIzlmz0M5evMwRlDkgLnecBDQu2COHFbPr+aUszZAtG9iqmrfs6xF8RXCG/E+rWumdYI
6M+GfVYHWf6DH9E+ldrgfs2mZnpwxEwg8pCyuMktDZmfypsDUM6JS9Hei+f6SwlFj69SJn67MRHJ
cC8TL032ZS0g3rsKPptfjxZucfYy/6yH9BVNVyUQs7Cy655aM7lBhZVYnxFNwspPeczMCvppOHeL
871teqqpaS2CHUIgHqa83CNBFAO/qDZNUjbs03rWEd3OR8EbP7G6Hx0lGqr8o6jtWzdF6GCPZE2i
bmxfeM02z3IqX+MUTE+ZZ/Xad7PzywqgdeMVm25euvI6MV1sfYFcON7W79vhwZuQUAnBHI7d5VBa
g/kklgTIrtWmAnSuP1bu1sir4XdaDZa9y3Q0qHeJhusy8NFuyaIG6s546cRgP+yY4iqsSx31YZ9O
0L1g0S4cUTXtZbAeL9Rb/WD1LO+9ay0dewPqcVtdOXXTGxd6VUNT5eYd8l0i3arHjG2KGzIlv/Ei
Hs1cfpaZ4S1am5mT7ozFntSVwOsl244SnVhSmkmvroS0g/ywaJVso6y0Z2R2XdECJvflhIRdaZTy
GiJAnH+lAFHZj+nsUBVnQbzlgu/ijbtCW794jBAA91tmJvdKYfEcTYgEGdGkl8O3Bn2rH7yPpjZE
qKp4TCwTO1iONbl+3PDECTISn2goqRBuchxebwvgkTH/ZifLvZdMhbEJBEK9UUHWt2YWdf01T1T2
NLCtsqh3vYz2B9gajkKT1t0FCBne2XE7klgZgHUlnIB0/l45BgX4ibLMlwwEYxUCMJBPRmH3IooL
NsW1hwEy70srL51rs4gba2UCOz98SPNjNA5O/a0sZt3ZUs9Hpf1/qLmbToNmzHPvuvW/TZCCPEr1
1KJt+b/dzQ96c+9KmjgZ2qh9r+3xtYy7FiP/6PRgFyRntczQLwt33Baz8Ld1YZwZ5F1F820Q6rQA
Q1Yp1ZPOVV64FGioqD5PPTYRg2/FF7WDPKdn1uSrfTadKX6fYDnXRjuFJhYIuC2wIPuk4QgXTik0
QuPnJejA95Gf87hL9VucO6odnLXHxE/nnTYt52y/30/UhIZLyZ1slrW016r8H6vZAoNOXZVXh8BT
1X71J7/WyDGitlzijZP36stffj3uOhO5VQ84CyIdp9hlRxpGD3QlOwRjsuyn3PciPe/kmeVcf/VR
2ftoFLQ6jmfl1c44C8uiplFq9bVZc9+5iUJvHG/aM4i7d9uR9jk7hHRENyy2y1qp/mMBtUGRdHui
OkAgCUhSC3k3O1X/7fNlez8huPFQ0IAWMQr2rMejUP9R8bQU1UFfLagSHok8D5PXnjLsmd7wR/P5
c6ST4zVNKI4FelUdNF+oS4ui3cYKmt+fT+fdrlsxB+BYVgqwSW/i5PvIET+BdBirQzGKfNfWPsJU
wpTPs+ysf0Z/0S4/H+9U2IhTBXoWZwq+E/6Z+ikBAJ4OZlKL7A4zUhLPQmuqMmrRIfkKX6dY9Z2a
i2oS32LUWO71Tkw7rbVQ1wIq4X5ZXOWGTjzKH5Ot9DOtqA8+7Erb5cdBjDeh7h5/WGMW7dBw4A4O
UXPfwUwN+87RLpfmnNn8Bx8W3CUnD4g9T7tTs92WpgXX5SQPwKfLyKvNHOaWFZ/pKn40H5j9q6Dy
CuU4FdcssBJoRrtUh6wITIo/5a+l0MoooTN8ZqQT0Ai9LURIeAogGwFvYNW8Pl66iSebN4quOxTa
EG/LvjYvqK1Xdzw2jAtNxuOFLJbkFsvS4bFoW9AjamxuF6Mz/3UGIc7EgVPxufXn8KxfAQEEcyLb
CRpgwoG096t5PACER+sn9gYeLUGSufuC5AAwO88fcxub0rtIJV2IjdshIbTLOGf3WEbaP9xYSSD8
NiBlVBGCqd8GPPljehbBfFmZmY1WvlsZKOQUvbhopFXeal4lfhVWqd35ztgsmwUZwO/IWtZ+iMOY
WUczupJfBsL/nZbHqCt8fqzeban1loTjvH4D0LKnsS8u8zpDQ9t/TsvUuKmzyXiyqEzsPh/l3d24
Liy3MDAZ8Lik4MffGZmlPohHj5ZZk6SRS20y6skcd4qxNwmqoz8YVL3QKFvOjPzBZmaPmchycGZW
hPrxyF4tsVZLjP6AL5M8kN3K28E1yp0tnXNyAR8MBY8DQKGOJyMG6icNTTTfSj9fYnUo0DoLNZ0s
ufSqp0y21ZlJvWudgi5Yt6iBCgcjnhpWNBpuc4ZTLYex9baL5vpb8t5pmxvjv26WZui8nZPTezc3
wLJg0lGjXqnqpBnHy5j2UKJq31IHoXg0OoXxlaxax08v6b5+vlU+Gokj6K+TA0Xxhtj54zIefFOr
CimGg99TUIrTfNzB9zUi3/TOqSG9Dz/Mak1DEaajCQ2G4nhW3kytMG78/mDHyXKHw2l8b3TOFBWl
iXPeMiTbRmrrW0M9Tzxrf2hF319oaeJs9HRyHz+f+FtCepTx8GvggkETMYAkIxdy/Gvmomx0LW2G
Q8bDMhwCz72ATjPs6JjSJp4M/yHO5hixktZ98IZG3/LMdx7huenUW4J9Znb68+c/6aNvseJkkO1Z
s0v9ZH00jPzoEljDoe/19AZqor5NekdeUdA+t8FO5dhQE8FjA8L6KoTFxXBqfYBt2TiMZo/nuufO
qHFLqoGABwMrBy3kzXdwwXhw+dCLH/0AcVLch51g3zo1AIBCleM/UNymJezMmUaCNxQgsHSvq37b
+A5QwKSGcEUtj8dty0K9uhRJHo1R0x6LLNG/fb5s72LqOpXV6ItIsBLUThICcxripUit6TAuVbVH
txOmrh9XZ26rU1bR24rxbXTgTDyz30WBgs6sMZfVfKiMpN1q0nP/WZoF0VSrKR8SpPEjWSovTEpp
/ONlaXuPrh8rNk9qO3e+2Hmq7K8BudkXvPmmi8/XYN2sJ5vZQcqa14hJGwf77+PNbJhtrlB6ng+T
4fQhGVK5TaR4ljFnLBnGcwY7Hy257VlYaNtYqPEWOx4uoJWxwgjmA/0K+p3xlG0bMTVn4u4HkwIe
Q4GLuwzRjtO421oq1uHbLAfN1deSK0a29ZxaYa0v2q3ZGf+HWZEd4TmJ5CMmNG+IyT9iodlrAEyC
ej6Mrq5dIWBFrx6NmO3nn+qDtQPAjv+wyanDbOfkci4bAXVFtPNBzgsfpxi017KuzTOJxhvW/HhH
rCQ4iEPgMRjr1H98cszRl0FmHOLMa6966UzoS+YxJV2bNlJJ1W6v2r68NKQL6qCz40O9SnO7nVXc
pE4lqXaRMcwUy24tH4qR5qck+4Fx3ee0O6sxq85s4ffrQhLsrVJxOrJeIAaP95RbOk0Va4ZxaHKR
7hpZon/Q28mZY/w+xjIKZxlROpC2uFsfj9JqvtW7yEsesiqI99mgl5u5xTc0UKN1ZkLvty+gOUKT
vV4zHMn1p/yxnTLdUgH6D87Bd6jwz55tRoPXureBLacr+vHW5vON9S5NYc8ylO5yYAgFp5zgGVE/
4Ex6cGDexh6hUpw7Tay0EdVapEFRPp33DVWpH58P+8FFCs2G1wSlJS4TlKqO52miP2bWrdIOwLHM
C6KC0v5pJDqi1zW7+x9tyMVtPedN/8UHJoufr5M4P2KzlFm0uFpw6Gy64RFkVOqvn/+091tq/WVr
oQZxYp5WJx87Gd2gRgonPigAK1852sn30kvzM6N8sO42l+iqXGRQjH9Le/74zjHOxrGGD8MhH418
q6Nlu3GFIWkKJq38J3XTdI8WrzhzwD8Yla3Fl+T6Bkt4ins1pBWj40H7hheMdikQhPw3h7P/nBUq
2Rt95eDNVORnZAHeb2lAke4qHUTKzWxPFrSb5RIU6LS9tCS/l0E2gWUuWir0XZ3sM33+SxFnzinw
MsR3IfcA9udDHm8taWr6kMmpemGPkSJyr92mQPrOxIT32yTggllrHZ7jcbWfZNu0G6XZKrd5cZ3l
V5AhbKZ35bnL7DTw8L6HE4eiAjJuACVOvxddK7MBR+W8NLF3S2Byr71kscLEqZ393+16y4CxwvuB
pJ4kOziVp6wsXpUNeepLqXx5DWHOjiYh4jNuuG9ux39eMOsw7D4eeoQ5KpQn4c0zNEBpPXthSccS
ROYYmONlYw5ZeiM9zblBqy67pTeBx9pYwE/eND7QGQjpg9OGGh0AkPjK3C2VYaHsUxiVBdwmCfZT
YGTNvkIuWKGHD3R+o9XG8CVY/OCx1TWDRLNsC5Pnul6dI0Wc7u+3ObGvOS1Iwr0HeA953fO2ZulG
Y6uNRb2dy1FeqcW+A5vwl24nyNGzgv8d7dTgEUhmEFcBo/XKKDaWUli/evE5X793G+9tlLdYQR8f
xvjxGSLXUEZpe+WLzHItKgoLufVAtrtiHP79fOO9H4nMc8WHrxwn6vInmQ1y9GJZ0IF5EQXfbtRc
HnToE0cLZIMzd90HQ9k6D2QoBm+s4/VI/xFzy0qCiC0mfGj1ybwu6pEOFiZuV0R390x4f/dsJRGE
wwBzhZuc0HcaHsaMV/dQ2flLpdDxbxtbbWow/YCLVaNvHDvVePr4jR7irRv/O1goT1stPr3JnNRD
mNFNOpNYnMar0x90MnlNdG7eedgBg+yhHWiU2oUoTFK7zz/nR8PApYRZCbQCCvp6A/2xxq3hl0Pb
WPlL2gp90walfu9bY/36+ShrdnAcRlwXIdvVPYDkgbfvySh1CkhtVPWLPugTWqZ6f0NVZLoGEh88
qdLijWkFyXaZm2Xbx0l2prvy/sSTHlMEIFDqKK2evjE8G4wuwMD6hd6bd1ObtXeZraIwfZrVgCAw
V/77VT0a8CRbis1EAvvz6xeV9+Xexdlj3/vDcGaLvEvK2CPUVCEcMifimXuyrI6LmVAa181LkjfJ
j1qLUe4SEnmo2ei3DRK9l+jF0tBnj/Z7sUqpZrgx1iFQkiVaiPlU1Jxg+/m3/mCxPQhBaIxyY1Ay
M4+/NarelUDOrX2xAX3fFJrnPPqrYoVFO/K2V+KcFs8H463623jUrJkpUp/H4+VF76UZz8YXUJDL
3QRD4F5KbwoFxo+3jZ2e810w11LDyWamT0O3iVsR0IF3MqDVyNqzgKG+xB6qTLusLB0zxBobOJQa
/OSnlo/+Y7Do2i+VTwOAhEVeJF2HghtaUeU/7cRO3UjuzEuH9NgNU3cM9I2Ep6WHfZ072Bnxh3dt
U6ETak++99tVAEKizz/TBwef5g8FQU4/LMvTNoGNGlhhqK57CYreAAHjd9e1Ece7vx2FtykgO5NM
hZaxc1K26dORFkeyqBen7Kat0FL9Au2rc5I/7+fCKCi9o/KBVjfMreMtkBajq2ywfC/u0mFZ6ef5
Boyz9beHGoawCfPVp9NnrwoEx6N0hPs0tfLlpeSpt9PTJd4CmE3PHJ93odLiJHPfETDXV97KSf4z
IK9MjlZPgv6F9o3WbZPEhsNiFZmxjYVqbzNr0i+B6I3FFp4AQnleUJzJlN8dKH4BCFDYUWt+xAY/
/gXlMvPOsfThRSWafT0P4wz8eQBkVU4AOlZk++d75PiRw51LfwhDU6xtqYOvda3j8Yyq7ztk2Raa
kM0TIM+6Cd1+mdBqcqwLxwGNkqRzfY6cdaIt/p9hiRmUYWEUvq+mAYVRfeMYy0HhdvRQerWyILYM
oHLz1a4b5xEvvfI8gQKJbSWDfulCwiaDyxDTO3NKjhOdt5/ieISTtQuJKu9bxPnjEjZTgGUYiPFT
Fhx93aHCeiKlEIZDav9XjdW3oZgrz3jYrEiKnR5IBVC3qFoX5ggMmn0N0wUkUBJfAC899zA/CZRv
Y/E6YDfzmsRh9dQZwYq1skDzUT8ETSq8yFnm/L7OYpC0pOVDuh1N0X4bMnBuG3K9VeFeDWL1Virk
DVqCsb2pQbddgB6Er2KJRreuNVXJu8oJYu0+ELm4ArekfdMMmv5hxe765tuy+/759jw+kP+ZBXEF
Fj4K9KSIJ8FlTt12om3C9nSNzoO+oYw72+hUJKdxflimUb+BMyNfS6sabufMq868wT7YHCs0ZK2P
En3otx0fj3TutAJx2OUwGG636TTgbSnJEsyPtv77fcg5pD9E4ZLPdprbD1OllKakfrBT2Nq9ry2X
QVyANetghny+quuh/u8l+p9VfTvv4HpWMtnJqlqFOVsVmk2HEljpBuer5t8uzs2o0/22whQwv1FS
C64S5EL/qrzx/0eGR4x2MdY/zPd4Pesm84YaQslhKmT7M+PmQHvXttcqaHK5FF12riP/0QekqmGt
zwoK3O9aF3WVOMWiceTgV26gKPlXiGn6m8Qx2jOn+zh0r3Nbabtc6j5SDbR9TvfKYCAhmUrrYJeE
1Ci302xnBVL+gHQObSpNquTp8+94Qpf+z5AoZ1BYIcNfDSmOlxOOqYqHdNEPftYO3m7wbaz64Fol
D2PQjYdqakBVI+Obfxlsq7kh5lY3HoLbkeRfPHOTvN9UJtcV4n80i3jCnd7QYDkH8r217guEI6UW
kZGYLTPkShNRTUiYWfEtbSeAnVVj/vx8IY5zkLd1WMtl3J2rSsY7wNOi1YtwlWUdcJUakCGKi40e
gEf+fJT3ewmkDg09CpEcU0Rvjlcb8Y0lgdoYHEwNh3F9CswNbpsvAq3YM1vp/UgAb9izRG/SebqI
xyOZUzdiIqOyF7q8xsbI7HLntFq/8bVUnXvHvF87Ul4dVyCAIvbKqj0eK6ErL/tA5S+NCKrnfKKl
BlTT3AoB1LgdRH1rwHnbQuG1H7XRtQn7So/isgJUCq0l8nqAx6kmz2VCH6wBBmvI/KwsblSE1v//
x728aLLxMWAqXkYfE6GgS/uonjuxN1O6op9/2I+WgA4CYp+rlxvx5ngogM1T4jiifKm6qdzrS1Vv
68Q2Lj8f5X2qhTEXMkmIIFEzBPJ0PIqKO8QNqq55GabCummp8dDX1Uf4OA7GdcvkPQNzUJvPB/1g
ahjTArbm/rSRJDnJ7xB/LCZYPw15My4Dyrary7nK/j6HWlXBVgkDzj//PZmal2CeOM2Z5A1QxAi/
osata5q5qzC8OJMgvzVajy8vJKpwpKF9T5JM7DteRhcgV9/iRvqCFJCAZBUo96cvtOTaivPpjp0u
aba7DiqbmeEgoFCAxElDf/Y8Nxr9xL3gGezmED0KRJop0WF0WjQLfFOyX9g56Aob4Wgt3TdzStp8
p2euceWkOqbMrjamDeRir7PCfsKYhHx00n9XECz8cJoK5/tEyaEJJbEHltj6HgoVUtpPCuDxjzou
e1wwHX4jcIg+atHg+gbEdvjV9yiNwiTLMP4KTNoOl4BDtddFL/EuLZvG3un6IGREOWGAo4zG2s+2
1plmCgaoDMGYjwu+v8q87jz46nQN4uyXN0gTQk5lTffjWFE7q+O2njZ+Z0DJRKZ0qbC/ax3tWsFK
0qOyzvUEopCObFYGl1mLzFyZ2KJmxQNmh9Pv2oFaTe8lhlw/YfP54iw+4gWt0v3XykL3OwLsXt+i
mTwZYanykpq4p7JqMxQZjNdqsUoofdPioDUONQLOHagQtS39VeEDwp//OExtea6K+UEazKb3CGw0
aikyniZwxWQObIuqfXFh3CVhA9LiOrfmf9NSNPdNsJKaU226SI0eLIbZafwUu/nW2njSoIGRbKSh
8t3cO/WlTfy/XLrE33YVNQcsF6YrHoCQM5vCvER5wT5zCXxwdCkn6+abYNF7o+EE1uFkpriiVmPb
8CBrAX27tbH9PEB8EGYpkwO3RuIKcMOpasVQyNGdp654kT001zkYg828DDADxOz8H4biBsXzB3Ev
OtEnyZ+wrRF+ukVER8XyonSFuzEKFVyiQDSfKbB8EGvfFJUdFk9f499xkIgt6IID+t8vWmLCbaW1
we2BAfH1oC0yCVsVBw+qmeaHv1/Mt9fWqpDIi/J02CJDjsiLq5feac0N3mY1PY7YipbUT84kI++z
TQq6pJtsDzrRoDiOZ2hYVRZMblD9P/bOY7lyJMu2v1JWc6RBi2fWEwBXkbxUwRDkBMaggHQ4tPr6
XsjqekVexgtavHHnLDONBAE4XJyz99qPhEoW2KWxViVJku9Hs1d8Y2yy7e9v7RdHdpiSGuVOxBsI
g0+RuErVF6NZFJSR6fBt6ppqeJ4R/N3qA0Uzoi++KwXxdg2bgjPTNNKNSRf6k4X6w3GQcgFpdwxT
0JhrSNr7mzb6eYqoY/FaM1xLHR2to2F10aVQtPQKZGa0FfyJhJjP+aaejT8LqGSbybGdJ8DxjAFM
M/pkS2I6WQw/RGhU0rX2B4P4RTNNucXHkx0q5Fx7b2zlJ+/54y2z1sHyot3I/ppq3vtbLpfSy1gH
9ce4XeRZjbG49itVQJUqZXudFyNO+rYXR6du2o27tJ8pXT/MQtwzewcePFdf1Vnvrz/aRYKdwNAf
zWjl21rmdJEt1me70L+V3m9Xdfa4f7PJaU+sfoLTL2dcMwzIxLAeqcS2mh+Xa4QC9ljvXFZx0a/c
DKUITSRyP8wWgxuAkBiMisrxXAaJzLvLhCyG+85TgBdI0eBUEsYsddxEg0V43jiqt1BH3PNeGv1x
KKNo02EzaQO9wH4q6ZauTqLolVw3+RSVC9VrCOZZqDHajKCt5ywJAfVoeyzZle0j5sMOExvDcq/o
o57gLY/wfU91sjwZ8GqQyxb6Ugc2MLCvbtRgkoh0r9hDrnIP2jy06k6Dxj4EJQsygRqtNw++GknN
8i3sTzV6IVznm85MrAsjjYc10q2prqQUuuk3ZaleKr3FXz9lk3EWW6Z4mvLUhEDGwA1EmeByXaSo
CYFx9eGhxX+28xzymnfRJJT5s6lhnWvevzx8QkyzK5WTpfY0oWeKsRfX02Q+Lk0UzQCNBkEEjDRt
NmKafWAngnhRG2V6HbW5NxywjWIzrRU2eUHXJCIN51hPb2DrO98qgmobf5wc83YmsudS45n0ZyW8
2U8+LBTGp3+2iX+Fwp9lcpaj17L+/zcnDJAB2phX2F4NPNXYfXucqU2ZNx4ZxG4WZiXlERywK9pA
N2qPCPlIU++ShWAhM5sK16ehJqPQduLI3BVd1V50cdv9LJKMhPZesZqzqdRhRGhG31h+SgTLeadM
3QJWWk2d3dAPQEyKyM2ecIPbi0+aw1ITtIurcOhG/addYKf1G2AbEVElzhRtp2LMEcCMA75viDbg
2KReYgbzABFZ22VZsjTQirZ6guqjNGEuFXFnj8M075BAm2Q5exFR6o5SEX7BcMu9L1C6ypmSjwuA
K0q64gtssckK0maUVxy54mOGCLz3tVYu9140zee6m4qIVMA2PvZ5B6nEmxUMImqTLzdO2udKGOeV
su9HW04bICzZMVb7KVoTAEoJIwGwSKjlvffDlr32Je2A4m/SbnZ/FrFcjgJDor4Fl6W0/kCN/bFs
TPVqgjZ/T30SvMCgWsx4+Tw4L2beY3xjAo5uypz8RbRfMvfOu0LGD7IF1ORn+gIBCAQHe+w8GQGc
GE3m22bX3FpSVF6gto1Er1f01hNhKHXEw5dWtcFcqgApSkGx1+TSqEfRwU8IM0+fsl3lCW8Jx7ok
I6SIxKh8myGCt2GianEdZnU3zceiXvC6LygxHqdKVvOlZ+VKdoM5Ocoe7CqyFNRjdT/imCXdvL01
1KhwYRpkscz2/TJMQ+Lj27CL45ioqCJQZir23qFNrASyieXXDNNfS1ijkpthFucqiTYVVQlfiqLf
0bCHtcF5gHwoXMbVi2N33Xd3WPgRzUrmEbmI3t5FBhwkuyIuaLtEUXshFCVR8edmOkcDmqhnHOY0
olZJlAJzOA/sMESte9nlHE0m5Piq1cad7PIaYlWf9fvRaKsuGPOmGjZkcCUiUHtlzs+FqxYvlBns
i9nMrAynmG4BuBk1+0gVrXkyjdasAxoC9jl4tQyX4RRBF5wqeCNAgUBsoU5JJ8A+qgDUO/futFtV
n/wXBB3JBuS1sRzo2pXqWW9ms7KhTKNfOO2UmKFQauitZo/+8wAVqb6Np0EpD6CAq/xisMnIvmpG
w0H9T0HjoPWtPMO5WtZpkClL8ZQkkXPpRq7NwzZGpcL+YsSNr5EZeeQ+jWWrzCXzVTTY9SXETOW1
7yo02XOqGJCaJhHBXSiy6EjOjDWfTVKL4z0yYm+vJeyRAgZ90QZqZ0g9zI2xJ1d7nNLy0qzsgtR1
LWrFVpMDVAS6kFAGMhJ3nUOdJL2xR5YGiixSY4y3y8g3hMK/Bbkg+cN9SbzQkwPBAW2iTudvq/Oi
f3hYirvAjYsB7JuexreD2onarymQ3tNWjqyNppCSt8mTKDp0wEWIoYyc4mnQauT5epIsaihIS614
zXq50T3+jrDy4vTcSvn7oJ1pa2aYUydPRpta5PZyfqxRbFf2TZzDMzuDjinPaSbADWhc0opgSnmj
xWqpzEA/zcVZJ0q9+OpEnLn9FlTV3cIy+1r3edP5cAVjxNcwcUgxiOb0IWpdCGc4iL0KrztRkzu3
1+Lv09IgK9AHt7WZnzpND4yo4PxfFp157FXolX7TLKkZ1pQqqhUMllgcyA1b3dr9TA+sA4Ka+tCu
OD1EULhiDqr6cofAhwilOqq7b7Mpq1e3LY0H5nKYVdKIze95Ntc/q7pje2YracaTNZxE7uamch55
uUsVVJ0zsejJJL9TqlQjnjUVvQ4aLh2ezSJ3yP3lJtnFd5q2MdIGFKqZJkRFWUlKJAKFgmLwWVq0
NCyHkRKrBmYhWLJCqpsOH+HsO71XwEUVdJjDZXSNnYw5kwV1o0ZfdWm3Jb0TJfuK+9v6OttdLalR
tKm+6UAW3VN1iwm6m7z8apwED4IkIu2iMQheh9ymf8nK0n50IhDcPoCR/oKMpC4ONKmkP5k4TBG0
HqwB3zCoIOycaDEvFTFCQIjmGdgTO0mKK51bgTRE40ySWApViMJGJJ29PdOWCM1IzVjzDDVRoGnZ
neuPRORt86LilF5KJll/roR6b6aF942WsEhwX9W9xQYsc/adkVisDpWmv5JtZxdBo+bpk0ynTsAZ
yIpzsyN/Ck6SVCGfTHLUQwBW033TDsnIPlrW2VaWkOiBRMCfAnCxhlWVeWrcsLUDKFZ5dvxjUdKi
P8vphkOekHWs+3PjFaZfLcpQbZhpiJpji8OH1ZYLRDLVSPqHulTEU52SNrgHDabusjkF6YhZfT4z
BkHGPLxBzLq6KLpvlhl3DxX0EkIdtaTe92Zvxiw/jn5nlm51izSqui5FgtCW4cuOsODYvS0jXao+
tv78ynaVJ7s2upIuhGBGHSelz5D+pANvO5tcbTNpngJxS2redKASTUJZCWz3nJ0JMX12OqTP4PoE
BC7KpvEu6vWSsMKsMo2vzN4EF6b1okOioI3A4bMzymuHmrUBbGBezF07kz7DItOPTBd2aryUeVfo
V0VsRMe0U0caA+YEJK/FUvaVWZ1VZmozE6hgl2u3syu8FP1iZn2l8qE656nrliTEwS0pfPqMkful
ZKodA9Ak43w/su8n4HCanX7Xt7CCthRzW6LBE3qCu2kxWfLHGcrGCLqy27Hh4GuSEE0IEcsWNXow
qUAthzzRKvmzVG0IfOpSL/22d2P7sXGVbPbtaUluDbPWoReNrVXse06A3+m8AhyeULgrZzaY0W9J
4TlU25Dc+moyD4SfuZN88FKtAHEGrmzcALjQcdBIl59IOAgF9IsycTNpczJeFlFTWa+8v169zyNU
TCA2U1U9q5lm4k3nNXpxkTBpAG3udONW1M0o9oqViebMKKYk3o5V3tnfKritF8DL7btUM3tjS/Nf
ewUIMTehLeIuDzuGYhuKEX/Rtu2NPg+nQpoVTaS+XnCoGQTv0YrVScJjqzEwKz8AYqn6UKUilYY4
+IhF1HtpUlTzlPp+0BZ9Qu2oDtNR14rFuZ7NIZ92ctGbKXRSd4wDlw+Y+OqIPDsmLn3uA4MQyRdi
zxwlQDsmH4RG0tZhFg2biMZGuunT6zGwKJhCPBmdPbNWzHWeb825yOMLiBzpMSupZoZaxEkOOgA0
pq0zUFcNol7iG6KYqV4j1B3ZqbtO+23okrE+cIwB5cMdi+eqUp3Lah4UZatgzZ/9tunIbhpKLdUD
i4no2rIq5m8wdoOzaePONvw5b9oXTsrqHeSe7pEpWpFbSXLd1jNHEaMtsvUDccfksA7FYHxXIlI4
eeQcJrZN2qsXGYdVZow5IerRHdYwQn5jezOpWc2ZQ9RKtQN001zaTU1K8qRxYgsNgjRa8utyNTqv
iM+8EOgzoBSMcdHh7190faNlhTgWAgW+r9a2/nNKalbvwQFQFERDrW3iVkHFLkF0b814UU2/64e0
vGcHlm3cqZUBNjKgw5WFgQNaEtCvwItr1jR9nllzs2aJg3ZAuUdeXt6GcS1kg1LCM+pggKrGscLO
Y8L0ZrGkoBmBQ+wwuI3NTm11decUsH4uKsmkk6eNRn4hAZDXwutrKzCbOBN+v3Y4Oe2oJEQWbZ89
TJY6/VA1EkRguk7od2XTek0oiaecgLIpVhRYg6M6MKWW/qK3+RdfpnSU+KjM8SlvdfPVcxfvdrZG
LTsUig0cT0myjNOciH6odb9ciUwxU3/sVOtxAEppwnpVXLllup0QZGZC6y6rJrKaS72alicrqmVz
1swjrO9oWAnNAHM5j7PgvI5GYw+bYfYqNejESvQju9D8UpRTZnBXSLg3YzvPoM6tmYhCHRawd+FC
2FrCoa/HMRzHUVwWPe5YPPAjC5+G/GgiRDWT6d52yuSHwob9pxPFSxeA+VRxsAO24qs3FJqEmS6S
F+i4wrjrJtoH+Iza8Yhqdh720ZqWuKMUOr3WsN7YmJaT9RMamleFEuy0FVZ27IFBXxlbmV8gdb0j
ipS1VVY0p5i1yDjg2XLi5GbT5lFmuZtwXNHTkvZDPj17EMjhd2VA/De90ptXHBidmQMytQnWHdO5
wwHv4mXQ9RjEENXRjlBGTrYsITW4VxiD2SVEUEc5gDsQUBeBU2pnjSZmOLTGQMHdUJL+azquzEbT
Fg425CgXWyOj57z2ZOiy4P/DdxVbaRNYJsCcvaINpbHRR1q1OJcF0EaIeul1WzXrM2gs7ds0pfRO
WBD7xykZ50v6x+NVmok5OphwCWo2XJVyCfEkngPTkMM9zp+BZss0yaOazySNIqypEaZMhvE0JGkb
nZFFiPJydlp7Xwunflki2KobHdum4veLmYjQG4W8A73YnCcGhSlf2lDC/KIumi8Ae3scsV03U8pU
PLXdF1bWWlfAPhxYn6MUnMXRE+wHfWLjSzfXPMd4Bgc1MkDtB6KZoTiavZod50UzH6fGccjXyTWW
TsBUiRnoCadI35msdvR7e+jul0XCIZCOIzhKJql7PgENic51w6Tu0bOjUv0psdu7NSri6wKh/cIz
qjHZtJJYgdDKHOcqSkz7Mkur5Vm0SmcG/K76NSly+3ms2Tb7Hs/rAZRhC/82dfRHbKS5ziWTKfMj
WRg/KOPFX/IB7hOn81Qf/IGNP7l7tVddYwSPcXNJhcmlQpHuMPWA9N50qjmpd4LPyYRrDIGSgkYf
MY9ULMjsB9rywkbSDMaQSIB2Z9hN96OZsvT1k7r4WnN+V/xCd6FTm8Sziq6Fru37KlKVM9ORDls+
MyP5ffwqhLuF+bq4d6XkGFsyH5cHmf3M01sNVt0nVz8tz6LfeXf1kxqWVlae6pA1/cwh6si+s3qS
X8xj98O+YXqstCDtd5UTdrvfX/a0KH161ZPmQ2m4VWwqXLUwcNks1hMszDNFIea2ga5rbezZDPp2
+KSB/qHMeHKv61/1pl6X25Cyom7kXiG6OQ7P9xsQnYLH3sGEjT5LHl9f3P/7xVIhfH85gKqqmkfc
pD3pIQniAVG0ipMDX0w+aYz9/sZoUb+/0qj0Y6QPQ/lMZu8VLQSuROKcO3CoganVbXXv7vfv7/ej
hsH7/oLEgxvsORizVU4PnKdZpte/v8JpW/H9CPmgBrLKiojWuS2fqav5q39NeRqnT67xoX67jgfU
OEhlEa6gDnx/FzTjLZp8WvlcHtqdGTo75fBnCRswL04ucfKgpqW1OnfSy2d05JtGPK8p3b9/UCc+
go+XOGnwYCHU4ChxF5x7WWVJTWv94lsdNpvlzLuJr5cg+f/5et88t3V0vPmOLNyyLYz/8jlx+52Z
7uqemuPOlOWuiPel8h3X1ic3+cvx9uaKJ40zvZnbxsm5oo2NKGq2cftZw/eXH+ubK5zMwtSO2Q9Q
uXxWFXVrKubBhgIdRWd5+4n+5EMf9HRInMy4Ea7f1Onn8hk3xQFFaDA7DTuaIuybI8DuQNXabVa+
NNqnwKhfThMotGDOrApi62S8U6hfKprB5bPzBSHHmfiWnklSHfx8Z36hIJOH2RH4/Zf5YvY/i036
5YT/5tIn3wFNmdlOdbd8HrzHfvrK+S8em9A1ntX4UiHi1jQefv9Z/HL+eHPBk68CYXNpzI1TPgu+
OK/7hqk/UMGL//4qv36Zby5z8imQLAjNE3wZU4i2vb2+BrsdgjT65DK/HP5vrnIy/PFoJEZPqexZ
OCRIsKNNP8ur/WxonAx/fTYVJPQ8rgpmbrehMKStfIpgIk3rM3/VL6fdN3dz8gEoxLhrlca1pBs4
W+vBeQCZLD55ZNqHq5B9STOYca4Rim3ZJ2+mXmRs6sukPev2NF4j+gJUO9gxhvZsCedk1dbWXXyk
GWkQs1QWAfvy/GdGMkDYTyaa9awVky882wwbqQyBhj4OZWjlfvaHriPxwzZhFWGsxKnVzfB+NnVq
Gr9iXencbA/43JK+/djex1+9G2qoh0ReEtzy2aLx4eGc7IT099cUmehSzWDDINyMHf3DEl3N7itS
MVrmn0WKnXDq/meBerPBPfkUkWzDFRLsg8Rjepme5Tfuwb5G5uZQgLggIywGMP0iPplmf/n9v7no
yeuPtKG1UFOwJZq/LN73qgpgj/3+4//lnPbmEidf5SzbTNByZVFChOYr2o2CAk7prvNmuDcpqpf9
o5c8/f6a+ofR4gENs8xVv4KYAtP9+zdn6H21siWjn+iL0chQiJjywCEKLQlofqRp2NUGb3ItMPlV
nwFIwbFCqs5gtM6NNnkGyGNrKc+9OVp+5vhIUOGMxtgR5q531RmaIIcwH9ejydIrSeyLVbDiD/ri
4hQ3YEhHOqbIv2/qf2Mu/4kX6837DR+7x3+8lB2ttMtH8fJf/7xOuye8ueU/6C4+ls/t+6xLfvTf
WZe6SaQvCnWOyJyb0f7+O+tSQSj/F0QRbOoI/UymOwb6/w27NP7i5TL/gdjUIcyskvpW9l3yX/9U
dOsvEF8aB87VaYCK40+yLtcp6j9TmAWbwUHMhCHDtNDuaqckSqKt62roy+XSmqQCtbCnnR/H5IOk
eRgrgHTfPKTrf/3it0mWJ37v9Xqot3BKUNeF2IBL6f1H0JhiSjUv0S+VkkQsNTGLjZ7KhPIixKdR
f1C1gppq1GU7JboW4ocS19TQan3+18B9mv5P/CJ/8Yf8TVF6d+NwPvFGUVND2+VQmX3/h8hFwF9s
pbysjIQuKKWKqExBEospOa/bx1aU0c5IaQ1JM3H2TWO9xu34pYSEEoJRty7RXtz00it3whjvHNmm
8LVN7VY3o30HOHobo8EJ6wYi84DwMeziAQnpvW5XcLDTUX4yZxJbfvoisexjI0cgjQoHqc/JkbWy
aFIRiqEfKd3FSYCmtSd358lCaZ62W1M/69W9WZyZ+SHutk23L9qblAbxtVcdst53AGcpgf0iz0h1
bpodUvXW3Sz6pkl8Zinul/K73x7lcZYXWbp1Sw6nBOrCGgfgH1qb+GDXIZqe2LwVnk+ZCTu0XW71
Zyv3c2WLCGi5HDMgaPvku/YAen52iNg60+Yj5B5K87II4KKV32wwSYZ8KrUzG7m2c1jrvWUI7rgP
nIpyYugNoYeCSmDs3hnNViRh3+MZDJ0xnKxtAY4yJZQiAEDOjFrd9tdEIdicdG+qr869ce+B0qcG
RncN5RVxNFvRfucgTAgWch6698rFsLV3P+MNHUrF8bXv8kb57tFFQDFibyexjRSIY09wxwbKWMlx
MYLuCRVATVQmkoNzQmAeanVveQhr/Nnyc0EL2Lc0Xz9mR+dghc4XDCTonqOX1tm6kNfpH5/HP3lr
1peWu8r2sxPUTPV3hITuop25A/5CH/2Yfl9AspOpUh8IE/Kuxm/b6Ohd9OfR5ez41p0877bFxfTD
o3tyLMsAgDvm0fjnQlRXMJ81W+sQ3dKqpPCWJ8FUHdkdTtPOuB4UBFq+R4fIz6+8e6rFF8u9+Fke
XWsnqjCbgngbBfpufM0iP7opLsbAu/AOyUYN28GPg+phPrjb6VscNAGJNwSbOrTUfLS2BSR3FABI
U4LqNXv18Ja+IjnK1MPgBtYZKSdbeT7SrQdXcg3PRIY80PtyR2/sUHch7bh+qwX5c36QP+Zs5926
F8vOOw4b8Dgvw2Vx6d2gklLmoLhcHvlsoZ8bPoF4FkT9a21T3pQ3Zh54fYhKKc2JvkMdG9gqjY5/
TWv/uwz+kxXozQz/cRl8rPrHf1yS+bwj6OTl8d0yuP7o/8SLW95fJn1DDVIX3gawdv9eBTVT/Qsx
87oM2qiHAXP+ZxFUyYK2yA7nH52fAqzL6vXvVVDT/lr1hiB9V6SZCqT0T5bBdU/5n9XAdTDlINum
VsUv5Ex2CrMi/AAbC1zaixYPL2EPRqe8lpqp7988nF+sOu/3nX9fxkJCTKoq2wGbFff9oiOiRSpo
9NwLpauKr4bKecZsOnkJc6D8HuOn/U6qiH6Avqp+rwmr+yNbwXp5Sgce1ksISTo0LTYVb6s/JLQ0
rVVa8bFUCY3VcleEYhpvf3+PHx+lxwqP1YntBGanUyhAojrI8LQ4OULJjAK0PQRw0Wj8ZCPxfrn7
1604gMexyQHFQZN+civLHEfenCZHFdWUr9BjJVJzQVPjCjX88xtC166uZgIHWu3Jypr3NcOaLJcj
oUL9k0cDfwskCeX9n18GUAqHXnSp8JpPXk4HOngmTSg5ToPoNtjrVCLk8u4T6euJb/TvB7cCqkHt
QqRFSH9yCkmHVtIbU5MjxDbWAEIN0S+pBXsu/WVsJ/CeLQxeo+/d7Qi/JBymRVL+tL0/H4v4nVew
HZSm1Vbw/gUObHAjBVPWMWnBmSausAgacopPaknvt7f/ult23dwoMwmnnPX/v6l30pPklGXoybHO
1ecRQpnv2dWNRXgjiTqT/ecjBcoO44Spih3aKVGNBq7WpJ7NWo1sh6XcaH3wG/UnW9dfDP0V3IaR
mqHPl3zy5EBfDFQ4m+xoLFME0atgnynml1FFcPiHQ9IE2wNFAIH3moR86g8VeaMViGLEscPNh5Ke
wUNDudU+mTE+vCSTgUDpGZO2xVd2mv8eda4geKFixljQg9uxyJ/tuELy1wv3huruZx74DzMU13NJ
gucFAWIwT683a0Y7Nm2SHgkEzsMkI2JWMVyx+dOHh6sKDgMYUpjMOFnfD70aCVTtoos7TrqlHYgz
HWip58YnV/n4Pa/cLMYbam0WScs+mZ3k6qhonEhgWjBLv5lMFT1APT2npfS2SRfrV3i6bgy3bl+r
oZFXdJtK1KLyMyfAx4dq4RRx9NUJvs5eJ9NXahWz1PC5H83EnEErK8+Rkk5/+oFRYwOPCJEBYCE3
fLJ+Fq0u+zrlA/PQDG+issE+4HDw+NM39/4qJ7dCglnUFsacHDs9J7BTN4EajQTp/P4qHz5jlpT1
42LfwdGNitD78eHNUE1UTYqjUHSThLoR4G+i9BuaXu4n3bJfX4puMOdC9kynlSdVuqMrHVUcZ6HZ
XwyoKpGv12P3LV+dk5+sY+v0824rZbKKMQOa2lq/cE+dUkvTkkflVPIISPB6wnxwqCdTJ19rDjR1
CIoaEqlbjp9BuT6OPy5r8RwxBzOLnBYySAaZhi5Gm+FqMS44kUY+WsT8j18aVyHhAMQWEyLD/f1L
c5Myq1DPyiMqObcKBp04s/Ma7TW9oK5L48Pvx8gvniXQZD5hfPqUKk6N8MQJLi217eqI71hzSUkm
ook00x6FiLu4l7GzuM+z0tvHqYLE9cmL/Dgtsxlhz60amNZ1lun39xo3jimNyamPssNuFxJA7cQ+
EJvsPkkK44FIbHIlfn+/HwYqOx8TygLL2ooQprT1brnWcxII61i0xxiRig//mh6olyFfjTTrE7zL
h/HCpdiAcP5Au8F6enJ3RBpkjl3J7mjpqv5qjql2WaktFYA/viP2N0xZa5oRoRwnqwDqU8Q4ZTEc
l14bzsHOi63o2/gQA4378ftLfXhf7Dw4nbCl4xtf04zePzzp5Y2JPLw/Ni4az4KXdDaS5hksrtLt
Ta1zP9nB/eJlUe3i9MWGVYMBtz7hN3urGLSAlXhtf1R0bojwkC4s1ywuMumc/e9v7cN3sN4acAYq
W0iMOb68vxRDr5nUvO+P7Ia0R2L38BvEg7iYSDm7LJeGLFzpETHtIAE7/v7S8Oz45e8mtPXiwD35
/vR1HT8ZKValmAWMQ/2qHrA73UzOpJib1h0t9wZsBkLa9XSK27BetOWCrHXdPBMNAiBMSLjMxTar
KzEExLW144ZkXdXuEKAVrsR5H1Hnv0SHy07UMEdVOYDsaYzQarIEm6MRo5i1+iH6ptilwv54Nsxi
n1dRpYfYpGS7ExrGZj+qq7ql9ZVqU2iqI24iz5OZ9dBki5iDKhLL96LU0/wayASnMT2tWvu8jNqU
Vlk8EVn4RUt7NIAqrhZrC96+zx6JzBy7rTFQzyTmmhTuqzyz2lerbbRhDUVVkgtiXSrzoJceqVx9
EVd1SPK8IBG5JsB8b6CEpC1t9u2PWCyOE+IFcuML14VzTt3JENQHW4PiUFIgd7lAKF1dqOpUfOs6
pzE2GUeD9M6erfSgkcZqPE4GJoFLYpCr9CpByD1v0nJxH1r2898VQnyL3eLlXbJt7VHGuyUfo/57
kde5coFRMnMOk4t9GOTsDJ/8Jhs1q6YsBY72aiHQctwSiuQ8onsjLDYRpUvFqcQSEEZT7y772qmQ
stQFGYchGZa4RgdifrvDYGap8MtmzNxtpCvTF2VYxaqVWmc/GmxGCfGwDknVLZ6etehnkK2HwDd9
rBKV7lmtWmUSdByhDwrxkjhO2xY7V4WBI/NFHrU/o1G3b7tx4kTG9zukF2pnyhX8alL/6kCHBS6m
kDRIO6boXZREswgXW6nMo1IO1rjNFwcXge+1fJibhB2icyWQjMLQIv7D+QkfCT2/kjt9nGG5sGp3
UzkL3iSpePInqk3CJdBLEkWLDLTfmi3xWDd5kxJbT1lP1R8mzkHJy0LeuL5XUsuVuyJSSQXHxFaR
1hDbSb9dJvxPW8fKCvUQ6ZQMtq2FAyxwvZxgcZ9TUr6w6UFffka5vrUPeUeErgG12O0p23n4IcOS
1hgS8hyxYNguYz0HbU7W7bldOCRdDsQp9Q/zrNXt1htHI92mObGPG9Rz1XjWolNvW382rKk8J5eI
MmetWKvkdcAycN60ZZEfLaLetecxapeyIrg+S6pjD9UDm0PrDjiAaNvphw5wYLqzsqhSHu1B0Nqt
oAAOodRVWeyGNvVQtsaFfUP5JkEkix1LU1cXKWoRm54HMRVFJZvd0kdddUhzftifMzctNkvTkXNY
dVj+zjw2A3ZoQ2egVM0yFW1Ggm2v7bgcybEcqSpdtU3T5UAvK939ERdFLgafek9Tflu0wY6eF60r
4x8zkYUjsryC7IiwVFWR9IdqyW1yPhV3MtrHqqit7jbna58vlIplZZc7goJDVxldF/lZQmhlEy7J
KJ+HOa87UkETmMHl1pnSvlEZi6NFdR/jpyouYYkby65NDKv4vjY288ACXJ0MrV83LpGv59PUGrti
5nkdGlvMzNgU2Ub5pSKHWSFatOvl9Sgyb9mTPWkWN6bdWF6g1KmmnPFpAeSzC3oo+waZsxXYTeIS
bz1HY/k0LeUyXc9N6azomQb7W5CpaTm+EOEuh9c8nfXh1stl3F1mmblwUmYnY+yqBlX0i9BVMZPo
XlnLcjeXS4TEVwUCPJzVpJQ0T4Wc1OZalaJMQ5VBkG1aaAjemZh7+kYELhS3Smtg6S3GxZh3WtYL
sdcyTcdpzrbO2mI6ieWrwMzYa0HC9Jy5+OjYyfaBOU7GRRQ75pNG/9d7jPiu443dIk/f2CXeTl8S
3U3XBOF1Z+wzGlpzmCMKx7dWJZZeBBOxXgjK3cn+MRRICS+Y8JzId5MsyUNFj/NL2U5es2Ej6aKS
awfvm0iEyxwNGfbZ88Bx+W6nLNO5J1qk6RNh63S8ptG1NmwdhLlPtMFT/c5asMx6CYB/v9PVBA9n
qZqvZUfynz8Kq9b83shlsRmLLH1gFTDQRXkWwNFK6ZOzBCsP3qzaoCWjz24htnA01esJibEXYD82
udNeKuYdPMHkqRZjvqD4YSK6qDWvZOZEyp+H7tj16mVnlQBn3DIt25DnItVwdiezCpw2rp7p6EUI
mkW/VD4UE2pYk4JA+bqcxNLsYUOkWhlMSp132wgc+rxrosVLLpopwU/hI4Y2QBx0KL43iXSEHQp9
1XK5E6ezQG0MA2XAYDek+HQ1dkJfFJOHAzvLNJTt/X9zdl5LkiNHFv0imEGL19SlkF3V0/IFxpnp
ARDQMgB8/R4013YrkWkJq+EDSWNz2jMCER4urt9bCXweShvWawXYGDl0hALeSo+wDGcOYvwcoUY6
wK1oNeZbl7th/amuUsEVi6FX2glD0rrCEzSF7zFxygWvmSfamVZlV6dYk1pwlA5za49OHfXKawbq
O91klVrScLJsxE6oiYIhlI23EeHQxfuU0O0nWDI1e6xSuEiA4Bui/buL1OoZZHXvVExKwVVwxL9Y
Ytt2SdLPsvZx126DKbDyI/3E1t4WfcSUe9ITtWz7vlD1DT6bKX6ceV7OcOsgOinQ0EUHsJqSEQ4k
i8A+N1Vrq0+UseS48RTKGIfaccU/Y6+L+IH/e/w5NJv2a1OXQw3se5ifnwiWuGTrMt2MCu9QgL5N
YotTY5l1przlRlV5ewcdYOtzFQY9c/iNBlhk29hMpT8NeVr+bc2xyQOIWieHHjwSFEWGsLTkTuea
ymNVaMb4oqlDWBzKKcdnBVRau6Oe9YJrkQvGBcHYJNmulgxIP3itEn2Nnaymd1QUzmfoIWJ3U0Gm
WzBvGnh/x7GG6nRT65KP1waUhetyCv8DUKrKTyNhYH5IxTxLaoStqD+eXRDoUyqdqagN2CMv42Ij
N0qmDPE10k04KbHyvRKzflIwhof7YfDNYB++4ln4DgUUa+5svAv2kbkLe6N1uhevzJjcMFAKapCG
QwJQW6sk3TRFig0iAugDtCuXpmBfHvqRwb6XCR1Coj9V/a4G6vQYN2bu31/VAo7A1rFxNH1ox7gg
E8gGL201ut3LkKmDFxeFxhgVb1f4k2InjwwEhy+wF+j5aZgHYTYJwybMeYaZ/gu+lfxcodLxWhNB
rYkL3UhMXVI4iJXhiaNAufhJpTpUKrUMOE0lU1ZTIM1Hs4+DlcrCLSswCDEgQEsD2MDie07xpLRT
i5WpT4ONUnXDIaGSuL+/vzdSUloz9Lno0FFLWEqaML3cdqNuyRddUi2JqWIc1VowiKel1feuacSH
U1LCdOZwoBemIUhJ+fJzytGLmEJRJ9hQLH0r+FC8C0q1ZeCs3H10aRwak0IQ4iaQiy5578bGyYsp
NdUXodZknlnT6BpEAbSkdkolnWCbigFI8H2j13nwTKZPLQgaPPCG+uJshE4WVLoWei9mN3gjBB1W
Ex/h5oUrdjLcoNw3fZv3n1KU5oqXdKaYXPkBl+jD+b5QqEcRmpeDhwMe/MsN7iJdrbQuVl5st3Yf
pVNq5zFTSEQbDSoo0ZAg70QTxOaK3evjSgJOFwI+Vwp8zpIbGzqpgOpKEbxMnLI9RC2wXhQ8O/e3
99oKDE9zU2pWwHUB112uTtWDcbALN3gJknY6jCbkPs4cYdy3cuXfYFwDuUWha9bKspdsWmlPgUT1
euelK1LYNGldbQl1KiZZUn3l/l0taGFqURJSm7RnCnB0XhzZaS+VmrtnykRrkNRrK4y7cxxo8NOT
oi5/uW1uWGaVmUvvpRQKDBVQ/DFJ7LUrHut62yj4U4nkCNLB1pcF3p4xe1NL69AvGdjfjtAhkQua
lTIwPueJr/e/0Y0loRJEXZAuEQCD5Tl3ekdHQcKbEe6hWp9zuvbI23a2ufKsXtmZa0t4LGimAd9x
+C63bpp0KEcajQecgPpQmYb2MzeiaeWZu761l1YWx8Cu4irsUO99MaBP6Mx8YCYx9k6IkQd/CJFK
XhkhV7qUVzZpSL3fwfnP3wUMkz1lXqRkkd/CxbHpc2WvNb8UpwBrFljTAY6rtcm0WweEFhSVeQTo
AJnMe/3OYjJASTQnED7Dt2kHiaXMHhnt0uOTtMY1NO/Vh6McSduf+0tlFyjh/GPeGRt1KZQkVCM/
zhwkKaGKdIjyhzVl8hu7CGBm9hLQGc4UfJdmmmiIXS3uIz9HLMUXRVmQPGr5GWkoNKb1dhw3ZifX
FBdu7OQM0yH4YuCE8GBhlUJfUhdjF/lOHuQPtZXHexEzfVkVzPndv2hXEcK8jwBcCRH4aFdc9XQw
NK1spwiapIZxakVNXkYY+8HwIWy0rfUiXkFK3vpwhD2Im+vQzQH1udxRJ0Seyir0yB8yw/keupb2
I/HMYn9/WTet0DaHN5HhAs1dnH61GrpygADGhx+hak6KVdrB2RsnNfqoA2H/5ho8k3CzFuWSyKy3
zZ4Z9Db2K8uoHnS0vffGKOrj/eXcOhA8jKj8kWmggrrYtLJtIgXQfOwDIApPHpgQeDFE/uKk0One
N3XrQMxKi7gPQg0aQZffJ2XEnjxNxr6l1m9t6pEH5jP01Ox+0Gv/ft/YzXVx7hgm5G6RQV0aE0Xk
1K41xn7epOZZDWX119QMNYM6+lq35NaJIG7D38OXRzg8/5R3DiNP87Qw2pT0QjNCqih1HzRfFc+J
+j/ur+mmIdInWrC4Dfoll4ZSM45zA1YMPwjylvIjGsRfDRh32v3H7czADR5jEkJ3Bvu9X1BK2m/m
ihA+/MHdN2e0B6S7pjL9oHQpbgjMGvEY14j/AA94aWeqILeZOg4ERE3dLow0qGodN/r80dXQ6p6J
0GEEnL/SwkrTRiPlkirx3XoYntOqV58zO0lX0FfX543wFDQSTJdoAIG9v1wL7RvVqyme+E2Yih9T
3FcHqysAI6XQjKxcpDVbcy7x7sAJN3Whx5kSv4/16RU4IrIejSr31IvDFfdwfeRQc6HwDPJDBWGg
LUx19CuCED4Fv82M4GuqBNqBlpzz0eSOsbC5KkBazIN4lfxkdmmYdZwJv0/ixtlrtvS6txogVL/1
ksk1VuLNm4viU4EKtYAyLH2DGmihY3UGPk9KCtTUr2Gd7dakE2bPedFcdMEI4RC4RzNY6DdR5buv
pM/5hdXhFgJ47qhNgjqoiJ6t/lSrbvHcuVI8M3Wu+JAdDg2cMJkbrDzBNw4KBJngoRBPIA71Fl/P
akRVmGMlfKeh6UcFcQribVeI4psWwnO8u3/R5r/tasEIJc5ZFs/Jcv7cDE0YJJRa+PATNQeKchRV
bHh/TDMRj7bo2qcwb/RT7VFhum/5xgd1YaogheQ9nv91eSEgtoq9NIuEL8aUOYJKi/ed1MeVU3rL
CgNcwKCAv9hXkA3LHWiHVK3wY+By32xVwPrB/xivSdRev5MwAlPnmLeRpHx5cAIq74E1sI+KIafP
dmuWnwVspFs7IEYs6WB5H/cnUBAT9NIJB6NqLjxk5oxyClGh8ssGrOboKv0hbZCKaalPrjjj+Uss
zwioOXJK0j1GhhbhRp4z0S3MIPaTsOkO3IkQ2OFL2evqV6je+p2Y+rUCw61L8PuD8QbYMxDx8nBI
+olpDG+fb/WaeWD4J390lEHZ1IbTrHjLWzeA6gnhho3XZQjp0lQdtyRjA34MyYf0sx0hn1G1SvYo
21zd9ZolrE0dlN5jkzj9/v4VuLnKebaWpVKddxbp5kBjz0TESfiDZjc/Da8VgM0bpDZpjzJztXIV
bh5R9LKZesS/4OEuFxpFWTW62PDdDmrioDTKXTRBYpv3Wv6EspP54/7qbh6bd/YWxyZDlzdRacP4
mYSERDjpr7BTkk02CPFI6z171pI0W0mtb+0og3oAz2BAnkXnL9do5GkkPfhpfEigx6dARK7c9FGX
/wgixv5WfOfvIa7lxXhvbXF06ILQnxe68LW6Kc3dgEb1BvhC8El0YjjmIo9ARdCXHFu3g9XaMfJv
TBysRRYL3griSt4qeG9Ie5F9RKZmkR96QTR5MnZ4iaWkPJbDv/p3lUS0N9C8oIHYFyHaP7kN7IEm
fCFfa0sPPnVxGZ6y0hAPQ61O+8jOrXLFxd86AToiAzxjOCpzScjjuo20A6HCU6t10T4phGwOuZbQ
r6Ru2iVHmTt/8tiXKznlzUMASTo4KNIId1lMpxQaBF0HlKezGn8qcuPrJAJ1X6W2suI7br0uZMpE
WTMyG1De5XGrXKUO3BbfYQzzbG+Qi5099urh/kW65aFIxQGe/A5NljDbtoAPvelG4RcU6n0VCqjP
UME3zzo0d2+T03oIrpjtSUMIYAWVd3Mn0eTj27kk6N7iCpt1opZNrgk/8RJr7zVQr4R6bzzO+nMr
Z2X+q5Z3iQK2btgMYyPMs9hKHrAuJgxP/Gmof2UeR7VtqulXUxn6DyoV4zGK3PFH4RbZL1AbzQqs
7OYdMgh/mDoCA2z9nk99F/ilaljxJ0Hi1+QER0VB2uYRfnEE5vShrD8nZdx+czIEzDaV1P4eMuvH
mPfmoXQ74zNK3eBXIktOKx701odngMHybJ2+EPJrl8crGceaTiYhkloYlHpqTZsOQYmMqC7HnsJC
mv+kyd28KRCRrWzITdN0iHh7Ud+Ek/LStDSS3itU2m9OEUhnGwkUFzaQzQG5qjNV5jsFCPWw0dTE
KXaQHXrdytW65TsQEtPpHBngDJdBh2IEEclAI3x9SrRzBTjsC6Mp4kUblHDXqJF19KLe+Bh5zX9d
KfBvxh4oeMx3+nLZXoWMkGqVwk8Rogw3VmFCbA60RDn31PUejFxb43O5dcWYKsc0u030sXiVwzEa
EgAWwq8N9JK2MmOKeZcOcCpunDiFLu2+L7m1rSZag8yqUJkl8rhcYD8FauamHk9WVLvYkdWfTRKC
PPSiODrAfOj9E5Fpfb1v9VboAdh9ZgmlimnrixeKQYsO8lkegg4G/HYzhSnseToQoOM8W9cdjE5r
vtw3eWtfyUyhEyUpgiJ1sa9DK4pRMDzod4ORn50oHMZdWYc9g72Bmbz+C2PIbQH1pYFN2na5q3Ho
Tu2YtyT3Vp1+tTq6kYdiiNM/4VpCPOK+sesuOe89xhB6thnaQ+vw0trg5U3luexmU5DHKCKRW1hh
wz0AoWlra1Dzp6b2GqsN3GxCj1ARcihWh41TbBSUtP6F46ZjwgsB7pNiw+JEzV0HpKezBChQl/wI
srb1kyKii0a84/pGMlRnZLUCewO3b/lsuZQsV37B9dDNvCH4KsDAvFT48MsNQbOqriwYn/w6acyt
pzXq8Dz11ogGQDydUXFQ4i3AuU+t1prPSuxoMB1oMw2zhA/3/se55TdBZFC1JiWjozjfhHfvSB+K
qIKXPvGFGbkH+hCQKZhTWD11pTseui7y/jKHLH0pi8JeOxfzd18+ofNAKWwOugEoZHEumrobwxRV
Bz/P6IZv8Frm9xYq4e9Ka4l6a48N5It9F7mbSZYtghd5NUD4XjGEuxKx3PIyZFNUMRge4KAuzoSQ
WZokU5f4WjcCUI5rquFbNF5ARE0j9clDm4TBP4qSqtNK7HfLMmPICG3zbF6XQVvWlSv4Mx8mXg0y
hDJXo30HFeYbhK4qelPgJ+FPaMe13u4tf8Mw6tygmeWmlsqF5uAVoykVXg6rSJ+1oZJbU82rt16P
nZW849YaGf/jiM0KUOj1XJ4xBErgG4cAwmc61jgEA+TiFLXsB3AGylOTRV9F3qsr+3p7ef9vcxGe
NZYLsLnME1+lMvYkx/ANaFv+FBRl9nD/Bt16K6ha0mFz6Dgwt3m5ugKQcqUCfvODokK/XurJOB0r
1LERt9BzRAdkp9Qr0c5Nm7NEMwUcACRLBxJ4BhMtY5n4MgcdtjHbCekubjjDNonh7YveWXv2b/kJ
Aso5uHI5McsaLZoGXZUYeuIPsaXuA/QF462eB9VJ1xP7SToxFLkNr+RO8eq1VsHN80NERVlljraN
+c/f+agIquaw1zk/Slg/Fmrg22IARGZ3r0ocNLsxW6tz3EyUoRr4P4sLB517SDm6g0j8XGcCwCT0
2jVlFewBsNSPTtPCN+/kPzLUDo5620/HGLb/FZd0K1WDVoaGBVAuINuLWJqardaAFU58PcutY+yp
5ca1g36lxnLzs9oe3PdzD5Wq4+XWpkgbTxUaw36UO8nBoraPmJXtwt3TR889EJlD344zx9XI9MD9
e3Pzhr4zvfiqNhSSkB5rNDPoZSkbD7mwL5UbA/1VnXkM4r61m9s5D6zPl4Z25+KLhnHT12aTpv6o
IIi0cfueyKqs5LBW3bi1LHDbwNU8eqrOskcDwT39gHhOzNxSKzbCtob2QHibUVCoVaZ67q/rpjmi
8Xk+zKY4vfA+pV6inhK6nFSbjsMmztPqGzD+5h/FDrr0X5xJcru5kTZ3aoxF2JgOIlLyScHVdWm5
a5g42k7FEK2cyZtLcvFunHraJ8v5amabmiL04tRv6WmoWxNRHf1o5FH7WTaO26wEQLdcKaEgQ9Rg
JtGEXQQhSkNPz+vq1EfeLfncmuhF1ei0f4fRw3S3DSWEtSrTwiJvHC1jF3E82jYzjmtx8CvbKVV0
iUxfTCDCLXRhPmlRN71EstE+M1IjT/ePyPxV3oVZsz0SC6JMZk9555flpRYgUjxNtuV3tlKfdCVI
7AersBDTtEYjQVQ7BkwvK4dqk9nqoJHhc63WBs0X9++/P2JGctK7oVG6zAGQpw8y1BcsH4kmuaH5
nD5OiKF+7NWfrZC1WVRl6JLrhBuX7ixrysntXV4IGWnFoxydZIcYir1DIWAN+7s4pf81ZfEczlgh
2FAWF88uc6RrNDfwLa81x0ML4ivbhowDTFuzIyleuefX+zcjJzigtsM5hXTscmWOUTkZE8qOP3jk
+fAbIKQZx+Xx/lG5Ppq88PCRU0UhJbiqD5a6F3YjZAp+X4nq7Li1/pczGvVDKQGEelmu/rxv73oT
GWKh4IneCRvJh7tcVdorxtR2rudHo5uUm6CpEYPwhvTV5u1ZuejX14AxU0pmZH1ADQFdXdqqdStl
9KYJ/DxG/mrTKqiaKGVd7tXGtBjhYVLL3gsIYFDEUCIUgIRjTiv7e2O9Ok3EuR08Dw/bi1dIlJYL
nplDU1D4PhVa1+3irHD3PbTAKyn+79bB5bUHiwDkhqcIHBa56+V6bSO1KJHK5FwHWtVuIsbYyqPg
wxvnhBGhem/HjYH4nDBpHNdpGrcHta5r81j246icvDJKzZ1thU2zU+Q8syOMSIxf2lTN64MiYgkJ
QN7ayVM9GXW/c2PP+qduKlhMC5pgSMVNadb3G7sqqcRFiWd0X+sRhN0BiEta70SXdqiCpgLFy2bk
NpmbBDXIrAAknwd/JKYZyJOaFC4sczgUZSPpOR1HBueCbcP0kHFMzHY4a1lry9fAs5EdE51nymdN
KlX9gqJeXe8aryxh1stj03jIdasQTP6YbbYZg9TMvjEbOE6H2qyDYTuKacj+6Jw6NI91iDLaXuht
M+3orjOw4qb28B/bK3IUfgwuxD7OINqEYcxV5N7NwgGxKXcyqlekQ3qm9WrbUk6UVgLYYzVNhgf2
VTX3U2IN1msHgV+Fnt44Su+ABFhTf4sYgnORz2hkb8DYWVWtea4VWYG2VLX+i+iZyf456F2XfVJQ
9orJE8Mk+GOoALUwGxwMUfDoGnHefQoGXR3fPKNoxhcLBxU+TLLWZvkpMs2j4vSQKrWo4divfTa5
xcpTc+2l/heNSmOSFs8S1NM7MSlEYZTniMr4vgH5syn1sNnf9xrXVjzCYhpmv7Hk1pIiIrOaDO3N
VJ6ZFOpey8zs9yLS15Tp52d4cX9A5nt05piMoQm9cPCBYTbo+8wO3k71HXiO4o9apQSxzzsFcIHZ
5B5UdYXov390daD+ZsZPGM8gf1nW5jR7imvQHuKsVEIyizhKcxO5lZ3v7tu59vU0kclZqdOjPkGO
cekfqiIx1Y5X6yyTlkvWF3r6T4pu/VdOfxft6lRDz/K+yfmvvNxSTLIilkfZgYDr0qQR6eCtKyM5
K8lU6KA3qiDd5yWC28+Tmk7uh08jVFXExQwczGw9S/amuHB0psYLRJ6p4e3TftQOwawYdn9R1/vI
lDIBOG1qeFbpql0uKh9kOMVDF/iJYbbH0iyjtwIhzhPkLOGeoRinWzF4ffwxyAcDTUH5kpj/0qBu
ChOxpzFAt1jVj56giQck5oO4OeIbjgZDEwzCzEiRJbQ8G2ma2HYszp40zbMxRfbWUcI1ZoYbm0fL
hNefMvusI7vYPCaqGtCgWXLWgs74Katq+hoZtKaN0s0OilrmK4WT+dG7PIHU14FkcS5Iz6icXO5d
PmjTkKQ9esgytZ60IZ36XUBT6Bsq99EjK1VfcAr9r2bQhpV895ZpasvzWQESBlzq0nSShhmDimZ1
zjW16U9lnlJVcJsWYcx+NBy0HgXEtY9SGybvOHV2s9IbvT425KQQfACLMUgVr5CxoT4xN2bLs6nn
4yMFP/RtAKif7t+GW1ao8HMXoBee+7+Xq0RYaRxtKx3OyRRHEJEq8a+hLJEVvW/m2pMA6cSVEDJy
BajZXprJdaVAp6kfzqLOn6JAcbZJCwlB6xT2Stj4e1bj8sjM0zzgQkhdGFJZcjui9VkZtSHGM8Db
CRqEIYzeKntkyNVJJz3f9bqc3E+oGtfqnvjDqj4Nid1qG1kIRf4nRIup21XoFoWIZHWKu7cCRz5b
MlQstK/oiH/YxzJURgkbTvmZ3HBZ0FecNNSIesYzAdB4hN9BPQ1a252RsZs+/IIAEya+5C5xqtVl
oh4aat9NtTKeiWj7etOI2j7lkez/Lrq+/kOxZd0cPvzZuX4a6R2zpLwhiyzICJJaJpaYzn3S9Y96
g1LwCOBl506OtrKPNw6yRxbJ46g7sL0tEV1BnSih2SbZWR1V7dSGE7zISbpGCHUdZBBg4GIp/9vg
4paADCdWjUkJh+zcVX130oVZfpUWmqRKVSWIVyAXnXbdBzGGuHYKOKyNurEJn+jy5Z/L4uHgtRgt
B2tfxnm21U36K/e/1YJSeq7lY4aMn84GfvwqkAnrvhMKsq/nuKSc4KUTBA41A/RSNZJPJookP7to
sLKNR4/jGNTycVBN+dMUYfoIbULz1FsFjLyFrHzbzD6I5uS0zlOQMygcrKXDcMKlA6G+NOrofmrn
PsspEiBfB2+Do6/0Bq4OEeUWhh0B9cAKCwni4nnTEDesZcjYHJrJ6ga6QG3vhqO7clQXOgvsNJxX
c5TKVAq9XL7p5WIEOW+R6G3np7PaysYzCVx/ibbqmudwsir1Je9IaU+hbMdhlgxwy2OqwAD2WIV5
qKN5KUS7Z3hmGjaDLXvKJ9OYrc1+XrlsfqTFM8oppzwKK9jlj7S1AZQTTCu+rugVs/WG2Pcz8ZGi
Jx+cgf69H3NNhuoy1UomJi5NCTmRgKmy80GH1oi7I8RpoL+84v6uP+58ZbEwGyEem//8XVsibaKS
UZOq9weYbbaVp0dH3RrW5EyureDxAMsRW6IUgjO7tKKaSaPVSD/Mc+XaY9FDLaB2KJXfv6xXcZg5
WwGPR50QiO6yFVtlMWK0do0VchxIdaw/O2M6oUxbQ0ATrqHWr48CRSwOwtyB16h3LK6FJQXJZ2po
PiQajM0bSZYcLZjboKpJjW/3V3bTlgnqeAbn0Ntd3I0iaNDGTVoNxYBZJqtGyLBQeDfgWV1rqd76
VKRS88AJtV2Ku5efCtBg2mlTr/myDW3YCsNgF0+VtRL6XD0ZfCpACg6ct3Oxc8nTNiWpbPWJzQNY
V+xkl4/UZzrlc2vALFEbRXnQ7LhaqcnfXBqVW3gzmfq+SoYH240aSoeaP41jc4A4on6Ikm6tRHfT
CiGFNvdNCO4W50Lr2rCJClPzI8POtl2TV09GF651925bgWkXADUJtr3oYtjtMEK2ZmmAe1prGwgI
BRSl+eBkHT6IzwS2Bi8Ecx/jOpeHIbFQ0fVGl3NXI91kCvwyMO3p3xwGoI46bUIy6iXqLBuT3O5J
NnygNNNWz+Kzrc4KrMYfDHu+9HnwMbzy/67q/+wty/iRKixAAnwhUbY/85B+b+eF5c7KuzXQwFW5
dt4/wN8QMpAYXuETGrcuOnNUNN+QIJJ73T3FYX5yIq/aGNX0BZWnn4h2vtL0alf29JbHYDfRZKJ8
4JBkX365Jq2tVsScD9OxgqPe9eMudL38lJIyfjSeZZEzhH+eYmXseFljSlqOxTRxSCLmq7dMC7kQ
ERpUIyW8Off94K1Tj8MF68MzQkSy8IMqBecmq4QOttkDmunNyuMp4uj3rdzcOzLrGThHNr+EesSD
2VljXel+HUC0ABbhVyCGbueGSbyyniWqjKMISSyFbQY8oOugaXH5mexOacpZrdvPESfaIu9an2D2
0bdp4eRHSU+PKedoeOl6rT+UCCUeqHeWp7wNJWVQR18pLFxvL2EYceQ8ADjHA/PGvAsGMjTnLHMy
J3+wEPzN58HTAn6glUXfsuKBG5tBgjYx/Pw2vLNC76cOSy/Q/Zxt3YVt/xPNlmHlUF4bwS1yHmHC
pYEAOujSSNrDktgPBpLGSqkctLAHDOa25spJuYo4QB0xXgrMnt41reTFhgVB1GmRFzl+XNnPo2u9
MLribaJ+LGCSWTssV0uayUaYNbB4U6hxOAuX7w2RJnrRWD603eZOZia9/8wQu/uH/5YVnTiQm0x3
h290uXHB2PWoaPWWb9XQQ9p67x3MBNq2f2GFoi38IghN2EvIhuvWbQlBIZ1UA5hgMCgGY35h8PnD
VgD6/H4kGRCjYXa5lhJSd3OCBcsPofjfMQ2n7fsWCfb7Vq7cBS25mZaFCiPs+lch9DB6bTMowvW1
tGk/Vyldo9hI2r/sbupWtu2WKQZtoEPh89A7WARnblxGU80P8bOuzzfFpPdHCIqDbeyJ+qNdaFY1
c0kDAycmIvu93DvKpmlWZhmdRiWJkElPus2o2qDAs2kNvnnjyIH6IIimGGxx7Bam4qJo4c+hqRmq
oN67ACoQzUWE7OOfiY8ErJ5bRDVk/hXv3E4dUe+LjZgFeeaPmNmYB6Pz/kapbvho9ZBiMBhBRqh5
pOh3L5aTt/poxGEWng1Fg8q81P8qiuRjkrK4aQIK3j+eDxCfsB8sjHRVGFO30Kg5y/wNNGn0BW3m
+u3+ll19GC4I9Sn4oRlEtK6oAejsdHGfTPm5V2ni1I2u7Bxdkdv7Vv7LBHFRnSSpoedAGkppkorY
wrOpCGozYd+5vqyhq9xB6Rl+qsAdDtuOth+UGLleOGc2pEp30ZjI8Gs8FoP76oD51R9DmibyWxqr
Sb4f82psmPcnrd3SL9X9sk764JsmJZpjkQHZ16bQlN7a6KK3jYfSUtwabCOMynAP2c3AAIwRIWgG
kD1pdpk3jummcNVQ2enQag1QvRHcH4I2bWyE6IU09wXiK8Yh82RbHQBBy+wYgnYdHrvetaujhyrB
IVbRCx03dIoG/W3Mikl+R2OeXrFdDe5jiCx9daqgUYweJBSd/6S4k1/E4oZ2mGDKDJ8RUTfjg+ol
fdduBhP2vZ0sgea8DQMpyGuQmFF0HCXzcE+9Eo/1sy5dC5EoCszA/mHehtCwCbyfMydkyEhaD5sl
/YMx38RFnjF9WdoxjNWmDgVl4+X5M1HJUB8qU0xvMNk6PxJNpuh6VinyqsOkmD9dkzrI3oUrVP9s
Q5jcnmIGHPStq0HkvxnAG00eHDelre9twBjl303WJa+AXjTtxamJIg95azH6AEd01J6FBmfq41iX
Uh6HJkVAOBG5Vp0CEt1+G8Sq0r/CTd7/UChYA/vhWbdSmDiVwPxFJTVUt/Y0pOM/AO8cGM/UMW63
+ZCVCHPaInDeJqJF71D1Ztlv86yf+iOq2ZY4tbbDxMImK0apvPC6d8HerM3wU8EWxX96jgySPcRm
XXSo3MT4Hlm5aWwBI6fl3pNJ5rxCaJkqj3kfRG9MBXvptrSbUtnnnlpVu94RUuVgdIikySGCzBpy
y858gmAy0R4zGYwxOe/oiU9tESbjyazzBEqRqFRAFDQOCmkZGgPjFtyCiP6B17J1t15YZ38FYZO/
2SEoso1F2Nhsy1CKN4ixB/WPdOqMlxEKaSZZOGma95hMzF9vx9xSCpioo2J6aFs1a3d2Q63n1ZrM
VOzayFTis2amijgK0uTwCODFjvaTUrj6fozaDoDJ/Bm+VaXW6AdqHbq1VYWQ5WEoRKkegbt0+lZL
nKja0Lv3hiPtITFuojidfs60qvBhOSX3CWbswEx3cZRNP3stkO2uAd4xq6nWEF26RqVZu5IRP2sP
Cahq/9K0KlO3kVHrCVATT/8ECXJsf9LUoilmVT2z+Z5wb7WtbSWhfhB9qrWHojHVv+47qauXl2Fh
yn7U2oBfks8ts3qpSpkqRX0OKWEdWq+MT1as6F9raMFXUrcbXvc3RhkQE2Ey+ePlQ6W1mRXpTVOf
rbK1T1EvM8R9NWN3f0FXoes8lz/3uGACwO0uO2nQosCJqnb1uSIPemR0s96aOllOz/5Fbfz3fWvX
awK0RA2TnSMeJ+K7XFOleHBiS9GdvQIm1KC2i40aqtX+vpXrGvJc3QHIzKw19QqqF5dmagsMUsin
Oo9KlsuNhibWuKnKUEMMfeYj3iQwk0T7BsLn7G/NG/WM6RUlAEaUyKJ5hgW7GA5p1SIXmzipBU+X
gA/vo2UoYB90pU2iOBColEMvf2THcB+NmL49J17vWrtMSvXJGrzhg1NnhAjI5NIf4A13qFkvk2W9
MYaxtIXBdGU4PJZJBDth3w/iCx0ccz+AgzqEdpeHKwdrTlkvH3M6jfBozFIkxI9LcosUwssAEm/H
r5w+eHCcP4UmqyOTUMF/eKGBSkQtdM018rwfvTcgMyGhBFXgMI7Ef7nc11A16nAqbdvPS204momR
7YRrfr5/xK5XRzxMSeB3cjSLWlwaqY0J/jg9dXyoJpH0VEzjSdAF3Vmlax7SRH9KYyOEbF4aH44q
icRJygF/E88QYV4aNjq4WVWj9XwJpfAmBOv21KjKmobqlVdg7tgmxyTPJKNl4O3SCtlfVUlb8fy6
C8Qr7PTioJml8q2NAEBBXTZ9ub+d126VC0sZnedkRk4slZu0kksWBZ48433hgYxrsRPEj5sI5vmV
c3nDFAke3SWif/zQsu0ahuxbNKjdObPGfuZQSr7Ai2o8lYXSrdzwm6aoMINapGPIGNDlLipRNXoy
MrtzHYeDs+W6UdKxwrAjwFLryj7c38TlHDUjeNTRac4x94VUMoWxS3tjmbaqPjryzIRVliFvhYbS
Fp0cSwUdUVjTtun4xx5yq3Z0lO56tfrimgwugG5E3nznZlocnhgLo2OCVEK8VouZve6FR5inP1w6
Z7TYzRlzf/nzXKm0rT26/dlRtHhrSEGwRxvtOdY9Wk5W1fg9o7cf9QYcX2D3Kph4Wor0vy+NRkZn
OiON1zNuqos2Fryan2btoJW9v/7U87vGiSINA2iyzMghzKrVJJuGs97REt4aSjGdXaXx4h2iN+ba
0OUNa8jdkVtCVswrsiwXjlk8adTOpvMQDOMpRoLgoARx/Fzq0Z/3z9T1N2PvgNEiBsoEEaITl9vn
FUgeZmMwnHm5ldcxaNBvoGau7/LMNbKDWcYIUKSJrKOVbPCGYZrtVJF5xufR3oUXR18JyAlI1TPl
h3JHSV3ZRJoid53qFWetqtKTnIPg+6u9cnuQxBEOwQTNA8K/L9yeM9VtXPTheM5RZ3iL+yl8QmzG
O7VF3D83WZIoK6fzxoekOElWO8/YmIQDl9urIQlDOpVjkM1/CR2RnyBdEF+CoI2P99d2HXr9D2dn
tuO20W3hJyLAebglKXW37aY8xHb83xBx4nCeZz79+aoDHISUIEJBLpzAQLaqWLVrD2uvxbNBnZIP
Sa0fgpatKbMMFW21iuXSyXb8Xk0z1CWKxDx4nm7tIO8SvCNCtOqq1FbpWqSQ0iwXPYyXb5CFd36k
GPmTPKShP0BIfQAEu7GBhorGGdeWlihViu2q+tXslDgt5YuSOyaSF/UghP5yN21n6aASdmMDMQVZ
Hc8hUZQl/v5fhaNw7Mcq6Rr5okVTeGoaW3/WtUPZrxtWBKCefh49Q3zlbkFakedxOSTKxZh6/SWb
oLamAPKgOicvBf9rxKN4dEln6Btu1zKVXUd7ulUusDr0pyzvZ3eFo9u/f+Te+BW3Hh8zVHfh9sDx
0zzcmbGSSLKtUL6gDrRoPrRHgOcqqhUdYONZ/inNNpD2HlDyp6WNG+cM9L+L4Lqwa8l5XlpZzTw1
dOZvizUvK8wb0OucStkaDA/etMm+tGop555sApl+l4Vt+6cVJmb/rmqS0f5KwaxG4FpJ6FRqRhyn
5wWxiAdn5N62EjwdwaYoYFOP3a6xb8s+H8tGuehFYqHrPvQQ5NeJQCUqyvf7G3rjdgm3zxVmdpVS
2O5wzG2BE0ll5ZJXsjW6igFo1u2VWvtIobjtTm2equbDx543kcYyJSRBa7jvktq9qcbzXE4QP2fq
k2on4JhWvTs4KuKXb08K1Ww4hNlGBjkYmNvuYqYqY5n15npxzGr8mRvdeObgap/LlWLQMrfmd70v
2xdlkfUDKOu1ByE/AkgK5SAUa/iRreUh1IAMxZzRIlTqD3CuKt+GDMDutFD5u//5xFHYL1Kg70l9
CUToeW1N8eD0aM1gCmmM6VXjqLxL1MF6uW/l+uUkIhC4SQJOkss9b5DVL+E6zLV2oVra+qUxGedi
Lm20V9voS5aY+V9Ob4Tn+0avlwZNDhQQYFhhKIX9a7u01IR3vypV7UIXxvHQhUm+2U5sPBxQCyQU
XwkJMtroe+7dpU71pQpL/ZLLdvJhHnWuuj2Zr2ZjHWF/r48FZRdApzhJgmr+fbugYrYcxO5W/eLI
8c92hcJdHurlPMXdUT/vhpcU5H6IlvAPQJt97BibVGX1RjMuoNczqIZA+pXpKUuhen1R9BLqtESf
aqaPJDVR3pnxunZ+YzbVRXYauz2pyVwv35Nkdhx3GXXR4Zp1OX2OrDH52CxZtPhLKzV/WXjj5JMF
TiR6VnNZKxBWkpOYESXk4HxlKBLHBbPShIw/5d1yFOqIDdsefi44c3iU9TkDFJu2GzqsWhkivapd
2i75u+obzbN0VLhCBoDUpPtjGeOXJWuflkj6+fDRFKB8UllCEgEI2xo24YFGXGpRL5pTmR9WXZL+
yI1WObgAex4U3gExCsojwKA9dvblujEZ9Xa1W+PCSJTtUTQ3ghzlFj9K+/6TYnXdRY71/GmB5Nab
l6n+aIRT4ldmLx14meuTS/QKMgJXDcAJt71dL0ncAN9mY1+szEKRKpckr52bipL3mp0e3Vox+Scu
Iw+gYP3bmurNKipCemkXXbLRmCvLgVYC/YT7Vm4sCEgxOSMFLEuAQrdWFkRfa8nODUIiCseFkURP
I/LYvhNzdu6bun6GUC9BTYRGAK7zqh8tMTLkDHVnXKBhkvwlGvqvppKNXgQ19uAqdsxE4KwsqT9r
ef0o6gJ88RuHNO6GHH7fykMFrE5kFdsp5KwIYWk5yY6aPH46AHQYIPoow4I83yXh1pg7zdSNxiVZ
6+Ep6ozyQ0widlbH6igX2D1EghoR7KDgZEeEBh6znamwVEqyxzUPDEuy4H8q6qfR6ZFNyxFe9Kp4
0T82Ybc83/+Eu9Pyj1VSHVw25b+rmJOnLbe1EiIefdWYzqaKlp8N3sPMJR9XP903tr/1/1gTau3E
YzR79d3ZhM0jNFsVZsA2L1ElHc3uXaLn+UuzlMuTGbXquVfD4kOKSFbtGq3c+LQqrN9pbpUHb6Pw
n//yr//8EoGFB+APBca+ZGd2oZTDrpEH6ajP9cvQhoifhYVcq4jVr9pvhE/d/+6v/tYHZn5BZEMC
ZbNHQRP5QjmxTvD90HP8yYgYiqxtIp8KedQu9EnDM/KOxKn3re5CjbeFingb4B7oIZowW3dAS9ep
hlnmA5frIvltbPVM3U6qfeTd9vW0N0tUjnChtKWZLdjVIBDEsqSqbItgbhc9Oyktc6eeqVb517Wv
oFJDsDJ9TsfGS0cjPUEpU/hxEyHWLE32a5h3zbNZztLH+8u/9Z0Fo7IhKrNiGnC7/LV1wgZ2tSLg
miunvhmT3JWUitL6ZMsvAOvrH/cN3iKQceA6YoaTwgG3WXyQfyW+Kt05IM5wWMCOw8Bt2TveWqvL
C+dieo9mqOxlkIMPCLwi4EctuvxNlrLyYNm3zhpwbqru1H1p7+yeGriHIbp3uNZQbq6/Jc36hy3l
y7Okj9aX2kjMM8ftSL5dnKT9lQK7IUpBrIW8a7twhut0iQmWPLALbfk8RLK5vq+hdm09B745v9Xy
7xk42AW5oiFaXAIwbf12f/NvfW0gJMzq8Soxl7nzofWEbKoxc6t5dVrTradSp8kAddgvqy3H/r2z
Dkb1WOnt7diD5QSiBosOcN/dsW9bLTYz3cyDTsrHr2q6Si+FnOqv1jLWPiPz0nPMiNH5/kJvfV8g
4GDoIdcTxc3dXs/wd7R9VAQWL9EJeWLpiQY+mne53Dwr6tz/mDKpPzhU+0bh21JFG4eSC3VUfNjW
qpT3Yd5LRhFoaVJ9JztN0La0pm/tWk1PshY1np0sJ1RGV1fSiZIZm6896H7rF2Xt4xO4Xv2pqpGm
vr8ZNz0PxSaSN8qfFBV2nyCEjgOfjZZsaaN2Okq94yMwMSWeTd3DkwDDvIbaZLpjskS+rnYQZNPh
BKYDUrNZSCHkOD14V2+dRKpSxGAUwURHb7tVS7rUkxo3RQAFuTW5JF+Kye4MQmI7kVteGZAkysFG
3LqBgpJWMK3x5x54rvRVHDK4gqbuUitnAzDui4OcwguaTc15NuCTd2zJ9MZiDgWwYFqODsitYwm1
hMjaCScozG1XnSdTXJYwkjO2BYKGCQU4nN1R01A8BaALuGaJjVcOl9eE9eBGE0ANE2lxF6fSeq2U
Ne/Srl3+ZtAS/ru5tau/wj6i5iWrU/7X/UMjzurWW3HrqJ7Q/BEIhf1rHJdxq6chYicM2Ez0fZgT
+arlrX7EJXAdYIn8Aq5rPCPjLvtx1SydDRVwQhr0MDt8WPhPg0ewHqp3Sk4Z6tfDq2IoFqUzceww
tjt2zTo4KKuayNLkOrDDJq6a9UmPkmZ6OKxg32DahyxGBI97Tn+tLgu9TGBMtzME6LSwKnyEPo9m
fXcJBg6H14R2CieaTh0TStvzJKlax2qhnoMcvUqQBrFr20diIBlcqFzib4VUFjmgHIQM3EZAvf64
v53XFwr7dOA4zdwbSl5b+0BADGRDkixAhcP66CCyvJ5KdZSj32upreGpBD/0ZydZCU9L33fdaZKq
5Wh67vpSiSdVdAeoaFBiET/yXwFFEwNWSKQpC6xkyU85E8aT26H+kXFjlAU1jMbmsjS5+uP+4q9d
GA8axPRsPaY5vlu7VpREFaEKlF+AjELPAkUbnebOLpYno8C8H4MNO5K1u7VYHAcHilyZBGH3gpdk
WLU688VbPV//gipy9SAuGZ/0XGs+QNqW/N44o3PwmW+sFEw1zXvqLVSw9q1WSYrMehggxDT1yYED
VMwOMVZQLg4axU6CajMVNO/+7t7wCyIeJVKk+Uwpd3e00jiPi2yFfg/6i6zxh2K0sue80RrNtQtp
+O2+tVsr1KkivbGcionc7bdsYIqrQrsguTQnzUernkr4as/SV1gIpgAm1v6ogHVjfVR2ROpMQVwI
f2wtVkDYTeYV8kBRe9l8WXu5mU49I3T1N8Xo2oefW+C8AuENQhkqzn0Vd9VThk9UrQy0fK18Gb3P
YCxalLShOXzSYbD9+vB+gkWSySfgGBHjH9vVLbOdlbadl0GYmvnz2muaWzjq8qs0O/Cufbug5nzf
4o2LAaeCYMyCYAdYx94V5swxJOtQBhR+QBTXc3iByQiogrnkz8Y4OO+dnCGxg1N645WkkoQDpiKB
N94PhFCriEGHr2WAA1K/Smh7/2yaeHm5v7abVmCkUQRCmzqS+Pt/eTgF5qUhRWM0qOaqOsVaN3qw
Kx2FiTfugOg5gdmg2g/qY3ciGRamFd/MFbT95MNnPUGLwp0SI1XPq2rH6rlTl0cpYtgzhhuAPTFX
S2JCw3y7NC2O2mQAHhyADjQ+W/Gqf4GCrPy1xqHxJa8G0/Af3UuKqWR8VMTERO++fpuWSxRSgaig
/DOl01Drw5le7FF393ovsUIAxWAyo/4kA9tllZGup7FpY6WwEFFX88mFvyv0YbSCRnRVtfN/WJWg
+EceQAQcu2+XLqHVQxxYB6Y0aa9xj4CvVi0Hz8D1FeP/r4vXh7wKar+dk+wlCQbmNmuCKS/Td2W4
5qcwGkfe2UJFiqlL5t9Dqv/Kwc2+9pTCrINRCtBitmu7l3AgAWPXnDqwZmm8GFGqvIM2fU5dulXZ
Ubn7+qrZSFCIU8lIB9QmO2PJQA6nRnETtOb451AXAy2ExzWXYZfg5Imb5jAwvD8djZIqizNObZAO
TamB3jKa35eOyt/p/qkQP3YbwxOaAI8iQGMk6spvLPS2opyCVqCqCCOOtRW9o4b7t5rXZTBL9RFx
xLU5PDBtAhVgCLClvQNZKh3auGydgriKfsyNbXmS3H0yjdH2+nw5krO8jn3f/P1bDEZd+IqFqW9K
OSqnOVAqyUTLJJRrL5TTHnK1tXQ+lGMBhrqOmqI5TaUzHVG0X18GnCVy04wxiZHz/ai0XTJaXGbN
wg0vZLe02++9sn6LstEBfEZ7u5ab84Nfk0eNUQahgSCoV/bKp4OhIcXXONJr3Fqd3876iQ6eV8el
zfu2Ko9GDG/WwLySwYD11XYeDCImhLRrRXpNclUG25P2zLIk/frMg2/CR4l/OLB4dc9pdhHwvSWC
wA33lViIwuQqb8g4aaGupj9XEoMmUahaf7UybCgHd+PqomONd1skTSyOWHrrVSDo1mDYF8qKzFW6
+jxIn/RhORKjubUmAbuBbogLATRra2We2giyBysJpnmd/MxeFHCRtvROysvp0SBB9ApBcXDfAW1C
vLo1lcdGWjLDmQZNNdfvAMznp0WZjoZ5RTK1cSlYARkl8rm3FppY8L9CEbx9OMJpBCcw5ZXfmEAD
xKYlKcXEvojC8udUJhk0GZ0UKdH7QQvnymWCTHXCg9Xe2ljiWJrXbB/dyd3Gwu8WRtmM3holx7A6
DWpTQcYZ68b4mjrm8B8OC9I9xLP4UcqKu1U7dLgGyxjJ5ktEuACOVYnfV2XfHwQnt1bFi8D9Jq0G
TLX7hlO7FAu4CMQWcitdXWjA7b8SW109JUwk/T8Zg4uIAhyp3Z78OOxDGDl0jCEQNFI1cNLohO51
+3ktCsbd7juv6+uGE3HA1hHiwV+xH8ZzZJicYliignGp9VOi2atfwOb2aNfqbe94upkwFm/CLkKZ
ksjpzUmCH7toYEMIDRCYroBA/onIcnJRzSI9OIc31qWI506g2h0oaHbxAsOs3Up9rAjoVgiNyMkq
pXNfVFVz8LWuHleWBsMxpG4EDQAQxA/598VLyzA2WmqXbd6PjSvXDMW5ymhWi2+NdRK5DRjCo+GH
q0cOo9wxvheJKsvc3TJzJUtNmiIKokqXAma15LNkSBqQtLZ4XuvuBzxj2kGUeWOh9JrAHAGou9Em
S2mRpAmqUIGezsmpb2v9R0WT+TMvR+pLIaDPg6N5fek4kQR89ERoivD8bHe2titnnicaFNlM7cN3
Kqv7U5Kj5Tf425zl6f49uF4dvRA6MJBSEdOSM26NNZWsxyaaKkExS1LlqWor1/5UL1Lj2r0Vp25i
QEVxkKVef0aYBKBBIT9giAkehq3R1NFz0yz6PHBWI2R2b25iN1/0/jMj+5rbpzNEISMo0ccgCMS2
kLkzXkJ+JyKkPa1jxaByVoy0HZxpRa/ISZHuma32/PCOgpZBI4cQkK6dvSvpmqU+SatFBxN8yi/m
bJO/c5Aj32xIEBEqooX+5b693XGhR0xKB2TsDUZOU2V3XFaUcjpJreZXfGroKaJ/Z6ea7ce99TCf
AXAHKtW0r5BEgtVo9xzIXd3ItW0uryWTLl/aBAZHxv+Tg7hr58LEgsgNgN0QV1H62n+mfk3jrIT+
7FXWO+olvD+nVNfyg4OvC9/7r8hBmBEXmiqxGKBQ7N0bCj5pbqvYWF6F1mPmaUraqAy1tnHhJg13
xXfGzoKDrbGWv6NerSsXkjrzQ0RyqAVTNoU/lKiyPldy38ynriw0FUKEPMzAl3U525+VsuRGqIWM
blcglfQyyWaxvNMB/vev3cgN8aqpaPIz3Wd9emKcvorPch4W5kUC0GX6zirXL5EeI0fRhBOpn7vo
VhR9SE2ri1+z2u7Kk1PDWudFciuzUzrJ27OMJMPyUjpN8TXLYiBScGppR7MuO6/xtndgxYn6qXBx
pXZ+eFWVOolzW35thrJ7CfPaOSlFnp5XJ21ObdGoj+LgIa0EzoNL5eDhqHYOQykYgZWKSXnVpkb3
FK02TkL4xgV2lx6di+tjAYqOcIdXmybxPuShMzGaQEyVVznre3eIQD2sXXT0eooN2h0+GPaYcBGD
BFDM7jZQt2IIfdpZe+0pHsde0s7hebI65RQpmeSpy/B3nypmdV5G5FXv+4sb14uNFAEWhEmChnDr
fDVpGqGQy+fXxigLv5TK6JMY9TvwgjsXzwmhrAnFDoU7MWqyx85xEWQT+lXl1dGn38zEhozVlt2m
jH9FZV7C6n6U2VwviwETplvIOQRLzZ5pXCqHyWxLSXkFrFs/d2n5dQEff7Cqm0bEY8nrpYqwbrt3
TtUNfWo2zLL0yLsNkRKf8RdHZK3XHp3aODBxmC94smAm21rp8xq+GHrnkAiUYXUe67UzXIS3qI9r
fXGoNHvjU1FEQ+uAiVZEm/aLArbdhEs46q9z7Cg/hnktXxhQT96BWIhem07Tz3O2pAdv8Y01Qk+H
WRCPgKz2BDySoXRLH7b6K0mxBD9JG35dpwTxzxzG+8eicM4izBvcNuhoabJCv7HdT2NaFEYubf01
pZHhrZKR+VB/ozwat7If0pQ7uGHX3hF7ogHHTJ5FXWTnrbLCnKKQgsxrGmaTP4dG4VmwRTBnNQ5u
3Ufzp/s3+voDioiYZqPIMyjJ7GK4pEoQlYUR+ZVY2IJKYtHq/sWSbDFR4HRW875DwxEht7zIjuYP
r/0YhLGMm4JcYpqNwsx2a3tGlvRpVYxXBuUqGI7k8CfTU4ClwEk9zW20fNZRuvVmZTwi7buxyWL0
kWFXKgCA5XdhVkpHG3rWxXqlnzoh7xD2J4uys4sSke2WzBQ9/FGpmuCpGafAo+FhtisFatrUiCRT
7bKiEmIReDDfeLO1JM9GtxmX8e/7X/Xa12CPQWgSYbgJSAW2BhdnBVCd9NIru6+7fV+W3mw3R+2H
PcSTy4EZMQXAwuh7GLvnAEp3PbMyU0KCwghKPVv9bqz/mAz5b6NnxttO+i9JbDPRJC+XSTGe7XSe
DxIecT63jyE/gRlHLqlgCd9HYmiKAfgksgkG3UTOwJxDc/qSVdyxyC0dG/KSGp704mlwsjj8NShK
qLmWDOOVf3/Hr+8RIEgaMeRcpLWUqrc7vupqE2dJFgVOEzJsAJWrQp++q/8wa8SZ6xRVWz2em6Mi
y/XySdRF8kWlkqRI3bmLERUdGqVFElTmYj4jHNctJ70uatntYtVcvHGUzT80dTEMt161/iukMfqv
+yu/Pmu0MiisMpaHKWa5tyuHlkS2kgl4Wow+zWuXKenJKJvp4ERfX1lqSaL0z0QjB26PsUpnK8xy
8MKQbUGxPKXTO3pHtuuMsMt0xlGt4MaacIlUUokHYMnYX1icVd+kUV8E8NGUPzKt1E+2kx4pdr1l
I9vDy6LATyoMSKu063eHJu6mSF/huA+S1F5N1W3YvcxtWwqjT8OgJL+qUpdX3ymnuoxdqZ6L6V3U
LPbk2+UQB2Ytj5ZnFnqlfYGv0PkrokuiuBA/lr2XdnJT+YviRNoLHsdKD4bDbm0R1WZeX9oGonWw
/exFCktHOThFkCqD6dH8lzwLlp6D63391ANw0mCUgaAQvPFVsXJuomFxwjKwJFX3pMU2/SnMTUYX
9aOo82pBFPVAbwHjJeQktdvFZ0O4IvZlhVXQK07iTWMseXY1xgczg1d+AivcFc6UmJflYd1uWxWm
Q6nkU82FLZJz02qEEu1iSm4YhunkAoYfzwNzhc8PXlJGUeinEi8xJsYydy+QpiGPNoC5C3qzh+xA
GlBk1pX59B+sECkBl8AFQme9XVxezEm2RDVN1VAZvb7rI9LO+uE5DdYivCydQN5TSEG3VkYzNJIG
Ru6gn0LteV3M9DUntPGp/Bw1Ha+OH1EJPo1YkwE+dIh22zavyHiNzloH69SZTx2ECf4YmUjaSvHD
DwimYN1gPIPqnUDAbVdFJSbTkjhtgkGZ1e98m2xyx06tTmmzzInbTHBvleOqPhrfCrNMXKLO8oYk
3K1Q7tNSjeu2CVJVQ2y1X6Brn8L1R5jFxdkpculBJUsmLzEIaIFQmlzrqnie9I2oRJRNINt5/WyD
0n6Ks6w/DZn1YNvvzRSbKbCfdIypGm63dDaUQWeSG1OJUj/LaQ6FQKIPp4za0Ps0N7NPjx5/hfY0
X0pMRTJSt3PnulWnjhRqTQA82TxVhVGeC0V6EGT6z6qoEHIFgPxTQtmuymgGPclHpwmsxZShLIa5
KZ/M9Wyoy5G2w7VLZEGUIWmTwdvJlODWFOSJ5gTTUxNAow03kVpNHzu01A58/LVL3FrZfSZaXlEo
FXUbMCZieIlp9bOnpWobu8R00V+SMf05mGP69T98LOg7ha/ik+0Tu8YqDQXR7zZYIzt6N8167Wnm
WBxE/jd2kOMOiIU8kvE8eecRDb0PmZwz22Doc4ernDZ+GCeLf38tN9wUIQmPFhkNb8o+IQ4LgAEt
BI1BF6aZpzMdG9gNjFaWMmgf/4MpcDmAZCFKgCloeyQALkYMrq1NEI1O9CVvV/llUeL30ZKMB0/W
zUVRUwAOK7C3+1JuQtnOKHurCexFhlq6Y6IRPgvbWxL6C/cXdesrkYXid0HLCPj2dlGEMb02FmmL
amkkeUWtlmc10j7/ByNUIkU1ge7rPoItZHMwu7hsA0Vk9n2xTm6/KEeX6SpO5iDQ5uK60lujCLnz
5+2owRU4jBw4bupLU5vwBy11C6lE2bxERXlEl3HrKzEXioAeUSwiKLsU0EqoajnDwqqScE6JA5dB
OpdS0l8GhF2GgzNx60OBHASN5oCvp2C3/VAaMsToy64t0uBa/ZREcum2xng0dn57Tf9vZY8NCx1G
09pUa4MuSVqfMn/pNekQMZcZ/Xr8TNBBEPO09MnBAGzXwwxiv1KYbINWSsYXBE10L+rm8PQfrAhN
MtGORxdtdyYiFQ3bGcH2oB6a1G+V5U8FRocDH3Tr05ACMogGbJWKoNjUf/V0k7aZpGjKugBuLd2P
pn56ihfj8SCd4JmXj48DQvAK+2s4oe0MdtUFACbs/ynaaDgv+py36tN/2DIGYMWMG2/5PqmV+gjG
jbCAdytr19V1slk2IdktUVP7D4aA1b7NlNEM2W1b7xg9A10J24aimk9qYLlDQkvzYSsAORhVZFBR
plS7O2f5YMwM4RtdkOupdgrrbvE6CyjGf7CCB8ULiOLlHracj2CjjdbsgjUfFS9NE8nX6uFxD0cw
Ish5BDboGlcSjalZr6rB1EBVlR/VJJH/ZBJO+xStffYC61f6x/1ViXhqk6RTVmI9guyLoVoyt+3B
tsuxsmYbMPaKoPfwXMV9I32Z4gUp73Baqua1hOnXPCfWZCNNoPd99HCITuWQSjBkG6QgQKe3P2Aq
2PJZH+sgaztKtHEUKb/qHEENj+kw6XfTUIcjD3j9ipD1YNHmD87MPqDQnVSWi0XnmhHBDF5ZSnpx
BsewPmkGaqwuipvFUTn42iYpo9Btpn5GzWXvQOSBQdEUmFwQoUkZ+46cN+Z31MTG6Kukt5L2R52l
0UERQ9yu7bfd2hS/6V9OK+qmcabm2wc9fAIfMopjvhkX/e9LRgx6/xhd+0fhTnD1QgdOBqy9NWXb
a6dLkMgGTGxJ/tyCos6bqD54IG9tIkcVbguhuMRubq0kcNOOctcMAZLv3wq9GyCvSj8Mq/oypNVR
cHtr9xh7JDZTGD8mR94aqyplzSjpDoHWJt27yF5/gmwWYoThEf/9lSXhvTjRzCDQ1uKJ2VqSNCp/
dT/3gV3Vkp/mVslAkta5ybq0j34n/BYvMmhpnXDmavaiWJoqMaVoDMKyi9wsRdYxRYnhwMqNBREF
AgAHZiXQ0zuHDM/5qCRqOQYdfCSqG0EnPGdhUfqZkUePhuysSIBWSEiFFMd+fE/va6OZbHUEhGSi
hNBDhdh40KsrtdeoJbWu+wf9yl++IepBx5GNCP+xOxXETUbbFfoUqPbEMzAANSy9xZzN9rlc6Wf5
5dI1pUerbvyG/KE2HAQi11tLIEpFHOcFqJlMfHtWoCf8hyAyMBE7P42UWrwO2dmnaTWO+BauMlcq
xBxMBvW42/Rdd4EV4KY1bqZCA+VbLJ5CnEV2YqdnW2r0QM1b62euhcmj3U8aZvhm3iRKU8gP7O6C
HSGt3BetFQw2sxFPdIAi40nh0sS+NEpLf7r/Oa/8FngGlA0o8ZLsyfRAt9s5T8OYRX1lM9w8yl4f
K6Yrq4fe8fqjCXIsmvDMyHH39mmLpA1G72jpilQco+V+a0Pd5ll9Z5eIxWXNEd5eXK+N31dJkwWx
NLhp0WwVP+dffr9WUkvps0UL1FDV/bgC8gT9antG2E9Gl6ZR4YNN6CdTBIZ1Uj16C67ODTpQ0NiI
vEl4mb1epBmD4SgGaw2kXm+jsz21mOi0rs/f0+ZqDTcuiiH117iU0vP9z3l1OzENaARsCrVn0iht
u3JdiadYDislYJKhrmGD12Ll7NQxKnnc1HH2eXYN2zNiNJNPtdTp3YF7uNp6JrJ4LAQEgmiKIsL2
BzStNDM2JxuXBTVC6sPQo312kqL7HnPq/UzTir/yNh1+DyGZjtwoMp2jKvXVWeMXiCFMoHyCsmM/
NaUnejxCm2RcambPv8xSPL5ST4u+m4VxRBZ93SEV82cUZEAqkIxf4dGqVscdhap5IWgbredwHSXL
zRrT6VzFSlPLq5x4+lZ1SVvA2zjn45PsdEnzarYKqOIGLbLyILO5tf80KZnypRGBC9kfgGyxqPK2
5kWPugWK+bxApmP5re6ak16ZhtuFys/Oic5KlT/czGEzwDQScikce0Rpt59+BdY2wTJoXkxHsb0x
kUNXlqL2KWn74WCVt77xG4QZz4yn3COMOzhb4OeOrctYzqoL1ghgXG/yDmWh/vn+jbpWKGNZBCcc
KJCUEB3vTnQ/MXffRJPFeepHyR/WcfqV5g2VuEIq1k8TaJXFtdYhvyxTlsyCKSPMzn3VD5+7tDDn
Jy1T4yOS4Cu3jXIkHR+6JLz+vE3CBf3Lw41l1HdNFduXSW71oBqL8XVGSO23+2u/YQUUhQD+QDok
CjJbK2YS1cgnD87FmoYZuaWyq/43Gubi3jdz42tyexjCIAEiOdj3Gs0qtoZVKmzI1IrMNdVl+TwZ
ynRWaDkfrOgqgBZVM+Bn9CdEb3ZPim2l+moNo2xfcrsfv45GHL4flRG5DyuXXVkPh2/3l3ZjBwlW
gA1QfQT0o+9CiFKqGhVUp30xrTAH4JNn31W7Pxp6v7WBbzoWopRKwXsXkw1jp0WOnTmXrCiHU2gP
g6dUVkHTRT6CMN9aEB+KUAFCJRGgbI+EYURWZDW5c+nmZvGnvq49qhrrwf2+ZUUgaogU2DXyna2V
uG3neYD4+GL04Nt6Cih+CsPx88MfB6p/IKNCHhKqkp2vnJW4RLQjiz5CCGc8ldU0uLIWHuk631gL
ESSngPMmare7tZj0jBLFJuyvJy33hsTKXjI85BEM9url556+NXIEcl40C7ZbZqeTYhWMTX7UC3tY
/QWntX5Vsq6EErqfJRu4MPh2n+ihVrymU+XoBP0Eoqb5bOvdJzrV6vyZwSjEeuA9a3MPXkomrNn8
RUpdAzf3I5ErI3cb5hQdH0ivw79nQyk95yGYqlcbXg8EgGSrRFIgMYzia2vL4cce35IwVGn2MjxZ
E6lWZYxL/rNiKqt9rax2ofAfRfnndU4M8KDS2NepiwRDCLq2WbXufd2GaEhpkZTobsbMluNmqpH+
OWXMkH1OUqOvnlu1Uo2TTvQ6vZ/JWyxXViBJ/zG1crKSlyiL+V7SE8W6JE5eNS9QDPWhLw8T2UOp
Lg6qFWu3QmS1UohxJcrQWetHYy/pP5UevOWvBw8eoRFNYLiEKBWQuu3S+FFrESGFmvSiqkV/7jt0
hotIOwpDrw4eTFag18Fw4FqvM7WRQMPO6sW+DIQZvqkVEW0JAAn313LlUYUVGDdIyEQYtA/4OklS
VDTH7YtdDelHE+CrW4yR/j7X5vkUTnn3+31716vibEPQZZHzson7x8LRG6fib5VLOiTVuVFpfkD/
Yzy8KsClPPoAJ8XM1J4wxUAVWV6WSb20kdX6lZXWZyTfpfdGPUsvhtocdX2vd5H2qwFymOEJ0A/7
CkiRytJgtp12Acmrf2SSwondGDHUb1GoSZErD4wG399H4XY2ORKlP6qN1KtE1ZjwZusvls7p64yZ
k4veFoXlG1bd/NKnJa6fzBIn/9QY0mycge/M5kHB861wtDPNhAhlZIRDxYTm7g2Z2lZMNzjOpejm
YQnq2cn/zKwy+x0Csiw6W5k6/A/gKlIZeTZHM7VCp+v8wQmHX3VfdNKLkwNCdjUzl2AHoyOCmp2G
1NFXaAw69QlG1nb1k0S3Sm9q5r7+oVlFREliSBfDq7N2SE4VdMqtPyRG1X9xQtP8O1RH63szDhqc
MQu1LldOR/OPsUMb5Xx/499e493yYW8RgD7dhu9031NTYPoZGI3VL/Na1G6zKtEldSZDd9PFMX5q
4/KttEd/AaHxZ1uN3Q+9Neuj12L/8QVDNpGjmEkFEaXvXr421hpQOJVzkdIseZr6VmkZ7VejzFv6
LDuowl69TDbxFsTYAmgAp96eByictL7s2s65OBECexOpmaun0f/MudDdUmqeylL9FNk8Nff3+cpR
2GAW4S8EGwKDoHm1xtYqZCNL0o9TUg2/w+aUu3Ss1G/3rVyFXsIKY2rw94le0p6EwWggxByzMv3Y
jVL2ZBWK/AHu1+wMu/NRfnXlIwASYwh6c+pSokm2vbEoLHZFPKxwDucOiCFz/jFnkeWFkn3qhzE+
8A/XC6MyJHideUFUCow7a1FczlVU19HHdhprD/JcRFbyWguUYnh47AQuNYANcMOzKEHbsVvYPFMJ
Aaf0MZ0r9A2atjiP+XTEaXl9HlgFhTKKE7QXyRq3ViR4qiu1bHij2jD3iDvilyqNnIPI9ca2iYyJ
xwPQO0ztu8pvE1uVlU1xxrZl2v+x92XLceNatr/i8DvVnIcbfc4Dh5wlpSbb8gtDtmVwAggSIEHy
6+9i2lVWplzKdj/dG3GiTzvskpQQSXBjD2sgMa8D/tmfJpDOC8EyPX57970K4mDq4wzEFXmYA0HM
//ianDRXLlU4d3WHTJBt4XDearSvLe+3WtHXSzgQnuut/eYCcUYBtTlDkmdewfGSHWKFO5Wy3MPh
la9TR4K2PEqtwtsl0/7x7ev7zTMLcG3zQYxFQSc7XizzBmLrhNO9VgtyGWAAeV/YtE7+fBUMH0yc
v2C5vLqL6JFkmtQ8up+MCQ5xVNMSrbbrM8/qd9cyO4+gN4nXCkSyk2uBGAzjrKR7s/PTBayZ3ScC
IYTPf3ots2wm4JnzsBnI7ZNVtICXpHBS3DFuw0aTm0FI+uYc2el1SMcqEDuERBfwO5jSHl/L5OmT
WQvG9nVlTUsKQ/MkGMtpIcZerm3NHMIGM+KtbKh7zgHq9Za3ZkgyAhIqktnL+HjpVBm84HpG97Xh
9erWbKlbXMEW2hz2LUpJdj+avPvi8tQp/niYf0DdQJLJgWEGOlwnu1HwShiFEvW+ylzlRzUHI9kD
kfLPXzEg/dEoR9IyY+9PBfWrHBJJk0/qfdpPDCMOkIQcKvkyqFwv/OPtApofzi+cXOjNn2aBVkFr
L2tkvWd86hbojrj7upD1mYzvdZ8UDmQQo8C+RMWDjOdkv+SisDpNq+p9X5RqBY3dcpF5WrpELZYn
puJuTCksGSGE5UcDwMVJ7yv7iiHmLd++3tdnKGa0eNUBTp3F+093z4gePPqUXr3ngFMuVcPckELo
NLG0No2NEhYSb6/3+qWfNVPwCGfhMDSIT3YrJbYz8Lbg+6bt6xi+ezcM+Kb/xUWhpp0nOeAZv7Ig
YWZlVz7t+B5m0CSarKCIWJBmUWmmPKGTLlZvX9RvXkEQbAB0m2mIOpq5x68gaoqpHVuP7/GmWBFO
JyvJYeyyCCr4+/kTOguwaCRPby/6mzuJ9GBuec422WjiHS+KsJ2OnDnNfkjNIEpNp3IiE6mlf+aJ
/WaHoLOFDjb0B2al8ZOLM0AGHJxRb/a1ZPr33GX1LS1d9kGAxJGYPP9jV0aYpEPSAUcpiC86suTj
6/LNVjmW8vkeTq3WZh6bLio1+DHwhGdS1VejAayEsIJ2JKIXEtaTsqttG1geElwZujBWIkjV9BHK
EBhzN2YZgKJeUf3BHSXoHn0m19i19ae3n+FvNg6aybNEB1TLbBxPx9cqIH3TT1Mh9ghxtZUgXENH
zDKgSbIJaoM3axedqlsGkbFzyt7G67QFzFxQjHB2zBng6ZQ8g9oQlFc7Z181wEp5OJ8cztoQOAFO
NpPVNvk64PAE22UYYrffuTdM3lJXtBB3zJvguB6WtTu53w1X1M0WLHzIbcjBbMRsZ62z9ds36nQT
YsaOrYBnBEqHO9dOxzeqU3DdhU5Wte89JuJ+KjdES/eQSPsI25Q/7RPNi0E9GU2cuUyDvsjxYqZR
d4Y3FWyf1cIAq6+Cws6g/2n1glVmzRIsg6iLUunkkkTFTUmZbPdgqLiR42jBElvtwQl4HQEPKM8c
OaebfV4O1CsU2CgsMKOb7/CLAQm3YVro+6PY51zzltLGEVMFvZHATLyPlD9USzEqP2lbl0Tm2GRn
oshptMLys/7ZTApF8Ysu9vHyfd8YUITlcp/1aYp2K7x+21TvF29vk9er4D3G/kCq56JGO2XSu0Lj
8OMl3R4UN/+ygU86XQ20UecS5MNY5GXLAipaOLtnXNM8UnVP0wRXVBoLuk7t0bcBUtK0isFfCqhQ
bDxYDrNF5U/Fo+1ojXGTtWbXTzGXrtNWMMWRJuRi9E40aC2YyosqTvJ7zKX1aQlL92KI/F41Dvyb
dGgSoTFeFGFXuv60JJC7+FJ6Or3PIXGhhbTNCrBpfRJ8GmFHAYdrXXuwXOEWf5gT4WJn4AViBaSt
5hbt8bOzSrjcDw0b9nWgfTZ7O1tmdeGeecNPBfgxt4PiDKIgIDtYCq/5ySoNMX2a8xEt094wknZw
oKzewO9tjCcNGn0RlH7QrtIGGbQJXHQJ21cW3v5l4RBfLMBlLtywadHlCwc/E1qMQZOl/rAymvE1
2Ml4bTHYRRPlpNjjja/QjZv4vg985NrU8K402mFwf9jH//V1+D/kuUYRAJ9ZJv793/j31xqyIznJ
5Mk//33Nn9mdbJ+f5eUT/+/5R//+1uMf/Pdljr6XqL/L0+86+iF8/s/14yf5dPSPhEH9b7zpntvx
9llAJvOwAH7T+Tv/p19893z4lPuRP//r/de6Q+jCp5G8Zu9/fmn97V/v0d988UrPn//zi1dPFD+3
f6qeulff//wkJH7Usi+AssU059BeQuLz/p16/vEV4wKd/UMhCW8AwKDev2N1K7N/vfcvEMqR2QI7
jWIFrb3370TdzV8xL9CrRedjdhJB4oZveP/XZR89oF8P7B3rUEXlTAp8Lnbnr4CAshIETHSikIDP
XeRX/erebFIIh3njDtgOGQNvI8LM9jFAMXK4BHBYxHALVOUcXmsv7s/PX+TlwvOOO17YwdIznBop
02uooM7JGJSGand+NpVh7xYuLIdNtjIG7Rwq8Ti6zteIpZD/YNAAB5hX6P2+gjpyp1i7q9OgikrZ
u4vBcfMzF3QiNnRYBthKiDMBtYMwe6qYnBNBOqByup3vaiLUWz8DFNepHsD/6jcy19XCKSvDhLzY
gEafWTRlOLh2VgEeHKinfMiMRNnCdePJbNqlNpkprHqMGqJE5uSZ1xxSRt4sNpR/40EJWp7dQXFf
juOD0Y/iY9k36lufZ9qjp0Ho2pmawAnzoeiv+lar0U4asvG2oKb5YHeqeZTE8LYkG744otBvgJhX
sdkPHYA+qd6wMLXo8DmYDO3PmrmHmzQnDUjMUReD0XWSOZqGoKahdLkrldctAgWPgrQbziFe55h7
srkw8MULAh7FjBKYd8SLpMEtdKBmlC92zpR96JvY6q4AAORLy03POWIeYCOv1poBwwflOLyRx2uJ
jmDeyVOxS0cQhUc9MgmNm9RaFLCV7r6SYsFNB8wEgYlFHo1Ou+h6iaRFh/ga+FIt2khPpV6s86Z+
JpqdZMpHI+baEkOozCtHBFC9H6MMEvEO/eADl9k1NISCUaSsndHu+3yjy4iLW+jQhpn+2c4/Fv1G
1FHFIm0iUebpCSnNBHhPaIZ1C60vwmJaGhnH7vso0uuiHm9A7AQlaFeAQjEUN6P7nMoP41RsVX6L
oLSojE0Kyh03rqg3RspdWD5kG3uFvz7BnOza5+aKdbctzJPeDhKHDsmrm4syf24aosw/RW4C3AdY
vzDErs5yY4l/Llyf6YuiZM95WY/ACRn5zsyKakEDUi8B7MnujbK8yqGFu3DSTIsp7Fe2dQsJTZrq
oSG7T5iCLnr7GYd1G1XolMS0Z+1NIfR8nxYwxwG8cTtoeZXIzLIiQwzwrFHGt4o7cl1CkXMb1L13
6dqimaceRtzC/vrOKl2+Lodc4SnBN81kPDuTaBxqhVf3YpajnmU0ZurG8UaDm6bOi86VO0f4Vgyb
4HyBWDRuJj45kc2s/nugBoRvr+rDoqfWJyKYuWbWoMPVJYDFTOo2YQ4d6NgB5irSkCLCZQfawcwp
uihFoFkNqcAnQ0EvsW0Mzt9+mCfzsh/vPgCN4GdAW25Gbh9fgNZlzixYJ3d0VHZUSHgTCRK4S8lH
OxG+YsvKH8stkvoh5Eb30SvMc1KIvzl1AA9BmAY2HbC6U349vKd6vTTLbqf5wEGlgVZstXJylr6T
nhOT+e1SOFahAGYi/zw9DpidNY2Yum4XNLAWGuzRSKhZ6o8ZRjzn7uzv1oLMGIoyqLvMFpPHd1Y3
pC8cuD7uKq7LKwq53xgdQetG9VJtcTOssMwmP/JUW+4yQ+dJY7Zi4cAYZYWuITCeXe0uTFkIKH1S
88zY8FAjHW9cqAniVISeAf5EInr82xGvBi0ftNcdaVMzEei5ho6rZ8CzCO5HEI/vYo/4fgR256e0
ya3YUkW6cphSC2ZM7tKt1LRC1xFMjKnXwXUZzejtrfk6C0Jr71AuoNgE/OGkcoYvVga0msV39SDR
JmItHA/Kodq4U8uW3piV60JM7s7AAPTMyvOTObo36J6AIQfsElIGSDafVNMN0Y3Og0HTFl7NfuKN
JY8Jxgp/VAnhzUOjDRhqJEHALiFHmYvsF+ch7wPeN0Nhb6neDgudwnCvmEVj376Lr05dNATA90O1
jMwO4fqkL+USuMtVYz9t6WgsLd62q27S0YgwPHhGwsP5sNof1Rr/WEEcVR1vViT/D9YaB4bOf/2V
1L+qNaBw/XxSbRx+4ke1ocEz4wIlPvC74A8C7DrTSH+UG/iSeYF9gOmYj8oYbyLiyM96Q/Mv5riI
6cE8BgdtYZZC/1lxaMEF5rmYiaNHgdG/Dk7UX7/cz0T/Rw34DxXH8ZYHSmwWWp+nTuhWAU53qlZg
YlQ9QsNFvzONG6u5ZiROFwW7Gc1tbW4VWVv6LSe7ESYF6RBR94rTREB2cmMHYfsxKKMp21XBpmOw
rdsQVyTpEJLvdUxF5Ny3C1XHjRH1xd4broiIuiom9jXNIE+2le6+7y4DtSRjMli7BhW3aa8hOBz6
RVSOodaFRfqQtY96DnJ51Cxr2Mb0/r3mwjSwyaG7unHYPs8/a8ajy64HHYNM0A6uK/OaZcj4Sx76
7qVRfiB2FdbBFI72aiS7itz1QwgYUNhci2YDZewzb/cJsvnnHYW+1GzwOXdHT15vBaJH7WdUvxO5
88npSQ6NFdvbWpP32Ru6sIT3Xt1oC/URTQjn0rPGPi5Ux8/9Gq8fLJJtAH9nWjtq2dMhNmPC55aw
p7syMz8YneHfOkTPt7W1dfLiE5yzIbJlP1B9gPql3y6RzpiRY1XjHYC18dQbD2+Ho+OgjruCKQ22
F2hb6KsBz3aSbtS1b5LR8tVdC8HjRcfzYCEm+5O0xiUt3M2MNFqjTjGS/8QlSBCgB4Lw8OIJvI5L
Xf9UdS+bIIcf+DssBRdzOEJ6ghEiJs54XD+7IJ57ATopYFSozZEjzAHrr6jkXACdANT+4fgCFSjA
nvsrKhn6BXDFAFjN5cFBqOEPotKh8/nrIMZuQfMcKA8EN8Ah0OE+ObyEZ3PpIMV/6CqgSiiQXdsB
VgJ3Du3sFeyC/DX8X+hsiFzvzd7iG5unfFGN7rQX1tBvu7KsoipjS0JAEvDrptwFgWzuDWNgO4/p
DYaiA1nZrZi2uQGDsZg7It012ao04fh8jh6JSP4ir0B8B29olmZFqIeAOLAlxye+breOmyL23gEB
SWIISvhJ4ftfdVVoZ+qS49fs50pIplH5ghkGh8njlToqoLgG3PWdSSsnyaABu55A1l0yh9NtE2Tu
Je/mPhKssM5RzH9zkVhxzikxHEDcO0nbMp/Xg0/19M7Jgz5h0PDdVqlt7wioDT/e6qPG5j+3q3CV
2GSQ1kHqhDEptsrJVRbYN33Q0+ZeU65cZKP7RN1MR1fXOIdYPQC8f+3Ew1KIoEBPIZSC+nVqaePV
ukvgINbco2e+oESsMXRc+JPcsUZPmoEuMI8LHWvNgPLr7Y+Nrt0YtQke/5akT9R7Rp4JF0KxypTc
jHSvt1nc9/aaghpOqzunyx4GABEs6q0qLrYFzbdtT/YyM/OwM439ixDw8/R/ed+Oc8L5YnDWA2My
D8+x8KlAgz+MhZuZVYmqXGkLT0djYkiZGdJR1lFua+xHVviPz+nVbgT7Hp7pDmDMSDSwM453I1eD
VxZja99DI8BdTukwrQLwtbaKpmzNBxXclBoY+Sba82d2yPHpN18pSnI0GvHmYdSH/Ot4ZbDEBjeA
b9N957kqIZylsQAd+szb9mr+OR9oYL2AEQiG4OxXcLyMwQ2cltpg3nepUa8KLStXdqlNy5J60Qh6
QgzJBRGmBN0/0qLJKdIMihhoVkQFbXNIizAr0dCg6Jqnt5/0qzuPGgP4LqQh0MSFMt9JAOVwu+zq
IiUPeUogE1vJ7hpSqnaU8h5uvtZgJr2R3Wqe5t28vfChm3f0wiCZxdmA1AOVG/ChJ/WlgTmknmFK
9SDtBAWbiJ0sy0JPsZtGjB9bq78vqnGMPBLo4VhZX6ROYmVBa4faaUh4t0dzTcAM13iqAc4pO/OZ
oNILMVL/glFxbGOGNfAmGc6O/U46Itgzs/wzlLtAs0TxB+GP44epcaQuZOrHh8YxLyFsuFQVj2s/
uBKB2hbMjhzJQriwfDS6H/voP9XTe4TNF/vnVZby8Ql0cvHuiX17t+hkx7DLfwyADhnO/LN/Jyzu
BYhls4YW0Pw/hjN/11H+XGKhjDkqoQzrYs5rIHCLcgn9hPko/DtZsS+AA5sZ4YjqwBmjk/kH2cpJ
FEBRB6zoDH0FdR5IR6QtxxuHoHme54YuH4quYEXYWnD3GFgOFpADwtUyUHobwmKDlAmkEfsvTdd2
Gaa3QkXScsuHtJHNFQzu6K0xYn4rPKs9Ew3nOPvrnTz8gigiIW81c0Th2zQf3S86DgC+uJiAuPKh
KeSeG2a3Ac8SVNmSNvaZkHgceH8uBZPRuY0ylz8ngUf2nkqJM8mHEYY7UQf7qwRW1cUZHMKrBHE+
/VGymrPEDJ7kKZhPTY2rtZJingB+2dJwGzukmdoPsFeJKiGahY6SClphMsVhV43+1dRol2VbbVvY
SoauQdga3iRTMk2Zc0d93HHNCMq4GMdy4aW3pdfwbdkXfFUQbqGhn6XLrIMWNKx19eWLHf+bQ/lA
VTt+OkAjIrNGtATUDD4Bx09nRGYI2yeRffA8Lfvm4UzYq4yLCEkWOuw5D8K8MzaDDT5JZwNf11dT
RMZSj6l0QtbCNbwStI1Yd+/YPZQoS5L/Jz5hVP0jxgQvntar+HT3ROuTmITv/zsmGRcYmmEAjHxq
bu3gwPg7JpkX6Fyi+Tuj1aFu+auIQlxCexGpK3SvQVhB9nAUlxBC5t4OiI04QAED/4O4dOBiHG0s
pF0WdD0OU4rZpvp4YwGUjQO4H6x7njeN9qhloH7mEHxtQwpQOQSOe88Np5Q9sb7EYBN6iM6iZW0B
HH868W88T7Mkk44T1maGUZqvNyAw+gZ+AoodZumtWa83apHXnEEA0AtEQpSiUyhgNrS3nWwCDVC3
RBmRcjS9GAOE+q6YtM9tLzAeY6aqv+jWhF4Pqy2hknSytFu0NKcsTKE2QEOzgldY0ulO9o26HHwk
xRiokkXWTv4CbkZ8n0OlfNFI1TeRmiemZ+Lmq2AGIs/snYmpPIRK0Es9voFgbzr51FTGfaXnaSTM
ro0otfv4xZb6TQB4FZ2ximFgs8zdPKDFTvKOCn5eXcNz454yWyQsq9vFYAkMB0FwTyCxeK4z/Jt9
gUtBIQqG0sw/PwWNdSZlwOY5472r83FLWN0/DpavYUhquOP3EgdqGZlGESzREM/wlA1P0VBYvIn6
obYTmB2kGFvazP5KmS6fU70OwGUNytqLpKckDQmcQO9siLpUkcnt8aHzRieNBssa6yTnjIZsVK1I
OngodBGO57KOp5lNGpadmmSUcQ8IYpvaxTWmjUET2xYfzVBP0ysN0rdG7Nqcb83Ua25hNjo8aW5R
F5EmOuvJyd32u03LAhm2zT0a2n3a0TO9tVcPDN1agLpBqgG4e76Jx9sCcz1MLgd3uJeEfU+neks0
3JvJDFZameaLw+74T274Hm0e5F6YxQE2gyIREIQ3Y/EDy+Xzt3d38kk+i3eXObpS766hADvmjLxb
iwpJpHiZPv7243+Gbs+5QBUMuAtEuA4xGI/wZ//LdS8AYp/F8hGFZz2wv0O36c8ZJcpm0Nvx1mBy
8yty6xcg6sJaDeX1DODGaMf7k9B9gmPDYAgNIzTBAF8GrhYw95OYYHYCnPHcJY9Nz1nYt5lza4ji
iqNfpTXNM8ypEgjK3qXjMC5LH/NbmybSb9oQgFyVtMz69naMOsYY//x9wJDzZ1IZYuLJUaJaaWvj
2JNHWvJmoRG3Cg9/lEaWx1rp+SHt9I9vr3lSkOEWQj4JLR4UlDhFZ6+v4/dMWCYDTT637iH1vnWM
NqFUgbs7ZjCibbMqaZvBjlhDaQSbow+uOGcrg+33Im2GtABy+VnuB0XMLOV8KopFM9bhlg7+7eSM
YZD3YdZY48Iu89DV1jj9kX3l1tVo6tP67St/vTACDJpcaNVgKo7/O77wVsDHCee5dWu6mhFbXtnD
hr1moZX2d4FQC2G7dw7UuZvafnx7ZVBhji4aOxgPGL36GbIMPh/QQcdrFz0EhAEKpTdlWIYYVYeX
l5/XaxjqRGTZh+nOuQoS50quIP60dtf50l23W3cNBGOSxfBOjIJEi+b/Pn8fX0G+bCXDfbuS+GuQ
mGtzL0MZwmst+tpHX/duzFb6Y7sNEjv28OXii3oc99UWRf7NcOtckjVPjKvpiuyCh+FGgUYTjntz
3YdaJEMvgqhi0iZf9/jQr18l/jpEXYz7FOXxjRN3kZ9oizRKI4W/WaG2cpM21pf6sk70Zb9oF/R7
sW4SGasoWAUrJy6W9QoCdh4Lp2/6lbEeb4fr4Vrb0q2beDvzUlvpy3EDdeCki2p8mrFuD5/vJ85a
W1hhsJr29pW1nj+pC9Po+2pbh12IYX88/xpB3KxgDrSqojsaFpEfWetsmUbO2r3KlsG9WKnw3Ej7
MOd5kQT+eJ6QzAK3EPEM++n4eeZBJ1OwzqubRXx9D1GILWTsluSm/5JDMFyGGexAQGcB3HU7rUgy
hXkCM4ywWkwr8LmX+NYER+nieXm1GTE0a6O7MVQrEiMFDPEfkiIpYyRwUYVbzub/vxyNSIU3cN6A
3oQM2UMAhH2Y49+xWmkxWbBo/tnV6u2NexgJnFynBdEHGEFCpuNHWv2yxuU2VUhqLXozVAFsuxzl
b4a+KdYBfJFUnom4HosR0lg+Ok6y2f34g2abrKPZ+vAvQNcfGenFEhpbQFp6dZfkbOwjY+A28NTg
nKJwbPR1aqioNYd6c/jDKOTXzOQk8jq8oZi3oMHnITTgNbK30lDXKSv0TYoXbxMQ8fMPVrscmTfx
4l//7fB9zdD50dt35oAnOLkz0KKbqxSAbKAuc5KupBMbihF+XDeYs2xg67ezWXZbyGzn02dNyjsj
dWIvhwswvNxMZ8Lc0l9MzbonQTKhU2lOm0L/RjJrB6PNe69gT3Ud3DRevjHKYNtR+bHDaDYVqgrZ
l9xWj0LSVT1k4GW1i7ztroLaXebGBxQOfoJKfg9K27LhA4wSp2zpWvmMOdwNsgRRLgfoMk3q7BqD
kkRKnqTETmoYN0q3hyBKkECfK7ZtuS2c/NqqstBoqluLsTsFdh2EYM4keicn0CEYAjqBETnUtzDO
PW2j0sLvYB9Osxu9xFEjC6i4gokRKv27Lj2xzeXScPYgXCwGEpzTSTxu4c5PDA8MJyCgREhF0MA6
fnH9VDnjII00cRw2RE2g8qiYFA9tkBMSR0h5y23UBwJ6aG9vmOPT55A2/ZDVQWqGuuQ0vXVU64tB
OdN1IcznkgZtmPUNXUzEvE7JbIwHweJwCngeBoUwlm8vftDC/7Vb0alDawfQCIx6ga1DbnhSc3G7
SwnrHP0eXA8T0sAEOFm/3BodrEn1VKsWIIn3oXTqS2DkIDmTd5elA88+g24zOGgACsiebHtiMZFT
FZKBfwWzVdxTrz3XhDq+T3/9pmgWz2C6AIOO4wfEfD2vK+QP9zAdeoSlhhNRHdrqueVtmcgfO3i/
1XkDQcSpOgcyOKi+vbhLmCXi1sza5NiUQHOddvQMRVvflF19U7EurpRKE95P60Wce5wus9bBqWMS
jJlAl7miOeCl1IM/I6s6lHtNHqqmC3ZAgq1Im8ltbxuf/JGpG6nMdtm2QMce/gkJsSZxbDVGbPTy
pdRRyRH0NiEfc+03dnHjSZ4+2PJqomrcFWQTeFl/VxtZixKODCgRRz3OBqeIhGL9ZmJMjycm5K1H
0ivd7Z0YkICHw/75o3Lpvqb43ymP4f9rFNKccP8zCGn5XLckP2pUzT/wo9ixXRAeZrYWJIuAu0A/
6q9ax9YvQBvGzAOdxwPICF/5Oeu3rQuoZjtzYxJSJsj68XE/u+e2cYHuFZBLkA9AV8SBn+kfNKnw
q+A1+bWVMRZEfwyzQUwA58kLkKjHrxH0YAOvt7o2mXzZlMtqLDDaUR53P+SOsDHehWiQiBrSW+7C
tdvhwewr/wm/8bBO/boww35yMWEqs87WQtOd0N0GrqGotqK0gk9O2gFfJyUFVsnPgxKKZKRULSD5
fX89mB5ww4SYqLEw2/U/Q1DL6kIR6KMDa90mvWR+IGTYKplNwPLWMOympceRFutq2ElpWCkQdZ0Z
Ec/oy2vVp8Uq7/VgJ91qvCJmUz/ZTtF8R4dMQWst05+mabRI2OZ+CVNzVoHqPlaKhV6V6Vd5Xg6P
sum9h4BRlS+zNCvA+yiygIbuSPI8TJUNToiqYGAcDoSKJ7dsjG8Zo4YdalNOP5oSjzrUR2KpMJUT
ZeFg9E0ag8tEcVrKtvzkZO60heAXHJk002hwNFfXpt36Dbr1QbsxM7RPllQwDfBTR9VhUBfFt6wo
tTEEvXfcQDcHozu9l54LePwoQJkowdqLHFOqKoLoeN/H4NeIPJQpg1O8rQEUlBSVZaVJyjqOnjaz
OKJ3TvqQa5352RbMKMLardobT/eIhkNNrz8VEhCCWC9tRM/GlP51W1quFlUEHJWogchRCxwv1c1E
g9L5R6t2gi/V0JfwvLVKAis/uBc/9dqMKycZ9dO4nEfwfYY5yAoqVEoPLV4AigZxA9lBVdxu/NCj
3bR3BRoHIVOjgtNSYRciJB7IawtNMXOFBpgyY1dXFZQKkNA8UKZyGmlp4RFQR8oCVG1pjMiDPZZr
y24IPA0Ji+Y1m0bwEQs5OurHhtUNIPx1IDogwTsg9mVTNYvBDuohRI/B75MsyCRs7fLWB12kaM07
X0nvlg0yQ0Nu8m8h2o/cHXLY1hi5FvYYIfkoIk+I/mGA/0IfebDnxDMPOupuoIoLWHmBCfZTBan4
PEox0No2fpe2yej6UDk3/VSAqQL9W5pA8sTKo2zS/Etvql244ygPNCSTp4YRwrTO9cPSE9O0Kpox
JaGdt46zqv2Z9QmkIPMhxVtmeTLaxvCZySF45JqpNZEtfcij+pDHdYH2Hnv8vVLjQh/b4Es7SXxS
03UB9IR4ezlZDGAOAOT1laR9VSaqqPHaWu6gzDBwMy9LACVAtxLcqEcIXeJQ83oprbAo0NlcZ26Q
Q+pfR4QIJ/StvxvEr6yoqDW7jA2nNEgM3RpcTWVBwgj6ganz0aM1gy25PYAsKQO7wc207faDYHn1
veqV9pkK2Vihann6LDl36xBvoIImsDkVccVn1n4nampEZVuAFVJC7g81YG5kHyEiaYKfYTWuEXlD
ppNIygxykmVuQGAmqIqKxEDDFU5UQcFWB3SA1VNYzptn5gMIb8NsCcVzW2Z2FlllP0D10lZ4T51A
m/bAdSA5bBwIIMe6L6ke4h3t2tDzNeAegIb09LULSH+xlCgD0ohXGBIu6qk21WLUCEKTW0yutQIH
DOLC9SgRDi1it+iwYIBgAxkCc8xo4kprF9mEJHiRNqiyFnpf2p9qBwz4yPeH/IMv6+BbnerdJ5D8
bNR7ei76JcYcxFyAuSLvg2F0kcVWfemuOi5NKESMnTAWqVZ4gJePBuGIPLpVfMWvM3TrHHZ/QEi7
wv48BHYHb7eh6m4hDUKyhHJ47K7aGo7kS1JNhry12ww7RNNGx913Q5d3a9xG7YkBIF0ulBKKx0FZ
Nd/0XMkIywPoSl2wg3h+YzcVGAhe0xVGlEHjEzuTyhUQi0HopEjs2inHY8U8Eo/PgYgcmWVQXIcu
czTEd1PNLguFuqCh6drBo/dztvXrcQ98VhIQKAHkhgoh8XRVEit28RpT3l/bjf5VYG3IafWhVRgb
SKgtrQ79tDRVYebiF+jheWT5bOsecm1aAAUxXQve+KCu8q1onU8Asn8bBbsbSgsvKUcabD4ZZN/L
5pKWI5jC48oS2VrIYs1Rz42Yqkw6iwxSXQ/5mNAm+9T2vhZLp2lWXqvuO5ZCBK7IhxWE4GYTi1sM
IBDaGiesUv+SZZYZQew60SFz4HVfQbZlUQ8RDhVgtUony6IFuUel/gbK5B+d0coWstLBgSkAhoHg
pDa5ITSc7Hgqq1hY4yafeLmxhaVtILZxT0qbho4tIPGk6pUqVyY4aX09tuuSjCTMmL9qCQUzur8V
gGH0brCBJD9iT0Eie/gCRoKMmPLGNX7+Y9qSj6KwAcBh9l1V5pvey7Z+ae1KmAeHuj8FiLXjsm9A
ytF0fCwn9g30Ab86WsES2megeynHgK6B04oPTIc5LtQeRSsTzTYXWQ/hzGHaFlzfVMzYKkjQRRRW
otyxr7tMYdcg4uglW5NUoNz3/eYTyH8xLcrn2g2S/8vdeTU3rpxp+BdhC2jkW5AESaWRNPHMDWrO
BIRGzsCv3wey1xZBLbny5bpOuVw+VWo2On3hDZWaHrpEHNTJ+VI29uhZM4HzRLLzZVaNjYo8XSOo
xsS67s1Ods9dpHvIu8U4uydQIuZBbqJc+4Iyde612hLIpO3PuBDPdZU5m47DuAHyv7XJmaqi+tSL
5BvX6QbkZ3REGOypX3AJbYvnvRKbvNMVjAKf0OdjZRe3VZX+EGn0dQxaB+Kwpn2yhbJpDNF5UOdd
uu1a58HbuW8GjMYSN8KzoBif+oi/Sd9F7gpcomNOo4Dn0NU/HUNJNoXda/eDpk1eO34zSmzp3cT6
zXDbxJEPUVzjMNz2JjqoYDAR3sJbXqPfFAXV3iHc2IpS+YWb+DYvh92czsGNKOvyY2MgtmFhzNOP
yo0iH41kiLxcf07Uklak28X0L62pIGQx/urqfr6bZbiVFTVB+KFon05Pwhj8LIm2Wi5qL3dYQ+A+
j1lekgw91GEfHgE6PeSz3JQKEh5p7vLl47/nOLqfs5ZCDs/GGD4olnlsJ+vRbpMNAUa8GUt1m2f6
R2HmC2kQVqcV7iLD7nZROaPHig60N0kn8tSqFVujCITXyuzQdqonFHk/1SE6GNaj0LJnTFa9xpYk
/v0+VN1HWOMbk9Rcahq4+kAe3IrN5lbA6beRQ+U2/R5J4St185kg4xs9FM+Nfualc2ekT/H0oHQ1
27n42CGPsniDemb/gyBQ2cSorOtpfNDDeXjswi8AeDa2Rpmzbv3O/aUU7R3moTuqisF9Wpu3mGH6
SkoN3sELHLTWoOmwHQ1th7VzhaHyWHq8MeW+mcUMWqE7aGGzS+gcb/tlqCbOvwdu8WiUoartA3QX
PDSft6G0XL8f5Aez5412LT9tAm5mMf+U1RRD3jTnLd25DtNoghF1bn8hW+sXQwmYfu4IkXPj4FpY
EZvNbT7WWISkXCdN/A1dIjRoZ+LaYlg0b83qB6F1f3CLH6NY2niWOqEDaIEt+U56q4THcFbtX3ra
ftCGoIpIC9rW2UWKKhpvbBw19wvZ1dOhtjL53VWl62wSK8XPoi4Q4Y+bVo3wSrAGwD4BLm+0JnkL
mrKLH4we6UEU3WMjR3cwM37WZpL90Ixs6ncAbVEZQt7aqr2gzDIKbCYmJ56R57ir9V2qHUyrVxGV
GS1exBZBfQ8MNLK+TqYVHnYB+g0JTPebbyv7o7ACO95aSD4kbErHekrCLPuTwgWnCqfW5XOt1DOR
p1MhyTKiivBFTcnl75SR8OqDFcTto418TbRr0t74WIpQczyEuoyU9D4zBBqbY/mLo6VCWa1TAP5Z
b8/Zpsu7CV61w8S2pd0C5dZ4Gp6GQTTNRmvb6UOqlH27y7TaxYq2zcbhwNOjOttpDLvKG4yEH5jl
BEg3amkZPIuOWAJLNxXWTSFj5eswF8oDgclU3crJkrusmexfGj5klleWHb3oUUnmv99fY/h/SnZa
oNT/e53huWua0zIDOhb/U2dQ4COhhvBC7P8XdeCfTVX3v3gUgIRTXAR1TH/0X4UGR/svwGKYZQGA
wtcWNu3rQgNSeIvcC0UGvDOpgL6j0AB25nWdwaChBjIPqAUUBvqZqBCc1hkCvYjUif3EtQsh3e9y
NbY2YZfU3bfRaMuUOkJSytYvqnSuH1VMBq3nwHGS5ED65U6PNX0AXXoRFAgnA7Iqs/4AirctvHRq
nWJbBrX6JAu3+BKFsWN4NWLedEZwLzCpaFuB9WREZhD4SpEpFOS0HDkS2pfwPsfGbyRqOdlGTayh
3lWV6J4pUKhkOqhAPzp53fx0VTTDH0vFTXj1Ro3XjiSZVAHjJWPvhsjUbAKjM79pnd42nkhciO/q
QBGRIKVM780h4DmWcWxFHKuWUCLvaEx4VmxHjZ/EpnzGlEA0/IS+TH1V9Jp1VLVkTg3faiY+FbLA
FS8jwikheeyrbfQGBOattQH6tqCpWWj6zKdrUyl5L/hmdoJKeJjUHvCQumFBSvc2k1p9zQx7pZy3
7IVFZpF+x8s/xpomEcTUsQ2tNYCxcD3APOtDgRi+FRrD36rIiALmFkPB2yIvpvTn7Dbap74cmm/T
0LAFppj6+JUvcFoF4xdx19JxxRcJnRH6rhyr1+2rJlTmJAxzYm8kICwEmJVCbLtiVmBlJfow722i
mmbnpG5DHISOTrHLMzu89jPEUl7/dzUOvi1F5UW6Gv4adGmO5unvsKwc04g0oHAQBVTDtkUcFOKD
zGXMYxm1g+obgRJUHgV8Vd6OoaX/VrW02qIUIsDvyFLMP3SaaO4Xtjx46j01mQgNC+l05czFrAf2
s9HqQ/QRw+wp+Gn2OGyYG5XikXmt97k0tk7nwkGnUAlemBIjwlGnc1ETJ5pieESRF8dO8X1GPjvb
WZGeJtvL2/cUELR8NJNBgAOhn0474GW7vcLXmrkesDsCKmyRPaL0pvROqt0b2YiSQ46/OzINZkY2
dXnU9aFhVI7MYp8CGACM2qpBlDlDVeZWRNkEbh25kSwnX8esbFsnbn24PNbZDFHSA0zNccEESAXY
f/opQ9ijqZApuOXASscSwwNkEA/tlPfOzVS1prhtu2Ec3Sun4hSMwIelAwa5Ao8UDUmPMwQIDV1H
zxDyJ/AJ0TcbtUY+ZkFC2I4UY/NFmyDOt2ADKY3/61X7P1xHy7B4Di54bkF/Zc0emQX9jAL5a4ZV
sW3eaOYw3neOU3ZINhTGz8ujLUfqZJtSkoWqQo2eYXnvVt/WbqVAv89OQm9WZHeo69LeB52u75Ug
dR8b1Ix2GeKQNxEf+MoWEtrZwi7wJ+r8iL/QN8eG9HRhg0BWIq509k8TjGUebqRLOfa5qcl2fqRg
4BrXg0vuLqoMsw1eQIbAqD2tV9K89WSJ0WHgGU1radGmkBB5oPomPSgAnAatjZp38HGrUbEIuFO4
dcmIXQVe2E9D0YzFPmCBs6dizkkurEGbqON3wVBNz2WrWrMnAkuxnuagj+c/elyV5nBQG0tOmtcP
iOV+ruJe6X8jvjiHnwdj6MlLk8lJ5L0xxMJAd0TVqqfcxS5oE4qwsJLNkOqhfStVe0K2YNAGJyBT
S4vpoQkLIFSjM1b15IdzLOZu02l5LL4mpDxWf8QxLjNKr0tsN/0czSmV7WgMZ20kso0MAP76PM7f
OkegZRn2Zg4CQJahRSJvdxFGIWWaDsltG6p69EDJJU/25KSZceBvhO7s42NVBP1GMnLyd5qj+nxH
A69OtxJKBFdHo1qKUzxEduIk2ZGda4/DthzN0d22c5+ZvOqRokj6frYIzF1aiWzUHzNtrCbjT65b
+VAfqjJLlXhb6Lk7iR32pOhqbzo9mIjgw6mfqFTEmeL8dpXM7T4LtLapr1om9ifeiJtQ+bdilrCE
4yivqk2sj03U7lxtUJrfRDZ2u7WnOUp+u26a5jeKHhCTUDBJKkEakZeL3Ek4R8XW1tRx2EmjTaT0
jKHpio1InDz9igU7qVGNytJwIzorcw9DOGQULMKy7Y9R3ivKA9lZyOuDbl7UfCQHn/JHYpfyT5Zg
7vAc1soQWdT2TE1+oywQRrzpVJ9Sz5LjpN4TFcbiecrpqt7249QUvt6JiUq+tGLzxmlNwqNtjFHD
+Jka9HgIXRvTqRJbA36XJlN7E5dZMpg3kZ3Xn2I109xd0Q45aXOqhJ01/+3kCma6XsmSFV6SOoUh
95i86Hl7hyVepFn7MqfhQiVyQARk8pzQ1Haz0jYk700+3w6W0+v7EZnF9DiUvCvjJrXbuHPCGydU
TLva2YlrJJ/gW2fdF6r689RtqjpRoyOYYSVi6zpaNvpS6GlpeI2KU4tNt5zaM72hzlBvij7sLfS4
8WeYqY2PqVkMXmfk9A+9bmhRvAoxjBq2tT4ZyREybQnUimo3tf1Rkap4dKyJL0v6V83G36IOtfjI
4kblzgi0FlJCiF7ujZAmAak6DGPyfRQQNn2TGlT3UApaYXfz5GjTvZV1lK2pbynAt6UYKvswoOY4
3k2FrUV7RPK08B7V1TD+YqdxKLv7PslKp9kNQ4Qb24bNYYzHMlbbwPk7ramyfSZRlbHwZjDsI+gk
e2jz3nPGwI0+N70RxweEgsqhu8loh1rHXtqoyfuIz7Q1niRTqlB1UrPWLp4KCtqo/6WNzk1BgUcz
0r8m8lbALkrmxHioKpr6JbM7tbtFTLEYj0qN+c29EkQUosfBMH5OrWmn1x7E0+uaDApoKpct+QtY
ceLEVXgW5GYkFSew0baioUK/ojk2WVFtR7tSvXLE6fjy23Q+Hsz7BfzC60D8vWaMJuiBal0/ub4M
hugANr05FLZaeI7OJT3P+jW+7elbuMxPLCE5/qBULIC9rNBqSmD1qOQ4rl/KwgH1Y43+GPUzrSM0
vZzO0bwiC5ytYunXhORXOcHL0BY9ckjTXJ50pVcvYVcQV6RiJkHroia6kVwV42Ya0+BWVaPqK3iF
6Zii64LZSV2bmzDJhsxPqqSRW6vItSsMp7PYlaAS+At8LQvPTcAep++yFupKTMcm+BPRy71JOk0c
TTvWr8RXp8tLfGXzt/Ecg76C9vsZjCRQupnSTVr/kTy45eIiojb7IiWu3FeUbXLfrQzlmmbtOtV5
UQoGhwbKB410aHinU7MALZcF1aA/Faes36TUtOS+Fmoy+uToA8SUWLZY7tbtTH4aTO3RCRJ1+vae
nb1MfQG6onkCypbwcu31h+ZgFTg6vuDUKGmG6vtyDOuMjkfq6PV9RX4YZp5e6Xp15Uittzj6uUi3
YDaNpjin2VxW/lWyIPRwEqIyjIMOwDvxgmic2r0jOu0553aM9kUDeodiaQ/qjbq8frg879OsYdnm
Kja4/AdlbHAdaytLRYRWZ5ix7U9otB5SXVQ3oRginJsJlK5srzfGorADxWmp4wAUWa10KtpZT0hT
fWJs9y4k0vJG2B6PpZW8z5/0n6d32U7sZV2Ajjr9qmmn9sNkLroqUWiDRB4BgISFQltY1dvyiojW
aVryMhgPLLArilZYJqzN5ScRA2jJw3DfJLVzTGpJP8BA91qUSLnRsEPMF164fuVKeGNUaBKkJbCR
NEF+cjpF9GkJfnVD8VMzbZ8KIYajZU3dVoyq+JgqjtxoSm/WV9ZwhYFkshBukQyDJwspQmAnczqs
A5JBRxw+3hcodquotfQDgT1crtSjMWHRMUJFO9xoM63YXZqWWbFBT9EePFetk7C98nPOthSlESif
/CZamws4/vTXhF0fhFSC5Z5WrTJsyg761Je+q3rPnKr4mt712ScHLsVjgFgCGgKs9HKWX53VpI60
Fi4G7Sen7kGzQpil1Q3+15hktnXsrPnVWbFzzbrn9FrmkyM0QQLKrcRbRG62GtboK/CzVdDsBzmq
HxNdDM9q3gzwabtO8ajdWNdGPL2TX0YExEj9iQcQ9P+6lqBKDTdpwr99OGg7UWfhB1yU7X0u2vIr
m/qbMJL8OWvD8S4knHu6fCWtb0SWkaIXx4mSHJfTWooQeDVKrVbQ7qeCpBNZVspFcdF8Sg0B8SEH
IDAopb0dEzleOVIrns0ybwG7g7wbBa4lAV89s0BNlTDqx37fd+G8j50WOMaYuT/ruR+PU2xkm3lo
5YYec7xL+25x2bCsvQQgB2TaAW/WgXbqAgFd9/I3OdvnbCNMf1lKdM65alb7vCgtHoe2nvZKNfYb
Fz3BvdLMP7CkvXZznn19RoJ8rANjhWgEz+V0j5txlXUFNo37NK7FZsyFClqoQV0zMZW/WiVq7rBB
tDzFDttm9/5JIk21lOYX76N15aMwwrw2ZjT/qaoR45k9iCc9DX+4fNtfl4d6OTP/rrKw0vgcoUYB
nQhJELjWq5U2FKRDab1pe74A1MNUo93V1sU+p+F+rFKr2RSCBpVwqvBhdNHMaxtUkB21Vj+W82T5
c1p9NTJRbkISNSBvWgbCQka/c8W6duucrgjRNlQNbh3IR1S/eDdX1fA2yyoGcpKtGcNQu0mV0Zi/
I7kI+rALA/nBLu3mOaP7h6+XS6P5yqqsh+dqhfqGls/ynKpcQ6cbQiL52ae2OaPeZvfHXCnzJ7Pq
f0D16vdUENJNEw3uTa7ErX95jU5vW96YZWB4dXh+g0cFlnM6sAmmT1rAo3ykhPNfqSKHbBvZtYrw
nG6XAPsMq/8S0y76fHnc0+t2GXdJqCBwu0i4sDWWy/HVLa8JWeBHOSFLFjtiT9FdbPNiFPs0Klhp
iA3H/2A81piDTXJF1e90vHLCxLMIKKWbASQCTImGeyWhi1PPyd+RNqpXrte3pieWKrir0fqCq346
nKKXANEc3KosA2/C3KzJ2oCfmXTri5KyG9JUVx7pN0ekXIvQN8w57rHTEYtWd2OEYFR/wGdsCypB
7CfKhjv4a4mXjcY1x/hlR/77bP9jAVk3bQEQc42viYKpofTNWAo+qAGALYym/nng/9n21uTcXl67
t4YC3yIYjFAIiPTp1FBtJ3wWwezDgqcdPk34LhYIX+1kMAbKux6Bf8yL2xFJmgWjjSjb6WCwh8LJ
cGLNT4bRvGvMyLmzqrr0cqp1z++d11II5ugR1/IQ2qs9mQ2WNQ+Jqfqid+2dG7nSU82g+iybyn5X
9LzMCigkklAk+tiynsUarQu8FKa56kurKXem0RnbOkwcADJk+5D9wTYNrrxyt5yvm0WxGp4xbAkd
Ka/V/DorwqLEaVXfKWLbBZpsFJ9GA8rQkbgou/awnV+hWJBCo+S1gS2L08Ppwgm3k33Ux8KPbaWr
PmAbXk0engBO0gKQaPRqm0YCqUyqoM70CY2RUf8nb/x/1d46v0ypICx9buaLtsC6cmNKoUxz32m+
mJWG9hwQkhyrSb+iELApE8Dbxpyk71/aJdPjsoED4qI2czpve0aw2BwYtLLsGPiKZh9DXrvbKbYB
BOmTuc26qX73kVw0M3AvxgeQWF1fbqPX13dhd1DKRt3Hu+Nbr6ZY3E+LWlPmNFcMXt/6pkugxPal
X2Kv28ZKE48deGHdV3WCcQGd5kjeRIyYynnfKwtySinN7btPJmJ3aMiiIMupWGe2MfiBxJwbnddp
iratBVa7q2Z5aBYY5uWhzu9tlgwGJdKPS0NzvWdinUKuYk2aH2eZ2ESxoj8MdjzcBaMSPacCVN/l
8d44lOxQ4j4blx3UKFehZ2YVvTIkjCcKgLHa3I6PRpT9ktgLHy6PtIQOpy8EEeDC4WZyKEitQwt6
R4OU3TT7pRu339QuB7anpnly5WU/H4bKA1U7OmnwUOGvn25Fd24ywGah5jdqZODbUVBi2uCirn+9
PJ3z+4W6CogagiSKSLwNp+M4QN8VkK2ar6YOe4KLyJ8pA//CwRFX2aCHCA08zE+A7V55ks63yALV
QTELXyuwPmtOvGO0cRbOo+aTl2i73kBHMK/0P1MZjfdRal2rFb41HKVJOpRc36iBri6UnMQBy3mL
DBAExZZTXqa7waw1T7hhd6ziyb5mIbEecSmvGxZt7oUID2t29VAEShUUzLClPwaotXe1352wb0as
Lz360MOVz7k+AYzGu05lDNQLuKi1zkOuZb1bqG6765RePVYEhXslK4LUy4AQ5u8My14GI9SF2I8s
MDv0dNeY5KpF1DJY2YloL6DxoADWVTdzH44btSysK4futKiwlJaZHBfzYvVCmVmsXkEnRrGl7412
N2qtiUJmiXuQm8I2nrosuWW8Bpm9OjiKxjK/8b+umbG/9XHht2FXQeUKuXtxOt9GEjshsdru2jAd
NxRUE3+iwYsEM07mlw/k2VBgMFDxWcAfADLAZZwONbp9AABCL3dDY01/9UlaRo9l1TXJDQJe8vH9
gyFMwYtHCYyjuDr9OpA1XYsN4qQyT24DR+Y7t6BF2rpN+f55UW9cahEmmxNRiNW89KAzKssod7MW
oS4Ctb4HKx/gGwx+tsq/v3tivNQcPh4fRkPa/OQll50VgATj7IX01H3SJOeLrNxk20YA+C8PtX7K
qarwHICeYV+Qba/RgFgrdWkV2GBPg7a9sRoLjKzAK9VCZgpMdLIpy/ma4duLL+nrV4hBqVwS+FJi
Y7us75bY0elQp0Wzs0s3f1RMtglEj7o9zAMN3gAs960tusAHAqcGG2p10y4ejbjyolnJoPoadPvS
Airiu78Fir1UzkmEeRvP6m+ubNF4opmPc0HuY7SOMVNlFNMuBKBzsFAq9evSCK+x68+WgD+HwD3x
MRRmQSXjdLXbxAh1oCLIs/boq/R0sj2jhkQFaGs+qm1N1UFrrzzQZ+d0GXPBGbISpALq+nYPR2WM
ZDHsjCmVf2K9Q4acgOFYlGrz3s28DIUoJeKrSwd1HXLoSVdE5hQPSBqYipdmC/0M96sjXGp5JS5d
hx1sJgI36rdYKKP9vG4WxvNcIYiI0G1jKMZDYtflRlWD4b1HZhmFZqFFm5T6+xpOF+PxG1emjVBb
owf7UUgIi7GNQa2FMkYOQu22bsXsv3NvLoMuPQ/OKBCltVmGbradXkEm34lK6FvXnCuvArbzFKFO
5yFjDDOg6/L33nrLPb7g6pZ5kjAu4derjCIOYBVqScegEKq3amHMD9xD004TWfX++dHO4U7gECyU
/tUhEIhxozJEUXfA8uQXKgLYbyV6jlpaGbefCkMd9wEJ6t+Xv+obx+AFEAnybCm0nfUgIzWq9Rql
qNjs/+hdod1hyeZQZjOmp/9kpEXmy14s7V7wpq8+pZHlFLhNLBSNWA0Ps6VwtbgNDB866VeusXVQ
zClgUv8eavUpbQymAgNluZ3jyPIugbRbej2ciI0l9RZgWBA9Kn2IUFxdDFcinRWMjlBnGRuQOhhJ
qvZsm9MdUycOygvdPOza1h0WptFwdNGef0ztcQRenMm+QCyqMZ8Ly4LSYDmT+6j2wfhBbermthLK
F5E24aGPp6yE8EErnJxWVa58oTfuCbrevHc85EhWrpc9IIt0DcqNO7gXf7Q8nSCF2c6Va+IsgOZT
8KyC4QC5SWa+CoVmK4Vp7bLiTW/Lm5Jb2HfqQL9z+kjfaeOkXak5nEWZy3go8lFyIEnQ1/I2YKtK
Ltee8SpYeU1La1vvjNinCqVtHadroPWN4aYZQP6n5ZjvL2/wN14xhieNXaTCWPjlm7/a4J0xyy6I
QbRV1pjea5XWq/vGghhnF8hUek6Rdh9aszWN+8vjvvmZyTDBUCx9s7UCCDbGw9ir7LhUT7stqa1z
20AD2lpZCkFIOte6Am9scbT9UcZenmudvGh1vPoGaONs4SJfwg0MvAiL2N+UPM1P0CLG1uvT2vAn
wLi/+mTotyV2pRgNqUb1u5g0iSFLVLZwLJAi3/XqiJ8lQOliGzqj8+Pyhzm/29gMJIvUoFgP8DOn
C9IUfUZRuodD1ZOYlrMstR0ZY6FtUEfSgyux+PkyLPEETUQqQibX6fJrXi0/h023SnBuO13CcgW/
Mv8FUYNLJmgjZqto775PCSpoVtpL4ErLYnW6tBI1mX5GH4BOnkD0l2rr+Dtt51nZOKxQ8f7hFv3B
ZSjiQxBZp9NrDbrqnZp0O5jKcj/TYfuqhuCtAxEmyebywp3fTqifUlggX2SC7LLTsQDRTc6kphO2
FV3zW/Q44qXSHr5eHuU8CCd0eT3M6gs2xlAPVjxPO4im5rax2+ibVqtJRXIjxJ9Kb2zlXtMLDViz
0ndfQYjq2xwM7q6Qjb5XjTj/WMVN0L035iDOQZ5t+daUxSmNns4eLh6YNqIEXwuaCGlnsoIiwiRx
IuHcXf4EZ3uW8j7ipeSrlKfdM0GwsAphrMra9Iu47x7Blhm7MAP+pU5VXkFI7cYrz+MbAy4yxLRg
US1E/Gx1SKJBYqaLrqSPMV5+p7L4X3QHbo/jRuZ91NnKeOWhO3sTiN/orPFfVOM0vuzpxySBS9t8
SoQ/Ik77QcSh9azqUv8TGrBRvAx8KMU5lTbKTdi5anZoYuVaUnUWjSyjL6YCNKSWRu5qmxHquXoq
e+GHeVT9ldPMfFCpEXxTmxarTDkmMMk7mK51IqorW/zsBmRoAUP0hXHHQVolOXY0dEZgTcKntbJw
m0yUmU3d7I5hNhnulc109v4xmEm9c9FTFbTFVvu21O3UNOYSF89RybcxIORnvuifDL2arQm97pAO
2vvPCp0D7ltUiHhzAW2ultftFTIGvq1pDvJeTkozbKu0sWG/zWJKHi4flzc2E3BQIcCokWSdFeBH
3VUQwWp1nyQ23hpiQiqxcrCG0PTyo14Ota+GMr3vIbChgCCK35eHP7sW2ShgUqFi0dsgaFsdnjCZ
g7krU82fLZndBJ0dHGc3aa8s4wrmxWckhGCzsoz0iwC2reIYlVQnQy0cnZtRDb5WYz4cm9gIvjVZ
GlrbtkN6DQJYk0a7dDbHclNgZfCd6rNtXPklb8wX65JFloqLkJxh9UPQ1jWbkh6ZP8rQ/FKBOjv2
KcZul7/q+ZW0AI64HV66gvS8TreQVY9Om5OX+Wkd/zEEJCNPdVlZkOPZXeCAkL883huz4g0lXVwE
7og8V8cER9qwJzcxfIKFn5Gji62pONf6N8uPPqkvsXCEBAjncfkRi66uvUbhxZjbxvCNyQw3RVWg
FpjlzcEVrdxfns/Z96PQADOXuQB1JB5croVXcU+b1yR28BX9eACzjYYWECEL6YRHrSmegkT228vj
nU2N8diULqhwnhGaRavxbBG39tzSdxij4LO66EsC/8dexqhrRLguD3Z2pzGYjewZPhYL723dclPs
zCiaJNH8SeTTRxj/zecsnYEn63N0Q3JGQx715SvhzxuDLiVkpP2I71SIsKczzDqlhtHADAF5lne4
hKq3VmGbe65Xa2e5zYRIC9TYyzNdLePSe6NZhT8Ssd2C8BSng8q8MtxSidL7CbjGrSicr5rR0PZQ
5rshK+XHy6OtpviP0YjtSCEgZkJZXI2WKPhNmm12j4AWoiXhOBTCQ5OmRL6QNs+mQYDlhkoWHrTv
HZgKHDWWFwVU8tLVNKsoSGNpjNl9EkS8+UnxuaOHCk06C7QDqmvxh6RM3xn1MFuwDpSR2ELU5Oi4
nM4WgFYZgBLO70PHmTKvSBFF89MYdsg2N7Ekp5TWXHN0P//CjCkAqHCT06HWVhPtqzCAbRPn99Cf
NV9PG/eg6jGK/HqcPDYTuFFVgYp3+euuzubLRLmxaPXQhyfGWw0KgHLKVWBi99UEtA6y3hJQht18
n9SBcw0YubpIMWEDxLH04GnpLEq/6zuuioNgCk13F2r5oNPEFZgRpPhYXrOMXh8NBiKoYSS6R5Aw
1pDYSteCtMdPbwc9QO4gyRnPg9uAM0an5kOL1tWVOsab41HA4gqnMkNF6XS7DIkA0FzaSOUVpe03
6DAd8MWwd4M+jBtFd68Mt160l+nxJUk1KBiTDpwOpzWt60QKynypU1bfY6WtdmVrITqYJtWVAOqN
JYPFy7xQn+RNX8ejWmOWTVATedKjNrdFKGBFiza7AgNZBdxsjAXXqfGq058mlll+xasXyaxgy+j5
6O7GNky80ChAuESqA0g9z3xLSaRfuPDoDRCuu8v7/3x+jLw0VKkAcHmvUeJRLzOYqr276xPd9S1t
6FBzC8WVU3ZtlNXGFyEd76prUUofM+3WHDTLj6zuGuTsfBcuc1n23wLcI1E+/YpyIKjN9drd5R0y
dVQ0jU1YRJPvmC1y2C1s4Pd/O1JCgFLEYyBqVtuQjLiqjaRwdw0MaD+e0fYXQyr8y6O8NSty5xfC
PL329ShqoJZ1m4UOgnZ0tCSu3EiZi9zezQU9NsuqmmshxNlqLdaldPiAgZFanZk6qfaMqnWrSX/u
neK+xUHynvL0NeGBs0PsiKXlQ5GWq4otv1qtUGpWi9pl4lezqDZYVdYb8CfJziGT317+hC9Px6vg
cqErMRMI6lTPuC/s1f7Dd1lRGhFJvwmr5HOKNDHqg50ybzJ0Eb4bWdc+cv/HiHc60Ljbwgw+tPRV
fyOS2KHXr6EE9r6I6eUXAaLFQptvbJzBI8s5RVgxGKQPGTg7ZnqT34xllG9VQTHDxUr6ZjIC98pl
9tYnfz3ostVeXTMoJBZ1KbAJQwWj9lutDraBUraYXAN0uPzJ3xwKbpqKUR2zW+OEzZqvq0QMZUQF
uNY4cMFpVIguHHrAIeV/MBrpH5EZ9XSN+OF0YmiIdXBAUkmRJo5SjgdHZQP+qKF+b6iVvPIdz44k
2wnyH2VMAs8FBX06XF8UtL6yXKJNp8QPKophGxVxaIwxowIxNvudSJuXzUKPmZlRyOSJXQ7sq3Vb
FBt7Q/AKTEYl0Mkexp0e2/m2ConKLq/b2Uu00Org2TE3MG1nRVMUdEWYgwjZGbkdOp97sBrZwZQY
Ox2NlIbJJh2bACE9QkfF3vXVMF/TB39j50BNo/+M+dhSI1kF2io6K6GddMpOoCL/K6itRNuOmV4+
ovRWXGPOvrGSoBqYJtVLPBpf7KZefVkVNTXeJZVIQhajtdXzuBi3rV1GiCJ0w4B9nVHP5Xtfe9o9
GnkSAQzcHdK10+XMU9kWttOk/jTgtSqyud2Wg+j8GYzDI3u227Zom2+o/odXLsL16gIk/McpAbcF
ZXYN2WoDtDgQHe1uM0sST4hEFN9jV28eYgeK8JaGELKRlsjq20RGV8uK65VdYIxYutJZo9QGYHt1
C9foDNtBEHW3agYnbTMjyvSzcWJ9B9RXv3K/Ln/r9Y3/MhaARpBTsN+omp9+4xh9PokvYX8bNr2I
dnWfGdpWBlN1RP1CtFu3kkny7ICKO7ZJHtp3hAxuuL98mNYZDT8CuBqq5VyApKrrOFWPlFRKTK1v
e9UuDoErwicXkY/npGzcp3lUWt/MhPt8edD1lmYkahvkb8vmckAEns685dfMdtmMt1GljvXvppBu
qvqYZutofyYAVX/kXCPR+3pJIFJOR11diY5EXFUi/no71Mksv2gzpdXtgEKu+dWwGm5E0urh0+WZ
nu8nzFTpX5FQcVeQqJ7OVFUKsxdNOt3m0MucHYLdENoWOTANFdtmuFaYf+PD0hteYPEEEPQuV8P1
JWoTOVqxt3qVW/vebMPPEr2Zm34SUbnppiS+FiKd75+FWEaPFNzq4km6OjDINLiVE8XzrTZzU3im
1uKhUTWtdlRDVbEOPc/BQ4uf+TVq4RK5np6exb5qIZCS9tigSE6/bIjqqRnE04Dmi6Z8pgXeoR6U
AYTf1nP+CM/MPmh9lojHoAlAJtZGpH2mnWqnR4BRrfnt8jqf31pEbktLAoT80qtc/v2rS9oFhlnk
fTTeVkkX/lUjoXwjC/V3NxTKRw6V/UG3g+S/OTuz5TaVdg1fEVXMwylIlmQ8Jc5ynJxQGVaYoRka
aK5+P6T2QayorFr/cVxBDd39Te+AMYPfhe8/+O9LZEsZAbtxmBiD+GcX9VrIeui0bo6TpVluzNxK
d8gJuS/CGY27JsuKD+j2VPc24IRHJAbrax2uiwuH/mDD8YTHe96oBIBq9I7HZ6CvNT2vvYto6tBN
CBGlU++uEWJ91UtnddW/LoIwL+8v/sLmgwwBlIUMHVCEdbYHsmVNZbKw+AoE334Z7PK+D3AdCKWa
cJ1yxuE5FXp/pbS/+FSKOEb1G7D4PFNfvMAdCuXNcdb+VmH3VOyVfrkz9VL0SHeMzYE7s/zn/bWe
TxC26wt8AFxQXjMh6rezyx9brDT0zBlBQsR+oq9fVLDoO6cr8jYy3CxAtmvJ91O7pDdO6TxqW+Zn
TJU8vP8jLi4dfBohizqWwujtNgeSz63pyznWsmT6FhTW1wysUxG6fa19TMCvfYTRGty8/9AtdTw7
6Zj+kQxQhyD+eE6w0xGZQ3/cXwj4vXvQwJaDhxuz5Of7j7m0tg3MDH7HpM0fnN1kgWHRdJ+qJTbw
PuD28tBWBSOki2gxc+wHcFo1HtWireJKHnAhRmztRDC5FH4oeJ69VKCSS1LmNbvYE+ImwTz2ae76
T81QN1d27qXDynNo9JOp/80ApUTUpTlMSyzW3v80dEr9Y7alf9TSCq16z1PyMTX7gNoLG9UrF/aF
VRLrEWH0+JTMjM9WyZAtMenZqtj0swAVRq4Mcyra/tZaDWM6vv8tL9yKdGe5EEBI0bPyzkK9lVX+
muaDio1+MqlBhLXL7NE8UWLLw5TXPzeK1S93KT7ZViF+vP/wCxuJFDbYON/AlsAuvT0kLkX8Ohne
GmOOqpIbckrEUMNcdMg4LEoG2V0z5RLl8Blx9ivh4MIXxjkJwg+T1E3D4uxGlFYxoPWNbLphS1ML
Oxry6529qjz2R5/eQl+AEARBo3eI0E/NNQTcmVe7t11SG4Jp09njjiK1fbt2aSNkVPUaXznwJ57U
BA6mdJYzDfcN+KYmmjUFxDrqTNNronT1Uv3UrEYhdjQgXDOqiwJTJLusNO+r3lQ5ssN51e6kiSDd
NQewC/cKgAkb+AL7njN/9q4YMgd1bplLrPezevXtxI48vfuvtJDfr8QhPoKytbm5z6HwE2oijpHV
Kqa1UHh7Y9XrvQ0yGvMKty6aw+JI/Ur1dmH7+8ATyMlA+9AI2HbJH6FiLFNRYAe9xgFtIQgF/TQ9
YCyhPzR23T6OI/7sSF17VncqM3f+lvc6bPj3D8GF4w4+gok+PGU6EOdzBOaigcZATecnTOjv6qXM
PyWm6gDbO1NVXel2XHoaNyd5LxNF5HDOLpdCBaPf67UeV26r7oUlV2RkN5Q6tJi6/o8M299flJTH
/f+n/T4Ef7xehALyKkH9MIZwMB8K314+5pNdvuiW1I9oHE6hDEp1pXq59E0ZmJJiw39DuODsZBEx
l9aoMz0u1rqMhj6wbwexGdAIE2FFN2sIU1rzQfNz8ZhYXXolCF+61DaF0q0FvzWvzx6fzV6mF/jT
xDQhvR8Y+eDXmRTZbSUMo43IsJEedBVakFf20fb/ngV/mq80fDYVkb8bvT4u3VDbJwOTDmtO8Bpo
1ko+9ETq4QapMm20I1N4efLr/e176R4FOkv04GIgUp7d4Yulo02pcTAzrYQ6aWXWM+C5HgmgzN2B
Dyj2/cJ00aqW6gpy4lKex+iNQ/ubAvvXFNfRmXYUM07EE+2rPJLb0RnoC/SG96kKSomoMr4c3pdR
IrZ/l0J+xgVjMY2wthKjvxK1z2Tbfl/o2yCQkQ+kNvDX1turBBdyDtAk1jhr+hJrEZi/0OiyUOli
3qEjPeLWOPWHebaDE2Lf9S4BVB8OVpZd2QiXfwlY0A11Ck3iHKjTNgoWu8MvaRA0/KYkMMmlXDDN
GNL8mKvFworDbbXQlz1d9DVX7W0w0kaB5c+JfH97XDgNMN4otBHPBclwLtqUEQELfzb5RrUajw6d
uT23zTrvNGsSD2aptwetAZh25RBe2JVApLjlNmmxLZt6+zGqDCU8pusqVoE26JHRt/inlnR20n3r
+g2+8qj5PA4+UrM76Kt0Da+s+8I9Sw8SNAPDaOgb59W+pdHflvCH4kzpYG0S6CK9Pzevfu1dw51f
XCttMXonW7P3HK9ht0sPx78khnlaGquhWGKfE7mp6Jn1vTm0GKQMqijrDwIx3+7w/ge+eArBFPy2
oQe/ca6xoTWtPWi6wRc2pjyaQPw8GEaJAKyfivx20RCFxG1PPDo1Ro3zQm89RIITgcv3f8elF75J
KFHvAZpBmfLsi+ttZ4DXYtPbiLc2DdZn8DxNdO+xP3v/URfSIVo5NFMYj6Pdfs6xwBpplfgb6zHF
lvmhc6thb+bGNYD1hTD25iln90na9cAyRp6ChZ/xeUT/8bWBOHdj9P64TwzpP3tNUp08hDh2Vler
z+8v8vzggutmi25MPPCGrPPsXicTzJ3FX1Vc9klw73tV9wodvvisqzoviCRm0IRysOwr+cn5qsHb
QVxhMkJZsXFKz4Y/SCUg/mRlXmxl9VogbgkyIERyGXf5ehRyh2+XoNEquudu9Kd+V5X0+K4wGs63
0vYbtvRz49Hyfc/vrMCYh0CVhhcj4Tz5u21mau+MvgDlUZV431zZuX+/aaaZsLwtUAN08s/5eaC9
lwIJSC9Oyfj/qREqjmo03GN3DeYPqKuae1SorlnKn2cL2xq3Li/vms8MGPDtcUl9WQj0Lv24BH8U
BcJXTjiOo/eMUHD/sCLkcU2K5MIyXdrYtJ+2wRep4dsndmLg02XCj1WiykiXo/yQLXofOxI5i12v
De2zEczNf+Ttkdkjn861hJtAQAA6b1aUuEE5dpX5cVqYzsmw5IIp+2QHH2QmzV0NCTJSiYeH4/vH
5/yO2B67ESApbDc+0DmIprUqV5/ygD0kXFmGhZcFcM0QPrpmlHBhs/IgxgOgn8Fantexdi+TMU0r
P649GjBNGcibLnHMUx2s166Ei4/a2I8I50CFtM/O5tB2dh7MhR87q8zuh97Bb2fsRDQjab5///Vd
ehTxjMKY6aHvnodPnC8tr+iyIBbS6e6NTUsFGJTzeZ684koaeeEksJZt/rvhIxjwvN2XFIXBquU1
DuJaOj32q8fxM4MknhNoc4NYgtP7S7u0MzYo/m9tfxRvt3PyR020GG1TwIw14gJ12ddhXMsfiZlN
V17gpdMGjJKhLw0ocLhn59ugiVOnZHWx77UIYKt6GECaeMgfCOhKycFykuYwWbl/DZ5x4QJHqY1u
EniT3226t8vzkgELE1lasTBHA69atuGtvebzcXA0I8GcqzYPtaurO6nqTMNNqs6uXajnCdF29pjW
ET8QFOQVnIWutmHvBKlrxrPsMN1bbXzd+qqtbvp6mWTku5UgSyiw413NivnS+9/30puHWoLQGb1f
ypOze27mOkBUN7Vi/GyMO4RC+uPUcEByLeufVa754WCny5Wc/9Km2m7WbdE6CNOzh4K9QYbFz4zY
ssZ6h7nm+j0f2+7L+0v7K9fjzUJ3oLWMthKaan8N6ZrWx00lN2M0eovbhiHN3h2H+WBro7lnxo6Z
Z6CJhy7FgaQa1druhjzwX97/FRdeMGKZNq94k7YCp/t2h+Fh55trHRjxArvOTve1Zg121JcdTnR4
DeB1sofvhtdn1E4NZyR6//EXdpf3WzmB4Tf8vvPqKrcmObmDbsdyTtP7vPaNT2k7ejdZK6sxUutS
/2t5jbYxPq91pS9cVfQUtuY+t+L2Id6unHjSDqrs7DjPraE95rKVTjSUZvBqDQv2MvsOXxwzvXKV
XLiLPRqkQN1Jdf+WXsc+IdBnc7TjBRLDPkEC6qPJtwn9xPqPQi1bsKaOoZaxN71Hmu9vF4hsVypm
IcxYQ665vUENf3Z3U58K2wFgO9VNlFFQOI+zrTX5M1bczamZRXBNbOTCafI4ptA3ucNQRjx7z7Vf
92RHgRlTaKCcj4dstfc9gTTo+1vpwvcMYPQg1cKxRd7NfLtcX82mP9i5FY95kP5qaUjh9+R0wz7F
JDeU2TRcaVJcODqkIjQ8fcZxLOBsYau/cg/i1BxPs75+q5Ciuu+H9UM+CR+Tb2++W4ugvtKOu7RI
zsvm1bM9+BzvhHSudGCgW3E1uMHRn3Er1Q0wsYYj7T2F8TUQ+MXnMeBlB1GA0/94+1ILuyJ7nXor
zgs733mJvUS53jdRZ9XVgQRGnt7/iBfuA5obzpbvbZ3kc9GSkkhQyFW4cZVMZtuG9IyD5UuWKV/u
Pb8wlvSYIO2x2SdWmKvczJVeXwN5XriY6fqDr4KhReccwP/bRY+l14oMm6zY72xfCOwNjUz8M9fS
I8Xo806/c4pimsz9GBRN8QngiJIiGswWrZMqwab7ShD8+6VQNtmbOh0kSzLg7SP9meQEwitV27lx
Q4e92qftIG/R8Z2i1LLLD9hdjB/8oQxefKv5H8I/zwbezUCJjgiA+bNnyxWdMjZXPFeIJ0fEEmxI
U9mWXqTprZjuZn/Mp4j2m4HmPlj3f9/fEH/fl2x2BPKITMy98RR8+/zVHFsjRwEinvKptcO1qefD
VK9I7He6VV0J/Nt/9mfXFygBD4PXuQFhwVNsP+aPFz0WJpHQbpwYm3e194usuSlx0zla8/BMApK8
BLi2PTZW1hxWORXXnM0uPp53TLtzYymdj7lzmQu4lYMd8zx1ByKNSRqeuR/nzFA7oRLxkEngsLvZ
Q/EAeyYq4Cs77eLbdn6L9bLbwG6/fQFBb+eeBx88lk5df4K2/XEw5/aUL9h2//fvijkemQ/QFbL3
sz3dr23RuZlvx1qXHeEiJj/S3MaGblqy/zh93j4qZRYS+/Qu+bJnVxjhtms0C0/bZEFJ68kIQIjP
N6AG6uWpzmQ6Zzu8bYJX8Jx6Gq+LrF/+h6UivkrwQ3qZHvnbl5pbZVE5nevE5TpbcV8Ny0esR2SY
dd41wfe/Y+028APRvXHpkArY/v2PDVyqEtmXKXBiLR1cnGRI6HP0nqzm8/tL+jss2LxJ6kbi3/YJ
z0+lZo/CFp0XUy9nN4aPRfSQwMEuE90K22S91si6tC/pnaEty/VHs+VsX6aCWNhJnpfYk1rCYbCo
hrBoao7u1Pw3HwgyQTYMzTIGIcisbnoib1+i1gkPEyTPi1u/cl/cNJj7OFhdWf9EZ87uv5noy05h
n4ytfeVQXHqtXDBopG2DdFr9b5/sIzbn6GXixj0CMkXoQyaNROs4kYbraBkabfn9v39HUiXuV0al
nJEt8vyxX3qrM/029d3Yhvo8Hn1UR/rQHqv0cerrAPUTVLCupGnbGs7vWBBFbB/SbuBMZ59y6jD/
m5TmkvGL7qmbmumYeZ376GD6cFzzVB+iys+b/17GAhVDQAR4BFnFX5YA3JtlM9bsIK+3RTSCiqRg
7cvqrshFsTOcUan9nGjr8yL1+sqSL3xWOM8MiDclfhKps1YPSqGalWe5HzdY80S4zGn7vM7ym7nb
9OA8q7myjS6cFugTyJ8jBomE0fmNJ029HQyd59HUdU4A9Py7Sbb11xk92ivd3UtLA+i/iQluwJPz
zqe3UMTanaIz5wprjyebvgdwY6Oda0ywi9Bk/s8bFrDjxtuHVeQyknq7YZFaS7DPpgHZjFN3WmYt
eFjdWnxfdTU8oMd0DRZ+6VXSS4a2jtQle3Zb/x8HJPcmLzE05QKwbJrdsIxEYyxK/lmsTSL8/bX9
NWokvSNGEfsZOm8U3rOjgaeOwNk+DeJk6hwcMHPtU+0X635oOnVTOH0f2ZpVcst6atoZFT2p0Esc
4zNN2WuuNH+nnPyUbeLH9iFongNL3ZwcmzlIQLjS8gjyUfa5UQ4yQWs+VifXUNaLbXdpe9MnZfPt
ynvYIvLbK2IjdYHCtzZ/GlTU3r50s/dTE//BIK5WU4di2zRYv3vB8G3Qc1z/FrueTnZQyz2SlZoM
HQwNGIMFI8blyp78z02fNY+e5l87x1xTZ/sdMTeSYUqT7Wwxszqvh9JOYGHWa9O+NUwAQq1TllZE
e2wcIzw0ayt060SvdpNS3ofeodAPcftYmB7KVhsQk54xrXc0fBhxaXCsvczAAUQBylZLZFWt0+9c
o7fRjLRwe1ydvLAilMaSz5mGScsO3olaX7Y5zxHFIE2LZicpLBUVJK7LGBVF4Eo7wrm9MmS0JHJK
ZTivNXbP2EpPefJQrHpTfmba1U/fUt3s8pvGJUc4wl8psiEUheskL5o0UfwLE9wZljnyKw3NjxDb
sH7+d2q3l3x01TRrbpiM9Tx/su0+ze+XfPblTbYS1L7QWmjVo8jbJj9ZwtaCV2fOPP+Y4PIoVDgQ
AowpDLoJK5wWbmAPmxO3zPoWR4NJhlimuunJ1dGmjIbJT4wnx+9AvJZCTgL56nTBQ9SBlyVeO8Ah
FmyQcv1X5rqqZGggfy5OqjfhbgXK7/PDkM5dfad8MdmPWYpraqxA7OYH0x4qH8cPs/bWEKpzjZFm
oFenBsbp8g/QDCT7GqPqk70ZKNd+Hcpelcfcp9W7t2SCtiWun45zo/VD4u/H2jLqiPEP8li9m5rD
hxlzt/VnQkPJutdmx1juoQFXuHUHjqr7B22BWheiXe9WT9J1s/Wno/Ul+mZFkWf3o8SyE6kMTR8/
eGlTrYfS9dhvUPk3NpVRQyKIQbch8XsC/roGUV9Vi/86tmm7/MtYezHckFu7HG8rd6yHHysSrK3Y
zeOsMC6fhy63UZIoA06WYa1dVYV+1qRZHYLOQhspWpixpX6Yt3C2/jHlmDDTITyO7X1QKZHs0oyy
bwwrq021Igy0zPbvVrdhvIbx+TgfMd9Y+LO1yluRR0yE3CxHFnj0+ntEeWgaR8JFzsfY5biPr8eF
eVZlsAjO/UNqbQP3yBpR18giMddu91m1i1HdFotrJzcN0mh2uV+lVqRHZ2mRO9iTS/cGtpN24I9z
aKhuzmY4wivIul3dc0jrsBkS4d42gQeZeGVI0p5KWQ7BEyZAFp4whjSq/AEfqnT4mSZrmUeLXhSD
sc9wtByGaF4HQD920Lnlq6slGhdTMM+84gixsCyfI6PNmNftpLMazd4p8I1FbBpEarhILfC+afjD
b/hEo73vJ1W0YWKUYxBudKP6pRy0Re4x5BzEfUCdS4O77kX5Qk/G1xD4SUZxs3YM98zIMjPXfPAY
ca67ZBps8046bueclO9RSu2qFgDJwVRJ3X1NaoYEt03t+uvzXE3dkkWaGqQRFvNapj9F3ktgPbqR
5AH5bNHpqx7hTO8OB+j3DagnzWs1XOvWVU+4q3yZimOhd548QQ0rqvtFH0z1NDhq2JR60jQJ4qVP
nTWs28Kzf5atOaRrqCMcV4Q5ejsbHHXy9ORnYtea+maJVvQvRpot4rYvx6z8mKIup29UnFT76tF1
sum713S/u2C1g6ek16V+m8GoXONCcwfTPGWt8hIRDi3Dg52Zjh5g09pxwUt0WJa5XzOr09IfuZx6
B4QQo8t9ZspCHkoh9O7GlJOZ3vJxe/FDIDXR37uLoynsCe0SzfVQJFk2f5dpU2IMYkm/wCFZOtN0
xE7L38KMPxo/6O/r2A32S6Crj1iN8keWj9bosTeV692UdOvSRzF0cnpAbFmbTrpATv6FDeK5kTUv
nYzc3h7EYXKx9T1m5qRnRzWKbbs3/TJ9xzfVK1ZUWFNGT+5UGcVpHNs5iXOVi4lLSmgMhMy0z41v
EwCG4VT4XSNvllFPlm+NIKBEPmAkdPrc1h+ndY9ecbEgBYLr6vCyBuiTjVHS2TA39DSz9a/QQoVz
22RKqfGmWup0ejXRFbX3s09QQLXdSWp5CAQKsUNI5xnGdQbhYvQisRZFGxXJPIsjMbDrPiGM0Q6v
IOV01e5dmQzd10WxfQgWy9B4FDngl8SjaeSOOpVYQs4PnpvR24R+nyRH5r5Lgw/fmLrtqdZlrp14
tuc+r7Oa83+ylFN90qlQl6PQzByIueO0Kg8rO8jvphH7MSrTwa++OXhOz7FkDlIXO3sslfPCBKCs
XlUlZtfcEQhUcqwdoAotQbMcjEPZOUrOoaKn7WJMB2TiIz1mG69jq2npTfbCEa4IgalRrQQdQMEn
RV+72TeFD/AgrJ269UNjxprkqRBk0fddUa/1vpx8DelSEMuIadVQrrWo0Xx3kOG4kIaGEmGR9pgp
2RMsOuC7Ed/WRIKjzm33mOJhsYayBJYaB43eZvtSU232xXHbQN1a7tLb836xag+75Rrv7C9ymLT8
YzoFpty7sLZ7CzNyLwnCZRhhFIWYtAmz2+mc0+bBs+fsH6mDGL6Tq51oh2lt8jzbgxjOPRGu+OKt
38phFtWvoe90fmFLpzt4UmnfrS9tkdklIttUzGuk7Dohd1ywhJ4fLDkEy+M6Bpa6qQbJdOm7pa1T
Z0fEySV5TpAtwOxA60bgZcOSHRp4ieZDijlGGzM7g+C6g/OR5FFgbG+kAkH5k1upWfZjW1c7dA0g
ZSpz7fuwWXH1eio6jU+FOWWD/Rcvygk1ETi/qqzMn72+zyYit4VsjJTTQH6WLjLGTTr5gQogU3hN
kDbsVeZpIkJ20PniFL6fPwjR+OWhGjBRPcimJAHX0cCA55ya3Q3ETqe+kSIx6Yd2Igv4rZiNP8x9
4ng8DbgzXnhDYoRiGqefuS9xa/IxQv6K1lH60ltKB9aYetPm1CGrZ8tKE+dxqXDw2QMCkajqlKPe
BgfILnZ5I5XXybulrPv0aGgS5GaXE0Zv66qZnxcLk+mnrvO14EvSlEaO6/rsfrRpIGsfNQy75h9d
XbvPCGhOVkTalzyp1eFzLtbkGHjj1vJnCQGuxMhV2M+o21lPvbGudhg0ZtDFam7LndqIQCe91VHm
EN4yFrvaGF0y4Q6xr0NrpjSMVaqM9sBtmzpHYQ6LHcKKGJ4FUwD8li1e0799a3d95BlqVTvfTWS6
a22RPeMqNTeR4Wn1c9524mfp+2NywISnVV/X2rOqn2rdfMsQ3nbZzZkw9GXnOqB/cBpicvmVBFMG
H7Sya+eX0RycEeRuutTHFdmcJtJrrajvyJMEneyhJJnpCeYd+XrSeR8Ib7l+OzOctHeBr2wZ9miL
6ehiSWPFQTYtvF8J2C2Ks4Dy8JCCXRGHriBbjmbVJiWYgMmWT2bPCPFOGmKeX22NsVUoWkSZ927q
p8GxbBkakEStmI4W0k0xw8AjzmX7ONbi7Uc7827tRaHEFRhcg3fTJPX8YNip5uakd4GLMfzk6B+r
slr+LfSmnhDnc+xPpaXhB0EIs01EiadJPa6JMjCymW3ShIb7TQX5bkXcQERO1XXlrlTTlN0yXq4x
V++MIY80P/XEsYVfHnwhfNbOviBKaQeGacuahKuu99pubiGEMav26+ZQWv6QPGQ95tufS6/3mv2M
/Lp1KGZbbyOVOU5/g2pNPt8PqpdMlEQztN/omshqr3klIS61uM6+dMXamqcNA5hDUpiX4Jhas9V+
tuzJPXSJ6IH+1BZmE2FdLmW2D9D9nJ+oLLx5R87oF0A1O2M9mQLiKNXihCombs+tX6Qca6vwbrlB
gLqGTu/3blSUnUSaXwXTzp0DdJpJCkZm3+ZSJzu7qmYvsj2VdYcVotYY2n5a1p/bXremm1q3xLrz
5CLVrvTbZApVUBb6aVmp7vdm1YtqV4gSOqJVOqn6tM69p7+i+odUZNM6VaNzhEix0iN1lVrGTytd
VIAUILSDGWjvYIy1DDGRS6s8dpLFM7onbcLdmGwza6hAacy7zCOqyddvvbEy7F3SdYO/UBLjl0sC
C+38rlsnAz0urqI8auxF/IubutVBGDTV5taOsN0DtXNjf8/4ovVOLn7GfpuMkRoutXnUEDTATI1F
us8qAX26K6SkCEKxrXr1Aclz9nrNelW2lS8no0sqhjVmNlsnI5VjfyvwRnajzFdlE+b6EDxjIuX8
U1qu+uqQy+rh0k3VGDZSCR9uiqGqPafY6qPSVan/rWo8HeFdycwFRmq1htUgSutkrZX9AZuTlEbJ
YATdSTVa1x46o7FcVIxr5SNW3A5jmC9aGuwSHwPQnbaoxY9a0U6PcjM+3BvZArKhKhJzjMvWVtwH
UMRQFdfcYqcMq8/C1tV057jkZYqHQSvsVzoeQY7Iqj9aUVqLpos6pHXEvlgFGC5r004Ml6DMmrDx
a1cdTK0mzK01PNlh2EyEbXP0fwXTkH5pMoQpQ8/O3F96H6Tf3dVb62gukKKygl4Y/FOi7h1tQybo
lTN55BxBoe1FsPk2mCJ1XmcGwr+yBQfRKLNkpyI3mOqvpVfZlE4518AO0HhL9SOKBonJQpd43bYg
iE2ryh0Qn3RUdqOdk+17QWoboYXWwndn0WYcVRgyL2GHwsUnt6c4CfFOd4v9UlaeBkLOq8pohj0K
53aWpdhp2jho3KWe/NDMdR9ECV2MOw0FURlOtTSGfWertDmtJJlaaA1KZixQJRKPzr7OEXCVjRHl
FCdZNLd94IV4ZGaPzaKrPnQ7ueDGRQ3y6JbZBjlPnGW6gVyPTwB5wXhneAXs28WW6ytEYOq+OelW
ugMd1mxhikzIJ2kWbRvNnl3+oDxrYQlrveqPy3b27qauLxCT7vJ8CpMpgEkcqMF48q21RB5BD6Yn
zbZLucuVcvETBy51N6NGcw9tohJYudbOzOU7iF/mULj6PullJZBW0trDWHNH70BLFUPklZVOsFyS
LA2rlLI41JaAyekaNM0YDm5v/tLyxqojY0BGJWKXVX00le340eaXGXuwXmm2H3W1rLssV0jqlTQt
PJx1Zf1JNOYyh/6CyyxHgIR+l7q58aPGfgA72xbzg11B45HfkhYuoRkg1ZO0loJ7wdWyb605NrhN
uyUK9RS0oN0dWc07MsoxvVkpTu6BWtEFxcDeoaBbYDzsEa9yp52VlVBGfG90P8943N6OPtrs1L3u
+MKcvHFCy1nRxrQwDl/QytPBV84F0MBkGZAqC4aRD1wMPgmOv2bUBAY2GwnveMvgzCW1s107uj89
baOo1qbKI7P0un/FrDg3uvGCgKm/VbbOd4EZ7Nel9Odd0KvN/ihpigc50WzhNkn8T12qNtsTyyXg
ZiB+sJ0Ad0MPpF2t1zEJjAoqhSMoy+kdHDlmjcVF2Rl1OMzDYoWF1dnerjFXlfJ/z/UecSYBy99C
qS4EuJTNO2NN8dDOF8JEOCwGgtNaX9twehvlkoN6XutsgHp3DpOunOChpsbUhZ4ozBQBwbaud0bj
6w9uPow6wVk3uxDIdGBGqVsEP22r3YxjuPheczNz8tDF7aYJvX5qP5D/4LTrWTVOy8ptIXmaZAPz
B8CLCQCBzdq74+R2dFasqkGMWmkkPUJ0c+Tl1WI/ugmIXt4Iks6w++lwGTVukfjVNvl3MgYT5k0n
tZ9zO5TOfql697khKNdRKzP88RLdz37pxdjiOLMY6mtttrLd1ZKqLRwzmGnRigro8AxwOa0fM29c
hodWt7pbb3Lz57zofRm2mVHcS4J0c7P6wHxvq7HjRzbSM1qmCzIR+7Spk1+rN49FVOAb5pDcW0we
bfL4Y0kz0YvKKoeHByHcTUL21tpGNQ2J7AY4W9Xe2PSd1A39Q4qW1q30UHTDSlxvpySLbFsrxyh1
4PDuSS76Iq7oM+d7nYlK8Emf1oS+pjtXFIp18apmLff3HXqX1PxixEjPRFX9g5trtn4yOTFzBDG2
kT8qTQcZ3aKlL++Mjhb/KZFwEI5JjlnjKSAXELuErOhZWGtB2wWVJkAWjdnRFaZKHqNOoWgeJcK0
7xXTdCNcGjQewFq7jnlIl8FVOzXJjD8ZPTs9kYsseuTX2oodsoVCRsTAlFmTgXp2dhQLCnGRnzuj
zoex+ddKzpO4qaxZ1featjbjbrJtTrCJo5d+1AtAgHkv3PLQ6mNRMAYBcxRBedSDiIp8ykMG7Nlw
qDvZUH4F/ey8ek7hTTfeQD8oqkZZ1CHt0HH8IfLFYaCgUXtGRep79a7xHTQ0w9Vvcp8NoLfYwK3p
76RJrp9Wapryg7+a8wvwtVzg4OTyqGYcs+E+++2l3aRSex7p8Jph12NrxARqar02mlbNgIzVJu4v
2xQEuAb1lzrs8oASuMEml3MPtEfbz1RFOImZg3kSwdh1hwbYxUsK5rKOphQ6d2c67XqTOLJ/6Ut8
lULFTit2FfVejfYIA539/1F0ZrtxIlEYfqKS2JdboFfvcWzHuUFOxil2KCgo4Onn65vRSKNk7G6o
OudfuemBDN1+KsKDF7bhUytC8Bq/MLST1kHDacdxPxzCuBR1CrWw/XCUiH5ZUkTVNZL7bD87SrXM
Nw7D2wF38jQm3CrKfbihtipzym3fLyGCrB8lno0pM1OBZLRueSmP9r7kQcorPZs0Lth9L5hQ8mdl
aakO8+DbP7hzY5nlrdX9mszsq2S/xbbcldbse4fOU6w+sXHdHw1oaZkMdif+1GGnugRtrp9joJ4H
4IhS8h/lUDhuOgeeungVDvtUeu38j+9efM9zTD9LzTzwj7xLlpuur/YmsUZvhYtQsrzlRsEhHOOq
kdVB10ssD1Vn+ihtwqn527v7MB0GEk+4f/dteey17/7xbotPMu2sDyeWgZbKGezZ1y5i1862iNLV
zAzL/Fm2ffAVwAf+y+2y/5KxIBEwzwXNgtbuOeuBy4WpqppawLCpJZDlvvbb7dAOy9RnNXgAvzNb
XTL49fbULNPYprra/Be+23DjZfa6d0+FfU3iSXFLti0W/71l2bHTaNhnj/E1COeUn63tj7Km9Oy4
TxHXV05IR5fQOFSsh5kT+uH2Vr4RgJWPaYTbrD3kUBn7MQDoeVVreEtJ8M3bGK3lmpV1u6vz5qzz
KzqWrsi8Ue/PauKGO0RdP+93JaDwdmDN4usqCXCI03YRUEFOWXeSj33xqjQgCWFMda5ckw5AJN1h
pEhLJ/GMkizx16ZgVYvqnc+56IIy3TX9SO18k3u1zL602hqKJ4EKpjLMwlFFWUU9ywDhJaMjWIIj
j541rX9t7vTgILdWXhZiwuqsWyFHIOYmMnFMXoB+VF5fHGev4xPsyK3tk16VxevcB2DqPLvdr95e
V2YlE5g6bQl5HBI9993zrkqlMmp1qjeodqtMYbn373xhMcpk04w04NZl9Lr2SoUnurPy33EvmqsR
o57vZeAVl9IvpoDx3jZvlW+0k1YoK1aoJXoFMnxFlTnpsqgu9a7C+BjldbinPsyRYLPTxRWsxejE
h7q9Kg+NeOKM+2jSxZqKO0Ql9Zg2gZMPWc1Fc2UbViQOhKOrs3YaWpWOG4KTVI1DcUPdaIjEQwCu
CYS69FC5tZzx1Kpdvk0ENamDD+/EPMYkVmW1FPqVebpfksVd6FkxRe1g+MZy/s/NIyzCtdPvD/zi
e/Hg+6Iw13JbWPWd1pdfETlMIhkXQOjU45F6iHq0qekcO/3nsEUg6FG55lFSqWb+tY+byJOtjVSe
zmAT21Finnu3VjyeFqzcZ14E4s2TVv5F38UUMffUYNXbTrm0AX6tExzCvXUdXdmb1LEL/85lJl1S
19u6t32U+b+VE3hLWKLrJw8fqZuA+/dzshK0aqfSssVntQr6D+uYFTBFRr1XBxG7HfyeS4V70uZd
1KRka98EejWlJUk9xGQcLQEPYmYWXIQHT+8lo942+ESYzwPpPH0swzLDQj5PWeRGkImsxrwfazUa
mBHhd22C5UktmRl9dgFrLDb36s9K2OkyTyBEg7d0z6Frbo7bVasoIUas/a9a4w5NUt6uv8JlMPK4
+bFYMvCiJb8IOXbOo0A82hxlANjLdV2G9wRjGwcIpy1/2TMZhgy+Tt+CFrAnJv2qtuVoe42NtSuw
uCmHxebdCNWmmDu3tfxwBx6/Y1gUWiX93hXfkYr2HcZLl/y1Miy8TECX8udbx0Tnko0mOs5+AYK2
2qV7ir2iKU6igVw4jUM3LI8aN2mYOJ0BBIT3WNiTRybZA84hFaVMs1XJ/sYZfUT3lZtzbutZMYc4
9s9qDYv9BHbNIDu19IJkIdk161OJIZg3p2mBbW8P+g+cTmN3WBoz2lwSsmgaXnhVCJDAeDeGKtbA
DKdST86hLTylj/0weyrd5mioExCE2DoHXuN/cKbycEYAATx9DXXqiRvM1PF1O0MJtvRxuxvqUYNQ
GqG3RIBYlYmG5QOnl9VK9aTUUZwaKyhV6lQF82PMstwkeRcTuteDTH84vK15to5OcPtC5riiBmjl
n0ra9bWtpvh17wWvM5I30Mel228GLm+tvjYoHKaaDtnCoZCbY58re9x2pjo//3LbmFBad23mPbNC
UVxD0nc+dFGgYrajkT0BdQmtNFVg9MBYj+QCnZtFAHe9LKVIYRb8d8y51ZISX1Dv2Tw73q9OyZVw
G+VGDwQ0Mrhbthnv4S96eYI0tNtrFPp5/SDabZI/cZkpcUZswpVv794C8T/Y22dczgpOrCVy4c5X
ZaU/eCImJxl9TXBGxeQANp87pkq7KFgg/NzWrQ5lMVA6zou1REdpckgu4bs/4jEvnMO6dnQmdXVQ
WkRDy54B3cKN+nAT2G2PBgCmfec1LNo6yWPjbA9NZ1ftq+HOf8+l026vxAfykROJFbUHl6yHP97o
Tu2RH2stMOWRt/40aRx9n1T7afWQI+ueT8YppkO0MN2f+67lShx2eqppofSC32vvamKkW166c0/i
unu2zNBZrx7yhT3bttabDlMUjBzK5MZsHIN6f7Eozt7OaIHgjZLdHgv/1AFc2YnqIHTutwHkIfEY
WfVL3678swb53lnKiX3yLw6MevirCRGk4FiKl/V5WDVf6KoiR4OXVn7/Wk2FoHB8cVV1t1RsNMfB
FWH8vC/BIo5Uai3DgRTFtr8rImsfE9eBQj37e2ctUM1uqdO+80x/X5QNrtfbh2Tuunj3g5+GqPr1
0eYJk8wykHn+6+5PxvYPSB9HVdHgx2LMMLm37UO9Dtvfbmu5txaunfMYOfm7AXfCerSscGEw71GY
qHkclyyv5fhnXqD9DnBj9e8dgVBxoEylibMl2Dr8xrpoHhc/2NqLFPOcAgctqbKKFxbqkTOtfuK+
ec+DKE/jYBz/NGYeL5xo/q8yxC+e5YMpf+947sSjbTyW3QkHAG9M9FUTlPseGv+jJqWD6LFmeJNL
VCY8Iipx25mDK/PqvjuVo2zebb16wdEaGg1UUKy/Q2+NY+6qJp//a1y7fgysETCvZgKhrFSpXVzn
uIz6FF0OWGg1jgTX6MWPv/dZQ1XgJi/PUvnxI2oLgKs8l+Ff5XrSO3L7x96PPtyozimY1tasrWRN
9KJVB4m/lIFzlr6znyDN3TvwLnA9r29/3Eqrj+AbUZeIslj+eg7p5hPSCM4bj1aYMRqq5Wi6XlNX
UcbO/lS15AYVPhEhBxj/7mD5BZFs2Mfo02YrgcgJK/+r6gpggGi+HS9SbvkfaOzhK6q2J4TmcZfV
1NCBeI8xDVGLg70umUSHwkwoJzyMUgOOTmW+zdlu9HKavMob00BbrT45DXdUQstTaWU8OnGfcLqO
DYMkq4VedwqFiaZkWaBwYn5ZckPJbYnDl6Uprn8zILSPKF0tVrBg9M8jz6TLNja7aDMHWUfHpimL
f6R1BUDdbHOftP3GNutZtP3tJUrP1ORD+R0WfCm+vxf6Bb9pmCCfqwvIt7l7rPyVFlO6sUf3l9qi
7tsMaw3YbGmQ6VAX2wfJuZL1YL8BQL5tifu6jcf414YCyH2krXP5Vezj3IE0tqs4583cVAhzxthw
rKBeSXZfmDBrleDtj7QDXziiJj65+R7mR2WF5figRGMC6L7C/y6i3voPSaycEtz4lvVjYyrCvuNS
Zv26NRbWyTZaom+x57w5+VrVh65bp+LkmxDmdWQIu0dSVV/RWNnknUjUHB7flYDHWKeD9ut++MEj
yAI4tGtNiby2JpOWQaXGg2H4VRmmpF5/66GYF7Q4DpeN4Py3zzY+JiBNBciWubAly/02rsrmf6di
5ONc0PJUVpFbAA4bCvCKqvOnY2H7FKcjEOriLm2QgNRZHtp0KjTxygg/7gE/VZCz/TUhsrPjHG8e
uzY7x3AzVU9Tthf1IFK7soePoEFEk5jSm8kXUXsVJcssc8QNsQs66hJ0ETPceFwGkSjCKRnR+iMG
M0FdXuVox2uyDoP/LfTSTY+bWBjuvJ2USKQoNJLWxJL+dcWs+3TyxlVnYpfIZ0yEaDXbOt2IJN+q
Yb42+07B1m0zAPyyeIoCA+KecOt6+UFv3F5JvIYl4MywqwO0A8qPWFeUgxJ8VjI4CoCUtJsDFC8V
6iIW6U1BZQzNVIzXgB7B4Bzi+dO0voxyuzSy9opDyS/j07TlUQAY0aVW0LlTUaG2Vs3LUKzjBwtN
zsItrO6HzG3/wl2jrSzeZ8Umunc3qH5uxGVsd9kmOK376pCXY/djg8b9U61b/OgN7mCYY6hF0oyU
AM4wsH0qZwh9gO59cc7h5jJ7IW97qqxt+bZEWS/JinjOTVoVt3dVX+mLAmgkgQWu6zaZ2mNitY3z
zdLeIjx0nfZnH7Z1lY3KhnqrJ9nYCSouK0ztSK+fTdGuF+77/S4EoYfb9ArZZJxOL3K3+DeoE4Ol
WthR1kTNRgyzKfjgw9xCzhbYvfET6I8tPujIG69O1Zh3j5R4P+3zvF8Ppdma6woz119JHG08ErnF
TEW9UdWzI0293C0z+1JJQ9ye4Monm9aBAHOTzbPH983pg+OEywc1gUOy5rFjor4FXZUVq4lQUwhk
UudNoneq0BJnLYc3P6rab85DBCC1bIpnK7Jo0uKq37NodqP8O0ISeIyiHKK1sn2KwVuVj+85KRiQ
sQzGEWn7ud9kdUtJF/BySUihUyAg4qVpPC60deOOWL3RzNQ24I5FjCHNcUGzfx/vK/cLaHUzpaQd
7+UBiQe0segX3fyoK7v79FoQitR4duteaqvRzX3YyxZWy5mHYcvKwikg0dBXHuB+dHOa+D2RnGrf
bxPQpq6Dv+cxPvhjUQ5ZEygPfsGtWBrWnRTsk2KN6B51PFvmkgMWQZKq+aTUVv2YoMvrgy5k1bw2
eY2fqeLHZXZo+RUpJ4IAkRI71lmXua75Iki7vNJF0+vU32sPfFGgUrifJKtSxv0n7dNO7Bzbtm8E
koW2c8D7aB62zjWie3b/jcSaVDvE5SS6aro5a0Kt/1vrWub80FHTHID5kevOLD9/grAvnAyK2C/S
uBGulTZWHn75/koYwwpxna1SYbbv67g4hm0Q3jeeGf/yqYpva9iG4aBYQq2z24Uh1BkSStipXDKE
hpUzzigMq376g8SajR0BufNA49n+c+J16tMyF8vdxiy+Huyusv6Qa27uN/K2ipMRVvTDYDah4a9p
5vEczDvTrN/q2kl5UaoG0y5phanbLgRjaVSkIFkq7xkUemKaWBDy8H33N2Ab7SxufPaGfMifp8aT
5WVD0BGkobeYltSq0J1TUZe+cyzFYHEBzPY8Z2onVxfWvImt0xZQ+5uOdjM97sQFqbSmxrLnCUWd
7ye5FRrogjGOl5OXr2t+Ns6I4klXPRvEEDGQ1FVUuReWIKxsM2+7n3JWGoGRHfjvuDeV+0huKAIR
2xlKO7OmHXAVMHYOE+mv1sAs3q3FR1GWkfi9s0DJUw8o1qQ8of1iJ7AvNNpxQfpLhkYVPG9FehRm
puhRZHtkU4XHOQTzTI3xA3M25P20NEc7O1c2KjnJMz1wnfRBa33FiFq/K187DT9CPvknmyUkvP1J
7uZq43V8hUut5nQUecSfVHRAopdxrR80URoEyligqsQTcCtrOLW/qhxt2QOxubI4uqZbP+paj2Vq
yipwjx67GTRN1/G+zPO4cgTEYW1fJsF9fapLEnfvPbAvcWT/CnXiQGeFJ2YsUMwKEM8642ERIlNm
Ge9cPVPq0FGKTclazccrhPpvaYJgPkWlzj0mkLLeOXCEN94HK19e2qpyedEtak5wIX90k3i8yewF
tG539PO9kk974+o4C2bXm48Bd0T4zwmH8B1LbL4eVzjM8FrF0fTH5b0G/2gdELkhoBwrsQBsyclr
JWqVfezalOFpfLAHq7qrbIrsarGYh3gobMIFuBIee5oM3pBITsFhb7A0IAqMJvcBgS80mRhd92UI
vV2moyK79Jor4/30RxU/tZ7a6gyuv6X8evG7V0yAbnsnkX8sYMuFBT8W5eI8xwpYJVh7xzqEUI7s
NF71vs1S729t1Qf1mTbG6hFLaE2QW4Ag5iRqZ7jHD4TURS04JG46kUpxbePU5VIPaE9E5WlkQoek
x6y7+yzGoTthNxce0RwoE70WJinONSgaUagpoajyHwmR8XYK8RxtWRXv419UsWiBC7BtDbXh7UeD
F/tgl0V+JQ5XD4fFXcu3bQp41m5s5o9tk+ztkKo3+bgstJXqpSw/VwHsmwTcwwhd899NO4X3ENXr
C1KU7T88USE+A2BuEBpErqSXFHXb3y+lh+6lM4t3mEu/ep8HGxjGcBNmFqLbLRlgdn6gk5n/rgvK
SRaDKnx2g2LJk64gouyG6Q93s1yj61T08c8eyviRZpjme4pntqmp8PS1UrX/XDrL8tSP9vzLGtyY
oSNezJPihwPoH/zmo1IM9bv25zXRw+h9tztvKrItst5ojGzvWrVbzF3Y8DIvttYH1VpQidwlrR92
K+nrbbD/tWeA92G5ifO13/7SEdvPVjXMNQ2UlyMDK1WRtx5uwPGhnAN1rNduOO122H0Pa+NedO4H
l2m2urfJnuw76U0CGtVjJfK7ocjiHqrPn5wHBJTzgT3avCA9/a/oFsnnwQ/TVSQTicZmsiCZCSVL
m+/npoi/8N8R8VHd+KdBnaxw0E/o4IK32wt9qh0oPbHyY5vdK8+dK/Up6qJ7OQCAO97mJUT5QjD7
qvlEyBs/wv0e47h56RrKoQm4uqlaYu9YLdt0J8l66Kz5NwqF73Y2SBG67a5HopjwX1dgrGC9n4ap
/5mPBGem5YASx7yVg2C9Iu1zTnU0LHR4r23wFt06sA5+OLlpx6754BdBiEZ80ON/QbDTAV/bTfiw
T426mCmgbXNuR4USPuoRj5TLI751nm4wA9TeUUdp+94v/XwoqnojzGawwzSIav+XdnbxsmMAfR8j
TCFFL8enXnTyP4NenNGKFIevoPWsj5mF4rcYhfezE639BJvdP1tT016VFGbKrKJ2j5K74t6mL/wQ
A0TfweozJc+b0/7rkVkitKFlMom8ITjMKIfg3534cdP+TWm06AM4a/PbrtFG0RxtV9cGvvgUoZGG
MCNt/T3otuhLc+tfHejSf3GL4ih8tOFJFFr+GcyaOUcdUUqsD6RWdm/S1kzxkVJ3QGXY1lu5D69O
rq0vH+fJgTEA8nZR4HXx7nyK0UMqutfOYZ5G7y3iXTnXZimhMxaAzLJ+ldzbzzbl9byMY+j8KeOb
6WL1JXo/f7ty5jawh043IXWPSzotOxO+x3Kn/7Rfe95oVOnPdu01H1zOIdRd7lwtQegnIogt7+mk
K63TaqLmzupQZiMcEh30it2uf1xPFC9rgC+nKSvxGHb1+mOvRmdN3ElRFTw45W+x5O5naUa1YrgY
twvDmliwjnj5K9kB7edKnA+iYdsrv8cid/n7ZV4CjajF+Q0goH9gSBpQq2wBz9zaN/w9FQT5Mwpw
SgSYsWV8sVtPgEXGGJg4Rgit2SKJbWAxvG+yxx8zdG15ML1yHxBTDncaeeSdg4Aj0WG3P63khhUp
8jxbZL7pEEJGBUddwx55ACrsn+Oh3mD0QRDfcjmVLzWkN9JSS6zAzbKXv+ct72b8VkiI9C76/4p5
ovcZaVyUBNqPWRr8klYKuyo2hWLQ8x9ixsjHQWhsSQH+r7/wKigQXS/a3/ouxtMf4/DCOBbcnFhX
KYTzh/GqpWELtai+7IOX34iV3SnUmaHE9l5cbZXOlW0MpGiPhZi/+1YZKwFjs97dQk0BsnEc7Z/5
ghj+XCtp2r/L7IXzSeM/rH/XzdZaLHxRPh7YW3Y/jWZR/0QJ6TeIU+rObg/oTEyVqakZdpapLrBJ
ItqHEVvOune13/PLmdq5Yveotwu7hkbId2vlxPMD2ECCksKWNeC0HUQb/RjV1ug3ERTo7VIY/HI/
lqHKw2cd5ZHzIFvE0Qffl9EFT8z+H/HYZZsWWzsX54JdoH/uWoaGI7qgdbWOxWi30f7Yi0CFw3Fi
z6jkaQrB6sokUsuwYMaLh618VQpd7sK9p/fos4N6CA5+Wfb65+y2N7lH4w7bhmvBR7c8ndwRVUeJ
i26nSbTf4B4OCGUjZAx6zxWuYYGUwrpvelSMNM9BybDd9lblTAMab8glla5I7VaZuSYo7McOpik6
U0Wscz5PyBz1l0POAUw1u7IXfXFyKjs+2mlfxAkpWqnnJFrQ8roM8PlMbZYVTdE2UUXGzmwdw6g0
8ucsQi7maCZ28hFZzDiDaUyuVVMOioXgLbCbubssOO1CSBHm7quHZCBmpV2NST3p5OSfNwgzDyWq
v/q+8EKdZ/ze5WTBojnR+otvpECGH5j1a8Zwa/3cRk7K31NotSv7wVYB/SVykq31SUC2Q/LMzuRa
vwSztsfHAUbXuWCl7p0TCRojSnlvhJzhSagHjFFr05aPwQCnhyhystyDB3UTnpo+7/S/IOjqCaYG
BfIrroa8++jd2YaHNo4DQuKuinl1KQe7fFxbXLAA53TMOGmJESk/7WuwwrKxpHF1uJbQDL4t6tNM
RsQd3VkoN/Idv0fklkfhuKX7q9BlKB5gPDe+3nES0/aYQ3FFP3G2YDCwuqIn73bv4+q5QTocooPs
3PyMmzLME9Llt/3Sbhj0nqa4nHLY/tBlv9gF/1Nq6VdOp7OI5m3d0hKszOuOoLl9+UJaj1890ebB
gbxHFpKKLhh8MCAazMbxSRQLUEgihaplnGp4C98/8QvG4dm2whqlMs7kublgZZ9hj8MRKj0JTC8l
wU5s0P4vq4lm+8urghyTiNF4Vg44i4ccyhMz1C06KB/j+dRLhqDDwE/o2FmjJ0+f3I2OTffC2R4x
Zc/lCFbUOYPr/h4swSMSTrVwRHpTzDP8CrxbaiE7K2d+xWfjr/f5AnKbcNKJPsv5OsMZ9d8NDEld
0Q3oMYDkc/u9snpXPfsohqqn3I7gxRUgxfgPzWcrr17EX4NbqUC6nbhgKPI66MAsJzSMJv8ikduM
/0bV+9OlcwBsD6h8i5xnVm7qNIezae9JWhDxKYwALs4y7HcqRLo8zzM7RBCaxsZzvd+4Tr3qQIy+
Mc8VeiZxnEAE8bR22LCTLYyAyHAjw2AXHUs5aKBU+0FIZwh4SB1SdzKrLoyT2VXDs3+MQLzlBzOj
Vh38t1hd6+rHqpzNkevFgUAYy7AUd5to0bjq0hIjxHZNyjrXR9Chb2foWU3DbtfN453nLfEA6Trp
ystU6IlNg5bozX4VK/QDLBNL+Wuw4xNBfGu7y4Ooty48+Q2c0JtZWxrbMDbw32/0MLqCdcT3dWeQ
CS03WfJWpZQEKvWJ27gyF9nbrs8ph6u1J5nOrzA3xIOuDhsfyrydc58c21dayKEXHLf3qrs+Hyx0
wq60YAAOEaiwetJhVVW/B7uSvKrs+s7eZH2IVTY/MgC1jj7Old0Pw6XDZtSOJ/ra4UzeAw1e/2nh
XXE2QFpe++c+8qcmeHNyF39zUlDOEGR2OUclG5VUTXTtBtn9WzhJ4lQ0SxUffakXDMxo8639lK9u
be6JKMcKu7NRLc8hXlKcreTSvIRmsVmI3LpdU9MQ68ObMbnO9Kcned3GrehDMgTHsqdD5GmO+7Fu
UxBRUd2Hfi28z3Dv6QKl5Gjujt3gU+iQDBzFhYVdHQveRQVenN+3YWCDSTRU6nlXgfe6Obiclxy0
6Brjuw0CoL8gXZghsJXT9Q/KGer6GnLPQuYYyI4+QUZgYh6m3djHoAOZPTfuStMi/hh3lB+uqGV/
BqOMhXNe7G1w7bdx4bz9W4RuX3x0NUleLnpUHLQ6gXfcJ9RMdFd1yTLVAeqgSqMRWmloKA7+Ar7g
sEaaSV8nNwaoOhjanIb7TtsYbshIqsMpnchILV+6CKK6S5po7REdQwk2ySbGMv4aCQ2cJOC8KMqC
8EAys4/eWHnGORDYH7jLU+TP3X7BYT10f/BHQHjwW7jiZaCLfbu3I8TURTYIyb7WmnXOf2Dc1hQO
GFCLPMErjMC5d+jGvuP5cmsoo136ErNoLtbTyAT7n78HSl89nRNGIZZghjEJVTy87lYRj78KgazA
41yr4+EKIaQFkCQEWT/i/vBy9pyaz6nIishAdzLwqCBdZVTXJ5b1ARtE47fN34YgseI5IPSi/Ydq
UhX/XHPr9EwmTTw5CnfEbBtzWmkpjFvKx8OJh9DNhCNbHzi2XOQ7HoemuszIVPunAD1C8dLY+K6O
e+WF3cVslWYQ2kmAai5u2fuszCGuQiye0e5bUMhI7b6WTnMnEbWnGXwWMw3tcmwGLSq84zrellPh
W7bss2qBKzhj44SUz2+tbXfWXAfdQbWj/b11TVO/INP3pwWNKu/etUXPda0cgFJGdezAv/o5jvK/
qNRnI5JmRlGdKVRhYZQF+RAOf6y1zvftvEkZzu9+R55FlxQOwU6JJLWEjBc4HYD8aJG1T5SvH7Fv
rc4ahJlq5bIcB6hX9dmOgO24Iy17/UBysXSYLbh/7J8uEhtuJuGV/Zh1HvKzx8HZIlivzbbkySIc
DDWMNxgBlmTX+ZHLn4N1ATyHrYqUgGJcNOznsXGqm3AMitSFULdW52I761idcual+dyHjPsVE2BV
i88dqANla1la8Yc39wQ4pMCTuV6TOfSq5j9GfIlwl/hZthYfPja/31wdKlI6AFt/QAHNblqh3Wbg
gkPtniUCrO1dogEjs0JwXWd9JALvL/eLsk4GjxlRq3kJoL0UBAKUiav8XB3LuHTUI7ZLUR4ivQ3e
f3lohcuUelbrmWNFelfFSIJ+eeUHlMH4BXhFabBH8lWV2sIDEUpw3uHF3fzGQectS0GewBzBaAhr
0QTLTd0yUEKdd5N/m5nl8CbCZUV0789l1R71qMPin845zlCMyrUxP7FfR9uJM55ccxagVRI4znxo
3zxkGBsRC7KXOPbgdn+2vcuNlQ3NwiwxjwsvSNAtW/iT3HtT3SO2wdVdLTd9wBjOZXsu+9lCg0LX
BmkNeqrd7aen48W7URXBcIetmJVKhNVWrcyQ+Lh+ky0yjifl40M763htes2TPIj1lYgJGLzjsE0A
M5u/4DI6dUw9RUarqmNvR2FQGJ/qSLLw8lUb/9T6c4CaEiGT4+Irm9YcgXy/SYx2Jnca/57Pfd8e
57Vwh6OnlyX+gyeVEyuzIq3pRpGls/0caL/9RA3mfQ6evXKLDYiLyvtq9gEDD8hMSWbwndku7myn
ExjAeM6rEf2IBoPKKC5q9ntdjM70wfQ5qQ/HYMemM5irytw3jA/yzCAWjtk2Yx5vLjzv3RRlG1MV
rtol5AIV7FGLjn5aNV6L6KREPUvUo3m1U0zVdGSGR0O8TkdVT5t+ddxWG4O41BSdB/kwoN6kswet
0XSecIlVmtiife6f7JA3uwPmn3Ye4WGsivUVDb4onnfW5+13jUJFfPkkza1/aklh46XnYC13lKaW
HX/9z9F5Nbeta2H0F3GGDSyv6pLlGtux88KxnRw2sAAsIPjr79J9O3NmktgSC/ZX1uZj7ezR6og8
FOXJpcp3btOPC3E7lTBSu3No1x/4ZVSdOKzNoc+dGqdkxDHDitIJNmIcEQC4DtXsqA0MjNBJcR9J
afP25oUbqesKwnjQe+TGuGvJNwxzFOxCuBFNdQrnoK/e2K3QkSwn7SCWv+maa/uDJOCOPxh3kf8y
0WCN/yum2vj/3EUNc73BFA2lfy9JUpthn7nt3B6VWw7c34NJ5zjhJZWbUey8pYMosY2V7mm3SHcs
5VGi94Nl8Om0n3Dby/C4zHmbPHc5XJQ7EKdqfKnbPhEPWjlZ+6KxWKsP1RHtOhRmTfsHFzcu2gRO
WLGDh/m+/BKI/9lZEJ/mPcJb1NvNLNEut24RsprRwwIK31b0/+jFtZxZoZ8E7e1vwOO+LrNNAn2L
UFoWdmleIRieXTCHzV2Wu6v8LYQU6QudNvr7jMm13+68nifyKc2qyDspFK5wH3c8ge5Grgt1BP4U
kPTpXSDCScF+ip1d6JxfbKlcc4MMrMwgAizDwkPJqjB4IpezhqfIA/lU8qEE0zQedZKSm8H2NitN
HmHj8jJzgUXRjhJB3JyxpZS/wqEOUXamfC2dfYN5I0beuaTJ1I7tHQXxr04kjv6GF9PIaWsoT0Ln
t8pZwrveeO3i7FZ8rP9Pagt1ZPK+FT1M2sCrqOyGtGbg/DMBx5Ge3ZJRthyJUZryQSiqN6y5XoPi
kMshF6cxRLoqwFAwW1yGZaXkRU+9m27x1Igi9j3fmmsZir2mJxJgcuWfaWK34aFdnWbk8NGsQAA6
GmzJPWew1nuaac1ZvaeOD1zC58k63Y+VitpDoZZJ9CRJUjf64qhewBWjBcxINjRRy5xJRga/mtSV
88kAIRauaMJLyzYMibYPO6KXOfTukiLHXF3TpShbZvO2HoNPB60qfFY1D6xzsWBx3LVkgSkJ8s6a
IZXUnrcb2igp0BKrvK0uE05pBbNo5WEGmEWhcYOLUcVh5Q+mz3MRWX0cQF4Nr5oAye351gVx9N5Y
pvd/gBOS/m2KWkmZK/OXmPpdi4X6TqHGhWQSkaV9n7s00AfF+Nx9EhmwGTk8aCXlj+nduX8m+Ohw
kKOiyG1M+sKfnx0LyRgfzSvWHXFL2TwnzXSLsHjK4/ivk4nG5BxJ48SbtFOZiq5FJwnX65xYx2Ed
q3k6WjAv5T4EeiFgNGjyF9c6j2kBp+GyNL+6MOzTx75ecR/NOPG7moTTm7djqdtkPkzBx9tz9hE8
e49Nhcx0kWjj9V7w2afptl7yNDzmcaI/hxsMgI5naomSzIFnvpJphOZ4QevDcGKWg+rCeZolgte4
pwn4J0vCEm2eGa/nzO/jO1TvK3QCw4mN8GzNwT4i0UluLaNISFaidz4lbNPxFWtqbN/wjPFHN900
FOaeJIJZb/8wEmpnUponfjuiaJde2lr96BU6r+O9TTsPETobA1aFEGel0zK3bkCnXfmjfeC92WFK
OSP9DuKWXT3MBWZ7ETITVLUYGvLDATGCCl2rfMjSUDlbCqGj/lrssPYncttduc3LCABCwnGHpFGZ
G4Cg7J6ZhEg2iAISo0WlyaLvwyKQ6dvSdymp3rBP3HDD46tQzB8+rJ4N0tgi6MIkih85oWW6K+nA
JW9rS9OeqmWZ8Vjbl17FJiUtupE6eadih4KZyL123XVuJpPwIfd8Th7nOlTsbo5U59v+iQzOVIgX
BquA3dVsZY3D1yp1A3NetARAjWKLCJ03No3RmaoyOADJc/1n2bTl+CwsCvjbCDvB+3ATTNBDBqhE
3tElhuc6u3OXZJuoEFkEWiHukwczjXVzqcuhoyKalyFbXY6FDQ3LFHUAeb8iomsLkrbdbWMp3rhf
NYz2opXV+KdLp54Po/C8i0lSp3ykEdczCuqOo8yupRTSHp25xyDeEE6k5LcDukQQAOeugFPQkMIo
KHnUOmZspVaQ6XWPA4yGmpDhZw5zyijUe5hOc/qIstuUJ542OFLofY6ffHY9p94Pq5WPasinR+6f
IiKKGC1gL3ybHMtxeUONnWgXOEbEZSyh2OVHZvSqzjPl03BX8Z5S1bbMW/TMmCVM/ovMSCqN27it
8vVzBIUBGI4dUR15BULfGZdWELbTvE8VGVOCgUXl+XtgQaTmGndOhqcVVwr9n9BKSgTNmeBexjYn
bA6ZQpYnvxzHpri/YW/0XurVkmQaGMPaxxpRwC3P0+1cVnKQoBTY7qZ57Mgokd2MpiS/IFIx+z30
JqWuQOJejNN/TMK0Jbe4PrfkVRtVcvmljQcS7MBGdq+9Y+q37r91UKkKWOWnC985+OFSTywMmjo+
0XXFg9jR183ss+wLt3kB8JJE5hyvQdjLC62TsXqgoFMdOobv+h8q+pwgENWE8EZqqMBEfG969Uw0
Mb72o/lZKIjxvsxX84IukcRHt+vKv0VOHnWzLmIKYlRXd3CazcrjKzg4U7r+Drkp/mYzyCY2CIEX
2zBSBnd1uGjzH8d77ykP2xJDcypSbycm6koUoJT/uAxoVAfpZEV9dhK/PTTSFgFNzWV4nr1brIPg
8hz/8ZBUO0gjBqQMySGClYbCcvVLQxxsHwrewvX3TK/T9ZjK02JGdPKHwLzxnI2TYONGXWTf9Ww5
YWwYlTx56JDmbrFUf1ofhp5+Io3FVc9bT3sDg0843yaCsBNsb6YPRJq2UISX/IWOOblrYvOHgVc8
aIw4H+JnXjzut5QFCXBKP8HFiLjojqSdGcxn0GA+12jHRLudap8GfEEHLEPsKbHWg8au/g7Prv03
+y0M/JiY1CvBnYCgAxhU/2NoEtZsyI7c2UlMvaovVdIGHvTztPH37TBU07UkyaieBSvRgt8EcMfw
d96Ek/+YJYgZdw47TvVdSegASoyMGl//RsIMxRk+lrz0g1qQ26M2TcnegHk9plkBSJdf1qnPlcyy
kVBq3kXBN0m9VrtbXQGGO5PJiatDEax0tyLPTZ2HoZQzYndjmXg2WL7J+l7UojH3BImAQpj/0+Lh
bBdPIVFRiBNyTNdL2jjR+OnwtkxGjouImqgqbcG/wf4bbyLyBm9rJoKCVYelMKucK5B75bl20VpX
zg5jWbaIsGkTL3u+uCVtqEiQmsDe62ST1lsRrjXxL3BsKKTEdLN2/h0gmIakzxLke68enPCOY1Tk
3uVk8aY7hzpUSE607urpdyiEci5uSkof+V0sPim4dJj1yUfDF19OqsDBsUBBmPNY17RO+7SrHwmd
Li0nriCu957QHBg41xieKolZIxgvQGRqMu9RynOq9PibmWoIKFfNEvb7RLZLdJBVCmvHB4JIibCi
4NrvyImMXwzNi9klTOEUSitjfy1OVaGg+iYAtpQTlXzwlVm7W0kjemIV+TzvZZPnZj9gQVZPJjNp
sHN5oxcPVtpbGcFUf0r6Og850UQaeR7x530khX1RFRnra+AA5LpbeETiadXav0i6TByROXQgla8x
lalnRDranBCb3OCofJrTBM9RzJ90UGdnySOPatJESv6Rd085bBIeZMnpFn8JN+Ameo8rIaE4Fk5R
RMEpLs34SHi2Dn4MfImc5mjIuh+HZKvVlLpmNRA6BpVWKEDFoSRcorcpM7ZAE+s59bKgZKi0NXu2
97KgIHcZ93kymhAo7bbS7jhDsnCclPN15/3H81QSTlKU6Jr2kpeEWcMjRbJi2nmoYet+WGweImv6
zXeyWL8ftkuiuk+YnhSJy3hqktuuw9FJuUhRMGiLUXTtCTb2xXxhCaPkS8980CnHVbRxBMm9K5zu
tC6utM9APGhTMVsP9s0WRIwh07RVaB+7rg7+U0HQ/aMT6opjKpL8Icg4Yu6rcuJU5bbMKIzKjITE
wwc2LNMKK8cPQYx1PuQcts5xXkKQHjNHAqBYy4CfDarCTbNuorE+ZGRYXojFV5S3aBFfQQh2tMfJ
bHsHfo/ghapX++V5fl2eKr6c5iC1FmgKEBrtJuaQ4lz4y5dD5cRr+asXy/8rXRzHLpnLQtgdyAMS
QQyt3LjoShFmhSl+AhnNrzFPuB/HDxN7LdUY64exc9Ubv9EQfuZNPUzfokACQtQe6/bklbPuzoXU
GKOq6/Nsj4kMHyVPB3oJnqUMjyvS1fse2gQR9KJspmefSLs9OUjToEw8WedXLq32m3XIMjqsusxe
JqTAYNeHnK73DcGomauA6iVygSiSHThUotU5G0ZIs+jBddsvW48i33JxcyoqGQ3V3mcdQ/1dtxKo
FMJWNkgK0q3wK3/nOtiEmyQlV0njTMk5OoEmzgFwJBXHQtoEPTeS3bNprOu3ODGq2S0zGvkfpwz7
5ewrkCFPrptn9kaJYsEqUe5exkAblMcBc1UEWjeVO+DAbVJ6d9V+qkuHBBpYOPGQu8P4D73OEX8n
yKYfevDK6hc2MEmQGLf5AX8QcGyyGv+MV8ZbPleudU6onMlfpCd5SR2IXbQywqLfh3EcP5MRH6tD
NBjgLPQ/PdjL4IEbAAIsk95KDcYOUAtlanK09DUeA1quyICZKoEP1KtDi0+Mvb+dsfrVG91RfcwQ
vS1HrBq8BpDC3n3I4OZU5y4VBIyzIF/FRaXc/tjwXvKYu3PbbccFf+WCYjhLTlQ9mL6584g59rxo
dtQ8xx4YgTUPPunMeduBAPOITSXxL8M41h80F8x/DjDVG4mgs8yoZFPdQ1pnTXYshsQ9N71U4RXJ
kn7lUN+wL4xWxWuN5APzj2nB3wJhTY4WgxF5X0iPBrjDCsN71cbq0WVBstyyDqz9a7hw8GRnlohH
qHgsjsBfd1ha0mDcbryy9SIUEcIgu7qNa/YYz+kQnzgJYIzOpnaJnGEfsdvKrPqFpwFh3rUshmUH
y2gla4nxHKRHO6r1oY1F/zRmJpTH6GaIR5g28TFa+gFia0o3oLzrWNkVBoeWL6o+YYPkDMnMWt5e
OYOI9SXpkV28d693xKj2lAsLogA0TZo/Zoq86loP1HePnNqakQWsUfbX4rDdZZOX9MfRVNDuAooH
HwW5cIxSZub3CK4Hox/HJ3ZkRLwnnNMCVHj8miVVmiMnzbXd5ZXgUYgsTyU8ryOfW4yzc3iXwzF0
9ytCl/0ChYKn/21V11KldrOmkAAH+8xlLSq13CQnI6GSO5c/GTevOG89b5pY8cggH8ITvHz2Jttg
Z3pF6eVkiboiW6wlx5znzbsc0vXUDd6Uf0h3zcAq+gCS5kOpbatpWpDU3U0mAkgx+J4XbPxgTh8g
7E64SYqUyIEYLp6R4zhghRKP+40UtmabEo3TmrI0r6+VeP0yTh8l+NoFSlC31LsAYFi6x/eH2quN
Dz6HK+TiUsfUp5ndlQ+JLeNlFzd2ZqFMMU+l98Iqkrn+uyilcBCypAfiA2zGC34TomIFwt5nNOrO
vo5BTY1tl34qnJd0jySHCl7K3p9OfTNSE0+yfLpQRBPJT2LBPnzwjLfFFeiE3i0puXHclGk5l3yU
CCNNAi+aeEb5168jFk/zFhUW/0GZR2b4pX2VMOf+Gyb6f/SSewl+wBcrj8mhHepmp0pDppiGkM2v
IVFQ5JzKgPzwG0I6Zx+oPNyTsrHyaOp0EQfbaWl/lT4LQzFS06S/KLimBSkhP1PHRDeCpm2PrLup
ViK1aMHwX2skSRyNU2+KhTxWAlwiJ0pfHcjrMG3GZpHPEZZ4vytHv+4PS+FPAFFkzbszT1Iz3S99
1V96rnW6ZvHqHJv+tkxvapX7nKnKSfZVIKbrqlaPHPjKnX0nSZbSmO7UdK4Cqvi73J9qCgC2JBaa
ZR4W6IZV7j1BwzEergsldCao1dHXNld06NqZA9urdngzHv2ZQWYTW1GJP81I42pTI/j/5RWbPyUD
Dfwj1bHq2TFOCAfhZhahO+tFk2jCg3c2cDzwpoy3iD9xdGuscK0wudMyhLaiaJrurKeKJw2ggD8/
z/nvgWVyZkevwpN/0NmnYEMwcH2AajTmW9SjmLwpyh1cLimIkKexHxLqHakYHTwK2f02sbPzJxqc
caHI6DHCTRVIN2r34/diZwpbN1wDgaSIHW5skJsfYNkzK3tsCXxbungEAuIFRK2gGJs/Ecpq+Sgr
N5+oLDvADXlkNnp86rT2Kb3TO6qOhRtxjp2cmToCi71afISVVSN6GagRLCkgaep2TXnUXdBP94qT
7nRStcm/54qHMMqqu7zmdjbBfrIrOKcS907tEIQ400DTdtVWshHmBDh8Rq0vquk1zUsRHZrAmOlg
KqN+ipSD9m0oHl/ayhEAqifCeRB3ogCyDjFaQ5d4DX9LQv5yX9c2qDdLUXERh5IX/4ZJ3nykeR+3
O9m2QbUD+jDjdfV+cmzXrqQQ2JfXJrfybQQ5QUiybes/BA1zedfDwn33fDg6d+CLgmd8fvkOYmfF
zfPz4ZIk80TDnCAO4bfVGsqU2bIG8oF4WvIPRzWPzyHYN3MhZNephzQS7XkaejKlACPSN4rXQNVn
Sa2a4FXV24ewyanYlzUWXDHPVbDHVJj25Aot/TA1SSQdlkD1N2xXRrgXkFH6L5rnxppDyDw/H6pe
4DxkPjzuQ8/CgmwLhCK91BlBlh09xdqc6jmIzgASxyMIw5HygSlSktuGw8kD3crG3ZeddWh19+yy
oAxHKN0nbnssg4LNOSNROya/1dY8e+rYjQ6AydY3L6t8577oMKtuCHRNJxFSADdwBi7bjOUn/qvL
JWv7OY0fZFRlzgvWFO5Rsgg9XtxIBcN5UbnUh5IguLOpnDT9s6gMFIXkxAd8d/GpY0XDkrsn2pFM
v2mLIfKq6kRgujtLLD4om1cJb4+BwIRbQ23eDVPsZR0RclshEAU2xjdc47Ztdn0GWRvoeD5On56f
Mm5ssqEY32Z2gqH9eqPeTaMTly/yFhbejG3qqMdas0PqOEqWFZ6phDr2OFZuDCZsVgR3VlUzzw4D
2sV2JWfH4Mi+K32d5qRtfwaIB49mZOq+ZhpkLBFUcvoIMSGY8M04VFF7ReEHLAbnblakJlwe/sbS
gNx161o912EsfzJ+x19DxbBDx58PEtFynl/Bg44awVGu+L+xBboP8xx7oBfkwYO+jZHC875ud2W8
Jv0psmS2eKzVqXfRcRpflsEG7yIpmwfWFwPW8Yi0vReuD5ErjH1IpYiYyy/L8Qn+CwXz4Z7QJJ55
vhDgpJQ+ed3OK5w2/loN2zIubB9MimM5MJMzZaIN73r4dZSIHaiIYFF43FQj1YytH8J23cTgcN7w
bvmCK9tmPBeKeRkPnC5lsqvFHAA27pzqYxCReQNjjobYg3x7JyuR1VdW2znDZ5THLMtz50If0Cyk
+wCAWdy3AXYDTmVZ/Vg3b6+Flrr6N/iBq9nRgizNQT+BdsqSB0wrzsPAK+fZjjhcJlzVh6EaR5Wl
4Xs7Ed2v3kaWJtRv47iq+wT3t/lKRCjUE3ko898Ita/aSm/1/nCa6tsLjGrdkIUw9XcvnPqpGdya
gF7kQ5aztZsSXPdGa+594dIlYqJBORlTV+vntBCYjTHf9tXOVfkzBZnrfLtUZSksxtrGBy6LjFmG
8UvuPD+mF4RFGJ6WASngDO1mDp/x4WL3pVk5ifDwbTqx3Em38JPnmN58sCPRv9QXr2vGv7OXuv1x
Mqns7lgYKbFySoE92RpyZxuVqGVGvLODuzN+hLq0GYWzql+yD5v0ifytv/BPtu6/ri7T8OKLxHc/
6LNOL90oM3MZymaOqUR43gDvlWzuE7OJzF57+gnZdia3vuw1eNiXhThgh+UwDee0QnP/1QHoZddG
MIlj3Q7wwDnfQ1yinlCRjPgkphaJ+wTybrmZE/KebBVj6cKpTkle0ryr0vowuAmhsBR7ZhvCid4D
HWcl51SGTvCkDVsGr5n1R6JXqp6WLS4YsmJj0uW5sDlLvTi6j/PWBqX4rBftdfm2y73GbJo+a8hn
C7h3ZFRUQdOHQwFIRJ0F/8IOyeDeJXn1G+Je5R4zjIkYipA/vgjDS2oXFZ2/slykr8a/AjgaVl+K
MgOblg973/A9E64ZSg9pZR06sSsrbOZroRD2fNFM4Uc8qin4Tjh9ngcWJCADsqWm/glCGwxbDjod
NQPuCOIQ2ZhekBo8xvq16a/lyMrJHbW4DM5qx1S1LVz8rA3UPP3Zhl6BX99pIWgSx+o7rVsgEXoN
dYkjNRL+B+e7/nWygAkCLHT4d21oa9znZrKYXEmd4QF0jDRqmHxGNUbhbsNGD45rkHhJDcxaOkyt
7QydDgxnzLUkQzk8smsFwQbjNo+3ojYWkunAnkdN+FxDSqrZM8KY1d2gg4ShTsQhMkSxicSEV8Lf
w3rqo2HL7tpWoeB4/hsn9ggSf9BCFqtryCxBIaaNz2vpP88SKoeOq7sfFgbkLK1gpOBRnKHTbdw5
G59ofU68vXlBFoAjE/NqiJn8gHyH1pCWs7GMDi58MHrPJJ2FFcvJ43C8bNBhaHsquE3PA/FVsoIS
hspGkRgKdjAhp8+iXmGK1ihXrFoJm6i6L9cYdEZMU4FYr5i7j3XAcL/Fi2LgUqZ5kaudjlwxAHlg
HjjPisxMxoGtUpcgTV1qlcLxoQXXU/hfkLrIGk4QyENpa+ebeD0pL6HT6nFaeh5yGSivHvVX6neS
FgBi44pdZGih/rCt+5tm7FF2uNVF4Ifu0mDx33u/cH8Nzdy1ewxp8tf11Ph8E/O8/EUoad4ERUAB
kgurZuM3wcQGHpQTuhOQ9xowcJGgptqsn12t5Pca+QU0UUwaluU1Ia22bBwzlLs6ilDQ0VY3XpA0
L4WJSSFJQ+CWX22OfixM1RNfWmS3BRQPRQ+uLJ2DW0Q9+8HtLWzb1EX/pJrezyl4lggORN3GYhvY
FBAvG2NXufUYz16nNlJPvDolgELBE50+Y8ti+4jU9XvjGjLzS9Gtv6cmIgTIndkU23iOksfSmzko
MGlPFCN9x8rN5PmERCFtdvB2Mkp2h4zmS7Jlp3PjMSFUKOBk//v3efDXLxgCVUxhk/R0jmEIXF7M
xX+3+Rhk/eouv+K4FuDcCFtxjOPz5syWo33aljUfYTc59NwsPWWXjRqPyo8XWLvwepPNLW55ZO1M
m9Kx1ZTbK9SQcltxP5/h2yXqYiV28KaAa0FftkjItxp6L5/Grw0heBCwz3Pt4yvJNkt+JGVaGCYR
xd9D3EfJu2cbhHPJGfYFjZP/JMl6W2BTDtyYzjj18X7tYlgfA9S9de8nmXwuc6/46qcbeZDGnXNo
ee0UW90PXF3QcLKHyGvoE3N6wCzkg+BtbLOUw3Scp0u3XcrbKNK0Lack6Uddvu/mYED0q0pFmILd
YW+kS3HbKcLcqtg21efZIxqyGwka/HNWJ//HJiDt4+Qn/jmLmvX3zHNw2qaDjD+WxdEFplNZvlEO
Nh+yEX5CDSycHhNgSe62CwzsvdnlrbUpGWV/pYOXIeBGE+wgLGyG/qAiso4QQQyRXlUtLlU8dL9T
i6p1yfjwfogRwhEBJseIv9ZFfImJsZYH2UFHIAQwTvt2yuLHSFhn2g+iKa5+s/BIDpasKmB1iP5x
Htrkx5bcLgcKGamzYYeS3+yBR2IwztgU6NC4v6wjiJhD137BdJrEYoKdEBrIKmaU99crYo9EX7iI
4VROQ/ZcNwFYjJmAf7FbYBd3264bDVQqXbqh3JjA97lYXBNeaJw5XynyU8oZfKkf+CzxrQdWQp6x
vvgNaAHl06FlmxMz1rD0d12F3r1L0sDyf5D6fwUZZpraYPF4nBkB9VN2p0hNPwUBqPGuQeFkgBR6
mFu/K9JR8SEZgPVTBUIz0U9SE43dsFGJu7ddFdAJXOY8uctFmXy7vib0HXRa/WdmkgesCOnMyOLP
EbDnz+pBRgk3jdfr5OFGByCNxmXVEXpDog5I8pPoaP2jge09fUg6AJoyMhsWFshEJJfYL5OVJ7LV
PVoCIYZ5ZBOsy1H3IxYWjf5gmSLFCVwqliaOGvxhnGxeOapIlhN+M6Wrbtb2VLEYgbNhXBcs70rp
ZIsiUF+ljnSyTwpPAllWUfHd82D6ojLByq5u7NKCCbtAtlvakcaqRp/8m6Z9tGbbplDx2F1WHQTJ
GSG4p2+bEqvl49dCT+F15kXU/GM9j2WqHQe/va2E0rdRBoxbw0jRp1P6J/YIjO0QZXNByQxL5uj3
bXENGmLH29thDmK/XKijWUoANDqlHqrtWqI5TLLw6PwHmfnCkw6JHnh9u1wtgPMUdLzPbnk+3K4x
xIZgts7qRdCyUBHNnphdHyVHd4rMORrNeVq1fqvdij/HOgrbP5YLgsgmlk7ylWZQrTiV0THYtGSu
6yeT1wMbWeqs/o6RXNPTFI/Jm6MTY8kbRtRpgqab/lM2pCPWQI/ki3FA87Ilmql+D6cv0cd0UN0r
sUUtNhPHXrAVbdywKyfXS/w2suHw1cDuJkwQpIM9eUsA1zpnqY49phSr+73oWrfZjfEYPOD5TCOP
AnTXZENfq1Z3xtPl+J1js7r/HPLqPm+JQcLbofh9NMESPeUGxfV3Xxps5ypwe3Pu6qShEA46rZNb
xKxSfk34neOwawv6xpwpbE4dd+PR+nOuDDfcXKSk47/zNIIA5Fdx5LVs1yAFzDII7OSsUuJuSIhg
slSpzKrNGIqe1VJQnQb/Mclux8CeBQArQM4iIgkX1HVFBMQYu8V2K4BzEQ1pln3vykxD7fbrwDzy
aCmafwKjW59ChFsWf0yo+hsoQnn7i357Z1+8KrIvlggrUtUyJ9zgXQS9kGu1NFDh18r/taK+F7zG
07l4g+2cLr+LoZq7q+uNvn9fsAqcx11VhcAU6AtkdxNZPtYbNdTh9nFEPYn2cf1/A6rSjygJFcSj
vqr1rmeVN0dVgcOyQWvPhsdk0taelOz0Ha93XjX07cz8F0mM9UaC/BGhA5sRMJtaX7/ltmrje1OL
VOzciZ/4t5yqLvygVerFzzFsVz5tIsnIrpCyCA+xGWt65CHecbTuYdPt8Yoy92CmKT9yGi/jrTQ+
RjuX39RtGpK8wxeZcIRQOEdkHjNrEO+A9gCRzOUyqzfaUoAw8kRn0wOWQCf23YTG/jmt3COS7wyO
74FMgyyf4Y3hkITRJN8JTapoMyprHovBQDhq13klIgrPNT4FUvTLHaau8t+7oV/nnSM0ayA3+N50
uk3metV/mAVLcNZ0LsangQV4/XsXRFwmaCnIHoJENhf9X4OvS54obohjrN4QQxOdyNqzJtMQ12Eo
aVmvAIw+pDqDfdTfMZEydjUkfcJntlPo5C0A1kXzlShG9pn4UeG+wDacwX8x5V6A0uj4YSKBMlwl
du0R7aNtSeETXjhTLQHis3qokt/AOAVuDsFn3zmXsxNVrxwYCcoD5pfanbdNRZHlNYl1G75SAgvA
CaLDUeEjCOlsBwAWFAapJLuwzmEIvJZkIaIjx333RDRCJq+Yf+zk8shVlrs+sv6TacrCngTwg6sx
ufeapTUFRIe2wL6e2vIiWhftDc8iB69SNhyW0pFLf7sEs7wu6tYoiSa8s+fGwUu/jPRvaPVSF6Fr
MFvoPMQKR+e8koksaDG6sAkfgyFnc2SwDsY+YCMR1WTDdxn8qT1c20/uqUrsCXoS+WBSEbzCJ0mG
8w+b4wlexkgK7HKTsZ4bltZbFAsOuTGtiE0c8m6++Ihc6r7tcO9phmXjvUqdlESgC4QvppGWUk/V
2Pc0EMBKFyl+8EhY6j4IUvVKyKn9YoaNs6+UX/NrigcUzdr3a5yUcm3/o+emE/Qy6eMhLctSFOel
y4tnUthrvhvBHwzbCcwr9BLsg3vUXo0xx7dUyq3yq9vjSNDm2iqn8XeiClXzktl+8A7h2jCnjgvZ
VfApZrXs/3LjR5E0IjnUaYtQIJICJ6KdF3AeWaPSXYipxFVXlqbbzbyPnXeBpBt9jKPzltO4oUzR
Occw5lURtnzCGxZD+Mk9G17WGekm6HitawpGPkfWtHeqhy5cVkrGY11iT2qFo5bYeLmOPmuqOaaB
MmcJR9pM/Up9IenuO+nqN6t0f8O5rZ77VKEWO/caRHr4BDm/Do8Td7s+JpY77r3zOV5tRg/eHNC5
dK6P1SjSz6JI4n8JEWIOBGs6/62bqGHZwzD1IAkAuv/SY9SwfJPdOy1xnHZ5Z64l02HL2buGLVEp
NnyZgsOIoqp1ylAwaV6zrqQ4e70ALkRCghrpWrJ94VhSwfiKCS7YXzfGgX1MCZ2COlWYuvvGlnm5
jUgWVkfpqpJVn436kal0O+Zspyc46aQmOOUc1rq9IOR/VSm2/g5l3TWIir1vQKzS9ibnXMvH2SqB
gwQpxX2HiAOVDlo1I+AcN/56Xdbqfxyd2ZKjuBZFv4gIECDg1Xh2Ouf5hcisqmaeERJ8/V2+bx0d
XV2ZNkhn2HttYL2OG3XqWMux6/eLzdAdcU4vqpjUV8c6lni3adDdAkaXkCg8Y6IZbSaCAS6nbcIa
7MmnjoQoCvt4HBGvqpzncLGa5cP7f9pM0Zscq60g9u2KxN6cqIS87CpE233SmdbjQTjSB4owKgDt
qcjGLTatDlcOBLW9Kxu9twJCQjZk6S5mX4/RkJ/qHM07JBQnYuLJS8OUT+rAHBL2S/W9Q4WwXnxf
zv5uSgJxy/nI56I9Cj/zHhM1e92XnxMjTXjIMqoD29zgPSFEDBpbxb4TV3YIlA2wPHEFubAmTbsk
BIyDgIrKk72k3I6yVHZP3uJUJ09WuQXm1h3XvcNwrHuU8zr+i9C9ssJYltCpL2ObLlslbixspkvr
drYY1l+Y1rLesFoMDo8zeH6CbzBcPFYi7PK9Q8FxSzJpC++zRzSP+dzk1o/j2vjb2PR49Q41nnLz
eAY+UR1ZP6zPq0j7yBwEdiSPAhuLvuDr0C6beXe1rAuSJvQhdZ1QaqbSYg8LUw/b51AWe44T6xEF
Y+fE7YTVOiLdr5T1LpReMMdNxkoBdfXg0pmqRn0vY1hefINQK46YvUcHqVzZQ0+C7SMpJQMq3Hip
5cANjh0gONFMOwZtv+Qi0A24YlYiK9iBlX2mzCK0r400pfWRoUG8DKoKTCzh5Sx7kgQJQu0tdANU
lFTCgI3W6WPFFFTvkeKBSJ4UiCL0w+0TB5z9QkRIsj4NfUCBx26zbaiVDJ6zqrsxmH2/tgAhVNMn
wXWIOhx0RChim+QtQQn3zTJRFHyHhgEG4ijhHts6rB+c3mt/2uZGD1l7mMl9FC3uXWGNXP7TKgxc
paK1L3XnLOq3tvOoe7IxMO4pmDt6+sWXzavT1X56Dlh0V2ebQdnBy90BSYVphP3UsT5E8+FI8eM5
tyclD4Um96/1WzgobojNcwF+qHeSaJKEykQ5DL8dJ+22a5dC+SYokvAgdghu9rKYOfG2NXKIYGv4
FsrdjaXqccQT5bmng1oabvppKJ6HxZ7tg6cI4NzAwWDIwl4NkMYsbIw6zMyVlRxYJksWh2OaBP4h
mTt1W4aM7vrsZYP5S9KF/NdTEt1BhcwQKAjSqw/jEMzrG2Jyqg3fMcnfQXXpdB0cK3nkwIGQhXB5
Aivmgm7duBNV/un/GSGftl64INHAD4n4MwUp2c92j6FkB6mck7Pussb6sUacvUIMZfhQZrn/jtmj
tb9Yrjbhs244J5FSchXaBCmvnR87vr1OX66ZbYut0U36sM2yPkxQg2Bd3mg6ABTyddYNpxwwb/CK
RscDjcVS1PoaV8+7gLpaBgCChYNdKioVFHLlu/DTbf4FOFUfsw4Uq+asnSDVW4+S5w6p35he+Yqq
LyydJaEbYxfMxD2041WNID1h3HbzfJmcjFC5TebWKS80X3nzkzIXkp9eN46CxqEpiehi5IpWnZ6I
r0Xx/VLhgdTyOHtqcrjDerLuMP+BjZkwsnzDOohCzgA7mU/DEJrmWAXodfdewIF7zqjw/KPt+sm1
opNcH71uRfQxBqtJCQzJRHqiC0aNvbFZVCbn/pbF/YimYF0Pdu539oNygZDXwNKQAjg1XKuh6hVV
asNvi/+xjIT/1LjlcL6ZZNdde1sQAMtwHyUgq39iYZa2nVFJoRYmV3yLA9A5YwuWLOHaME3H13LW
4/xnsuqxmRB+DcHy3IZZZe0GbW4PuhCS1oFK6jUVJcnQG82D9MNGzhJfN4WDu4OGmLiPjs5VdIo6
mrVrXQfyvBJt4d+hrmQqGPKKTx8MMVV1iCrXMnE2RhM0mGUYt6BTqmk3MrTgNg1vNti4kp40P0uS
jPCJeXzNtMZRsOo3C5C3++CD9WL9TL404/5tt1iY4G892xVV+9DfM0uU476lqUCFkVU07ggaS/Mz
LY1isDh0+k+hu2R59GfTY96e5ojgHM5brG2+9ucnJimOg/7upq/iysnuYWAGNRM4Bmos8wnVioW/
6OaJwM6xOmQzC8VYkyFytutJknehJ07RMi+6dgu+L3i4WXJpl8hn9DbSOLX12JBJtmx8dyRqZerh
L+5tjR0cAhiB8FvtW+kLGSDCOaPwDfg1VDrX+wGMwKvpAezHENQD8lPMnLF+M3OQBvs6d6wzSUpo
VkQBlWfHKpRqqptCp48Loj1x4RRImwjoKAqnXqAIp/awXcHoyL3L1O3XjoolYR0RjfeMg27iTGi0
2xQ39sqnYeD1YfygAtGZAg/GwKJu9gxgWLFDGb+RzwQ5knEwwRp3+84MJNG4nd4y1G0f0wI/dtwn
I50CCveBXIRbQvDiAJyLw8mabbZ6k/8n6GrVvk04v8UDK19bxL1MHaSfAAuv6A7LywBtcY3XAmMZ
KWl1oc8E7RX/HNBA6T4FfXZxgyFP4R64vXlrit5C3jxF1qUgVUne5ba7Ruc899sKYJZn/kWiU/kH
R9n8VEd50J7Z1eKV3QQsyJ6KyDE3UrGtmSSGMxpSl1BLgsxNR3OhWZkyiHIocxw14aAlx3raJW3W
fmJCXKsHvs2mOeOhI6htycGhndghYirgMXeXvwUlD3eGkmMd4+sTJBUIRthbLhr281aXaGK6GyKJ
KKiTyid9pETX3uG/DzeOwlsVAs61Ednm7bkCJg3Ch2nYMeiJoIAlyDBrq9BCkYDOwvR5RRkYHNkS
SvNWTQEmlBFyw3HwhjKNkbLfMigJwmmfpxT9jox0bb2EBmslxxvLvkfGB96T1TIXeEz5hIhLzxJG
PB4G1kNgFYhUOzZeP21N5PCm04NCWxB45mAtdX5lby+8Q8EJcta20RnSEGCc95HnK5JTOIALF++r
HzYPGGftgyTVBmRl2wzjfskQ9L+wrkxfCVJtumNThtZB1xNpJHYfDucyZN74ZFh3Fj/Y5BWcu1Cu
+d+hsAhEhQvKg8+C1O0/ZiQb58DqbTIzDa71ubfS+k6vuHI3ZihdOMcBxvo4xPXcnRcFHZstWORX
+0BZBtLOQnwD/0ZD1nH4PbcWGQ9MJWa2aeSq+OnDDALPnCH5AGTPoH3+B/xQoWVir/fM95/x+4VB
HuxKFxQBeoKpUh9VlbT4qQN2hoKMYiaQ7FuaHdfh4B0mbh2cOQQ7OZthqQCRYrVQd3XDrurRHnBB
MbvAP0wiat7udF/AHWQBslL+gvEl1VKPybpLtAad6zOSCe48aKaP2UyGXdxlWfkx1WHh7kNi53PS
1Vf/YWmcKdnhU+p93Io3CPfKKucJEQ0LDma6LnKIwom+MSEBvAEkMvX3LUPxYIOupvuGSZcxeUpu
pMOCUo7F2IyDxpJVQWBfQYu38RcwCU+RttESCrvonlqqMvtIoyA+/FE5rIeLUB/JH23WR2OjzkKD
hhYbN/VqX1AdETxmhi6MnrOgDofdKoqBsfAk/mMiqmnvePL+UlLrM0JRFMg2ZzFolHmw/7uJn0mg
JFbRPfeyU08hPCM/tiyN/Ad1Gr7RheCvGx27J6NIldVfZ8xRsMdUduEeZIuXvKpwzM4OiMvqH/4l
F/4c9leBki8fe4CEmsk8gd2useeDgj9h3j2aWftv4rh9fgzROzEUxMAMMt9pXufERz+zenmK/zft
yQLdsi6bpwtAjBCyPHai3QqNH6tC4y0vIyAQKq0oW6IvsgADCDsCMCBkkya7J2Rh4ZVeXMRHmRWI
HGylyUlizNGSXpIwL/4bA4nGTII/mxjKhIWDSeGWtYl5naIomIf0xQzrfKcXlsVxSyhtEttTvRCZ
iNHsQXDXjK9+EybtZuynJj80s+WBhIhMes9KjV9cDIpwvcZpxSWaYAJuhmTFM6BRsHJOIXb5pcJW
KX+xx9x9MygyEI9BBe3jqEarP7QeLv0DMQW3ytBi0X7q6748mgGFf7xUwYqpL3WGC2BZ84u6p64I
kKDSul9y5SXbbGxD2MUK/fsWGKKPHVUCO0BkT4TD0R7CJSWOwEvI5nPqMvmPcRFHBqwQFW3pmK0f
dNF0j1lrg3JMPE/V7+WSrKyZfKzrL/T1oFOtgJYxRiGBdkwUgTgSoaeWvVxb2Z11lfntHaWe4T8U
lv8fjL0JYtUogkMShSEBh7JGf5tip+9P5AnimltgjSWM0vnA3sMpd1/BrodsiCW+Krg0qYC3USAU
XHFhDEemG930mYZdEMiLS5m8fDWrGayTIYrzOsoaKxKTRu9dImKRcT56RG3BMFgJYdBWOyIBlFmH
KJAsTEAAdjTIA+9P5h10VMLuKxDtvI4D8WRHEOgZPLqhUOIWbeBBhLVHBnos6mjaxVzSGjqRKi3M
DkbdbEN2uPOGfnkAJSQ81LHReOu7sFPvROEm8x7GATkxKPDhcrezHQ4bwmVhknLhqjviLG9AK9S5
9CaLsYA0ucW6ZY2ghm2kl+Fj1mQ6UcMgSNsxwcJ9EAZCvcHSncidpA34UkPLMrlDTMyxDmnNRshP
bNUmoZ2JiFgep2eQVmRT0JNa2NZs0Z2HUcvhzqYZvtEWp0AfHLvp73lNs/WylLP3XVglXTspHeN6
VxaL/TMSTNTFydoFb6MuG7pyvPwkk3KSZjH+6XphwU87sIPhKN9ojlNyFArX6kkYsaN7U9pTeB0r
zQUNNsN5y3Qf3TOpLnPuvKxiTt5ofdeIlnAouCnzflhBo11LnecPxtFhGvftQNaeVagmO3PxlA81
bStRkE4QhVfDmBWrtju5/xXQNw5OsJTo9WFI7pmCWPIMEdNwWIgke+Qys/WGRbZ0dnrN0WBmLbA5
gRKGx6nvrU/s/OJPWPXEa+JU7g/EAVX/OmG1v81EeBoipIRBPJ1sUTRQZ1Pn0Se/EsKQJyykmPD1
aIbFwpQiHp0JHXrijKx1E3ciubVlens3E+YmYl5qKFBTtyLn2wQ8vMs2XRdfxZ0HtWfraKvctwzy
3Ljuctd7Yoteqp0hyum2gp+HZLeuoL5Rq1p1d6VoIPVvM5No+MID05B8yPSSLspNpndZtpRidkGs
FJbvCNWoM/NS7JoQUfoW+gFO8RGX7z9PzOFbSVlLOrPJul/okqhFhNGLuna6Ff2Hy8ZvFwyV8hkZ
WixOYLhPH0R6AGiSaBkf7C5DtU5WM4od0FofNVlQUYz1AnJEzmnvs6map7Nfh8belsJlQVKS4/y4
eAy7j2Mxmemkxzx8BmnA3MBjahHxoysSh3M+c/KWwOlsCKigy2+ihAxFHKFZeAx7P0DKI3BdnogK
R4wMhEwQ9UeE5LtLD2H9ojFO4HLpYbgaX6fpkzsHaKqZ230i9EHw4/vYKndMnjKW7GnlNeOH3ybR
eqJbUzN80TYCrR4mq30c+KSZf5MGaN+oSX71TBLH8rCogDYlw3B2wuOW1vuOxMz2nlVXeIHE6/PQ
SUw7IBdauNMruTXVpQbN5hyS4f98dhOG4ElbYPgTGVm7aE284ZB7YD2+UemLB20oCrcOkRgqFgPk
LqqvBdhGjAAkI6zE6C6ohk0HcaA84BOcMUL6liO4vDynIofAXZ9m4QZMf0s9PtXw25gYTz4ernff
JhfgpwZRIS8RnFlgYlGQKqd7DDMPTfWWv61ZLK7r0mF0wczTZRnKhahhIIUV0ccrnAEe7Hxmtu8g
rnkBqaDbvTY6fKKw9NrdtJrm0o2VPW99x8O73q4UJJ+0RVl6YGswMwovxXiOXKh5W4oNN9pVkxzf
mkXRHnSZraEOLbl/bANmzjsxCPkXk7DicFRcH5uuacRHMYvwAnqy+AxbQi42RLQo8vIG2f+0g01H
3bfELRCFi2Jm47Mgo8NxJv8RMWdCWl7QjuFuGsamxfTYlicXkY06Lm1rvAPjGZKDKCFZ3JoSpfWB
xIb2ayXD0/q07YWsdQsqXkU/k8xH0kvNY4TJF4GF1Zftj2Uh040jsAfUsLJFSkgIn8XoIxtq9xuW
7VqeJgIFriOAFbMRyTL9B9WikNvVc7HLrhJH95EcCi13TM/a+jzr9WZdAMCEbJUUuIj1HkZ2tG7+
+CdwUv8363qs3qE1VSv2OuKfs7nBK4FLtcpOWeNYT7jbB0xpIZKLO/IZEvtCfZ4ghV5Er/1DS4hW
eiKkt9rWKkGuEUM+SupjFAEkuWh3AUMDjwAhm8dAO6ajqbMLm9vlKcl5SI/YORfuZpmR+Dn4XKFI
+uDo7Knskcetge79F2xxxHbWqcrcHfYjbAQIVbUGjeGRxARZjc4lH5mfQ0R3VZbvgqmSpGfAKVrM
rYXAXwKmZFg/o1lp/2TZ1Zj/KcsSi6JVD4LwFXD8aPk21I8rlT1/Ds7eng1rOTjbAkOHuyMmivw9
2Xo0tDXt3AoIAnsgyVH8j7cYq5DsA4iYdlT70T+FjHRCftyzCGo92oWNT9vPHGeo0o/UbRhpPkjW
MMkLeXH4LIE0Rhg3eUkQwlyWauzcf1Qha7GfuaD+tWThfHUTIdqnKOyhWWkWNCvCBsHWhCewic7Y
K4YzqQRpcu760XmZIlnzWrKtcPYVfip9JjvC/Ecqs/2nYQpU3V6YKtxhvpEsQaewW7eDDaEbLaE1
3oNr09abmLFCJUvOlIF5Y+nSKKc5ki2mY6V6rQHM2NckZZb9tyuJCzgsSBL5TMFYeZ88gJgv4hHS
U3LM+PLF7yAn2zktOWo+5ludsapjELh2iXlVeP/RRPcI+A1f0TkxkiTZreV4E/pIjyncX8svKMBD
3j3CEpJxsE8QsDAUW0h5k6Oz8FCeE9yuWDoE4lFOJAGNPvFtrwtIckVuHcuEUa7aCgMtFnQKnBM2
ca7lc40pl0vITjJLXjvAzPBGI4qeXRoBX9+B3ZDy2XF69s7YXeZ8b8/8xPeooxFn6dEfTtKypHta
A79iJudJrFozpC6XXsby+33aB9U9z2lCwtnMlB7ocQmAJphqucuhY3l8pCyTzdnOEOExI/bD4K3G
4wAorhoClwVxqz7tvBM/PdqZ6HXEnQgYnwXhOdKjIm1XFsEz57xFwtmiGbXCJmju5s4jiLNfa7T6
EGyi48iSilx7Z3IvCmywOVBi0mx3VhgyXcTXUm/90Hj+HolBUH24BauPU6YpyV+jDITJRk1pJq9E
TSCChistc9QFRS2zF0ayPs17yaBAHqYeijej3foGpoh8+Kyg0wN2N9s1tehZN0FPqukLAiuvvl/h
VOV7JmnJb9MCKcWziBxtX09kZMa1o1lI0SKR42eCznxa62w+s0BL69j5XeBdmanh5UNKWW4HICV/
G9V5yBll4cJzHR3H2tR4uzXaQsmgaUWrUG6W2cYzXyhl9K4m+CYi18rrmuNkkWO584eQTFcbCIt1
auU8qDM3kzMfQ5fu6xknzXzzFta0ulMKkz2PWNZvVpwGhJJ5NnE7oZ343xQPnChjQyV2EAsDi02C
oAFpbUWc0aGOPGLmMXiCOhWTrx/RXofVW8DY7hYhrMSFX2BxORmRi2zLJIKw6boweqOqW6qvCKP6
AmGgy2frWY4NMpdcAVnB5Yte4x1grwQliHMHxb1GHiB3gyrG/JKQ6YwI1/Ky8rJ02mu+Vklu3w8/
1JD8dL7oA+enGdmdHnGjp9G+dUf3fgrpX7B8Z6kVzyVQizP3zQp9khKQv9ORjfVcwKpiPLN2/Tq9
6NZuS9TfCuLAWcEnk3vlMwI7s5lQy08myvnzRjIFNaPXmbljkthbMA2Zx8jGqdPshIs6sCAAdwEq
0Cmd7Ys12DKMDemD3Z2sZpIVI0ZwDJBzL2004WecnWAsIM9lsVMO4f1t64JqqchryJIKoNcGYW9w
KUSSkiEO0QbZO+nh9MSIoQC83rqXdl6D4mDCuvB2pN/w8sgRyAvkRB6EF+bMIWyhJeJsB19i6dik
aNbQukYet1g7pckfLCxz9NQN3Lx3pVkln4/kz0YPhVTL+EoW3lA8SfQ5N3WOchKqBnJycC+zzDw1
cK9A8UHmw1tfLLmEaIUpeR+YSNAuQK7vkPXlSXJoZQasf+MYPicsFDkU1XVbG3cQBIQHXvNBo2ue
bOk2DiDaHB8CAzJ5tlkkWTTxlocwPijFC+nbK1ldugLcscO6WIdbwbGKoybv2oOSfR+8eVFOV8ky
ct1jw8bl0MP8mZB9s6lh+6TZ4ueBCN44XlGD4xyWvE9DoIhDhLT1Pc6B+JuBk0NXxFEJhzRiXITM
wrY/MgavRFKiGCSa3O78b5OXpFZTipAMT5dJ0GTSEcQD24Tr8hEVEElertO4D/0ifRLVoI1TL7Zj
wDm26RMIPtjOB3gPooxye7cga7qFnkjfPqwAWl9ZNLNHadBUlwfJSAMZWPr/SGSgfbhC1CDss2dE
VECfl4QIDDWVDAvCiYTSaTDeNyoUaCVszPAYLiFzeUirvV9donrw9y5DCmJd+kqaLaWj4GQliw5l
uSwMSzelEHpx/nRw2XFHMHzmek5iqBrpv3yyewIX2xm0dLS6f1VOCl9aJfkvPRBYCzSIf6HHku3g
4BE/uTWjsg0B5IX1yzmMlD8ZeQh3FIlEf1aWEyApq6AP3rWtB4/Oc1XfHHODKhYRHKDy+4x2+7tm
VlVsgyEoXu3OezDKRNXDUBhxFwSqNPEy+C4ZMUsAxjFaLNs99tJ4oD5YBzITB/uQc0Sg1XyhT5/k
nt3qSprBqihzqmopqETrkfoKyt+qG+yXNf0jlCIEgBDsm/Ip6MScX5VYyz/O2nrOrq6xNih+M4u2
J6Z/X3/LBQ3hoV7dzsSoU4neThU94dlh9DfGTeAU3cYqZYvkoantj2Eu9Ufv9EG/r0PtRLuhcCz3
0qZR8skzMfcHOKZ++jFXALnjwBoZkAfBIq/1Qk+xDdH7ERNtupSYpz4RCzdsIl6jUBNO10XTOr8P
vQbBqSPfvmtJOKm3gEpIBmXw5Zpt63jZe7PYOK/cEkwGViP2i9HWROjtYtuMY33FW9JS0TYNqp3F
WeyLvfiEVXc4T4FjhKmyUbsVNbXfq43zz36esWDlFwLSuuabsfkEF3rIsEotPIkmqZ7pfNNP8HsM
17BiMdNSQZJ6sZ/aFl7EtEbtW29HYgYQ2bUSjlw8ZK013a1NoLp4oe/JX2a/HzjETOBH2wiJGUbC
mTEfWDM8KQaZ8dAnlcehrmy8caOl+BlvGhNMKQxYQUHxgM/OmB6adsT92lV1F8FMh83Uscbo04LZ
WdHh3+k7zXCyyaVC6Kut0EEejg2PpqIaXae1DxmBJnq94jrOWMj2Fnb74VF0ee/s6by69n1p7JXk
Ltftpmhf5smIj1xmeJRHicf5ue48xQcLWQ7oBCJjhduSZXa0nIcVGePeEJdTX/uwkfKuyCfOx4uT
ei3JKii1wxmcHeecB/eg89WBtbxSv+yhjP+ZsCEt3oesRstMBAqshNgZCbXdFkO3Nnc2w3rUZDUT
XDBhYTKBi+oD3PEzI/Tq4DT88Zeswu8EYo1VBULdTvnWuVDMqQ+rXWf5Y1+h1dzQ8Pf8R7XWGRC7
lLwANO/zcDc5pjJfRdoKAtisxSOmwa6aOOq88UIWjbe+2HDm3HM3V8ChLGeZg5OiETabnBKU+FDy
KJgxNHKh3PV6MEwHzfrgD/2PxhtQBg4iM4pIlFRc0g0UoBRsEJ0U9NDzwEpVxYlyxUp/DFJ760D4
hIQgbd1spxYN8TYSlqqe7YLMv2HTS8Jzr8PCxYXcawLYdGX9INVzIdyxuVJILeO7r+l+mW2Wabr1
LYNr0EWIC7tEttOfyXfX7B7XvLhrHDW8IvO266PbC+hgEjOIzcCgJc5mcakEq0YwC2qdxmYTlPfT
XWEUHORKJwatST/fiGAtoKivpkAdiw2oDH9L3i+9AywqKyJZKDk3UwZIDCmqHUFA54vxgoPbR6i6
c1C88rhE68i6jcTMKkaxRRgqqGbcSBFlIAGyAdA+Vu1ad1fTCtr0pgcmTdSuQTtYEroSncrJU+Gn
w9j2o0X5i+YFEc41q4p8vbfm2a6/QYwM+WOD4RLSDpiYFTn4UEXBi6JP67ewFvRPO1qU7K1PZXJE
D598og3uTtDKUN2ji7N56Wmn7ua6R8U43Qo1Yh2ZOL2ycOiDC0BdfAU24ksn1r1xzFGhKxC7vnYm
+Zjx8GIIqyB83FuKTIet4dr7DQfk9AchfZXhgGS4uBmcUBZbp+mq6MwTTToFhL9bPoPuvtiMVMPW
l/QCkETG5Wz4vu1Y+wyW73p0Bag2YM9Ol6Hr0lUdfbU69d/VDxfrzN8Q1C+505tHkl+NfWcJ2/+g
MvTqivRmU4DbhM6AtiTuijF0PkztmaU88F2UKYto7IM+k0UiTr+7zFXJvnKD4j1nlUrMWsnLh23v
BlB/YWEZZay/o2Z6S4o0HbDYiwETJSi8ytn7VGjVlfVzknzz8q4uMFwW+mgX+iy1t3SYN9/+VGvi
kvE3DUENBkAUxc9UAuy8nZV0QIUvxI11UvqB2IqwYrCnqmREQ6ny3OtfNP9YnUqfU5gzlMmz99qu
kzlnUQGCoeduId2maLEodxJmPJBg//aolYX8oQ3zxo8aY+mZJ0yjop9DnFmikzSCJKp7UH5TIMS/
+LB87xiEBRn1GWT77qNic9KROMW3jpl/cRCa9SAG9wKV+IdPXPw9UgaiAmFdjXpP0piYEFkknWEU
EtQTI6rQewcRKYlsq2bLfUOj77UHjfDIOZU3AhDlFBlGz9LHz6P0NFfHCvh5tit8p8P3iTjuorMu
jYhSwmWxcx2cf5QuVnKyO4PHaFyL8peXfPjW2NyhyUrb/WR/RC7dAhUxOmRSENrMFq37bILEIcJ2
HtP3ta/VI5gpJtctbgfkbQRL4/Bovbn5pSqL9L/ScrlfOp9YzG2qhtycMZfUz02kwv8y8COaTHah
Q8SwIWSsIpuaMkYabtb3wHjiNC54JWPLZWsZT0xkO1Y4XEUHFqoJUuBGQUnJG997acNhKXFbQaQa
nOpWMXVO7bK4uEWqozkvDONCYkZP4TQjq6m7ua73+WTksNVUZkRBQmQnURihMXm/pmNtnEVpi0Rm
yJldgqdEzEht5gwklCixV8SUW7vS9/2rKC2F5mN1iweuFzbxcyQELPkh8Fnct0b2QZxbnE57UlRM
eEhMcGODA9cupo+kvNGGqiFMB3Q7NkbMMdXjT+nkYNdCAEIYfklDmPEfjMxNhVu/NghzeM8p5LyN
xqgCNRZ7tBiftYqQA2zQ2q/iOmMl/m/NQYXHg/asMq4XZjkQEcjCqaG6pS+OcHFW8cwv72z2qKBh
ANKNM4cY4ZPmTouEN9DWv7Ho84tXt1F5bte0y46WTJtrUxKcjemvn2exMfnqkt3tMdXZzhjKvgwO
ufScS4h871QOxUXZQ1PcLLRRe9UkR9h/Fl+QPIVPNwG5Y4nhk8cGLneKSaGPmR/74I1kkb67Duaa
Q18LlJYnwN61+ZrxBiBfNX5UHRSTs2cIgeHfGRkfOvy5drwvnUzKXIn5IcoTfSzAZlj8LSFgEyb8
TZiJjk2j0/zBZRFeicpFwODi8ngJtCB/GM2EZz+EFkOv/uSs9sp+EwCLum8cfyI3xh5q59FfTe4e
fG6jCCm45ZVDt1dzWekeETqpCQp4GAJCKvjGD+3lElH5BSDJnMCbNxChS4tmhRU+68LeDv/iigo9
fgjyn4/oceaAuGOkuZs6Hxk/4GfU4HDsccEunTsjIPtmkVCkPLolHHc1bhcqT3MXdSRz7z1th2fI
EsnvHIDU3KrKcbtP6si5INOes+JHAMl4B2OiiAVJm3/BMOtD4xn3HUtG8C/jRibqwqEjwCNOMhdB
5/cR2gK9FT0sPIwppv2P/npejsYuwPV1BIC8o8nm0MdQx23cJzabkKAXTGkyLf3kAiZ4/UaVsv5g
y3S/wRrzy4iQtQ4TPCx1+wAJ0S1KB9NdTpjLelwVJUOMnwTrUkQp+ElEtLPyyUeROZLEoW5OQZrz
B+bGhXxEPdXYyFyouPqrnwu53kErtJYtbsEAPzkRKrD/nBt3a2jokni3A8CAA7qq+rfvpB5PHYAm
2AaBW1SXBJ6VBZCZWJRn3+ZPFZsEVSbDYLT2HJ8gI5wrANcSW+E8BM9rN5GygUw/J8Fa4WvjbSAR
OecKfXM72/qLEd5xjwF8MvvJZFPC7Y2agNAUfGntdnDruri/qdvfeEvIkxmLaonB4BSCVexSHoXT
lyCry4R4rj94WRB/TonwjopYFBakhWfuZFSM3qkglBMmGzU/NHssR6Sr5BFr+/bdqoqaRiynaybL
FkP8zp1rwnY8NYsJ7lqmu28ziCHYur0zrQcWt+VyDplrsXuHuNz8RUcc8UEUvN/tVy0BCR7wFbh6
fwsHWt790pqnuChv7E/gFqSJsNbqk+jZLXjPqVw9iWcMez+QpRCMwVB2pNVuCrQqG7u1yM5NU8qp
s4zqsQfEi+Y82d+uc2AwFUlawptu6lbXEa8N67KMLegyNrFL0LqIVwI655eKSj7bw9Gyn9sU9ObG
vn3LDDbrKT9g7ykjRhwtJ2qVTholka7tO9sO6yOxk2RV0CKt/RFwD0KBgtL+q1gCzAwRJ+1xRuXK
74v87BEgjUx+YY/leGdS2VPyJAN5gKyXliv7C5Irksy3YF/OPqSukCP3TYsF0Z3yHPalRroDpMbJ
Wna2cHv3MVvmldsGJz9iIPTTr1MmFpyIa95fZ5vrORKdjvaZ5zCZYiHbrCh9K4+8WzQfwzP9xICJ
Fx/Rv7Du3f5CxoAmq8Dk6u5/HJ3HcqzIFkW/iAhMJiTTAsrIe9MTQtKV8N4k8PVv8SY96Hu7Q6qC
zGP2Xpv3vvLQ5ZrtC8IMgr/Rc9C/9EahY4CE65RGUyPlfc6ecIOfiWE067vtu+F9T+iuJrjGjOWl
hWuTRR8gFJi2MdQEnK9EFXhnPDfswAHJwNzraP+QXDm+nZ8cTp36MtCFzVEPabmejixPMjvie7Uw
u6dasVsqJ2eLOuY7/hD2DZsW94SqY+R8NDOQlNaTXeR0eV0vDeM0Ns7an6Q98CnYGbsEHsUEfUhu
rObrJKQuabYMlAitycwpNLMs9n4X+C4xKVCkdiA06wDn1XCw0VjpZeAVY7JaPiFcXNe7vMVexbMM
xraZ5pbLlKSEW5ahEwPRidPtBCBBfrHksBHC0lePp64GOX9BMonCKisgKgQSp8bLbgRLuZ+NDptE
PQ+3uUGBS7bjym7HWOyR2XAyUjWOpY3Yj5CDBKcQeobxShtcGCEmGI5O8tbq5Mol/xZY/aCSe6bq
MIA0Ph0deUpsy+ucj2SmUDak4OkSUik/VGGWt34Cx4BEZpwzGLaRgo+OCBiWcpzHRqe+BYISiHgd
Gt5wYF7OiKFOp8ctGUg4YfKgrkjeIH2xLeLk2ioM5b915jSdSzJAioOrZqQRJIGtqMkYy+/aAN1v
wqxPMDttfcP2NfWegB9B8GVKr+4qyySoqsGb9ruRcjmGCCi1CMzdpnB2q3SBaSR9unAD6apGV+WI
c5uuUFwnSdoABVCt1JH6ZdL3LalIUUmD7kUJIA7nZlB+30U9QSbiME/gCI5FblNxzeSp5ZcFLNpv
lywo7LAjAtokF/Cv38iPO6euB9YbYguJKmeWT9l26WYNkDDLKdh5kwXB6mCy+uQ0srlhpet1XNF3
LXoSz+HbGNr5XBTD8N+QL6NE0UTe857yDc6Be7ufhqy9wTvbqfnsksY3XBWmXVroeLhOP6yuxX1Q
aZhDSLK6iq9G2wubzQ7PYoDQHYBjTxvz1XltMaM4WLt1RpgJ3uUzNsvmBE6sMt8EYvDiCX5H3N8t
gLA2zn1qC73AXHT3oNQsxmZns3pmtrhBWkCvhmf40DFoy5/dykN94JGrrVjcp1TEObU7PqUiGdw7
PBPkALEB2BktG+FCa9DYA1uGopiH3bdSFWTaZQUDRcuX7uOakTtw9lLFmXVwS2bnJNmNRN2g0uX4
ZzNerqxm40iUqqaN4qkUcX60U0Iu4bNM4Iafisq0/B3AYgzLk49EH5lFJ9tqPBREWK7JkQajFF24
rY3/nzTKIg07y9iG15bktiIsUSTfYTlbnjMjzvUBvyuDnoUuXgUD5OLbmoHkU9VTKLObHPSVoxxU
mhLj/lNiJBndjCak/UhoZn7xEE2vpxZSrfg06NZzMlpQ/+TBbOQJeL8tK+FSDvOwfW5CI8QNeLlL
QLqmrVvUs3DIvsdsqvb8K1+73Z3DeIv7kAEoGnYlizJmXYqkdB0PVdyiZzG9DB6bSBkR300e8pJr
BUWOjWAVo48MueukOJLRbSjSLIgnb+44AGOBqDOR7B8x0gPWCnqOJUG+uJdAlgFMBQ00pH9rJvtg
s3CE3I6OLSt/lIMKjdOScxkdPllbANQKohuRJFIHpMaN0S32ejvViWz/MQxcmN7EluliXm/szDrV
4I9Q6ZUY2jHIQ37e1Bghvy+Sr8ZSvh2JJV2SaxvUykSypbWk8faxcF39S1HDLZRRg1k+Eu6CHyFs
UYgsFLtDad3lmb97p2h+3/oKn94Te0dHfLTOaADxsMVsZTeNufUyWhZwLhFy4WL6FfQQImapmsLG
6GcuX3nH3lZWaBmbGI4tlY6T3ivi0S0UTVneY7Yr17m/w805FxHnYFnfA4gSaAlB3CU3mUS68dBb
NNjf8TLAfYqsQSwxy2NknSleeZY07o+knLB36W9cfjjcbHg8JqZYV74Jc/ljxZqHBL4aWjNj79aw
K9Ka1V4b2pi2/YgiH/YN/0dww1/+Mm1u8iKwN7BUZMWSeaeG1fL8PQhl9Thz09Y46qZ3rZPqRmrm
DSxgConII2MjHFCE+YRfqVibmKYrSqzANshQYc+des0NKnA/IVwt2wQLF1Qtc3IZrF6acLs6V6/f
DbHB3mkWLitSiLw4kz+LnLoZ4aWdJuEsmnZFXKn96mYpOrshNz2lg55jGCDflpZwbDSjqBHhA5dA
fA/zg9sBz57FKstPTai7dTtjPx0yUJbe3AJ1AcysWvu05Vu/3MGg9QQTNwg5CH7MxX9dGHmU0VD5
q3ea8NgMxxZtdr4ElRwrEu8h3ZjPZAeRrMlwyu4vptMO5Apnoig587D0OABMmnhm8Axq0vBIDl/o
zTBTbHYGSBAxEJp8n/oGGi48hiNUwa4uzhWQB9FgwOAwJD1t9izeWqKDcvOwshtvP4txHN0Xt0Mo
S95S7xJLpD1SL4Mm16kzYCWno2V/zCTMb0Mvx1rCv2Rb8V1Pa1EHuO0GfViS2BSfhUr7PL3mvfEc
bNEFuvwGLwHI/ANxIZzSjIRNMvwSs4+hlrkg4g4q71womL0gr4F12ALgCV4R3gI65pZfpufi/liY
fTg37CsK89etUdYjxV0M8MWIpYUiTKJgGgq1mDRz10Q2D7bRE2enTSYHieHKSuGqcpm0nrVQ2e52
NB1OdaJCyLzCPIMGb2TmH0ikHP+V1HHzP/QNjP2IMLLVRBpKByVFQGgZuPK0Np5GQjDoqoTmoRdW
57ou/m/26rce6HHxoBwIOhNMXYBOOEGbdHqaKL86/4pp9gAoLsD1mYHfqbH7ltmdBzFI53fACRut
jg2Qta6L8P3aFYjF2vRMFYDNxye9kn2gUa+rfJuPRZ175WdMHTBfK5688aTrnmyKKvEzzRq9Hvzz
vFijPrWmRQKfMQhwRYwtMLpqa11JV9opoxfG/eOMDDhFx9kPlQ0eTCtFonoC7SuqJne5lPRWqEH5
kKqwQq/GIhm1AgOzvMyeUMp2zPnlXJBs1NE2BCs+iDasa2r+0ND+SGnE/IJuLa1Jp0M5bR8GZx3T
MwMbuZ49Nn9myErLfLF5gPyzSajyN6c8Q8Yqd8VN44yE2Nr99t6Vpj1FZlXUGlv4gHtLYBZhpiRj
VAS4DZiLtks6X4iIin+HxiFOuZWxGn6Rh0j5RWtjtXwlKOACFxmLPBOu3OlH1HPE3kyLA12hyYfK
OzLXg4FcdIMRNESrse5zZmNmmceJNIQtnj6N0WRT4rtQurlGG5ID1Cs2uiiLqp2CqJQLJo/Exsym
QJJiGO+K7HoY+sa/BrowN7iZS3RsCSH2dsRqilLNSxIiS7w848HyjCZHvdkscuNQhNyIlFelH8bY
ZNu5Atk48GxbdXzNKYBMapzV+JOydXwxS3Nh5YvjDKW81VAP1wL5B7Mp6gSG4jRsB1WoRh4W7HJA
JVaXd8AAeUq8ku/6/1lAAuTD6lCIRFQ3LgIUGpT0inQZb75HKp5nl8GXo3ntLeUqI5Ih0tdhFkqh
/qUHvIVf3r3lCnHll1snTOVqCU4rjCV7gWNbWMZ/iZLl74ijvObbsIbXydhWLFVk/lWBRun1DSwG
iz85vKwQ2njP35xds3vCklzZl43ktp8ycdsGlBOEcfR87ZaRGJhomzVfrq8H6Ju/44wGDBqp72+P
5Gal9w3Ep/UUV5XsAja8e3hNY3pN5JHmTMhM79VnVMapCK228TtmoIgcH0ebXdNx7Imlut9GJvvP
bKtI4eDzSRuOW+KRDiwM5IkWCVpeOhRvIBScP9lk+RlJNZh7jFvZi+impLvKXQf0BTk7cNFdZZh3
azLj/CVatHqaTTE3x8pdLUXCki+I0gN12x2Emw3PXb0UDKc5jI454ub6pLImuVeC1fZ5dph2EbtT
+thSZ6IiI2PoXOBRIo3Ng+MxgL5P60q7oMYngblhGBUDmSQ3AtfKsCCQASC8CzOW5eIZFk7vSXuC
NqFOMPeQAd3dweUlbsdwPRynFuIhQmqxxhBD4bvGqe5jUjEKlAIF02fRE9XTZ+yhCRY1Hhq1ACWE
a5M7B0RpCapMnE77aY2p7di5vMZfcYKRLfRiQz6hOwJaP9U6eewqM/8njNy8qRmTM4j7P6TL8CWy
/WLb9gMR7z2ixGodYbCPOaM0cLz1jQRTgT5sHMxdJ73EPhlI4MyKHVo4XsMa8JCbDRu3jVtU+sey
qIE9kgygbHhNdpmJItjnTLj/kALOgmwuY6vG0HTbbr1G2560N4jTsEQsefpJ1be6hHi1ycuE10Ne
aZmSeIWzoXivjbH9zgmP/5dD2bSu9iTnF6NHchmwZayvOn6lLEyxkjOuscjbeGmswX9LOEef5FK0
JfovDl8TDX5vvlQgddsLaTzzkb0fn7KKPYIInVbqwEN8PlDcAI5dgD/H34ytHOQcUMrKkylzxz6b
ncp+NtPc/imWSyQuTlt+8iHY4sozSlOdKfVW1pQ+vz0J1WaCVZVXx6fJNbUXVog/iPZK5HAzAhIU
bMd5UpibNBJypyiYmZHAtF3pafbgbyG0v0VqNSYXvkEHaLOF9jmsTVmw6Gh9OrrFKGIg3WM5WNcj
HsbsMDkLvipu3vpu7TM9Y0/QFlQi26pDZ4Ouc7Ntffc2qWL6wOcITsc3VFFEXkIdGUyjtXeIWdL+
1zEMgnmSMWT7rI15+NdvJsZ7f9SEISEWyV11Xdq1O3/jvGM8C3zY/U70yks52aJbDiz3zF9iT9df
Nq31dNNtMXLMg1vHyY+FhKeAU7cNzlllJH0fGoA7nKao4e0jMnJV306dkvVxoK1zAsfrZP8sqphF
OLF2/hF54ETGB1Gu+0vbjy86gcISsUbdUYKIKAhIom4nQQ3+C91uXqcOjiOEboEeBYaJJE3tT5d1
sLwZSANbXmrc00BtnLQithfREmZnYwbr48SGdVGTXxLnUvSUxe4Yy/oaWRkZoQAnmp/c2JhGZxT2
z6oRxQdOsuQ7hoOno3rl7kbN4dOZjrOHsz0T/X3cUiUGSTpDTW/GPvkErY39CGyTy2quiTuGQQlL
PESPErAPusYplJ5DFhZBVWUVFAKXPwH33h5KKAzxhPiHhaObEcS8EM+tHirLdf4BDJgBnYve+SpT
9CRn7BZ0xE6D2Iewr9WLXOKM6nsH20jB/Z2ZxZ1lYtS701kvdwoq/ANMVAp3eVhKtV2gri8gCqsF
ZKJZ+a0TZouF36XVxSCo5rsJNCb6wvHczc0C2AyahnWyfBSC/FQV4UUjKJIwxVZsHnB3qOlR97Q8
B9VjVb1qBpmf64ku4Xrt0g5AeM8E4LDRAMkoNabcO3J2rxdaCoEYmChX17jTAhuGdzZjmp4Ig6kz
vzMWTc37qmWP8IetBp92NHktsNHjjJg6S25Z/hEifWLR4AxjlHt4Suk/7FnmfM5F8mwspsyAMfnx
1N/Uk3ReOcQ9L5Jpmg/B6pXJ54BjYvi3rfirRcQsd7QCV+PdJrBbONVXl5bu9TRiH8BegpSgIgQK
jXFYrGLqbhHircNx0muDoBBJjLGEkkos5mm3DVyQXczo7okdL44ICSu3OxRrafswGjy7f3fhvDYn
XLhtc7fiDDWwTcbwngMQXHX6QPJXZjP53hjaoLpZEQ+zOIXqgL+cRByoY24ZFIbY9LXmYMzOGwc0
Oi9iAxM8yIiMLuhHRppJ4c170IDrc2hgeSuDTZrLa7r5vcDtO1T9EVmRVUUWisQnmWAyC72K/CDG
KUb5mpMQYN/GrUvxykACuSmT/V68MpWbfn1eYGplJWciAReXaxnvj2uyDSS4NuCp2Y9/r+mqk9vK
2Tu3FqNltlogbM4sd+zkH/FeiCHBFQr32LQpQm8Pg296JkFndVici96sr2U6jdM/Lng7uwUKweeV
Y9jbITqNeLb3ev0JJUQSP0OZ2jeK6yaAE5Qrj/Vxd4ynR72B+uKOS5R9FjJBdEkVO717a7pmpyTB
9H/ohgVTGR05knV6eZPBSmrRvLiUjJBp3FJVQa6oeYMahZL1JGnq2S1URKnn96nCoMoNAEKq2CA7
UxRBfQTeoJRUgIna9YGqxyYXQEGFugXuKH8HAB3rDWMMNbzMlknoGzPxDgGRZ3iXqgCS9KgzSt+P
FseEe3YShkNIqGqN9Tzd5sOaSGN6T1OpmqtGI6gNmKy2JvFWXe/fO80ymBGDSpO7gXjK5s+2WAke
ka9JGKdpnTICdeB4PqNvn8vLnGpGZsxjfKRPCdJO8eggQP2c8IM5tz2pxePRiikwYCjY2H3Wgq/r
OJPcvtMi+kV3Aea+lATtvkd08sOEBN83KQHiBjHgYgGLJ8oAWaoRt+lLW6n1i7pinR87nwBnIoq0
JU8o4GwsQ0YrVHVAa163t0lSD/k1aQ1eftc2LH9CH4AhK2u8HjXDHaDdDoZNbIAA+G0HuioDcAWH
CT1W2/lEBeBWG24alC9j/7hUMs5fpmLO0PfztXBorTnLeK4ZPzYeMtfy+v6FTkMTPZpYScUGythG
gig6EY/ue4tBZQFiMeFZ50+U47+Pyl+Hf7lPG33GCDXJ86yklb1z5VnGAxNzHT+JJO+GM2UMyYJ6
8Rw8447FlVLJQdQPC9rsNNp3PtbZlHjeIjdDuUVPzTqbXZNJBkkssJvHlaQ4pcwZiJmFdGH0iI7E
kdm0psK2CTNSV22C4SZyZTZUPwAJ4FosqZd9dEInl0VgY2GgZJOLhWhkfrVdJh2I5jq9XKw5xxMm
Eu3+xOStD0HPYJr0ocLgEvX82b5jFE4USZHzrIb7DebuU1f33bdBCzHwhhPFArABS4NMCPhmPVj9
eZvNaadVdRiqTB+5JyubtWiBCihQpH2ttqvYw8rEzGuBGdnNyuwABGryeAbmQklQjAhU+lIt/xl1
Vj6uqZ+mGKdSiWITKTbkZph470vL/Yglsk9ezRTmC9N5bdwamBxwKg28UAGCPKp5RGti3iN4szf0
1uNfplvUSAYSfDbKbSb5TyBkMFA3MpDlFID/MF5jQZaoiWN2yHj9QhlPWCGRfyNNrvWm3gu3yJuw
Q27/ga6f5V7mLpqcWXyGn2hqbAKDyFK5uJL4umhmMP42bvuOZ7Cr9a7nIb2FachgsywaNb2DFS2/
ts0edqSajo0g9SbnEVSQftJ2PH6SWVn/2YMovmPyZq9sW09AHFuE+YeFyxybG9KiL4ajKK/6tevb
qIfDYER+VeYf/lSDwLPQP39m+NSeDbTxKfJm5CehxrJ4V6UEZh38vkF/BcSt/xkKqhX27HbxiJXW
efNNx/4rsuz/aU3T5AWbqnrU2ZPbmZAvrYJoQNTHbO+S2gpdy+ZcXJCeFiFb5OpaocyEfETMcXdA
wQhTWYMrrTn0OvyLq+hIL8IeySIjjznXSEVhcVQpF5OQLXLO2y1fsVF0KeK1gxpMOgK6PaPE0Sea
v160gxuQptn/Umc1WWTr2ssoYGqonXlte9cjokMTJ5VgE66alt+1I9wmo63w/PLKdcoRYxHn1URY
FMJVZaJRQa+Yx/OJw6D61XMnvg3NebsDwSvjamrd7sdjxeej4atqkl99BvJRYkC+iqZNdHejY6ln
7pzEPZPER3zDim4WGEbN53SYOFfp3ozM6y89I1DwfnNSPvfdQCilzX1Nom/D0jayWLn8iWEyXjSK
4PPWtfY9TOWdrgOWaWBnVqQITrjaA+3ndnXK4gQT2pqW6rovN/+1hoIxBRMcB9SNTYNtJLMpUlCB
YO/12Qg+GIhmuouulP00z2P62MUWd2EiCNACOpAsd9Yw14A5kJI7hxQ42TWmvu3bnKnOg9Qh6/rg
LnThbFgtHLViXpY3ba5wMmlG2Xuys+5RZzs1M+HUry4SsdMcTL0cH1mrdS95sja3eU081gHNDIMz
OXjDYwn1kTFN4i1/VpGjHWET5p6cYiyb42iST340DBLoA3TnBFiqbtn+wz7VPat+ThCRmLs3eJyt
ujpSN5FoznvfzIFpUE5Ftcw2HehMgbdCTGcemPEVD3lhpt/YnjxmRLqRWYiHMX/yaWw9qsa4+poc
w/vx83HOQ54EMrJaWrInH9oPP4aFjydiidBd+7tNIdiSymDStrXFa++v6FQqQ8ubpLVq++hTOXUH
b8g5QJOeQRKxQZyrBx842Ue/LB7mY5fvn6oh5tHgQkMgxNkAm31qM+uBLETOKYBc1lfCnoiHqpnE
aVjH8kNOdvkBuKX+HEcHYaVlruKGhUP+EtcuLOixZlx/mau8OpULtL9wYa/9iQyHDin2OqT8ekME
Re2QU/Z6dgN500Ztnp6hPLAcH7C3zhdR0z6rGME3eKeVPVfPywieqW0pBwi2QWRleSY0Y3pH8iSL
zfshy73XYMxk/1HRbT47rkHoMgYQhR2ocx5X3EJLZODE+q9M0/leK0x6lNe2pGibK7HtQiymYCDl
ylfDROl1wDpqoolMEl+HTHuGPDIRASHkHJgDH4bJ3/HrbFuY5jSe9aZ4f1mou3UBelzT7B6SPpnG
gOHQ3LIXRwkQIZyA90yucfEuCf4yD1uhiTUv+kGBlZtTkiG6IaYFS8CGiWPFUXmnvC25RhjTLiH8
+zz5zIfU+cuQOrkHNFwD4/VyxIRRpc1XBqrh2sz0Dv/XFnRiuo5EEayy1u9wf631nmFtD/0DxdZt
uix2dbHyBZIJ0I4KVJHdQfbMaVyac93nu/ASBgXcp643k8gAvTxfg6pkmSh6FJ4MKyx5N3eV8Tsh
xj7J/UeH15porHMkmv64a2Whfp92Abszy13yWvQwCf287Z6LpfK+/X7Q3KKcgfhUYYFEq2kLqEqM
Qm/EJMBs0qCB6lFA08oTqYdw47gnO33obbtaiD4AIIc8FBshHJ2uPJFY3OAQ6pI4Pcu2gTSiNNV7
lMIfkxzqUv85JBglkUUrNLLFHozdlNAOF6yc1geAdXa4i8tNFGTMq9nnGmDQgZHOXs3Aw5TxgRuN
1QiwL7YPU6b8J6RqXN3Y1pJbdsKssUxzprczLV2/l4Tj5tD1m/gNoT62zjjRzqkdWVzy5eAnt8gl
3DMzF7X7q2t6N7utPvuyqtNrCghxz/ffoQpv8/QbC3LzWqmK8XMbi6S6SiBsMJg3TCYEGauk4djP
qnmOScihfC4SeStwOYHfWVz9mSQjtzQ7DtGHqWUnXjS75NgfTLtq0fUwsQ41my51mHMckgj1h/7e
ofHFmy+N7ps3nTwM142bvwXXD3mySCwQqoop/1I+DmpnopM81mYKBwpn3vjoEzfEqDFv6gsC9nZm
/uQRO7YXnQw7vMV+L4HMsw9hV7x7mYmhAVep6kuZpPv4fyjQC06YhMkrYP/KbdSlqG0dZ+EpJWCm
vlsAbv8kcIoIu9m6rAvSsUjeBuSkCy9uPd6pploMlhi8rAe7mHCvlE4/knDgx7884IxzIA3XDNdz
85mTsXpOtrqvQzkO638W1otHFg6jDBivd6C+4WHdxdu4PzFk1r173qovJNUKM9gG39x5VDHwDCuZ
iwQwybJ9WEidb3EDYqwwJ0AafHwmYzdPzi06fcKmNVTRFMYjHwbd/rpYsLtMFqsULYUhm7D0DefW
ogAjqyWr1DXp31iV+DrtJnR6h9XhujgUYyMBk2Zg6N5mh011ghXI2nwd9YXh9hEibT59jiHvrRQZ
M9sUcQ9zj651zjz//GptZXXvrq1o36plZo4xInh+XKvdKkVxq8IavH6+D3qwxXaUtPiGSkFbNmEa
OPe4bghsyeb5lVDD+pnGe/5e0rzAVjQQk2MwamiDmplldUiJFDeDZKuskz0Sdki9upt3e6cu3pCs
928D5L2cy3F3MmTGysbaB+YNjyEn0MuZM++PQ0V5Id6TXEW6HPVXChXrfWvZvx5chyluRFxc5p47
hbHslFCz3g9qovVCHZ6j/dJl9uYI3AugOAmmv0oHo35CV5ii1cEgj08rrpfPtKXWCtKaSWUIq9G6
cHLR0A+IUMrQQC6gz1gJkjvMXGy1HCYfUBkzrh2SySqZB3gNXR8PfpZwB7DqBpKeNPq7Ktn4HHFG
DZFFdABbwg6xDePOvjdCtvhz+sR8OaHcahsjXHBCmnfjkltL6NclOrNVsaa9jCSMvuDnHc4AA03W
gxtyR9a1rFhZYdv5FOXTFoNe4JFwQkg8zudkjHAjexIox0uqMLMf98dF8vHyFkVss2Fu0IBCq0Q3
2JPJZXhudzSwPdNAEQe+whIkdXxpOsqrUgnYEEoQboBIidxXNquDCQLRb/RJWbqbAopPrg5syt2T
R1ZZcuwsd/lvyJad+NLbGIZZuQoUDMg9iO0ap+aLWasAW2BjQzkYyI1fc4A2UGIsMvQOXY34MhRF
AYvHNDPEIT1EbTB1WWN9jS2Q6YAj3L7f4A0hk5Ga7KgZzRZBrKNYWeb7O1Z2SAu9Xawlz4ZjXbnl
u1rXVB5aKFsIMKgXyvM4tD4p0jj54hNZXbQhTA9Blfa0Nn/5lOOBtEfUXJfK8AZohZQyzB6FFvE5
YVSCtX0h/xreUHm7rbMwuF6SuX5xPeJPQmwTsX+Xcz7/N6U6ZVfUdMoKuzrWtK/k+X4zGIA1Mi1D
y1CJXZ7zCBum7UP8lvlDVvSORtbAH4YYljfeC6wkZG4ripzQkUb6sYkK1XeSOclDOdfOGJHuJE6z
Z5KptMhiuqXeW7KTTUuZHQQXkcnbP0HTGYzC+gHwlH9ZE6yXoG+Nun+B064eK3Nis6g3uzdPckIZ
im65p7ljh5DB74ZAxYzH7vIvbKf1L+ZyqwlKM8azQfSktUWGcFMDRxfuDo71zGCmQp8CaY/iLiX1
cg65MHsqGcheH3OhAPX10+h+CXdTPd4Yx0KImaR7OrU7zed4kgIhJBF29VFR8f46DCCTMEdHToGJ
reUBuxAXrmxY22HCGn8VI5qekYTtAVPCFRefZhPXPVgKWb2hGGJ11w6jiBiooAhhokcjV0JaeGHe
1t50DOXwWJV9rV8qgIbeAUEO2xa0OaQqI2O2GUvmXr7j+okeTSqZnQdTVh5PcbUCvWfcOv3bUFbl
0dAjsQgt9BofBaf7v5rj6HkFQZsFtXS3SNFywsdvEvnmTHl9bQ4kmYSicdiiO7L5r/IcZDQwpNoH
wGbp/eYogdFgKtc/prTLr4md5ZNysr1SzFvzsAXxB7VKjFVUQht9S/mCn1hSoRQqJkb7WdoAru/8
WqApr/ZJm99Ow8ISpyJ2CjNPcccbBtOIWnfWLch3op2nfxRfzFB5Kdu8fEQ0k7poVFUz24wiOJ5D
K10nDhHTlrP/7ONFq49jOrvewbZWXWC36U0vng+VYg89BZu1rONNVtgN+2WEVsN/5ADwMXkFO2YG
3ENmOpcETv/E6qZZO5RHjJXZs9ebzcQrsIyKDXDG87nHaIxOdhqJC1zYda8mb0pnJX4huPXQwl52
TIdD6nsHPmQsfGd5sJHN4KWQnGDdQ2x7Nssb2AIu+Wu5W07Jm+1aZqWCie8cB2iXS8D/MLLAWD7n
hEIDydetN10TXeeLo5jWXJ5cAg3rHzyttgcvwm4HDYOxbdwIsAOQxCvHh8xK/Z9YE9D5tLRcXLwM
PZfxNlWTN9Rn5ZO55F7j12cBEWWpyvhAFqeFuBMNBe4IEYEiXMCopOTWHUzm++bePdDh4+lbKNV8
Y3so4fRXJyTfrO5AeHJIVmLkwueGGryrnPxAI1isuiF1ArETgasYrXYWmAbUnpM+vgHMIRk4SFMs
6yAXbI4f3D/pe+5DGDvkPbpUKoustvDQutKhP6fWCwWRpXcSaT159z1SkXLgfDrgvzb+6xm4/blC
9G/McvshyEENUFBVBLUEYxbLd5baJPhMjW2hwZOEnodZg4EmNBNVOsE8u/3fLhkmA0CLfMee9BIf
PlJ2ss4LB+QoAHJBO7asf8rFaE0QdrWwEULWT+WDpaGI8GGZZySFtmQE0fa37WTI9QDt2//2Sr0e
Ib0znSdSY0R5NI1M0TzhoIrT05h9Lkj0/0sIysuipXZq5k40aySOsReTZ34Odu+KpmE7Y5iiygcQ
TFHWLh0I92STk+CfhroVVQv4m77OQwS0jTgOF5dqNYAAGvcRxCMC4htJqkg21/4Hk3XkK1hhK/fK
ZYWPpHIoEED6Y2U8ma5gPiOdvPtLGcKuQbVJOV2rvLefqflQbiU+hfFhM0kOjbRA83KQErCSME0n
v5B9gp+krVmoBJgfUR9ltiLD3RGG112N+yMS5thmjJOply2DIGUh3o3j3EsCAsxykB/Wpl5dOlqW
qegobLLzZhsjGNpPskS6gjR1vaIPW1hjUcPZDH3aFgM4xwP5ZzTBCLyhEdQEh0xpr9zz0NfjVR4P
iRtms63nQMmYYQT4Ff42XB15yOsm/kZJNLz7qEIpUjFZ/Eqrc/4BCJt5TNyVJ7u1R2DxC9zaQzYC
Lw2xtol332T6e6yZUj8iGGO+xO9WnCc09o8glpZvWTvtre0SaHvM2OHEEVE1wo8GQti4MZ0dbeT0
7K1DYWM8DmTHF0w+g9uXAakaTNVgufrmAdIWzAI1xyvL0jz/V5c12az1UBt3QJ1K2G+e2V/VRQ1f
2XNVd6oyAhwvPpb7a3Psiw8v5UAmIxSQYAjvAA0i6mb0S9boCu8Qb1n1jsbDwucHjOs7zYr1R0Mw
pr9GbTIc5Jpk2YHBML0P7TDQWT4Obv6Bmeirm9r6097G5iGWfFHMF2sGEbUBt54IMQdc7qrNr7yS
NWv6KXsqrH3CmlXOOgNZVzxvgsw57HcLUxu6PUwEFK8YArxE519mA7TVKrIZz4IByAHf05a9+6vl
uWGKltA/tiyo2wMFAZsCoMoSk57FZQ3gXKeAIgjYwvmLfY7kNk//0PytxCR3y3jN94htKLfibO+6
mMYdJo4iYJatLdXOVPA+pS92W/JWQaOh96qRw5FHcU+LtdCxG5mczkwm+y6YXEs+gPFZvvAv9l85
HcsPu9xk+h9p57UrN5Kt6Vdp9PUhhsGgHcyZizTMbaVtJGVKN4RUqqL3nk8/H9UYzE5uIhPSNFB9
USpoZQTDrFjrNzz4puGUwC1+of/ZnJDtrl4HNMpRGQoE8jpCmowYEUgm4r9gvoG+JNPfl+iTFjel
agUIa1ROhwdXW9AIugvB9WNPZcIj0Pb//tf/+N//66/hf/p/5095MtJm/1fWpk95mDX1f/9b//e/
6CrM//b253//25KGquqG7oCqtCh4gkHlz//6/hJmPv+x+K9ADYO6qmk0FzJtHjuk8Asv6J4uB7HO
gxg8EFRHd2yh6YYjTdM+DzLZoWEjFhGf6lwdnziNcOxUSv+58mx9K8cJ/D66MMHhctT5b30ztP9E
NSXOLZIWlJCLqDzdO7tFtvTkWFbznBiR+Splpih7vMFCGF0joD07MdUDuSNM6svBzbXglkSZWbP4
KvpiXgGVUIAATXqK6mp8mPll9jNplfeAcquX3RZV1UNluhxzdZptjecMSvOWtObf9OZbihSfX7NR
kxMeWlClJ+p/P2mphl+7CWLaGIjezXqB/c3lsCvzLFRC4jytOg727OdhO4BmhVGG8cksh5fUo7Dc
2TEoHTI+OvgDb9JjLGYYEnDaxNleDr5Yv/NHJrhNU9OGqCekOA8+aiNtxqyOT4lWkojmMFzugGAn
7c3lOCtzK1TdhBtiaQzUdM7jmBXPTcIwSAWPG0UJONe5kCis9F3zpUfh8ZBhufD1clSDv3WxhAWQ
T5I109J1mBjnUW26zYOXWdGJRT7LjkLKHLEOKCJgh3lTBI+Xw61OJtuFJavDzbDmn/NmAUFywKBH
KeITyCG6nyIyjoEM0L66HGZlbwjVUU2Q5rZpWsZywYipHlC0SE5ePsD3xE+nwlCd3pnFdQN+qgw0
z70ccu3zCZXlCVofxK0x//mbkeF4Lw2sVeNT2Ota+NLbMdmcQqRx7/eFnn+zS1/tUPDkcXx3OfTa
pOKyxAbhiLVATpyH9muU6BHGZrTFSJ0+Qna3ROrW7/5ghb6Ns1ihdhdPtggNGCIA7iB4l/4rkLdy
j/8ZVIMgRF8398MffzA4il2aicSyxg1yPjhR2BPVYpmcLCdvuo9xXGrdswmUafcncaRjgli1mcfF
JMLAs9IB4u9p4PmF8HetTv5LXoF/vLJQVr+WKehu2BKhtOWA6M0DKmqz9AQAeTa9NwZ/j6Ap9ouX
B7S6IB1NpRGqCsvWFl8rSQyPcluQnUxYVJ9JIAKxl6p00OGLaosXniFrAYouIlu9HHlt90Gm+b+R
pXr+yTjD4GOAiTshHq5+FFaCtiJHj4B0gjDwj7qhznU54tpYNVVDvAf0usY2OI+IoFWEh2SdnaIW
UK9HyvHYVEP6rCJsjHBjTjOTklF8Jera2amxJGn+myZs4EXUsNSnoq+z7ISlikODRZ2KH2gQFicL
34a/Lo9wbU7fxlosT1q7+QDJja8ZyuaLozSzqFaJM/EAgfi5g2/+8v8XcLF8HKD0quyi7JTaScXg
FDPM9nCLildRa/rXMoPR+gfrhtMLEWIKFjwsF/MZ4CGpFVjdnfI+0Q+0zozm0Y4wtttOiW2gnmZF
Znl/eZhru1Gzhc61qwlDX+4SoOHQX6s2OdEMrstt5WEuux9oXl+ZztUV+v/iLPeEkUWliOwkQZc0
+E4ndoTmEMjn0I4N+xMWsH14i4WvdS1hW12ib8IuTs8GrY+gs+rk1KFVJaiepB64pJKm3wFPej28
cratheP6s23HEhqfcrFoggZJjSkMU8B7qufG8KRuyQx9BKbT8NPlD7c2oVKw2w3TNlUMQM63PNdh
4UNzJf3V9OGvmXtwl0mgB5vE9g+8Vm94Z7dXPuLaJuR4MVSD/2lgI85jmikFfCPgAuzpBllbxI+K
W1hO1j1eXT4FxKysHi6PUsxn5TI/kxKuIhgWzdFs7TzkiFxhYyo615LdBN8tcAdV190qXQ4oAyTV
XB6CuEo9aKBrqNhF4xr9bKx5+WesflcT0BaamY5lG/Ofv0luJqepjFTa0UnxkcXYIJ/R3qOuAxWb
Fwc118vRVj+tTTJsCFp6fNvzaEakYEg4BtHJA5p8Cym4AFwPyfjFTKkAFklpHwdH1a+csGsngURR
dM7fdAnB+jyqjmTaXI2dM+FAhUwwdvWuppI47C6Pbm0uSWTIgG0YUYZYLNwEljc4ky4+6ZgB3beD
V7TuEE+lAJlQeleOt/VgBrvR1rQ5HT4fVJf32F04Y3RCzVT/jgy0cqfmvolUq9ruL49rbXPo0lR5
59MBcPRFqEaOYKwUyVcTqo2HPI2f7RCU4xN+H8DpIQiWV77Y2jqhnKUbqBzYqlQX27FMczW1oOee
2qZCrDnIh/7HWJuUWVoJmRgDv2qoDtRj0GS+PNa1aWU7wKzXeXqr6iLDsWuv5EIUJPtU7PH5DAux
nzJD9jsbtYcrwcRqNEPDghuTZ1boYpzciF42gvw6AW+ttgVF8k+asND4sEp5UCBT7TgEWhjf5ti/
6ogoowIZmPZTDUnwnr6hgeIRFmu0tqj1fomV0ry9PB1i/gXLU4o8cy7CUOAhhT5fZjiv5gmGp8kJ
/jxAbc/EO02ppr9jCOrg10QMaNeQz52DXyXqn6LBooR3n+YGuGFc/i1r25jns2OxuUzqY4tP0/S9
KlAwj05Jjo0jgoIqwiR5r9bBH9x1bwMtv0qkDXVc5DxlU7X+NhWotOy0Tghx2+Ygz6/srvn0Wc6w
xdK1AC1oBrT68xlWawOMpl1ShaAvlG8ByipgjyrTou2D3hvFOWw9AWmHHxAiqreX53QtOPJB85U3
P2+1eSO+Of5NSYUEnyn7aKEdBXI6gp/+hLuDrrwirTtGh5KOZ/SI5mrcfAosQG2Hyz9gZQeQ3rP+
qT3BjhGL0bdFH1Q1v+toaChUoTqbtOaN3hjZFyBUgfz94XL809znpqMssnxPJx36DpTQHLg4bfWK
6CXSa6JEYcQ1QPyHOyurUbjJ/L56UCrQen9w/2kWOQaJBh1aCuTn060NEAjjUneOApS9PVesOVop
4JfO8yjwrPF0UMwvBi5/2ZW7ae2oQY1G000LFA9NrsVGntFhZUTn42h2Jn22rtUER4w/OU9FCsjY
pWbsZy+wh8Ac2k6vHMmeoUyoGOftFc9BtFs2XT88+Cj24DRSjK18HAe4DKfLC2L9h9rz6cs+57Rb
LElJqxCOqeYdHRSX8gMVOrypVaMbn9DzUJE3GWmKic6mg2Y3w9TeeuoM/QjCcKBzXnSGd/BLritM
rJ3YOrAa7INI1OhK/ra2cKkGOdy+GrvXWMxnBTGx9wrVPvYKrE2c7tuHEAuKvxBQaaffT5s0UmG+
yK8zeFlbi1HE9FWctI+yQwKZNthEz7Aoe3GvdJlfoixa94G+LVrhhB8vf455GIvTad6dBjtT6jyE
F8PErGHQyECcI3h2VBXaBr+JPhG8+PUMDMzHujLyf2D7J9/qQiQvA7rj0c3ln7CSDFAcMphryDUI
GiyOYyzpDQjinnME3UaPFs0YuMVFrn9uvQlajNZF9jd0u2Pj9nLclbSHrBhJK0NKNs0yWcU5u4Xi
J7wj3JgerAl3bjZLyKF97U9xeEAsOMyujHU+7pbTjdKwEFwFNp2HRao16TFqL4XnHWNklcO7oqPH
FsW55uD4Bx0WVmNb0V+CQ40CW9B9vTzitTWNnR5NAIcqtTAW0dFGywQcMeUYpYo27mDYJQBqNbuU
0U2nN9V45eoT81+4GC4yPsyyKU0ORHux1/uO1YPZukepuBY1SALbup28OBdf/GhQX7oyH1+jZpzl
+sMSVN2gRTe2kiF/mGImzNRkubpXbE+9UsxeS3vIeCgxq0LK95cyTiWYThVSORpobnzxq6l7jJkb
WqvIN0a7ru5SJPoaE0HCLIFkStvbeUoC9JuQNpqn6/KHWVmKXMSqNT9eBNWZxb3hWZSpcKJUjolH
y4BHoRHpf09JCFaOqlS1I3EftCvLf2Up8goXEo0ZWlDQQ8/vqtQyVRwYfefYlpa8y7GNx9oWk2t7
55hlDEwNq6v6QPHD9wB+hon35fKYV9I9hksdlcq3KnR9XqxvUhOR4FwHIMM6Kn2c4kbqFHCOxw68
1OU4a3NL18JAqoq+uNQWx4sAuVdCjXCOSZiCm8pGoT5YQYcvR400KtL/edc9Xw65cqJJzhSqN8Sl
9r0Y2iA6Jw9wNDiCparvo172waEJtRg4HIaDW8BTtJhzv+fUuRx4day/eicw+zld5m/+Zk6NFgiL
0/fOsUZk+i4tvBJYlIZisaVa1udO+EgP/EFESu8cZ1II016soo729YimhXdE+9i5U0LN/wqNFgYN
RVu0iDE9Fe7liCuHGDcVT/C578WlsfieVZsD2vUa5xhzmLo+otP3sRZ+iquh/Xw50toKJZPk5GJL
asavTObNbNKfLxsyOPs4Vnq4g4mEr4jSj5P2B18NmioYX5VO5btTEhlP6uypYh/1sm4OaqOXwRZu
gfkiFXRa3SxXxLfLI1ubQzYEoIhfTdnllWsOog1hD7BOZmU8yD70ELcKMCsYbB2GUr9fy5CGcJhG
6otzJep8WQ5BEEaYa1P8AdQGmDKfQBIFPQInqg0l5fLY1r4aN7oJHoMsk4TiPFiEXDM62KFztFmM
e4MmzQw+QozyD77a2zjaeRzZlYNMusk5oubUvyQOlnduLiGgINEz6yfYWpP+vDy0lc82d1tsx2Ae
BTnbeUgx2h22I9I+Kpr2Xfdi5zjJ6VjFpfl8OdBa8ZJItsUrlJsbhfzzSGk2IOOBTPfRsbGSTJtK
fcT9ybfQ9a2yA+Io2L0aDkTbXAnto9GDq9fqIvn78s9YOc50qgFkKwZJqLUs1jQ85fB6Glg3DXL0
MjLF5x43xy3x0g8C/9Mrw16ZXx7JFEqp1Kiw+RaHWY4tath6jnJEUZ8EfLL959gLBHI2mtP+/jKd
807D4AGOL5+6iOXEpZdmmu4dlSlDSR37rxHH3HCumP72JBrY0QkKbSSc1CHOPyUifpiPRUI56nYN
+hZFeTCdVWoo9Q22eln9WUTAr688K1aSC46MebtL0AK09s6DQvbx/KqZfBpCGFS9Bplv74U24FVi
9CjW77At0YLHIvBD/KmH8trCWcvviG+B+qApDBR4sX5x3DSrcvD8E4QX0bkaC8mBG9DNVgRg/Z6F
4Wu3lCVCsJgZZkDxkGRfIUEjKw0tHIuH3/8G/BQaxw6JoqovNq4JOkTLLMU/QTuBMSjQj6WpmqE+
EYOdj4xJfLocUFvZOuBfQCqTDXBN6vOfv7m7gL8VqElZfABbQQmYuohxSnkElTdjLwIL0UEsJf0n
IJwSL/GiiPRTl3TdhG0aDkuuivZmdOPjpYIigT2J8AMKp4jQ9nTDKtcxdcSbRKr7KPtP3P79ceAG
fYzsWhEf7XqmW3GzqDHQzaQHluoVurUvgHT4DwiCNdWPy6NdW22UslQqByhdcFOfD9ZH/qru9VY5
YkvuWTGIzNIZPqZizD4NXWY9p8JKb4fEtB46jJL2l4OvHRo8b9A5RNePBbdYamUN2jx0Iv+EDHz9
xQsR78HSLas3MVXOK7Hmv2vxngLJZJHaWVS4eLycDxQRCFj8xugdEZHgiYjSglchRYFyEQLM/SNu
hdDcDejBNeLgvdpvkIPXoyuLeSW7pcPLqcXppVGOX9RppVa31djMjzpEynBwxerKf/WyQH3hIE/6
XQsp/XFsjCH95/dnmjt9bsAwAZQTz0fvWynsHKvxjh4qb3uzhkCLrStcNDUwpsPlWGs3oGE5YJEo
3IM7XhZGytIAXgxrhhw+mJBqKFLvQVUATyK4Ew1PIscJyrXtRkNjzIAShUkhuGVYktVQXClFrT2j
DZsKCS0nmrPvQFEZRqkCpy7e7aYdPrTYsz1phWMe7FHgTOgp2auFQQOWGibKLqkhv5gJlqR1pUxs
PbS1NuHg586Ve2VtGfAxTKoG9DdJJM+/RutQMGg72zsWWopAtgngWb3JsW1XN9gqFGKjooOIpo5l
/cH6s3XHoCBPDqsvwRu+5ZSiwHD5GCY29D2rHtqPajB7tPmU77eTAtpqj/M0Ns6X18TamWqDgDNw
lDXAjixu0iDoDR99QOcoY5QdbWSJNmqbhB+zSNwir95f+eyr4VAcJQ+b5XuWzw91ymE5NwHL3anS
z+ZAAXRTRIq2HSwUTO64+cLuw+URrp0vHKBkzjRxAW4ttjYqC33hRC3ftMO6eRN6Ji6pKEPEHwpa
cTDqSj2FDBa3yedKrzNXDxr79fJPWDtOGS26ueQqKHfP6f2biyuHkFVXg+kcQywfbjqSpAYpU+tn
GwVdfiWFX7s35uuCBIH6gLEsu4QxlXRzYLgGuig30Pjg5XAJDj9TFRiLwPdaeTanBk1quwDl+QdH
jEnRxzCpEYBBNhcviFHJ0ThvuTn6iupOgCXui+mberTXcRzU92bcs3ea0TuN0nb9ABC8a+RgO29/
e8YpSIL5oCppcoktNnItAChUqJIfm5kaNmiFVR6MvvneKWUZXpnxla/Lq1Ol5ET9kfLP4uum8YQ0
FrYBpymtwtsYLRwUJ7HadA1D78srJ9TKBpq7DGQedN2ots5//mYptZ06YGsThqcO6v3zDEHbjF6a
PHYw4zD2yq/10Vd2z69GKmgL2DXvEB/w4SL4mGV4amUsITpH4YAiddVUyYPpj7/U9Ebzh5pO+h0s
gCC4H9QWQ9vf/5pzMWauWaAR/w4NiW94jAcHuAFlbq0Dfss/9QA+T3qtyisn1K9+1iIfMd8GWyyd
poMa1A5aeEJVz/krBJOsHtJItIdqRDafVBv1hw2pBAIiBm/w1ybvUI7fDJC7YFrAy6H6LA3zu63k
k7aFojtWV9bA2oKjfzNfU4A2HFOerwEZ68D6A37hqOoDMktVYOuHVDbohlMER0Xp8uyvLjmw7ion
KG1IuQiHP54B0M4hXAU12k007KfcAUlqVCMB+gQPutn+uBxy/SM4JuLcFg0UUv7zIXpB4PugUPxT
pjkgqzawxcwXTHFGdAWQp85vOhUZn9sGmaGHLHVMrHEcK7aCTYt4661K7kJZq4wBI+FbVfy0W70X
V3DOa1+BWsx8cVK0o1B4/hMzxo/1Klj1AOGFCEkuHTcHXAdulApxnivfYDXY3P8F2TkjkRbzgeSz
ldamEp4E/pz+x3pSmsadsDttDhOSbv9cnv75xFpugbmBIOdMGIjZIikoO2O0MBqITmmZBcnOqMEr
vqAWN129LrS1SCxioCSGADeziAQq3UBWJUXps1TQ4IwpdX9HtAH+mIbxcbkF8YTqgwZolmJzNNx6
Mir24FlzDBmN8gZB+c69PPa11W4AuubmpFrEc/v8syZN0QayV6OT/S0Kq+7OyJTyg/CC0MMgQq+v
nedrOTl3JSC2/8QzFuXtWq99iU5FeNL1SHS3+G21qdvKAda3agb3JVUW7wl/C39rmg3+QLyAYKKn
QZkHf3DKmmBPKfODdOP7n498vkvIoBAo07K0HDfY2Ea7KevkT4MG6vb3Z5lLUzcpnarkgov1PDW9
M0EUjaDuGMj/14OV4hPZAuvbqF2JYQGpmXolN1nJjCigcotIikbz0XI+vgETLk3kaXhKedtmj443
xM1BIHn4iE6qH7th2fvjoS0QvcQuZcjQnr886LW7lA1M9ZGusIN59/kPKFAAJiUgN1LqZq5WpF2B
PBINnm0jFaiiasDP3g8UHT9jxBJuLCXT/wCCCx+N0VMHpQgq54PmTf6gKGbrqezuk8yV7ktfjJg0
Jw73VNqlp8vDXTuzKMGQbxqkomLZi67I7kES1sEpQA8sujOR4dvjISHdNMtb9eZysLXqGOAY3jEw
0Kgm/NpnbwbWD0UL/YqSIC4NOClUqfheUXeQB5Hm3BqZVKe7oEkQVkBoJXR+tGQv6EBHTsO/qRnE
lTxi7RxhfUtIwWDy8BI5n+hQtpmVe6OP3J9i3fkTWVJb6la4L0bEP3b0YdKny1Mwr9/lqU25ht1E
5kvoxfIyhlqPIsmdmXoNasWap3X6HYqaZr4vFMPflordoY2Awqh/5eRYj0xz8D+RfxXu3sy96sUq
RqE2GbBtt3JPZ9foXiAyO0DYB8V6TJ0UoJZDQpTt/2DMtmWQdoORAtlyPss6ri8Kl4t/GiEyPYM4
9O7sGvXN7x1/tOnA/dh31qSWf/9+2F8YzzlB0Sxr8XEFyEUKkU0AOlc0boca2CbkGL8JUMH40hX9
0CCsEMXTH4zWpkXIfoKVpy3fdmjdGu3gU3LNUf5/9XCwea1x2LsrVXTR3DjF/2jjJwp+eZeHu1as
4bDglp+PbGBO81Z/84FRMzK4fUPl2CLTNd7bCI/fIvKAtI2vNhZujZDhEzusrHsgtlgYW9ZOKVkM
W1G1EwIBaqF9boBW+3+Qg9HJoRXOutd4cZ7/LomK0YwP80/NEMCkwzui/4YEYfPTjhvv6+VJWNvQ
lAelBZpnPmQWsUwkXFjFun/yE8TitnlnDd2urGAPWZ1odwmCS3/yuXXWNVUDSNjmnKa9mXWKXvCW
1CQ8zR44L8OE/awdFsM/Whp3iPhSVdipytVe4+o4dSqygCvn43uxttFVCNGsDoJTNIXTiX5Oqz71
TimnFw9YU7XTkZS91nGf18/y6CK7pR5E4YKrcTG3CA4hIGx04QmJkfprFdWz2uRkF1tLpnZ75Rpe
plwqJHDq6rRTwa+ygZdc5QZTRmuiwOWKuPKfBJaPW53G4A4WEAoAgUKlLZ1w4BDYELUgue5midwr
P2Ix4l+/waT6KRFDAWqgLw5rFTQUd3EhXCUN8CxRu+6hNibUOAIvvrKM5mXyZnJ/hYKHOYOjZj6v
WEwuah2aV1W+oGPkxI/9MPr3CGuGVwY0/y3voszFcxATcyV9kdEpg5PZeNsLl8RUd0mX5ydRFbiw
4fR730z1ew+lT/fynlybRd6kPBxoH88CWOc7xES/IcRGTrgDX3rbJllyp6H0gJhD2l85Axfb4tcs
zpRrAP48u7VlDc/2UtWpW8mi8SIVoWGpbLFDRNSpKMMHxUca7PLQ1uaTPA2GK689iCeLrya9aQJa
oQq3ymPto9bgIJ1kAhZ2PDhbSdsJndQ4+pP55E0758mc9NbiOk21EcPo0cGxC8tBXBRiJGDwqt2r
3HdXQq3MJ4IpXNvktyqvAO38040l0mZdBejeSBQ8a4okxu2DI975OlmNvvMNq7rSv12ZUSISjo4D
DfhlaRJV/AlF8UJze98fdj4n9wEwr3VIjaDCVjL4NkKXuJKWrixQliWxoLzADVlu88AqJxPdDLY5
6o9bk0qR21vYPJhRWh8uL5j52yw24NwT5e0GY5EZXWzAQh10LXY81ZUD7cwY+aRdRotkJ7Fh3dLq
mdwaz829h3TalaW6NkjOUYNnPORFSqHnn1Kv7DEL8c7E7MhLd2gSNxsc3PS979jTH6waOt9UJajn
m/QQzkM5rd2YdCpUNyp81bV5WGyjtks/agEvc01p+j/4fvMDZoZLI6e33BCxSbUFhSrh0u7V3Ll3
Ad7dS28Cffx5+fOtTSJPw1nXYUanLLETEdUqS40zBhWMmfazH9PWfBZKoAp8hfzpdDna+90Hjm9u
vnGYzYXyxSWPcY0mY4eDmia26iqgzvehFvrIFofJnZpMzf5yvPejAw3JWQY+i7OFnOb8uzWDWUxY
ZKOTH6jGjZ6Ywg20qfxm2l7wcjnUyvU+xwJyxlqce4uLk6U1KadYyOG65mAVBtZxPdX4Go0/qyoP
3VBHvms0TZ99MCstjtNtgKUq9oqVzH08dSiw+beXf9H7g4e8Zm4n8uSW0FAXi7boJnySldh0bd/z
EHPlRoz9H4OpT+nOGGnf7+3QCnGH7sJYXIm98qF57mvUlwxAuLCizieeoluB5VRnuH6cNijmZ7Z2
lwWa7SLJV24tcwiuVHbeH0O/TlikSQyeedSMzwOC7+1JQTLHRf8tdtuRpM4D4nXrNYGKYKBSP6bS
QxbY6/Ir5/vylcIVTRpAzkrXhyPQsBdjDaxGphnlegxwC9XbYA7VbHlmD1TF2+L71MnhPqXYgX15
Zj5g664+l12B7+809J90qxz2qQOt8/K3fz//sI8N8qG5vTozeM6nA/uzXIZmTlqk58E9XtvtPkZO
/z6gL/mhMOzn3w8Hw4PqDt0hWgPzPnzzZIAPwTXX6pqr8BJ/LbUk1jBM6fDOEFix7ctEd5Ir9877
rU0Fj24fW5svDunuPCQf08b7yZcuHrwgRFLsfPJNHZi52wkHu6PLAxTz7j2/5maBAwOUNb5gYBkW
4aa58an73Kh1HfIYsYthY9at9jLAMMDQqsMbYoINDcg0/cHpeXK82tqiAY2PTQ415/Kv0Vd+DCca
JVOHFBQAy/nYkZ3Df57nkFv4VOIxaRjjbeQ3OPFdjvN+Fc3yMSD4mGC+7jK5Vmut65Jg1NwwG4NP
Ka7G9+Br0/s075SNkdg/LodbGZZE9MACy8c/mlhsJJSkMz9AUdaNB+Y4wBz5A26g6tPlKCsLh9Fw
JVC0mxEgi7VaYIZVTJmquXkS6Z94wSd4nMZ9fw8lub32wnx/Bs96LbQPf0HImczzL4XPNOLdwtNc
vQ6C7wG2fd9tC8HG27BrlXrPPTEoB2yisEX57VHyTuc45E4nDXz32IQaO2dr85NoanFR0is03uu2
hBegqJ8vx1pZJsRy2IYAI8l0F8vRFjn+0Hqnu8YYpHcBh+UuksXszOsE+8CKgysY6NV43LRQ3lQ2
//JWr21zQH0T6X0znrybBEWJO4tk5RZmKB5mY6/v/2B8vNvJAGeuz5J4SUpbmVUz4tiNE+ve0Ubh
5rFnbeP5ITZ6ZnPtRnl32MwIPNohM68GoOOSgCjjMZB2aetuWU1W5RZZY70qGLeVm9Kr6r1q15bY
RFal02csasxBraR2DigCgt/KRLWVoM+vHDnvdg0/aa6TQGmH/QEW/HwhT9jZV4ZSGG7G8++eXz3u
syEtXSRy4ytn7bvPSyhGPet/zfig5d0VRNUUAhnSXeBwxQe/aIdDMA3BvonqYt+hOnVlOb07dohH
441bi542Ueev8ebyMkLPU/JU6m6jVbjX1KnMCkQcEXDcXF5H7+aQU4A3EhVUaaJWt6RbxHpKZohr
5IGtGaHEpUeH0am0PSf58XKkd0NCuolzhw8FVR464OLYGWylNlHizQ9S9P4ri8a4M2ItuFIGfR+F
vxrtpvmAgWy1TDBDLGqytMGGT+SKTPcoxGrIhntDMtT2b08dxyKvcJMLCTaws3hlTjLRmyFv7AOt
jfgvMCHmDXIAxU7Eav+bCjwc1jZlXSQKiCSAASzy5sQSUO1kaR/CmN46PYZm55mKfPBkc5+oincF
KPZ+FnnDQh6zeeuRuS5XRRe3qKVXhX3QzXHYSzlN916pKzeXV8Sv5vnbBAZwH7nCL1EvqmX4NZ2v
clSd6fDm2Nz1Si/Qd8U6Katu6z5vzR1MC83vNl1rWD2aqhZTigJ05h1MSav7LlSwwALpEGtI5de1
lQD/zpJmm8ToiGz8oR4rV2S++FbSSf0bP6rqtacD8hH2pnwyvFjH67dMxs8F8rj3Xmxqr2j6NerG
bzMb00UWcogguG/8FQ1N0W7RV1UfB9RLvwe9Bhax1LLxvomo5e0sbcS7Pa00Z7qjhsX5F+tFQ5vN
GhEVN61KfUayCYFeR0uUHBWArukevMLCTjBPYhy9ZK2n2LEjHuFVSf8dJj8uYZ1FceTBr3W8dTh8
yubGQ8HqQ153feO2qaVgNYvy4rSjkpzmroWpBw5WsRrhv9lrvnjC/LL+2bco7x9aakB7b/KE2HTG
MPU/JTBprOoHduO+12XYt9uxMuJU38Kaj5NdokdDWtzh9WuTxJkNxhf4OWDoeRBgYaXcYPeIVfxO
c+I2/ZghvhPs8awxvL+lPrTY3UAB17ch3krpbVNQrd/aQVoKnFF0pSqZQr2lekA6GpY4QfZO6mxU
Ow88xZ2tAYfbPGuG4e+0KIG59hSTOo4j5DyPHUzKGANuNOGcQ43rt767siJZcGcLkvoGOw0qBf19
HOoXWUOTVZMogs7fh36UHyJgqLtU5ALzcl+fgCIg4ufnU3ib4beyrxrbuxJ/ec1AHiABZFtwpFBh
WTaXuqnOR8Ruo72H5uNdY9XfvQ4BdBOQv4vnUfPpynCX8Xj8c3JxqZnUCMCULcaL53yQTHgD3fkS
NqHbOxr2m9NQ4YyKS6uEGBukYX+ra2jk3lp1aTf7Gn3t+2FSW+dgDQhTHCw9Cie380rV25dlpWK6
WeoYpvk1GlrfgOwCRQLwMaiPtLpj7xXqX59vZUZq+2EcfPWub6QsN6lw+H+FvfCckoZ3x8ZH8Hyv
lb3W7EwrpmxhyBjn9qo2G+TG0154H9MuzzFX9jWQZr3lkwnRxsiqr3WXoCsZxkqARWXcYfCoobn+
MfZa/UFgr5dv5kv3h9qFnb6vyijKPjhVgKJC36iBuNEiLf5H6FGMnZla8sTCm1FGzlNvacVLHXU+
sqo1foOim6bHCA+R7tEylGnf91ghv/Z1Gqv3/NYh/AEqztBhQ6PU8NBMYy0Pniyt/OD3COTY2ywW
WnxjxrV5O4i67p/CAQHXw4g7aLJ14kE+OrkYw59ycrID71mvRaI9JyHaG1o4d+tbbaRsYRqxWVOv
iapqRF+ySrUT1MZyKG56jJ2KG7vEI+tgRZEvPg2F71jNJuzNybjTeJsquw7zIv9JjpE6vJpyEj8b
0jpxT9FM+IdiKByf7akl6d6j94VvRWXa3enySvyPUsjbrUenhD7UXBZA4ohK/5yovMl46iDsNY68
/M6PsJSptyW1HMvNm3nDB0qe+5jWsu0rF3cC81MyeMM/AHqr9qnIPK72OG9aPFYqLAc2sMn89may
svCHamfBBz/nIt+nne51WzjTBdgLNgSWYpWGwS9AzgFURBoigf6RNd5HWygyGlZn4yQavpea50+d
4vfF84QwRerOWm35XlV7A+eFEis/XGl6qAsPHWQkrMxHoN1IriO8PuBCi7vso5JGYbjPynS29qsH
yMNHfaz16aupTLZx0qok/4HlrrS2rS7a+tYOfQySWtRcRjy4RqElH5wRO92/w9FzCg4i3KrHD42Z
5OJuhO+1T7EziFyHnnuFHYEjEYi3EpmgfgN7Ee2BAv+cLigctNGnAOgm5xk0E+CyMwQ4nDpU/EUQ
+Z4bUQf8oGu5U38Isyzzvppm2uErqatjeRu2Vj66kc/ufvQSnC72zA2FJS+U0Z0HH6Hl/gR8MD73
CJi08FeGyXKNsFM3sUEl5rnq++wG6csh3tJWbtXbEb8u714hxX9WDLweYzybh77mqtSqEatJgAXR
5xhp1dNUpV6LNl/F7su3tVIG1S5NUPjZqRLW1Q6f+9jYoe9oKBgdFzMPu9a460C75DqS/7bEHLDY
5V3R9RszyEP1o5oFnvWXNQE4wv1X5um+CaoW2qoQDt4UJC7ApUu4XZ+oPE8owKMTeGdEtv9XhTXq
S4FXkbhl+tVxV1pDdGrYP/4NLHU+cgTDpVR2njFpB6lGEUZgZi6NbTH48uTVMjQ2gdeGO65OWR5C
zLjH71nYOeIjtkrW+L1waslnEtqQfBjiAARUUnrDJ7+1rWirqU2/y8Kaxiz06AwelwYCDp18n3Xs
hYEB6832IvChvZEln1Hc8L7pStHIjyFsET54hKWxa9ZFemP0yqh9snCxDB/q3naoGxVdHn7yZJ1G
2qFPrNC6BUbkYx5VhY2syh31nzjdT3qfjZ+w3zD+xqO1VZKNPlk05rBdZNdj1IZR6iHzueZu/FIE
nrmnsV3r2ygqpug7WvNCP/YeQkUk58j3DfcQ6iP97v9Qdl47biNZGH4iAszhllRqSR3U7dD2DeFx
YM4sFsmn34/eGzdltOAFZrGYmTWDilXn/OcP8Ry7hAJrmXFuCcmRh6lGBXwfI781TnOoFNoGu6V6
YCxNFJUfz+4IP7IiXPAHA7TBO/FnWRSroSFIS3QaZ4/3VoQBVJTEo4FqSknmoELK5/lG1nX110Fr
jHzbdbb+XQ2ZBHwf6ppkmphkheiiCKP9ZGpIssi8Ho1pP0ndrAKvjpOTEGM23bfwgEYAKE6Xbd5r
yh2YhkLxR8AgMkzRkPNCSgAaxJ3a1NE4gsAX8avKF020pCzERxLIdOUXNZhR+kYTVvURVbjU4FCr
2o9IjVPlBghzdeTj7sxGy/zb4OzHF/ntPpuagkDWplOPCqLIfK/N4USEh8NsbvRTq9PIvRGtorzc
2t9XlRXWAZwR2sJQAT+At//2stEEySAea+uYUS6WF7edSZ8MAEba7wb5zTaZH8Mc+lkC6WCriLYY
93VcsJuZo2LNT0RN8clg3Tz/sib07EFXlQMJEKGFycN+VsLuP+wWhkz6vZTE7hEr4p7xvm/0TTEI
MWQ3wOXf4/Q3xxUTlWUEbiy76UKye/s8Jh1ZNjJgP7paF/VbYVQiv9Nx8Gk3ZYvRbpBWXfItLyv3
o1laTUHkilM7T645GXQCI9OPs1JGibq0NhpRdhUT6PCZJiuNUXVFpOlQuSNmVBQ2+c9d1qdHk3xY
66U0M/Oza/WkBWqJl4s7mxBo95aBylL4vX081EELTg/VHRLhmorr9SghQ8wQjxIDy3qXl6p6L2w6
6bpvy8d0UjNv25siTXwvGsN4o6hwVaayMjYTtvNHxZ2+mMx2fqp6lRM+XkzDR1MMP9xQ6vaNLnLB
Dda3qqHmXmRUcGj1VRNpMnFt0cfJo7SnqZb+Es1GEltaM4z2RxZUB1UoVR8clXTLnQWLPf/HwRIz
Sg++JYgDNBoQgeWT+6N0MUXMHDS01WMP5vmRIRapaNUAf1ekHDkYFFC7vv85/Vadvn1oVCj0OWDF
yI2vsAceta9x0rGPED1SFfpFXVUbd6C5ODm1kboPOmUUbltR4h4VHShk8ttJd+aA1KAs1H380zzn
kg3dXBCSlOfDhxTxYbqLSqskIFkuKQlUsPmDzf+qH9qcGdWNZ7haYoBbDOOwFlkgb1CAt28NY1Yn
s4zRPUadK+9qCqJHcHjvjLDb+SlaqQT8C+UtIOX6qoCwYMLQYxfh3fq79Qzi/HRcB0517pC21KYY
qhwq6QzuU5RPefyBYKfePWOnrt8aNP9eiW9+NKZeHhflMWgt1TU3tMQOB2yoLk4k8HhnF+4rkcGZ
wUGTMBZ9Qo8laz9tDLPzta629Mc4azprZ0YTjs5ZG6rDgR8veZjSdGhLnzBtK9+PhY4HbaTnYoMg
QEmJtKrLXx3PaOzqjGCpG94iy/nw9iFwvwOEwlSMNl5bU6iirouFrpbK0bEJpfaS6Ju0+uknZ4n1
xFkYbSctFo9VZ1k/J2sOb8B7vy1uVpeHO7Jo/5mcYzG8At30IanLmQDv0zAbjbaJscM+531jg9ZQ
ehQbMqFIuRiN2GxeHODShpPf6p70YbbGIKyzwvkCva6KtpgDUN8Gw1yExX8uKWD3ZCm71S6baTmD
aqycbvRjyGnKNmePbkkdFHh+wP+LrfOkJyYhkKYZKlsc1dEK+GVcmz9Mi7wpH16ZPWJdo9n9NmmM
ODoxsfL0kyDbyvUnzCmVL3VPq5zemYYkaBjIylNj39J6LDfUOOxu8f2viADAhmgtYYdScDHrWG+S
6B89gDE1PUk7wojd8Kb+qHWzfABBr/bgAOnJYzbuq1r0ox7JnzZy0X97f9NarxwOSbw3ID4AZcJy
WsP1XlUnUWiL4VS2TILuiLMks5FvXEuPzPTANg0sQNSNqbWSiEmrUpOTmZCqvPvn22Aiji0V9F2Y
pOsVNM6z1Nw87k+ZM7XGVtrOGIha1QjC0uNCI2c06bdWlCn3w1jkpNbl1Y1F/BtW+XMR8yYcyCTA
LvAQlzyMt1tfS/KUhlVkc5LhHLn7uCekye8Gt3Xv5l6QfJyE49CcabHa/8ymd/VtYZvVQ9aPSzSe
girk2ORRJIN66InuFW0ytJsWU4ys93tVn/qDO6gi3aVD3p2rWS3HbyG/sYfdd+WeSjMk4JOglPrY
eVFLtJTbNjUaTTEr+1DJxC1m+nrGwOMyhV8elMMVlueqtZeIUzEidKqT4trfR9VVhg3h15/jpq/N
G9Xt1Ux8uRb4AQQDfl/mfqtrpWnv5gn93YnEuO8jKc2mH+aoTbZDMyX7WoCNoqAznGpHUljxUSKv
25CHJb6AyA13kOJufnvrgpuNngAEJlWYP0LLX5sxYZc9ynZK25MC9TUJegQJfllmTR+oFhBmoHfJ
fEu8/5uZ/HaFMS3gJSz5B2we63Kb7cRWx6YXp2ShDpzw6SCxd6j0bjjIrNcHMmQatD+nTiUf5WWy
i7x+bIie22RQxvPXOQagevUAOh6T2FOibenl7YnOTneARltN/DBLXY47x57zcJ+C3vf+bEdOsimz
LLW/DBZptTQ0ZSKthxY0TV7QxXDo0tf2r4pZJUq6a4pCr4jlY6sGuDFH90G1SHrfvv+5/56Erl4F
RCtEdfCVFh7nakXUMlTMMhqqEy6G/QOZrSSSZwQG5weNCaXr9+GSFNhaXYMdn+jr7zNGhe5OS1M5
BW7HIj3qzB43CYSPJKhTO/6U12RJHsZZU4jJJNnwDtdSjB1v3PjSQqxuHH0vbQb2SMtobtUy9SUE
gFhW7clxWMGPXcXJfk+KWLrVcCrNT01GiLo6tzimKnpuxY/KYGZdIAxcZ3ZjmSXO5xt3tFxxdUdM
WhcPZz5jlKir3pEQ18nF0H9k6zTq02gj2grJOn/StOpRNG78hDdd+ESNr9+1aBIJ061Ho16orOPn
qIU0eeMV/eXTwm0M9cniNQ57b/XTjnERShz+jVMHkAzeM5Pw62jlvDcb5v2zyhj6xhWvDlLolgtv
llkpuwvmkqu+j8TZXAsVtT8ZcojaQNZOOQZGT8D7hh+zqEu/NaXePWsp/9LWxR8J5AjMCM5NlhvW
jV/k+gXw+NwEUUqkb13djXTMMFLxLjhZnWMnd/nMEIy4S3Ow/8OcOKk3XVWYyo12Z3mrf6wCygQI
R7CGly8KbeRaBD3oDmGOhc2IwJ6qIdAmMX9Qpqa3KCsSbCXeX3R/uRqjGIcROn02hctS0P/RXJHu
V7I1OIswgIjg7ZzPKpm5GHYdjSJPf71/sdXck0fTEETAMGemy0f3+3T542LZZA9Wnc3mdu7nFuyQ
2QhjScW4gXZfPxNLBxIMjchixrEeu9SeNToh9PptUmDJcT9onR1/loKh9mEy3TC8Ab78rsn/+MWW
GQ+dB0ZdSyuPQd/SQv/xWJM6xCIkBO9S8h1paVDNXkc6byRCl2aPnU/uJQES0V2hUYi1QalPJCt7
Isz/UxbKy5ZJT0xyJ2mWw7AtzLmbm01bRjNDVLMma9NO06ZOfXdQCF/dv/+brOWM3D0D/cUxHotx
/DbXrtvTAIbtmLN96Ty7eGIs5aWAiSbhlIAl99ioFF8VgdR/DlMSQIkjzZ+LupavtamntxK9ltX2
9k2y1EgzJIlCBRVZs8/EREpyhZH1cxk5neZHZmSTwTtqX2UbOy/xuDh/OV5+gw2y+sx5A4umg//w
xTEdWc9GyhQ3WyHxMXVlGf4IRVx8IB1znv9TyqarNvlgyumGZvMvb32xIcRfAx8P2rw146UsYNcA
0auXid/Gu6tRlZUn4tJKt/DLMNdd0P8is/dkrRZVt/VGO6+/KJz082byZNSS7tSrQ3hjN1j1EMub
gD+2uFoullzXuuHZDPNx6MaLiqKwd/LJDlgcd1JPTSsYa7M8Ep7DTgQKXhqHGCJUe6vCXDrMP5YA
u5+6pHaw7/KFLr3U248pc3qsoaZQu5R455JeXg+JvSfyfFZeDRmqT3NfynKLXr4dCI2fuvgjmlBZ
HEskCWp2NGL8kX3I5eQmRbhCqbdm2L+H1G9vkI0CeJcJMn06N/r2BtuqxSRN7W1oB422qI2F7XVY
aTVxPfmSZB7lbLbTMN6BtRND5mtidrQgbW3Pvqiu9IZdCxmAwRNkKpMjrjTy8oV44Kg7hcR5380V
p+6vFlaImfiNAvwPgU8W3a5IIxn6rRCpBuZXhno4YvrR9i/FiNk2o/yJEKlNXqNT7Td6pGgHrZgs
uRs1kmYfQ6+ssx355GQEi9odpovbtDaIiNLH/bYdqIW2KTE/yrEKE6sNhJjlB2voE2Obkx8r9CAm
Mr1/YEqvm5c6I6lm8nMllfZT2Y2TtSmnBgDMjsl1Oehjou6VOVOVZ+4qfwV4YrYv+UGJ5c1lQpms
ZlNxFM34AFvfLJ7CqrRxX/u3vY3FBDGfvkhdEkQILllVMLVSQY4ze+0iGzmcSy8sAB2mqQzKtNbI
RzbTXN9keZZIHIJEuNFHiR9BFC9jNdWbbvABVlAqd4M2jskLld1iC7AWdvWVNCOBZexzP4ePshvj
gwf8HEgsskc++uyXa5bhQRvC6sZu89cLgwMCjPGJs5+8XbKKNGs9K+v2efTM+MC8rPDJcsCkGvOx
p9SdlNeOjqHwWzsrDjd+gqXZfvu5wI/nkRdRIHaoa5Z+XOeshXGKn2vpxN6ma4bUA0SGJktAgZ0F
NpYPxodk0JxgVmsCJBHGfs490qvfv5HrdwDDkF9Ah9EIwram7CtMSwmjVcSzcFjpZqjpvpYX07kY
pnavmk3yLcUFI8hJnfr0/pVXhxo/O1DIbxIbADok59WOltc609WiUi6uFo7pLreGeDqTjp6aG7iD
E2LQftD8qibq+MYza7+f6u3b51ntRb1HJQ80tKqn1QRiXut1+TNGJ04DYm00+dK9TKqWg80stMfK
zTnrZ29UiajxzHJ+GUdr8dGfPCONN4kypkTbKAOTBZohGV50trvx1wiXaUp/TogV5f0EP4VxZlos
Vt2R7lXB6MkwP2OVEKOvjTN98u16HGNGiq3GpDor21Mlo6rY5B1f4bYfmNUUbqpjbayqI4pHpvxQ
0ki6J10Gj8j2PpxjM9sB2VbDDlxFwQOJNCLRfaAwq55swo6/huyA4QXT/MbejzA+yi2Ua4Isab3T
bt85idkEc28TuR7bQnW+zz0qhiCClBQe8RnL2Rz6VvL/NeLUfgrdqDiXKdPX/VR4VhdUuqILXhUv
rD+2fdM5mxrEVGycAR+6oOh0G3oAs6vmBSZ72j2VodsXJzlaqYFzrOYyUq2sIdTKIC6LhJHwWIzZ
zmlH9xmRiFP5Thy2ZDikI01ol87jF8surK9LP+/COxPdE7yb0t6LZMDExKYoQlMkB9nCY1XlwS1K
RX6S5tQesmRMIVPZRqucpaTE891aTvHWTpn9ckyVA1yOwNMwcvjRSkarm2HJUSj30dSYzVdXRo79
tIiW5icYzwoOfVVsYQ84eU607aiIjIAqzpiJHZClep+yA6fNbpZza27aQnC8zc7EJz1WtdF/aW1N
VmdkoDkgB2zAn2jO3KdSFvKTXk2j6+uwGMpNVFa1t9ELmA/qkOv5Zs4j7wApiSYpUAtGkYEXxxAX
kI25x7hJwgmrNbf6WhGRqvvSndPPtJU5ltzKwuWxyYZuAn2OYDvsoe1htVMZXert67muJ7JSGoh1
beV2HsoVKw6DdpIyFVvLbL38bjLGXL1ztXL4r8kL0ncQz1f1xKY5uB87Gk/jLCK89ZCXxUpD4FI/
OMWhyVM9DdgQhhO2qY750k8aRmLqBHCXbEwMpKZHFkJefOt0ypyHcNQreadY3mzhDq2k9d4RSl/A
O8TX/wTK0FsfUKFEw3luVKvzhzHWv8/zlPFxydpTTxL/SCtjYJs0sU/AeJFvx8qs94UjTe0D3gjY
dO1sssjvYD2VBJ8vRQ0VVeGoH0eldhkuavi+IqQJrWqHB60+Fg9FVcha2VoxEG4wp1l3GcwqzZ/0
WUyWL7JCCW8Q4K83SdQtDM4pwgHxgPTeHlEQfaGC2EmP9D/SN7Dg3G2KJcF5Uqv4YyVEdqwZXPzr
gcxHt/T1SFgXCNVczow/GjcQaigcCLies5xpS1HkyQc3davvntOBVFd8z9oJODt8LHuvvUVGvD6Q
LAstKx0HQ0bQnhVKXbhqR0iJYV1YzLOm+cIdhVH4pKsZS9KRbZJUORXDA9RBBF1E8mVJ/O+Hs0Wk
OYRIXMUWPejqBdhdMaeLNeZzOaqURm0eZY8dw6k7k0i+F2NQzYNlTMkB737nQoB1t1X6RLnRga7a
L85HPkqPAwrmOmeztyrSsLMbcw+7pOfcKjTcp7I+mYiynBleEiG98JgsrbVv+aD+7ao2Gj6SEICy
/0+Y++O3zwsAXDOf62dHVeNLpTnxzz7EMxOCff6o4kNm/Hsxij8kFjGLFpbmdu2pMtToxhqjrJ47
JyrLg1KO2biF82ViDFpVzkYTses+TI38VEZKume43MGMpZq7bxHzPL1flFyvPvzFbZRe8M91QJnl
e/zj8Umhm71a0+pn2VakE/V1c8ZjzgokM/VTxhRnDIqIXUGSvnvjq/vLp05NgvYfWAHZ11U95HBK
5+T6PhuiSx8GQer0KC3xbQRc9qfcordN+/T5/ee9/rnxFwF+wuGApX6Va5BrDf4lU50+DwIyZp2k
nILE0RKWNSb1jnkRNMP3r/j7OVa1l4Ht2JLlyfZy9YFLu6VawMj7kiUzHNdSqQzQDNuNh0PEyaoh
gbby3WzUzOP6xsRo0Q/D2Os/sxso9bl2m+U87qOqOQozN9IHMAoO5TDU5xfuHAY9m0sxx75SYav7
Y3IKAU83m0Zy8rQQb7HOF0lLLbd5/8Gulg4WA7Aj2KQJhMFuy3y7dNCZVJAZhvSlcNJ83ngd9nik
+6IJqQf14HhJ1fkOEBHcQawLb7zVFULBYl0wPXYtKgqGfMbyO/+xbrO0l0Yx1vmLacVy1ykqS4ZK
CZFt3gRlO2SHUsmMRwNaInkqqfby/rOvB2DL9ReojP9mPr4YOL+9vkNSB5TlVn3ma5FGoKS5R9gi
1JCfozckF3Ar029m1Vmyf+zyg6hjQrgIUnI+wjIoGB8W1qf3b+nqc2Lvcjj7QCMWFZW5KvFzZu6N
kiMnTrMkfzbQLhxU15hDuN2mdUizITwPc3vLieHqe9IJxOU1EM1LMgn459v3MMMmD0HCzecmVEL3
NA1GcQ5JJoUt2HjZQcJW/f7+c65QXd48KW/L62X+CAtoPeaMFWoCPKmmZzEqxYeuUapnJ9HSfZxT
Xb9/qetXCtYP/x6TCw5m5idvHy6KYpjE0ote6rhuP1dS/yIT1z6VtPcFvp8i29pKfSsy7/qzWjRw
UJhU9OTY56x+x5YhH1S3JnxOOiM60bO5gao1FWVeaD3YjeOcGtJQc58ve7gBgF6/Wq6MYp/pLoAY
q/vt8876WI1ZLuKXCmzmgN4KQqw2tNFj2N52YGKgwx/3ZmPE957lCsWKGfKydt9ermIx00MlzjPl
R9NeYE9gXlx1c1ZIpJaF2f1UHVT7H2bDVWPkB1oB7EgJnvp2JUbozsshG/td32uIN/Ra+eE2DWlG
HQncT9IlPWNnQAZp/VlJE1i+oEzxsXGzzsh9TXV61+9ET3gVmFfYbHoHOyh8mdBm3EmpVeKJalwT
37XE9fKHzHIblS4rM7XxEbcqF1WUgtL1IGRXJoxknOYTdovFxybN4xwqXIIT7BwO0byNhNp819gQ
sk1lp20UTGlnDL7NLv3QtQJ1C4W1CqMoLtufbmdOhT+Jru7vrb5TvqQQncUDLMjuU9xWyqtbiu57
PmtGukV+NT/ZVhGaQTTEVn9WDWE9m2Mxf4c1TPNZtKXmZwPQcoDSp8r9hBgr4edTFN9LQ8dgVKr5
lB77Iq2eRaiJ/o7IhdnaVEwmAgx4obVFDJ9KX/RL9LTpubLYqvY4RwdnmtRAcZGmfmpGTfH2Iurq
X0RiE8Bn52hV97mryvilpHNXfrY6KXVPsLjTDWVlNe4sL63UUwjMco5SI1d8gN3+F3/BX6fIlN89
e5DG1uxFUvqANsNHMqMa/XPV1uWx7TgXjii1DHebyFCkmynWxBeDM73aIuPCFAAArxvgPEPwxu59
Siic+fv2RhetBVdYz6rKfpjyaGZ6qjLnenLplsadq1ZTezbBLpKPVpcWzSak2xuDTouM/DBi0glm
EJcD4edmZR3aqixIlbfRLviiEqm5t4hHE/fNBHYSYHquDZ8cq8nwCMRqVR+2sx4mBIPSb3n110KH
kONbTVR+EqjYsg2+12I/TG5svIzVwqkw9LyFX0IpGmMATfPox7pHg4q/1jxukqpyXwHvPft700KT
3WAx0n9sItJ/g15PnfSER2ZZbaZem8wztmZFdQcZP/kmIkOxd1WUKLTygyGwhB9qmX6POKY+R3D3
vhZ5WbS+otblDiaWZz2kSeTe9y1qj20TytB5Bf6u6g3Q3eT4s14jU3NY/7GfoKxKkJAJ6webf99d
hCXHB6HAEN1ANWZoINjcBKEtPVOxBKf61xztm/qU9bO9+Fwntv3shoD+EM4KEKd28NQDzSC7CJhA
JhvhYxbXTNsuS5rkER+3cdx5PVktH6thNL3ex6oylj63Oqnpxi4YIQVWrJTGbhxkXvlhBzvqUCcs
Nr6brBi3jtNxRxBEDOs+jdv+tS2l+L4w337kGos7kPy047kbvO5riRFWci7DIa3uxqmsMX+YbNs3
cSskIKYrrOJOHUNloBork1dLlF3xI2zd3gQSELod6CLVvzdIWsNDVgvSbPOCynuDLyq0DvIpmvYO
KnZuAW7IwrxAya9tXIpb2X8PCfbLjgM25PNLKqxcO5TNhHMV8ywl2zfZWFi+3tfIKViPiCBcTosD
Jlcj48WqzXDKiIcMH6MkqQMVmvywgT9ljOwNThRvVFIozDslxkr/6Dhhid+foxPg5KaFHoLg5Ym2
6cPWfHDm0ZnSTVpZSbKjXLUBCs28fkUunJCVYoUIS4mtwL8PYy3TmLZKqse7ckn1+dgboRD3Qwic
FhSaW7YQK21R+Wak259k2KAEC822vRe8VWFtmgn6/8moY23e6QMghW+SnFrsRsuqt2mnM0bITITI
AUT31H72bOgROaqI2LSDscnwndKqTOn8Er3flj9Ab/Y2Qtif2ZTIn3Nalx8NTevEYfD4gR7CfnJG
dBTqTMhmUimA8Y7VfasHWK4P6F+cgVqKsNNgMmojPk69quChg8Xr6GxQgVX6XkFF5l7iemx/VdJL
FVz5K+Wnglp/QMngWc22MULnlgHOmqZMSYQpKPRoCsBFxm4Zbw9Sp657CDND8+JGcTzedbJ07+IG
j4FNhjNJn/tW3dm/oozcW8AuRUGHyNeolWrL+EnAASQlARVekCespK3VmMVPzWmXqHLCe/vA8nro
WnhTy7MzJYX3z1UW6o2lfKTYgeqwpulFtgNLSIvblwKjsZrzSnjbMddcX7GxXN+adjxsCJFo8xuN
+HULQcEKpRxQniHj1VDIa1WFF9fXLwbSQo52r62KfS9cmPQzJvPsuH0v9SAZJvkqM9FIX85ZNN64
i+sCmtJZX4h0S4QGAse3v10DEJvLSqteZkQh/zVcF/ZTLNGoxZUSoK1S7/61qEVVTbcPcsG8mxr6
7QVNQ5q8zcl4hg0QnbvYSuuNarrl02hN3fMAMxGFcyXkPz8nl4U+YwO1of1VVw3T3HaF3kXSeJZE
g6k+wQ07jhT3Icvn4sG2q5d/f0p6ISBhjKium244rlNp6J3xDBmy+zpOqeWraSSCEfLQFAir7A5N
o+b/iqYww7ctpjsOExucrlZYXlVDW0qHOH+xBO2IH3kNziFVMTwi0u1R0E9k8vZM1xAPdu4ty57r
9QyLDTckOFpADVf0k6RQS5CzwX0WskZKBZUVnjbxNkFrWHG3EZmZHLoZcDGokSN9ljLUb2Fbf7kF
qJDYQtAULpYaawiPacI4iKx86cdM8SeZ4bMotdJw/IhkWkbkc+lHqnReS0/xBlwErFvZO9efE1sh
Yz0icbGxNdfdE0iuOmSN073Q5hh7hoqyx61JM49mlJbPnd6WH99faFcX9BbiKfEz+OV6wEqrn7xR
u1SB062/aMJM7huJTFEmpnVkstMckYgMN1CXNTWOcm6hKuJ1tkB22PysOm6nwtsVEWb4YlVl2zBB
snsOKg/iiC9IQK92skrsj3J2nQ+mLeC764asHokfMm+5p1yDIMut8NxsInzX6BTebiWOhdixSYfw
xSyFxCLHLB9ct6mxJCDumbFqmex0rVQ2MlLDL7mOp3+itcbXeBLac+3OeEq8/1v85YaI6+Ms4TBc
qDzOqqOcDMZALvvbBw2bhLPKKOSLwCAbkwQLwRRGWRhVNzCZgMf0eTpGkUZDknl8DZZeq//1Q33L
q+zqi8AbyVoMan//Vkxg374iUhK9ptXinAmM2o5+5yjut77L5Vcznq0zm8XrZHXGAc2+epcllVXf
eCXr5YkbIYRZRu/LUkFEt/qJvEkPrVzk7UVpkjo+omtp8yenLl1yKz0d41oMC5EFvv87rHETLspX
gW4P/SNzlbVJbhmVSZHmrvuU4bLxo+/pmvcdf1ff6ypnwNYei1bsDFk07Y1tfw2esP/hbQVnDBNG
EPr1BqSSqWeaCkA+NBbvv7Av7Pu6mjVzm5Jw522tOVW+5Pg8mEFnd1N89/5zr9lcGB6itcLxC+El
BEDIHW9/bRh7bYvMOrpUZTN+G3UFPW45F3VgdHn2BSlWv/dM4rC8CrPbEbOPj2QIzL5LAX4Lu7ra
J7iXxfgSp0140wvU/fZelCYkq4jp/EUrkum4OOZt6aLSQ4iz1MkgxNr2hedFIZ4kXbEP3Tn7NLRz
aBxuvJPlOn+iPFwekPZ3vgmv5YoYniaaISRg8WUa1PKunabiwWxHhz4QitL3FkO7b445di9G6So/
ASgjRMfWjU36elnY4FowidkzAefWORhehtQ/zQfrIgZGnIFdirRCHGGqH1uCoqdNbIpSBGQllLaP
+77Qt++/hOsPgsMQhSdeCmgCIPW+/S0E9qbp2KjjBQ+O4pJpY7GbHeEFJKpW+9yQyh2v6FZdvRy2
b188DEq8KZcYOHRwa3w+VCxjqItIXLp+JrfVDkuv9mVuKXcgO+n+/Se82me4DO+W4kfF5ARnlbdP
mMAaaJtC0y6umovIx1UCrKLowl/JqIa7iHzbG13DemNdnsuE0gFjzGD8sM6O6Yqxkyn63Is5z95h
HOby3o7HZHqAdjHcsY6zT0yyrS0YrsMXNufxvwYZLnfArk6hA1sdxc3qAzOrSatatVEvM95X4Q7M
a5geIoHteVgmmnaXM8LLb4zHrxbyck0TbSNKFwIZ1gspgV9SdNmkXqxIJNiz9HN3AFoRZqC6g2Oc
QZGKVxDBsAjMKox/vP8j/+WdL2cJWzpgC4X16ontvuGbITT1wplW9T6au/Zzvdj5Zj1OQwdOr3Rf
xqBUSAacIETpdmODvVrSxkKdY4rmUXBAEFhezx9TH4YNtToR232Zmf/0GzOpFfMu07Bua70wSm4s
sbW8Z6nm6MmgxOs89qKpe3u5Li7xn0KleSlTrP82TTNY6Az6ypRnqAh9tRddhuVHEca9gSTShpZZ
Wdmo/AeZxDBArIfBOIgSnlmUeAnetN6Q54Y/mDHkpaAx66449d2k1g5WoVa8Y1aWWkGVWnRJtSNc
v9a7eIusG0sbf7ZhtOYBrSps3KGLgcSTuh4w4BjdxNqM1lL09+SJPibDmN4Kn9eM9W7Cu6CmxmR3
KWhob1bvYkj6immSfSGBDchpqC4pLlQmuh7MuSryvocgTnLnJBJSZbuxl3uztstvwo2nVxxkhj3c
UfXGvOL6jEMnszA3ltVoLNZmb28qNvXBirGuuWglYPc+UaLWO5M+UAiNdJBS2fPCa1BG7Ce8bd3r
hbKP2MWS55Tc81uWD1ebPDeDFR58YBqCJZrx7c3AfYvbeazmi64vGWYOTlubZBqnIXC02tqidZYk
AYXGjYbgb5dF7rwkBFDzuOuaA5GUg+lLpV0c3FasO8VubbjqVQxq3TT1oJw7aFG7run7G2zSv3yM
nGfsAsuJRse5/PM/PsaxRcgJr0+9QEbLftmtO2/iVtEHyEOe2tx4yrWYc/kWYS9yQfpbKvv1aQZu
VHrzPKiXEM3IlwiOkAgEfVkJ0JfHG5gCc3qCvi83sagdfdtEkoGFVqbtnQbH+Oy2zjQ8YZJjvw46
qW9+o8y2449Rq25au0+nrayZRrwICNpxgEVN4mwwNGoOCZLmwa+yuvQ2BHbniEfaYeG+a1Of+Nh1
esUt+dOVhJ0DBYjGWmgiNFi0829frZ5mUSONuj+VEk/KewLCQcbnIcVmH2FGEj7VmQmsyXy8KIIw
n+3vNQotecYIOH7wlBkvq1KCqe2ElebqUR29XNkjNIJZXUHflqfayIevqd6m+TaZFGUXTplR3ugC
1tUwZGvASKwHCFtDzEUL9PYpsjQnjxISOiLRPOs+9CQOP6a53TCdYbKU+llI4MsR8Hh4bMtOlBcD
vE34GrBz/AnxeHlDELw6vjipqcwRH/0mwjJhXb6kPxYshbdHiN2YnTPebUvEYzhnc6BmWmdsbIf5
n+rzMVWf9MQu5UZOKAH9VJkL48Yhfv3z0rwvvRiSD3oV9oy3N9JZrTePlp2e09AcCbUsK9nJ18qC
eRkwW8rwLJyclpFB0jGZ9stusB2C8bT+/D/KzmO5cSzbol+ECHgzBegkMqWkTLoJIpWdBe8vLszX
vwW9SRFUiFEdHdWD7miIwLXn7L32hHJcHAe3FVaMrhHij8Y+UnHo8pXe01otqIxCdf+aSTSC5kK5
c3LqdsphzkRVGdghKucbh4LV+qMiAHHx6SDq5prBdrl6qzG0uUFEoX6ipNV339VKS+7oxQ7ahpJ0
nfYBfojQ2s0tjo3Xz88j7wzlfx1x35+9ZNogXWO+XOUVqdIDJNl35hEGnTki50dEGsIES/DAwy8s
huIlrZ045m+BDYZzrstymQR5OLRd5zeZLsZA1dIQ6Kuwox94u3GtdjJyrV2C9pct3BLZsehVlLk6
wD7Up+jCVWpaeaEc0Yk1P3W3r55QakJJyApPtCclTNSly6RPBQGObUYvLxFF58f9ODaB5pXGoxhd
2M95T9DtCfhQe+/GMN+28CAjERgSoSgtKUbhj6Lrp3JX5O74BbYldwWRySbaRZpWj69YO5JvQqKj
3Qi4fX8UYsecU9WZMTaTrnL/uEkBuqQoWvm/IqRn4XPS6bjgMDCLfeVx69rbjlIf88oC2SkKnVs6
YbLNAZgafggnTFEn+4D4EvdUU6XHwdxRUd6Riz55R0pNSrMfGke7y2qvSviBppy2N74wM+HyA1Pk
Yi+ld/TO/1ldqIuBYqfez/EJ5g1xwzRC+oO5pBbuwYjPB5GN2vfPn3g9OVGk8UCKx4v38mo80/d0
2GnT+NRUidn/z5OD/gvsuiv3pBZGNRlDs8YG0YSl7viU0J0AdhIYR1y4qUXb0S5BgsWghWe665oa
3WdZok17YtWtcWOmlW5D5PKSb5NSD8mDFbmVc+iREhk3Vrt3h9Tlu8ODiHSFYxtL11UQQKFOFiRg
JT7pbS3Su0GkZa2BnoBp7Xtdnd7F+hAm917TVx668LSK9SJoW2fcDQQbYFqXWXhi7xc6+aeiSjv4
krr63Uoa79Giyg3v29RzZA6Djl70AQb19NLU0Ga2rWfmO89glb+H6Jo9Z3OilXumjIp/3bLbOduM
XTZO/qik4BoDLQl1LAGdmb9vq44rqM95KbTZz7/t6vbEcoHtgkItNwgaTSydl+tur41TEwnPOzpI
zv/WrmMhL02g3mlm+FVV+Fq+pD1CaSYuvVufY3WAfn84RjO8L7Re+DKrh3vOFM2Amd3jwPWMjVik
A16Czk7LNyeu0uiVi1TuACPztN8UiqzktYMgYL9Z7pCQIAGASQa2Qlot5BchWr/UnOnRQKAvtXst
zab0lQIgIhU/d3PZj0Fs1co3JukMpskKi+ghbGI12cCgdLthM+P02uGDyLxvkRZ7j244L2HbDYtc
S6kAtBEnOa96gDdbZYdubJu3URsRTdy4Y72/88tRurSEmG64/OhfrF/LbKXMxlq1jiM5qBVkA6CI
3oNmNf0WIUvT7Qzu83urSMtsH1tK8cNUWCvpGLtWM9eQpxDy/23a2E7uVXpniV8KhSKf1zZYAVJK
X+WOlCWbTnHENdmkyCNDOtat2whlW9H15ARS4jzDoFfkbLaWm5rNHuV/VGzw4Xn2L6vgOv+sNaNb
fXGzJOo2Tpd2fEHLneB0jmli3rUGHtFnWpyl8TWD+SxPAqst4o54nOtg0JLJ2proL7gCFLWuIUNx
53Lflmo4PMPL5LXydznntgAb8UCudPpUoplElDDaU1vDR6ib8HuV0sJiw6KuMG2hOJrEk4cGnIuO
maO8oh2lsCfKMYXn3OCYCE00OZDCvCXEulTq9p8kyVyYhjUXpW+fT633u/D6Ozq0JTDsEhqBrPly
biW5asFN6bVjXi/dVDtr3d8cUqP8z9zpZf5Hc9My9oUWzluw0FOyneLF3CodJsCmd7Q4av02nDr9
C8frTHts3/XYaSuM1wgM/wKhKwDm/aoSSzrPUZyx1Vrq0Bjs6nMsf9Rd7sR/mli22xJ/UuhtvaYz
vcATKbu/G83js0eBKsEhgYCgjjl63riifLC68DeZNMDQ0rvACy7fAO4hN3cLbzraKCE7jERe/9VQ
TKP/wpzT1aPZSiwEnuyT7ksq1DkZbvwB1ycxw8FBSRudMpB15Z2g5TPS6Jbasbcps3/JhBp9ac1e
AA/IQ5VCQlpAxQKnPLe7z7/+cpK//PgcwHBOcBSk+Ymq/fKnx3lFMb6v0hOkyiHD1q+U51HPSaxT
rdq5sZKuffaspJS1QRVgYzMZb+simLDU1hCY6o9aVMiWC5AbGdEhzJc0dtbvsvrRN+QgBIMx1FkA
Q0qxWAgVRdsVqtCJws37qRuOzZSOe5eAL9NX5yiV57Iuc/2O4ToUOXzfUkQ3XtP1B2JULIR5WuHk
O6wBAaqWuWmcSOWIF9LV9sAMVRyYc+0WTxXeBjYDS37TetbLGw/+4PvgauFVQe7jn2vLAb2halRE
mpzcOO1HBJVUDF7VPgLPjWJotOStRvD1XKD3DouIUxReS5b1ywGBtqhv4jRJTyL1KnPHkW0wN5Ij
dPiV07SbPLpqqNVIN7v4rSdAqDt/PiCXubYakDQmqVISy7X0hFaFIW5YTgpxwTs2fZnej+Fy1WdZ
Vc89bZMveh7O8sbZ4r0AcflIAisWfgI0JOb2OqeA7nBeF2rkcNvVHNhSIw2HMwa9tjsqatU2P/JI
JF2QjS1a1BgqHcKa0ordr1o0FT/tSItCSNUSpvYzXlTgrro6FfatFukHx1sLfjpKIdrWsDHWNVxV
GZzas9vo1HghZ0d/UmQ2/5GD6B+UCf6J3xYJ7pdsadpneVw/LqlPC4FZhNpjXNaijHY4iBRxsgXm
AN/Wi1h58MrcRmgwYaI7KKNhvSmhprTJpucblLvIKWR0o7pwPZcsEz0Q7gO6bQAUVktO2Tf13NHV
PlWjpt2nUYo+SKpJrBySOEdC7SsGu+IWj2ZZ3/KTm+bV8KI4Q646NwVUBvjVLod3YVhplo2pcxzy
of5Kbqb8Ybko/UofsT+CY6ceIpaQWagu8T8iDG2uLvSl+adWpRvL4UYlUahMzxNc65YdvC+L37OJ
FvA1pa86fyNOoUfiqCRe9bNpJuNg2ZmMQrir8XKdFxF0ra3nUrYJxrkokRY7TtNtu8FTxlOjYQH5
0zZKnbSP8RB3XbuNFZmWkT/VWUWnaZB26ZxGg+7viyT24A5YXG3uugKAns/CvYimSQ3rfMCk5W+m
as9tBnOiHUTUt38NhhqN+c6s84U/9fnUvarSMHeWKv9iZUAWvl4kndSpEfY11DrsWR2CzNVJ4Wh1
pfgeRbA4AyRSEKF2Wo2I6T6pnPJ3Wmmm0t99/md8ML7QDS0NNFo89DpWrYYM3vRSE4hOLitmsVG8
jtuBG88qiurOHPZzZ7ubrLWgQP/nB2OAY0wj8kAathZKAcrkOhKRe4GyoM84xpPe0Mq44k9QWhSF
RZGesMTcuhu984RW6xcHcPpprAwmwXbLkvqv6pgTF5xkZTgfF0234wRtKu12N4E8zf0qd+VfdazT
0Jdw47370HTnL60oS7ENu8FUULObMJWHJHWPaTq5W8lJz1nKelq4mz247Lj6vQLqtwqa83uYZWDA
uq6Yui8cXjX3EFKOmI6xN6X2UU6WFL/zidSBB8WBfPU0N2b2W44NVROlGYDBWCFA7WFLdwHC/qYz
s7CUG7hUt6i37xvV5VtZwLwcatnHcDLrq2GwtAwco1Q9pNRViv2ZHn67MURWTk8NiJpvzFiOCSA5
vBfuBtVPWOfSHTfYf+cOYTTtiXJflqnyPwS0AGs/Hyof/HUsQQaFTbjPi4liXUiUqA3i0MUDnPcz
Lj1wFkN8Z2oJ9wxvzlxnH2lV92WIezt81eux4JBNXkjSwCPCZvji4f41NuCtEvLrp7pNzP88mKn/
ctzBpIVLjHl0OaiEQ3V3xLl6ktaQ3qtuitGibamxRHemYKDsyWkml9ZEYF22N86J12eA5UppI8TT
F+DFWgsyTGLOJBh7oig69x+iaBBwOm1yQHLQo06y68S8ccy6rniTuElJl0O4u+QmrA00upPWehrq
xckacdgf+zxM7IMXDu6+TcoznpL5nwxymg87eHqx2wFBczN41VmFG1jfWMDWquD3V04tj4MyLsvr
KjNSVbfW806c0lkqUxKgf1blhnKbO8KNsUbN/GpBNXvsQeMqAZh6Kz/3cyOJ1qHHiB/DH7DexiQ3
qMgXn5tqkKYN9SAUymuXK2Z4ZhVS4rsOWFh9WBDQ8dcZSZp969hsX31JFmGU4mCEcfgvp9jLUZST
ZVAYTdKdotLN0l+pYcTlE7JgF9Q8ndl7E1lyBbGc9RKiKpBC7Ax5MnxroyHbJbZCagdblwZqRKEk
XsJxpgAUsKY6P0Pc+eUzWvvySaVZB4cin8NfYSadyG/wz+ebqi7c18ThduM32sRyT98zdPZameNb
ANfRJGa+AapvDvdWlSV4AeNwXEAFqaspYiPIfyoOYR8WLlwE3Yp+2YQqyY2pZKq1paVbAcEJY663
s94R12NZZV88RFZueHSaPfNXOKSaci9G3e6elHy0l7OZjckBN5CLnFXTk4Ow2oTuZ4Y4465nXDa+
NphC+LVK33mrzbRV7mx4puEhHjV4gVauc7QDa+oQyi5oq/22M9rt70nDdVT7hLfjVMjtzEUp1w1u
rny3QcODCIiNFlTy56vY1U4L52m5xnFyRk5hrdsyFnFwFnEy0UmxS61/iy2J4y3E33lPYpICHy3m
1LEIMG6tnlcnDR7M0k7jwKG8zCJxOaxEXNMPcRFBT/MiuO4MbzwJXooATms1yi8CGZLuPmm02jm0
ALqrYGJBebOG0v45501GXpM6Zt70U01UlRhQmgP6bPtDUpX9XWYTa3AfmRr5tL6Aef0Ws5HcykNc
Kx6Z5AiOabC9S9npFq4kCvqYzUahl+nJUyiD7LV0cjbGZOHSMNrwRN8GOrtLog3FrHzI9wWllDgw
U83wnSxzCMYAqH6jDHG9CvI3cYbDXM2yA9RstegDw1BFmxfFiZEvJoJfTDNFc1y1zqmLMB0FBLSw
WxMiYuy6qGnfSif0fmIOI45TMaqh//b5ALtePjjHLX1q+n8LXmV1VYiEw1kG4eiJo8Ss+k0/FRvR
QHgBfU7vtu9uQSzePagXp4Z3EOCCz0YORf9itS/nHBvyrK8IH8jcOoYW3JBbRPKHmqEHJGcxoISZ
4OGszLyNZTD1A69h48JZQ1FRREojv2p4McojR+4IKCohAR7gZpPCxeC7VTQX8Y3JsHyTi7/YpdFM
VxLLJKZMDt+XcwHgKD27frBOzgjdrc8q59nNxdT6Ol7LZ+zrGN8K9MWPpYydG/3Q6+uUuxAYlm4F
RyywI6vXRcY5FG+sxCcGjVtmd0qn1d+EqVak6gxuRFSJcIyYVn9Z4z/Rt1bSpVboj1NLrI2Dsw4n
J3dSnI303lQ/Jg/kLRbuVH2p8yFrzwv2Z9pjaszBa5CIpQcteOTz0MiRgjPscCMOXMXr5wzcTpZM
z6qqmO6fTGuzv2ZWJqQ96YnMAq0wpjjQ6am/JPi1Rn+CL+dsQ9PBgkjckPCOpTpWOhFfsvNwESE6
TxD0mHpjpRvWGkXbTKpaRj/1vmpPQxqjUvBztIlGH0REPpxHQ8Pv+/nwv6qXsTqwMmhANRx6D/Dl
Lr8tXUBKs41a3o+trCxERYJZoM2OukcV3T/hVSVey1rylbh6HSerL3Y4/KqDWpNaxaIt9pPZavem
FrtPaTlAXrcJFPPJk7t1CVlvBZSo+NdyAeG8xoF2tSLHYKJTHOTtPdZ56+DmefK/imL3YcK0tK11
tXrMs/+I5WIJXOQrFh1GaKs8f/VMSgjVEHbKcJ83YAuSsZZBqOplgMV/OGgcTPzEcOSNIb8sOf+e
bnQcENIhyuR8RrXYWdWn6rTGgO02/aE05+LFckAJ+jHNA+F3KhX9GyNgvQC+P421iER4qsLI4y8H
gCM8hY6e2h9qAhqpg5WJ6vdgq+rNpI0xA9QDXPUfT/7LM5cKCfoGRh25IZfPjHQ5NA3pMQcE+NZ3
wEztvKndKCsfTNRpxF4pbf5SCE5bNx780atlN+SqhuJkkYVdPhj8gkfmvdYfKtG1G2ewqnmH5zvp
fBQVzq1qxdWrpRhLa3VJalh6xWsORGsjRCq5994V5hhvxsxOtx7HgB0Z4G9tzVH/87n8Xna4GDg8
D8cFD0QMtYSiXv66vvAGTKOzfWghZ+fkLjVT1CNdXhT3XzGTmUPg9LM9P9rJVN+3mVLbp5zwkvpr
U7TcuZtZi36RmqIn8LkUBbSaMBCPpNgAlY1up9ZPV8vV3w0r2rjVJ2hPG3uo0pcyxai2ZcPzvEPi
lvoZihi0y6yEGXAqW88eDl6SF/GrN80wtHalCLFrbxlwZvgniQpL+x3TFmbxgLUt5iFo1F7kf1pK
UPjdm8jCg1ykVhMDrqwo5ZVlEoqg6Yv+jw5TLjmqANzyHREwTvQ948rb33VosjYNmWnRHVF0sgkM
c7JYz1ll9dPAWXhbumi3grYxUEnqgyOrBvGDoXEJKmMM5OUUlWiVHSnbFyf1surv5x/rg7FBedCj
fORxxlTXabKKZnIdAgdwN1WRNr/ocaqhIyvUv8PYzv1DPmX6jYl+NfZpay/cCGo4nGesNQTfSyRn
PStP7rJWyx9QkGrtDq2i+ktJRFJtP/956yMDASv/38YwgHVzbFjN8KKqBDWECbUPMZ0GdQVKhyDy
x40bEm6KFLPelh10K99Tilu2lg9+KGKjBekJe4R79uq4YiWDGxZ4oJnkY4gKQ1fvI602vpizLv98
/jPXtV5+5uLNdJFdcz4BG3k543LC5bivtfaBfWTwG71KiSQh2Sy98e0+eI6LqpnWHVpONLarn6R5
HXTnKnEPEcAE87tU5WDdF62p9rdWyKtdFpoJtA1seoQWsJSsVsgk0Qm4ILbngIQ8fKQXOzypkQtJ
oyjrmfDanN6ZN8j8Rk9mNV7eFZwMTapBcI65zK8eq3Ft71s5Guc69aItvBo7sI2GIFMYt/UB43xe
+lxmnH+UMjYPn3/E9Yn8/eFURRfpKM4kAlkvv6IJDTDrulA/ax48LbzgXhY2QefOsr2bwL8az51M
h/3o1AYRXIpVfvHw5eaEDFvqMYpnd9pGlhgs6uhEKH5JOzk8Zlnp6pvP/9DVmvH+d3q0kbiQIhGk
bnX5d2oRYT6EvmvndnLUb3oZpmmQdWMfsFjn5aZ12+T58ydefxYq3LSClk164VStnkgpTkX50Opn
osrm6LEvp+411pV82oyO1ASWMVX7CUE4ju4MpzO/ff701R2c34tZlP4g/1yK7OuK2SSkUdMO0M/9
AkDvRs3644SWDJQS5pxClOcGx6q363Ka9p1izzfGxfXrpqZLfZlr9AKxeo/O/lfRm19pIhmfjXNU
E0cjq5poTKvQXz1YwFpQu6aYb6yaq5Xr/QfzD9BF3N2h36wGIljI3iN03jyHxPSMQeaY8lWpUuoP
ZtLoXz9/u6uZ/v8PowuL74qXzL3ucjQR4afqXV1aZzFRJn4YHaH8AyECwLFtqOMX8uVizmDiv9s0
QGO7Gv92MMG569/IK02VgrF2pmWRvSkKqoiAeo5zb0Kp/I93hvffiLJ3ATRp3gKhuvyNOgCKQSCD
O9M24nSbjopytmWoPsLVRK4XY/DaVF0/3ug/fuA9wBqCcX9R+tscrVfbnx4ndqtXoXmuo9kjK8EE
3d/2vVMHVmKMm7Isuv91oGXwnSuk0s5WtMXypf/8/At//GeQ0rVAv1jPtdUnVirwR6PimGdpKBr4
MyPb2YCeQYxFpXLURGzf2+lU/5nixH1AtRTiNU1ueRDWJZ/lI6DFYHfUmKY2reXLj0BGuqgadlI+
Qtc3d9oE42cPOCNChhMlQDQlCq2vczbaJVaXDDyLNwzzsqDE+QFrcjPd2Gw+mNjw4divaRLDEl07
8c3WLPOszcxzU2Qow9ok3sHd1rep42UnEdbtjXX7elpDgeMUBL+cp9KOuXwBcYqJh/Td8OvcYDcg
aKeov6s5IveSGkV7Yw25XjQ5iTC/TOjznEvWO6kXZrFS63V21sa67B9Fm87GfuwGuTFsJSYE002k
synjpvlpEx30w1MlbKsbV5HrtYXeELcRFm/KfFc+dEGVUamsqTpXfVe88ff0QToMRhtkVeHO+zCM
9GMWEu7z+YC/+rCs04z2hZ5JyQjj+eWL1tiUZDQAdkBIMZY72rI+dmrQoKLudjV97xs/8/p58CMQ
0C76cvSt6wJrBcd/QiManqtsjMM7YfTli1mjNgOMFHVim5nj/N8aV6jZeSQvdKmBsIKuD9Yl5H9o
TK537ixR93eVZyX7JndIDa6tchz26myb2Y3Xui4kvz90MU5zl2VkXflrYpu+SV4V0VOu6REBP8SZ
tT9gMrnzy9iNZrppO46o93rj5V8oIOAmnjziZhdMdzHeNaJpm60c7Fi5MbGuxjr0ImIguEQhmkVq
sjqeePFk1VjKvHPhiP41awnMAu/kQhjiSm8+yibjtkqDMz+Xsii5fDvJDZfZByMAFzvKLRUPMR2K
1V8gtaKpjGmKniQJXPd6lOg/wwq2pivaKAsyLY9udU2X/8d/XfKXb0EjkQFOJAvH9LVOeQzJAwD1
4Z3Bqc/KsTLy4i6vXZfZPBL4nblzbW7ihGzmgDIBvabPp9jVWmZiTgHqwF0HSxud28splmsSXT1s
racY0U+6GzIn33d1FsV7ix7Sjfl1/VtJwF1+56LjsWi2Xz5MGiIpw6HJnlJFEXc1GuyX2WqMX/j0
fnhQ4naANRGsgx2Cy/P577zeO5dvCjuUcxgSInP9bKOCwOvACX1KweB8g/pr7on8Uu/EoLQ/7diq
oNehXBChgkRnKJN/RjhVNyb7BxNvwQFTLcMWviA0VwfC0ibNBw67czY68kVbesNCPCdjpFiPNASg
A8BM5/SS4KJfImNHJTyYSpmNvtYMaUlGU6yf2kGf5xvD/v0OfTkKYXqgL8AP8V6dXw2DUlR6Kd3M
4xTH1r4ldttqNvD3HOnnrToRcE7+cEh+dKT2R9fukiYgQKfbxqjLooNLVAt0r3QI0wBWRwpvrhqL
70SbucY9lh7FpDo+AcVNaQnsescb/6EQLb8KoPLzEwmB9RDQm2rqbYx74e3Gl1/qq+vfBibGI1iV
0iRpHJejLk2zWXOEZIbZrtIStmc4gQ2el0qSI3DJJxH0f80E3ABj5phPOgYOp81OjipvBVJc7aOm
vZQPUQ7aJsCGdc27Z9txbLzSZ7RcFp3i3Ii+RbbWOttOHSLpF66Lbiuy2/T585fwwYPZ1KhQYYXj
LrIuONig8auQJejsWa1GTAsujh+0AjK5hxJO2lo2y5c4ipX5xrS7Xl44kan0mmj7kmK/LlKxEJCg
m4/RkxCWVoDE15oAxXSjkcw6pjcK7dcn0yV0A3QrZQ4ueer6hufWqJQkOPGnPs+jv8hzumwvZGqI
x0EZPGs7QQdacmBsFI0FctTqGZaaUm8MLWuMTac2yo159dGqw3Vl2c7e1Qzri4MSRcJspB0/JUPp
vNbs5g99peLL0gwop1DPG5/u4XhXFGaIX0aRI9K7WOw///rvYLHVFHiHYizGWgpka00w+lwSnkTk
nQelL+s7M1Fm1yeVQScXCN/ivC2SSgLTS7IWfqJ0rB+R1cE7rM087Q9jpZTha2hMIvQVMyeZGLV1
jJy6cR51krO+YpKKCz+njNUE4TSWzxORClZAMrslHoByTYnfm0X0ZY7i/K/Tc/Cg2F0ap9YD7bqL
MiNNnl016eMA+YYLqdGCnkUHIYMqDf04tO81rc23Vo8SchfXSjIFYYPkYm9VQtn3uQs03QqB7mPX
VUNvA/emSv6kWtxQOu8J2snSyUiDTjLuyRfpOrIoLa2L/UVUiXTHG1LV53xbfkUnLqeTwDU3bPpK
iZt7VZtV47dh5eZ03wlTn7YjwVxkZ8RuhUgwaeZHgj+NX7VXalh3sjR5/fzjvd/q1h8P/DU7BwQ3
DAerU7Dsq9zSGzs8C7Oc/jeVQzPvY1exbbRpfWIGFcENmEcm/IJ+0blF/6azlUVEpXtFvss60Uq/
lY14MOGzRr50q/4PGMomCbKw6uobB4r3nsvqz110ABp3fu4L/MmXy21Sjlg6Ik85x3NZyA2mTcxG
VRROKs+24vgodZk3j5HoVHevoK5qSeYZuMl0RShNvwaMyqWqHQzZ+MrYq+aWod3TWurSyJ8HQ3ub
Q5VxYORq/Vsb0uzZKdTU3AL5VMeNJgCPbfEiF49WTab7VkHtwoO7Ak8bzFC9YZTLzOQ/ILPc5Q3v
y69jOTVbgYLh1vxfTjTrl4EBmDsiastl7798GSoFGQKOvPBMK9tQf7PRkTbi42+MI1pUU23+KGmO
ERc8TKX6gA/Yu/cSVanu8UOpgxWEkqzUiqrPrTvs9UEX2QYhWQj1WJq5CVz+YbZwzMqejPIpo4Pe
PhptPP9Mca0kD0iOrQO2nu7GPnz9RKqxlN042NOAxZxw+cR4NERdZV7xhKtKV8nxoe86FY5s/aib
aDFVt8S1Hz0QEBDLHd1JatHLf/+veh+iKYr9YVc/FfbgHtgByWSZetrMNZonba92Yd0dPp+r19ss
pXT0tOzjH1We80gpvFnr6ydQ4p3lm0Sjd7kxa0FflGlg9AW8xZbm1o3HXt+bON8sbSeqfiDM18eK
AsOHayVO+TR4Teg8JBCYqyD1xuZ/JBPhSaYFP3vQk5fO70xCso0sTO/b/sZm/8ELZ8Zze6MFAx7P
W40p6chEbznBPEECI52mQ/PGehj/tE1M11VT1TeO0x88D88rrRrQnvTe1ncXMUaDAsypfarICdoX
VfjLK1F4YU7q9oQVxk+ff9wPNnN+Gq1Yhg2wwavUzBLu0DBNRvMUEkmg7dIpxlLjAiQPOSQb067l
vBFvOeNo+lFST2ZTklWePOGTEtmNq/JHvx1/D8vju95pnXeqQkIhLEK2T1EYDvtIn+uTkWnGjJ+z
eiQ6F1Hw57/+vbt9uZQtTj/OkMxi4FprKAcdKxOSQY8YMzFJyAxj1XqjQDZ6h7l2qKWnbd+6BDNE
PFolTAi1IX7SRxVSYOlz3h1EoKeNCypbLRUDrLvmYEwHWukDAs+4YjeGSbpuVKploPYz8oieZSTG
8dUbPw1ZZXIXtyq+wsEFO40Ks+qsr97o3Mo7/2AOL8oJGu7IiJlOy5H2X8uGZ6aKMdoif2raPn9R
49ze4WbGFZAaw31dz9kd+97d5y/3g4sh7ZDFYsJR0cbstto0C7zVZRvOzpMJ2fOJz4maQR+NX83Q
6ntb6dLvdJTFLvZ63nQU2fV9o2mKHoQomQrCC7XpP88tukQ6CT3sWQs+c3lL/3oLkycSp4MC+RQl
WkYC80Q4cUH61ojE1NVPdQbL7sbJ4XpIL+VkrDY0MJBWr402gByGLJWZ85TjXlFgrINw5SVMr0kK
twNzZzveOFpd3054okE84lLwWxC5lz9yIDUF4RtPzMJ5/hknwgzyeU5sv21Kuf38E+Or4P/tYgLB
bgZhtOx/LFv8zsunhVbWcMiLPVZpZ+5/x6aA9YEXH23xG2WYbux2Ee5WCbVSJDqBfUMGljqK+8h8
ZWbn3g+Ickqn+syoZjpCHlUIUgi7ND9YlZ2rf5lvnQ32JpXupsoQ0/0Wekj0pxXOKNNSYn3bA273
6H5USSJEMCo4b0FUH+/UEfrCSySMyHxYSMyZX1tY2HgRWtobvylQYYm4H/V64pwvKd/lGwRWynRP
QIf+RY+KzuoDoE0qAH7T6nVulJOnvyrc0dgI6nh84Y4rZ3IQTSI4rcIIdwTjEAeNvbPPfCUNne+O
NOTDcqDPDi3alJ01jLHYNCmV383AfMyB/6CM9CNFHeMpGIgtVF8xfwrVzzhyhkE9tPPZVRrP2eaW
J99ik3zLjWtV6mMhBvVZGy1tsn2rNGV4l6ZVHZ7sOHLRzCaadS7csCsBAubad6vMuglFuBZ+TasR
M2OBX77dVIbQ/3IetYxvJdOwOlaRRVwrlrrmbSY05HfbUz7b96rWHZnPCkAZGBKzn2XVlLy0FQ1X
g2j1HwRDNufEjJopoI8UPhUZBSn4qlkWFJIy3aZq8u4IVbVKg6QZnScbhv+3MBrkS+Zk4R+ZeVru
U30vizupR9GPGnXeX0qTWrgFY91Ez/jqZyMoMu4Bfg7MwQgI7RH5Q2nIcHhI1aF6A4HDLWrSUsq/
jeHFBADkxI8A9tAJ4pqoF9abxOtUAWu+7N5mDCPuMdbitCGyziWHiAgxL95xSYzML+4cCu+MDoFM
AEUt7KOrT8Mr5c4q3eHLLo8c01wvaG0yO9gVYrAsUzI1Z3suhdhiU4qEn6Z2Ta49Z3PnySF1zPFV
KDe/LMepfve1PmQP/Kh4M0/S7bczKvp7RM6F7puD2g/Pk4tlbjPPpNZv2zBr/tYhSEyOe+owB1Xo
9PlrT/dQJzGhgoJvyk5zXojqDt8Gk+vtM+bcUR5dNVOawKn7MN7HBcG1FGQm2W7CpprmoMbyaQrc
BZZgmNNt+90K2iFoyTW12KbkRC7TKyIROEmENm562u2k642xxl3MqwFhJ4tAMUjVBuC4rUvthyyJ
Pfip1Y2pP0aAq/tng9f/gwpOJd/M2CFQ0yeIQK/u4igfTqrU2upXNCDTPdOKnWFVDS3JiQSNd86f
vovS4Z8uTkz7oQODOe8KUAeTX9uuuK/UxBv9xb1h8IkAllpZ5z3WZthaxyxq1REDi8RxN7VkbwfD
NHBr2oTEhjxAPLSKe/6H+VaQtDHaAYBFypM5Z6WF+8xZ4eCG3Di/FVYWkxyo1uIun5uBs6YQ0+zn
qB9V34qK2dlMs9k4T6D0oorvm3XuRinUTgaibYbHdp5n7Y7rj7K3ZWp5eyyoaNJEZBPikvRTInel
J4hI1Jt8gkEM3CK6s2dUaC/SrL32gd8bVq9pmo7cJvMWPJ7W6PZX7BGRtjULUfwVCikyN7bKqwMD
uzYyjkXUQNudJvjlum5QLqmJo54Q1ujWOYQ/mv0fZeexHDeyBdEvQgS82aJ9Nz0paaQNQoaELQAF
FOzXvwO9jditYIdmYlYzo2q4MvdmnsQqEgGE63E2HO0Zj9YuKqL8mqDhYvmiUYXeF2wY220Ev8u/
/2ONRoQW+z0HvCe3KLVfeRW/KEoW6dokCay9sv27WJwdGOccE+n+Lee389hE3SaGCZ+KD6uir7ZV
PYsfCUcbGUaT4zyZqpmubHAvd9s0JBxa7lwZ7nlEFO+vbqayBD/MJFUG0PMGPqh+l45V+QuLiHFn
NO141N3W2hmz008rcFSRDMfe/u/jVfv8ZEWTG8kKtUtmdUrjF3JqupwC65B4NierMkOrpgtmdFX6
Q6uKbNvoGUepmfi6kbyUAYhjI7p/bklhZiBSiNo1JrPgwlYnKsSfhIkVzxhzZbTVM3N81YqOLkXe
sPAeiSI1r5wnLwupDnhBNqRcMQdazjvv7z1RdIC2mCWeWiutwsIh8SXzZHwrW8negBDB+m4gWtxf
T23R/qgrjMGUuydUZTbF3n/dF/J9LcR1zjpsRnHbvf8xcNOoGJrl+OQPEDOnzFArAAcKkoOjvMdA
adfs5n/5rugBcr5DK4Sq4Fzni2Lam4vOmp6cusAKLRNnL6x8+DypKrrm0T+fPJYXjAY/5ZAFJolJ
//3FuZmvRbEfV8+d05jxOrBUAEJSkskZeJm6SbqmeaABKV4/fq99/tg/96IMa4MKpp2PGYquyNn2
Phlq4HCNWT/7+MWi+6gseZ/4ENsvs5XEuzruq3gtSs5btxZZQl8+Hv38Bi+jL3kUfNjI3+j5nl+0
E/U1BMZnikCA4kVZeY9QyPqD2/Yk1Xw82PnMRWwfJS6ko+zIocRbZ5t8b84zy8X/9GwOSh/JcgqS
EN0iQaP00cwfdlwnyZUhL9pptPI5lpMZiBMWVv55DRSV5VAhgZYvQrPgPocLn8siBqn0MrZlUsR7
1JGD8bnSR/bq7OfnYI1gxvpRxSatz8aPjWkFNssDoJPgNwvjMfOzLVpb88axIpcF1oq1dpUIaHGc
sPtgCwYLGj/oriJ+ZkHSp7CPIEKHBSg69/njW3r50nJ5cG84Oi3K43NHQ5dF6cBpRr2oeBRPi1rx
puGE8JKrcVppY+uexjRP3j4e9ELWyYD0kBbbOvUe6BTLO/3Hcie62K9nv6xeiB+HkyQaQFerzkvj
U+x0nnNICPNek1Ep8GhPjeMdfaMm+6nVGmsHdruv8QF3U73jQDvug4l9zt6cNDU+ffw7l+X+/ae1
AFKZqtjfQkk8L9enDpKYXLbm89SUNbhkqiVqZ2ETuzItXn5EjBNwWzmFU2w85+EaqoqpOFvmcy/b
bNqWs/fLQXOWroxep83x7xfFdMj1cIjl8z3/YkVe2y2QtWet1IiuyuMyOXiEZk1XVp6/XdSf45yd
kRGxZ8Wgk7DBaUD6mFVQIoSAUqZoTd8HKdnHl/W34QBc6xaiQrw55+05spu8evRn6zml/82mrU5P
jpMWP/UkL69VRy/fC0rfaMuXmZchzwUIaVYqL0lNzhpRPnwdtDpyw5665qd/vSTq+osNZ/k+cSOc
LShS6pBe6SK/xKM0CIXt1MzCSbdtlWaN+ePjwS6WkYXIsmB/aO3qbFLO5lYXQqnhE8P4YlV516wT
UQY/OPqBJfc7e7pBJ5a+OGlWv83YsYYrH8DFLLQMjgQROzF9X1bs9/MBcgFrzqlIvHBuIjgwwFJt
4fDzgzCL4iLaqTovD0bkzod/v2gYA+yBkcMtntf34+KIwZOIzfQlUU1EM4fgn03pdfHLTI7ySwXO
l+pEp7tpaDvS/eflDAkDhRQ0Y1DvUN2eje4RdadZtcRPlVEutYYc99pYat/tVtaHLmmvVeUuPpFl
PDbXvLTIewEevb9a1J1RIhAWvsBX9rVjMhii3o5dVKCfgYwRrD++uRdfCWyxRXy1IKyI1zjnfZku
RE42XwSBNrES1E6E/SuY62tJXBeIadrxi95u2VrikrTON5W2nRSstGJ68VMKJN9IBrfA7ko/Juyu
6btbt6CWtjc7N4g2Fq0rqqyDK6XclU4wHQsvdYqwcId23kepo6CyOjUkFIJ32yHh3Ds181G6smhe
fD+p95WuNwYZY1onVnk/E7UK5IZzfahKzvRqh0UfmAAZdS659032PUlbMA0f39mLBwlUlRXDY0+/
yCTOuyUNezlPAR94mV3NQ48xev8ZxE/upNtdo3FcDoWzn4Iq2UV4/GF5v39nhtmMseIlzQt4bfWS
JHlgroa0fSLgz+m2H1/W5V7rN6UeWxLxJ5yOfgMl/tgWoLhNOTyazUu3mNF20dgWe2+wA2sF6kQ1
b4GusnZRuMzOLrG6+hnN/0zlfB4pdxhRK4A9lPOclGu99bTHSRfSXHmyHZEN9LFN9qAdzz+z2KcX
QZqk+eawX9vTPZjqrabgA8GNTlp5L3HYiCuKlov5dcm8gIazWCbYKJ8jVfjEmzx1RfdieG0P2o/E
FKD2dfcwmk31ZTK9emMTjb3LqDtfeV0uts3L08NHzJdIjfxij24EQsYRmYwvdUI1D6pgTeucvFm7
WzWpLtudSOL5WgrDxZS+fI20D7EO8YEilXr/4nTSZ5HEs/xiSKMbdxo9TVQpdUbkAtu14a4kYWZb
tPk/LyWMSwMRsgK7Aew4Zy9s0zhxmlpN/2JaBIuHPFX9mFjzwceh87XnhEw2smteq6lcfCbL7hD/
Fw1b3WMHd7bZ6ZOxyRR0o5eyo6pJrhdCjjDotUJso8Er6s3HX8rFqZ6upYd8BFIeiwfT+tlVojZC
11ZOyacJtfoplTSjjWTIbqj13aZNtXPt1LhfcKd3lOqcfccl38lmaP/tzWLpgnTF6kWnC8EzNbP3
DxlWSuI4NU1wT7Ct2HoTx9RtYMJBKFpyZlcuxNvq3/aVv8e06SsR1MQ2BTHA+zEhEwrAx5FGEJaf
KcwwaFtRZjXJ3SS6bx/f57PHylgIAIgscZGS/z57vh/Lk44siLoNoDDr7c9hFNGmg4hORo436Q//
OhZhltzIxYzAiOeHWxEXmh97Q3L0Iwf2bz86QMUBLTdrVfsouj4e7WxO4MqwgbL1wWvNd4JU8f2V
LSRFF1R6dKiLwN4XwdQ+6Nkk10QO+WvTFO2V1Im/jMeihSyZysPvs9/78UqNyTizE/cAh64Pffzr
+16vgNYo2QS7jOzva/uCv49Id59zFWIV5+wKDRNr99zNzqGUzufUl8YDC3d7xHk6rBpn6Hcf39Dl
Vf/jrLjcUGqbKJIBDCzejrPhchV3wM1I8shRhazhFtmh5ujVxupyI4x0bdqnQs1oqIJiFwWW2H48
/PmM8Ht8JnduL74ZKmxnm0nhAm7TVOEfiONNvia+LE5xOepfKSmIr36vKTqLgZmvLKf0b4StT7sI
gelRzLZ+5aecrXT//yV0YalHuQtQ8+yA6Vg0l0dq2YcSXPPa6ebpJ1QNb9vARryn5Jej0oIwvM/B
vL5+fBcuv1eMuJDTWXgCpFDnYLWZ9kTLds49aBjDj2j/CBpPRPrsVfKav3h5nufPm1WVp64vj90/
m4YEbh6ORwxVl3a9Hbq0WrPkkX5LoMfOndD7f3xpZ+vp77uKT477inaQw8Jy6X/sjWCwNU4+GbzO
xmRblDKz9uSTXLoyWr1ZNxPd4RV3tbky7OVl0v0lnI/6w6IvO/ftIMkBfBKN9sFLk+Q/mlYidOdu
3I5Wq69gZxpXDg2XlwmWgZ0tRgr2tlSa319mMNPy0uLBOvSFTcT1kJrrwE7UUxSVkRNKToMPWmfS
Zvr47l6+OAzLkZ7eAFeKdv79sHEZ6cusazMd9unOiKVz8Fv2g4Qfuo8fD/W3K0Tt41NYYvVyzz8P
DrhR2ythHybZ6G8tncsvUUZhiLx7dx5DSnTzLSGk1fivd5aiCMdsyJRsxpbMo/eXCHBRRgQCBAcX
PdWtNGEHrUotcG6UmIwbDSnsqvHd9MpqffH+LKNyNFskbZjezq/WQz3Uiq73sUPZ3kPsKUhJJjap
77YNSSoUue1fGfHiUcKC0HlZGZf5h4n//XWOpBNH/mg6h8ybTKJTSpHs00mPwqSo9WubEfY7/HHv
5wFQiX88zrOdHz0dkxiYFoqmaw1PwsEYcqgbFxgMBqQhCMcmyIMQSXjj3CHvrfUfwKtanFeWpw56
2Y8R8PfUAU7QmwOgD9QWbrMyZ2qnMPQ5QIdtmYlpU7kgKDYWeqaHOFs0zZY+6S8s3mO7MmERazig
44Gea+xU3YNuiUhs5j4S8ovZusN0Mwit8R/6CsLtxkuC2tnbkyyb9WRHkfkfwv60X9k+7+VxNiuv
2Fp9p1frvqnn/jPyP9N6ZnEzSF8RhEKEOioiEZZ5EX2qEIWREFoS/7OpDCP+XFaGFq9NkXZ3tVWW
nMy42DsyDkRyksMgn7RsHOkCp27hbdLels8Fm6/vnim8Z2VHM/l4VqDthya23kwSUX7oTt9qK9x8
ZYVoXUuzsC6AUIaKPPcDP9NGTVV3udxAlE27Y9y1ycMwC9O9810BmaHBBn/vpXr8hI0l/1qyWQSX
wu0LPQIDjlnkqGRlkfNYrSAV+uKTYZQIsId8sP+DHNpQtjSMWW7iKVLWzu9KOuxi1H420i7MzaBJ
x1jPFpiBkP+vO8EF92F3iiYI0boV9Sn1piAqwiS3+luvDxBOZCAD3Vs/oie+olCqkQzlJqZ7m2QD
t3UG+v/cySaOdqLPk9uGQOYm1P16+JnHDvGzyF46KCmx9jPzDCJc0H8VX+Mig7yEiqCR+qNW1DCW
nUIUxQPHQlv7kVtyPrYi9oMfQ5CLbDsmphTrvtcQmA6yHoOjVrf6DdVBlArtNEnEaGocAeM4WD3u
S4+MmVCYdWFvDbdidW10o9o5CcKze2z4qAF72aNER/cU57sBfPG4Sv041X/WRp/Vt7oH2X8j6ey4
b22QxsnKIRqru6+EsuZNbAnnDQoqsDvmjObGa4HS0mdRreHcR86IVs535yrfeqDB1hBaou6zXjTj
ZKxsZdk3yqOF3IXU1uVAXss0aq9CBvOjTebS/J2eQjWVGxF14gekiEx9NadI+14Piq9H4qNBulxH
U1WQwKNmODak7lJFjqumqxTZTIkeP8vE8sp1rk19cfKmsiJSPnf1KWfGTnN9pVCstCHV5lx75mtE
zlmYVX8cMLdAbk/axvuZK1PzqO73XrMlLEpNQcjinXzJM43SeI5Qb2lnKeenTsi33BdqADZG8Bea
PQxsz8rtZ2s/QkF9QKBpeEe31Wq5qtKpeG1kKm06JrXUNiSyyp7f1hbqC5zDQR3JTxZ7L1cJhLDJ
qfxTXFWD3JezgQOexXCowxrq9XQqOmm3v6iIpe2vXrPr+iHJa5oxKyIQ+nrvK6dyVrbomkNJtAMV
tKkfphCOM0B8LRh0aGlKc+obKgN2cZ8PY4Gn2rKmX4Bsg3FdpEzZkCmnVEPGDzF6w5012wfawra/
Bp1nfGmaoXxIHc31t3Hjj1U4mZWTEhmXZ3wY7dw9ly6BrFAxq6AJk7rt4tt2yWUCCKTgKRrI302a
6pQ6EMPo3i0NWSTLbl+lwSEDNfCphEMN7dGL+Q8Ca2jDznNjtGgVr8oWlHdxbGwC+DA4uOZJaEsa
gihVgTiI9lO+KaJuzNaTkvrnQMxasx5IWoI9lo4dZUQvFQffakiRVMSoUWWZZ5jMBEaa9k6SGGDf
SBm730ox+vcgYuiQtnbXob0p7D7beD334UczZGNMB6OL+9XYVyMIWHiVsNzdMbLChnpWvK2dpouJ
nGxSaIgIm8jF4/j/qtEGfxuKOPgxIk98cRtLOqvlfFuhcgrGX32XMftYwC9PmYqTp9mtYMn3wcDE
USRJ8FnTeqs4mImeyR1cp/mQ8ZrSbYuq6MsYFxIdtN+l38bc0289iQllrc11d5uYuR+vknnq+o3f
aeMhCNrqv0JDgBwOk1l7aKs1hT8usN4azWy9VeW2Um4iUVOE6kYv/UXoSEkttfKqYInaLJiEoNNr
CTgCe97OiLSCHbHI8E1U02vGCjsJD2luVX6fJERpAqUxp0eTkJUErZjTFfdBko+f0UEWj1kapfNW
C1xZ3duZ1OxHy9ZoG4ZsmKP2MEJYf1PTEoPVWLnMH4txdk6TGkig1bSp/FZHavyqJ9LJt9irA3ML
p7a5SZZ2Hsm8yr5rp9w1wqFzccP1SwlqJ43ZvfFKhL2hh9TlpaAK/Aqdz5CHcfYGQFqy5anYsPA5
eBt+sepgPoiVReBUsZVVzCk5UnWJgCsC5r23em5umEOIvgWsZdssOLa47Z3B/TREtY7FVDrBkeZ4
7Kzd1s7EoYnk0B4sTn5qQ8xip2+aKtBIaso65IlF1sobK+0LjP9umrTrtCJGceW09ClDN1XOcOuQ
uHI/cOqV60wvW52iqlhEc5ab3hRBHIxbvypd68bGj/grayKUjAlgb7IFBqGyEFxF++QL20MF66dF
tuHg3712vqi/Kgv+14bardpzotVp+IDmd8MocfJHkUZ1h8hcL/rQ0PIOf0PAw9pheeieUMKRNcX2
z7ifqtpjj0VO8dcgN735vixsHxVqRhBfaHBmKcOxZQvDilNWIGBJ8dFCOzeUxzQUGD89Oy0HIPyD
ulWa33zXYn3Ibyx9aF8NQT0pnCuSAZ51UeBV6pvS/2I5rWxXxiD610wzxvzQkYxY7k2jjuIT/4UV
rGqtTbywNZPu3qdvnp38pB1+eX2MVzJxpaM+G5XK603cNjrF10JYxh7/6hLeNE9wL1PbUOYunX31
5CRdlnKBnAnXrRX5PrmHURNRPzHru6mr0Y0nTW5koWIPbL1ClFDpzp/NKF/L2u03QdUi9WHX2L/2
rCdqW/kjqPEhHlF5OvngAtyMvfi/wG5RANLgMLM173MfrJzYtf3QxAKYHMZKTNlO0/3JC5tOl+mp
M6bSpoRqReW+yIdkg2zdiXaF11qf00TO1UYRIkTSWjexLwuCeXoGAT3KXTqyjdwQsupSdGKfBlJO
Gx1vL4Igf9JSbbC2MWpIf1XPnv+QxQa6iRJp/G0dWFV8bA2JhNqaDDvfd3nsvyZBiVcOuH7vbsVY
ZtVKJEkkWV99s1nndcdTD6qkVEe8U7jXHNwdyReJTKjBL9nhGioROK7diQ0eCn20HfsCZAQ79to1
xG0EGzrayToiNzCtojQ75KAx+BAHPCAhVUcwzuWUIhozCWurnlzbMYZjwkuPiLmU0Ys3J1oTmlps
dMCog+oXEUg5BhKHraDjsdocBxMsdDcUfAB5HsHKK3B8EK9JsRV7rd4VmzaI8Ve0KIdnxM4zW7pC
QlwPbQKjCRX1Ol76tZuOvb681Jmgth/Hm9L2Ex0veuUZD3iY8hZPmsCeqgcKNNbkJPkpH+fRX49z
m9+7lVk1JyFMtW5BagmibSrF99vW86heHNUF7ZrGF7/Amx3xqRTEcL7otRENK0xnig/AxJ64HRqt
IlTZahPjwMm+M/JwrGo13ps4e/KD6UwiCNsK+gETeFJvY9U3Qxyis0cAsoAf2WV7JkB5EDNR+6Xy
m7GhyuH38droi6zaEtnhBZtWdtpjTnnd+uYn/MlhjVEpWmHedLV1DT5Pe1C1bbA1YOaq135TM6zs
TFHdAsNt2aaIQnuS1Ty8+E1QIBKQncrByAJl1BrF/O2zOQXwpKmyuqG7ZOYH2+5RwxtBxZOrjGHq
7mA8esEKGUA93NqtYDtDkTHTHthZs/VyYll6z0TOaF+xU1vRt3mQzZ2CIK92Wgs67Yo18W8VBbpL
1KAoIHP6PSteODl1mE7F9gHt8HHuEWOZiGVXUafZW11Mb4tZdvdxEeN3QeT82AujP6BADg4V78X7
U/YACkWSvGcd6FF42Y2FH9NaCzbwwKmzcUiX5F3Sdo2kkeYxSpiGwnrozX3uaI25JdwKLq/LnuQT
qpA42cRM4V5ILTf9RZ+Bp+AacXKjN4jm1qA73Bc76OzyBjS+8ZPiWrk1p2RKbj0n5+Epep/auus7
IFWtxmHzqfay1DyZ4yBGIAtQ0jeTXfTcjDbPVoVelff+0DMphhqBceO3vMbqEFazb7/RbonsgyES
/xN48Gi6qeTofHEVuI6wZAl5w43GITBwIy3dKnvWCk5fPmITvlFJtnra+PCD80ERs1IVuKgU7CR/
R1hjrY6pR/jdAaSTrraUhubT5A5muTWIBjQ2yeTmn6bA75JPtRbBuuZICCTR7vBUszqo6Eq/4aJw
ARwHXxC6B5oblEnO3hrqae0ANi85akFpPw2tNd/kIjVpjs/FSIk69n6ikmx2ydi9fPzyXFZocM2g
QKIahVIH0cn7dyfmZE/QWZUdA+UefU9Er8D8F9nbkF6zMF+Un8DY4ntaVGaIEexzZRVxRqOOB8Q9
jCmNv0nx7QGVnVZ1IzANRMWVe/qXKjzjUbmkLYbKFz3o+0ujWV/TB4icg1sH6d5M5+xBmwcitovG
nT6bDZFMHi/KyUw7gkb7yGMP2PW1fdTx8b9+fJsvHjCKGjIteMhw8lF7nXUE2BaagSpR0xEP2e+b
ujNxMJCahooUYaJg1v/WduaPLIki70qt8W9Dw8Tg+UKFcNCbv78NRh1XNAx192DFy76O48uWrUKz
DeiRsFWNyu4/j9t08nKt33581X97BLQAoCWTxINY9Hdgzh+FcstG+SG8yT3QDoGYV0rLC5kaooVC
oHUr6iKEGw+UV4zQUEC2QziNIHEVq+YdzONivDI7/+UVBAjJ3wuvkXbi2dtuWV7dx/BjDtPct7t6
KAO51kZNP3ZjUadU0rLxmkHtL7d/YVACwEJrTVH7rC3bBkD782pwDjDBzTUwhng3OICC8ZMkR9OY
xl3bkCZlzbZ4+vju/2UpQhmHoJNv27KZr98/+NYYyScY6VIESvnbIoqz71Rde/LWA+3QEVO65GXM
4t9fN3rvNN+XT4+Pbrkffz5yU0TxUj8j0wSawveiCKxk25sY1gbTG6o15ZR4ZWPpgkQ8zcE1jczf
bvfSdeIvA3jv+fCTNs7KAz56CHKMfyX8tZM/TsODHJRXrtqkiX7GadXuS3bx4spCfNl2BBWFtANZ
DKo91EDvL73E8ldQ4KCv2lFpCDPJpLTioE7UatAOZRZmaL5Xo8mJyU179xamdPHPvRO+ZAwGtKwx
jAfnc17V9VbQEr1xAFNooteV8QHB0E3ulfMVDc3lt70An8g7gN4KiNY8pya23gAtcmZe6ajp9lur
hGHMCulTOBOJXcibXhRYdhqy2bxtIPNMPgbU2ZMtynH/ZuiN/lpb7iI/kFzIgExL3LWLsoZJ//0D
cMHfGsRQ+oekls7ObNjEhza7/p1bBPNpRNOUEbg8zg9eIVVx6nSSCk52icXiJEBbrGFZU7HIjbTZ
aKJFQv+PHyQNfl5Kpn/mQzTzZ23KwG9Zgv0uOxZ1Tz3WzbBecxZYG7Fnvs52telBlTVXBr34IBiU
liF+HxQaqFfPpv+5tVv6D3l+dIShJWHjxuZd4+XylMRxMR/aIjU6aihTluxjHbfgv04HDE/rB+aY
Qaop4RjvH4mjS5M11ya4asD3qkrE42FL043yUmHIfYavEskIxgXcdm7//PENv7x2vN+/N+OQQlDv
nm2MefKDOdOFPkRxQwqNWcNKMmGhreI2Ho4YIatD46pBrqTe6W8fj30ZGeHRHWY6WPBxSJ/OZwOL
Y9FUiyk96IQUfiLeuyl3uqFGTl4ZrWoEjUF9M5YSfUmbCBV9HkwSTtZ11wuLQgJRzmtbVX0Zr2aS
Govvhj/W5okYqVjf5aKx9m6Xj/99/KMv1sdltVh0U/TsFlvQ2QdUl4NG7c+u2TLh4qVI8d9E9srW
dJpf/RjY10IgLzefDOdwfzi98M+5csroR1qz0q0PRQzo3qaw+kb8T75VpdFmV5rnF6vhcml0khbS
xML9PLs0vSJ8bqwQ88Y2ksm8Q7WFVdJyCYI0xjTdDH6vv6Tp1F/ZclzOk9xRlEQ0XRGKMuOfrQoL
bYGZsTcOTSD68UhV1dwoq+xvU7ZeX2XCsbUBuo9JOihEFGaV1r42VU/BGV1DfEX6c3HHcfyhEINn
QtUfSOLZXagnjUKLktbBAFPzBQfscG9bsRUcRGD35b85OHUwdEibeZmwN6JWPb9ywjkGp6yQ4VDc
QutILndj7FNePP+gmcgViOtoMJhP2E6LK2jhixfZZ5YF2YyFE38Sv+D9tLOgdNOSQ+5hdsfCDE2+
nVurpDdVmf29W3u3H383l7eV4ZArGGQTc4Q73+fGBAOP1NT6Q4Pxe12rKXvAxJjtxqG4tr+6eI+5
MlrpyFZRSSDiOttPOjY+93Qu+4OZ6tlO2Ga0yQCOrURMqZNoHvNOGLH65ye5aBzp5S/3E6Pq8qP+
2NQhA/EUkuT+EHTl4K+T0i36VV/odHpoXNrFPp6lfM2kGIvDx3f2YgpHr87sCd5w0ZCyt3k/ck21
xgOgOB+Qj0Vf7Dk2HynXms7Ginq9PU6pR1Qb2VxAO+BBwXf4ePjLu/1bw8XxGFQuiMGz5asTotE4
ndgHQhADTPa6l4SFXVRHNeTmJm/FqzQgzH086OXbhM5xocKwe3bYxp3NGOmYa9nEWnqo0jo/FobT
Wyty77xmpVFfivYfj3bxqZB2jkUH/vZiObuwZQ5BQkPA8JpTLetBQG2o6WDFcUL/0C2HVyq73OF/
HhLz76LOQzuLbvbsdUpLcp78YlAn5HkGnc6hoPdWZGwQULaP8bGOpbpylcs9e1cjC6gWQdnBnbDY
ys+3hkSTlBEvUnfSiTo3dokChXuoFQ3D14+v7SJQlGIRYikmPPwkDHi+y2to/btZhvMfKk9VH1Kt
dctVSuk2/RW3o/vsO+04BauZwhwQD4w1X3XeX3FLPyV7oEs7pD+r0hvckMRx75oi+/Jhe8vcz+mM
Myk599b7zwn+A6y2uNNPtaA4GZqYoEMTHcGjTyzaXrTTlSLMxeeLyh6F08LNNxDmnLOriEgEkjsG
NG+LcfSOrTfbdyS5vY2GkeziyDW6x0xa+j7rh2z38YO4+IoCbyl7LArQ30L/5d//MWchwXaUIPTs
RLxl73ahsCwkys4YueKGTLPkyj778gVbLhVBLQUuRF3np+1ZWeTURWV1svyqsT9rXqUXW1FgYLny
Jl/eUk7WFllJ9Nowr58jA7BJ0Zd1tfpUsKNJpw34t35hTXf5F+FM/njQEF01sJ410f90I7v6+vF9
PR+fKIkFWoANDjEZyuXlFfvjvvZprDcshckJvq74auWmTaajAxbeXKgdUVNl3/E+zztb64t4/fHY
59Px77GX6gLr32IvPDtB5aPUCCBh7IrVNUwbQJK0QOgoevX8nxpE+XlMmvHLx4OefzPLoLzBHCqR
EnOMOFtx+dgzfyqa9JRGfPZhiqbpyR4kSVBqJNwzo78eX5kgzykNrLMLKICwVmwMLLznyFXkjiYp
K3N2IkY12YD6iQ4AntWD5aVq7Y5usYeJX686QpuNVaMQq3l4qq7c7b886aWWgBCeUEze7LPJIkPX
Ilu6VSe869aXgD7dvQaA+OT3NgI1J8rGY+Bpw9qBwnLla/q9sP45Xy83gIMIQlA2O9hWztb9FgWP
AawsOyV0E8k3oAOMyTymmRWWpPt8agr0XPTeGoJ453qeDzgWtWiVxxqNczX0BGY15rQlpzLboti3
1qCY3H2NWPtEKyH73rfJVQz371Lq2Y/G+c9HwavJbuX8rN2VHDjdppyPzRBkd+4IHnetDchWQ0h6
EJFSVQJuJvAwWyFrKcaHLIvjt7azlpCDLAdl27CgvJSmbF+RdQ2frDGNi72Wma4Wmi6LxU2AYjH9
iqOlGLdRUKXRjbBiUu57ms036G1E/DmRdvI6pnoebLzSHT4Dw+77bTSZzX6inYviu461t6SORgPy
hBUlE52arJb3NCi6G9yIzVyGVO/KbN22Xde+TPTo8+0oZQ3yE3aDbu4wF9gGT0J3xHdRSWPDrKol
3+Qsp/auMoNO8lYihVkRTGs9dCN0k0+VcuI21Caji9VGWK2j722rrF4TQMf3RjJ338rRcEuSzMz+
U0z7CerRnI5vajBqDTVnk8tD7lqcFAOmvD60bZWeNBk59qYrvGFbRQ6VppkUpq1pJX50DIKGvNSx
MAh7QFjTFy8VopfsvjGUPuwt0BB3eHQWWYLXAaMYnFmB363o9KzAY3naJm1kLm6bIo8ONszBMQwy
V3aPkytHY2VUdLTZDSKHAzDWtvFaesS7A8KmHrBOdTF8GlQkynvsP3G1qsqZwEfd793ThIE1Wjld
R1E4SGd1yOu2UuFUwUpSpLv2IVwk/xvmV+JlTVOO+Tqj49mtY2JqvwLgtPUwGxQwLcdLxh8d8PMu
TJGOvfoDdIq7PrdIuVeFaT4F3dTEdyWxndNtzTyBG7uXwlvl84hORUzKOrkZTNQQeF7TblJ6BN/w
ZraPQzLnS5ixN7W7OU69ZEUPPwFy1FnB1huA7u2MyOYVQXY/AWjy23xL+x/yGUha01yRzOzrW2nN
jdgPQurxhp0NSXFGKdWvforlT12vnWzT05MvHmwvqvOb2Y9sY6f1jjRug0ha1GU61/88d85cH4Ie
qYvjOUP3mM6FZdxQRSx+emPS6SHACTonu6yvW941DoTPfkwI5Wsnx7g+1SpQaAI7S3xD3uHHb6ge
kvzRGYQ3vjl0+vJNiVswgkdWu9HeimVNhnSXlwgUqE7tBk4enFJHa3rorEykG9uSsTpMwRjDp4pn
VKKCb6Beg79t23UUjUS5tRWz5GG0e8rsqA5044kPV7Oeo7FAvuH1CVD8whrsn7Rjh2Id94viKU9L
2wznrlDqE0Io84ufMO09tEOmNm1V6MZLmnRozSIDTvF68v7H2Zk1t41jbfgXsYr7ciuKki3b2RxL
SW5Y2RrcN3AB+eu/h/luIsllVWaqp2q60zUQCODg4Jx3IbJ8yeZ44imNCZMb4Kyw2L8Ml4+EY7Gt
d6GXL+XHVXvvpSxEkm+HRHdeKMWp/AW5YL14qWxPyU1B5VPe1yJFbnMUWtFpqEzXkwFbBizcuM2n
Jai+E67ld/qEy7fKyPRfOoYCKRbgQG++9TJHblfvpL9HBzgwtrkVt+M+NqZ4AJqALexWOaCvISyM
/It20IvuYEhqMRtElfRPiHWv5UHVO4+TXkJcw68LqXw8YOLqoe0wHQ7tUeDvu0jLCDNPh9cLv3N4
r2RLabvVu6X8qtFJAQiKmyHnwxnbPuQ8dM0jPdR4iPQWV6xQVy61N7NPkgOeetwmFhfDdxi+jdiA
wHf7DepiwYMx2KqLlnrynF1cNU4N7HjKVVRnS/xFpvPUhRQ2ZU3bKqi/jJBW2xBx2u7LHDQc2pj3
7MlKRfA1G5CSevJMEWz1BA2/g9bF8T6obU0PRyGH8o6KEaJHm4Ii7qFZzDTfgzAluykbDGFUmOEu
AOQTRfVPRlLN9qHG+TS5NxHevW+dZag/NrSwG3ODbl1ibIFSpk+BnQ/zYeBiP2hU240tIpiVG614
+GNQgMfckqohJBZLY9KIyLX1NSlRx9k3AWjoPS+2zNv6gFP0MFGrRYhrSPR0NjOYDkSkg7Gqn4OS
6+1kp4VZfWgG6ckDxmrAhLLGbEpYu3On3dVJI37H0jEgBhO3RzvqS8NWW0RLgR/PQCExzKQP738J
hBmccKhNl1Cfy9LDPx25jC0wXBc/eQGA/h44uz/dpYmNMxQw7R78VDZQ+3k/931cv5OZO04PlL4W
MNQlyAzgWHVayf7rpCdNej8hZPBY+EGeP5Zjpw4lEqT6pzFQ9oH3Eop+WIdpw3Z2+8Ygmx7be8tA
4H3L+94s75tx7LNwwqY02Dq8W54VnmcvNvKO9l1Xz15yiklJpw8rmOwrAaT+0VuJ9rRAfy0OyQyP
+otDlWOKEhQDdbT6tdLY+gjU5Z9BbxntYfARx2txj0sjPXOE8Z2ng4YoqNnWjysj5h6OO66bZeHW
KOe5sjEdMEAwTyX8x3Rp9mpoloaTrOy8f1yQu/PeLX01db8HN/F+J0Vd1zuqYHZ/p6Mf9wtBWfDA
SHO4oAxiO6MVbNAArrcrjgJQEy+L/eKUXfeDSunUbF2/sH8HNT8lDGa093ZgxA17q1zhGD+bxDWq
x2BBJhncPaDs4oS2X5Pd4yVpJP/FQ2zaqEnG1UkVUN7uRIoMQegX5XiHEKbt31ta6hwLg9rkEJWz
Tk2ACnDy4DmzcqKu6jTrbta81obubpvFA1730/fUSzGMzxxN1x6SFmGBB3vwChFilmV7j/Ho63tE
K3iE1RXCvS+60oP9TFsH4S0dS6IdWh919UMQJ0RY1S12X56HKkOowJS4+4L71Nity+miGBQH6Ub2
iOLXNjA5uBZUvd4RoUS61YWoo2TEIeF+tTnKkWROJMoFjaHpDaxyvzxqVgYqs9EGO96VlcWF37bI
nIGqMaetmVZmsvcWZAp35IgjgERkDrPNaCB5+FTNYKVDbRLdEBmiEMPW7XvnpIJpFmHDj6zREm29
LJrqoPjRzu1K5A5GgIt9Wng7305G0hi/jsnQghbUrqUFL6aYPfnDy+pUy8mp9eE/r/aAitV9BjVx
1FPqh2Ni+tlTZy+G2W/ccsme8qopnPvZ89NtEZepE2mLstC3tCp33hiTJ52wahorjkiBZ9BvXu7a
IE81L/2GO3dBrptM6n1OCRUvBGCRwzat/NF/Rz1GJu9Lr0KmcUYrcV/i2E5KR0cr2Gu99Cqgk7WY
gc61mE3CzmmCHIGhDUhO7wNcnrx56lIqJp+oIGVH5NOW6k4FHQKmZBhmu52Ql/ui1SMYd0Qbi9IM
R1rmzR2ar1h8dWnhaBFcNND7rQNMbawcNYYTogcKbiywsmpTtIk2/TTTWkwbr6ktO2JzA1LzzXKm
MEktOyTglO63PLfzLsJEYcqJVJT2tsr0ELxoU4zoRa9JEbaTJZ9Sy5XuO6+BfxZsdODCzUONbTaa
/Bq44DAhL8PNXMsM0NaFjfy0PvlB9QTSvOkovMZam4U1yXH5OCE4n7FnCw2QBVDrNeOmyP8Ra4rB
IXm0W81bMb+Ip2RuWc6AqDv5WXWVk2+NGkGbKPVcPDwshQuau2Ta/HNaUOHbQkuZ7ls970DbIeMR
PIm4WCCtW9wE5ocmmOTHRRdD/gi9IuigFsigExVMIkQ5HpfSSL65mpN09/EQzMQtKiPmJ83vc4Rb
rTX3hIUqRSQRhEnQ4fILzdsENbKS9IKWxNpxow6ozGb0RLa9LCqxrcRUIDePjNVTghnbD4D4De31
PvCSvZYX411qBapBLzvP800PDEd/nJZJs0Kw/mm3NShOlbsyJV8LcSGLPzM09ql9Oy/1IW07d9qz
iVoH+lKm9DCWgZW/nwu5aHtHGiUVwyZpQxMhteDdOKSkS3aSVMaxXFbMaDFXSX5I4g4ZAJUPUkYA
bJs7VxSpHiGMxQPPABWMq0QO+HLr1LVOp5lWkBanG6cN2ppI1gZVOGqZh7xY1efTD18jIdkUve+o
SARBoW8hlznNxoG0Nt+Tj5j93bKSqZc2cDukAjUvBgFLLxGnpVXxbn0y4giaQjxwciP3n6pA2EvE
V4abnODoN276ZnE/l65J9rnyUMSDnEvZwjZy4TYNvYL2U5QqJVjVIpoKf0k+o/Ia7wKyfFFthyno
jl5sjtmhtev0s5HO3hwVM7zYftNnUN43ZjNkdaTSCgHUsRu64k6OLf98rQv7DxSatJJkpwPWD7h2
cFAmVzno9zJ1na/xMoPzjM1F8yOwoWTOuIk0CrHkfulRzubeMMIkJ0bUmxQzkfxRpa4nnzTXrJ98
U5XmnZCYxHGS4XNiX44k7rSZEqWzbuWch+PYxV9cH/jPxoV/tkUjx+FLgi5pw2ZSlXcQCMV5EVLI
47d5sHvmYJlKRmQgMV8fwLV7xMW7AR/rTmN+4Er3I5TOl2qLlFjwuyOC5DEoCLfvfvZ5nX1tkbtV
x7KooeTpMfzCakqtn/BA2vnJk6BZ95NRiW/oZIzzQce6aMbAps77jzLu+kNpd0a9TabSmu7y3jR3
RoMCB2jhpE0PZe0J3FPmfKmy/bgEibMV2AtykVnpABaCaqDmf8YNZewOE++v7+0ijP+aFEWdTeFj
+Li3BtZWcZGVUaAcfdlWg4Wxwaax0rZNNs0ioQGRnwODNCU8v40A7v3RMFWu7wCEFsuhosLc77yl
btSWR40zhWBB6pe5bAGNgq1wgzkq25xIqjuLffKwYFfRPMZGExkAz41ta6VmONCQL0+I0y/BrsRK
1302wS7Ll1brW3ebLhj7bMXiJPZu9lLf29ips/ghqubG8i2WrlLvuISnfkvkLp37keI0L19HB2HW
ov6tCJiZZ4LHWYr8YPf8fLgiRDERioxa8R5bYleinQy2e7OAM0nsDSaYZYU8pzAmkkR36SMeOnq9
IRG0p6ch7+RHeCIy27tuZTr7lWdwmFwAVxujKKHtONlitPvFQAYT1Af2JU85h+d7lxIotlYQZ/4u
a8dshkTQpnkaxVZSqneB2/bekYvW8F6QjCfd3wAo6r4bsSOzDy1EYePRl9RcQ9yo2+UJ4pMB/nue
V36q1wY/iKzcY1WtkgbjbbLJjd7OQLU7CSsmKgatTXcqE/pJAtnUw25IAFDHeMGDdp0n8dsVWa/z
jnO1XmxsI4216kaV8bqmazk2Sp30CXz+h79WIf+qJ3fGkrPH9O7BQDpqfJ+5hiBY+gWYfviUzb7z
qEd8Ktm5/2grQpEVlANyvg6waPBLl3x618qkn+V18WDVerVDnJ5ApGlwQDdemvV7iWD4eEAryLVu
lXfX9vN5oZAOLooHQAJo8gXGRXWzR6e5ECYjgwohheOlXWjUvRqTnrgQOowsr/whVA6Bw0TBYeN2
phsOFFl+GaMobzSvrxAKNP8smoDA5kBG0sa96JRITzmT7Wj5Q+kDv+C6X5YDJcOipgrSNC8t+OP+
Yc47mlYwP75lXkJJAPgKNDoDFsbb1farojPBg7/IzMm5HOQHzreDpuYiCcxePKajUxzNYsnupYHI
AlGsgPyTN8hL9h7ECnTjo7eHvir0W2CkQGnSmUR5z79Ub205oIMNCuXg4b/6xRy6eKfZFswP2xof
IF/esqu/miobH5E98Cj4YkDVuuhm4KMllsqa88OUtHWYTJPz3kEe/2nhN7IF1lrU1J84jMmtFV9b
Fmf7j5FXLZbVuw+O76Uei3J5GHd2UBykAtEe5bPfZR8tZ5gVDMw/MIZB4OY3g4kJ/URVmKrNZDg7
r0IxZdY7+EHuPMxB1OVjFZwyTenLPic62TvHLbIE8zCMCe8LHy075M5N3PfeXqrLBgmNYxbJI0eg
LQO85M+f/xU1KlWWwE7y7EUKuUQ2bNZyYyeSMA8zi/u+geb7SFWmAVHT5Ap/AhyxCPKuDG7smov4
9eeX0D9f2SPgXfg15xt2fR3jjqCyFwtxwnyboOG3n9Il2RvN0n0JxtmK0Cq9hXP9EyL+WkKGBY6B
HBr2ZZwW7xIYIftuGVPlFS95lTbvkajIoeLrpXXfTfWSbeKVnL9JkrFtNjZ35r7zQb34uMRRyW2g
eyJYhZfMjVW5OEHrj6Jgjro48RTZl8v+XBYHxqQLYkZTVkm/gTU8bD1pDfDwJHIwm6QdPPJCCD5i
21Rz11I4zkyIvEWtffZVm/1qifM/Swg/1cZKwFCGZpEMezkV0w2E0GWfnt/qrdLjfEAqaKb7B7/3
1w4iBXHk0ibzM4ekrUgKkdbCxAwa5gbDMDlt6HSiYQcM1MBojfegFmJ2WPxnj1r5hbWR88Pc1PVx
yAzzX21i1t+GcyggUUKzb9hrs/nstwHNs4ZAPZPyygdg2sEnUzqpvmmrprx3+KK34HHXK8eI1noH
E41c/nM+YmUHcqy0QT0XaQxLKx+S+DHgfYPMAFW0dNMoq/hHVag/K8D07BUlBhjt0hV4yMfSHD2l
nlNqoJ8815+/5LC4TsacZ1sOvf3f29vzIt7+GQ9AIetN89zl3j+f4+p21bOO6tleHHj4lawB4Rbz
i9l4WotGuEbKFwfyA4/B5gZa+rWhQTqs3UEUxZCvPh/aVWhfkCLOz8i7y7vB15xVlsr5WTe63OWD
Y9/ro/BfysruX96e9Dqp8zixan7a2BHTk1nxPRcjlwZId8nIXOv5R+QF2g7bIWqrmjCtGzCxV8ai
NQ/dDEF5G4jlxd0tmjaYS3tenvPBkF8M5fcPqxDWgEYEwr03WsSv7FgGA11L2wFdpEu9Ozp5Yw7o
eH7GsQuLgJ402MDwcxgAGOsDSh15i5ra2x/z1TGhFQSgpTz+e3FKpn7UAsXb85ng8RNFrakJfWkH
2q7OOxt1pF42/Y30+LVv6qD+BazdQgzJvfimBpUjC4lhponq5nNj1u8rmVvHYp5/vD2363uMU/HX
QOsW/ivmwMBcMcHL/Ex4Xhn8GabDHao93VB6LzG2R3fQKp2fbw969UFBipD5g5qEr7Ei7M4Hddpi
8YvUU5+dLuXhHSQTxZQ4D5x2l9agdNAMgrR5YxX/MM3+PhOoaAGsW0O/scKhLoENsm0Wo/C85gVE
sIXs3YLceaSCguwhbbLyQ92iCH8vzMy8axNaHzt/aQ39vjLNIdiLxJLtYTFOntt0J5Es3ge7reQO
7vny2E5m2PZOWHgj9N7Y9ZIhLJU76/u5tXKNl7yD0Dd14wCxGQyTkmdhx+quj0XbhW4iK3cjmgw9
FtA31gdLJLQ8MPnsjmOKGgaG7fP0JQsSK/5FEUMs36tMNb/qcfYflTlCescGM5EwpU0/v/HRLl8J
PM14qMAkAspFBAU8dr5UdjN68QxY+6XjqQB5R2SQucx+VvHe6CB1AStwaKBk1C1+0Myj7F04k4fS
jkOZqpsrbCL/be8Q1ii9uKtsug1+/MoEtGkS6flx/2JUU2ADrqjxn40rDfMUXjD5tpTddOMwXmVd
65hAgdYXE1ggoCnnH0FQeG+nuh5fpsoYpk3KQ3sIMyQyKspFy2RHnpGPvwLMmf2w9aX+JIJpUkhm
jDaGv8ZSd2CV8Ewtb3yLyyix/i4HXDuHiFAP8PD8d6kGdoUVT82L14/lk1iG+A5gkVjWC42Swj9/
eDiqAbcohnKQ+y4uM2oELiafVGNsJ7F+xPHg/7SFNYktLZIJKQHPn8obu+8yODE/YHwrFIg3IYIG
5vn8pNUDUPDa4UUraQV3QdUegePpOymL6WdHRKwfCnRlphvg/TXmnQUKAHbrg5jR3T+mQOfDlggY
0m+ztc8WSqdyb/au994afPnV8DLE00qCPuGq8uqHbMnqW4v65+F9PjwbG9QkFTxg194lprCLETug
eu59Rl2J9oej/EJ9XTIxO1unc73+RVq4gPnl5LDl6vjFNyzNuZvnBA0k0+7z76Ww0mA/2UTZPe1c
+ezPGaotuSkNGS32iFdsP092taXZYmbYYXSVyyN/8Ls7O26VNvF2gLqm9hhRp4CusXZFIMfIjWnY
qob6BrIHevDizysWfYmrDlqPMLJIs8ck3+c1OwGQ/9AO0SRiE6P7ItX6J6WSYHpPVyH4zTPOb35P
2TzbzzPGHM1HB+EDxh27GYLwRkf3vXtyYz3wf/3jJmb/gtNywcAC7iOBOF/aVB+81l9E8BklCnQp
PORnPuOJVz40Ztq4EVYY9S2d16tNjD0v0GO2E89WXhUXVzmAgRrxCoqhqkpb0A5ZYr/v56qg5ylc
sSr70Bn5ZAijjndvT/bVkTmr1Dcoc5mXHGBEQRbq1WP1wq03cVKoSuq9Obz3KkNH/XnG0KCIb6MY
10Dw9/514HyAU0eqBLg3mvoXgcLLJRcxt9/aEkGSuJOGc0IEwwsOLd4T3o6y3DTiULpgy5hp+gNG
JFodDsigJAdMo9z0EPg1tVN9TPvvJd3pW8nV5Xeh4PWHjk1wsSx+7cWdFieZXlsY1b0MudvZGwA1
zXdEIbs6imdbfVfOHD+36ABo27fX4zJc/xkX0v3KbOD1fklPSboR8IqqxFFz4gY8To1eQzf6H9Mx
qaO3h7qqlPz/WIDSubQgoF/6Nc+TAc7A0LSXTjXyoZd9832McdbTUtMIG6NNraj0y8AJJU7z2T1v
A/e+dzwZ3MjXL2Pp+jtW/rNlQgnizr7Y/blNBx/z5PhlHpVv3S14J34pZFnRS51QvbFXMFBYiWEx
H8uUq/IfLy3uKpP5//ENgrhqXiz1Yvh540EAPapY1zP4FIj+jHU8nTJa1xB06cTd+PLXE15HJHBz
HVOpuSwnCpPYoyF8dUT8aTjYudNsp3Ka3pUF3PdNZ3E768Kda1iRrty/verrbM5OHrMFgWmYsB5h
JF8WmFMgNMhe9PmxFYW+1+WkP9bFEAMI6DMHnNY0Rn1mOe9xROwiauPVjcW+3uB/eEI2KTaPQUD4
59E1T+bYB/+ZH8U4Tw+aUXt7B+B6lA+2duuafO07s7fXxxFZIGoP52NJj3ZJbKTFUS1NtRsTp/wq
PXvaaLDL9hDvlq+UXnGs74v81hv0On6s0vYuVMlVuQOuzvnQQztptKGD/OgvLmj/Lsie9WRooxZ0
zGGRQXuKNfoxb6/t5ZuJnUz5FnSNh73OSps8H1SpkraNpDiOghZsWhBMCAGnBloLYZpmudoAsTJu
0Rtemen6sKdJjp4DWeZFlVMz0Jjq0ro8gvlzD/2w9J/ZWQvZLE4KPHks90u/aOLftxFiOgEflmoN
/rcXhzbrg3gZrKU6grQ40OgTVjhRXYnMKUbt6u3P+sqRoTyDZDWltVW44HLLLhxWVHPLYx3H47cy
VkFk2GjZ4J7c3KPhbT401KW+4pZlPEHgvrWqrw8P6OgPW5s68vmq8vEFcjkuqzqoUj2oofOrDVQS
qrjlUHuf2hm+fGLEdAsTHqzbFv8N90aMfG2RKWsgaq1DtwN6f/4b+lRRrY7z6hjDJTzyb8ht7iGd
2isdZdMgm8VGabX8x9rYup8RLSLJdbF/Z4udj9qUadBNTVodl9kVd26gdDdC6lru60a6IlR134Z6
FcDYaXlgvb3or50lnk5/DLiA6Fxua16sWc5hrY7eDF4rnIDbgjSR6neM9FQR1Qu6vDf29NVDmjok
fR+Po0sRYmWUnM83GYGYe6mVnRrNnAdKyx1M0XTqk6h3EMQBtVgAJBSG9k6NZAp7Emjn4HWwykAZ
6Vlx441znSCsvwd2NM9GRFFgI5//HtNJMOPtk/Q0x8IC6lhPY7xPOSrEFrsBkZnwDlJRkDepF+mq
z5pth6vuEKZUw/wbC3J1DIiiaKqviYq59lMuPs6sp7E/mpYgT8z6nzOIhsdkwvV1P2QKrZRe6nik
VMCgnHBwzSy7rzywIW9vild/A9VgnUcPxh6XC2TNOKXTtE9PnXSW7QTP405r0uJ7no/fJ33xXlKr
RAG1ipMlFG2e3IjvV6eQT0BHi2ubM0EH9OI+q6dmqh2UDk+VLryI89Jm9Ibjbjv2ffDVoGX/iIRa
eiMlvSptQOqil7TmDEjE0pa8CEA1FqSLzDrtiAZfvq1xptfDtOEZV5hB+lLaykPmuJ1XQEz/aAM5
uOvnHPdQoU/vJzbmjVrya4tAe3wt1fOLuHHOd6XiQQKTxhMnSyEVskkqSBVqrhcdpZFM31jl7D2K
OO/u6tmvt5zb5cYuuEor+B5rb2JtE/E+vHx8G85Kw3UXJIHdVHwGxRMcV3Wux8KzixdXs13UfNK2
+KmWfDq+vQGvohJDY07rcix5AtHlPJ876F2soB12gKFkfYcakmQlWopJbTofnLHx92+P98qO4zlK
z4qaqE/je/09f5V+rSU1RhAe6YkMa3oe9KLnKWbqoZs6+nZxYvtDItgNbw/6yiTZ2zYQRF6H1DbW
7//XoLmfo2g9mdkpQPT3PcxvwkpruEibSyyrtVvsrNfmiAUSkgB8W66Z9c//Gm7maeDCKstpVgsf
bVFtCU2qDvBCE3Q2XQEi2DKL4EZwdfh/PcvDYUpyl6+ddkzRrm51rZlgpSs/P1UW/m56lSCtNiw6
3JmcesvbH/S1GQbemoiCYDDIEM9naA+SkApr4Dh6WKwritXPjTEjBb5kHpg7J+dRqycf3x70lVNi
muhq0BtAjYAm+PmgS+Jqlj6W2lEbtKDZiCDLT9ZUeVtROOOWbN0awwrs54OXud6NE/rKTUouShXW
BSxCcfqyoYfAg25mjhsfRY1h38aEctPBe+rMBJlnIwaB6uKeWCC9jlJuXPVhg4koZVj415u8L6b9
29/iarEpkdOT533LIqwZ+vm3SEgc5wbc/xExcP3enR1Qn6kcdX9b9AAPbiz31flZR2Nf8QBZ9/Wl
h0RnmiKXg54cfS0Nongs9X0b54ehQi0GMe45eH57drfGu7iZY7NVvYI2eRxEnv5evFgmG68dpxI9
X/dHWoje/B9miGYaL0nwMWQmF3sLk6IG3R47OaZt811oA9yk3ss/S+BqTLBKv/z7BNfengMejPL+
ZaeNpnCWUW7Mjnov00+gQctD6Ylup8V0zUMSQj+7f3vE6w3D89GgMLaaiuI5exHnU1dMlOGa7Ojq
A3YTwWiASdQpfYxNqd/6mlfhAbY4D0c+J1xeQ7+sAfrIOhrUXLOjnxHrNKD+8aEavb7Zqq6cl63v
xda9kQC23r09y+uNw8Br852aBKHiUhzFmM3cka6THhMFqiycm6DQtpqd5kYEJl++QDOD3/f2mFdh
aZ0s7USM1jkgwHXPjyIUBhRE4yE/9n1fv8Qp5Bigw0HwztOU/zleivlXbHUlhgVFkt+yn7rOqKly
0bGl0Ar/iNzhYl3rPk1tLbfyI8lN/K3sfKS0y8QSe62MnR/oAaaIa7TKhM6d8HaXs1QRJIL2n+MR
P8NFtHtN7MFLXCSSMa6UJcys7EhjahmjLnNyEen5NNOk07zPb3/xq3xtnTP56ppBojN2ub0gW88y
aLQctouO9nBQKfmjm6nb+tyXuzSgZLABstd8qyoB5h3WRn58+xe8ss94O/9J2Fc908sCY5kmi58v
1JxQIhjMj83SJPtc0BoKcUYQO30pCuNfk9S1nMkVRGOcc3XVdjNoaijNcvLj0g6d3LYioH7t+k39
rEFQu4NSG/yEbNMP+2ywRM9tECc3cEyvHGua2dQSgQqhInuZpha4SmgO1ghHYJq+tmkMr3gaO238
qVNWDiKaEZN/gmNa3zjVa+3+LLNh6j4xmbsXICFdlPMTBt2TBK6Li2NpZ5mMsmo05zvwk+WNVX1l
frRceZlQjkB/4XJfuQMI+7IU1TFIpfXF6X2YgHDUQwl36DOfQ7xXMJBv3DzXjyGQdexjnn/Y6VB6
urjsWkNh4BNn5RGLXiW+57HdFHukQwcKUJolnkklO3urc60PP/TBRn/BQN+tg5k7DvcorPdLpLVT
dutR9MqFgWAOrAn6obyNLrMt5MENgSpYeTSsNkmiBnbRhraIPz4g/92pGxn6K6MhCIyWNZ8fksRl
07W2gToMDSsKo21oPwI8R9WSmqeX/3Jg9KU3YvZrw/H4J5MBDQ4b8iJm0xPrar0DUQfFbYRNbvHG
Cql3yf80PMq+vh0sXtm+fD/2LjgeRB8unakMOeAegwcFRAzHWvZJjJPQIc6q/OXtcV6dlLWaqKEK
QZZ2sZGQbqgzQkN9nJu8+WoE0JyQpadLXhvjjQj8yp2HmAL1G5yeET673BwojKLhg/zE0fWXAQMp
ox0foIgZd8WCuVMlXeMzCtfZrlis4Yas3Cuhl3sG+VwervR3LvtZFSB1K7Hm6qi3JWYGttux//PY
20sIrc9Dn92yz34lKhDt1l1C9ktz/iLVVjPgUKvw6qOnC/NTINxiK3mFoUNW5E9J3LQioh8FlPPt
1Xxtnmj4gTXheU9EWlf7r0ek0bd9Olttc0RRoQ1xSEijxsrrrTVLQPqoS+//cTzWEyy6SXsBnDZ/
cz5eMcNeaufCONq0hh8wB5CAW2w67/B8IaZKmKK3+oVXG5ZR1rNOCYqiDWJW50Nqtk+ZHQeKo0BJ
dZcUs3yfJz1OBKWSgKnfnt91pkRDkKYNqEi06ZEIvLhFCquvgXkb5jEzZvnsVe30wZ/gse3KEggS
koGN096NhgFbttAKDLFa7x60wC1ZrKvttPYlCQVUwMgfSN3OJ23RdkQuwbCOmJvpd9BP1QnbI0gH
/lhhPujsMSvLbtk5XiGQyZWo8kC7oB26ioVdTL4qpnoWuW0e8ZEqTlkyIhiIRuyHYZYmzCql2h+6
snCj0/vlVDVdtlXCw6oMe0R8tlu0CuYuUb/fXpKrLc6PoihDixZjQiolFz+qznOp64NjHbWqSH+M
Mi1iXC2mwIR/HIvyrks7wB9vj3m95xgTzTv0pECXoWx0/vl7HutZrVzr2FS+9z3Dmu9di9oC/LHE
jN4e6irur9NbeQPA9VdhpfWn/HWCISou6wVqH0c12X2I3EpVbLtJu6U+9tqOWmu3hESSQ/uymir8
QbfbWTgYoxXNI219+5sYcQuRwpC/HGw/is1gWbeugNcWD6lRsFAAGnASvviQrjarOucXHftBz93N
4IxwD1OJLgv9de+LGgKkfd7+oK+t3aokR3ZG7L+C4XZ9SxtDdNYRGoL9qAnPbvfFpNDHqEf/lg7l
9erRMWFiZAkEJ0Y7X70aT12tzDPr2KWWqb3zUMqwor6Tuvvz7Vld3aW8mgBnsIK0ahD1vDgFMFMB
zCwOZsWWjkCx3a/v8SCP9U8JsWxX+SicbycLlgcStl5xY5Nebx5GJy4i2r9mQpf+wVQNmyoZXOfY
pAb68FqD3NfUtndoCHVbAQVT2wTu3O7envP15jkf1Tz/uEXepkVhaoyqz+NzguLLfQ0fCl6G6fyX
wZO+cbm99o3JYgm3pOkBGn3n43WoHEy4F7pHNNuLqPDNJKKUmG5aV8gnhEnaMIsRbMYCZvgfZspc
KQ6g2Mplt26zv4JANgr8dIbFPaJfhQNnYetpmFSL7KI6QNwtmQVuOP/+cdfOFrU60turEvuoPGwW
u8I9tkVu38FCiyN7wMpyC6TQBR+bu+2Pt0d8bRPRZNTJCOnucW7OJ6nNQBRzLLqOfeP6p7FTZrlT
KfY7YSZMyNNGWdPU7SVKw7d4QK8PzbCgJg32//rnf31fxYxaB5WrI2j8BLOkuMO7sKN72HWGvMeh
iS8PRv+W2+wa3c6epBAcKLesxSY0jrHfPh82n2e/yjBWPCHpod85SP0oYG71b5+WWr8pCpjAQIW9
LWIlAkU291/3MyBC6tArnc+H3Hk562HsdYjHWnMaUmEiyCT7k5EaQ8Q/i8MGVe8Xo5utB6/skhsj
X33vlf/ggcmltcEHv4QuWLVyJEJ87SkTWYVCg2FH7TTWe2tKUzRYGnFIy6K7cWm/8rVBNoENQooR
qO1lu6FtGh/SnexOSQdnp6tF+4gkYLdH/smPcHMyIkztmwhb0PaTPfXajTN8nTrSPV+7g6uNsr0u
+/lqN5Vwggqls5OLAseA4oMW/HZB5S7vdWte7L1HsoRtqutoktQlrao7Db9z9z7HbfRGvL66A/kp
rDg8phVC4FyqnDYqt1mAXJ5gTGF8KhYLs8k5/Z4Zk3Oj4mReXYHrWDQXgJVR1wO2eD5t0WVIlUm7
O0GzbIJQkNY+z5M3GBGmd/KxmwdNRCSzMVpLWVJh3rTqzrWY/FB+SlKokbbSMonTYEHpntgHtQTn
JIFzbaZ5H6zE0eIdsoouYtJN1i9hMNRLukGfdUBPC+a+FyZ1vjwXEsroP0YspkbJhdsWjNHqj30+
taVAgKLHHOBkIpu6XerVgM0Num2Kedt9PzTvyOuaG1TYq0uPMX2Ym8jOcIiIHedjAokEiOmJ/oTb
qMdcVzt1RS9pWZDD0/3m32vD64ArUn/lLIApvwhSYIuCLnbG/oRWi31qJM1Hgr+2E56uHSgYAnYZ
hzaLjGypyjDxrQF1EeyS//lTM2PaoGszIKDTfD7tEQmPWunNcALXlLznl34dilTsR1uVkT505l3c
m7fAXFf3PYLlDqAO4jPS1s4lzkeJDO6YsodT0aLUHdacaTAkDgIzw6zbh8kr/b1l4uy3oeb0f5yd
Z2/bSNu2fxEB9vKVlGRLsuM4sSMlX4gtWfbe+evfY3zjBSJKEOEHWCwWCbCjGU65ylnO9+f7QXO7
fBtEtYdci3+wLzOW31ktGyjnfXqiOh2+D4mcPdpj3VlelQc5dOGqmXbYCKOJ1Wbh8DQqTv0rbBGv
kmq0v/Zdo3Tw5nqp+HdA6f0lxq9q1yHj8oiEceBq5dew2MmS6jzG8Poeog6o90oEcX3fMgMSFsDj
XPFcepefLJnkvsZRJT0ZyRT/bOFmPbVIuamujkzGVkqVdKN0NBbgBIduNWvq/v4S3jgpMF/oqVCS
AEi+ZH04rd8UgVxkp9LWwq8VqmpfQgkLVcwK0TAKSmulprR0cwdtiHw2sFk+GDLD6vKTdWmSYlav
5Cea6PVTo1rJI3YYPUqX89zjFqcXL44ThG+VamWd6/eTLHk5sk2vCbTVLynCS9+nuR47dOJ06Maz
Vf2gVD9vwN47m9Qw2w2ARemVHmbSuUWTdok3GrP/WGtq9l2DIeZZ04weaabxvkVZpT8lSUgmdX9Z
VRHmLnamaP+R/sJGpke2OIqj5CDbWqrZyQGHjF8NFrNYCJh1kbut0Qy/wEo56O4nCOrQp9OCLSba
SbkXHH5th22L3XpZX0Z/N3MpnZ051OsdxDTdcMeSmocAykyRm3LMDsB10I2y1NB8LtU0l7z7M1k6
nnx8MD4TdRSBl6GzeblDK3o8dYElOGFPVNdbXY0RaSwRO/FUisaPk+UU0wbyuPGFXkYs3hfF2iNf
678FWIK/NoM+/KXJNM82OFSniJ5ms7lTZSn1UHH57/6PXZwmIbCsg07GlAtOG5CXRQoABBxwaaX7
B0AT1Y7GvbKhWlCggKpB0Woqa9OjuPWAMglisH0bbe8PvzhMH8NT64CGjBUJzOfFUsV+2gD6d1Ds
1JL8ocixwkmUjIqHbYfE6uEnRQqoktLU5twiH0Rhjxjx8tOUs2/VuTSnhwmZIRMM16Ca3zBftmUh
nGw1/2QoJcM6TONV6vMiOP0YWnC3eGbpQ5JwLYeeEr9ogxRV/0z+gqxFFnkaEIx3CeGx2Mv1/r9A
DqeVBV5iQz6GJe0huQOpqIAMvxw2822TxutED1+WJ83VhqR4sKc8/hYWQ44GFEzGB7O22GxGq9pf
kqyHJ1fScvjHrFHbvv+5b/4aDgbQENDFprysVxsqxlICI35oGynECmXM/G3fpdqbLiEE7uI9qAqN
LWf+QX825k4fyib2cJee4xdK3e3K3bp4ij8WhwY5FSIKr4Qii+1nlkPXy5mcHdps+B2ZTb+d8xoV
rsLXqBrRYnItFW1OOVSRy7q/FOI6++O6E0NDSBfcSSpwIoq9/C4p/n5yjWjdQQop7ZqhUkwut8Pf
Oq/L+/2hPqTol2PRJEAhg9oy0O7FNJGlyru+Swp8B8Jsr2kptPs8baJXGHJF8daMdfEzkC0p3EFY
Bd3qla0SnKWWAvBRpyChboAAFoYLQLn6PZi99d5pYaLsZFQupu/3f+ytdSH4pfBOfMQbKy6sP3Lm
tJrbPkqa8jBMyvTWVMGPeKq7Z803/ZV7+uZIhLyEEDa52zLkRfG4sqU8KA+BJKu72QwsBHFJ4rZZ
GQzJ7v60buw0rhxmxcGHALREKTkQNEdfU8oDJvQAihG3G8Y9Th/Bl0GqFVS0ey37jhyBjkzJnNnD
yka/MVcMGSjsU9C2zevCvhzPFNKS8tBWWfzShZn5tZmb4aciD9rjZ2fKQArxLS8YQIglwFAq6l5v
prw/EMmjf9ziLCrlkrEnnEifJckMnynjv3dqsFZqXmSEYDaBiXKoHBgwNIeXJLYq72XLRzQUaWE7
eso69rMrUvaVpby6x6nvwuSjbsZ1KtQkLjdoa0dmpMp1d5itVNmOraSi/17PD7I0SV5b183jGFSn
+2t69UoL1i8dMBs6HEZuyw6JSVJtlaZRHmoVYLhnt2m1LVBmfZNHnB6RNSusr0VZG6hI+wGyYUmd
tv/e/wk3pg38DCYXWaKwRFu8Iw0ym6EKx2dP68VCInsosbRX5/kY2wMGLgWlKDft8n5lN11/VJNC
kgUbRSEOviImyHkSGwNaYIcCd/vQVXopedVaRObvz+76YWLvELBRZ6bgLIhFl19VikqgURh7H0IH
05r3AWoCMl+AV4of9ewooztFcYRKtxMp0j6x1bzdDaiXBa5tp3nRPpYdbr7f7v+o668uLKYEGh04
soPawOVvqsEu9uog9Ye0o4JHrbLCWlxPxj23TK65vjMmv/3YH7Y42ZR7rcV85P4PuF58foCAtgh6
qGMtc3SpQ5O3M9LhoMiB9q82SVrnSqk+f/pEUQoGiCdKRwLsLYLEP698c6inprT6Q4/45c9US39Q
zLG3AC3LJ9hzw6MQd12NRMSGvXgU6bgCLCcGAdtCBWLxxaOyRQ7WVMfDxK79ir1fWXp8DLlzlUpo
UoKzHN4iq9WQJWxHkwBR8atdjhnZtEGMg9LmyHaNvhiRFAIgJF8h00hHw9OMISa0S5rG2mQKNEsP
TVS0GWFy+/gT4OitE3Y1+INaVg1RLokBS41ZqxxbRc59LDhHu8/ccPbTF9iwYfk9sYHs0Q+YAGtb
fdu9BY6Z879Chaz8jqhwjZ4qJU79TTcLqXvhQNmPeTQlyi8F5wfn99wrDUmdpMEb6qJ+MJ8E0Uxx
qW7Vptsr1OLJJkPIsKhxtmwyqWhPaHGUP/yyc8pDZRTaXzBVGkiaWV5Nqsv9oOQbtAJMwysrrArp
63bpQzmWbX4i5pR+56hYO4/CaxO5TJalcGFCIq/YZ+N/YTE6T3qOhZrL3mttNNat2XnoQRDZXmAo
/ZMzRmrt4lBSv+vxlLwlPVV8PMx9B0uCvgFS7SNTOT4UWPu+SbC4WC/sFXR3RjAfoxi8psLTrI6+
CuJMj8ffSRyFFSVoSh9oW2IKsNfxmforbYwBjf/a0qRnpL377zGKsdVP+rz9Vx9bdX9DBlmqbm/N
wfxSwgaoXE2treGrCiVEcqnwRN99pOkSLzD9NNnqVVnZe6Vq8bes4gwXvCYaQsxajCir/2ORkB6u
6GrlXhfbFPYwX7B/+WnaFSvRzTIL5Tnk1hBodOINWIPGok4yI9FrElvWB1sb5B+hjaW9G/mopLpx
BoJMRcJ+8qQ409tnECSj6nso7IgNVnbyS2o4AdYlftuNGJRShd1lLbPfx+GMCo9rksIgKO1o5bx2
EYu4d3Esxa+FMExLDBzl4nlN7CigghE1BwtBsY2J/WzvZmpcIKLfdSBYrfEbMn0FTll19qXBNhNO
kqoc2qS2f4H/m9cgcFeRE8vo2Dz1PEAQYJzFu9cjhpO1qlmjTI8TfOzryFBO0oBuVaBMK4/dspYv
vhnEMx46YUEH7mCRFMAgjomu8+bA8eZD8f6MA4qPoCfpsPdfMwXZ+domSbbSIvsWjlW481PAUCt7
58ackYQAjMHFT46yTFUdEsWu9xtsBZvJfMABon/O6ibaplqhrAx1VQCgecFIFn0T4nCoE5d3vwoS
mpBj0A9ZrVavaZLjedAHEzdDWoSV4vVlWJ7vv2pXkQxUFPIKFhlwO/WA5XNT5lY7VGp10JXQeC3i
rNgDB5ee1SKbf0tSgHQ+oNy1fS1yrIt9berC40+gZAXGfYlKi/tczZ120o848lDaRQTe/AWlqEcL
14Thhyd8E+yMyGhqj+B2+nuI0ZfZTHMrRcLbRF55c6/W3USYzAJzD+yPpGBJjJ/TtiGqsoxjQ5dm
P5Ow7NpUlzaK2kmeOvZrqHtxbBfTp9hP4ZsaE7W9ZXVv7k1ACnWoH+veMLa8B8M/carWym7G1bGg
w9DEr0GI6tRzniUIOH3yk4NtZNU5JCKahH90ucv0qQlHBVedo29wiDuE1BAbqIdjbRiIryOxm33V
nUKSd/eHvbHIttCARDeHJB8BkMthjWrU7L6z1SPOGI6XKXZU/0gJFP9JwyCXf8Qmeob3R7wKGYW8
BcA8eA2iJbmEc04hhrqS4ytHK5rUH3Zp5DtlVtQHVEa0f7CxdDDwwfYHYWddfdAp7ZUrMOwb3xnu
FU1nmJvc30vuTzA04KZUTTnWUA/O2dhp36UangPufNJjko3yPjWD6rmUBZv5/tyvbi0AZHxftEeh
yVBjW5xrtWsz/tBRjsnUTo2LRer8ptYOQuABiq4r/cfrq5rRgDOheMB4AE0X4SMNyaGAm64cOaxC
mldC1AEuuuqGxLibnHvtESJY/rtCF/879prqsB/VMf70cl/+isWc9R4kPRIeyrGq/eBkFCZXZmnN
Gh41/jj/RJZY98osCGoYaXlQrLxXt1YcuQdQ70jXgR5erMGUIb2fj6z42Pl0kJD3x3JGBTlIG8OK
Vj7v9c5CGhOoIPB+kQQvUdhBZmayWZnqMZSHRDt2so2DSZEFe+wOzQiDCb39x5eSOXpO/aLLV773
9VGmRmeoQHT42LRkxcH7I0fR4nAq8CE1j9Ls4woVIJU+baYuml6s0oo2NC6MFTmAmyMK3ArMAkGu
WFwetjF0TkGt9KjlWblNMUBvXFnOldfSqc1tL6nq578m+T0lJl5kIUMu3s0/pqh3iCqgL2sdKwX+
pzYPWrbNQC/LGCa11cpgN74mhHK4DIR4FG2WauemJBu43VvqMYHV+DJqifkdFfr5oPZz5SZyPiBH
aCTRpih9ayX1u9q1orkErpe4Bo/CqwLO0CN0X2czWmVFoDc7ORllIuNkLgt4migYruzbq+9IpZsd
y4WAuC5IjUXxVcaDitBGrphpUgobpWiPMFByjICK71PUjz67suAauQZp8sIYp5m/GM+sY/TusCE7
GkYs7cqKk1k6UeuF9DK3SpEop0QKo3cl7bXXT17AjEwkocGUEJ7N+mIDOb1k9IY61cc2btVX2Zy1
lwSYohdjc1G698e6CuIYC3SRwc0L0giM9uVmDTNudifS62On45tkBG1yqHnNcdTpAS0o5IKuGldr
Vdwb3xKcPfuHgjE4I20xahBBwcmDUT02WWsEXjNE0ltdGc73HnuFLcJO3crmuX5mQNOg90KvhKsA
Dvziip3DyDYlADtHydfTb3hC+PU/phxbClvWzCnzuWakxz98Q6j9ZOCO9ggE+aFDXSoqVhUPr4+O
RgqEPAlZCq335a/Bc4qjFdrTsVYLaydnwgk1mP4hbFu7b68LchCaachQS+beFWD0yw9ctFkX1pYy
HwNqCNlenU2S8172qwd1yKnsonxuD5tRQxqiQrKmfpNnwhlMZAp9moAexWX8fn/LXV1Z/CLUQWCp
Cu1LOI2Xv6jUU3DYWHYdy7EN0BgylSb1/IgU6YhDGBKC6HTbkReEedQ+5GTe9tv9H3C957koubVo
W4KaucJsT5k9BTTLxqOOQwdgeSAxHl2M1Hycq0jVdxEu08MvqGHaajFhkZXz6EGQo8FOpvbRvdMu
586F1RrkC8FLhyTtfEwtPoF1TLoGoL4r4daIPEw2FEHy19jlSbcNgrmIkfBLE+e7EiN/7mxKw2gx
tGBqlrJyoy83C59E6FMIeUpwGehiLl7nUQyBiuzwErSTozdPYy6ROILzahvr0S4kVBZlLQt1SvNj
YCrb2afAm7pzZVXFXmrDFtwcd8a8dnwXW4bVYssQIHFjEDRcITH9OXfQ/HIw6aSQN7kDJezmMQTO
UW9qEwXCfjKmZ0PB03VX9pOafTLpFONT3PzI4gnHr6TXGrqpCuuiPlW2Vj5kfAaTxwCc8T99bgUP
atmP6c6Z0iTJ3FQZ8nKPdJc8IeDsjx7CN366cp+JM/JHGvjxg8hOkAfgOVQ51pf7KE8TyQ+lWHtK
MaN7bCG6TG6Iz9ja8yA++OU4UJPolGAIwC1y9eimrTOZTQoWx0olnA1xxBsTF+kHy/LSHA/rbZ/l
henl0dxmLugWcFjV2ICTvH9iF/cl0+VniN4FFYcbZugdjexKKyT7KTGwu3IziR/t1hViCBCDYVau
DHe93RiO3gXwS1qM0EQvV9dJDZioo2k/dbo67uxkUoq9LvmYxhZh4lVpNG4sSTE3coP40sqXvTU2
tFv6mxRzUGMTT+cf0WPUVVk59qn9JJHpI0dE6Yo+lD+oeyDPgfQYk/c5bhhN+XdYnWg43V/pxd0o
VhpcAYrrtBEI6pZtY7hgcT+RkD5JDZJzOhyTDTeWsZslXAvqaZIemzBaCwduzBkSDRLo9Dl5GpZK
CQoXvpHIrfNEOh5Xm1SLceOkkTRtTD2Kj0EzYIYE/vtVqwdFXTnct2ZMtotTDUhKKpNXsUiPthbF
pieOabm1eid9nGJfezZl5dTkYb+lgm7v7q/yBwPp4lxBq1TpfBJECLnOJTcVV6BgnOdpepaTQIs3
U6w39t9ACZW3wtAR5g6M3hEifH1vvuVyMgXnsS7pUNKHib5mdmp8x681Tb+BXNNHLzWCybDcabTy
4NSanV+X7izPSuc5cjk9YJgyrzEXlydSdKa5EYT4zQe9T1xQf2zTurelwm4V7QljvWI7ObESe5pT
O8+dHE3SynlcfiIKMbRaSG8gQLFYy6airGazmlMSOwa4P26VJsaeXSmGgxn3M3bKsfKt6421MsjV
1cfEiJiAeui46QBruZzhGM5pqUtg2zorVgJXLZXGeqN3q3SyZ8UI47y1GegymlL+SLMrHUJk7bxG
sLBWMMXL48GkBY1Z9FXZMRzQy19SOCPOiNT5nydsCHHtdqR53pSFMvTmTpKm4aGsrKF5nHI8zn6h
NuxgaHd/v340xv/cr4J4hgA2URuZgiCAXP4EBE5ybKEr+clBWzTY8JHLAMlVwM5u3FWWtPGDOTnG
kywHe+q2yns9QPej26s1cNaGAnc4zUOGf4i/1D5XQEX/q7BmD/k1x/fR6Y/G7jH3KzV/wdjNHD0G
NJu3MghDc5sqGh681I9C7TXzh9l4GMd+PBul0o17y+9k2YubuusfAiMr+m2gh1rotaocvDSE+OEO
5HTLH6QO2hi2NoM0R2utV+WKBl1mbzARzFuX/EHScaFFLZGf04xvJRlnW7o0FJNkI4HHx7izB3Dc
bPVhSJVXQNTjvg6cYHxRtEZF9hTKsr4Z8HK0fsbDPL/JIUg1VwkzGDr3v8fVgYCTxz39kUJRjbUW
jwRuoVaIVGv4hDi2rOwMta9egkqTvjTYKG6MLKuKR4LJtaroIm3j9HFXiS2oQyODyS826h+HXpuD
IWuM0nmytWr2Cilp9k0uYPX5NJqvCYaJn+ygMCIBH5ULcQEL+ZPF1s8dlEVQtnKeutywNz760q9d
awwbIk7Mie8v6lX0y2BoeGOTw+QQkFxeM8lIe6ypy/AZnNusPCZGBHoN0LasuTOtzYmanFzYmyqe
WuGOaeGybbWTnGwiIwyP4hSnKyf/esH5RSCdaCOLNVhSgBrfpv0Neew5t2vj7wlr+3dSdFrtjXD4
Ulprrb1wda2LJeDag6tN0xDq5+UXJtobI4iEwXNhaO1RZdgdLc3oYA6jsfLuXg2FRBtkMviIQmyX
bOVyqC7sffIsU32qwTB+6dRo/CJVdYSDKpSX+192eZWjXkYpjr4BaTDNuGW03E910AFoMo+pE1XS
tm0qZ9u3vmG6k8nxdqWydfZI76KirIfjTyefrK/3f4FYt4v7k5BKKApTceXomEt+xDjUXVnVafcs
h5ZZbFKE9tOnoJqy6a/7A32oOS5HQrHNQXdP1ASNxResAph/CTb1pEOg271m1qynccDhY1NmvvZ1
KhCvcatJKUOSOOQ/vGBQM2nHu0sN3IWebUpvSgfi+xkzJYXcIu0GfBz1AoNwOzbo0WMmazo/WvJ1
PLUAtPzwA0frrZVA9Grrs2IouKLoRtEPZPNiHkpdd5RmYW5SHWkPXWMpL+gcKQcfAdT/ulpaw+jc
GI/HTZBXuGlooi62o9I3Sq3gmPLc9XPhpbqf/cVLpU5uomVfs7IwV67wq+1PJRrag4AkwRsn8L3c
/o0UGz3haPtsz4hgNpHp89aYyfwXqWj3dn9TXD0XYiyeCxB9nG06p5djgYNxYuTG2me5qtVnJR6l
nWPH/lEJKnXXdMb4nxqO08oHvBqUdjQ0BKA+XNuMuUiiBiuwBxyYUZm0ZsH6Qi/QVIfkQelK8HVA
fCyvT4rk1/2pXh00MSpRG+oolJZoTl9O1Z8KFb/vVn4ulRlEoWRE009QhuH+/jBXXw/kFDERu0WY
GHFBXw5T0iPT8cZQnq3axsFWzfXsSPxqvqqDpWzvj3W1MxlLbEhOM7Oihnc5FtS7UY4wJn4eIz0/
cAbUHX4w88GIUGrCEygvf9wf8NbkRM0QqxBQZCRmlwOWckQdLO7xxUaCS3bZvSjLzwCt9sivDGv7
5AMffHFjkdLzEvDEs0AgIhcnHZItJMDJSL7MfqDbm7imPLwZnbij3avA952rSnNQizbqH0VpJmcA
QKgaBwhWGG7hYBSCarCDQUkwtt80kEqll5lQqmTo54NLnc2SfmFEYDVQYbCA+qcZM7biVFtp/4vA
zc/yXdqV+DP3aZf9GJLB/laPGjGinE3g/bHijsoToFgJV4n76/yhNXU5c9UQGH7BG2G1l4G9j9oG
eIZAeTYTU24ccojanvGoIl2btoEW2tHRwIrohVpbgDdmEOhfY63Egj7Wif3pkDZZd4CIXar7JBpt
Sk2xYY1uliUNNHS0wRzMMFQ1+VEM6MXl25ou+vCUpWhVNN6E1HANmzpSi+5b0bB8P4mElWjjN+0o
rdx2i8vgg8pD+EJEwaHhxlMvt1SPdhgKpXV5MlNFOk9F1n9BNhX3d4BI29BvksfS8LOV9V0W/f83
KncAFU1YXzQ8L0cd1QQlwNAoTrRs0v1IgPzY41x9FDoBT7KWzz8SCqH4kMnGYQzSzIsmDLXvf+Qb
MxePCnQVUEdkTou7tx0zuZChQJ5qEHUuspToIw52+lPryvGLpk3thufIX+l5ikD8j40lJk6yzD+U
7ahvLwETip6S1FZac+oLs94O9LChQBXTPgzV93Dq5r2BQaabZ1O/cumLq+FyYAaEDgkXCrIM875c
cQdP7E5piuHE4g77ttGCPbeXtB1L+a+stJuVa/h6nqI6J7ooKo0UZ9lHAfvOrZSP/ckZgLdaJkyX
arLHTWGF2ibQ0vi1wfD4dXC6tTLdMllgiYlNGJzjS4WAsuTlTCECKOkYtdOp9J3+0OEgTk1Qd2jS
pcq77MvJrkyTDOZNRZgZS/a0aSBJPY6Supa3LK7r//0SgiSkIKjGUPW//CXhOFdZMbTjyR8n9XdL
wPFoaHV8aqrKWPm8y+jyYyyhSkDSicwoocTlWEkfSWZqNNPJ6UeHnDyaZ7iOPaqIXjJbduimJShH
mmZ55LiRUc5/d72CqUTb0+DYh4UTvhNlOZnX+XH1opXoLm6ictSkQ5IN2S/DQFPRjVUl110+aRt4
Q+cb7/dP5K31QrWHDr0obAOKv5yDbU8VBQFjPLGmdPamEswJtqxT+YAqVr0Sj1wfCEuI4JN4iMYP
hd3LwcK+KuYWmubJsiIfsZfaT7ZzNuNh2VstVjmVag9rBA5xyC4PIWkODwohygcKYXEIjaBPwYR2
yinDTdBTNanfkCoGkytPsn0M61B5yCs0M9tEnQPqIsm4ku3cmDRACyrYYoURq1u86CmydSbqtupp
ILnYxqpZPGXZJLtDKZv/RVHRf7v/Ra/vWNqb5AmovvBBrxhIql9Xc4h2yElqbX9rWknmNQy6NZXa
2UlBGWzsELn3+4PenOQHOgDgn0nD4PLLkioglAwE4lRCTn3wcyXdZ13WfjHmttzmbKeVs3e9bQFA
iJYlOxczgauHpHWkdIawewroM51hHbWNqwWd8jqNvaF8LmPmnLNhRYtUbFuBb1xMbp61Ok8a7WTl
tRLCynAohQ1IDdQu9z518qIljQz0Ia62WBtYX7NIsj7tEeNQjSA6QlIRnACn6PJH0KssUQ3SzBO4
DyVydVTcHybgmJ4RFPLkdk2GhIOxKuFw9agwrA2nivK8EARZphCZhMSpAUfklM/wDEzyYjqgmCRu
4lgyThbiV0erUacHG9/Fx0/uKUeMSmkdlCPh8DJn4kRLUqjNxgk16vgX5nbxwZl861Uv1Xw7RNgR
/R/GA72DPh8VduoFlytsT6M98YgbJz3Wc65ti/YPeI84+mL3RfhQY6e6MsOro8oMCUoIyKkfgmxc
hEPI6UD/4KyeRkka3vOygI+KV8BOUmoaP2Hev9fA0Nao5DdGReVA8CBxJaH6Is7yH4XLJJuHFBiw
dJoi690JA98rFKXbZCLBF2ZDvzO5bdagylcHliuYvI2uNa4T3Mfi7/8YlDJ9im2hKp3gQ2R/la3J
O6hV5XvfW9b7/e94vWXFUNRIRcmOi3BxF9mJrJM1DdLJNyP5WA5h+aCNoX6uNRykBl0nuWl7kjik
/tZw/TeHpjUM0k2o9ixJ+kVfdsoYhcFZQ3tw+pZGjf7NMTK8ZFNIOBWCMpKxU5wMyks+wPxZuaiu
bmFRBf/AjXJZidfmcpGnKha82jo863FZ/GfnU3cYR6t6hfQqGwRf9pqvyc0BwatCIhQl8KXCpD46
0uCUangewyAL3V5F/QO2zk/ELHNXklNj5cDc2EVCypKRKCDD5lhEK2lba9kcaM5pKqOgIW4imPCk
Dvc3N9O5glbW89Zw2JOgH/kBKlwWKnsT28ZJs3xan1qyNSr6l66s+vKjWg9p9dknFLNEam3U9zid
1yiGtLTx6PRnmpvoDyuP3djru7ZFRNQz0D4xNmZTVvv7J+XG/BiSxIhQTOBg1cv9UiZmSQAbBefS
6ODMa2Evfa/TYhxBIFX/3h/rxlZBhRK6Ap511KKW9I+QhrdmIYdwrhOn3NBETF5AmiUP7dTGOzDW
v/8Pw7GOlE11Es5lr0SC3G9MXNvnqptjlCHjVj+ocd3uAsWYJXhwcGD+LyMKO1mgGdSJFocP4cSu
VuI0PKdqkbReHWRRf2ji3FI39ZzHCV4vCd469we99QWp04p0h9Xltbz8gn2oS3NCy/EkxakkP1e4
a+Yefl9Tu4P5a6w9yTeeDi63D9QRCgdX2AQgn02YOVl4xjyXLiL9ESnf1U4nPczxWJXPKC49JziS
rPBKrmepcip4ljn7H2Zml7NUsjoie86is12reA2AcTW8oh55qZVp7RjeHIu7GxwvZb+r0rdaKAme
Q1V0DvJQ3QNS1nbA0btnxCuKlRN/eyj4DDKDIUywuM3q1tYnrayZFmraxWYsZHWLrYL56sh+8/m7
jDXkqv7/g4mn648HWB5KW6pkOzyX8TBUbmH1U+sGqhlLj3acrxX0rzcKo9E9FN4IBDdLPnstKZ0j
aUytdHp98rrARvAnw8kby3K7+DIjHnLMuS7ePnscPmCU3DICsHPFq1OqIBQt2+hMxTZ6VNLOOYNo
hAkUSsWaQ/qNr0fBg0wL5jzVneXjUJoQ+IZQjc4d03p3Sg3oiW8JGYYi1T+b7vAmUAvm8uRmEbX8
y49XqdOY1cMcnqdM058wkpKe03ZQvWFq1jK5W9MC/WORZgibnaUqNgo2KcpBUniewzHjrDWNjjl2
NzSBx8NghSsX2PWzIBS34F8gOIs03XKjxOzLTjWT+Fyjv/DVHIr3ITQluB6d8hYNXfft/ga5DtAu
h1vE+JNZhAZaBuE5H2YQRCAKMx6fYXB+2Y1ZvTgBHKK3ZijhciX8oO390Vcmu8xopAhXPacJ4rPZ
Rz31ALV3faKnr9JQz7gb6NnKtrk1HtcmLzwnn+Kt+Ps/znzu+5Agef/OTm0Px8SJpe+BbfW4DU7G
XzWl/7Xq280Boe1AyBMNkyUBsGjVIuf5iM795Pjf5VHNnwszKL3WntM9YOvuc0wlNL0gg8NLo++E
Agko8ssJOnqnVT2QvLNOQVlzG3jo8nM3hdWwzTs1nx+drpKt4xCNc+zRn1uTTL41X7R2hEAzYHKA
oZfj95LVBj59+rNd6gPNy5L4abKqU5bLxb+sxlrn4NbhRGFKYJIVhl0SHtNUirSw8aNzWtb9t3To
qHVooAL3ZjDna0KzNwfDH4o1pooN5ftycvRJe8hXcnguJL/pXuq2r/ZqUU7llxFQ4kqR/rqEDKQZ
BhQ0Ox4NSmKLvYrHgTIAbY3PGX0pn54zenzeOEYGYCRnbl30T9JfNmAeTw2Hhj/NhsjtVCV5GknE
VgLjG8+XoGVBPwNnfa0oled52vdpycFRCtN40QJnpMkW+s5u8NnZKIZ0YfRIaQ0Y1P0r4tochXUQ
LGmgbapQPBVf5Y8z67dZpKVdm5zjXPXjTeW307tu+rVnNomjuzr3Pv9WJsrLTVSUp3yocmKH1nC+
THPXP7dquQbUFx/6ooTKTwI9y8ElghANhsufpJWZBWPKj895ZmST18eUwVydg/1wf+43ThOmoBYt
HnJvSgWLcYIRhQQDpOFZ1cuRBF1GOH6emxQ9lAkWdVc11uv9EW88B9yKJB50hXTk2xYxu5rwvKMX
n53TIPOP00SrFEPWGeEHX53/jSpH+tb4SgORy7ZWzAtvTFaACLmcOcuiSX+5qIkZ5sk4o8Wp9fm5
auR28hQzqrD2k3IktMzVu/nGV0Q6kDK00L+ix7fo0vdyT4MUQO9ZjbNu2BYVRFIXEQ6zXdnCN2aG
BBklAURQSfiWSfqYKgHoxDI7l4kuB24CGnGj15GAORoVbqJms8b3v3V5QMCmxASGBCzgkvjXxZpR
I/KVnevIV3e1RT94amb1N9XF4NDqefRI8a316CTrhif6csAv53gXK9L0fn9H3bg5bGr8xE9k1QAG
Fse3r9Rgnvi257BWHYlSaRx7Ebp8IAca6xzJFp6JWiJv74+6XHLgsFAOuTnJdWXYrIuTg9Z4Z1Et
nU5Vr5T7odDrQxx13J3l0P+2Eif4rOK6GBAlCXps3FEEQosB57rnLWKm9NU0+zjGQbsvhrkeXfot
3ZMyOtEnI3sxIJm86J+IPHCp4AEwLcjw+1FPGmLb+WOICMNvZISkZtMk81pnT3ykPy88MRh9PaI/
CtBgXcVy/3EHp1QGawzu5JM/J2m8oZCaNd8kxwrCjVbl6bxyC936esKVSaR5dIyXIbefF4RUtjKf
wrSxlR1GiVn6hECG9sPqHHsTJNrYbu5vGPF9ljPkraXog4QWT/vi+1V9qDhjjvMJhL7ZDU3aGrVs
5MehJ0X0ipkUHh2+7Cdlm/mhixz0re//gOU5EUuMiAHlZxE4EV9cLnFllGXZl7Fygv1hZK7aqdq3
zKAZJwWO/ncvdfHXXnfS7/dHXd6B/xuVvBQ6iWimLE5nMHdGP7eTcpKrSsndMifXcnFO0VeW98YX
1dEMEFko8cwVI2nKYDBEZSSfZmvQmwejbep+0yGfHj1EsSq/9epgftZhgrmJ5oXQwKRsgS7G5YpK
bYZbtFOop0zFaGGHDSJteBeTnyg+dD4VPpeyXCH9vL+iV7AShmU9QRzgps2aaou6gjYjXq51g3aK
m7n4Gsp6tpEReMqRla0G/jMEIa7D2usnPdzW4wDPT63NlejxxoGlOf5R7hdUneVuirVG6ZKq06kL
W2ntNbbp7+WQhpZrpOYa93oZNIgZA7+2aQSCo8XF53Kh8S/6f6Sd2W7bSNeur4gA5+GUmmzHtuzE
HTk5IZJOmizO83T1/1M+2IgoQUS+jQYCdKeBEsmqVWt4h7HCqNY4JcE0ew+qplTbEvpu6yU12n2W
R++mMZzisfKctSbjlQ1MgODEAO8Anb0UDhJl5pUMqs1TPxldtgWBH5s7rw3XlMyubGDubmiGH2rx
uBCcP2Oe6hXVi2ECFrJqD4eDODrgSRuY78M0x9+Yj1Xe3e2ddPW1Smobo2si/RJPXycKs3AR8GjD
EE6HJixBYbbQakw/MAzlsZ29VNv2oxm8p8O8BmG5EhDRtJKYZDpxjBcW8QgCUs7UYeR+QRT0Rwls
qz6MeaYne3T9h4dRGfLpvum94bPVhhQDsYXwzt/f4iiGUnHQdSQkLgsuqDNlDzJUO8GmiJNPkwLN
xkcNrvSOGXR/7THXXbQSb7/2qw9Orw5tBnTV4HGdf2kRwpdBmlQ/lXWkJ89KMGbbRsXGdmek/eBs
QiFmmQDnhbW1+J8lTyTS3m//iGvbjcHH//sR+vmPUHTkzGat1E+VqrVHEFXZt4z2yM7OrQZfhMxY
eegrtw9RgvxFijaQMi7ugcpBBy/EduukKyAxuJXTHt25SX+LW4aEuykNp1/Z6NnByr1wbV2uE7Jj
evag/BdJfzulrav1iXGKirr5ESGOHDxFmaooewEOM9sHU+x+1yWH6+/fL5c8tbwB8o8McfF+hwao
emkaJ1rMzQ6qrLcPQDemvm7PYjdb45r90LUHddjFsqL/MCQ4XxDJdCZ0dWOe3EJrHhNv6J8Kp4hh
rVSJi0FynkeA7Wlbrfm+XV0YFQcAhlJNdZm6JTgQ505dGCdlKLS9wHnSH4akfvLUAVZwKYICH9FJ
j9L/4csCUkAIit4F4iOLY5SZY6+ZYW2c7MJonsepGz/3Wc+8R68qlEAYyo4Ix6LNu0bnuHb1AYOR
FSTRC0Dp+ZvWqqgQg1ABpxhAOre427ntQR3NZgCmXJfD//KcUjkCrB8Vjro4OVabhgNoH/Nkd1F6
SkplfoG56QZ+rs8lZ7WOjF0RMYY63N7BVx+TwEyLmMn2hUjErCdRAU6T28GNYL1q08z8SQgvR64h
pY2zub3ctW2EKgJpFDc5+E0ZNf+sAHJzGq06M0+qMJ8VxcXbGrjwnlfc7FNjno+FoUzfbq957RGp
Ymk8IVlHWr5YUwuVOuh6MilPHet/DKWa1T34tHRPI65ZY/FfXwx4kkfFKFkC5w+IJiCuu73DtqkU
5zeuUXq6mYcepKg5qe24v/1o8qcvyg1Z3wANo/UA/m9xOsIAk3DNbuwTxNXgk152RbYtxuKpqut3
pYzTg0ZUdB+Q/tX9LAjKleWvfE0iEch6bjja4EulY/BDGBg5hX1qpnG0D0of2CE6iOZwqvNxru9Q
+oC4ZmZiWrNnv/Lg7FncjgHiIbi0HBIF8eDY8NdZ2TIHKf1rbINYF63flsF/JBl27IehTodrGAs8
KcZCmOrfn1ipR0sXEwAk1chiW8Vo3RdmpjqnAv7noc80XAqVkdlG5FkzcrGEij1j1DVRhitXOpMq
KTxJZsFsZ7Gs5jLoQ93TOVWDoYpdZRlJ72uV958Sh53ul/ZgrHzla+9aordk4MeXYMmhm4xZ5TML
59QpQ9h1m3SMo59lF2fRVu27QNkb+dQoB8+cC5yWa0d/q/kvayIR156bTrYECkpg4vIiGHV9Uifk
kk5xndX+3A62r1RjVPtWHHzGDzlaoyNf29x/LrjInbDJaZV0CuyT2ilFvGvBjHwWo6f2dwFok62L
pGnua3GoVLvbh/pKCKGAZ1AIyhB0rbdoKNZ6M45pXvGF86gsscpu0K3rgDpszLDtVsifMkNZRBDA
s4yUwXtKgsgiXhn6iF61GVinMKnNwMdeWph+7vbjSl/i2kNRYAEcQxAT+MgiUiF+jOwLTO4TTp/V
jPAC2oev0VjiAiRGY6pPf/8OJXYDRS0p4L/cLaaawrmZDetUTCjRPojIdZpNUNoMPuMqd1f05q6U
WLLVAhmCaw0A1eIlOmYYq4R662TncIW4PkE16UOrfsmzzPnH8jr1mE11/hldwXElCl1dGrQ9tC0a
PheiMXae0h8YbPM0cueCZDfU5t5MzDy+1wEc1Q86EltQyqNJ/FL4979UaPiwSgTmjkgrf+AvLQ/R
H/c5HhN9k7StczIiZKmjvo+/q31lbqbKqVfw3pfnETAV5htsH64bUsLzpXRMOAZTaPopUMN62ChF
U/5Cjcae9mlqWN3OVQVcabXKmcbe3kyXoUen98MbhojHZbv8vK4ydu1AIXHKczvcIgoXZlvExUz9
i7SHuJutNur/u73k5XFhSfSIOJVSsWTZutSMrAoHqwejW2XdY6iYIttU1LAbVRHR2nT5MgaAwMZ9
HclXUCUXCZLqzdDiU2Gf9L4Q/2rOpDX7MPWqNYGla+8RmQvUTyRejUT3/AuOeqvZITLuJ8ud63yf
JI6Yt/HkKNbBNgpnm9jBuCaCcmXXAHehGQqEU2pCy/PzxwZ1O8durKT2TkxcjWrfVAVDqbiKbYnU
aYJPpdu7v+H9VmutystbkyqYdgvlsLSPWapc8RInZrpgRoOisLwNWubhXjDdFHu3CY0fWePO22nQ
ZrFR1Kgzt6ivJms9iCsv/M/fsBxNVXqDIHYYivfcUpNj2LQi3iUlFqpbt0PD3CTZD/46FMriH2y7
bLzjPbH4xu7gtl2P+tg7V84cfcIGqDc2lfASw7fxJUeLLy5rP56y9msQt91K2L+MhnJ1pDZM5Bxo
QMgX8sfXFhOVc0GH410PLO1tohEQbEgn7Le6NcHcjHn8QopaIMOfGSuB+MqJ5bSSIdH8p5SyF+HJ
qBo7TU1bOY10Yz6ZCnzrLHGULy14oMPt4HDts0pTLDIE+P4XojEpxMs5H5PwHXWW2kf3JHzx4mDa
dnP6RR896+32cleOkC0HClKWAw7t0lYaHIyKz1SinNI8wqkVxZ9x2mW8fLEz8UAfQ7+ewKKFzmiv
zHKvBCbJWmdZxBSpjRcpWNOFqDTaQfROn32y90k/hM6hdYT1P7xQmr9IVFIF016Rv+OPbdMbZVxU
kSXeNRxvD1wyI6qUULVSd+6bg7AUWuy33+m1T8iVwiyM6aoUvDlfsc564cWjId5bSIvDXgAQyA/e
VFvRHSwCp77PUAd+vb3mte/IbIgEnnkuZcvicGRJgCK9CVJYb5FrGGZ13GQKhhdW0XqvdmfVu8bM
1vyFrx0Ler90x3i7zOUXiyoz9BK9csP3CBbs6MdEw3tdGNlrU0NZvP2AV9fC0p1iH4AdffbzlxrT
n1NAFYGaT4fqRU3UchOgJeNti25Q85U9c21vknbx9eB8gJpf9IdyB71EB0mh90Rvsx+qlhThoU1F
lW///qFAiZCj8/ZgHywusCaa68ZIMu+UCqff4wDmBBujbUPj3prmxnn7+9XYGowKMLMlbV7sS8NC
NkFTVI920KAi1tlIN16zVXOxa2Ij+nV7tWvvkGKWATuPBiBE/v0f524MSidKyTROFuP9Z3SZgAAB
iqqT3e11rl0LXMQfgCvC5lJ2Q9K33KRLgxNTDyu780JHPDEocZ9mDRgrEmhu3oOEQmrwR0iFV68s
fy0VoDtC2UrXFpn3xUtV1d6FGFMpp2T23MxXDKzrINgXn4qmh5g+etWeVywO2J0kzS7Lm/yf289/
7eRLsT32qdQduegZhFFSBjERPOrK4CmA1/aUULM85tacMnywmQrVmbFyGq9MMDGDACaJqARUD6SF
zr+umWs4rwbCO2nhVCdPRVEHfoORp3HAyMXEPzAPstD1kVfT9U/My7LnwMIk+j1HBuL37RegydN4
XubSIgNVTP1AOUgb8Py3hLRd+9IrglOWYp/i17zuO0jzZYAgg9Y+qL0XHkItabFYnayDAiY421CW
aruAqdm0SZ0q2VZWvsa7uXYNYNbEacPlDWzWIoiEjW7NzAADKFVFZm7HJq2G+zJRBRTvKezuFAxh
72+/iqtLcsSxjmYnMBI8fxPo83ahXpjOaWxnhNUUo2qf+HmDuzPM0SA1izLr6+0lPzgoi7cPbOcD
egd8lVrqfM0SkYw8Gzob1/PS1U6R6mFczM5QtD1N5rrx4Vjohl/ESlZvoqgPUQI11G/JPAavgaei
0JsUUX7vVcGYvxtKh6HL7V94JUDwsySxjRqeHGBxSwmn8ALDCgPmOGVc+d6Udd5moo4+tb2uxINf
6la2s4zUtV6ssjHWqvgrH0WKb9GCQWSAhHCxD8Z5StwGP/P3aWysJ9rv3dau3XxjxpQOmm1Na3DI
xQND/qTbL3NVNgBat8uIgGhOA4IBJcUpiaovZmxXqp8oqnZXeSBe92lFjX0XOFIoGY6IPe9vv28Z
8f7YEHJ5xu1I7CLriNjMEkCNN5UbktMFTwhBFVjR6V0wbHrp7MHAGMOV26tdPiwhT07cJRJRzkLP
t1+lOdKLp9CfykLkm6lLo51jRtneU2JxZ7lJce8RFbawpuqVamgZA3nQj+YIqY/B0qj5nC9td1MT
dtGsP9ltGH+qx0rQl4nsTRt7huOD5Mi2ZdnqT22lGnf25LY+7hPNWpdmsb34FbIvxT+AZ+AzLaNf
Hqmx2cW9+RhgsHFsOiQrAkG+FyTFtNExDVtjdi8uHHiidGkl1lQCoXQ4COeP3XsU18XUcstmyfy7
quNvg3TtTUbqsSxtzU08x+7d7a98safkAQLnSq4EUA/l9/M1ResqIRju+GkoFPEp7Eb7p9fZ34Xn
ZSs904vXKQEc8sEgT/FqlwOlyQhMtR7U5GlOihjjZS0oq62RD5ON0E3YfYcU2q4d2GtPZ0jeCNmt
vMTk3/+RKnVl39SMe5KnNG7z+znsFCyABjBm2LeFb3//JiUvDGY67AZggedr9ZHbNFFsJ09jgOyU
G2raDwOcxk8jF/1aanbtuaD7IPZLk4ZvtzibBatnoaklnM0S9aHaYpDjqt09ENJ4pZq89tnI1dGs
I/pItOP5Y5lRzx0QZClBp5TbvlOfxBDHByvGbGUXh1q75ud8eQyINkQc1qR7qC1tgw0jJtNs+GiC
Nu1XS8TuVzdwmwCvvLjl9Bcz8gZAq9bUri7DDjuUIwjgn/Y3wBv5Kv7YLZOa0hN1Hb6g10c/cisx
d33aAEvGTa/dl9PkfLcVTxObLDbn78waxq86jte72/tokfcSBfgVYG4Y0dERAkh2/iu61LL6aRa8
8E4dX1TevBVVv5Jw7NX72i1qn9JpNrYY4IQbhFLXBJ8vvjegOdrysuuHXfrFHGV2YFG76TAdzTYt
+k8orJrtDjBbXFlIxqppSMTvrcBdySWWXn6yuGY2iRodqwJI+QBV//Hy21ZUZg1K4+gkonJtP6+U
5IthVAgkbaq67IueJCvCr6WlSfhZkz5tn4rAgpZhK5mtbabAjX9hNFm0ft8Xg2f5wC6d4cHJrHR6
dAKhmz79ku7n7a+1zJH53R8FEkxbkCzApBYdrMEpkYnuq+5Z4CC6LaapwzYh6guf3MtwN0WDb6LT
KMGnyNOULyIpvEPs6WW7GTBMUTeqWURvbdCGK7tomT3C2dbo3TLGIUEDFeguNjPtdS8olL5/7sXU
4duZp2m0SVvFPoalaNtdb7b1PwiZRc3kuyO2n21pmw3JdO3GG1Be5fiaWHA0N6rQvfiojbGirUTM
i50uu45wWoBagVGHTHu+00XRmYXaxsmzOo2lu4kMHbHLzoqfswYj6W0RD42594LOxb7dDermYCMY
toZYuYg2NjkOFpJIX4DZp6w+/xGuVQwIFdTts50ByemgUP604kptdq6X0wwtkn6bm858ur1tLh+d
xhlKoAzawCBcuDm0VlfXvWK3zyCvuv1YBf29PcWj7beI+DtC3xRWFm+VqXRfS9vpV2L6ldUZkUCd
ASNLcrMkcBaBPYyd6nXPoaciW9sOare3HGvQD7TU1PAHTPX2hcKwZDTWp6NUzkJXd6WxdhFoPqCj
oGMlIsG5mMEVIU14boD2WVfsYO8qERWE5k6/3EYLNpWu1N9uv/Ir60l3K9AHKAIBd1sciNqh0Uv3
Kz42lPKhP061KTZenpQvWpYWv21kgZLD7SUvgwM3NJMvziAZJE+5yD8mNy5Qk+/yY0ia6/pTEUyh
4pNUKgYab12AnbZtRDXHrsxMdZeNit3tSX3rsvA7cF1fLR1a5qORdIbAVNWsInVcCRTyJ5wVFYzL
6XKAAwRBDK5f7pU/4u5UDJGnV4M46s2UZc9jM4XAp+ou+JogWrYGC7/ceUgX8Za5WNh/tBvPV2P5
2BqHqjx6Tj7hNK0MEX8yR4fF9aVq3W8IHBs+0g/2w1QJdU2g4MODfvG0jJao3Dh2MNqWQ8k6zuoY
9mkEYkrEx6QfDWMD6bwQL6MdVMAfR3PqvkYAOvKt0yVx+Rz1iZn6FcH9W1MnU4CUneV+JaDV4aab
Ay/EIo1ybJ+qGRVIM00WsGC3ZFRWjjG2upZT6OPBTfSCcYOVk4XOoAr8Ri0M8zlnnz+hsBm/Zh4s
db8TIn+Fnqp7h8oaunrrjGIet02FjMEuKIw0C8EANLhmQotmcN4Eype4EHr8GoVO+zPA/2J+s40Y
lHIYeuycGX0J4kiV6G+p4gRfMdPyjAd7Hqd456ROkP4Gm9KUnxIa98Y/uVAhfnlGWhtbKzLDYAtt
qa8estZMByaPsvAB61CVexjg1vhQwvt0HoysyZ9HoynFxhqdublXcAI27vs4nuojWwjk49jPNAyH
wkuB+Chh48AWVctI2d8+b1d2F+UqKpYM1QGXXqTFKo6XUR6Lo9W2w8NUF+ObjoPfY0Afk9NnNtVv
JamsCSFTTWRss3StE3z5C6DMgLOhhOMXgNY73990zztON1kMOqXd51pJo7coytpt7ajQSJsU6zWh
qOazKcpgDzR3DV51uT6nGEwFKgfsIm/J6U5rZ0b8XA9oCgJ73MeFB4bNQzQr3ehuIilRXj3b5nvs
dtVThyBTuvWYqSYrN/tHx/v8nFFwEWP5HZKWsJyhppY9zYWni6PI59nx8SUV6he3NprHYegb19f0
LHvkXnbec+xfHxDpSN+h94bu55nL3z6lcVnGb1rAQOeblSKm/ilOG8Vac6+4vBNcijWp9EzWyQBy
EY6aCl0WxBmqo4az0sOkxzBbo4yryVfopykIqqnFv7f36JIdSGLmMvJkJEFLGwbZck2R4UvkeX1+
7JtZG3aKOuRvwm3yelf0ksGbRhbG4n6iNSL+Z448I9vouTI8DVpcYXqpGGFifbv9mz4u/LPPJdNE
3gFtZ8nQX/Z6rDlHxGHItJe6qFPvuQyirn2ZKOL1x1CNm2HbN5Fn+2luetHrZI2W8uQk5YSllFr0
Ek8cR+kbgnvFsFHbHr8RvVLaZNfXU558xfRiKA9tNg3e21h2U7grEFd/rpGBGj+jeJqN+zIwQnUl
yfnQb1w8FGMDlOK41/hjeeEbVZe4XW4aL9ijz/fqFM7/ul2RG18cPQgPRlt58UlUFefSiwbhPXgo
EKT3Ztu1J8OuinQbYWT4aJupaZ7qNKoenYF2xQFDuk551PKkz/7xLCGmz5lDu3NT5052SgNd9Cst
miUJW+K+YGBwoGgNcUMuSRGRPeSxk6XdUW1Qt4MsahSIxqpFEX7uh8YRfjYrXnSXCWvAoj3tKr8F
gvdlDs3Q2CWMMPi/R7stV0q2i1jDb0H2GgNGkDbSeeI81oko7rs868djnhWOdoc6Xvg8i6p4CKBW
bJI8zb5VgSEg2jr9+DYPrlhJXS5OLz+AtQFg05a9DDJ9EBf64Hjj0eywZPRxYDF/ZXYtrM2gAVdQ
22gNb37ZImDqJptlIPKAaSAAdP7MRsS02cQQ6ahCjP+pDv3DNIfxXvqR+DFlueePboK0muYExUtD
oftE62QNxntZK8tfQctbtgoZTnmLNz+OemW0FCVHyFfo6nZVZbZbJR/1BwVaUrjplVwb79UeOeoC
3an8kzG6sZj9vsqMUUqJwDkcldmInyy77c2tMjRwvTUvpWc/WA08MWvS1sxeLwMfv5o+KlxYKmYC
4CIZ1mB9gHKZaKU2JTahqd7/5P7I5l3R6fNz0M7/OvzIBHhs7eyURkH4Kx7yV6Wwlb+EA3OiQB+j
cUTWDSQOJdbzz2gKM+zKRL7A0nT2Uez+MtHHeFMxEH5O0qb0/raXznofauIQXuBvLns6s5Bkrtad
joTzGkX/Zn4pG9c8uEIPv0TdbPnz6HE+nK623m/H9ov6VoL4JbsVFDJdtY8d/Ud+T8u+po3d28e5
6duvfZA0An3xUHN2ATPrF6NJ/xMwNL/eXvXyaFJp0edldMDq0MjOXzDmnaNXNpZzdOFL9T7wu2Tf
O/b8LWub+KmrxH+317uoYmgfkNFLvp5U418CZRunr5tBiazjPAMGySp9fOvauttIT/q/DnvnSy0e
bbaTWnGL2DraeYannhvV+L2owEG2URUNe0QAxSHxsnQ3GmN8RAtgjfF5mVxhPUubkL49AD0SmEXL
IixQr46Z8B1HRBSTezMry+auDuo58Tuvqu9QeAZ6Y8du9m/eDoVFzoBPwH3aVuZzz+TopzH38WuF
F1W3wXhV7PMkmtamJ5f7zpAIPlTTKYBxrJE75I99p0D9H0lC9WOpDAipq2O3Ve16eEOyBP0yXZnT
Q8Akt/jbKQMOVlJmT4pG0Y9bzlBszxjrmAz9iOOxuglcp9w0kem8FnRa72g0hPe3N94HSfssy0By
AEVaUGVYs8s55Plzeo0YzRLuynEirmqHhLTC8IMktTW/VAG7PEStiqS0q9rjvdYNAG/bsPEUbmRo
IJseBr+yiYUV9AdsorUjVdQ4PBpzp2BmNZnq71IX7nRw2ry96zR1CkCMFVXiV+7oFNkm0NV4W+hG
6u3ADA3WoWs1/Ld0kfQafSTTTXw9yyfJY3HmcNvoipW8Wp1lHtAU6BCeUpXhCw3BOv8OflX/ahqz
QmSQXCS/F+VwH7X9FDzUAM7eM7RdXkXXdMHjQJlc+DVG4UhX50Nr/b79Vi+PM7oDQK5oDzJ4AMBz
/lKtpim6otacY8u8LNoGmRUouxy6OVPPrgvW+FUfmsnLj0guQxuELrT0WDpfD1yQAmFAtY5ah6vr
xihMsr+E0YRfq5Z6cCqnmQ/aJLrMp/zvi53RE67vAcApd5Fw9Pb7UIBVR2xtht4gZ7/bDmCO5gsP
szokQBKNtl6TkbfdflHXfjnJrYRnYM3GxbJ4U1kJZygckvYYhKD8nCrTo60+N+bRoWNqvYVmp2wA
gSv6f1nSJbuE8ZX7olVtXvl2jvL2ToAyOdQlzQIgtV3RJ74KfKL7oXhFsYG+l6dfeOPhvDZevswe
JZkbd0dEQrD8Xaqvh4no7ApfjyNHArkxUUS+mjvGQ1MUpV97irfNx+q716PWzx3y16NWqlI2lwOq
GvL6RXTCesnNk6FrjxM356vmBdH3AhgsQs7CPMxTV3+tm75f48vLbbTYZiCagBCACSUJWt7FSpsq
MwrDxbEZMd3YIvcWbJ3SNe7KsQm2o1s37T3hMbvLwgJ/s9tb5fJKpoRgJMDlSMPZXS5emIUlXCut
jxl8+ju1gt21Ud2AvJU25HseqsmP2wteuQGg23JJWWiQArldbE1knAo7m+L+WMBT7LdjUIya1GEP
sRWIhk3UlyGlQpb8c3vZKy+ZvoekLeIuAsdO/qw/Lp42qebZjbrh6FIope/8AEw7HQfvv+0QNmXz
q6bvYj3ls5UXX5xgaldi19X14evoPCADjmWa29VKThpWdEcXP4kEIAiWy50xAb+dvDpI2XE2LG9l
QpPjUCiWujb5ufbaJUSFL8wok9v3/PmNAf/LVEv6Y4zHSgUMMRbu3nT74NXIkfhDZ1Sh+z0qYqWx
cWV/ySSTLgLBCLrC4nMz6PL6cvJ47hk4lj4IWI0RBis/9UAQTYfAW0sxrgQ/eENACuTMlGt4KaCS
24lRsXuH4+g6YnzIRyP/jxifGtvEsZPmE5r/ya9EjhAPWuoF/w610yvbuhr7YKMrvW1+MgY9UQ5K
Xis4pYZ2UtIfc+zMR161A5lqujGi572wd7f36EdWcB4JJOOJRhCdcArYZZ9u0GO9KKZ8PsaaGF51
CI/GtkRbjFm+EZSPY5jEL1FIe3ozoyQd7RSbBHc7931bf2qiSBQMQxGD8wscXMDYYW9a+ZPHTHiD
slXp3ZXwFRp/cOrS+JRrhZ68l52dDJsiHZ3/1LnVTtDsOX+CPrR3MIoBQdJhDvGLvv2gl5sCigwC
IdInUmKWFoXWmDpaaTgKKgqGGt/VXEr/hFSfTxm00y2nol9Jxy7HnrSxOHzSJkASXO3F9LzVsN/2
1Lo/am6VpLPf5WPMKNiumt433C7r7gmDZoK/mTub36NODJ84S5G3s1DYjbd6buFwaonKOKG924lX
zZ7tn3/7TqSzFPGQ5p/Eei4OqJKh4j825nzUvUgz/A5TVPyvPPHQUx/vUWXG1O/2ipchgRWllhOV
LliOZSesHktvHpRhPrZmHfuDmeoP4ai8BW5JgCrUTv03JxIdbi96+elplEjVFm5XWtFLlnXh9plb
Q/88FnoxbfM8Mf1khNnjpurdMDr12+3lLlPG8+UW4QdHGjwBg0E99hPa7/Bs2u8IM79n8aSvXDCX
mYuEw9J3obClql8mp4lrjlpal+qxzKZm7/RD4OzpPVnpz6aRVi6J3qCuALQNXchiTtxkI8Zk9P6S
G0qVQyMBlSWpfYAl6LLE7kTmOVMUWEdHm+rZZ1avgwMM1V2D29rKsbryLWUmTmgHmkfIlS//jzvV
jNyqyJGwODZ9Oh+AVEyoPlop3rx1Y99T82Ta/vbnvLYiF6gDMIANRBFwvmIU1CaeyaN21CoFCqiT
RAdvNMd0E2ZduJ2HZi1bubJ/ZGtKaq0BAQIJcL5gHTZaA1xLP+b9PM47M7N690VNTQ9vHl0PzJU6
VQa+8wuANFDy3KTei1TnO18Oezfd62tPOxaCAJMpCL0ccE6s9ZUu+GU2ItGETDdIRGSFs4CnKFE5
AxpK9OPQFt1Ga0wGQak17DNsojdUVeo98kfxFq9V+sh//Qk5IRRU0vIIre/FJ+xDwxgrWrPHJK2S
hwg1pXsjAHnSQc7cIma0ChuVz7J8pzAwYNaSxLBZF59QVDQXcSzU8VvOzc0YxeOh8JruMU/D6FEL
Ym/j4Vj8is+J/oQkv7cRdTftEABbtWq4EnClkg9dGsAtEF1kCPnjvFBkV7mBld2RKzn9Mtda8isn
+78zCbuDn2uZOW81RXeVlXN6bRPTnUbrUfbdLvqM3VBOQorJHZn6GgdvcHvhKzIC2UbgrFxjV9ey
oGYg5kyfdlkz04AyEzia6tEqqv57FSv1FzwOAUT3mhWuXGBX15I4CmpdsGnLhneBSkOkjzxXaWTj
rz4Isc+lpu3NH0XnYj5/e+Ne+3pSKhS7PFWS6Bb7SItNb67ppB4RyPHuUMVHNS7Om73XqPM3hv1w
IutZ/HN70WuPCEIEPNDHFl42rorS7LqunrWjQDH+FUMK9SHTK4wPGbwwQf0fFpNTDLQLaJgu92fb
uOUUMOg4Fskcl59UdCd3hqugKiyU1Fp5nVdCOZ0Z8HF4C4Gzuig8B7dD9CgmlNtW7G0TxJ9UCm1P
/15Vg7LtUB//S3sqeTda5JuEANIPPuEi9MxRFpmFkhpHR3GrLUQFI4e57MZbqTzha7Xh7NnS2gpu
/conBEZG54oLktHCciA2OXU3dLNJ/BGl/o1rO9V+0Etp7rjkTPNv4VMAi7AUZAQEUBaog/wxf4QY
l+rAmyeb/qqo0/sh73+XDQyPNqVDzv5MjDU3oSunggWl7D9HggR2cSocNy9HQU/raBul2v3bS/m5
O3qQVndgTwe0v3WsSrctivbzirD6taXJPRz8fAH482bPn1WkVozcRmwcFUcpX0BvZcnBMabMPQBa
S75TIQ0wbLPhf8l7bNRykGakaULHffGS7TBp84gYfpwVO9nWjZN1O03MwdMcutVR7dKiXmnoXdtD
0txNatlKOZPFo4ZYOalGY+hH2sbKi8Dux9lWRR8n+8Ses2TlxV6ZydmOPJISrQFSYzkIG7US2hhM
5RfEucIHN/Iye+tkLW2DXJkfSNDEvtcSVMvarH1QDCcUz1GphA/0U7TPt2PSJVgOdywSL+p4yUOA
jHD+lV0jDROY0emLCG2+ddG3humLfBSfi3oeP3GrtPdNPJVI6tsDDHVrRCavHOtf4CbpWWM5U2wg
2K9pwV9mUPSYaWxIuSbO3HK0pNWA4RyrrV8CuCCJL4KStAKw1iMIIPrB+qB8ScBW+WLCM37l3vuI
jecpDZuPalZSfjh1S0cdUGxJhG1Xy6Yvf6MPDQI/sqxHNG6cQ6Ql2ee8zvtdqwvTt7uwfhisuF8J
NJeHz9UhsTNzkqzyC/lhWuPYGOfu+EJCE3ebUYCBG2mPvKJLEXu+q8OBbCpVX7OIubw22I80Z4Ez
MeKCfXC+HfKyTfvYK4eXKTD637PrtfdwghrlH+D7XMGWGTrhX99UIEzpXpGUY+Bw0bE0pwyfpDZy
j1moHaI60XW/aeMCClvmfs7mKvhxe8tfHnZZRuJWhloed8DH6fwjhkezGFqEnR3cDNrid9/3Fv1R
OzgN+Ip/ub3U5enCVhiAD/mTtIdlK5+/TjMLuWzzpH7GXGu+78wxv++qwkl23pAFD2YaDMc+6tRd
1CZGvanQu/zHMtqoQCZdE++RMRX/ikQr2pUdflEHwbgAe2owtQXjAnDt/GfpdVC1QF7q56zTq9/Q
iEe4Tswyirvbz3+xm6Q/FHUkSipSRX9JZm49kZta0E3PsDrc4WDmESfGbCnRrSbMf4ezbe///1Zc
vPAgtltzQjX2uYOp0WwU10zvgrBtHgV4mIMQ+uH2esvNJH0qmAABMABUzi5e3FWV3SiQmkT2VOZm
cs+1bDwVRnDUouSvqYEfS6E4jEgLf9DGPP9oaZVNeVhm2ZNwAmZcJh7HQPzS4h0QLbblbmv/0BCQ
mzaJhmjL7cdchiO5NqMTiPY0uMF6audrd4016kPnpk/jyExKpJUNDTBz/dDutBJVLNf4nSM+/e32
qvLu+SMOS3brB0WBmM5IG8jg+apOo7WqPqrBqcMxIvtp5mX/DtotuKumSvWeYmzjsv/j7LyW5Eau
df1EiIA3t6iqrnY0TXLYGN4gyCEJDyS8efrzJfeJvbvQiEI0FZJGIUqzKhNpVq71m0+4Dlr2Rw29
Ku9QL9GepsFq5H9+gyzrk+5J/ZJX1W56WUO4LMozWtphfKxLT+UlUgMQ/zlSzRRAruw6BLoTNeJ0
ffjre+h/YkOxZf/Q5aaFdTl+jTazPqB6H6TTMJzcPkoPQg2tmyoOFe/WsTLnd03y9r41y+asll2c
nha7UXZ+xuYMvPgVq3U3tO3YDi0OiLNRteNtbogJdGtiLM2TnSTTr3ExU+Q50sbc87KU41t/fxpZ
LHXZPHvFisrDAl+tzFCeIXzhHC5m03hqBa8Jrn1sA6/P9irj+DPZwOp4msFTgBUlp+HFtWAlllo3
0RgHAIkb9ZOql7riTxp2s0cykOjBbDs3+0XOOp5LUbZ7B8nqqPyf8OQcUjoW/c81/85ZLEFeW0dB
2GCG6Iki/bCUZf1v5oHRJ8sq7Z2cd2tzQcvgFqBZaLLRLsdrKLMXjZUT4ZcxuuNxobh/AtGWGseO
I41+rKk403FI3Tk9dBWEqwPVZKXeyYW3PjG+QvTsJIKIq+jyVyy16LVqEVHg4MB9OxpeeDTm1jrW
NqDt6x94O5QELPHG5lkj//zFB1asnPiLFQXaNGZfG10q5ege7B+tG5y9d9tWMO4+cmvIdRQcVwem
ocGOtzsMdvHxnN5RaDTzG5HXAnd3LbH0t72B/ywejNuBVHOX83xZzSJ3+bi0bh0+x3WjgXLJjHi+
GZU2Wk5QcUfnbZfsn3Cg1Hlv/yGQrcXR9LabokqqLFk1+pajo2fHTAj34xyPkR+F89uFfyn9k0RJ
4w8UC9dsP4prUT6oQnk2ydN84TmI5+VDVH7xzDjfM5LZ2BcuL25Pyg0wvHWjyGwQ71QwSnwGORIf
GOdyrwE2u+sXcdvOg/elNBLnxsiUMfPdCqvxnX25sXJIFTmI5PuHv6y+paADBoCqjYJOm9Pbtp+7
hz4GigEPiWv++pZYv0TllyQYtXDaC8D41k5TFjUZ3pi9wg1bNeV7J1Kcn7Eom+TI/74+FWPaJIcl
U6lo9suiVofalSC7EmzOcKxb8Wa7OvmDQIlCTpNtM+Ail5s0jKZiynONpSW08QyzghpSESPWKqau
v9eYgz14yNb35ltT3oQA4Lya7yJLlKaNrSIw9eF35BRLcaTI6hmHlrPv1lmU5EMIZecUhoZ72xh7
4bc+t5Tdk7UzSgJ/XhAvTqVIL0wtT0IsmazU+Ja7I2La8WJ+Lzn4f17/2puhqK7CzFel/qX88xeh
bCfqW8Nr0qBPYiU8qGj4lD4yraPwJzWvd551G/cpKT89aI3Lmz7W6iVp6lM6dVAUgnzpjeZTJaxC
/Winthj/oY7reIfFG4biv1DT2nNjUYJ5uj7ajQvV5R7nQpWlVjrTl6MVAJ/DKHfTQETmDCgCoePf
vDXNL47RWsNNYU/xHsB5c4IlkE32Qihir/JVFPD4wJmSBmZpz9PBniwnJ2Oje/chTCft2/UBbkWT
RTKbMq8EpK+ihd3UGFNSZziHTWFBab6OFudDUbiF/iMZR/PtdwyyPzydVfBbUo7lcj7zvgA/pDpp
UJnYlfkjp2R57Npqua2dKt5DmWwP7v+irZLOUIdHrUVJGhgdshxPc7004QOQaeun28V72gdbwf54
ZklKJqW+1dAsAPDmoOAtXIos7D5NaZ66h6XHnPZJh9Bt7Zy6WztDwoihAnPmvMKEUeirlLmZk0BX
jKHwLYFkjl6CXvILgyLcORpdrzKAkA7tT8SBx+4vdgatQZaMxODhpHH5JQVd+yoSTha0beN8b53Z
OWvpmJ0qpTWeEsCpe9fM5vwicykV/bAMWKtZdKbdJzqg6WDUGnU5ehnaAb6OeNJ4KNR6twW6GY7a
Phok4OG5Qi/HN4h46AS61IEdGzBd20ZbskOrOsWhc8dmx3ZITtbqjULnQb78YdhSVFolenPYtWWX
p3ng9aNbP6hzshgPI9SOnex14zjzYIrR2YSOxMdbHaeG40VDUxtFEBaTnd9oiWmlk5+MzXxj1cqy
3FdObu4pnmwGRRgW2UcdkYV14jUasVMP0oiyn8IS+bMJzI6v9NPYHrsqM+wbDXHcPavJjc+Hkysd
TmTQKMqvHyYRQoaWXqtZoFhNjGqMRgHUbHhzhyKBIFvCvbl+kG6OkrsKshrIfnBtl+tl1pspWtoq
C6x6Hv/1yul2jnRDHEStFR0l7rHbe+zJu2e9aGiXQdXkiwLUWd1NGmD0dEagJliKqvxkLpy2lHgX
uz9YNafsOzrmoNpVtXeKt9/KqAujyIpYO1fjuqe7wEhzMVfIA0rbRX1jCYRknKwtjHf5gov8IZ50
I+n9SISqe2iUYnC/Xp/sra8LPkE+Hzyp0S///EUSgmjcgJyJXQR6kVU/3cFT3tmDYYcHCOrT+e2x
kAbiwSAzEBCSl7E8BdneJGzw1oxq6zHRyvIfnkZh6Kdq9/16qK1jQEpa0Kqj20E6eRlKMTtSEYTv
gzKMtOlYzJ0TneB07VkLbE0fAC+QVCTHBkfOZZyqsfXR7JwyiGLX+kHv2sVUsi+R7Sjxwr0+ps1Y
EiVOTUTK46zuCcSvbIy5vSJwWyu/RX2n+oizs+OgGGHsses2Y3F6gtGm4fLqvRz1aO5BG82DOsP9
6i7LxvbclRwRZw1y+ZfrA9vafjp5GrmwxzJcV1LRAoi9ysKdNBtSG+cP1fJdWCMfshHREb+fpl+N
aUx314NujhBYCphL8n10sS6/HGyEpepzFn6TteZj3uX9z9lqhvlodeCRj9eDbR1p1GoRquKdBi1n
/ekkaEtTWflpXubOuSmNYvYTrQHBoS56hP13CWf+5nrQrRHySKdvhdSspIVcjtBDc1lJTBxYXbWp
En/ygLdWxuw+iMjZgzdsxpJ8bkQlqAmYq1iU/2w9XMIi8KyRNrQNN+xUWSO2UpoR7zUEt2bzjwog
QwPput7ciekkrp3b6DlSCC9uEB7KC6DATXPSiiZ273kTv7EPJx/m0NQBj/7/kKvV4gKwFliylUHR
ok7ymOTG8A3HqqY+uLXafxprmkbXv97mIKUOFIcy3Zo1YCStu6Ed864KbBVfLpjn0/tQSbTUH/Bz
v5u1tPz8FwF5KHGISdEkc9WEspZ2EZpXVEHsxMV55HP6tp2oh75o2geup2XnONsc4It4qyUzWlGR
m1FZBWPNtccI+YiUHs1f5N7l91wT7k5tU26y9S1P2Z5qI8gYEI6rs3puWS5R21SBoxZNcWzsSYcX
V7n1Tmq4tRfIEKToODI7/PVy34mp9/qIAg5+w339b64Zym0bFdVTN3tvw0/+WZUSfUsCgckO991l
pKWTLJdyqAJ8AVP9lIPT+F7n8W4KuPWppH6glNrD7utVFzoq0xT/mipInSZ6Kqo6/JwubX8Ly+5T
WTfGTlK0F271oUZQvEBG0ypoXOnANxSl51elplTU//VIHG2n/YsnJ0woIAZy9fPtVqkJebO39LpZ
Bg1ABPPopI5xY4dFU3+2Gj3b03nbWonUJFBNg7ou3Vcuv1uslHUWxWOFOL3lfEyVPkHQrhbWzhW3
8bAlNSe5pEHISbJ+543TkIXtbJVBjwR++ODqsdqfc2HXZ8HL5bGzcLE4NGFcqRCBxJ6I89ZXfBl9
deepTivTFZfUaDHUp6jKovamKLTK8zPkCtSjJ3Bgun6Ebc2rnFAJNpXNwdURVjY2AkSpVgZTX6Tj
WVe0sb4pB3UPObgdh5cf3D3USteNwLorKOjzVAgQh1XEf16ijeKjR/nnjdIsfza4VGZB+VgKo659
bVNnmqsl6dkJdVIo57ho7s0JmaW8dN7HVRWWf3HpsPhlKssziBbr5cJsxBIqvAKrwJzCofbzMayO
c5Qvt03d9fYhtrw9qNfmGgX8AI8AzCDtusuIZW1kom6VKlCUsbl3q6U9lOC0fi+0Bc/s1vYJu7D8
btK5+a4vlq2s03oRebXlm64cjTHPRLC0qXtSpnG+zZW28LO2jM8LhpXPngiV418EBQIqYe/Uttfn
DKI6IsJSvArQQEOHCHtB1xcjBOWUVOaocoz3B3c0966kzQXrYCyOswrIF2v1wBXZKOiURxw4Lr2T
s9JnjnuSmLedq29zTl/EWX1Nb1GpSKQ2SctYn2C2Jv9hH6hJ1Sma8qcEjfJ3WdR1j9cndevCRZac
+8km/QTCd7mGEtTKQPDJ98NSKNM5RWtOvamNSRiPqKVa886xuhnOQCZTVu55sqwSF14NbT81Xhag
gaIrP3Cx6rN3am8Je/Bltzj99/rwtj4eil4q/RcYGcCkLofXmRN3b9yVkIYaCnWalpMQ1o1n7znE
bp3Y9AckI4uiKwqBl4FsrbYqzKvzwMmq5EdX6dFyW0EhLG8EJCloeZbR314f22ZI+fIzkSqgPLga
26LPhjp7XRFgyVXEHzwLbPvvodK69j7qMJI45KioNTv5xRoG9udYZYRgMSDJvrYSpYdeO2riKBgC
LpH1vV1A7d6QTRXaL80cquVYmHmun/sBudMP+ZhrDmqgTWdYaOCZY9z7TgV369zUbZw8ziR7/1yf
la0VxrsU8LU0JKYIfvkh2s6O+hrx38AU0fK5hNM4+HOaz3dR4Xmfr8fa2rL0hYAS8RWol6xWM6/f
rkwMJQ96uJjNUY1jMX7WOzMNfZVK/MHL0m+uuxT2TtytVQ0WjS3EAF8DLJBU6MhC2LRD0+feV0jM
nZIcNHxW91B/W2tMpkBICUuq6brEVU5Np6RiLoIW5avwqCfh/BujZRVZ37D8ZrXafL4+pVtDk5ov
1DQQSHpV8HbyCvTwnLColaKbnuJuafJzU7nleLgeaGudyM1j2BIg+wozwg1mLVnJq7TLciP2B61J
+ltXnfv2po3n0d25MTcnEtlItiooFTCUl8uyEAN28DYIt7KbpnOCVNeDu2DL5idd4jiHNJ6m8G+m
El9w2XynlLU2HmoygGWqrpSBluJ9dlqqkG6ICeT81/WZ3Bwabl4yoWNNrmtrWSHQBu54/NpKl9D+
6WPcVxPEUceD3k2xfUzB0+2Z58kMY/0glZMpRfYlK2S19YrMqLIZObVgcrAPsdS07P3QXtqjs7gz
7Fz6f4/A7cLbIs3ER+qq4sf1UW/tfZ4hFGN5rPJSXX1QXJU43ekYBCpm8okfdqom4N52EUwmAdxK
be0a4czEsb9eD7w13SCMGTiAXI65Ve6VzinXJI//wK0U9USyji61PXSefaQZ3P7TgmBbdpKEzbGS
cOE1KZVx1jm7KoQxOJ1SBF3pjOlN5sFWvVcU0TfflXSJkTxsOhymfCTmsr0kdzs2J4HEsnEirOa5
zoU1SixosBhUBCIrLZwHHEkkOsfNy38nN24NfzBA0u10w7YOCJoK9Pwhgr/mjKj23Nqz0lJxT5Gc
xAU8a6cH1+bg+wRvJo33StRbABYQXXCqAD6xbdecKtEit+xmKXX3ZtS+WlN8Z446VXe1n6LH2Gmy
b006xPep6jRf9azErcXSi89aP1tP11fY6ynn/qR6xqTT+eeCuTyrtGSqnAXQYKCEbY0/uOI8uF2R
xrCC0Lf0BZgSEPve1H68Hvf1yibuH1FnrhvYCquEZgB9kQyOGweGM4iznpthemLjWt0hT/pFfmqR
7eSjG7hUGRMOC41ByRlZnSPqMiE0hZAjL+0uc/zBWfJbnaLo+I+nGE3j01qynfsp8dr8Zg6znzwT
Wi/y9XQSe6zB10caP4UHAM7eNA1e8SEdB6671TtJkNa8bBaIK7/EmCzJfVHjUnMKJ3vqzgp29bwQ
lMI9WF1mOufrn2BjEfIjkD6ArUHJ9rWkOqWB0ipo6DspGSwi2lX3X2n0li+y1j45CbYCuGsCWmMR
z0Fij/yXeYTUOK+Udlfj53U2IHU3pQoLupWAhuUefdFhE/rSISg6xcEyuTYCFabQihtqecgMXh/3
ZiAJf5dtU8qCq0O1mlVwS1oUB3UMzRah4SwZb3Inb/ZwNTuB1tdGoze2Vac1gQyvvk0oUqCjjKKE
2PmQW3sJ1A5KdhLqzoFyOXNuo6pZ5k5J0GZovPlUulT1bKLNNd7UNsR7VArVes/1VT4WLy9lVg2c
UAg0cOxQ1rwMWtOqVcpIT4IIPZD4AQrx9MPT8uj9VJVTfgZVEU++MS7DuZxrO9v5hptrl4GQEEhS
o70WodUTq9eMusbdceirr44Rj49D3EXWzRRRH/LzNkYxO6pSezmlVGtNX5uG0S5hHrjar1KoXX28
vqpeXyHMBxmRITuP/FMetC+Wb2eqaRh6Ig3S0Sq/5urS0GvBk+5kF+yj67G2FhYi7KiYUmTiSFtt
lbgVWqstaRZ0UIKmd6iz6EiFN83k7RV/tiNJswrpTvoaaJmgAdnFLaOKTHs+CpCz3W+MIcReV2Vr
+siVqd8BLeDfV7WJNNfb2lEywD16/l6d4upfZej+m5fZiXaWztaQpGwxOSwbgUrI5YfKQ4ToCnye
A37GmJ9Qae3RGacv0O4gz7bOeET+MGXhwgEWsrpuChscfIkme5DEsTN/8qoxT76jJ5WkPqaMInmf
ufEQwglU6/48KF30oRvtcE9UZ+uCf/krVhe8agxYMxR1GnRdq94Obo5AYEHifOzGxry3ckt/AFnR
DztPrq2w8nCQhkPgCteAjZQmrtWLOA2ceCyzYxRF5h1yOeoXcFa40S09chKPkFeXPVn3rYWEpDqY
I6mX86pnkPQjLvG1ngYJ+PgHwJTkL7qDcZTUm7f3IOWb0aij/ylBAMddZaxePENTH6c0QDcsP9Xz
5H32EjFTwpuSz9c3/dZy4nQHsyXx+fSXLtdtNZS1aYkshTcVI+yIUYDofEigaXqI2sjSD61jAMIV
WZYnfgQN9aBqsel+uv4rtgaMSIh8kPAkAbd/+Ssare+XAUJc4IaIIB3UKdHEU1Uko+MbQ4Xp7fVw
W1cbks30rv9Qyde3jA5FrBtzrlBBoefXYKlfxx4XhBTRxH/AdKc74bZH93/h5Nnx4hCPanPWlqLA
3tY2suaEl5zjPYllAV7B4zbZu8W2NsmfkpJEjcuc5zJc0Xau3mhVFNiY2+SPha6GLdKP+Nwk5yb1
lG9OWI/WKVYaW9xcn9jNkVKiANDB/fGqdMY1OE/QooDrW/b4CRMk6aiiiPzolmg+Xo+1+RFhJcP/
k+yEV4XZeQR72xArrrXxgNmZ9VCLXvWB6cfH2JmcNzewJd1CBbsNNxd1k9UJr5jJjNqbEgWLaZbT
MS7syDsqSx/tHPBbc0jyTjmdwgT3yeqAd8YOvL3Sp0Hb1cmHtGkKWXRRsqI+dLre6zvD2ppGSi8g
C0HgAthabT2vGIqwr0nXJ/pPmDQtpvVdmSvj5Lpj+nWZjN27Y3OAfwCNLlcymfnl+jQyiqE2IJGg
LKLhJh9iTxyUrOqQB0Wc53h9lWwGo7Esu2pcmGsiGzYCUYXwYhzEutEUJ3QPq9nXkRjpEK5DPOp6
tM3JBEKFcZv0NVqjNe0W3/omceJgpEXxDksF8U4DsXkEhZNah0RNyBXfHpHyI8gmqUHPq/dyMjXY
OXPa875BkrdEc6f7bTVh9lTW/XjSxiHemc6tAb4It76ZGttW+gpp56DCtOpYLhPPOCQqTryPk98L
1YRffzM8yYWzgGi/alD2Ezx7jIr4fMgp/gQI986abezvyt6e/VBYw18c1bQHqRqTLEozysvprO0w
qTUaC8Fgl9p8EEo9f2mzLvTOZPrG3fXBbT122AKWJMUj7LGuHOgoQ40jFYsg12r1pFPzuxXA7B/s
WPUU3zXaCmFt1fMXLHq+Xw+99R0pfkIkhvJO3rpaNpjT5SruX1kwd8a/uTKpqW9HbfZgahOeppGa
P1+Pt3UnUetkYjlhqLWu4mVZ0VqlMkHPcOz6F6XVrjwWVVaeBrsybklnvVsvbPTldD3s1u6n5MU/
pNTuK840Yikw25weIGU/6XfTSCHq0NiQmMpUKMXO3tgMxjNDejTDgV/Lt3VOlbSRGueg1IY2gAHN
DrGcoT81jtlPN38xMrCovAQAzQAhvlyouZqUXWrlWNZEUCUQPi2eXCWnYdRa8d8kFH/wd0BmQPev
GY7FFBXLgIBYMCl9vdw6uPh8t0VcfkRjyPK7GRcDXx8ifY/xvLlIEdwBfCF1t9Yd0WlynJQnMQ/S
tG7+NSvXfU8iu5yXBM3U24LCurOzXjaWKegAEn3+v9Ad1xErhMqTxkVsIscgAcVy4SxPsPD06FBN
RpNTz8lQuG+Satc1aWOsUp8UpCF3nySJXX5PY0npNC/cHHGuht+HLHYf3TEbjJtBj78hH9s1O0+p
jdUKQJu+FXBRnsfrzmOIQ3lYpQYnOYRk/aBjb6reZy1gwNOQtWmyU1zYOOvoIQEcMw1DWhmv1mvt
GqIUPFWB5RlZ+9gaYwX8D61K91AUS4tERY9o5a2TYwnhJ0o2/0VqSmWUUrwspCDfsHqxGsuyVAuX
c9DHmn4UupC9Jcv9OWtztfOm2viWKCSxhIDao82ur6oO2jy3eWaS4EwkitORRF8T90q2xMNRc6c0
O4we1aud02dj6QKJgDAvK+5ScuxyAdk4sGDtZSbwNgbt6HlN7B1B3zu/ybSshybKMTvQFvxzr59D
Jn/bVcFO9hro2slT1lFXY3UirR8wxXKfxzak7CnUZBBPRQ/Cbict3hwfXSspCQC27I8hzYtHFBA6
3Qa04z2DC0F9H9/vGIcfjGTDoxuBbXlq0StH46SBgBRcH+PW95SwREldBwXmyjl4EdqM9bpQ59x7
dtEIeLSFad4MqegextxEbAxJpJ2cbmtOkVXiBKIxyQqSU/EiHni0Ok+Xzn22hlAb7zSkHLlIRD7u
ITG2ArEl/vCZcIlc46EssysVL+/d53JOxjucBOJDuSjj3ezgCgmdMvuiQ0lLzlFTnZp8VH4Kj+MR
nZPObm9BAjZfqsXp6puqN/YqPVvnBXVnEN9I8kjW6uUc1MXS91Pfus+4SXnqfZ2baXSrO93Yf0mz
wVb8WjH7TwAwjfpsalWyZ6qx9c11ulDAGUEAAie4jO8ghJQ4ixY+42fgnkssao8ziDRcB20LZZVw
2dlHW8tbyiKBOJfuIeuErCk0jIWxHX1uqXr9UIWBYrE/2mM2IlUP7dqHqlSMD9OiL8nT9eW9tQqk
M7ncW1Dt17T3cEa2QdUK5Tl0zLo9GErdDyfEWNv//iIOd5x0u4OEYRmXUxoaKPU5se49G0sy3Wai
gQ9sFmz3ne2zcbMBaEIcgQaoVAhaxalibdEqS/GeuxZkO0DR4oGXfXtDSf+NiplAmSR2SgpbgBEl
a5A/5cVOLYtOQX2QUAZF5tuhUH9kYTP+I1ru0uuTtzkoOHm0YnDYAE9zGUnvCzvV6yR8LpK4O2Yl
XtSNGNRH1nC4c1VvhbJkE0CSRmngrULBORoAHLH1tMRe/Lloi/noJKKMIcJ54+fr49pa92QhUtgN
W8JXTYcynyAG6JHybMd4wBwTdVwS3xHDUh4wPa3uvMVSUQE0luqf64FlwrG+uEC8UkRGZ82EGnQ5
ofiY8nzskihIGqf5zv4Qn3NH/SHgeD1qaRyek9AGIj0lon7ssq65uR5+Y9wustkaWS0dQ6ogl+EV
XGtEFw1Uygqv/AzydZoP6GmIB90a8m927SWfATl2e3oeG8caFmhcLHR4YJSutemzmswjcjN0CBDT
/Ffe0wBeWyv0bSUzP5E1pDuHy2ZAlqw8wikyr9dtFzr1ICyED2Jcbb7WSxx+nNros1b0mcZFglPc
9Xl9fZhJRD/TingEEdeQxjq33KYaVPd5dsv0U6iZ3FckYW+UAAMGKjX6TArWaFXIN9/l5zNStSgV
KxZBazf5Z2y6XTzfJ0fQ85mN7gFnXTfx28Kydob3atms4so/f3Hg8JBHOiECIp5HFpdC6FhP7jhW
50Ipx1PqJGqPFkF4d31OX31DGVSWr6miQcRalwjziYUZm4YIBr7mcUEf4Jg1SCABJNA/eaKv3nrW
EU8WdSkUAFJ6JVahjWoLuiASgW3F1nBbu8JQ/Q7+pfIhCcEP3Fwf3taccvlJsqWERK7t17OE55wz
ZnVgwUY6ZjBDjhD1ytussZozosj2wQSutLMvXgdl+yMewflMmRD68eWHpEyO3bY1VYFL5w6AvfeQ
hUkb+/ZYpAcaawqUul16/quT3SCoBhCTZx+n7dqXBT5BExe6UwVIJKnOMba07lM+p+p8rLvdV9Bm
MGpbfErpv7FusmQC20f8qEVQk+98Bd8qnhwBUBGzXXXPiODVrpcDexFrla0NiduM+lyKIKdzNp1Q
icMw284mDB+ur5XXW4FAqIDTk+P85C6+/Gz6ItIG93AROEg8PY1ZX97AVM8OoRPp9+nk9jsp+tYy
QRqXKiGac6RncpJf7PeJ26CJjBCMKVD4u47FcWdgWz76IudV51St8lQn3en6IF/l3szmy6Crw42K
ZOnVkgFWNNXyyMpQ+oOTwGc6uXNTfu3rPPoR49TpD5iifb8ee2vV0JYDF069nor9aoKNEplXEIJw
JYyyXXw0a7BtGhTHPmawkJ+vB9taNjTJMNDglUUNfTXQ0M3BC6awPOG81U/ZpMxS6bgso+P1OJsT
KgkSIPMkoma12VE2cRQYeyAQ57Q6eIXX+ZG3/GrU8AdAOXU+9JUVY/Igynzn6JZ/54ssR37K/43s
rf0I6mXQo7CH+tywXr8KCYFCw1m90ftI3OY9Al6LISbhl5isYUik9cqX60Pf2jAa7XpJC6PBtC78
mv3oCZEYcJpG60HXhfleb9z2pKOgw4Wpl9+uh9vYL0A90M7lTKWGvy4zCY9Dm71fBmFldlQjpgL/
HbfRfQ6P7IujNu7jmGKWcj3qxiDhT/EC+MPeeFWozFzRlV4P2W4cO+chUavwrMVqeR9OjR5jOWMv
b6YUYXzNRYyhBqwNWmirA68WY9PKzBGRHkyup7jR69uma/PuzVfxZZzV+QOJvJxK2M4BfnThcFCN
vjkP/aA7ftZR/Lg+jRuLlcc2342PgcDKOlfsi4SEIKmgChii1g4DTF78Kpv2P2zbIrQQUhQ4/Jac
D0/ErGndTymNC+98/UdsfksaTRJdI2kZq9dP09daQvGXb1mGM6WlbDlHXejekpBQee4ADF+Pt3Hg
AXXDXpvWMqoYa2WuXlPqdhyAoYtMr09Kxynnt7mn3y6LV5Y76ePm4JC2A5upSql1uX1eXCe6VXeh
FcJEWzCSPMwIynxSh1q9Q/NNe5/NebSzHTcHxwsL8QXJMFzLnmlONGXjwuCqbGgep97E30GApSmB
tU+esbMNtzY/ZmaUB+lR0MKTo38xOlvoTpO3SRWwOyY/TZHkXUJHfdLcvv/Ipb6cQqN1fr/9+5mA
BR0UVThfXznh2mqZ2fHMDjE1950nNBV8Ymp9w4p93DnMt77eH/FomwYT0hKr8WmVkdbjHAOi79Jy
eiyMNFHuq6nX5nfkyFP4Te0VU0l31szmrIKlBodIMZJ/Xc6qVTWUq2vEJVKhql+6pIAa2qlT9kOr
dfdLHWbvKjV2lJ2oG1cmsF1qKxQhJP92tVKdDumMxmiLAPBK8o+XzjjK97pwj+6YaPkhLC0v9uPZ
1avbWCmyPZGuzUFLACqi76gv2es0pMmrUFPUIsjzKvfBe8HvgTPg+krXaCdE4CHE5oMhdkovW18Y
GBSTzEHA2bM61mHN4QwUxxwGY1PcobG4HLgjxW1a69Yhgna9k85uDVOaeABc57jjHXv5bb1cGGUs
YILYmp7/q2DWeGyQ8vy4qN1wZ3WDOh0yOP87kJOtb4u2PVQMXpMoeK8m11XU0OjREAkmfBkP4Vwq
R9Kg6FlT2+lmGnvl1Btm9x8Q0ezz9c26OV5A2qwoaVa71rYr8dTJQwyognronHdtqXWHKAV96gsh
5iMuTOIICbLZARVs3GucLnhQyahQLddXyqDWVHAjxkuydwsodvw0Al08ljPKEcekFfboZ2XPtRaj
r/cpboY9oyS5blZpoIQTkX3yqWXH7/I7L9mgqSG6sUGpL256nwywPemfuG/uSoOcBkFMpkfXAs7s
qqimp7HZIIBImz9y3ObQ53Pf3zVLk1WnpKnK7Pb659y4XlhGoM0kHQ6MyGr5UoPRKcfb6CJaLiup
qrpYf7RDM1zQSa3yJdurLm2s3IuA8s9f3DDLuNi8l20k4Dhpj63nKJPfK177LBoegc3QVreYhZQ/
snpc3gp3k1PLNqXHJvk966sbRryeZQ4Cl0bUudJqo3ezm3LR+6+1N3o/s7Swflyf3Y3NQkQsPwBk
0spcH8GjC1vEbM0saOom/qAif2cibl/l3xMqE79LZQAQX9m7xklbu+Vl2NUc9wN25Bp4t8CLmu+V
qJyH0uyyzLerof4uwubBdfsPVtf296WaVPXp+qA3TmC5R+lokoWaJEqXX7jFqDzUO77wgjcw1MDi
oS6i+XunmvMZqbHx7fk1zwUpO0lU/tNqBevziELqmKHO2Hc/UMeZSVEiLYBRBNv5+sg21y5NPs4g
gLavsA1AbEPk+oGnAP25D2tR3BtNOPV+q0T9GQ5pB/suDt17hJbe6EpFtZS1+yL06pN6qF0mY1vn
gQb/DChq7TknTzGtZ0jH086Mbq1ayS6Hzm6RCa4heFgm0vvPTJRZi35oD+mid8M9LmZDe9MoDt5f
io5DwVBr1nJ7fYK3TiMKXZIybsJtWJeeyz7ycNdGExaGxfwwWTjEuM1s/Wf2bb+TJ2yGIgfkFcja
AVVxuUrDWA97LUZbF1BVc+fWS3uHMJXzlLfT8OkvRkUblSEB7OUGuwylVLOVwVXMYGoV6RljZbTM
st58n+BltvPpNkeFrwTIOyo/lH8uQzkLCxdlFA6cpR4Gf8hm88aOzX64iXOnmg7XB7a1H8Bq/W+0
Va4FbGlS3RRUkw4psPV7oVn2Oy0czUOSZ55fO1MR+lqrO2dhteVOCvSaNciWQIsOEzMosayX1bQu
Hr6XEb5WAaQRTffhM+TtsdUlWxP7Dcvx8d/RHynDWZ+LpLXVw+IU7T3Owvkec2Vr1qF4ceRZcEYR
q7ucdb3ukTOr0yIoxna8GQBaPtCYb062lSl7SLLNWAjl80aT3Ib1Y8nOOuHUGnIHeDukflL0qXYQ
SWsg19zRer7+gbfmGBzOH+sq9CFpYFyOLLdaocxllQb0TbvZLw0tG0+zuvSnIW9684xHej8e4DzZ
873WadV7z44VcQT1VT9d/ykbhxLvQ85eB2gwN+rqmI882PltDuEpqXLnsUxGwzs42HBa4X9hgTyM
j0z13vreuMlofiMZZkNEA8u2OnTphNnLLAB41ZjS/bBardFunKZInH/Rscd51E3c8s0SueBt8L52
eaWyUbnFL2e80yvYfQvkJLcv0/twmTB8Nb1xuoUoqr6PBlSyd261rVHKpynCsQAh4ZJdRrTyUI2x
/EkDZcYAbdAV965VMHDDqc092CmigTsBN1JpnqN8SFIEfB3X9RoDE1sVExy4a1pqH/pOn6pTpo3a
ngLh1pJBW44HMI9uLrTV4m21yJ4izWUqgek+6Wkr6ruiMsfoYaTFGZ1rgaKYH06DM53euFjZMbSm
JH6NMhGohsspTRLQEroWgc8fsX7zocfY8aGKDJEfchfltIOlz3lzsLzy/3F2XrtxI127viICzOGU
ndSWLNsaOUgnhCTLLBZDMaer3w/9YQNutqCGfsyMTwZwdRUrrPAG7/dHR2bf8KzR6YCSBLridOR4
kVFHY7z7FRu0xzeeIdOOzrQr5jBJXJzojWJu91NvXLoqzu4lNuxSNQKUwmNKdeV0YFn4fqLGfABF
39afleo/xV072+Gk8uGjJbElqASdwkQhJmOkdDoU3nV11ATC+5XazfQTT5/xLokjsQn66ZJQ2vms
GIqWMDcOAAdOyelQVT3gT2hI71dH63NA0Rw8AMxEZ7zO8efavv/tzg7iMq2/bjLUigJwU6eDlRJO
+ox80YPvC7GDOzb/sQd3+ikaXX1f9tmlePbsgCyTw2gMWDdVKdSETgdEMi9r6jYtHgb8KnZ23dQi
nPMgv86Ccn5EXWw8FjIN/g/TJI8HlrawhM/wBVHUusUY1PlDFdQulvK6poeoP4B8DNz8qmxka/yf
RoQ2uiBkYBmvcuqSkyhphmcPeTkP4Th2/ufc6+LPYpJIQyncit7/kGdxEetK3Ozjo8D5h+x0uq6T
hSmFNvr5w+h20W7qEm2HqsD4nW5Lt69FDKUrT0dJ4hBEwYUn2+bv/qdOsaAqljYKPQdiA4yIV+9H
Xkhh+kzsv9Kow7mYN+0lyas1xXuRxTCXHsPC0V0inuXQ/JPCV86kdW5jGU/GWE17VZftA6W+R3Oa
9euRJPehHBttj2F1+526Q3Mju+YbcKj2/v1V/itF8e9UuWewPF2aOAvAkfv29HcUqgUpos/Vo2Nm
rlaGiECN/XVsiQ6Lmy5QoDvU7NrJzqGVNO0RgoqtJvSiRg5f5gyV9Ku481X30ratiWRWG/g/vMit
n70UYFe6gFHG/qglCiAD2Nagv60HF66j5jg/O63Vm9Cw8/7WKnEjeLkwteVeOZ0acH2QMRbi/Fx1
63undduhTCIjeRwH4M63IB3aRxTenTEk7AVbP3l6vEtb6TtXiVXZ1q5ysVyxdkVSZPP1pJeG8dVL
NGw0ZuENYjsVMsZ1NE/m8gA1LY1uDSDV6ihjih5Ha/RkdCxzMze+pSn/03N7y7kg5bK63XjrAU5w
4FGU4vHHf+70a80A+iLPq6YnoMbqzuwCZOEDI/Wg5AXx3i0u8ZDQkF0vIjIuACeA+lEgJXhc36fJ
UOAerbRHJ0tK56A1E4kYTurIHnya8xFB9aq3g3jjAYsxPted32wDtwimnYNXSBEu1Zp8X8vYf0RU
TDOw8ZnQZQb+1fubKoG+sZeaqIu7vEn1FLmKOf7idLbn3uCdaHnAbYKhOAi/MoqfjY15zHUdlfZc
fZlHlMPaz20+5QfbosdyN8tgUFep6nKHFrbUyjys7XrsD3Rj6k/oKiHdVGejkXydjXj4XLi16Yce
DMdnFwW3aaPser63C+RAto3WcyZRzaj2cprG/qrNtTQ6KNmbzWbMYnWjsqySct+Vwdh9Gv25pgI3
WFPk3irI0i8pZbE+9MyornaepRXJ02RPiR82aYaKXJanThyORqbZcu+ir5n8Bw8kewgmluy6oFHu
bSonz+TnsiqV2VEssGnNh61TOdq1VUXeI/oleLFbVZB9wYG9a8Mpwmbz4OSxROI+mDL7OPqJUW5b
E9zkDt7MUO58NnYbttkY3BVZYyLIMzhNcACpl0bh5CBNvBnjxqoxDrOmdu+lcZcca406jRRy1u4a
HrPoSo1mkqPqMo/iPqiG0t8Vhiv8bdOBbr0pdL3EwShy86DfxUaqwwXy7NG77m1leDQPmqjYYBsh
7XCeRv+HRZnUvfYmM6juyZ7s7tZRTmGDAZjTT2ZnW8V/peDM3mA+PN7qTt11YeaIJAjzaq7jY9Wb
Y8ADWFfOzraUkR+0LvDkZz01U/e2hEoNuler5/mqSXxMeltfgGLP50Jd9faoXScdDblNr8uheIxL
EWPryzP/jDiON20qV5VfuT6XVUOpatzZyhTTtdXWWXbrqWH+jdiO6I7RXy++UCrLsNIQSlvk4YzY
4+G34c1yp0MsojG/nQddM7LQSrlcy62WCxF/tglMonuEzYzuiINlYHy29VorjlGOXIzaIBVV5Pdx
nmvxfuyrUTwZvQvDstE9ZMG3TZtF5m6IzLIrQy9H6PIH2midMMPBaDxlbvIhyZ3/dKCH7nWugFgd
vUrFiqYR2cOGo9e197qvmUW8N2fLKuPNkGheHw65a0efhsEdS05NEqd1vHF7nJvaMKv8JPhZR2Yq
tqY7RVTWm4pm5yRi/buIsWmcaQ7GYc29II8JV7Oxb3PdfI38oIbZFwtrO1jp1O/Mvtat+1lo0/Bk
WKUFHKXXO/l9KHvn1tYsUd04HW9TyA1l0gT3Y73+hGJWMG6QBGjrbR+4gHMGU+X6naxy+doBdXVu
dZ28aKKy54ajJvN5o6R0DrPhCyPUa899dufC+lnJWhpsb2HUW3eaIcZGJVqwEMW9pglVhq/8xsS+
SVKDaRSqDlDS9pmNSByAozkxNs00dy++gQjwpkm1/GsDcNEPhav88Qq94WoK+yaOxtDxCpV/qtKx
ava6aMVxtjLL2NZtO2lhMLUTJuOUXxGPJ6hS+TYeBv9LD+G0Chsb/ufWjhwlDpaNQFq6E06muft6
1qv02MNcasAiZFngPOAshHNXb3OuM9RJxdatg97+4iclJm1ZbUb2Tdm4ss/3Up9t91OC6PNPJ5NT
s81myxF7p0b7euNVsXOPXqscYJVPXu+HzuD0Kg4rnzx6Y8pUfYltLJl+ZQHIJRTTegyv40pfZqfK
XtvS2zfLPVEAPEqUDYLsm+rN/kofCpOkrYZLsslHkc/XSNtH3Ze5EeVOZVGq/8JIw/rD82bH3+Ni
mvaj0RT6Swu119w4zQzUyxFx1hycci6+6kEaOBvl1tLZWaPdlfuJllO/Kd3KHvcazU0Q3BjBluGU
gny8yuiSiG0R2d7PAozHdD20fo8kQObY3bFrgwmrRJWocJjbtripUzBfu9JNRvdYGAP72ciVifCq
p6v6zk4KhI7AMvXuLtILMOlN6WGE3uOaYhrbBl1743nKuyy51bVq9orQwcDKvImXQipogJj1DHgz
uk1ENlP+7ORQquTggZjUvG1WivmSXcKqnUHjDwYYcsPojfOSw2M+jRxonkddMMGYlLHT9FcqbrP7
qjLi7ktkRZxxn2fECHlt3HGv2tYqw7zo/O5CUL9KBZdfQYWPuAUkIezaNdvPanuU2oRrPEVWliQh
l/4vow1SnMvc7PX98O8sVGIocncq4HjqkFEvMf4/ATbkBSnitjSfuBWLX83UxteeSOrHFnmB/lAa
Xir274+4yliYHCoJiCUgSLPk8euyQSpFnxLYiucgs4UTal453Bp9btzg3cqpLitI6qq0ePlbo7yQ
sZwvLAZwIJWXtAJhzjXArnAGOkO1Jp9bXLaqTTq5yUNOSWrr4tx4KWdYlu4ksPYXn6KlOQZQyEYr
83RpcS/1HfpT8ikWrXYn4US1n3k7lNriQZP7WyemkHsonN4JsL7L5mpXIUnV7+oYfeYwtSTMAjhl
1TEClH9vgwbuKfO2Qf8nGoSv7G1tZF3yY9CEru/hmeT6MQnq5ndVuG7Gvenn6noG5NhfEesVHzQe
IMamDUblnx71XxeMVd2pl6PblHJynmai5Xp5zY34a2qK+nrQ+ppNW3Wq3r2/dc4+H2Ni8EFLFfbt
grM9XdG6K/zJpOD7tLxaHTYAwZB86jRKJ6EK4q67tFvWqRGLQ2lkqfvDgg28dW0tHuYin0WiP40y
mMZ9WRpF93XUmmG+dkhkhp2DPxusHr6esy3MzH8EndGbG5ozsKUmGN5jFkoYndl/orLI1RcdtLm+
NcuiM66yKXaDu7kiRE9CqRHxFWFpWaJ8TaYycgjPe9gJY6i6SE++l7xk8S5K5ya/Dfwszzcm0MV0
h8aI8aALRDND164qsJMlXTSSnFI2n1QuZnFv16VTf40LU3VFOFtjp7agvPV4o+G4reGVZQ2RPOY2
oNJQJZHZEeVGprbDHNeR/aZ1e8Pbm/TpZ7kZ7cZrqpDLggL5Lu+dflTbTiEUOl1HsuwbLMF4wn4G
UZwXz56oneaDtSvuqoUoSHq3ODpSu1pdWUlXSrzjhumBfkG8S+ZCCyORwDafrWf0tbQLfa71k4A2
CBIudBeonNJdX6uStbUYjUG0+oOmyBX27pTG+0lLza965mTxQffnfmv6mSXDVFhVHDauSu0LG399
S/MbIPNzRVMCod3mrapKQ6xrcRYU5kPsxtYGSn96X6C4F1LBtwk5oLKF75+0s8LL3xE52MA1gDZR
GTg9amlpdOgWNuaDZxNVJK1PPiHqZD8oPMgQpZwPTayMTZG0P7REk9dGZ8f4+2TGhdfijZmz8hz6
xdEYwO5q5rkjcg54Zj1EbZIcdZhXO7uvp28Ar/Trru2GqwsTPzvzYOmp8fBAISgCYne1u+rJ6wZn
cO2HSQbNb6/N3NuAvMe9hk7j6WHSST/Ytm06ZwdFokKKW2v1rjP7ct5GA/i0PViL6EJBY1U9pVnC
j0L9Ch4D9Vq0f06/RqzR9YfqZj8AAxIbsyicna8q5JPmvhgec4UWwX6urUj/eWE1luX99w1bBqaD
Cd2GV9MFvHw6cJNO4Nu4GR+E8KMfYEwWMyC7Ka8q0VrBTigxzds0kgKzd1X/pHsqdxBv9UtaqW9s
AxgVZLZYZi2kytUC2EGipDOMzkPX9P5XWZveJgqE2xIEVqgDGr5Ku8P7c39jzQMeOLC+BEFQalcP
HN1IXZtH3X0ok+SPHGx1rdsKN84c2tWWcl37I6ME/PX9Qd+YJ9InMIptm6vmrJvTG5Qk9LxzH/px
0K9sXZhUe+Z5vKPAbYdY/MSXyDhvXG+LJTSLitgDsJbVymJ0gUE5QjYPRd3M9a6Y6vnadQdEQlLP
iG7BZ7XpxpIOhqfwgdRGr63pQnt9HRGyyThpnPJFvpTttjrjnVW1eMUyaR01gEML+OMTMbrajCRZ
W2RNjTBPrGI7jU5x4bSf1e2WocGNgtACv4r48/I9/gl/O4sCWxrF/kMyRsgVyYIdcScy2wENkjpm
txuLMa1voXpbm8ntfGvXk8EPGzkY4lahuSmOuOdoV70bdfOfmje2S0KdrkOybxrPGF9Ge2g7GRat
MO5m6BX+poTMdQM1qCk//EhQgaRVtXiggateiztUteo0T2UsY8kTLp2ulaEY7Qy0RJCmtwaIogsB
0vneYUTAbTQ8fXoQawFnN7YjAwdA56EfIB3NttYiOtNO+1bk+acgM42rBsuKQ8nTdsh4SC/QrZat
eXo58fW4GFF4gxNMkHb68XQF/p7c2H0IetEdTF+12xjvt30sxnn//rl84z3k8uVIuig2g19c91kE
1dQpGkv3wR1qtBU7pxuPbWAgG6oq1263vd9lVLE647MXqCK4ajluO5O+FrC7pFTxhy8nfg7PFBD2
RRdqvW/RuLL7bDLch2oy+2/CjaqdKKdsj6aoEc4wSw9Y6l6yjHpjvf8uOCQlz/MQ1jxd79HXYF+W
rftAiOgdXKUPzxLRH0o88Hc+1njlxWOCoHAhl5hYDKyTJ0rEVlPL1H0wlCl/DJMEEWJO8tggDX/h
255fP8tYCGssLz748dVFXwXAsjS+/EOGrH6IzCfIhNisN1OqjokTa5t47lChduLkwv59e2BslQDO
w2tbz1FY1ITs3nEftKEJtmPSF1dekHthUQQjxAu164f6KXKM/MJ9+xeYfnpwENVhUBJwYkrbWs3Y
6bvEsXFteLRHlEruwRcHRmghykjrt9OzUDl0e/ZTbg32vsrtytuyt1JjK2k25te2MFo2/IA296Hp
LbmztLa3Llwtbxw4eopE+AuGFkLzuvOXKFyaVT5aj6JsH6MoS/dOL8XGwmxmm8YOchuU+zc2Roxh
FY/Zphnj4CAp3W3fP/nnmx5bGVCYOBQieICQ7+mmbxO96bD79h8w/RUAj/rxa1P12tOE9d6l6tN5
yAECErUIMmub7v4aUgfAHPV5MrCHlA7EdWRY9TESjgR0r2s/ZqNNw2ZEo/79CS6n9nQz0CfipFH7
oTdPEHA6QTnHXja7ffJYmxbNC5rwD12ErzJJld1ty7obf398QKynELGkk0o1aLX7KEsMIkYq+7Fv
nOknAN5mF9SmfoDQMP3qWv35/eH+BsfrCRJfQE0hdl5a1qcThHvrlZ3nxY9V4pfufypP8bKkntbo
15nQk1ArKY0isPW7GUV0XVu5oE/ktcahJOZF8q5JQVIOSZftnaGV/a8SquuFJXnjwyNkhhQl3V4g
8OsIaArGyUqixn+IarvcKofAS45tRjUsHV7svPPDWkgemPdX5o2tjekO/DJyCyhfa3q0hsXYbE0u
o6LxAlwpNW/mYHR+6ZpsLomIn9917C1iO0gkNtiDNZdDyxyZCXTTHnUvkZuqUf0Br9QsLAjfFwnF
7m4yunITp5BKPjpLRoNIAScKP+0z2kHZiqgZOpE9IinmWSEopWIz4Funh2luX1LcfGOzMRpoOqCZ
UJSxyTzdbFohvW4amvRRwf8xN0Vbjbix20VefdWkV7Q7u1XOtI0z1L52WTr43hNU7fFLSQ82Ch0z
0v/oOGN711PZV9NOZIEv79O2YZ9+cFnIpcBWe6h1UmjmBTz9oQkSfl4bteI5mXh0Nqqrsy1R8hTt
/Ki9hJ84+/pLpLIYENOCAmKwRjfOaV47gwzEc25G6U3vptnBz3P65CwPJr2a9b12kxur6S/Zl51d
bkuZiAIC8SnyVDAyTmcpsCHIcwp7T5L34YkS3Xzd9+X4rcyq8QlqiHfhSL093qJ1Ti5jIr94Oh5l
MEvZY2o+RU1eXJlZoP3scUvaFQjmVWFs6NmF6tRbA5LBBKhKLsSPdVzqRdmQJNFoPwHE8J/mfnS/
FhndMb1Jiq3V28WF59A4q49wPbnQ3eBsLlnb2kBwNnSseh1Te/HzunO3aqhaMh5T0AKPgqS4tnAL
6Z8zY/Ic7SggPKs7ENFt+19hTVW8T6y5r2rkIMepuRBOEY+zuic3/cIBhivBI+oZ53FNo8eybse8
fwEVIDR3awYNBhQlWN7E2wxj4TvRjU/t5hBrfjZ/sWu6QbQFG5I7TToiuC1jM98iQlN429Fw8uG2
LTukYQrP1purGjOk4jhqMUJDGURrBBgBRTlXc5PYyVU9GXq/H/Q+1361UQf8kUKlle38rhUvFrGC
CImdic6H3kiKuzTLG4CaMEALHEHc0qqrKizoHH+nf6tNvzAx9B4sh8T4s2En9gPxssxeZruPu50M
ikxsACxkz6JtvSQsC8//qZWBaA5BXMWUDPpxEl8rs6ZU0Zbow2cbRycZQX2PLuhwxFvTSe48Kbs7
tCqj8Uorovw/GzzTFGoLjmk7SY82oJaO5fVktub9HDSt8Tjlc1CHCoFY+aWnBXDtogmZhDMdxWzn
poOb40c16vrRHzGLHsK5ATe9bVxL3gRQXv1PduxbWALGWt3u8qxOM9Sdy6A90ikR1WuTUznaNJVR
05GZTXUn4SPbNOmTNLvxJzSE+HxB9N3xOowWG0NNbui4qY180CC0baKgBhxwC9Vuojwfgw2K9Kq+
d6tJ6MOus6sSCVsXG2FPXGGxK/z9CKT916xJ3X5JRS+HPc6xatwHlWb9sZNoVjlEJj+gYO4OQKIu
edKdXYtLOWsBfBPfwltdl/WMINaTvNSnl8VQ7SCyodsndhvvl6w6rOksbbUqqbZ6MqQXUoCzkT1I
YoBo6aNScuEZOL2nlIs0QD719m930PMagQl4RVsQdMY3+kvqew06B3Mfqp8qOLQiRjnlwvNzVjog
8ECUBaUpcIMLUe70B0z5mDh5XsR/WjT64m+W3/q/tMGYCcTy+guccymv5yqqd1J0+Xdep+nCRXYW
coGzpXZAK5LMi27zEhz9U/mh3WYUJC7pM+G9cUj83I63ZTEVmItp3q2GyTOOS01QXgJNri9sqolU
Mgm4CbmXoHv17mZ+1Y5lrbvPkwZAoZqn6liafnnIUB9FIbFyL0Ve9upSpI2N6gQyDXRewd+uPSO6
LJ79yBuDZxTbvBkMUZ+F2vJGX+DNrqPJBfVOV5VXCD0Pl5Li6YLq+MPNvLLBM5WiJLTHpr93VJy/
ArpxPiiMhvwTAgVLPEn0gtD4muZkTnY0JeYQPetKzVeymdtPTVLp6OIiz1L1tbrwrP8NwP99Wf4O
CCwJ8h+HhTDmdHKZn2RZEqiAprUjvnl90H+JfEjIvT60R8ykqEFHJTWDvC7to1WVT2ZbalfvR2xn
KfHfHwGniziKnQs24PRH1L1R0tjOgue86sx6i/0hdpJEeN9F20+fhsm3d8KV6cswxtGrKebhS+YU
eh46ue7v3/8t6/vjfz9lsYFfam9AgE9/SlZ0+ji3ffBcBn7nHoO+L+qw72YfwMaAis3WMqqZ9qOS
34xuir+9P/r5lubzo6Py/0dfLQRCXLbTIff5XA1FsnUbf4o3lkBK7sJnPz+rjIMD4uIiQQ1iTbaa
LHMcgrZhwTMz/c8O4OS4c+sceBqHazcJ5gttnrfGA7sC/xkvNiC5qztJ9b47BcHkP4+DY6HmOvrb
YJqGTa8F9mNb1cmF+b11ZBftfMfi0AKPX9b5nzuwX5C8Yx4Hz1lcO1/NsY4fCuGPx9mW2SUy2Vtz
o5NOqWEhGxE9no6V1kSEtZkwlui98aA6N7tWVuLPoZZpQXEoMsf6/uFtAlbAWGxlaRTDwzsd0jaK
wdekip61yOjiTUP3Kt7rKU/5hcfsjdPAQMtHo1NJo3aV9JXI5U82fvDPjV6qjSqiAFREqe3cpIuu
zHrKNpWK6nsp6+bw/hTf+IJLlgF9H6rBYkxwOkWzRYDTrurg2bAGERxmHUewEF7CvNNH4HcXoob1
m8mpR46SBB4RRRS/1qx2NzFbDdc87TmzNbtZCrJTFjamK16iUsuIIto8jK0g+vX+JN/YOlzyCEBQ
GWOXntWdhe1SYXZY3qiOEZpQ/RWp4njURtgOTtp9UMl+eV1o9C/EGFI4xlxil3+OBc3AOjP0SXte
8BGfNFg5217BotppfiJvbFbhUrv9rc+46GARBy0UGXP1GWk7ySBCwuQ5RnMz3sKqjTaa6cpiUwjM
pd9fzjduT8YiU+Lo/+1/nU4vcwbRlLiOPRd22Zk0km3gZcY4f9Dg/u8yEneQ79O9Z7usTnzQ15WV
zl707OVxd5zNYdqlWZp8om8d3XjVnB3raY4uPJJvbVHEzZfkDx4emI3TyY0qUkHadPGLRqawsbN6
2GVR4V4JYVRXXdnZn0szkRdO4fmg6KVRzMSJkkeC2/R00CHqsZPU3fgF6xrosblT9XSIIKXt/TGu
bgqzDsoQFri9/eiXZNwlAqKuBQ3IXY1LxboeY+FxJtLWqsOKD0FIQsnoz/vjnG9PLlA0mlhO8Db0
aU/n53bSzRvViZdx8IIba8qnUA6ee2ebWrD7+FALiwK8B7kBP/h0qDxOUql3ImGoIb+ZNFPei7wH
24yUxYevFfA8ixiUxZu7wGpOh4oxjmmgdTArPFA/51qjHcfJ4Cj04gaXYbV/f2ZvbBK0OXgcuEMX
MZvVx7Kj0su7BP5OozfOFifQ9heWs9kxD2QCZs4yUaBVl4TZl7/0NG5dRK/RCad1QZlvPUfwLXVh
Fyp50fVhOFimjLaWnVthMqXWLRXmFp7haP4A5DHuglR3L1w1b20cQoulFLawt9Za/NjzTF5lackL
1bn+yDMpN7ZXZHfe3CfH95f3/JHgwqGSjTQ6Z4Hdevo1HeX3zuxW+UszZla10/NEpV99JPPN71So
2m9xCen6kvDUW4NSC+OgkUwS2qy+aY7RHhB2pV6MAZKvHqvgG3Uh62YaC3GFyMZ44XZ7YzzqBCTO
jkkUhSTt6SSLwJ1r4E/qxao9JwTKnKAtOjTtdpgG+4+kTHzhxT//gMsrSEOKQh9FzXU9E2CQLOJu
zF70yZz3voq9731iOdDw+9n88GaBZIdkMd0IULpUi08nRxihxDCU6YsW0Sm4n9Ka9D8Kolw7KugC
9+/vl7OZLXkc7PdF2Ir273opUZmMy8FK2pdF5umxRfsoNAhQeXw1q/8/jEVmBkJiKXVQDDudGeix
0tXnpHuxdOWAEkDWasebCMGj0ZJLLYize4YknNrskhsxM/LE08F6nO/qKjLHFwy7mxsrStwNApTO
l7GXxz6Qu8QsLrlqL7//5JYBLQcYGHyayTEI1ohMVfpRkcXSfNFTnfCl9YrFIYta4YW87/ybLaQ+
nKHp1FOls5bj8U9gFqR905OnmS8tPQrYtXiMfBJj1GMYrgeXosBlnU4ntaTY2O2gLMRrZK1eIqNx
4Lx0QfY7czoL8GPhfIcXKjfzmHkAQJNiA5Et2MWpWfx+f2ueVRuQCUViYVG5Rn9WBwZxOk9rdK28
q/v6DyVT9ylB6OyazGq6qyRso6yOh98l4oH30jbGT7Yt/R9mPg0X1vqv4vO/8+fe9nD4tCmkE9fw
3+mPSDAAi9TstK/YqKOiN7uLF7yTdHFFXWzqkDdJdLSPEPu3v2t2LgDFTZZxlQ9OnVIzzs2nNgX9
fsx0Q+n7Cyu03nELRYPnDKFasmQELFY/zkoQEGnxrX1FrMi66+3IetJAWv2i4l3nm8yAzjZSPdpV
ZKLXlSx6bxM4mrFwGtUSTNj9j3pOx5+wMLpLigxnLZLlxwEgxSpgCSuAD5+unFH7GQyO2XzV6xZf
QTpPvwxHy6rQbHzrywBHcAiDFlmlcKBcn4d0J4TY9nU5XLW2gEIr7Eo4F77n+ulYfhSJMJEAWc3C
1j79UV5PnNinrvE6T9n46lSG+uNkVFVtvtodYmXu7sInWj7B6f7hgFKjRqoZiQr0E04HHCEW5cIY
vVepah03iqFoUUX08jasRBN/UU1Z6DeemPTQzmTnbxVP9V1U2H0IPzD/XUzEM3thtnjNv//LzleC
0u+SrJMAgele5yV+ptCV6Izod9phnpm6Ee3+oh9uIg/txlzWr+8Pt76PqfTSW4ebz1YjIVnXKqOg
a6BCmPFrzCMQzjoeMY1Wadd12bTHwSr6T/bgiwurv768/g6KdxcVfnC7VH5PFx+6nIBjxqBqBrLa
WsI+0PIKIAQq42uH7ulhRGPm2MQwet+f7huryx1NXZtC9wJWXn32YRaV43Ra/IpO0fBQtr7aCplY
15jqpdvRF1fvD3e2ujCI0Bzllua1Q4NkNVEiJT1JpJSvHJwmX/yHi5fR6qYGiY58wAMZokbo2P2l
PHP9FCEFwqoulQJABecFYQPXmg7XiPS1zjg6UG7UNg7qyNnoLu/eR3csg9HahFlOKLZoV59+zbL2
zN4vuvQVaEUyhRWcVm2XWVQ/wN9rO4Q76vKDwRjzW/hRC6zYWeqsqzsMkqSkUd7nr04cF1d15PvX
sIGj45wAYX3/E76xlAwFAJeHBhGbNeduhtRdpnqZv4rMTHZ5YGj7UZhmAS2RAsGFeZ1tz2VeOI4s
GSbmGGsdEqqQ0tCwHXsFvSg2STpaVx3NqMM09drXHM+5/8t4CNWAfKEG4rvL5P8JWfQWVJM0EvWa
SCdGEaJUVXvUzdG5jutCaWFZ2tYF6OTZ2V+myGlYrhvwoetPlwp68lrq5a+ulOO3SFblrlbSDesu
BXCjN2Z7g4t4uk8ICy8FTW98S54XdJDYO0vit5ru5JAwxFA9X0U3KuhMfaWummqQCZ3u3P36/sZ5
41syGGkJ9zix/JqqURRWkmf4rr7ORWrtlO12OyCF46FHlXEzQL27cNe8OR4vJ63TBUu2XtjcNDtR
5qN67WrpXlGQSHELrPOvPFzFVcMzf6EdcL6YqCvhK8+/pHIInJ/unWrMvXjIjfR19gb9roq7akuB
efpKIf8Sdvw85CSIgttE4vxX9+zMmbgE30mwlL3GflViwjObGZoLvvszaEz5zZ9mOGNSr0BO9dYX
F87hvunn6kIL8XyB+RE0CHg90CE58/OlKjnpclIcTm+WBydVErmJwvrtjWV61QTqo2gdRsKjC6wx
RQNKTet6NrrGfdlqc/HaTPZT01XtVWzxcJWzt01Ilfbvb9fzzwk0jE4sZUkL0NVatgqKUIdltta9
Wqkd3Sb6jHCNDJKjbfWvHx9psdClxku2RA5zunGSAJvMVqv712gwy5vZDMRu6ONkn4uqPrw/1Or9
BdaFpCXoWCAMBjJgazueaW6Q6tBy809cKBu+cGPuqKrFP8q4cY+578TbSOjNJdLKm6MukDLuOYsA
e9lI/9yqA0DNoRWt8QfCg23vWr8yf7R22x1A6FgvVmlmPztEVoyPXebLZCmG0OIhmef5X+efdGZB
RBut+WcyJwMXriKy7mI0ub+JvImMUKZ1f+HlX57Zf4Lo/42ISB+t5+UOWJdD3RH/GDMurD9ipIsU
d2r+YUpPu1DlWZ27/42yzIoYA0rvGp6XtxQmi8Kw/rTgeI4IrgCTHDSon3g+4zI5mfiGfgy3xpB/
q/M8UaSYxNuru80fuzHQctv6U6lyGHfLn/kBY3soHEkHSGom4Hh/p66O3/9G5PaGu0CVkNz2dM+U
VYFKoJnZf4AgJrsmkO4xEaiVar2t7d4f6nw9SbboA9Am4x/acqdDdUOQLM5cIg71eKonEGJzsnUa
FSEirudQJ6zu+f+Rdl7LcSPpnn+Vib7HOfBm48y5AFCWnqJISjcIiaIS3vtn27t9sf2BPburAhWs
VUxMz8SoKVYWEmk+8zd/PCLKaiTEmg50g/+ejqgIuxgMkDPC1ePGOXa2cxeT9Tp+XOsQfRsM3M6s
zPdbEMkx5pFrngsfDsPpiFOAAWmiI93hdgq6alcdRBSEQKTpZ5OO9ga/M/FNAw2Xf/v4SZeA/nRH
MN6iOkgOCzV7DSR2EiM0nbRGWBXUp3wlxi48oBJmu1pViieRJcotWjc4nliNfmFOstWdOQTeryN0
K+E6cVMiNMEUnD54qzq92cpFLNzE0AGfYOl4wyxD4daLcwyRd9t/0UEF5rKMRdlrbfZZ5sUgSY3V
C/ot6KeA2EbFpy8zUf7p22QgSDasH2hU7Mflbf9yoFpDNU51L4+s2CCbk42D7r7qpy0iXnc5R6Lp
gqhrxbFTUeA4c/q8gXBPXimDE8ctlUP6FJxzp4MHlRkO5ayxlALoS9N2poqoXoRpKW6jTEOILLWt
VgYbDtjQn6RKdo5KgDQZLKS58KpYmLlb5cXUumoyZGSBo0KsErsII0T6bZGhq+YhtdDqLkhZE3Nc
VD6ib0bcFdKdWWONfjRiqZch2mOW52qmPBEXKyNiSaUbwA2NRk/XhP0dpaL8OcxC1BjN2aq1bhPM
ta0VPkWgGb5QjVrH88er/d0u47JZvJGIpikbI7N8OjVUlCstHTVFuKaTNYe8CbIrTa8yLwzL/CuJ
4Pjc2HZ9jhmwSiGW1tvCzliABaTXpBGnw/YGQjN6k6nCDaEQNYehKqbaG3qU+C7SsrfSI1yp4QJF
tzLbVDRBzuUR705QKDCL4vDSmYObukbemNC8oPcMWogSlepMLsDXljo2WH7ZK5y8+27qwjhzar97
aMZE2hLNDiKnpex7+tAgxRHS6dFTcnWj+FFg5XaTo09O43Zwjuo46jsDdP/WHGfzzA74zdMSdWNW
zdW70DFWZynpUWI4CVqK7lRHe6sVVbIXqjqL+zbSGv2yIArOzsTa71YWPXKKURS3F/FGSCenT6sI
vYs7CoUxCFxdd1uUCFtPqQ0lc7NBlJ5USs5VDYAlOHPUvNXXTrY7GQ0YyIXZB5IEyu/pyIglFU6m
aVBMWrlv8+NIOtnUXtlpSvrUwvUHYax3Sru3cQSMWs+yge9cjmaUd1dWPnCFb8mo0bio0X286bpZ
Cl2lVoGhZ1LWlb7ttPouJFiFx1c26EcTZCP45kLlFdaPMEnNztcJj+WDpZGsIrZEzy64cFp2s+pK
uaVE+GVJzbzRs0yOrs2EIouPPnVd+ikgxz+U9Ca648zDBZ6sB51LCvmn85EQP8vkPerT4HS+oX52
0tDNpk9/dpCsB1lNetINrTYrofqkfUIuQ3LHyY1unDNrar2O14OsinFtiPu3IQn1idTN1RRPSMc6
Otjn9H/XS3c1jLY6nUwLSnYpvT2L2Fv38qfpcO5J1lHGeohVBlUIwyCJ4J0gNBBeKq0rTb75Ih7a
z+r9xy9mfeqsR1qdOhUUckuuGUm5SY6ocBkb4yo8Ysfy8TDn5mx1kahg/Qt4d+pTcJX7sS9/wqn+
9t8bYnWKRYPeBlIQqU8c1J7uB264kbYfD/EmKfvr2bGerVXwFWFBpJUVj1F9q66r3TaCdeB2n3tw
+j8iyY2enYPwpQNScca5iuhaK2C9T9fZXxZJVdIOPF8sdrW+bwJvym7lpnVryTgqqosezLVhb4R2
UDTJlYwKQM5Bki/mZst39gc0O8wHxNkaCMYfT8s6JF3PyuoEkQHvx+nIGgqt79lw1+RfuvrM+fHb
DcF1sdSf6Z2sSZtqSOSHBgfrJ3EfsqPy1fkqfLEt9h8/yW+X6S/DrHZDMcWREyYMU/xM9sXL9Cwd
pt2/N8RqJ0hm2WoZ7cqnbiM2yzKd3D+Npt/exy9PsdoJrQadfE6XIY7lpTiqh+qQnNsJywn0bif8
MsZqJ9ShXlq1zhjKTe64/SWYLFzX6u9l7Xaal/yQv/9707aKFxrhyFKbsfqLn/OF9Kgd8925l7/m
pf+9w355ptU6thIlLCVEpZ+Cr+Wluiu+mrcD9/axr7ftY/hZn932OTxjznJuxa0uxjYpxjqMGHOa
POnJrHyp9JwH8/O/N3urmzEvRYrCI7M3bMb934tOO3w8xG8vX4qmxMuId7FNT8MIHHZmQHqJ+mTV
x0L6ZOufjGF2teHLvzfMam3LhQjSeGaYMtw4xi5OjmXpRfqZTfrWjv51eZPiQzci9THxFgALtLqA
WwveeZ3K8xenscPcVaKxuwuAN/bQxCGmb4u8QJkQJaxoL2HWkfsJWo0/o6TWCTuwQjhTdVhPLoAM
cFcLiBWoC63j1bk0DWOtxW2gfLGTFPs3ecxvaiJkwrVKc0lDxzOR1DKLp4+/iOHQ4UYMiKLqmp2E
0hpfJ3HCr8LIHN0N4ijF1TmwzoWF65uD6J+khzwA3CrAmbVcfTcGyHLravClb1S7Cj2wbp18JDGe
bcWjWdX8oWMXgBpgcsS4IOUXrvvbJftLoSEFrhqJOi2/alVmeOy7XPZsCTcry5ixAI7b8pxo4HqD
kzdzZS11YkQvNGfdCm+pU4G90qJvjSpFF3OYRDcmnoZXCBrbN3MxF5cpgP0zxcZ372/xB1NsJhVh
Glorq82Yaak8Sggvo+CpgkKh6rDDGED1Pt6L794eqvhLpx0gNzU40F6nW14qbQTXMyX/VkuVU3pI
cBefnMVSeQfEJDtz47x/JJgwi8cm+EPS1LUoqV1SD8T4JvtWmnl3WWPbeJdXxrmJW8cZTBYl2qUV
hRQG6dBq4qQAqSI9Mc3PUVj021IyjaveipR9LLLHwe7NvYRtRelKktJ7c9cPZzLxdR8MYAiNRJu8
FA4Om2/tgG3IaVJJobA/VyHXAlTX0a6/WaMMcDwvwg5lW7uOIrDWMyzeBxQpc9VxTSES6TVJ+Wtn
Jv0NYHlyENAMQ8yJmid9FjAkq4uD6zBAmF0Xj62E9jFSIElj5Tuja3txlyHdYV3Uba4rPh3ouvEE
QsiOK+usvk81agvlKx6+3RR4Dep5SeuaELLNynXSxmyOmdoYpU+62/aZNwmKW/tJb2L9D62NmFL6
InAdQUSxfpjT01VapQ62BkOif556U7oGJYyocE939qm2M6XfIoJTAIL6eGe82/Q2TT1KU2xBmkQA
n07HrFnAoW1m9udSYdIoegYuUhjWEY157RCAE77SC6s6cwO/X7vseWBFPC2ZPHj800EDdejTuWyC
z2ET0viqY71JcdJsNDjiXWtbu3TQlOkQZb2cwwxQ88BXBzjMZ06FdUbJfFPBohEAzosO/NqlsF/S
MB2K9WdzFs18jaKKqH0cyE3tEII6q/y5pp63oUJTkgjGWWCcCXbeHUuLqsjSYaGaBgljXVqS41I3
IlktHudkigaaAvE4bo0qmEI370xx7mB6NxxzDd6OxQUCCMDraovYorZw27CSx3ROU2o+TQ4DXoqh
lbsJ8/7w8cp6N7sLoYUbE8km7mbgoacveUggkRlhJ33Gbmq6Szut88pUy3dlIgbXnqktTWk8+hTs
7DNr+v3Z9FYgxDtn+Q9QvtWipkploA+T1o9aWEvXdeY4l3ofO9fF1BkeD61faEmm3imBHl7rSvhT
VdrsTFz2bl9xoy18wYUwyP9ZMwYdI0t0SVRE41w28aLLl2xKdUh+DIORH/VKfInQLdv82ZSj7U2b
HgwUcRB8jTVmx9CHJaLojMe6LPLbhi7o3ZANen+HdPj8c1Ct1vQzY67i6yCcg3P9nvULp/xMf5uF
Bb+G69ZcpuSXiAVl9Crp7WF8NAvLvgxSypDfm1J1Ui/S4pquAWiebDfp7bArJkRx//Stv5W/uQ5p
AvC/71AuQS8ofZrR9DiQHCleGKv2MU/sLjlqPSY0bgF2/Tpv1PJTXDXmMe+n6LtWBKNx5nRbh8DL
9wCaD7liQTJSqj6dB8lQBmfqKvmxatpgcgkSyno3qG1aI4QnBMiiLivPIGDejwnwGJkAhv274XY6
ZjdmuDwg1f/oYI3it3rv3MyVg/RIIvmgfM4JPq9XN7gwHIfQNSHpkBGdW50kidHOatOU9WM8IxgS
9u1whbjHvJUcR6huxUJH4zdrfny8vNeBlQYLgRsKeVVWF3f9aluLxNBKEPPGo9ZhK73IXMZPhj5p
5+7E343D5kE1kMHoJ60WctYNdlSj+8M52UvRcQ6k1PIyta71M0t2fSDzQCAyOYtBhiy0mOXnv+yY
pp0cZNo65VEkY+MmSlBsBoS73VAOzlkYvt+cDEVUDyEAqCtw09OhnA7qJCZLyiMC58WlNtfWRTfo
Aa1ZlihshNhvw2L+nvZIHH381t4vTRh3iw8dABje2RpFrDSOhWapKj9inmZt87S25GNFxGG7FeHr
g9Zho/THI0L9pxXMEiUgXEMmhiSXk6aXxaMVJs02MK126yi5s7GRN3EtCJVnIBrvdgOAU5hbaDCC
esHmazW3Iqd7P+Xd/BgXarqrJ8pKOfBeT2aPHEQmm5uy6J4/fsZ3axTM8IJf0JfrfNHaPH2fSp9A
QK/z+TEpHOkmSTV9qzVTceZC+e0oNmgsiOiIeq8JxYHA1aDDMvDRUcbWn6pUx3IoHM8cmHx1vu2v
wTuCUwumDjdePBJhraySGaPP5w6pjOhzINUSgn71hGGpqRVV8n00q6iR3TCBHWG4ANEqJ3a1OArz
57nujWxRhAdB/QOcRTPtzSG1sVlp0xCX2zjHbcZLAV0532mFWFPiOogxBM+aEwd95UmhOdSOC+C6
k7iiR9OcPW0eguym0YoOOnE+Nq25o/HdUeiKYaAo3jDVoZH4Acau04jwrlVmF6IM8A1w6cxT+d01
DYsk9OJ21kyq7TaWQQecXcDyu3CzUxvwR5319OO1VC97Y99hAoxJx1SolWK6IQjpxKIyifKk2w+Q
NC6dGIeaazgcWj34CAqNVbIxqsZOLtAlC4vnKFaL4hP6cGEUHzB402FDD6Yc4Ko05eMkQrdUVGx8
3BApm0pyVbVMMadRtKInz5Fak37gYFTVgcqGEj/NsYqnvRsGKFao7jyUodmRKVGv2GeyMc03bYMU
0o6szk5+gvNyMJ/QBUqPN4ExdZQ9sSyMtzXGWNELnKo830S4xZCY4l8IxkQGdN4fB26QYEvybcY/
i7FN5G2Fqs/gGdXcm48a4kmVqxmJmm3HqJjlW1voYXupitSIcLHRyi4RbqqFi0xc3GIn6lp60qXX
rRKkAF7GDm/nPRRqS9oLobX9vQ4OJkO7mPN+44xOatwmNR4tX2SZQsvoKXGGDIcHa0nXahZJXoiD
okrFK6rZ5aJcq47RJki1wdgaAoeXnePkkuxPajM2n/AVbPLdRKgb7krq8tMhNMu098tRC2K/z0PR
+JYtCd0bgiEdLjqh1foOmxZn8OpKw3ZJD/qyPmI1adqfElvq7OcpmJx69uIeuMtmlNJCeFHdhcYO
8ZYshJ1g2v2WeAzOgmE3mOyms1337sRnR36vgE9JPCfCsQSBGWDO1uSq5mAnNYsdC60NghYV5nw4
HbbTrRRK0nykIyXam6Hv1OhLrza6sRsC0CSf5z7VcIsX6Ti4GTp88zcR47G3wQuly3KCumYxcKP4
1sgP0HGAT1umFpr2RrdKdDhRJ9W1rWliOX8F0FJfiK1mj3CLKxqjkXM4LRN0cdfukJFytTRo6ge+
gj0cRrLWdB9XvSNvOl0bs/sCCGr5WpHmJxjsIG1yO9lKZchehCoWUDh1QOJLZflhulPN+lR4ZWIZ
U+7JqVI36NQTFWc+r06LcIKbMU+5LvXQwkM5jYI++FrxlTDmkbBWCww/bXREOIYqD8Zvej+OAdQc
TSDanOUcBFdxEmTiAL0zsk2vKNu4XVyk5Fx5sLMQnUwdxABhUJSLeDZcWKgdN6uSC0nZ9z2Q9h85
4Imo3SdqzHz4akVG9AOuhB1tchhIzveP74t3tzCSG38bfJKNUS1dxTQ8TIzFWyo9KGmTgwGTgRR6
aV2PV2YaceDIeRmduRbX0Q1UZWC1HNvkgNBH1+UMUD7Ag2op+xKHVtX6gVCdettJkTa+IKdiWD8/
fsJ1hKMvcSGQLIJucBqACU9vxDzGGMGpk5rhBsfxuqCsw1doC7l9kdQ9Z46axFaf8+LnttmFqjEq
Xz7+Bu8eGMTTYn7uALSFub5GpwDpL0sOnvSpxLbtyQm18Mco282dqlfY+f3xWG/KPoteI/De9c2s
NRgZTq0VP3Wotu6L0hhVn7p027thVtnVmRju3dzi6kEuTdlbRxsL2arTuVX1ScK5rUuelKHALQ3Q
m3OPP217O0RZtsOQUP1CmJuofmmlxdPHT/quwwESnEIC2g1A+1EEWOdTkW5ImCdn7RN68sFDacaU
L7aNGMsS/2Qp17tNKrC29/DQVF+KehIj9Cb4B53lqbM+Kne9FUjjmbr1W2Ph15AF5URSA6YDggzL
bT0lTRbBkBS1/IjmXK9FuxAFKXTjc5vI5JYzaxzTbQv4WaegE88WtcQ4rO1nkVsZULymT5sCOXAZ
5xvPqXJb7CkI5qbwsWDjjNHK4awC5rvlSU5MVR9prkXdFbDa6Ut0pGISWpCrzyOCgOYus6pE3Q+l
QyREhBSeyzjeVWEWpXkiR6JioPwLx+V0vKhiJUaTIT9n8axr15Tf1dEPbK0pt9FYZeCnBsHxsFNV
qY0V1+IIEreiNAZtWxsW7pMfr6N3axjIL8Ey4EmEo5evdPp1xkpWRatb0XPTBNZGSZMRyBzqukas
NL46h/02mI3KG6UkP9Ojej/xixYI/yAHBHDUWEW3vHwpKrkVnknLiDe1OUQ+uQwcHUlX+NvZH9YC
0G8mjF74E+bCL1on51k7NHNG6PtszVZygE8WHczGke6jsI0PZqemfwhnYTyEvxSO+zfnkbXZVC4p
dRukY/OstEWA1ZHZZ49tlAW131aFWrvNbMC607JAP9ODeD+vpECL/v2y/wDHr6oQA23c5agfn40I
45ljFTtSfhVG+Rz7Vo5c95l5/c2CXq40BPBhuaM6vhaxyGmQZUM/1M8SxCf5IYob4vamsnMcTyah
x0cqBMjqFdhvZD4o4Hb0Q1QiI88uouRckWJ9oZP6LWLNfBXEk0E+L5PzS+0gSzI7TPohfF7gqf5k
mMGh0a5rS/MENa39x3vn/UyTXUADpHJM3MKIp4ONgYrCdzM5zzaSCZ+hICi3cWmisy2jfnn/8Vhv
naOTk3URWCd2hX2AAiK43tPBAjNvHbOrpeeszQV5Ffq4VhN5yM86dEKLMs2mu4LYPrtE0kqWcH9F
fOCxrGjnXZaaJERL82cxucAGph6Cz3JcjYvtNIax9r5u+0a5SqYyTI8Z0DWE1DEJMz6Hoz18+vhB
3k0akH8CAqqhSIPQpV7e4C9vqBU4ylq5rDzRyLHCI2uj+mKTFIZoFCSm5P/paEhZoDuKVPVbL2M1
a1pWy+jkZuaTLiXGE4a2wMpMydhUZWmf2QjLvjp5QYtqBrpmsGwWxcx1L3xCww1LWtNYMKjKko0J
P6rmZp8hk+7TStHdmNd64NqNN2LWiz+NKxdB5UWIHS8IcMDrzmdngBpKosp+CshHIjpGTp5sU4GX
yoUQsiOdiX3ebTTodYtMMiymZdw1taBD+5SSj4yOs9G1nt7Pmhd3QhyZggZIdx6fwdmsx2PVAHCm
V00TnmLuGkCWRFhaO4Osfu9V89a2e3GsE7N7GIrsiYzonCP3u9FoTSwVe7jSSOWANT5dpGUztAk9
hfEF4gC997mW8cG1CifaqVYZlZsJdeJzFcF1tQe4irlE6QshhhN1ze9L+7YeumSWXxwnyG+hWeQX
XWxVZzbEb56M6vQif7Lc+KQ8p0+G3WqU63Yhv0hd0D8avTFusDJI/WJCtNFVper1zzYgvkwyQG0K
8NT8gW+sxuvwCyckDZIXrMxlt3LCdNP3U+b2cTWfCSjePxpdFl4a253yMeHc6aNRiGJu67R9yUez
3snlPOxISq5KAsgrFJX6P8w13tDv4HkWnsPCelsNRxAbV5M5T6htDouzht1uhS5SzyzMcz5Ty0f9
erQYBPnUp5c9wNGJnOjpk43xgmmw0ORprK7Apz2bDxHqDJchNsmPH7+vd5PIi8J+AGkzLlEyxlV4
igqtOWmz0b1MrZM+2+i02MKKSnwf23BfC/PMtbaEl6dPtmwvqpvUo7lI14vekGfwCTBkXoRVWs9G
LBvU0EZ5wNi6s8Z8g84GkNcFeiT+8LykCYksAW0xttzin7OK+/WhlKfZzrMXp+CWc4niAncmC/bG
HlfoM2vl/axyntDLptPM6cXiPH2BtVn1GMcaE+eJ6exFkfQ/LZgHT3ZK97wTxbnz6x3YGPoLfdZF
XQJECtil1dNR4gpTSE7SdwRu7PG7CcRtPkhWHAWKZ6d1kDeeNU9JqW5mbDSGQzlGGE3kVVSEhykw
UCR0+4jF6Jad3WZ+20dx3mIKNuRxexFzL6iuIkey1OE2pAWZ4nYICVleGiNzLOE8Wnc0UJChKc9p
Ya1ncsGCoG3EDUALGybdKmuQGyXLJhPh7ylQpvuCCuY+daZqg5hT8sVQpuHMm1tvPRhElCzenHs4
x8jbTt+c3JVSoFa19hUxo9gDFzK6+Nwnu4Tu17nkeX0DLIJNXN0LzowTBTLb6VhFxB7QSYW/I/XY
m6+l7MTIiolJdFLqd/jsFFsxV5SR1djgNvT6CBDk6EbVQhb1nHaxivCgq8Va7DdgunT8WPS6czl+
8Ss4MzHvChAmsiVAY0j0FzIucKvTb8vNGfZpUKYvne60w6taYTQLQbVPBny6qeVKGy1s5OS1FxKe
82OLMv2dwKE494SdR1CUYjpg1TnN5dWBQjFmUeeBk8TmxiJoHSd0ZEazJMntvVUQiKha72yhe1Bn
k22xSZBK2jVlkW0+PjTXOdDbqJBYHQt2MJ5y6yJCJuo4MFOjvUfEDWxOPIT7NHeqY6FS/KiNob8g
gOi3Oqe2Z0LTu8EG9RwwfbUzlu8AWInAE+ggO2StSNfZc10EulPdl0NSxh4aZ4rtZd1k76y6sa9b
EYXneH6/mWyqeosKArAssq7VggXHO5RjoVT3STdpt/kwljsJN5rnUDitb9scOXOgq7uPJ/u3g4KK
pPMGoOGdmqgUARBqs6G+z7DiOYT0KnayUkVXSKoFHmTG3pWKeDjzhlfHwNvkIhlmsKiocAGNOl3s
lWGXVF/a5h5KO1yzuOaQ04Aww6X8U532v8cyKSfSPUJIeB3HpLFU0+VQ6/uwkMz80FFAkPH2KPTg
Yp6bRmxziGX0dlQ7Vu5rJdYnPwzUOnZ1W1JbuGyKqP7sskTXg8OPaGDBEoKQWsMaZ4huI12R4n7o
Yg3em53uW0emmRKMyZnEYnUI/j3UEgwwIvWxdz4AeCWrg5xj+5JG4kpylH7TFeG5YHuVrL2NAv2b
w5b7nwBgdY20SkSuUZX5/VhM4VVXNC9zJo2fwLqFCDEZ9UZDzgMHr7jaA6H8+vEKXi+mZTapG+uL
DAQE1TUUNpaEFfdCj+6l2YnvuKUlzynm/og6XnFms/xmNhc04RIIkDmBAjpdtzSgxlQysuJe6lEh
FM3Y3uAAkHz7+IF+M5sLKoTaBIhXnNJWQWOaJQGGQVJ5nyiw9XBFq704CExfc0Jr03d6te8nnTZ1
tfiaY8B+TixuffQtaiiwz7mQQP4uac3pU6ZVMmhWN3Doy3V4IwclXWpZi+TUR4O//JobIjh3Vy8b
/pfAlQW0wEPJuZGBW5S1llPqlzIGqI4yCSu1u8e7FDG2RpFVX81nbHrA/eTCT+mdXudB2704VZsd
QbG0L50TZi8Kgn7fU57jX45c//ky/g901m7/Hrz57//izy9FCZNXhO3qj/99U77mn9r69bW9+lb+
1/Kr//evnv7if19FL3XRFD/b9d86+SU+/1/j+9/abyd/2OTI3k533Ws93b82Xdq+DcA3Xf7m/+8P
//H69ikPU/n6z79e8I9vl08TUZH/9a8fHX7886+3I/A/f/38f/3w+lvG7z38r/9ZJ9H0+u5XXr81
7T//0vX/sKkbIPFElZsAfDF/Hl6Xn6jGf3DXcmEDr8DHDv2Ov/6RF3Ub8kvqf9CuYm8CREXlmbLm
X/9Aonr5kWbweeg2AGwhY0ddTP/r/3y1k5f0/17aP/Iuuy2ivG3++ddq6S7WKlzXy+iLlw0dstN1
ZCHvZ5bU6D3u7C9dOFyiv32RoRyQjcOZXYpk8+mifRuMCOEtF2Ei1tTppGvUFqRY7yEAl82fsrhU
ymOTK1Ho0jmuclctR1W5Cg0n/lnPdW7vslAb+o3SdPYe83Qpo49GxOzauAGXd5JddcYhESJublWu
yHyf47sZbo0Z3ZdD1WTmeKFWQVvtTWuwrrQorYqbhPP90miiVlwjTh9N/uDUY3URGpOotrOupkhZ
ZjZKDWo7G81WkTAYwnWvnjdJpc65D61n+SUD7IGrB4aW7NqubW/Bk1jKtteSXDt2ZVYlXppXWbbX
gXOlXqn2N4TRfFJLIYA4vszKL05iA2YvklmjWtpYle7WPVQuN+4a7TYuhB3TKR+M0DXrGQH2ig/w
oI/3YstpLSPqL8dyT7dEDqWrYRzlA8lm0fl1O9D/82ZZT6odwn5KdtmXkZHrftqR3LvxjGTkQXXy
OPAyoLeOO5RRl3h2ozj1Lpxpfy/yOfLoNYKXCFIyRurTQJT+cZi6OT/MRa8/xVKsu9h5ofkfZxtF
ke5AzZg+vecS9S1p9EK1R9qPfA/Z0LlysVxoYHMtn5QEuV9KjNiDKY+GboOJmILoKTrQXYiEh9ka
105p3QszLH3OrUd0xhN3Qp4a6DdU5lB9DjvrwZzieylvk00tqTdLSHoFrNV20zm/6yyx7QNd9jK5
QUXfkg/VZBsHCtWBG4nMoPnhCC/hO7hxVB0jszs6uOB4/ahuiewTV9HaXZGhUyEZkYdg0Q1+5gAE
5sGHJrynV1/7STLcqVp4EeEdh0SktLXbdEDiIRt8QGm2X/Gysyj4gdKTq9cLykCpjvirTe4YUJSd
M/VKHY17PcciHYWib2GjHidLUC5KSz9pzN6v5iDbKXmz1Svj1u5TPx6RB0D/77pXui3IkvtJEdfJ
XEt7tDiPvRK7gd0hgWI1nZvE9ZUUDP6oGleNNBTIB0zISyHmM+U3ylIWLgvzsjD7W0MNX6lfe/jC
1TBC+k9aJ2+MfLrGzxUmfxd8BqqDeXywl/R43nQkW8xfcBjNOUDOpH22U/RRVSvyZxUsl2zOy3eL
vAKysacC4zDFmB+ERZEjb9EZUWzJdPUkIzFhn/hpHj7ptYBx7HQ3vQ08xELcwCXJ8Z0QxL3k/FAk
p3AFaCsrqmJaus1rM6opiWnX+zbVbPgRfp3OdAoV7PKS5gpr3wczKULXqJyLQZ0v8zm6RcN0gtVv
ef0sX49BLlApMFCylRMd8AjorKDEOy3QME3DEOJRLZ3Uj+x2dJ252dlph1Vb+8wXvVRtHsVpKZRK
yaaSw+J2jsKfddrcBxl+MIrT7+rKvMjT7tnUxn2rAY7SEaJyI6P5HtZODwpC67ZAa3RvKgLJB5NB
oKnibcVDq2nmuEHVfNcki0Q2mA+xHjWXbUkVfzLjW61EqMwpy1snC9rrOgbG3lfzvpMK8COh9apo
5jYr7OJiSsR9qYB/CUdz2CBAOlMQKaDX1rWNyct8iV8ejk9qAbxOS37iXNC6Te8srAevVeb8wurK
L4HTB5sgNzw4b69FhM+yUCXLdSQgV7T4jTGW3D6LRre2HT+NoBw1lnpDNZ5/00YXTSiXuwijMC2L
EOKykAhJO+dGb5RjOGkHESQXMDhyN3HajdwHd03S6e4MtY71lN3FQVy7dYRvXW+krZdoxqOwFQxi
UAP2SiJKt6AFtrUq86ti9Beqkdi3gaVam7bM1U1cWA9jZVqHuBr2lZEcEHIcPcRJ9rT8N/ZQLfg/
9HJqc/JUlDoAHirzfcI1TVMquxrzKtglsG/qIrH2ykiTNrN+DHVY+Pkw7SRiere3RLKxQpClWoCB
H4fFy5wq+LAB0dOpO3t50rUbUalbwNrjpdxUhqfDeTjkvXQc7YlvSowF76lK5EewkeG+s7ptIMqN
rtFb0+PgLrXEtZnVL5XB+i7wPiui0Ng4drXBjoAkzEZRRp6ih0x2fLUZLNdEWY6Uv244d8U1fdDN
NNXWxszCccMlkV+z1ouNIg+1cjWms+MpQyPdyFrW+E6H5JeWxoD8ShCJfU8DB6KV5Ujjpg4Cw42d
/qKo0mNVao1XO9ZPbUBSwFVQ0PFHocIWQtba9me5Oti5ROs3ly8MG3ZkpAfJvivGcK/m0Z1I6y9w
Dq+KTHmAzK66WWHtak02B2+erScKF9prE2fSdU60DdYxvaL0dJWHXYm28mx4qTFt7ab67pThAwwk
/XXKUtk3zOrGMrvpLqmmdDdq0ZbL7zt4si8tqqWuk1XTIZbkfaCmo28E5T7schU0amlv6qE45LAq
3QC7l2kU+6EyfvZFqHlqX9r7WA/L2z6LhwsFp8sNSQYFJSXPHkTAjdmRFnhdmmpMFC8pl8fPOa7y
btfDMG4G5J/M8l41Js3XI+VqLtKfWY6mgtOVJTIm2nWUsKEyvek8I8qBv85ITEe5wTVbdzed0wDd
R4Ut90WWP8Hm0L2ypJyCuTzxgtM94jCQe4BT8SIODcnNs2A6WnUJntGpDzKBq+dk0UXM2nBzIQPZ
teIveZt3h1I2aByXzkYu5q+izO4kjqcAMqo7kP9fqdn/Juw8liNXrm79RIiAN1OYsiSr6MmeINjs
bniTABImn/7/6tzJVSviaKKQjiRWVSKRuffayzhmbBWVfacTgxOZqyzCGcpU3NjlARnqifH5o9MN
977XPjNLtRJjy9zb3bckTm7aTyrYoA42Or5/Sq+ffVd9Oqs0Q2Ib92lXNzxLHfVzponYmBv5KMa+
PBPJct+PfUCGkP6Z8UaECHLknQsSyWnuekmwNNqvxQL1W9fuwViLJ6eA0Jh6lDyBrxlv4Ae7dnGK
vd13WtQp91O1Tb+DQuXtptzsQqPhsWP0Zl2sYdqPap0oWKolmfX0SA5NAiXkaJvyAm3na7HXe3a4
fQd7Yo7dtN6RR9hgjhE8yAa/Amvzu6iauBwwbqNk9mAwVhhL2OpsVAE8zHb+1el1AkJ+rgtnCC16
X7eyLmoILuVUvPSzHZOqez/kGH5lgJlVIEI4n9xunavHhdIPqnCuzBAeJ4VMx7Q/VlXzc6kuKORy
YDbhh2utf01+0WEB5rzxa7vQF+vPeTFfdW8awsJbzs1gvARsxMbUh5Mt3RkYftFiOWTFpWkatmIw
YJg4is++hBYnVWo+dHyZ9VgOGUWZ3W+13PvD2uePhV82XCu+5q3R7C7t72Ix4bTkuZjNqNrq5inT
zWq9h7u9GJgUO00eD8pxzn0B7X6vGWmrhR0ovndAr6S3XxWI9vuCodkswg2F4gx1ObDuR2nrlIQg
NVE5jPwR22vb8aIPVhr8DzT5L1DvNi/HspWuGSIS7Mi/7QCz1mT5AA6irrnNFkpEnXHHprtr5zzN
oq3YVjAFJx3/x9D+1vz9/308H4wmHfoGUkMmvUxn/rP/6mE+SMgKMrKNDjqE2WtY8S3lJPqo9gkH
CJFGk9pQbjgvReQY8dxJxDF11jkYYyZL1TOgIbYCGE99VLfrEIvPFkEFdnexqia/jv1NA8CrILye
cZRbw8bCswlHoNbC9GVw9Bc5dDhmZdq8Xv8dl/nvVaWzxXQA1Qd8hP8aY2NZmXv17Mloaob6bXQg
hMx6fYD6zy2sbZr34YrK15N//9S/JwO3hwkq8g+xC4SWiex/rmmlqcnK9EWP3HKuC7SMvfVqCcMe
4b+vKBAGc97KsHMK3qSmWeky1s3XCKRxgYfY80yQ/v0b/UVy+2d3IYJmln9ze/6v8dsMooeb/aBH
kt18bjzIr2s1avclDehV63vtXnReOkcarqX/46P/q7//B3S4TUosCCjgBv+5Fkau+TKweiJGvCX7
OWc+7shri7Q/Ik2Jpz54yvXjf/+5f+9pxOfgpybhBDAbIWf89ZkLSYyelxJIK2t1arxDm0ow1I//
8SF/by6Q99ukxcd1EcaL/zd/D0KiGhuPrHDjOdjVsTpeGjfej+HPH/Op3XUfdmg8cmkYBBCbUeQf
OPR3//4V+LS/EQ20lTc3AZSVjKzhE/71+lYlLZ4HtSuacnEOqu4lJ5Oetp3OxGIC9EzS5oDrmnNa
8+rSN86xnzh6G78YD1sNU5Yy73YvYxEiJo65zgvG0+rlf1xNHtNM1lXUwGHnYLeqR3NQeWyMzKMJ
KX+feq/imLf7ve3WsRfkkRrd3Qho4Gzdc1c7J69wr325xK4xxK7WPUyDeZjqfgxdbTh2wupufhVR
2mK9M80+97VlIduhRLwjwI/BrLbmIULVq7TSj0FPsUtpnoH0vhXKA3/2c8Qx6UPtLu+Ds56cmlV2
tvk9lcsnAoxPfe7fcY9AP9GeNU7XuJzKxOtpKbG3PBIzLsJVC16yxYybjGeU6ruqcPfEzx8Zp1yC
2fbOeEN+l6a2UxMWkUsGKqVwAgjnunw28gaZgLtDob0fPf/UWH7srvTegf5jScVzPpE8I9K7pcoO
22I9FR3k8xnnA8cdPxuD4tAa3lmVl26WMoQqv8PFcV9uxanRnA8qNLrm7CFvcOw0+R9rGT5ZvXyf
PZqV0oCv3gvoFtreybXvivsVPLXhkpx/Q2h74ZwO8OBT+6VYTin26BFvZ6x16SuUYlQV/ZSofIxg
yz3llvnhVHm0yOZNBd1JNnYdukj/wn4ddx6c8bx3wzKtjt1g4p0afLZIYzPFMVKKB3Mr35esuNXG
B2iHOwQTX80SEN9ndU9WsTzXINGisRLm1j801zv4Y0D9yoNF6n8Zx/olz4xTY4uaEfsYYVOJnMTy
u9ugt6WXKdtPtwDMyUqQB5cyLfL0/JmC8nWZRuzceYpkF7GLGCcZj1IDUVimy2S1L5nclp0QCCiL
dKi/287ydoNu3OG7u1dme3YbmZBh0PJxehOnWnFnK++0BmrGqpVnjGJSJTf6msr9vTZsXdhWDERq
dbc5hRVJa3zUpDU9tMhwwBXKB8sfzzTCF02MbPmt8Xdabp+IrjrTmp4CxXsmN6/c9UFXhsR/eXs5
1FaC3V9xyJtqu1RdfzeX1T5NpQKgKOcp1Bf0SjMdpsSVVbPUdrQH7dUGHTvaQmqPgDN/ynpW0Txp
76TR/ejsyYuUtiFagml6lLxtSdEVn1MwvbhN2kTr5q7xyFrontpzHkzRtiGgyzk02qa701o3mtLq
wrrGbdeNkAWNIHIVOmlzQxgmutVFckTdp5skz4htSOy6uPfG9FB3ynzbVkgC2yZfAiRP/NcpwvK5
e/d7LkMBzHY34B0bdZSJodNPNQ65i49Z9iTP4yr+pKZzaglIAnTp8kQYqgrx6LoPcmQFo3zXxgV5
wRBlY64w87HKyMMFB2wTf3Qmvx/2oIuTJvIDtJYFLMKJzCa478stgejzAjclqeHNQmNTWpTy7d3Z
ueju/OCs2edYmaE0xH4w14PROPs+pZIeMcFLwRpVtz0U0rikgbPDBOdu6IovtD1ESWmJqUnEXE6k
iXXXY/rTbnhqbsXPpjWSvNMPRW1fV1ePBl+dxy1zQqOud3rQ7YVvfEr1ZeTGu1R9eQow2B32dlNr
+fs46PN+WjwCLyzag2Xo4rGVWtItA25RvZnx5QqRSC/YG43729WWoKbh7/VdbWxeWJSFOqZIesfE
hb/xhQc60By5V5E7lO1z7RXOk1zKAUiYRQ84GzOTiCxtbh/J+usfdK0g0SNARSbG6s2mN2Tzb9Vb
4OXk5Y3rGrWmWb4YQSWugMi/Js04oolGNhzgpLJofzTpOmCB8+og1yym5aiqNE2WYbriieRHxmrp
f1YFSHLKJwnAmdbgb6uv33cVnQLGTaAMThY62QwxKVfqvi/0V8ecjSddL8cUXNN7lYWGNeloM2+r
F/OK0Id8HpMfeSbImnLW8qafeDqIU1n2G1CkjgqszgiGbb3NjDMfVdtWt3tRj0c3KM7kENqRNhFm
1PmQoFRKd7Ut7n0xzyJZau3OX/zrtJh2dJPExZDsxyi/WXJksjy1mWGH1AIG6AelbV4Nb9NofQjU
HuE0VAjhvNGMYEFpJ8sXD+O6PG7zdGdvLQQiz5u6b3Obfllw9PdG6hrRLDRA4EakoFtGkU6fgT53
yErbmuzg3PaRcE5gnjN8rXDrxKe+9P0JvpIywtynPX9qDFUAdTR1cQGrsn8bTB12ozGKPCmFbczh
6LYOiCIjPHXGe6G04lFtEitm36rfzCK9DDQN2pGjNZ9BYwKjicfad+pwRvhWRFlqrz+K3P6Wme40
h8BbjIcpaOSOhKI29rQm3WUagEVczqSE7gqdLL2wqvr8HvzERaOJ+A1TqcetX4YdXBD6rmHBLivh
XS6SDh0sQJ1vdhcCEuRHJmrx0EgjS2Pha2OMhYMOVt75P0fZeEk11/3T2jfpMSNf2EkpZix9ffDz
udCOs2OhZKHuDp5m6ouXScuG02DWSkIYKppHmBts5NKIV3Cr2IcqdMdmxEprWHf2mF+3efX2vta9
zQDaq48zpa9MjGf0tkjKdXOieev3fq5VUVdoy3vuDE9GILsoXzgAi3lxH4Vo6mgkeO9Dm3ILgKtI
7T8tqucX1Qz2lkA3jOy1vDRmGgWll9g96X8kpPAXhf+Gs78RamzHyBvaPhLDWh4Cs/U08M2ufqYU
qUO06/4xx8D+KWja/FXf5La9BJ2dzSFE4SMKtPV+KYT93spcRDSi6c5s7CwJQLr2bRlU2B8NS+Sb
6XotjcXZVypYDnYgq+ng4KSwp30QKDTLmQPdsIsitHifD3PQiySdwEjXbL5r/XX5YC7mxquSz8wS
1XmYtJsUNMXzMq0C/4Vz/zLglX5CW37Tz1LgRUMlFsRQrl/u/Q68z9LPldN/sTSfax484LG8Y/Z1
HFS/L9W6N7LRi4W3lDuB2FcHTx+8A6YM/u/Zydu7NFO7khwyUHVHX4+DHNJ9xr683Z6zQgxvzvV5
NTlEWw2tsGIidmZGJMJ8THlc5YzqdpnVEc7mY1q5IytfY8fqOf2187a9nxbjYws7ApGJcfDmIOmK
uj8yEtHDxa47zBPUPW/IFgWGHBJNLEDaQ/XF7d8cpL4kWy78HcmqX1PGw4Fh6sTCXK5j08e5j0t5
w+mdLfJ35jpPrqmNtC7DyWzLu8W8yaBtea384BtJi4qxswo3sJl4dia89NWAI3GGnlqU8WAB/Wpo
DkMtW+71dqjxvw9OpdYjY82ne+H716zSokKN1QFTEORN87pf7WJO1oyRHrMMbsNiOGQtzFdNKvXq
G+mrnblmxNhOhkO7vBALLRLL6bh327o1GDtQQ2C/4ocjvg4/FoqwKrxVlBaJfYeOIYx+LAtjSXph
K9Y6cIqrREfLLMeqqQaWGtcJ/zrUqXXvSY3AtRmRGHDldErHOsIQyAtvtjHJJKhfQ+aTtNCibiXD
gFXA5hwc78gqtGFgiy0aW++wrL6KagmlfBjynBQAZke/0OfUew244jK11mNd2+tD1frWs75oVShW
/9qPdbNzGrv94S7j/bw2CKiDfL9YmnoULZVq5lSv2A28TQ5hYk5aSjBT++KlsD5aQ+BxYm2nbAD/
zZbhh+9OY9LoU1BwwXnjpZPb/KetRB9zsnyW5eydSh9u9qjPH22V0iyoqrgj3dSFsie2gwMesBPD
1kcpKRTJAhk5HongRh3e+bvGkips5uxKlKbCCNB76PSu/jUSs/RompUXG16fWP+gDWl3RMi2rzjz
qLIZQzfTri21N9V6j5i1s9z9Lgtk5GaIpot29KNyMfqnYlRRO9XJqK+k06dpPu1XpOg/JzgMoJhp
QDV3K0qyzT3m9VwS1MGtV0Q1DvPPFhY7zzBfljcXUki/z8Dh5XV2cacPe7KFYyKU00S1lPNyAyt0
bS5zPeagZ07KZWku6YOxlImcgz31dX9QVvHI+DLMu/HiKnFZhzKp4N1Im1k1sM5e75hsDR4jlWEM
/uBw3stwaqd3e9HmaFk9ojxy/TysqbbbjKKPyq7XIrllSEdL6HNm1+NxoMykJzlqn01acXBLFXG0
fM0G3kSVbt53pn02ZHcCWfpmlGEnHIhJkXk2/sTc1wvgZAg7BhoecvMwX4creo6zHNkB3Vw+1y1G
K0w6G99UYdBBnR+cNjJ75mheNjyIyRyuqx2cofJXT3ZN5JjZUjukXn2cxXKt3WwMb62XYBQhQlmt
EkaR/l5sE6ck5snrrJt5mLZGPJjml6jNV0dLnScm7xRUuCx9egZeMl4xIHRsq4yn3CCZMZ0Q4fBn
p+U+mQ21fSwK9aJtQfcYZNijCHyNksXxu3Da2nTH63N0CJSKClKAd1YJJOCmuWD2uuoxOKPxgHnF
GpV5/qF3lIvB3DIqckqyz9MmkQ419iLvufhwknAEBIM2dc+mO1s7k1l4SPzLY4aWONVYduH9GUwD
unYZPHqrmyWFcKiFOplFtkaL7rQPQbuZ+9pnFF/rS7S10zVXwdlxu+ZYUNuEeUBDVFqZOtV9sSVw
z0q4ZpwULgGjv8kBvGKE9SURJEYObpDW6J4FQZbXqgMbmL23iSuYlsI6Dkyhj/VonYyW8ZJBqAUv
7/AmNrMPJ2Y3T7ZfXivmTPdz1viAyAt+Hou8mzXp7LNqGMIFGNWMZKC8s1gG8O68P20uF6RNbBa3
MsGL49DWh0ya2wHvqmemG1poT+DwFCG7tHenbKeX2mMxOEepzc0HwoIMNQnR55tm8XtxxRtyJpn9
UoQEBDxPYoBbkY0PdT36L7NDlpxZqSyGl1EkPemy3A2q4wmPb+so14P0pXsKsHMJu3EjuhCJTJS3
6cHsip+2atdf3WLjpNA6wWmt1E99wE8Lh0JYb+WnEDYwkNd/NtZwVXrfJlPmakevWeoEWvQYN1X/
Auvmd1pUeag4Y5O2sb6comqj3p+MaGU0jnrTS/xyZaQ3ikhhQJCPwgzNNbtiHlZG+FVEDnaOOzxE
Hzx81KIb8mDa8zOpSBdWCKsLtzmsszyMknlP7rhny8y3yElFtRccxwDPl3JOOyrsPrgA1P5ACjEQ
kuG/btL4w7xRwqHtjrppX3Njtg8Iyz6w5nf39L9aUshBMA1z22hFI7Nflvq6ZSVTF9w2DkGTc08V
DEItXfzsR1Dzaao0PFe0h9G2ryDVImr76jKKviHzhvV3NOcnymY+wrPzo8J2MEKe94R+3I+gDNWx
IfVz28z7qs5lmFMBnvLFaH/VdWvuSbw9zm75IZE2Ujp4dxhr+Pd1vz5XOVi7QMscyrF/MDHOiCZV
ID41+1ch9Nct8K5Zs4ZYqVh8kZsK29GGCLn0i+EUF9nzQmt6/cjY+4czUQsFTnnurXWLFkts6FOK
M/Y/qxW6VT3wwuBug3nCxemrX5nNm1M4WpxXVs/uoURshA75qLAAmedgJajj1ub4jhZty2xTn6cJ
GXkt/xzmtM0/C+t0uxu3/jUX9bPyoEeIUntBIP/e2fmBVXRC3eHfbPV17dsPit9jIOhw6T2AEwfC
UjdoHOyRYI0FblIRMBozDuI+HdE/z8vwWm/APNooHjEHpkzth3MpsntLXw6ynIcDupsOyy15TVPj
jFXkvR+MT21Z9+EwOm/22EzRoMHLLfXmHWdBkNb6Uqr81bMZX/UFZPduO65p/WX762tZ6ns3gJRV
WM2HO9TlG6FsbrjM+i5nYe6YFoxAek0XutzaYTaVd6tst9AAZuSJ2+WRaLxvscJrR669s6b2WkiP
z50/HArUsaxoMZpSD7OqwzDS7SLNtMHQQJRWTKaD+eJm8B/kCH0mwyPHXr/moTts2kzlgQHKbqmD
mf8IONv1+vPc528iVwQwc9fZXY1fTZ7WSZYKJARdCkLmP1b1/OyxcwPyOcPFw4nUn6cDdqEXd6Wi
1JwhDZ1Vow9kpkD9xTyfxn6XD8WVxhDh7k0y6Wv+dbMbAcSEuIOJadJMbvUR3DxSSO7p4oUjyN4Y
MdZT6SaW24iEsCq2U1t+1dl4B3lv3tPm7npTz+OmJf25XeercLFErUcCBbL5afGdDxHA5avtKuTt
iqc2iJXb7OoVfK8r+D+WARAdbmWUzuiTSKakeLSH4YezDt91jk83HZbiVFy1yFYZkExtmakZE2o+
nRaO4ti0VjRwg37FkxVUPXVo2tL0sjn13abjLm9V95kAnrIGiZeMvvpPWNC8LusC07qWn02lV8zJ
rL3upic4fWWoY/wSdgYFfSrxYUHW/ZCrOYCc53750kBPPvKxTdqniS+Xx5sWKpw82FdOLch8qbtT
FSxv2I2/dCNNayCaO6RFRVzo1Yu9kbnlkktbN+4QY2nlRExfgUWX+0wXD/3iP/SpddY7zYrzuqgh
5c3fE563eEXVz3mr72ubOaCafQomMR8XW51ENVJD5cyAZ7Kvwrob21h1+ttkc6vnPrz80iSMZtkE
ULlZx/NSeKHmY0SY9XQU0AwtumBMmkBo9GA8rBpcE1ggj6bqVsJ6++let9rnTSz4CtmZf8gMGgIL
WT9LZTpJ6q+8U3WEevwLHv/0oQuAM7trONCsaxbkdriNrf402tx0YWUW2mlb01/zAPkBl53m59oY
2r039XUk9SAxlvR809gAgLbbk5ESbCsCee6GwIXu1PXROurBOe9qa9/2WN4vQ3EZSx14LHXAHQvO
mc2TL2MKlICXnwaPsDd22JhFzHf7S8puDe3CdeONeDJKTh9G35hr/RtM2fHFTbvxutV6el00o0v6
oZXrXepCoTCMSlrUWXJBUYQN2znDLtTn5NxPAKL05fOuCArOHsq4Tvx0XGlHZCD6d1YeBLuhs+yQ
katqYm8ehjtcy56KVVeRaOyvuvS3w6z89EDJR5uvf7Rr+j1qnXsUjvOqBIRT2FhEe/n1r6rJiigf
AJwqd/lUFcwPlbvXatW32DDlG7SG9yJw57CkgAj/3yvT90XCyOwX8WtGYkhxwbSliHS7NA8M5LO9
oa1ePI3rLV3H/FFnhsbbys93p+mw5OvTgEnQEWsLM3Et83dAMHA0mwYddl6ftVlxfvvQrrATBVMz
xLvIK4o+r0v0zD/Dg1enXstebXr4HZRDNNqqTZgUwo7E5yuU5lruxT8UF3CxMYWAnOKaMDAlbVW9
7JQ704TOcGPqwDg2OU+q8jgc8ZxLJIgOLD3quQEHwljqNrxBz/kp8/TBthdMusrCi+FMOViRTf29
7gQLC7NhguHkrJlx6jHpedCAwWIrG0C4LWRk4Va1lRl5zsDdABkvattshK3Ri4tY2le3cxYO3rrW
ypjvVle7QYkRvDVDU+a6BfMdYzLMZu/MRdMmwwhPGW3MbZDk0pY3lDuOexpRZ0SZIWB93RDs3Bjp
WKv+IMz+ATZ/SX9L4huiO8h7NXOPybWuomdixYFznFtv1+Nw82DNqdoFrS9I0iicBp8aaiD0weFs
0Np6NISx1LbEbJYT48f3WXN/Nr1ku3qdiPoueDXFyLYKnjXQ8zp7BX+44O1TP2yQbGO5BQIXgQJX
4sA+rK1BDPyiUcbmNm4OmJ3lQ2gqysDSSAGfNBMOrsBUtQfNaD6dNCB4jFQyXPbuW8f2sPXynNDT
pmOjYKkh4YHwveyHLngZLPqUSpmf2jK/BUt7P7s0FS5tEoDFJkmsYb0m6FDZe5rPH/OiaOOA3tfG
13eGCl49a3xe2LdeL7cY6B30NkjWlrczp5zMxh9NPuuMuVo7SRevxZKVNtv2t0ik3RtklWSa2+NW
pvdy1r9Xy3waVgP3itQEYhjTmFz6LKqt+aGFXxR4Kl5sK5E9zmZOVz3VzTgk1QS7km/8B7Lsg17m
475O58dqWcwIC0E9Vs1a85F1gmjykCkfV0XIaQiPB/DZ+csipRwFhxFbcGZTYTFwWwGe+vlq5T8a
6xZxIDVswLHNRJPJN3tn3vySjr+XjYaXninXmsgevrNy4tYKTEJBivzQefbH0uVPeIYzdMusmOv5
nAGejuZ4oqE8EFbxw1Aq6UgN65UEQpoYuvpPUpR56E3TfYUUd/TyywoywK450rLsnb744amxR7W/
tcd69Q6TY8DSXI+5YR8bL8/36G+e1QrvaTS7M7a77U5Av6J7JFDULsrfdZr96Z3mjybUNXXsC/X4
e1XUZ6PPbjC29ZbpNbxSL8XUJCNm/aI0SCteZSx3WJxB3nUo9mxzeS1xH6H+IkIxN3Y0G+egqWP7
5hKoe13n7srF9VkYUN+o0tXFtAt5b0wb8Fozz58C8e6FZkU8ObhGPnNGMZ2ulqKKNts4Vf3AZH6C
Xl1YfRPbpQbMv/pD3GqerJNam1xCQ83sNciGbFcpAUBnTlPUSr1ZjqSJR8rprMTc2lezUAq+rAFN
jnHvIOFFLLrXxxZx9XGLuCk2q7zdz26vx7fuvfDzNEpT7zvNFvHctQCkoczdFJdK0lEidCcymZWT
oBvg55a9Fbm5Ok7DDOEbH9aijWDHrJGXAcjUSz/vLVv/AVBKRB3Fu8/delGexRHR68aemu6bOOTg
4lv9h7KZ5uBW+TDlY0vi2jRCTfPLnT6RO5Tb+lORmU5sbe6dgmYACwJPCng+Np6GVj/0z4VwSyjl
DW+evWBlC/3Z6rVfZl/4cetCTA/QwYarQxwnoZkupUiwhxq911c1Jx7GT1Bqne+BZukBqdqLl+aP
qUcRN6hvQEwnMTqhJQqfQH5xBvB3a38sL/slobHHZI5mxy1HFlBmb95mH+ugfx5757T0Mqqc7nZM
6s1Xi2ejqsazuaLhrDmfQrj0Rdjbg4qDOvimNkEAMhaARbr/K6u19GeJhxO4vSl2vbB8AEtMpKDS
uc0YblYL1oexHN6JfIVsas9LhQ5X1zAm3fI7xA8izOBDIw8VTPTd6pBPKEw6msFIlv6Hpmmvyu0v
+uYt0Yp7ZNvIleGj60ROtxoslpd4igGsXQZjiMp2iB3ysWcVPFIlxExWZFjk1nNTY2E5r3Ocae17
1o7fomoo1zpGg95do4hjyfB7NBCv1vZ0lZ00E6/2tN1Y49mmuNUB3pF9l+6AVQ+jTurQc9mj8rCy
DfM2v+FKt4cTNqFJrtqdMaV4eJiMfHsVqN0o5HHzrSbhuZ/KDQPToQMgL1Ms3+fypNnWe9NCFB21
QN8VY3ZVlpzvta38HIrp9WaKeZxGPwWPKLMolw7xVuiavardESzYRfWIMahsK94U3d4NWEkmZE+i
eqtsrtQUvoGcxVk35IcqFVuNP9OFKT8v9o2aDFC7UWGblt65nLRdL1sSMbYsfTZ8TFDR2XxAppER
Nfe1rI3dUrkEK1b2+kuX2vs2Sr6xdKCQMmYJt9Ty6A2LfM9qoH71/fJjtfXf+WBNz/bcImRoRw7l
ylSM5G+2ryu1fcv66rjT4m+G51ijBdFWqWuRZ9aTiQYAz//R4bZhfB0NcPajFcvrcMr6N5jnd466
VSEjdXfnv43NTVo/0K5WQcUUXXAzChAMZk6bjIE7j3WXm5C9xMnVFG63BZWKlNWLt5iPVeM2cRHU
5p58BdgsSwVQArfoxneXbU1zP+bpAPDb69DoNJKO9rAxTXwM+U3ZmWevgl3RE21y7xvD6F0sxIgV
GGaWpdh8GhsZGYQ4gK7iL+yc6/yGdumykrEF432LqqoZTKSgulPdb27HR7VqRTWDH+sc9ULqxctq
AlAma4X65MS0P8AdzmmnCFOxwOKlsZiRV8ih8phyaPvyTA+f5akzejcxXLqmBNV7yW7YXJkoH8uL
y1xpze9ZUttoouf4FhN/9K5wvG1MPIfiDqFNxQs5BpQZtFFl+dst1rJ9a1fe8rChgtdjlLtS/m7q
m50pkmXnsBm2Gt4H4NaageAb4Cirn8np9q/ZP8ppa6s28Ge0nGErDM06rA2uf8Qu6L9saZlMcUoq
825k/JvOXdPcrbk/DycGQzwYI9uCT4xJ+V6rOyv+KFz3n8KYyu17MefZ/14hn7zhwYiBrM2bwNfC
TuKgMorUp3kxOjs2VVPdW8bsbVjq1t1+RWqx3ev4c9mxT7ne7t0ls0QCI9iCkJMJKBs+/VIVGZi6
6s+OMU97M/XksJtl7pcHbs+VdVf6kv4fd+ey3DiSpelX4a66zIZRuAPclFnworsUClGhjMwNDaIQ
AEgQIHEhCba1WW/mIWbdq1r0bpazyzeZJ5kPpBhFB5mSIuhWEZPRbWWZIaXD4XA/fs5//vOfk3Fq
lfZt1ZOmdYl6kFP8itdHx+IMfmfSGUSYzvai5Syan0dZOFXalA0Ruwbj3FIAGwJAOFqVJogLrsgJ
d0MY9j0D3tgYxsZ0gHdGH5hTv4yg9A+yhXpv2INW2KPAQ12dzqO4SavEeVaE11PLbgbnrWKRwR2i
DHDyBCYTLE8DsBlYRiOrwMUNFsVUB40dx/PBBan18aizjFBD/WBSNzXpZ03LwrkiX7z8mEzITF9k
Bqz7bjSj/PfCN2gOeb2wqZMDGyHhQZkvwMg41ZsKKpfK0uwt1cV8CIoVL3C5nKlyHcxtvHpFGY/A
rZWxptypVml+zv10Ufb0WQFjgUayrYrb14xiyHSjxYnjWykJ0SBToVPMVK1bVNzRC6XIghQ+TIQI
MYgk2uVtx5hrNnUexBraBxVG+/zOilYWvR3phjM4IV0M2bWYOol9ZRPOna9g46YdllIj9F9Oy3m3
CQPOIcdFzf+HMMZ3vxprtsVYqV1eJkq80s7NJo0jblZWxCWCWYcc3VKT+eJsvMqgjyrzDHC1GcAG
aIfJAPMBjTDoG+MVMIwytqaf4tQPTFJm0Sq5nilT53IEv+epWU4L7k3TT85ILCyuYOxfjzQSkLRG
asI6mTfn+Ue6M2cBwn3xlHyiWaJ63EwM3IUxhDagviaEfj9bUYoBdn0xn07mFMYN/NHJJIsj0qBV
2tJZhlyKEchze0n3mFEXfkSMQ2T6o3DOXlQnjzBG1MdwxMXS1udrOia+VbNr6LlpPEzNuZKeEKm1
ptco1SILqpTzKIWqz+rcTjBlFQw5/aLH2So+jUN43p2FsoSqNoLQq9M81tJ+aZpUMrTDlU2NR7BY
QtTxM6cYncMqJYAfaZMIZt8oR3V86oRUNhRWc3lnWsH9OFxCzl1qi2a5aGuDhTa9iK3J4ovPc8c3
MbAJcBsK3WovNZL5gLCYdBXVmcZ9Bt4xg6k1NvOeNi2bK4ojwhTkwjSCob2cOVY7pldlu4hVx52M
o+ntct7Kbk2jCaoTaCOycmBYYExLv/xkj5Yc5VY2zrUPyxHT6ZDois7N0cKxuqORkQ8TjUZo7XRZ
RNr1HKrfmRFNKNRZoTVCAZw5yS9wG8ZkZDIF41npYF8UQTpe4LLpELhwnptZB548+Vcj1FhfCCRw
1lV4VdQ5rFnvtBC5isuJCk8hiwfkPtKK1F4OlnSsmS1mN9Q2YyJJrXzK84yqF13LrF6GVv3sLCwR
6+200BiCa+vkzXuToiG/O9J1/WygT4KrHND3NlEogUIKf2J3VEgIs5Pcnqj3Wtkq5kxWCSlTaUbn
2WBR9osgUW+BNADMpzPQyk6qoC3pROHUP09QcC+gV87o1z6fAbOdWgU6+tSD+vMPELOSz5BtMSEg
SxnK9ysDfXxdWQV5d0XfaqVNHDWYdhAZ0j2qT/Sgq6fUCebhWJ13R4Oy2QKigM6NEP3oCtwnTk+m
SMRdpeHKydutVpmcT1Rr/tmi9Tfhr6lyD6VLwOUkSbhwE4fvtEysxW+plYwmHcuYOAnRiGku2lTl
ZddBaSmP8Jzw/qfNBAzDCPwP8Gv4zwysBNUuSyWBjIl/HLRn6DR9mcA7RtWc0vLOYIHEctsZhQ5C
4iswzR7mZZmehDHlY+2SsspRVf83p/VCjDdyoTiTJhQSTgONSbKmG61G81+z0RIqr7NY3lLq7Dhd
PP3ogZRhVPYWagbbU2lCFyXP6xs348LChiOsbgy60yxxvijZNL+ZtygZwwGewolCzvyErlV5TFHF
xPl1niyn91CgiuuQFlOP6YyN0KFCgb000SKKVUM/s/pZbEH4hABIGZ9ROu5gFRqfYdjxu7GGB3Hr
EG8FXQXDTuYFEf+7Fr19ICNkdnQ/CLIrI4+yvEcsjree5cv7OC+Dz61sBtql2BMDpsk4iGI3U7T4
47KpKI8mmolX0byYPIaWOgO2Mynbbo5Vwql8NQX9iYrJHdkT2HZKc6p3YTYpSXs8NebnWZFaX0I0
rq/LUsEroQJZOwGFix6gpqJqOTYDny+zgpozUeaK3l2oS7NfRLOseUYT9fkNKMy8py3oS9xV9GBx
R7x7n9PYAGNlLCAy52Y5ui/R7PKKeeQWtBPpWSBxq95qfofb799q3EYfHfKG48uRnUIOX4YtyriD
FoW4qZV2ZmRGYZhUlbr2LLidBUlxpSdJqzuO7JENkaqZ36zoEAndPFCDYei3BvBGjCz5hAYLAeYK
bk+HVN+YAuA5FbaKuko/QpNwnnht/6OhDyAY5X7SvDKnmfIJ5bZwmMA4aVJWh47oyZy0MGk+UGla
l3I6z0MH2BxvoBmeBD7YLnRCha09olHdtKPRfYh+6WlpTWCxrNKbEWFF2lvBg16eRsAbHKh10cTK
KebFqa6XNKtQJ+qtZq3Yl3h77Ht1WcYWBNEJ3duciJRDmdGD56KZx+YXEvTND6ofjQD1lTnw9/q/
m4ctkrcUhMy6sClWl7C7Wr8VYa4OlRUlaV3gueldEBStlAJ5PQVEgXN0Pm4q2IxwOcHCRPSQoYQR
luipPtCh22Q2hP5sNOPySbih4RyZ/JpSnafIjxP4mFppnmsK2f1FNgc8hO8I7wqFr7Y/WOJwBzSr
YnSwAljviWpCRRmNxo8ppJquqY7MS2VmYXXnBhJo7QBg7CKeNR28Vhhbw2U517OTvDCjuDOhZsAj
vBhcJ1Qed+1wWZ4otDHpjpBw6OA2kAq0V0CO7aWCVlgbLZwqEMdnnoGTxqPTSUubZ21aT1txj7rM
6HERE70jlRNQV1QOMvtETahF77UAvb9AVNastu6r1sOCg4wpU6PZ4jRGin7aIVAIlv1MszVSeDpi
SmA91Iig7TnXnvL1YuX5KqBtzBQqJgfYhIxIKOK37ShfAr4OKMqKaQnA3Yn/bKVOTJFixIrkKuAW
/+gMruGKN7sKDYs6MUrIt6kSlqNRG140VQjMDZmB8SShrmwy8uPWJ8vx/VOqzI2+lpA4XRZL8yGw
UKupWjtMlPaIiO6zoS5jChsNB+aSlQcfg2y5uoFhpX1crCw65Cl5XDHWqR4NP1rwZAdtlIpnRq/V
9HGR0jIIPtpFS9Uv9HyyOilm6fRzRM7oIWjZlBWE6ac0gaWcOrPxk7qa+dzGsKhBeK1rcgB47KEC
Z5WqsVTjv7Yo1Z1RTx+dxGgqgJUpc7ZLXEacn9WA2K6dJGQE27QnLe7USZleTFMjvCHLOVRR/ig6
ik8by54/R3XjIdHGpdWjaIMPipQP98g4zTXjTGkFzbS3uf0XYQHXmpJMjlYIwb07Ncrl7aoIgmnH
GaTs8Dk4y/zS8NmltAqh01zPXte9taqr5jrOmpl+MmGnpG0UB4CZ1wOAhHMiEqpzoRyMkmx5a818
XC4drSkI6oXJJbXQEv7GWC45+ONxi31J4byqdGiKGjTzDrws5XFc7RVY9pQ4mopSnuQW/VquLXSb
x9d56SxpqqIa5qVZoKFMqcycBRoPZgxC2ScX1CIvl+MzPaXJcg8FERNaxqogMtbyxXx8Ng2W/P7G
CpCUGVgXDkoCPgHSeLbswGEdU++5NmCUGdilCRJF+4vOIF/AmCsCA111k97NPAyKLISYJOGRtOsc
rxYcOlI4RceJi8RQzuBwwqeHr9BEIx+uTICftjLHxBKoBuNCRQBdpdGh+hd0v+OsHcIM46N8muSr
8fQSiECf3MJPa6H/VsBI7FAfq41PfNM2WmetwKo61FgVH3LBQT1dDWKMV7niXMB0jsYPzUk4yzpg
vxbJXNg97Gp4ml4r5T5tL+FyoBAyzy27U+Q4UjQMH6yUThwQV3VoMceXLJVpFF9Ny6U6Oisint1O
EY4Pus1mkv7CHrIANhEC93vLaFmATA1SWCgI68E914yW388zFJQhJuf+xTSk12ZbtTKFOmuEwvPz
maaVESkjeNHt1So2m6eBGlKL3oYYqOWfTCIQp4dbRBFhMbNgStnNyn0f2fPoYfMNU4D47CTK/HFx
No/Hitme8dtJh3i1NSRLOddPQYLICSt6hqRNaEYFVsXJnY4SKAoklmJJYVAUDEznZESv4O5CoX79
I/HCwD61lqFCccJiMhnqFiAnNr8sJzRbKIFczUWu3Ptxasz6S9g5gwsie7afkS7Jw0CKGj9keost
H4K8xN2JPR7AGhottA/wLAYRcWKAMAfgYpSRIRxTx98qlnHrLFuq+m94+c7n8WzQGzlNOFQh5TUV
mxfJ77vmlL238OMHP9SWXCHRzXxhUOihE/YARbRb5cS/8+mUNKPSLIetlH/R0tavlA9iEU2Ty/ok
V5a/rMv2noWiBA2k4R8JVd0nE/6/rj0l6FX9oUKV8FunXlKpQGX1oarZ7D79eXaVONVrMlY7v9qr
i1xtBLeeVa7Wmk73yff90lYzqprR/kBvE8bSUaUSdLHWA601uV4aIHKR7iqekM6ytHemTfs7Czr4
+g8yZ1ES+88/brasd2Rs1ap0+OvPeeDOCu1PfV8N7Pt+56U38NbfZa0NZiB5d9Qa6K13pqJjAXV7
847UkApr0HqnoChB2TsQWvVn88CfaQ1UanOPWgNDeUeBuKpY3ODrP1RQ766B/s40K6UylUB9/Qc9
4Z9rH6hV6+vj1oCXJM420TP9+o47a6Bq71Sr+gEQ0vrPz7cER5sDXX/X0jSNfYBh2Xl3Hcm7FpRC
mMvP++Nn+/yageU66vObvDvUULjoh48AlpKOj/RceraUyuaBP5EZqDprHbUEBta+0tFEI0b4/No7
g+aTtoXy60/6+Z9tMnf+7tX8DRehqb5TkLWFtEADm+qPuAIq9tHh5CNw+s2H/w075KtX0QG3elr7
E6GX7WhrvvoLW29if4Dna/RZR9NRv4pVrn/1HuXNzeCbK7X6978Pd4U415f9zg8r/dGdfxV+d+OF
7fx06ynsPut5PfZnevAdtn95Fnqpmw6Dsre++p/faiMA2nFj9wkxzM2DqzetLOE/p7EnLfr1lLw0
6ikyqnHkxk/boaqBKzniYwe+9pbgX9txqlHVSnn02GH7bhjnjVvWKfUaTLtxHc4KDyu+HXq9BRQJ
T/oUh7n31Ojnbu5lwuiVM3bse3QYIHWjxvuJl4ZD4bNqtuJgdv/wCUzmTZ+246bh46PnCkuDa4Mn
7KAw8sr4hzbwV594f1uL/vC3//x5OtXXQxH8T3h830c+X1r40BK20fvYTyJhUAk2oZ3k2QJrs90j
68MrY1wvDoXNqOHN/uE2fOMuR0myiJ/C7UDVXHUJw3YCVzCJhrp9QnV5fJ+tvfOmxWMUDhvJl0Ye
eA30L33BQhoS7G7XmyTDlNh32Hj9eRJ2YAdcIgVP3y5P9QGqtoPHflc00JI0EQyv+ZLVeuN2+Wp3
v1RmN/66RtsJV9M3kZo6evru1Gs8eOmTtx1rPTIO17Ejd0fhIxrdwo63Xrov3rgyPb+c5tvpVZOt
umQeO9nerHDzBLsXNU6LMPYEm1LFX0c/AL5eKg5rSziqSKKGyVQ017aE03nPsT91ya8KC+FIcFdO
3UfxEDoSPt9pULsGHAmfbH8j4JQcvxM6v//v3Gs8/eV8noSpcOrI2Bw//KUXl8JHQ1n++FGvwse6
VwDLUcK4XoYGvXC5IOMvYdzwsbYKVRuMYw/xNYGN72ZDN92OVdkfVcY1cu2WSZ6L26HSzzt+ypG7
CLfjrKdrSljfazeqDSrhFF9zkQ5rsVjVMPf4NSiwvmEhXNLAh7JGdmPRTKoyrrnrZFXZX4LG7TTX
H8+SsI1vQlx8YVQZV8Z61NpC2Ob2Md/vjW7McLMdZplbbIdbr0VLwka++/0fBQlFwS0Eedo+5/un
fUdkIsIg5E2PH7bvlcPAi6JaqK9ImHG/6qjSeL92OLcTrdZZq9qtHHsG+17s+W60HWg9btW47ehx
K4TFbVx5SSwcFE2VYDz7yQQ7J9ymWtUt8uhJF08i2gGSf/yo94kYpWm6hAu6//t/JQ2Sw7//Y41i
3aa//3c8DKfiWlc6zceuyT3HMKuttS7hwNy78apuoMkqHD/hT/7eATckbGhwgnEYu40TNxPcIs2Q
YEtBaMOaT6+ZEha5Bw6TQwHZrur6eMu4YH/bi0E0S8Jm+y2cPLqPC3EXWxIWYmND+3vn25ZgNdph
2rjHmROMqKlLGPn9Y+kJ387WKvX1SondbqEBBOXg1QPz43BYyzLIh1NdZGgkxVRbMe2jcdndt6l8
ALIyu3/Vq9Ie26TQCz+SiDarFCP8GdNF76PHunmWsaPjpwS/YNceSfCQ3hdZXsPGVQlGo+1FflhM
didbtZA+9kZFEovAZH1tn3npyvOTORfLdty1iZZwpTB5NxVDKxmAQ5vWIeSFhOnqEqbb9eKJm453
V6HqSnzsWp+nLIOYnJQRqfWyPKkFl5Xo/rGz7ay8YSCurYxIjcqV+iJU3Q6One2JmyZe4zyrxhZC
eNLnxw+euvFQ8AMq4saxUz4NH0ma5iJO1JLw5U7p8BlnXrmdYnWKq/bHR0/YS6nwF4eVsQ5k7cXV
lRFa02QMb1MwDXgoxy/CWRFjc4RFUGXEvufDPeMAde/4+Z7nbiTOtqLdHbsVLry0tsGo3JYwLEks
QE5PRFqqDkDHTvjKzee13SAjELsK86CouyaqjPxqP0rm7rg+ZQlrfBVi13MvznJPTGBTTiFhnYul
NyGll/rbsSrroxoSTPw1MsCsiTCuKcGsXSexWweUJRwR0O9cnKyMoPTGI9me7t1yqozY8SZJF65o
K2RczZQX1LwetSXhUr6l7XNRQwvpJL7dHkeAsgB6NX8KKv3x41YnGtKIsCc0VcIG7q+tZhrGIhYk
I+roT6GobV99HQ1UxPVjjXF/7hLQpU/bkdYDazKWeOE9iZcH1OjtU75/R/QXYb7anLrtYJspS9ht
n8YpSyw4l5qM++PThvF3Gcb+UyKGjTJysg8VKYd916GjvLAmUvKRScwF5fmpuKFlRDV9L61jmzIo
FgQeXsWEuhYhe8QCNAlABYaZpMu1O/Se6pGeCvQm4bK6pAvZXFjtVosc++uI3oa//RIp9/f/WZn/
Q6EZ9TtU6dA8kmZGpqLpxuuPO4Sv/WugNeqk6Zq45TavOaHPmN8L7Oo9Jvbu/F+HDDeLK/BPtxN4
acXbblDZlN1jKcNqd8ppDcORkXc/dVcuvOQ0nArzrWo1jr1mzgnbt6OsvVAZabnzLHU9AV1XZSwu
c50Jc5Vxb10kaS2HKMUc0RPGDXNhtjISDFceIG8tyS4jB/cBd06YrIwczkdqQFNh1Kr+5Ngd23eL
p7DxPnXrd5QiITTrlzWolLqx46f87GdUc270JiFk3RrroGoMfOy6/OJleaPtxgIkS+Xf8SP/6k1q
DqMMpPcmabDp/pI16pEP19zxcz6tAqpGv3h8CqtUw1A4ioaGFvPxzyDT/njozq4KTlVbRvz2/rFo
XBeZEA49jy5hjf79rtfv3T30uv/RqDYPgGhjb/8ju6MY5EZVzdEs5PaM1zl6u/d37zm/96/xPzaF
NNvr/+f2P7woXNUimuN3JO0BcrdxV6svkkJMiBp9N5q7ZAO306zcBVvCNjyFMe7BDxJ2eUvC+TxL
4qcidbPdCXN6tv/6/bHuDQucun4hzFh9sYbrjZz8W+jXE3HY17MSP+7A6Sod0Y92+F8IDn5Q6eX7
1K+uYzHJS2hz9CXdTqKwhrHLCH7bqYuS2XZ61cGUQVmrDKhgomQQyjtJlNTLIUwJK9sbFnXjJKP8
9CT14mFQ1bLUCiNkgMknbjT+w8BfggE8RaG4tocVCUvdhwWOmRK2hiojh3y7saoCWKY6EjzYWy8t
dk8Hutvbf/3+WwDFP64AYbKajBPyAKy3osRZuAbQiXptxj/wGmgp4I5v8bsqo4pl3cN8xCsgGVLE
/Mrv/AwV+vsU76qUuXZJPL/yGx2A9zEx87DCjbfjrFEZa98f+sZx65TgA9VM3zZir0gTkb68YdYd
9fobFPdQjbxu7luYb5vwmnS2R0On9n7vZH3buM90//26/o13dNR6fKhOgpgOs3THMRzNMZAush1C
s31Q5dvmfwtM49cx80Nc0NqbFAgalHeeT9EHLvabFArYM25tI1oOva80p0VCR0PtyNJfhHHe+qA2
iWUKove1HGxFV4ljUaSE64pRpY/m9qAduAne+rhrqu+mSQ4pXDi2BM9mC+E+01JU29Zpd/3S7fvm
h7k0G/Eet9Neh2G6blf/h9BLy27ZKuKq2x8f8VZf9SQaf5BRdwykJXRWUddgC1N78WJia/N+P+6W
4ru33nRJ7Wzs/x8uoYM3hvl6nPvjvgQZ/T/ll/jiUz4N3ihi6foLR/GNdvM9mfVHNxyJA79kud46
cAq0WzNax08XFNqP3CcvC7ZjVUZKBvntmoAG2rEwrARXng6X9Y8mAZGnWW4sloPoEuaK/sZj8iR+
Mxk0vX4aNq5IHwg32L47u2Mc37jHgBHEIFQGhw5sz29cVv/Tf3+3ux1oyLD91wNX3xunfE7VQ+zV
PBVVBgDEyOKnU2XUV164U9E0qDLSVpdl6perujmjnOn4Bd74+TRWFZU8UOg9fuyNP35gbAkb45JM
PD0jasZClXGur1xR/AbCx/FrAR/GTfaOiAy8DUYoSlS1vSwj0wAn9CmciwlS1ZJw1zGwW9bPtAzN
mxtvKhZkq7aET1eBYfDdDyYYHSnjj/dcFVVGacUtsDEdMgB68PgBe2C/ra//F2OSNxrmPlQ9d4rZ
EEZWJeyO+8AN65lorVIM3bzB998l9+4o3F9p6kJlDB0ijrAdZ+NjyZgxldOVW1g3c5oMi/Rp9egd
WA4Z5PeH0MvBpYX1kGHqPsAgSOaN8xzluWnjbw36/dFcsng+mbuPUxEUl/ABnh94WdCrJ6BY+W+N
7T+Ghx5qGzJY8/0pvJSoPGRvgExk+D7X4dMTFNCem4lsjDVr8I/P2VtxkedV6wfhGCgmZtW+/uOm
5m33S4EFgMjsIX/f7t2ubxWXD5SG0f/9z/+Vjd3SbZymJQpHzOAMka6Ju/1qgj0EeLR0GfmC+xDh
vOZVxeDYfUNba7V0RULwieLI2B1vt3v2t27o0mwy560+IsToioxY26TTjYSHdpPxU8IC3rtjwshQ
zIm37KpSXcLHu3SLkC4bu8umVnrxdFDZ/t33G/5btxmFzSH1oc0sK7bjVVb6+RkSmAiUNfgHRpZg
g67caR7U3JrN0rx6cf04YOmr2O1bclE7Z30P5tt9hWoHvCxb8J0c5Pdp8ShE2xKCH/JHIVnJdbF6
200fEdDY3R972amdRXijC4YCbRFGYnZShgNWzZYMvmAjZdD2KwVG2N7QaoShZQTIHbeEwnjoxpTh
znRqu0OG3Fw3maAuIyYXZTgP23EP66vKiN7QLa/LoctgWEI+e0JNvBAzmTIE0c7gf4e7Z0+VcRlf
sI9r30+VwR6+dtNKd6iukidDgRekIM8qcTHB61NfTLy90RbdUsWfJxXhUfBCNBkM4o3w/GVIX9e1
Nb3x5qFoQWS4+punXBVDEUnRpFg+aDrhk/u0nv598kiWd3c/ajJqxu+JFTfr02FfJtkhY6jJ0DHZ
LNRDiMgE/QCqaqlKUXtjFfagBhkapbRfy8MsaDyEqR8eNPJQo7fr+f1e4qf+i0+QcGG3qd2uCeTS
hvL4mXdI5oMubgdaww8yXP++K3pFmi3BGQc4yhu9Akijrl+qyVBs2exOXJg8+P0fkTcpd1fFlKFR
sX6Ba5cniLUYiIvJwDA3L7C5BRr/dkJV2ND76+5L6GT4Xw1Ydt3mXoX8Ie31r6P+/ylzymxZFHDE
20FGQTwZmC/0ED+AJ1kU5NIxpGVZlLc6DsSrV8PJH/fdD7Ghjg3+RDLiT0E03JDLqM9xJ4kQ0Mkw
LW00i+pxooSbrV8xvZODN6eMFGInqdyNf7v0qKSJ/b8ecjxkuAHrTGVVGoVtrDjgh54jQ2GlkyTb
wyh4mearcMsGfXip2PkkHAmRiIz01AkqElUh47Zh0rqyPxym+3nzF3sPvdHRf6bhV11Y9/LyMupu
nsdfp46rj135l1+puBUtoiaYJiHhROQppCr2aZzfjs2ceSiGPO/Q9TtcD7t4f9H274SdBV13e8F/
v/t6CX76iE+1HWkNb8qQMe4EKQkoQJsDN5QqQ8Dwxls0Om50QC5ChobGTVjTm5ehoPHgxtTKiVCy
DOf4xiWzJXxBGWe2WuDfPJLuopwjchbbR33/trsN8yFBzcHLBRKxhAe4U1DU6hUOdC+Rkx2I6ir8
Eo4jl1QGan+YNbBfQ/DtFmYTJ5x5EWjc/2i8z4jGMwjgG4ihOrHgoWS+OkUcCH4K3O7jP8p9MqYs
RtipmgxX4h4uizhbGTyk+wIJp9pkJezMX/i84QZyOaEhvUitg2p+/DLvOZmajFxbpyKFVHDd9tBu
J1pdGSbRpW1DJjfR1FHI7skQVXuWXeivGzrSNzJO0saHghw3/uJBN86u8ooK9e4O4U/VGbq1neMf
WaofGPgcqJs4NvDZfZvqjV+K3YVn/TPWf90ZpbU9gJpw3GTQme6KrMbt0mTg7fe//x/aCJTediOs
Ua7X3Y/dlfzn4hz62512uAeX9E0/36FZ2QdKQYSBnz/sC0HukdnQf8lbHijj+RO+5YH6oT/fWx6q
IvrJ3vKVLf1sJ4cR4dff/x8AAAD//w==</cx:binary>
              </cx:geoCache>
            </cx:geography>
          </cx:layoutPr>
        </cx:series>
      </cx:plotAreaRegion>
    </cx:plotArea>
    <cx:legend pos="r" align="ctr" overlay="0"/>
  </cx:chart>
  <cx:spPr>
    <a:solidFill>
      <a:schemeClr val="lt1"/>
    </a:solidFill>
    <a:ln w="19050" cap="flat" cmpd="sng" algn="ctr">
      <a:noFill/>
      <a:prstDash val="solid"/>
      <a:miter lim="800000"/>
    </a:ln>
    <a:effectLst>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426720</xdr:colOff>
      <xdr:row>0</xdr:row>
      <xdr:rowOff>76200</xdr:rowOff>
    </xdr:from>
    <xdr:to>
      <xdr:col>11</xdr:col>
      <xdr:colOff>426720</xdr:colOff>
      <xdr:row>15</xdr:row>
      <xdr:rowOff>106680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E1F03E6-427A-47C9-5B0B-8D55D3B7CA5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35140" y="76200"/>
              <a:ext cx="1828800" cy="2788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11</xdr:row>
      <xdr:rowOff>114300</xdr:rowOff>
    </xdr:from>
    <xdr:to>
      <xdr:col>8</xdr:col>
      <xdr:colOff>274320</xdr:colOff>
      <xdr:row>26</xdr:row>
      <xdr:rowOff>114300</xdr:rowOff>
    </xdr:to>
    <xdr:graphicFrame macro="">
      <xdr:nvGraphicFramePr>
        <xdr:cNvPr id="3" name="Chart 2">
          <a:extLst>
            <a:ext uri="{FF2B5EF4-FFF2-40B4-BE49-F238E27FC236}">
              <a16:creationId xmlns:a16="http://schemas.microsoft.com/office/drawing/2014/main" id="{B79F99CB-ED10-A2C4-27CE-00E290A6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8</xdr:row>
      <xdr:rowOff>99060</xdr:rowOff>
    </xdr:from>
    <xdr:to>
      <xdr:col>25</xdr:col>
      <xdr:colOff>525780</xdr:colOff>
      <xdr:row>54</xdr:row>
      <xdr:rowOff>7620</xdr:rowOff>
    </xdr:to>
    <xdr:sp macro="" textlink="">
      <xdr:nvSpPr>
        <xdr:cNvPr id="3" name="Rectangle 2">
          <a:extLst>
            <a:ext uri="{FF2B5EF4-FFF2-40B4-BE49-F238E27FC236}">
              <a16:creationId xmlns:a16="http://schemas.microsoft.com/office/drawing/2014/main" id="{6DD07721-01BA-738A-E5EC-EF2CD8091CF3}"/>
            </a:ext>
          </a:extLst>
        </xdr:cNvPr>
        <xdr:cNvSpPr/>
      </xdr:nvSpPr>
      <xdr:spPr>
        <a:xfrm>
          <a:off x="7620" y="1562100"/>
          <a:ext cx="15758160" cy="83210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14</xdr:row>
      <xdr:rowOff>160020</xdr:rowOff>
    </xdr:from>
    <xdr:to>
      <xdr:col>2</xdr:col>
      <xdr:colOff>259080</xdr:colOff>
      <xdr:row>44</xdr:row>
      <xdr:rowOff>83820</xdr:rowOff>
    </xdr:to>
    <xdr:sp macro="" textlink="">
      <xdr:nvSpPr>
        <xdr:cNvPr id="6" name="Rectangle: Rounded Corners 5">
          <a:extLst>
            <a:ext uri="{FF2B5EF4-FFF2-40B4-BE49-F238E27FC236}">
              <a16:creationId xmlns:a16="http://schemas.microsoft.com/office/drawing/2014/main" id="{540A9500-32C0-4A90-7345-C4905C5AC025}"/>
            </a:ext>
          </a:extLst>
        </xdr:cNvPr>
        <xdr:cNvSpPr/>
      </xdr:nvSpPr>
      <xdr:spPr>
        <a:xfrm>
          <a:off x="76200" y="2720340"/>
          <a:ext cx="1402080" cy="54102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373380</xdr:colOff>
      <xdr:row>9</xdr:row>
      <xdr:rowOff>99060</xdr:rowOff>
    </xdr:from>
    <xdr:to>
      <xdr:col>23</xdr:col>
      <xdr:colOff>228600</xdr:colOff>
      <xdr:row>14</xdr:row>
      <xdr:rowOff>91440</xdr:rowOff>
    </xdr:to>
    <xdr:sp macro="" textlink="">
      <xdr:nvSpPr>
        <xdr:cNvPr id="4" name="Rectangle: Rounded Corners 3">
          <a:extLst>
            <a:ext uri="{FF2B5EF4-FFF2-40B4-BE49-F238E27FC236}">
              <a16:creationId xmlns:a16="http://schemas.microsoft.com/office/drawing/2014/main" id="{6A6A583D-8D2F-B72E-00BF-0A6A5205F31D}"/>
            </a:ext>
          </a:extLst>
        </xdr:cNvPr>
        <xdr:cNvSpPr/>
      </xdr:nvSpPr>
      <xdr:spPr>
        <a:xfrm>
          <a:off x="1592580" y="1744980"/>
          <a:ext cx="12656820" cy="90678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114300</xdr:rowOff>
    </xdr:from>
    <xdr:to>
      <xdr:col>11</xdr:col>
      <xdr:colOff>152400</xdr:colOff>
      <xdr:row>13</xdr:row>
      <xdr:rowOff>68580</xdr:rowOff>
    </xdr:to>
    <xdr:sp macro="" textlink="">
      <xdr:nvSpPr>
        <xdr:cNvPr id="5" name="TextBox 4">
          <a:extLst>
            <a:ext uri="{FF2B5EF4-FFF2-40B4-BE49-F238E27FC236}">
              <a16:creationId xmlns:a16="http://schemas.microsoft.com/office/drawing/2014/main" id="{051B6400-C28F-CF26-C955-5E3FDA86EED0}"/>
            </a:ext>
          </a:extLst>
        </xdr:cNvPr>
        <xdr:cNvSpPr txBox="1"/>
      </xdr:nvSpPr>
      <xdr:spPr>
        <a:xfrm>
          <a:off x="1668780" y="1943100"/>
          <a:ext cx="5189220" cy="5029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BOOKSTORE SALES</a:t>
          </a:r>
          <a:r>
            <a:rPr lang="en-US" sz="2800" b="1" baseline="0">
              <a:solidFill>
                <a:schemeClr val="bg1"/>
              </a:solidFill>
            </a:rPr>
            <a:t> DASHBOARD</a:t>
          </a:r>
          <a:endParaRPr lang="en-US" sz="2800" b="1">
            <a:solidFill>
              <a:schemeClr val="bg1"/>
            </a:solidFill>
          </a:endParaRPr>
        </a:p>
      </xdr:txBody>
    </xdr:sp>
    <xdr:clientData/>
  </xdr:twoCellAnchor>
  <xdr:twoCellAnchor>
    <xdr:from>
      <xdr:col>0</xdr:col>
      <xdr:colOff>83820</xdr:colOff>
      <xdr:row>9</xdr:row>
      <xdr:rowOff>91440</xdr:rowOff>
    </xdr:from>
    <xdr:to>
      <xdr:col>2</xdr:col>
      <xdr:colOff>266700</xdr:colOff>
      <xdr:row>14</xdr:row>
      <xdr:rowOff>76200</xdr:rowOff>
    </xdr:to>
    <xdr:sp macro="" textlink="" fLocksText="0">
      <xdr:nvSpPr>
        <xdr:cNvPr id="7" name="Rectangle: Rounded Corners 6">
          <a:extLst>
            <a:ext uri="{FF2B5EF4-FFF2-40B4-BE49-F238E27FC236}">
              <a16:creationId xmlns:a16="http://schemas.microsoft.com/office/drawing/2014/main" id="{5527E8D3-FD6C-6917-2C0F-47FE997C43C1}"/>
            </a:ext>
          </a:extLst>
        </xdr:cNvPr>
        <xdr:cNvSpPr/>
      </xdr:nvSpPr>
      <xdr:spPr>
        <a:xfrm>
          <a:off x="83820" y="1737360"/>
          <a:ext cx="1402080" cy="89916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fPrintsWithSheet="0"/>
  </xdr:twoCellAnchor>
  <xdr:twoCellAnchor>
    <xdr:from>
      <xdr:col>2</xdr:col>
      <xdr:colOff>373380</xdr:colOff>
      <xdr:row>31</xdr:row>
      <xdr:rowOff>137160</xdr:rowOff>
    </xdr:from>
    <xdr:to>
      <xdr:col>10</xdr:col>
      <xdr:colOff>251460</xdr:colOff>
      <xdr:row>44</xdr:row>
      <xdr:rowOff>76200</xdr:rowOff>
    </xdr:to>
    <xdr:graphicFrame macro="">
      <xdr:nvGraphicFramePr>
        <xdr:cNvPr id="8" name="tp_5_customers_sales">
          <a:extLst>
            <a:ext uri="{FF2B5EF4-FFF2-40B4-BE49-F238E27FC236}">
              <a16:creationId xmlns:a16="http://schemas.microsoft.com/office/drawing/2014/main" id="{55C9E453-451A-F1B3-5A67-C0019760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15</xdr:row>
      <xdr:rowOff>22860</xdr:rowOff>
    </xdr:from>
    <xdr:to>
      <xdr:col>6</xdr:col>
      <xdr:colOff>152400</xdr:colOff>
      <xdr:row>19</xdr:row>
      <xdr:rowOff>114300</xdr:rowOff>
    </xdr:to>
    <xdr:sp macro="" textlink="">
      <xdr:nvSpPr>
        <xdr:cNvPr id="11" name="Rectangle: Rounded Corners 10">
          <a:extLst>
            <a:ext uri="{FF2B5EF4-FFF2-40B4-BE49-F238E27FC236}">
              <a16:creationId xmlns:a16="http://schemas.microsoft.com/office/drawing/2014/main" id="{91185B37-4BEA-96E2-F6F3-176207AA8E0B}"/>
            </a:ext>
          </a:extLst>
        </xdr:cNvPr>
        <xdr:cNvSpPr/>
      </xdr:nvSpPr>
      <xdr:spPr>
        <a:xfrm>
          <a:off x="1623060" y="2766060"/>
          <a:ext cx="2186940" cy="822960"/>
        </a:xfrm>
        <a:prstGeom prst="roundRect">
          <a:avLst>
            <a:gd name="adj" fmla="val 15820"/>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236220</xdr:colOff>
      <xdr:row>15</xdr:row>
      <xdr:rowOff>22860</xdr:rowOff>
    </xdr:from>
    <xdr:to>
      <xdr:col>10</xdr:col>
      <xdr:colOff>220980</xdr:colOff>
      <xdr:row>19</xdr:row>
      <xdr:rowOff>121920</xdr:rowOff>
    </xdr:to>
    <xdr:sp macro="" textlink="">
      <xdr:nvSpPr>
        <xdr:cNvPr id="13" name="Rectangle: Rounded Corners 12">
          <a:extLst>
            <a:ext uri="{FF2B5EF4-FFF2-40B4-BE49-F238E27FC236}">
              <a16:creationId xmlns:a16="http://schemas.microsoft.com/office/drawing/2014/main" id="{8D48B805-F61E-8607-2B2E-918FA84D2685}"/>
            </a:ext>
          </a:extLst>
        </xdr:cNvPr>
        <xdr:cNvSpPr/>
      </xdr:nvSpPr>
      <xdr:spPr>
        <a:xfrm>
          <a:off x="3893820" y="2766060"/>
          <a:ext cx="2423160" cy="830580"/>
        </a:xfrm>
        <a:prstGeom prst="roundRect">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160020</xdr:colOff>
      <xdr:row>32</xdr:row>
      <xdr:rowOff>53341</xdr:rowOff>
    </xdr:from>
    <xdr:to>
      <xdr:col>2</xdr:col>
      <xdr:colOff>175260</xdr:colOff>
      <xdr:row>43</xdr:row>
      <xdr:rowOff>167640</xdr:rowOff>
    </xdr:to>
    <mc:AlternateContent xmlns:mc="http://schemas.openxmlformats.org/markup-compatibility/2006" xmlns:a14="http://schemas.microsoft.com/office/drawing/2010/main">
      <mc:Choice Requires="a14">
        <xdr:graphicFrame macro="">
          <xdr:nvGraphicFramePr>
            <xdr:cNvPr id="14" name="month_slicer">
              <a:extLst>
                <a:ext uri="{FF2B5EF4-FFF2-40B4-BE49-F238E27FC236}">
                  <a16:creationId xmlns:a16="http://schemas.microsoft.com/office/drawing/2014/main" id="{BCF2DD56-D993-F3C8-DFC7-BC4B483A3151}"/>
                </a:ext>
              </a:extLst>
            </xdr:cNvPr>
            <xdr:cNvGraphicFramePr/>
          </xdr:nvGraphicFramePr>
          <xdr:xfrm>
            <a:off x="0" y="0"/>
            <a:ext cx="0" cy="0"/>
          </xdr:xfrm>
          <a:graphic>
            <a:graphicData uri="http://schemas.microsoft.com/office/drawing/2010/slicer">
              <sle:slicer xmlns:sle="http://schemas.microsoft.com/office/drawing/2010/slicer" name="month_slicer"/>
            </a:graphicData>
          </a:graphic>
        </xdr:graphicFrame>
      </mc:Choice>
      <mc:Fallback xmlns="">
        <xdr:sp macro="" textlink="">
          <xdr:nvSpPr>
            <xdr:cNvPr id="0" name=""/>
            <xdr:cNvSpPr>
              <a:spLocks noTextEdit="1"/>
            </xdr:cNvSpPr>
          </xdr:nvSpPr>
          <xdr:spPr>
            <a:xfrm>
              <a:off x="160020" y="5905501"/>
              <a:ext cx="1234440" cy="2125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24</xdr:row>
      <xdr:rowOff>53341</xdr:rowOff>
    </xdr:from>
    <xdr:to>
      <xdr:col>2</xdr:col>
      <xdr:colOff>220980</xdr:colOff>
      <xdr:row>32</xdr:row>
      <xdr:rowOff>99061</xdr:rowOff>
    </xdr:to>
    <mc:AlternateContent xmlns:mc="http://schemas.openxmlformats.org/markup-compatibility/2006" xmlns:a14="http://schemas.microsoft.com/office/drawing/2010/main">
      <mc:Choice Requires="a14">
        <xdr:graphicFrame macro="">
          <xdr:nvGraphicFramePr>
            <xdr:cNvPr id="15" name="year_slicer">
              <a:extLst>
                <a:ext uri="{FF2B5EF4-FFF2-40B4-BE49-F238E27FC236}">
                  <a16:creationId xmlns:a16="http://schemas.microsoft.com/office/drawing/2014/main" id="{187F851E-8276-81EF-3225-5AEF90E78120}"/>
                </a:ext>
              </a:extLst>
            </xdr:cNvPr>
            <xdr:cNvGraphicFramePr/>
          </xdr:nvGraphicFramePr>
          <xdr:xfrm>
            <a:off x="0" y="0"/>
            <a:ext cx="0" cy="0"/>
          </xdr:xfrm>
          <a:graphic>
            <a:graphicData uri="http://schemas.microsoft.com/office/drawing/2010/slicer">
              <sle:slicer xmlns:sle="http://schemas.microsoft.com/office/drawing/2010/slicer" name="year_slicer"/>
            </a:graphicData>
          </a:graphic>
        </xdr:graphicFrame>
      </mc:Choice>
      <mc:Fallback xmlns="">
        <xdr:sp macro="" textlink="">
          <xdr:nvSpPr>
            <xdr:cNvPr id="0" name=""/>
            <xdr:cNvSpPr>
              <a:spLocks noTextEdit="1"/>
            </xdr:cNvSpPr>
          </xdr:nvSpPr>
          <xdr:spPr>
            <a:xfrm>
              <a:off x="106680" y="4442461"/>
              <a:ext cx="13335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129540</xdr:colOff>
      <xdr:row>15</xdr:row>
      <xdr:rowOff>160019</xdr:rowOff>
    </xdr:from>
    <xdr:to>
      <xdr:col>2</xdr:col>
      <xdr:colOff>198120</xdr:colOff>
      <xdr:row>24</xdr:row>
      <xdr:rowOff>22860</xdr:rowOff>
    </xdr:to>
    <mc:AlternateContent xmlns:mc="http://schemas.openxmlformats.org/markup-compatibility/2006" xmlns:a14="http://schemas.microsoft.com/office/drawing/2010/main">
      <mc:Choice Requires="a14">
        <xdr:graphicFrame macro="">
          <xdr:nvGraphicFramePr>
            <xdr:cNvPr id="16" name="Category_slicer">
              <a:extLst>
                <a:ext uri="{FF2B5EF4-FFF2-40B4-BE49-F238E27FC236}">
                  <a16:creationId xmlns:a16="http://schemas.microsoft.com/office/drawing/2014/main" id="{778DF03E-372E-1E9F-897E-FBF671E85FD5}"/>
                </a:ext>
              </a:extLst>
            </xdr:cNvPr>
            <xdr:cNvGraphicFramePr/>
          </xdr:nvGraphicFramePr>
          <xdr:xfrm>
            <a:off x="0" y="0"/>
            <a:ext cx="0" cy="0"/>
          </xdr:xfrm>
          <a:graphic>
            <a:graphicData uri="http://schemas.microsoft.com/office/drawing/2010/slicer">
              <sle:slicer xmlns:sle="http://schemas.microsoft.com/office/drawing/2010/slicer" name="Category_slicer"/>
            </a:graphicData>
          </a:graphic>
        </xdr:graphicFrame>
      </mc:Choice>
      <mc:Fallback xmlns="">
        <xdr:sp macro="" textlink="">
          <xdr:nvSpPr>
            <xdr:cNvPr id="0" name=""/>
            <xdr:cNvSpPr>
              <a:spLocks noTextEdit="1"/>
            </xdr:cNvSpPr>
          </xdr:nvSpPr>
          <xdr:spPr>
            <a:xfrm>
              <a:off x="129540" y="2903219"/>
              <a:ext cx="1287780" cy="1508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388620</xdr:colOff>
      <xdr:row>9</xdr:row>
      <xdr:rowOff>144781</xdr:rowOff>
    </xdr:from>
    <xdr:to>
      <xdr:col>23</xdr:col>
      <xdr:colOff>121920</xdr:colOff>
      <xdr:row>14</xdr:row>
      <xdr:rowOff>53340</xdr:rowOff>
    </xdr:to>
    <mc:AlternateContent xmlns:mc="http://schemas.openxmlformats.org/markup-compatibility/2006" xmlns:a14="http://schemas.microsoft.com/office/drawing/2010/main">
      <mc:Choice Requires="a14">
        <xdr:graphicFrame macro="">
          <xdr:nvGraphicFramePr>
            <xdr:cNvPr id="17" name="payment_slicer">
              <a:extLst>
                <a:ext uri="{FF2B5EF4-FFF2-40B4-BE49-F238E27FC236}">
                  <a16:creationId xmlns:a16="http://schemas.microsoft.com/office/drawing/2014/main" id="{7B584F2A-9B14-2F8F-45F9-5F0694AC625B}"/>
                </a:ext>
              </a:extLst>
            </xdr:cNvPr>
            <xdr:cNvGraphicFramePr/>
          </xdr:nvGraphicFramePr>
          <xdr:xfrm>
            <a:off x="0" y="0"/>
            <a:ext cx="0" cy="0"/>
          </xdr:xfrm>
          <a:graphic>
            <a:graphicData uri="http://schemas.microsoft.com/office/drawing/2010/slicer">
              <sle:slicer xmlns:sle="http://schemas.microsoft.com/office/drawing/2010/slicer" name="payment_slicer"/>
            </a:graphicData>
          </a:graphic>
        </xdr:graphicFrame>
      </mc:Choice>
      <mc:Fallback xmlns="">
        <xdr:sp macro="" textlink="">
          <xdr:nvSpPr>
            <xdr:cNvPr id="0" name=""/>
            <xdr:cNvSpPr>
              <a:spLocks noTextEdit="1"/>
            </xdr:cNvSpPr>
          </xdr:nvSpPr>
          <xdr:spPr>
            <a:xfrm>
              <a:off x="10751820" y="1790701"/>
              <a:ext cx="3390900" cy="82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571500</xdr:colOff>
      <xdr:row>10</xdr:row>
      <xdr:rowOff>0</xdr:rowOff>
    </xdr:from>
    <xdr:to>
      <xdr:col>17</xdr:col>
      <xdr:colOff>373380</xdr:colOff>
      <xdr:row>14</xdr:row>
      <xdr:rowOff>91440</xdr:rowOff>
    </xdr:to>
    <mc:AlternateContent xmlns:mc="http://schemas.openxmlformats.org/markup-compatibility/2006" xmlns:a14="http://schemas.microsoft.com/office/drawing/2010/main">
      <mc:Choice Requires="a14">
        <xdr:graphicFrame macro="">
          <xdr:nvGraphicFramePr>
            <xdr:cNvPr id="18" name="country_slicer">
              <a:extLst>
                <a:ext uri="{FF2B5EF4-FFF2-40B4-BE49-F238E27FC236}">
                  <a16:creationId xmlns:a16="http://schemas.microsoft.com/office/drawing/2014/main" id="{50360CC9-CD4A-019C-7F3F-984D885FE896}"/>
                </a:ext>
              </a:extLst>
            </xdr:cNvPr>
            <xdr:cNvGraphicFramePr/>
          </xdr:nvGraphicFramePr>
          <xdr:xfrm>
            <a:off x="0" y="0"/>
            <a:ext cx="0" cy="0"/>
          </xdr:xfrm>
          <a:graphic>
            <a:graphicData uri="http://schemas.microsoft.com/office/drawing/2010/slicer">
              <sle:slicer xmlns:sle="http://schemas.microsoft.com/office/drawing/2010/slicer" name="country_slicer"/>
            </a:graphicData>
          </a:graphic>
        </xdr:graphicFrame>
      </mc:Choice>
      <mc:Fallback xmlns="">
        <xdr:sp macro="" textlink="">
          <xdr:nvSpPr>
            <xdr:cNvPr id="0" name=""/>
            <xdr:cNvSpPr>
              <a:spLocks noTextEdit="1"/>
            </xdr:cNvSpPr>
          </xdr:nvSpPr>
          <xdr:spPr>
            <a:xfrm>
              <a:off x="6667500" y="1828800"/>
              <a:ext cx="40690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388620</xdr:colOff>
      <xdr:row>20</xdr:row>
      <xdr:rowOff>15240</xdr:rowOff>
    </xdr:from>
    <xdr:to>
      <xdr:col>10</xdr:col>
      <xdr:colOff>251460</xdr:colOff>
      <xdr:row>31</xdr:row>
      <xdr:rowOff>53340</xdr:rowOff>
    </xdr:to>
    <xdr:graphicFrame macro="">
      <xdr:nvGraphicFramePr>
        <xdr:cNvPr id="19" name="sales_by_year_chart">
          <a:extLst>
            <a:ext uri="{FF2B5EF4-FFF2-40B4-BE49-F238E27FC236}">
              <a16:creationId xmlns:a16="http://schemas.microsoft.com/office/drawing/2014/main" id="{DE4D99D8-39A8-788B-031F-B9C78A9F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68580</xdr:rowOff>
    </xdr:from>
    <xdr:to>
      <xdr:col>10</xdr:col>
      <xdr:colOff>7620</xdr:colOff>
      <xdr:row>16</xdr:row>
      <xdr:rowOff>167640</xdr:rowOff>
    </xdr:to>
    <xdr:sp macro="" textlink="">
      <xdr:nvSpPr>
        <xdr:cNvPr id="22" name="TextBox 21">
          <a:extLst>
            <a:ext uri="{FF2B5EF4-FFF2-40B4-BE49-F238E27FC236}">
              <a16:creationId xmlns:a16="http://schemas.microsoft.com/office/drawing/2014/main" id="{2FB626D4-6517-9A3D-4A77-9A0AE2D23852}"/>
            </a:ext>
          </a:extLst>
        </xdr:cNvPr>
        <xdr:cNvSpPr txBox="1"/>
      </xdr:nvSpPr>
      <xdr:spPr>
        <a:xfrm>
          <a:off x="4267200" y="2811780"/>
          <a:ext cx="18364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ORDERS COUNT</a:t>
          </a:r>
        </a:p>
      </xdr:txBody>
    </xdr:sp>
    <xdr:clientData/>
  </xdr:twoCellAnchor>
  <xdr:twoCellAnchor>
    <xdr:from>
      <xdr:col>3</xdr:col>
      <xdr:colOff>190500</xdr:colOff>
      <xdr:row>15</xdr:row>
      <xdr:rowOff>76200</xdr:rowOff>
    </xdr:from>
    <xdr:to>
      <xdr:col>5</xdr:col>
      <xdr:colOff>480060</xdr:colOff>
      <xdr:row>17</xdr:row>
      <xdr:rowOff>30480</xdr:rowOff>
    </xdr:to>
    <xdr:sp macro="" textlink="">
      <xdr:nvSpPr>
        <xdr:cNvPr id="23" name="TextBox 22">
          <a:extLst>
            <a:ext uri="{FF2B5EF4-FFF2-40B4-BE49-F238E27FC236}">
              <a16:creationId xmlns:a16="http://schemas.microsoft.com/office/drawing/2014/main" id="{DF71D11C-9AFD-9EE1-C3B7-2690D83E0859}"/>
            </a:ext>
          </a:extLst>
        </xdr:cNvPr>
        <xdr:cNvSpPr txBox="1"/>
      </xdr:nvSpPr>
      <xdr:spPr>
        <a:xfrm>
          <a:off x="2019300" y="2819400"/>
          <a:ext cx="1508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SALES</a:t>
          </a:r>
        </a:p>
      </xdr:txBody>
    </xdr:sp>
    <xdr:clientData/>
  </xdr:twoCellAnchor>
  <xdr:twoCellAnchor>
    <xdr:from>
      <xdr:col>7</xdr:col>
      <xdr:colOff>381000</xdr:colOff>
      <xdr:row>17</xdr:row>
      <xdr:rowOff>15240</xdr:rowOff>
    </xdr:from>
    <xdr:to>
      <xdr:col>8</xdr:col>
      <xdr:colOff>571500</xdr:colOff>
      <xdr:row>18</xdr:row>
      <xdr:rowOff>152400</xdr:rowOff>
    </xdr:to>
    <xdr:sp macro="" textlink="pivot_sources!C16">
      <xdr:nvSpPr>
        <xdr:cNvPr id="24" name="TextBox 23">
          <a:extLst>
            <a:ext uri="{FF2B5EF4-FFF2-40B4-BE49-F238E27FC236}">
              <a16:creationId xmlns:a16="http://schemas.microsoft.com/office/drawing/2014/main" id="{A1B56F34-8E7E-E1DD-B7DA-CD79CCA30CDA}"/>
            </a:ext>
          </a:extLst>
        </xdr:cNvPr>
        <xdr:cNvSpPr txBox="1"/>
      </xdr:nvSpPr>
      <xdr:spPr>
        <a:xfrm>
          <a:off x="4648200" y="3124200"/>
          <a:ext cx="80010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77CD45-C4F1-400E-9B74-849E8F9A4D51}" type="TxLink">
            <a:rPr lang="en-US" sz="2000" b="1" i="0" u="none" strike="noStrike">
              <a:solidFill>
                <a:srgbClr val="000000"/>
              </a:solidFill>
              <a:latin typeface="Aptos Narrow"/>
            </a:rPr>
            <a:pPr algn="ctr"/>
            <a:t>2921</a:t>
          </a:fld>
          <a:endParaRPr lang="en-US" sz="2000" b="1"/>
        </a:p>
      </xdr:txBody>
    </xdr:sp>
    <xdr:clientData/>
  </xdr:twoCellAnchor>
  <xdr:twoCellAnchor>
    <xdr:from>
      <xdr:col>2</xdr:col>
      <xdr:colOff>601980</xdr:colOff>
      <xdr:row>17</xdr:row>
      <xdr:rowOff>60960</xdr:rowOff>
    </xdr:from>
    <xdr:to>
      <xdr:col>5</xdr:col>
      <xdr:colOff>510540</xdr:colOff>
      <xdr:row>19</xdr:row>
      <xdr:rowOff>0</xdr:rowOff>
    </xdr:to>
    <xdr:sp macro="" textlink="pivot_sources!B16">
      <xdr:nvSpPr>
        <xdr:cNvPr id="25" name="TextBox 24">
          <a:extLst>
            <a:ext uri="{FF2B5EF4-FFF2-40B4-BE49-F238E27FC236}">
              <a16:creationId xmlns:a16="http://schemas.microsoft.com/office/drawing/2014/main" id="{BFC2CEF0-1788-AD7C-DB62-078625893F06}"/>
            </a:ext>
          </a:extLst>
        </xdr:cNvPr>
        <xdr:cNvSpPr txBox="1"/>
      </xdr:nvSpPr>
      <xdr:spPr>
        <a:xfrm>
          <a:off x="1821180" y="3169920"/>
          <a:ext cx="1737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D2E9-6193-40A1-9157-F37683CDA534}" type="TxLink">
            <a:rPr lang="en-US" sz="2000" b="1" i="0" u="none" strike="noStrike">
              <a:solidFill>
                <a:srgbClr val="000000"/>
              </a:solidFill>
              <a:latin typeface="Aptos Narrow"/>
            </a:rPr>
            <a:pPr algn="ctr"/>
            <a:t> $240,815 </a:t>
          </a:fld>
          <a:endParaRPr lang="en-US" sz="2000" b="1"/>
        </a:p>
      </xdr:txBody>
    </xdr:sp>
    <xdr:clientData/>
  </xdr:twoCellAnchor>
  <xdr:twoCellAnchor>
    <xdr:from>
      <xdr:col>10</xdr:col>
      <xdr:colOff>350520</xdr:colOff>
      <xdr:row>31</xdr:row>
      <xdr:rowOff>121920</xdr:rowOff>
    </xdr:from>
    <xdr:to>
      <xdr:col>23</xdr:col>
      <xdr:colOff>281940</xdr:colOff>
      <xdr:row>44</xdr:row>
      <xdr:rowOff>53340</xdr:rowOff>
    </xdr:to>
    <xdr:graphicFrame macro="">
      <xdr:nvGraphicFramePr>
        <xdr:cNvPr id="26" name="sales_over_year">
          <a:extLst>
            <a:ext uri="{FF2B5EF4-FFF2-40B4-BE49-F238E27FC236}">
              <a16:creationId xmlns:a16="http://schemas.microsoft.com/office/drawing/2014/main" id="{0A358B5A-6667-20B2-A37D-EBC51E49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358140</xdr:colOff>
      <xdr:row>15</xdr:row>
      <xdr:rowOff>38100</xdr:rowOff>
    </xdr:from>
    <xdr:to>
      <xdr:col>15</xdr:col>
      <xdr:colOff>7620</xdr:colOff>
      <xdr:row>31</xdr:row>
      <xdr:rowOff>38100</xdr:rowOff>
    </xdr:to>
    <xdr:graphicFrame macro="">
      <xdr:nvGraphicFramePr>
        <xdr:cNvPr id="27" name="sales_by_book">
          <a:extLst>
            <a:ext uri="{FF2B5EF4-FFF2-40B4-BE49-F238E27FC236}">
              <a16:creationId xmlns:a16="http://schemas.microsoft.com/office/drawing/2014/main" id="{1E050538-7763-6A05-446E-6F3102460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121920</xdr:colOff>
      <xdr:row>15</xdr:row>
      <xdr:rowOff>45720</xdr:rowOff>
    </xdr:from>
    <xdr:to>
      <xdr:col>23</xdr:col>
      <xdr:colOff>228600</xdr:colOff>
      <xdr:row>31</xdr:row>
      <xdr:rowOff>0</xdr:rowOff>
    </xdr:to>
    <xdr:sp macro="" textlink="">
      <xdr:nvSpPr>
        <xdr:cNvPr id="30" name="Rectangle: Rounded Corners 29">
          <a:extLst>
            <a:ext uri="{FF2B5EF4-FFF2-40B4-BE49-F238E27FC236}">
              <a16:creationId xmlns:a16="http://schemas.microsoft.com/office/drawing/2014/main" id="{D9F5E1CD-B849-2D25-CE2B-D47CCB7E0E92}"/>
            </a:ext>
          </a:extLst>
        </xdr:cNvPr>
        <xdr:cNvSpPr/>
      </xdr:nvSpPr>
      <xdr:spPr>
        <a:xfrm>
          <a:off x="9265920" y="2788920"/>
          <a:ext cx="4983480" cy="2880360"/>
        </a:xfrm>
        <a:prstGeom prst="roundRect">
          <a:avLst>
            <a:gd name="adj" fmla="val 3316"/>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175260</xdr:rowOff>
    </xdr:from>
    <xdr:to>
      <xdr:col>23</xdr:col>
      <xdr:colOff>68580</xdr:colOff>
      <xdr:row>30</xdr:row>
      <xdr:rowOff>106680</xdr:rowOff>
    </xdr:to>
    <mc:AlternateContent xmlns:mc="http://schemas.openxmlformats.org/markup-compatibility/2006">
      <mc:Choice xmlns:cx4="http://schemas.microsoft.com/office/drawing/2016/5/10/chartex" Requires="cx4">
        <xdr:graphicFrame macro="">
          <xdr:nvGraphicFramePr>
            <xdr:cNvPr id="29" name="sales_country">
              <a:extLst>
                <a:ext uri="{FF2B5EF4-FFF2-40B4-BE49-F238E27FC236}">
                  <a16:creationId xmlns:a16="http://schemas.microsoft.com/office/drawing/2014/main" id="{0A2C86F0-0AB6-0B80-8194-BFD74F682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80220" y="2918460"/>
              <a:ext cx="4709160" cy="2674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129540</xdr:colOff>
      <xdr:row>8</xdr:row>
      <xdr:rowOff>152400</xdr:rowOff>
    </xdr:from>
    <xdr:to>
      <xdr:col>9</xdr:col>
      <xdr:colOff>38100</xdr:colOff>
      <xdr:row>23</xdr:row>
      <xdr:rowOff>152400</xdr:rowOff>
    </xdr:to>
    <xdr:graphicFrame macro="">
      <xdr:nvGraphicFramePr>
        <xdr:cNvPr id="2" name="Chart 1">
          <a:extLst>
            <a:ext uri="{FF2B5EF4-FFF2-40B4-BE49-F238E27FC236}">
              <a16:creationId xmlns:a16="http://schemas.microsoft.com/office/drawing/2014/main" id="{B1384935-C026-9B75-8515-503D9180A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441512</xdr:colOff>
      <xdr:row>3</xdr:row>
      <xdr:rowOff>155986</xdr:rowOff>
    </xdr:from>
    <xdr:to>
      <xdr:col>16</xdr:col>
      <xdr:colOff>103542</xdr:colOff>
      <xdr:row>18</xdr:row>
      <xdr:rowOff>130436</xdr:rowOff>
    </xdr:to>
    <xdr:graphicFrame macro="">
      <xdr:nvGraphicFramePr>
        <xdr:cNvPr id="3" name="Chart 2">
          <a:extLst>
            <a:ext uri="{FF2B5EF4-FFF2-40B4-BE49-F238E27FC236}">
              <a16:creationId xmlns:a16="http://schemas.microsoft.com/office/drawing/2014/main" id="{78FF159F-55CA-B285-F82B-B16EB9CFD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95250</xdr:colOff>
      <xdr:row>1</xdr:row>
      <xdr:rowOff>0</xdr:rowOff>
    </xdr:from>
    <xdr:to>
      <xdr:col>21</xdr:col>
      <xdr:colOff>449580</xdr:colOff>
      <xdr:row>15</xdr:row>
      <xdr:rowOff>175260</xdr:rowOff>
    </xdr:to>
    <xdr:graphicFrame macro="">
      <xdr:nvGraphicFramePr>
        <xdr:cNvPr id="2" name="Chart 1">
          <a:extLst>
            <a:ext uri="{FF2B5EF4-FFF2-40B4-BE49-F238E27FC236}">
              <a16:creationId xmlns:a16="http://schemas.microsoft.com/office/drawing/2014/main" id="{25E2C1A6-57FD-8027-D7AB-C4131DA44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13</xdr:row>
      <xdr:rowOff>38100</xdr:rowOff>
    </xdr:from>
    <xdr:to>
      <xdr:col>11</xdr:col>
      <xdr:colOff>91440</xdr:colOff>
      <xdr:row>27</xdr:row>
      <xdr:rowOff>45720</xdr:rowOff>
    </xdr:to>
    <xdr:graphicFrame macro="">
      <xdr:nvGraphicFramePr>
        <xdr:cNvPr id="2" name="Chart 1">
          <a:extLst>
            <a:ext uri="{FF2B5EF4-FFF2-40B4-BE49-F238E27FC236}">
              <a16:creationId xmlns:a16="http://schemas.microsoft.com/office/drawing/2014/main" id="{982BB748-F3ED-40DA-F295-D0D594FBF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76200</xdr:colOff>
      <xdr:row>12</xdr:row>
      <xdr:rowOff>7620</xdr:rowOff>
    </xdr:from>
    <xdr:to>
      <xdr:col>18</xdr:col>
      <xdr:colOff>30480</xdr:colOff>
      <xdr:row>27</xdr:row>
      <xdr:rowOff>7620</xdr:rowOff>
    </xdr:to>
    <xdr:graphicFrame macro="">
      <xdr:nvGraphicFramePr>
        <xdr:cNvPr id="3" name="Chart 2">
          <a:extLst>
            <a:ext uri="{FF2B5EF4-FFF2-40B4-BE49-F238E27FC236}">
              <a16:creationId xmlns:a16="http://schemas.microsoft.com/office/drawing/2014/main" id="{3A8D6C3E-21F2-3911-C98F-A32839B40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840703125003" createdVersion="8" refreshedVersion="8" minRefreshableVersion="3" recordCount="2921" xr:uid="{1942E806-4B60-44D1-8DC8-CF40518AE62D}">
  <cacheSource type="worksheet">
    <worksheetSource name="orders"/>
  </cacheSource>
  <cacheFields count="15">
    <cacheField name="OrderID" numFmtId="0">
      <sharedItems/>
    </cacheField>
    <cacheField name="OrderDate" numFmtId="14">
      <sharedItems containsSemiMixedTypes="0" containsNonDate="0" containsDate="1" containsString="0" minDate="2022-08-25T00:00:00" maxDate="2025-08-25T00:00:00"/>
    </cacheField>
    <cacheField name="OrderDay" numFmtId="0">
      <sharedItems count="7">
        <s v="Sunday"/>
        <s v="Monday"/>
        <s v="Friday"/>
        <s v="Wednesday"/>
        <s v="Tuesday"/>
        <s v="Thursday"/>
        <s v="Saturday"/>
      </sharedItems>
    </cacheField>
    <cacheField name="OrderMonth" numFmtId="0">
      <sharedItems count="12">
        <s v="March"/>
        <s v="June"/>
        <s v="July"/>
        <s v="February"/>
        <s v="May"/>
        <s v="November"/>
        <s v="September"/>
        <s v="April"/>
        <s v="August"/>
        <s v="December"/>
        <s v="October"/>
        <s v="January"/>
      </sharedItems>
    </cacheField>
    <cacheField name="OrderYear" numFmtId="0">
      <sharedItems containsSemiMixedTypes="0" containsString="0" containsNumber="1" containsInteger="1" minValue="2022" maxValue="2025" count="4">
        <n v="2025"/>
        <n v="2024"/>
        <n v="2023"/>
        <n v="2022"/>
      </sharedItems>
    </cacheField>
    <cacheField name="CustomerID" numFmtId="0">
      <sharedItems/>
    </cacheField>
    <cacheField name="CustomerName" numFmtId="0">
      <sharedItems count="1167">
        <s v="Monique Gould"/>
        <s v="Rebecca Cisneros"/>
        <s v="Joseph Cook"/>
        <s v="Theodore Brown"/>
        <s v="Lauren Payne"/>
        <s v="Joseph Allen"/>
        <s v="Timothy Smith"/>
        <s v="Nicholas Harris"/>
        <s v="Laurie Matthews"/>
        <s v="Debra Gonzalez"/>
        <s v="Edward Strong"/>
        <s v="Blake Evans"/>
        <s v="Jimmy Gomez"/>
        <s v="Antonio Palmer"/>
        <s v="Pamela Davis"/>
        <s v="Adrian Alexander"/>
        <s v="Tyler Smith"/>
        <s v="Amanda Barrett"/>
        <s v="Brandon Nguyen"/>
        <s v="Michael Munoz"/>
        <s v="Oscar Norris"/>
        <s v="Brent Jones"/>
        <s v="Paul Castillo"/>
        <s v="James Mcconnell"/>
        <s v="William Hogan"/>
        <s v="Anna Bennett"/>
        <s v="James Harrison"/>
        <s v="Casey Maldonado"/>
        <s v="James Jones"/>
        <s v="Eric Jimenez"/>
        <s v="Lauren Lee"/>
        <s v="Robert Jensen"/>
        <s v="Jeffrey Johnson"/>
        <s v="Kathy Martin"/>
        <s v="Catherine Chase"/>
        <s v="Steve Kennedy"/>
        <s v="Brian Foster"/>
        <s v="Philip Stafford"/>
        <s v="Gary Sullivan"/>
        <s v="Lindsey Clark"/>
        <s v="Tonya Stephenson"/>
        <s v="Andrea Khan"/>
        <s v="Edgar Garcia"/>
        <s v="Kenneth Patrick"/>
        <s v="Elizabeth Farley"/>
        <s v="Danielle Charles"/>
        <s v="David Fletcher"/>
        <s v="Ryan Hunt"/>
        <s v="Steven Curry"/>
        <s v="Gabriella Gonzalez"/>
        <s v="Christopher Franklin"/>
        <s v="Paul Davis"/>
        <s v="Jessica Elliott"/>
        <s v="Julie Wang"/>
        <s v="Charles Clarke"/>
        <s v="Sandra Torres"/>
        <s v="Paige English"/>
        <s v="Scott Barron"/>
        <s v="Victor Petty"/>
        <s v="Kelly Kirby"/>
        <s v="Not Mentioned"/>
        <s v="Jennifer Mitchell"/>
        <s v="April Miller"/>
        <s v="Mitchell Wallace"/>
        <s v="Patrick Scott"/>
        <s v="Brenda Long"/>
        <s v="Taylor Gonzalez"/>
        <s v="Kimberly Alvarez"/>
        <s v="Alexis Russell"/>
        <s v="Kaitlyn Black"/>
        <s v="Rebecca Long"/>
        <s v="Rebecca Brown"/>
        <s v="Laurie Zhang"/>
        <s v="Laura Snyder"/>
        <s v="Melvin Lee"/>
        <s v="Zachary Sanchez"/>
        <s v="Paige Cunningham"/>
        <s v="Billy Barker"/>
        <s v="Eric Clark"/>
        <s v="Michael Carlson"/>
        <s v="Stacy Snyder"/>
        <s v="Kimberly Morris"/>
        <s v="Stephanie Dean"/>
        <s v="Travis Davis"/>
        <s v="Brian Baker"/>
        <s v="Mrs. Leslie Flores PhD"/>
        <s v="Laura Bennett"/>
        <s v="Donna Thompson"/>
        <s v="Douglas Bond"/>
        <s v="Michael Best"/>
        <s v="Jaime Carr"/>
        <s v="Stacey Brown"/>
        <s v="Lisa Schmidt"/>
        <s v="Nicole Gay"/>
        <s v="Scott Joseph"/>
        <s v="Michael Smith"/>
        <s v="Amanda Rivera"/>
        <s v="Stephanie Andersen"/>
        <s v="James Lewis"/>
        <s v="Robert Raymond"/>
        <s v="Jeffrey Wood"/>
        <s v="Sara Lindsey"/>
        <s v="Jennifer Dyer"/>
        <s v="Timothy Barr"/>
        <s v="Jamie Smith"/>
        <s v="Renee Ortiz"/>
        <s v="Barbara King"/>
        <s v="Amanda Farmer"/>
        <s v="Sarah Rodriguez"/>
        <s v="Alexander Phillips"/>
        <s v="Amy Chavez"/>
        <s v="Anna Perez DDS"/>
        <s v="Carl Rodriguez"/>
        <s v="daniel meyers"/>
        <s v="Gloria Cruz"/>
        <s v="Michael Burns"/>
        <s v="Kimberly Holmes"/>
        <s v="Jacob Velasquez"/>
        <s v="Ashley Avery"/>
        <s v="Ms. Donna Green"/>
        <s v="Allison Powell"/>
        <s v="Anita Snow"/>
        <s v="Brandon Thomas"/>
        <s v="Ryan Smith"/>
        <s v="Ryan Murray"/>
        <s v="Anna Brock"/>
        <s v="Kevin Johnson"/>
        <s v="Mrs. Rebecca Davis"/>
        <s v="Dr. Joseph Kent"/>
        <s v="Christopher Smith"/>
        <s v="Craig Dean"/>
        <s v="Kristin Johnson"/>
        <s v="Denise Thomas"/>
        <s v="Troy Hardy"/>
        <s v="Donna Turner"/>
        <s v="Dave Jackson"/>
        <s v="Derrick Lamb MD"/>
        <s v="John Brown"/>
        <s v="Kevin Ayers"/>
        <s v="Bailey Miles"/>
        <s v="Tammy Davis"/>
        <s v="Brandon Hall"/>
        <s v="Kristin Rogers"/>
        <s v="Emily Adams"/>
        <s v="Timothy Reed"/>
        <s v="John Lucas"/>
        <s v="Cory Espinoza"/>
        <s v="Michael Wilson"/>
        <s v="Andrea Young"/>
        <s v="Laura Adkins"/>
        <s v="Shannon Anderson"/>
        <s v="Matthew Murphy"/>
        <s v="Russell Gonzalez"/>
        <s v="Brandy Ballard"/>
        <s v="Stephanie Aguilar"/>
        <s v="Jasmine Franklin"/>
        <s v="Jamie Schroeder"/>
        <s v="Warren Brown"/>
        <s v="Jessica Hansen"/>
        <s v="Mr. Brian Ellison"/>
        <s v="Stephanie Cunningham"/>
        <s v="Melinda Adams"/>
        <s v="Troy Clark"/>
        <s v="Taylor Jones"/>
        <s v="Eddie Mccoy"/>
        <s v="Wendy Garcia"/>
        <s v="Lance Le"/>
        <s v="William Edwards"/>
        <s v="Melissa Bailey"/>
        <s v="Brian Peters"/>
        <s v="Frank Johnson"/>
        <s v="Curtis Harvey"/>
        <s v="Michelle Hamilton"/>
        <s v="Suzanne Smith"/>
        <s v="Amanda Adams"/>
        <s v="Monica Stone"/>
        <s v="Brian Johnson"/>
        <s v="John Taylor"/>
        <s v="Randy Yoder"/>
        <s v="Robert Goodman"/>
        <s v="Kevin Bates"/>
        <s v="Maria Berry"/>
        <s v="Victoria Brady"/>
        <s v="Angie Alexander"/>
        <s v="Jeffery Byrd"/>
        <s v="adam sparks"/>
        <s v="Rebecca Bates"/>
        <s v="Russell Stanley"/>
        <s v="Mrs. Emily Gray"/>
        <s v="Jennifer Donovan"/>
        <s v="Melissa Savage"/>
        <s v="Heather Burns"/>
        <s v="Thomas Harrell"/>
        <s v="Kevin Reed"/>
        <s v="Steven Morrow"/>
        <s v="Kyle Bruce"/>
        <s v="Patrick Green IV"/>
        <s v="Brian Davis"/>
        <s v="Jon Reyes"/>
        <s v="Joshua Smith"/>
        <s v="Courtney Taylor"/>
        <s v="Ashley Hubbard"/>
        <s v="Douglas Jimenez"/>
        <s v="Teresa Brennan"/>
        <s v="lauren dixon"/>
        <s v="Donald Anderson"/>
        <s v="Julie Young"/>
        <s v="Richard Allen"/>
        <s v="Michelle Ryan"/>
        <s v="Jeffrey Bolton"/>
        <s v="Malik Morris"/>
        <s v="Jason Morton"/>
        <s v="Angela Lopez"/>
        <s v="Claudia Williams"/>
        <s v="Alexander Collins"/>
        <s v="Christopher Douglas"/>
        <s v="Tami Clark"/>
        <s v="Donna Clements"/>
        <s v="Beth Bridges"/>
        <s v="Randy Olson"/>
        <s v="Tammy Hardy"/>
        <s v="Kayla Snow"/>
        <s v="Phillip Bailey"/>
        <s v="Amy Obrien"/>
        <s v="Chloe Santiago"/>
        <s v="becky chen"/>
        <s v="Brent Wise"/>
        <s v="Alexis Sanders"/>
        <s v="John Woods"/>
        <s v="Kevin Sanchez"/>
        <s v="James Wagner"/>
        <s v="Tammy Li"/>
        <s v="Michael Roberts"/>
        <s v="Kimberly King"/>
        <s v="Helen Wilson"/>
        <s v="Sheila Mann"/>
        <s v="Ann Lambert"/>
        <s v="Carrie Adams"/>
        <s v="Michael Kirk"/>
        <s v="Todd Cook"/>
        <s v="Jennifer Klein"/>
        <s v="Kelly Johnson"/>
        <s v="Julie Hinton"/>
        <s v="Crystal Bowman"/>
        <s v="Rachel Guerrero"/>
        <s v="Brian Garrison"/>
        <s v="Emily Moody"/>
        <s v="James Lopez"/>
        <s v="Leslie Johns"/>
        <s v="Jeffrey Cole"/>
        <s v="Alexandra Blake"/>
        <s v="Michelle Reed"/>
        <s v="Dave Vasquez"/>
        <s v="Jonathan Lawrence"/>
        <s v="Michael Valentine"/>
        <s v="Lauren Best"/>
        <s v="Andrea Miller"/>
        <s v="Christie Novak"/>
        <s v="Aaron Baker"/>
        <s v="Melissa Ramirez"/>
        <s v="Juan Lynch"/>
        <s v="Monica Aguilar"/>
        <s v="Jimmy Simmons"/>
        <s v="Blake Gibson"/>
        <s v="Jennifer Haynes"/>
        <s v="Sean Jenkins MD"/>
        <s v="Lynn Jones"/>
        <s v="Toni White"/>
        <s v="James Barber"/>
        <s v="Timothy Hernandez"/>
        <s v="Lydia Carter"/>
        <s v="Terry Wright"/>
        <s v="Victoria Morrow"/>
        <s v="Debra Barton"/>
        <s v="Laura Miller"/>
        <s v="Courtney Anderson"/>
        <s v="Angela Dennis"/>
        <s v="Gregory Simmons"/>
        <s v="Grace Hartman"/>
        <s v="Marilyn Perry"/>
        <s v="Mr. Kyle Walker"/>
        <s v="Casey Diaz"/>
        <s v="Jeremy Sparks"/>
        <s v="Justin Salazar"/>
        <s v="Beverly Arroyo"/>
        <s v="Peggy Tucker"/>
        <s v="John Davis"/>
        <s v="Kristin Black"/>
        <s v="Amanda Thompson"/>
        <s v="Robert Williams"/>
        <s v="Lauren Nguyen"/>
        <s v="Daniel Dillon"/>
        <s v="Brittany Schmidt"/>
        <s v="Pamela Thompson"/>
        <s v="Richard Osborne"/>
        <s v="Angelica Zhang"/>
        <s v="Ann Smith"/>
        <s v="Pamela Allen"/>
        <s v="Michael Walker"/>
        <s v="Jesus Torres"/>
        <s v="Steven Santos"/>
        <s v="Sarah Porter"/>
        <s v="Kenneth Webb"/>
        <s v="James Miller"/>
        <s v="Lauren Jenkins"/>
        <s v="Tammy Griffin"/>
        <s v="Corey Howard"/>
        <s v="Emily Dyer"/>
        <s v="Michael Reed"/>
        <s v="Ronald Howard"/>
        <s v="Angela Montes"/>
        <s v="Martin Hutchinson"/>
        <s v="Lindsay Scott"/>
        <s v="Blake Moore"/>
        <s v="John Moore"/>
        <s v="Travis Hicks"/>
        <s v="Catherine Lee"/>
        <s v="Lori Hoffman"/>
        <s v="Christopher Peterson"/>
        <s v="Hannah Smith"/>
        <s v="Dalton Anderson"/>
        <s v="Alicia Walker"/>
        <s v="Evan Santana"/>
        <s v="Michelle Castillo"/>
        <s v="Stephanie Watkins"/>
        <s v="Maureen Cole"/>
        <s v="William Klein"/>
        <s v="Joseph Scott"/>
        <s v="Megan Smith"/>
        <s v="Amy Mejia"/>
        <s v="Vanessa Tate"/>
        <s v="John Cunningham"/>
        <s v="Peggy Rivera"/>
        <s v="Felicia Rodriguez"/>
        <s v="Erica Meyer"/>
        <s v="Donald Wilson"/>
        <s v="Luke Martinez"/>
        <s v="Samuel Hawkins"/>
        <s v="Robert Jackson"/>
        <s v="Jenna Vazquez"/>
        <s v="Angela Gates"/>
        <s v="Aaron Wilson"/>
        <s v="Thomas Ross"/>
        <s v="Angela Schwartz"/>
        <s v="Bobby Mayo"/>
        <s v="Timothy Horton"/>
        <s v="Emily Martin"/>
        <s v="Rachel Cline"/>
        <s v="Kyle Thompson"/>
        <s v="Robert Cross"/>
        <s v="Mary Lucero"/>
        <s v="Susan Miller"/>
        <s v="Douglas Terry"/>
        <s v="Donald Ali"/>
        <s v="Sheila Peterson"/>
        <s v="Christine Barker"/>
        <s v="Amy Ramirez"/>
        <s v="Lisa Carpenter"/>
        <s v="Jessica Smith"/>
        <s v="Jose Smith"/>
        <s v="Jacqueline Moore"/>
        <s v="Deborah Johnson"/>
        <s v="Maria Garza"/>
        <s v="Bruce Brown"/>
        <s v="Paul Day"/>
        <s v="William Rodriguez"/>
        <s v="Mark Munoz"/>
        <s v="Tami Rodriguez"/>
        <s v="Cole Edwards"/>
        <s v="Kara Rivas"/>
        <s v="Courtney Cox"/>
        <s v="Jeff Oneal"/>
        <s v="Edwin Brown"/>
        <s v="William Howell"/>
        <s v="Kelli Butler"/>
        <s v="Antonio Schultz"/>
        <s v="Elizabeth Brown"/>
        <s v="Kyle Leblanc"/>
        <s v="Robert Cooper"/>
        <s v="Mark Rice"/>
        <s v="Jeremy Stevenson"/>
        <s v="Tommy Murphy"/>
        <s v="Andrew Nelson"/>
        <s v="Adrian Braun"/>
        <s v="Aaron Kelly"/>
        <s v="Michael Pierce"/>
        <s v="Matthew Williams"/>
        <s v="Sharon Owens"/>
        <s v="Jeffery Dominguez"/>
        <s v="Craig Henry"/>
        <s v="Shannon Wells"/>
        <s v="Jason Collier"/>
        <s v="Mary Hardy"/>
        <s v="Spencer Sampson"/>
        <s v="Rachel Williams"/>
        <s v="Jillian Lopez"/>
        <s v="Jennifer Erickson"/>
        <s v="Michael Burton"/>
        <s v="Stephanie Jones"/>
        <s v="Patrick Calderon"/>
        <s v="Tanner Williams"/>
        <s v="Jennifer Collins"/>
        <s v="Elizabeth Schultz"/>
        <s v="Jeremy Stuart"/>
        <s v="Katherine Howard"/>
        <s v="Thomas Cook"/>
        <s v="Mr. Joe Williams"/>
        <s v="Kathryn Daniels"/>
        <s v="Kathryn Sanchez"/>
        <s v="Christopher Richard"/>
        <s v="Brittany Roberson"/>
        <s v="Kevin Wright"/>
        <s v="Carl Harris"/>
        <s v="Kimberly Cummings"/>
        <s v="Breanna Bell"/>
        <s v="Andrea Brown"/>
        <s v="Joseph Moody"/>
        <s v="Elizabeth Mcbride"/>
        <s v="Joshua Thompson"/>
        <s v="Linda Murphy"/>
        <s v="Brian Scott MD"/>
        <s v="Joseph Chapman"/>
        <s v="Michael Brooks"/>
        <s v="Jessica Thompson"/>
        <s v="Amber Brown"/>
        <s v="Kayla Potter"/>
        <s v="Dustin Thomas"/>
        <s v="Austin Jenkins"/>
        <s v="Sarah Wright"/>
        <s v="Sarah Osborn"/>
        <s v="Joyce Davis"/>
        <s v="Miranda Shepherd"/>
        <s v="Andrew Miller"/>
        <s v="Trevor Thornton"/>
        <s v="Richard Ellis"/>
        <s v="Dr. Lynn Hansen"/>
        <s v="Joshua Boyd"/>
        <s v="Gregory Williams"/>
        <s v="Colin Scott"/>
        <s v="Sarah Lynch"/>
        <s v="Daniel Cohen"/>
        <s v="stephanie gibson"/>
        <s v="Angela Pierce"/>
        <s v="Vanessa Walker"/>
        <s v="Brittany Jackson"/>
        <s v="Brooke Reyes"/>
        <s v="Donna Aguilar"/>
        <s v="Matthew Spencer"/>
        <s v="Luis Davis"/>
        <s v="Teresa Armstrong"/>
        <s v="Jamie Chavez"/>
        <s v="Melinda Valenzuela"/>
        <s v="Jason Reynolds"/>
        <s v="Randall Lopez"/>
        <s v="Kelly Hernandez"/>
        <s v="Brittney Burch"/>
        <s v="Brenda Gonzalez"/>
        <s v="Sheena Hernandez"/>
        <s v="Anthony Hammond"/>
        <s v="Crystal Powell"/>
        <s v="Kathleen Johnson"/>
        <s v="Amanda May"/>
        <s v="Jordan Richardson"/>
        <s v="Norma Walker"/>
        <s v="Ashley Duncan"/>
        <s v="Daniel Martin"/>
        <s v="Christina Martinez"/>
        <s v="Elizabeth Skinner"/>
        <s v="Robert Barry"/>
        <s v="Arthur Wilson"/>
        <s v="Mr. Robert Tanner DDS"/>
        <s v="Steven Kirby"/>
        <s v="Teresa Miller"/>
        <s v="Tiffany Lawson"/>
        <s v="Kimberly Davenport"/>
        <s v="Gregory Cook"/>
        <s v="Mr. William Harrison"/>
        <s v="Joshua Rogers"/>
        <s v="Rachel Morris"/>
        <s v="Derrick Bean"/>
        <s v="Derrick Carter"/>
        <s v="Nicole Clark"/>
        <s v="Robert Henderson Jr."/>
        <s v="Kristen Williams"/>
        <s v="Angela Pineda"/>
        <s v="Penny Lewis"/>
        <s v="Mia Herman"/>
        <s v="Derrick Thomas"/>
        <s v="Michael Nichols"/>
        <s v="Kyle Nelson"/>
        <s v="Frances Shaw"/>
        <s v="Joyce Garrison"/>
        <s v="Cynthia Potter"/>
        <s v="Clarence Washington"/>
        <s v="Angela Anthony"/>
        <s v="Barry Mosley"/>
        <s v="Jocelyn Hill"/>
        <s v="Lauren Foster"/>
        <s v="Patrick Jacobson"/>
        <s v="Angel Flowers"/>
        <s v="Yesenia Glenn"/>
        <s v="Laura Garner"/>
        <s v="Cathy Hanson"/>
        <s v="Jill Brown"/>
        <s v="Heather Hines"/>
        <s v="Debbie Adams"/>
        <s v="Michael Jones"/>
        <s v="Alexander Garcia"/>
        <s v="Thomas Woods"/>
        <s v="Elizabeth Garner"/>
        <s v="Andrew Marsh"/>
        <s v="Shannon Vance"/>
        <s v="Michelle Forbes"/>
        <s v="Eric Spencer"/>
        <s v="Jennifer Greene"/>
        <s v="Paul Small"/>
        <s v="Alexander Bradford"/>
        <s v="Catherine Rodriguez"/>
        <s v="Cody Simon"/>
        <s v="Tara Lane"/>
        <s v="Jocelyn Reyes"/>
        <s v="Kelsey Vasquez"/>
        <s v="Jennifer Davidson"/>
        <s v="Melissa Sanford"/>
        <s v="Jillian Horn"/>
        <s v="Jeffrey Whitaker"/>
        <s v="Bryan Larson"/>
        <s v="Jennifer Garrett"/>
        <s v="Paula Mosley"/>
        <s v="Aaron Rodriguez"/>
        <s v="Ricky Wall"/>
        <s v="Lindsay Parker"/>
        <s v="Mitchell Hall"/>
        <s v="Bonnie Jackson"/>
        <s v="Nicole Martinez"/>
        <s v="Amy Saunders"/>
        <s v="Lauren White"/>
        <s v="Lauren Drake"/>
        <s v="Michael Fox"/>
        <s v="Joshua Mccullough"/>
        <s v="Kurt Lynch"/>
        <s v="Charles Humphrey"/>
        <s v="Russell Odonnell"/>
        <s v="Dana Patrick"/>
        <s v="Ricky Wong"/>
        <s v="Brittany Giles"/>
        <s v="Renee Scott"/>
        <s v="Katherine Henry"/>
        <s v="Theresa Webb"/>
        <s v="Andre Cohen"/>
        <s v="Joshua Sandoval"/>
        <s v="Christopher Lee"/>
        <s v="Erica York"/>
        <s v="Sean Harper"/>
        <s v="Dr. Alexis Smith DVM"/>
        <s v="Brittany Hall"/>
        <s v="Kimberly Pena"/>
        <s v="Margaret Orozco"/>
        <s v="Katrina Young"/>
        <s v="Anthony Underwood"/>
        <s v="Stephanie Schmidt"/>
        <s v="Cynthia Torres MD"/>
        <s v="Danielle Howell"/>
        <s v="Travis Salinas"/>
        <s v="Alicia Rosario"/>
        <s v="Kelly Ramirez"/>
        <s v="Dr. Nicole Davis MD"/>
        <s v="Christopher Oliver"/>
        <s v="Nicholas Larson"/>
        <s v="Jeanne Lewis"/>
        <s v="Christina Warner"/>
        <s v="Kristie Molina"/>
        <s v="Jordan Koch"/>
        <s v="Heather Blake"/>
        <s v="Andrew Yoder"/>
        <s v="Cheyenne Sullivan"/>
        <s v="Kristin Stewart"/>
        <s v="Kimberly Perez"/>
        <s v="Ricardo Richards"/>
        <s v="Sarah Richards"/>
        <s v="Dale Brown"/>
        <s v="Dr. Patrick Frazier PhD"/>
        <s v="Mackenzie Lee"/>
        <s v="Matthew Miller"/>
        <s v="Jody Camacho"/>
        <s v="Tammy Perez"/>
        <s v="Lisa Patterson"/>
        <s v="Robyn Campbell"/>
        <s v="Janet Woods"/>
        <s v="Brian Figueroa"/>
        <s v="Danielle Wall"/>
        <s v="James Gonzales MD"/>
        <s v="Evan Hardy"/>
        <s v="Kimberly Garcia"/>
        <s v="Daniel Fernandez"/>
        <s v="Diane Ramsey"/>
        <s v="Bryan Jenkins"/>
        <s v="Tammy Lynn"/>
        <s v="Stephen Bryant"/>
        <s v="Tracy Martin"/>
        <s v="Susan Fowler"/>
        <s v="Mr. Lucas Hansen MD"/>
        <s v="Richard Perkins"/>
        <s v="Katherine Smith"/>
        <s v="Mark Moore"/>
        <s v="Kenneth Brown"/>
        <s v="Laura Vega"/>
        <s v="Dustin Anderson"/>
        <s v="Heather Gonzales"/>
        <s v="Angelica Thomas"/>
        <s v="Tammy Pineda"/>
        <s v="Jacqueline Heath"/>
        <s v="Christy Scott"/>
        <s v="Jimmy Nichols"/>
        <s v="Seth Roberts"/>
        <s v="Kathy Hensley"/>
        <s v="Jessica Cooper"/>
        <s v="Tanya Townsend"/>
        <s v="James Rivas"/>
        <s v="Frank Reed"/>
        <s v="Robert Martin"/>
        <s v="Larry Fuller"/>
        <s v="Cassidy Long"/>
        <s v="Lori Gray"/>
        <s v="Karen Schultz"/>
        <s v="Jessica Rogers"/>
        <s v="Lisa Martinez"/>
        <s v="Brandon Mays"/>
        <s v="Dustin Hinton"/>
        <s v="Matthew Wilson"/>
        <s v="Kimberly Nunez"/>
        <s v="Kevin Williams"/>
        <s v="Daniel Rogers"/>
        <s v="Kristen Blair"/>
        <s v="Kayla Stanton"/>
        <s v="Autumn Little"/>
        <s v="William Hatfield"/>
        <s v="Deborah Hunt"/>
        <s v="Regina Porter"/>
        <s v="Samantha Hall"/>
        <s v="Charles Hobbs"/>
        <s v="Anthony Lowe"/>
        <s v="Karen Reed"/>
        <s v="Alan Zamora"/>
        <s v="Nancy Green"/>
        <s v="Deanna Rose"/>
        <s v="Tyler Wade"/>
        <s v="Sean Butler"/>
        <s v="Joshua Rodriguez"/>
        <s v="Mary Taylor"/>
        <s v="Thomas Thompson"/>
        <s v="Larry Watson"/>
        <s v="Tracey Reynolds"/>
        <s v="Paul Delacruz"/>
        <s v="Travis Cervantes"/>
        <s v="Andrea Burch"/>
        <s v="Sheri Anderson"/>
        <s v="Joyce Foster"/>
        <s v="Scott Richardson"/>
        <s v="Craig Little"/>
        <s v="Matthew Warner"/>
        <s v="Victoria Travis"/>
        <s v="Sergio Brown"/>
        <s v="Breanna Howell"/>
        <s v="Gregory Mahoney"/>
        <s v="Mr. Jacob Perez PhD"/>
        <s v="lisa fowler dds"/>
        <s v="Adrian Deleon"/>
        <s v="Jennifer Alvarado"/>
        <s v="Kaitlyn Richardson"/>
        <s v="Derek Bush"/>
        <s v="Thomas Richards"/>
        <s v="Julie Drake"/>
        <s v="Tracie White"/>
        <s v="Melissa Cruz"/>
        <s v="Sherri Rice"/>
        <s v="Jessica Butler"/>
        <s v="Robert Holland"/>
        <s v="Alicia Thomas"/>
        <s v="Darlene Cole"/>
        <s v="Lee Blair"/>
        <s v="John Raymond"/>
        <s v="Robert Hall"/>
        <s v="Amanda Bailey"/>
        <s v="Justin Olsen"/>
        <s v="Mitchell Shepherd"/>
        <s v="Allison Coleman"/>
        <s v="Nicholas Nelson"/>
        <s v="Leah Harper"/>
        <s v="Brian Byrd"/>
        <s v="Jennifer Kelly"/>
        <s v="William Clark"/>
        <s v="Brian Walsh"/>
        <s v="Lucas Cortez"/>
        <s v="Tyler Schultz"/>
        <s v="Monica Horton"/>
        <s v="Joseph Hammond"/>
        <s v="Crystal Ross"/>
        <s v="Mark Moody"/>
        <s v="Craig Miller"/>
        <s v="Steven Brown"/>
        <s v="Sara Heath"/>
        <s v="Rickey Martinez DDS"/>
        <s v="Ronald Goodwin"/>
        <s v="Chad Pena"/>
        <s v="Kenneth Gonzalez"/>
        <s v="Debra Booker"/>
        <s v="Collin Rivera"/>
        <s v="Dan Smith"/>
        <s v="Bradley Flynn"/>
        <s v="Emily Rodriguez"/>
        <s v="Emily Barrett"/>
        <s v="Elizabeth Kelly"/>
        <s v="Larry Haynes"/>
        <s v="George Rollins"/>
        <s v="Olivia Harris"/>
        <s v="Jeffrey Smith"/>
        <s v="Elizabeth Cook"/>
        <s v="Catherine Rasmussen"/>
        <s v="David Craig"/>
        <s v="Jason Jackson"/>
        <s v="Melissa Carrillo"/>
        <s v="William Parker"/>
        <s v="Jacqueline Brady"/>
        <s v="Sean Robles"/>
        <s v="Brooke Bennett"/>
        <s v="Matthew Stevenson"/>
        <s v="Ashley Morgan"/>
        <s v="Christopher Nichols"/>
        <s v="Samuel Perez"/>
        <s v="Cynthia Conrad"/>
        <s v="David Mccoy"/>
        <s v="John Hansen"/>
        <s v="Sarah Schaefer"/>
        <s v="Mary Gilbert"/>
        <s v="Amanda Dorsey"/>
        <s v="Richard Snyder"/>
        <s v="Daniel Clements"/>
        <s v="Taylor Chambers"/>
        <s v="Jason Collins"/>
        <s v="Vincent Mcneil"/>
        <s v="Michael Vincent"/>
        <s v="Victoria Banks"/>
        <s v="Carla Rodriguez"/>
        <s v="Rebecca Byrd"/>
        <s v="Emily Rowe"/>
        <s v="Sarah Herring"/>
        <s v="Erin Hernandez"/>
        <s v="Christopher Cruz"/>
        <s v="Michele Roberts"/>
        <s v="Thomas Smith"/>
        <s v="Daniel Burgess"/>
        <s v="Paula Atkinson"/>
        <s v="Denise Bright"/>
        <s v="Melissa Carter"/>
        <s v="Jacqueline Mitchell"/>
        <s v="John Hall"/>
        <s v="Mario King"/>
        <s v="Jessica Maldonado"/>
        <s v="Nicholas Johnson"/>
        <s v="Hunter Montoya"/>
        <s v="Patrick Castro"/>
        <s v="Cathy Lopez"/>
        <s v="Shannon Perez"/>
        <s v="Brett Baker"/>
        <s v="Steven Kennedy"/>
        <s v="Samuel Walker"/>
        <s v="Ashley Brown"/>
        <s v="Nancy Johnson"/>
        <s v="Ashley Lewis"/>
        <s v="Phyllis Dunn"/>
        <s v="Kelly Brooks"/>
        <s v="Jeffrey Thornton"/>
        <s v="David Cross"/>
        <s v="robert anderson"/>
        <s v="Mark Mitchell"/>
        <s v="Jacqueline Smith"/>
        <s v="Johnny Morgan"/>
        <s v="Stephanie Perkins"/>
        <s v="Andrea Sims"/>
        <s v="Elaine Rivera"/>
        <s v="Erica Medina"/>
        <s v="Amanda Smith"/>
        <s v="Carol Kim"/>
        <s v="Matthew Jackson"/>
        <s v="Marvin Hughes"/>
        <s v="Jennifer Hill"/>
        <s v="Heather Rogers"/>
        <s v="Cory Davis"/>
        <s v="Jennifer Taylor"/>
        <s v="Darin Brown"/>
        <s v="Allen Wallace"/>
        <s v="Stephanie Ramirez"/>
        <s v="Kristina Wyatt"/>
        <s v="Edward Patterson"/>
        <s v="John Hess"/>
        <s v="Mary Gregory"/>
        <s v="Kayla Hill"/>
        <s v="Allen Newman"/>
        <s v="Kim Watkins"/>
        <s v="Nicole Ortega"/>
        <s v="Shelby Gonzales"/>
        <s v="Diana Butler"/>
        <s v="Kevin Wilson"/>
        <s v="Michael Friedman"/>
        <s v="Rachel Herring"/>
        <s v="Lisa Lee"/>
        <s v="Zachary Harris"/>
        <s v="Chelsea King"/>
        <s v="Caitlin Pham"/>
        <s v="Samantha Ortega"/>
        <s v="John Lowe DDS"/>
        <s v="Dylan Baker"/>
        <s v="David Roy"/>
        <s v="Debra King"/>
        <s v="Thomas Jones"/>
        <s v="Ethan Macias"/>
        <s v="Sandra Jones"/>
        <s v="John Wilson"/>
        <s v="Jamie Larson"/>
        <s v="Melissa Galvan"/>
        <s v="Steven Olsen"/>
        <s v="Gregory Mathis"/>
        <s v="William Obrien"/>
        <s v="Larry Lloyd"/>
        <s v="Gabrielle Hernandez"/>
        <s v="Daniel Wood"/>
        <s v="Joshua Alvarado"/>
        <s v="Mary Wu"/>
        <s v="Gary Little"/>
        <s v="Justin Gilmore"/>
        <s v="Jacob Adams"/>
        <s v="Tina Fowler"/>
        <s v="Emily Johnson"/>
        <s v="Melissa Morales"/>
        <s v="Monica Martin"/>
        <s v="Bobby Mckee"/>
        <s v="Mary Davis"/>
        <s v="Raymond Garcia"/>
        <s v="Rachel Porter"/>
        <s v="Randy Hall"/>
        <s v="Marilyn Parker"/>
        <s v="Anthony Best"/>
        <s v="Tanya Parks"/>
        <s v="Robert Alvarez"/>
        <s v="Dalton Mendoza"/>
        <s v="Debra Snyder"/>
        <s v="Casey Hines"/>
        <s v="John Gray"/>
        <s v="Julie Anderson"/>
        <s v="Sarah Harris"/>
        <s v="Jamie Hanson"/>
        <s v="Melissa Ford"/>
        <s v="Gregory Allen"/>
        <s v="Joshua Bush"/>
        <s v="Heather Baxter"/>
        <s v="Claire Kent"/>
        <s v="Karina Wilkins"/>
        <s v="Brian Cook"/>
        <s v="Stephen Willis"/>
        <s v="Kenneth Johnson"/>
        <s v="Lee Stephens"/>
        <s v="Nicole Cruz"/>
        <s v="Erica Poole"/>
        <s v="John Jones"/>
        <s v="Luis Pearson"/>
        <s v="Donna Higgins"/>
        <s v="Ashley Ellis"/>
        <s v="James Henry"/>
        <s v="Michelle Dougherty"/>
        <s v="Jennifer Patton"/>
        <s v="Stephanie Stone MD"/>
        <s v="Jonathan Obrien"/>
        <s v="Sara Ramirez"/>
        <s v="Alyssa Chavez"/>
        <s v="Megan Riley"/>
        <s v="Joseph Christian"/>
        <s v="Philip Watson III"/>
        <s v="Jeffrey Harris DDS"/>
        <s v="Kimberly Liu"/>
        <s v="Chelsea Newman"/>
        <s v="Matthew Rogers"/>
        <s v="Kathryn Morrison"/>
        <s v="John Lopez"/>
        <s v="Dawn Wright"/>
        <s v="Michael Taylor"/>
        <s v="William Martin"/>
        <s v="Denise Young"/>
        <s v="Patrick Johnson"/>
        <s v="Beth Osborne"/>
        <s v="Justin Williams"/>
        <s v="Michael Ortega"/>
        <s v="Eric Johnson"/>
        <s v="Janet Mccullough"/>
        <s v="Justin Smith"/>
        <s v="Angela Scott"/>
        <s v="Dr. Philip Martin MD"/>
        <s v="Susan Curtis"/>
        <s v="Mary Vazquez"/>
        <s v="Lisa Vega"/>
        <s v="Christina White"/>
        <s v="Julie Sullivan"/>
        <s v="Mary Smith"/>
        <s v="Christopher Thomas"/>
        <s v="Eduardo Kennedy"/>
        <s v="Steven Lewis"/>
        <s v="Seth Stewart"/>
        <s v="Joyce Powell"/>
        <s v="Jamie Peters"/>
        <s v="Vicki Ball"/>
        <s v="Lauren Holland"/>
        <s v="Tony Carson"/>
        <s v="Erin Garcia"/>
        <s v="Daniel Young"/>
        <s v="Kelsey Hammond"/>
        <s v="Joshua Aguilar"/>
        <s v="Kyle Duran"/>
        <s v="Kyle Moore"/>
        <s v="Kenneth Savage"/>
        <s v="Jonathan Ferguson"/>
        <s v="Justin Juarez"/>
        <s v="Jack Johnson"/>
        <s v="Ronald Harris"/>
        <s v="Jason Robinson"/>
        <s v="Blake Bates"/>
        <s v="Virginia White"/>
        <s v="Belinda Hardy"/>
        <s v="Calvin Diaz"/>
        <s v="Miguel Watson"/>
        <s v="Timothy Sanchez"/>
        <s v="Michael Edwards"/>
        <s v="Timothy Burns"/>
        <s v="Natalie Glover"/>
        <s v="Stacie Holmes"/>
        <s v="Anthony Ali"/>
        <s v="Alex Bernard"/>
        <s v="Kristi Taylor"/>
        <s v="Gary Matthews"/>
        <s v="Christina Payne"/>
        <s v="Brandi Beard"/>
        <s v="Joshua Hoover"/>
        <s v="Judy Mendoza"/>
        <s v="Timothy James"/>
        <s v="Andrew Brown"/>
        <s v="Kelly Herman"/>
        <s v="Kathryn Camacho MD"/>
        <s v="Natasha Morrow"/>
        <s v="Christina Steele MD"/>
        <s v="Jimmy Bruce"/>
        <s v="Dr. Victor Snyder"/>
        <s v="Mark Collins"/>
        <s v="James Riley"/>
        <s v="Jessica Jones"/>
        <s v="Joseph Russell"/>
        <s v="Robert Hoover"/>
        <s v="Amanda Edwards"/>
        <s v="David Myers"/>
        <s v="Monique Hernandez MD"/>
        <s v="Dr. Jesus Roy"/>
        <s v="Angela Johnson"/>
        <s v="Scott Mejia"/>
        <s v="Stacey Gibson"/>
        <s v="Tammy Johnson"/>
        <s v="Michael Johnson"/>
        <s v="Melissa Cabrera"/>
        <s v="Cameron Hall"/>
        <s v="Chad Jones"/>
        <s v="Ashley Mendez"/>
        <s v="Yvonne Jones"/>
        <s v="Sheila Myers DDS"/>
        <s v="Christopher Murphy"/>
        <s v="Ronald Long"/>
        <s v="Lisa Estrada"/>
        <s v="Drew Mcguire"/>
        <s v="James Smith"/>
        <s v="Elizabeth Roberson"/>
        <s v="Meghan Diaz"/>
        <s v="Dennis White"/>
        <s v="Lisa Hunter"/>
        <s v="Michelle Harris"/>
        <s v="Susan Campos"/>
        <s v="Claire Bennett"/>
        <s v="Joseph Davis"/>
        <s v="Wendy Hines"/>
        <s v="Alicia Horn"/>
        <s v="Thomas Oneill"/>
        <s v="Dawn Freeman"/>
        <s v="Lisa Guerra"/>
        <s v="Carol Golden"/>
        <s v="Vanessa Carter"/>
        <s v="Tiffany Simpson"/>
        <s v="Kerri Miller"/>
        <s v="Michelle Hess"/>
        <s v="Cathy Rodriguez"/>
        <s v="Willie Hernandez"/>
        <s v="Jaime Taylor"/>
        <s v="Daniel Lynn"/>
        <s v="Juan Miller"/>
        <s v="Edward Lewis"/>
        <s v="Sara Cox"/>
        <s v="Nicole Mcdaniel"/>
        <s v="Brooke Alvarado"/>
        <s v="Kathryn Thompson"/>
        <s v="Cindy Wilson"/>
        <s v="Larry Brewer"/>
        <s v="Jeffery Brown"/>
        <s v="Kirsten Pena"/>
        <s v="Ryan Wang"/>
        <s v="Roberto Ryan"/>
        <s v="Marco Haas"/>
        <s v="Brad Soto"/>
        <s v="Kevin Ruiz"/>
        <s v="David Gutierrez"/>
        <s v="Peter Johnston"/>
        <s v="Michael Hartman"/>
        <s v="Aaron Gutierrez"/>
        <s v="Raymond Thomas"/>
        <s v="Jacob Gibbs"/>
        <s v="Cynthia Hernandez"/>
        <s v="Roger Davis MD"/>
        <s v="Stephen Ferrell"/>
        <s v="Michael Lamb"/>
        <s v="Jeffery Davidson"/>
        <s v="Brett Stewart"/>
        <s v="Jared Gregory"/>
        <s v="Jonathan Tate"/>
        <s v="Matthew Mayer"/>
        <s v="Sean Delgado"/>
        <s v="Melinda Mcgee DDS"/>
        <s v="Justin Oneal"/>
        <s v="Julie Brown MD"/>
        <s v="Daniel Perez"/>
        <s v="Elizabeth Boone"/>
        <s v="Dawn Cook"/>
        <s v="Tyler Kim"/>
        <s v="William Ortiz"/>
        <s v="James Alvarez"/>
        <s v="Joseph Thompson"/>
        <s v="William Rivera"/>
        <s v="Michele Cox"/>
        <s v="Kayla Garcia"/>
        <s v="Sarah Perry"/>
        <s v="Laura Edwards"/>
        <s v="Nathan Mclaughlin"/>
        <s v="Ellen Gordon MD"/>
        <s v="Jeffery Robinson"/>
        <s v="Danny Smith"/>
        <s v="Rebecca King"/>
        <s v="Brian Wise"/>
        <s v="Adriana Allen"/>
        <s v="William Miller"/>
        <s v="Tabitha Calhoun"/>
        <s v="Mary Schroeder"/>
        <s v="Elizabeth Reyes"/>
        <s v="Anna Williams"/>
        <s v="Sharon Kerr"/>
        <s v="Elizabeth Miles"/>
        <s v="Meredith Stewart"/>
        <s v="Julie Roberts"/>
        <s v="Richard Simon"/>
        <s v="Mr. Luke Bradley PhD"/>
        <s v="Michelle Gilbert"/>
        <s v="Sarah Walker"/>
        <s v="Michael Wiley"/>
        <s v="Taylor Mills"/>
        <s v="Charles Powell"/>
        <s v="Robert Garcia"/>
        <s v="Jamie Adams"/>
        <s v="Rebecca Mathis"/>
        <s v="Juan Le"/>
        <s v="Phillip Griffin"/>
        <s v="Albert Key"/>
        <s v="Stephanie Mcdaniel"/>
        <s v="Troy Hendrix"/>
        <s v="Amy Hall"/>
        <s v="Gregory Dean"/>
        <s v="Angela Henderson"/>
        <s v="Joshua Jones"/>
        <s v="Eric Larson"/>
        <s v="Edward Howard"/>
        <s v="Arthur Harrison"/>
        <s v="Kimberly Brown"/>
        <s v="Michael Thomas"/>
        <s v="Anthony Ray"/>
        <s v="Mallory Dickerson"/>
        <s v="Jenny Black"/>
        <s v="Barbara Moore"/>
        <s v="Steven Smith"/>
        <s v="Kenneth Perez"/>
        <s v="Caroline Prince"/>
        <s v="Antonio Kaufman"/>
        <s v="Jeffrey Bailey"/>
        <s v="Jade Fleming"/>
        <s v="Kathy Davis"/>
        <s v="Logan Burgess"/>
        <s v="Richard Harris"/>
        <s v="Michelle Williams"/>
        <s v="Emily Price"/>
        <s v="Sarah Davila"/>
        <s v="Chase Castro"/>
        <s v="Tracey Hartman"/>
        <s v="Mario Green"/>
        <s v="Cindy Taylor"/>
        <s v="Cynthia Franklin"/>
        <s v="Jacob Johnson"/>
        <s v="Daniel Norman"/>
        <s v="Bryan Miller"/>
        <s v="Henry Duncan"/>
        <s v="Teresa Martin"/>
        <s v="Stephanie Willis"/>
        <s v="Dr. Joshua Jones"/>
        <s v="Suzanne Wilkerson"/>
        <s v="Brandon Miller"/>
        <s v="Melissa Patrick"/>
        <s v="Michael White"/>
        <s v="Lauren Guzman"/>
        <s v="David Allison"/>
        <s v="Sheryl Parker"/>
        <s v="Kimberly West"/>
        <s v="Rebecca May"/>
        <s v="Maria Cummings"/>
        <s v="Jodi Carson"/>
        <s v="Donald Bennett"/>
        <s v="Emily Smith"/>
        <s v="Nicholas Williams"/>
        <s v="Michael Griffin"/>
        <s v="Zachary Keller"/>
        <s v="James Wells"/>
        <s v="Jasmin House"/>
        <s v="Ashley Anderson"/>
        <s v="Jill Lopez"/>
        <s v="Brian Marsh"/>
        <s v="Catherine Rios"/>
        <s v="Lisa Hendrix"/>
        <s v="Jonathan Schwartz"/>
        <s v="William Mejia"/>
        <s v="Sylvia Anderson"/>
        <s v="James Woodward"/>
        <s v="Robin Harvey"/>
        <s v="Sheryl Bates"/>
        <s v="Kevin Mcconnell"/>
        <s v="Anthony Hanson"/>
        <s v="Wanda Frye"/>
        <s v="Nicole Lopez"/>
        <s v="Jacob Young"/>
        <s v="Jesus Burch"/>
        <s v="Sherry Cross"/>
        <s v="Kevin Gomez"/>
        <s v="Lance Schwartz PhD"/>
        <s v="Tyler Chen"/>
        <s v="Matthew Patterson"/>
        <s v="Casey Bradford"/>
        <s v="Gabriel Simmons"/>
        <s v="Jessica Thomas"/>
        <s v="Kimberly Mcdonald"/>
        <s v="Jennifer Banks"/>
        <s v="Emily Burch"/>
        <s v="Christian Weber"/>
        <s v="James Wilson"/>
        <s v="Nicole Ellis"/>
        <s v="Shannon Nichols"/>
        <s v="Shawn Black"/>
        <s v="Corey Johnson"/>
        <s v="William Cooper"/>
        <s v="Terry Johnson"/>
        <s v="Nicole Holland"/>
        <s v="John Stout"/>
      </sharedItems>
    </cacheField>
    <cacheField name="BookID" numFmtId="0">
      <sharedItems/>
    </cacheField>
    <cacheField name="BookTitle" numFmtId="0">
      <sharedItems count="1176">
        <s v="Which level"/>
        <s v="Here level"/>
        <s v="Just list"/>
        <s v="Serious there also true"/>
        <s v="She measure"/>
        <s v="Himself resource fall"/>
        <s v="Call religious score strong"/>
        <s v="Truth woman allow"/>
        <s v="Save hundred unit letter"/>
        <s v="Always"/>
        <s v="Control cultural"/>
        <s v="Pretty system government"/>
        <s v="Real term public"/>
        <s v="Truth"/>
        <s v="Mention marriage"/>
        <s v="Large minute appear"/>
        <s v="Painting yard"/>
        <s v="Her structure"/>
        <s v="Sister commercial lawyer"/>
        <s v="Appear factor possible"/>
        <s v="Minute their likely"/>
        <s v="Color"/>
        <s v="World position"/>
        <s v="Account million result"/>
        <s v="Head total sell program"/>
        <s v="Act exist argue"/>
        <s v="Specific everything"/>
        <s v="Back present"/>
        <s v="Hospital goal present"/>
        <s v="Wide"/>
        <s v="Material word"/>
        <s v="Might win pay"/>
        <s v="Morning past"/>
        <s v="Pm then"/>
        <s v="Camera despite"/>
        <s v="Represent too"/>
        <s v="Agree suddenly"/>
        <s v="Arm once"/>
        <s v="Health sell"/>
        <s v="Among"/>
        <s v="Simply fact"/>
        <s v="Much evidence"/>
        <s v="Approach"/>
        <s v="Part black"/>
        <s v="Draw public"/>
        <s v="Late watch read"/>
        <s v="Apply government method suddenly"/>
        <s v="Statement late live"/>
        <s v="Reason participant"/>
        <s v="Power until source worker"/>
        <s v="Know water"/>
        <s v="Want nation view finally"/>
        <s v="Apply pattern"/>
        <s v="International their"/>
        <s v="Test score second"/>
        <s v="Eat best"/>
        <s v="Exactly range believe"/>
        <s v="Night blue little herself"/>
        <s v="Or prevent agreement"/>
        <s v="Tax without"/>
        <s v="Yet quickly"/>
        <s v="Already could"/>
        <s v="Positive way"/>
        <s v="Shake drive"/>
        <s v="Maintain some lose"/>
        <s v="Or"/>
        <s v="Including news vote"/>
        <s v="Size voice"/>
        <s v="Discussion skill"/>
        <s v="Share whatever"/>
        <s v="Catch work summer explain"/>
        <s v="Knowledge establish"/>
        <s v="Look every"/>
        <s v="Begin that wind"/>
        <s v="Mean forward"/>
        <s v="Cut admit"/>
        <s v="Life she fire"/>
        <s v="Appear interview would another"/>
        <s v="Practice father"/>
        <s v="Late begin"/>
        <s v="Successful"/>
        <s v="Gun area"/>
        <s v="Parent eat skill"/>
        <s v="Prove tax"/>
        <s v="Himself pattern environment admit"/>
        <s v="Least current"/>
        <s v="Know democratic still"/>
        <s v="Administration"/>
        <s v="Order"/>
        <s v="Language current"/>
        <s v="Sell born career"/>
        <s v="Music large"/>
        <s v="Cup player population"/>
        <s v="State follow about"/>
        <s v="For tonight allow"/>
        <s v="Support defense"/>
        <s v="Number young"/>
        <s v="West officer"/>
        <s v="Especially improve seek"/>
        <s v="Activity past"/>
        <s v="System hard bag"/>
        <s v="Research"/>
        <s v="Total message activity"/>
        <s v="Push learn"/>
        <s v="Group imagine PM"/>
        <s v="Scene start"/>
        <s v="Entire couple"/>
        <s v="Study wonder"/>
        <s v="Tonight however threat"/>
        <s v="Use author from"/>
        <s v="Director position reason across"/>
        <s v="Can section"/>
        <s v="Finally too enough onto"/>
        <s v="Task morning community"/>
        <s v="More natural commercial"/>
        <s v="Policy turn"/>
        <s v="Prepare trial"/>
        <s v="Professor record style"/>
        <s v="Measure suggest possible"/>
        <s v="Know space against safe"/>
        <s v="Pay ahead few magazine"/>
        <s v="Church if"/>
        <s v="Evening deal public"/>
        <s v="Fill"/>
        <s v="Reality different"/>
        <s v="Account assume"/>
        <s v="Message hotel"/>
        <s v="House political"/>
        <s v="Near condition cost"/>
        <s v="Beat maintain"/>
        <s v="Who training size"/>
        <s v="Player send"/>
        <s v="Produce trip site"/>
        <s v="Career second"/>
        <s v="American mother"/>
        <s v="Employee would"/>
        <s v="Doctor maybe campaign"/>
        <s v="Weight here"/>
        <s v="Great rise"/>
        <s v="Mean fund"/>
        <s v="Hour however"/>
        <s v="Personal safe summer"/>
        <s v="Data happy"/>
        <s v="Shoulder debate"/>
        <s v="Partner another"/>
        <s v="Father center"/>
        <s v="Government decade citizen avoid"/>
        <s v="Drive food"/>
        <s v="Night all"/>
        <s v="Yet reach question"/>
        <s v="Purpose trial"/>
        <s v="Throughout statement husband"/>
        <s v="If"/>
        <s v="Mention own"/>
        <s v="Different imagine down"/>
        <s v="Image process machine"/>
        <s v="Consider myself"/>
        <s v="Part attorney"/>
        <s v="Manage wish condition"/>
        <s v="Yard series beat"/>
        <s v="All why"/>
        <s v="Whose trade"/>
        <s v="Whole traditional"/>
        <s v="Chair"/>
        <s v="Theory fall wall simple"/>
        <s v="Call artist through"/>
        <s v="Reveal reflect"/>
        <s v="Business success"/>
        <s v="Notice Mrs language"/>
        <s v="Interesting either"/>
        <s v="Whether remember"/>
        <s v="Perhaps low economy page"/>
        <s v="Wish"/>
        <s v="Describe"/>
        <s v="Election gun"/>
        <s v="We town too"/>
        <s v="Institution night pull"/>
        <s v="Story partner professional"/>
        <s v="American list"/>
        <s v="Draw study"/>
        <s v="Source affect too"/>
        <s v="Simply available"/>
        <s v="Mission bit"/>
        <s v="Specific eat"/>
        <s v="Matter community fund"/>
        <s v="Information once affect"/>
        <s v="Type stay politics"/>
        <s v="Per executive let"/>
        <s v="Nothing about"/>
        <s v="Field better"/>
        <s v="International college"/>
        <s v="Improve become price against"/>
        <s v="Major of determine"/>
        <s v="Allow"/>
        <s v="Walk blue address"/>
        <s v="Hotel imagine sign"/>
        <s v="Reach game black"/>
        <s v="Manage catch maybe"/>
        <s v="Activity system"/>
        <s v="Around garden"/>
        <s v="Report every force"/>
        <s v="Anything skill blood"/>
        <s v="Include know"/>
        <s v="Adult"/>
        <s v="Decade step"/>
        <s v="Baby realize"/>
        <s v="Certain option"/>
        <s v="Audience into think"/>
        <s v="Explain discover"/>
        <s v="Card throughout across"/>
        <s v="Herself wrong deal brother"/>
        <s v="Type action"/>
        <s v="Relate tree"/>
        <s v="Avoid financial career"/>
        <s v="Budget season"/>
        <s v="Carry movie"/>
        <s v="Spend"/>
        <s v="Consider box"/>
        <s v="Despite animal"/>
        <s v="Happy"/>
        <s v="Perform wait wait"/>
        <s v="From house push stuff"/>
        <s v="Front action"/>
        <s v="As value recently"/>
        <s v="Notice cell"/>
        <s v="House food"/>
        <s v="Particular trouble soon"/>
        <s v="Organization himself play whole"/>
        <s v="Difficult doctor"/>
        <s v="Thus movie and"/>
        <s v="Tv during song"/>
        <s v="Represent pretty ten"/>
        <s v="Glass trip though"/>
        <s v="Region where gas"/>
        <s v="Yet"/>
        <s v="Successful move"/>
        <s v="Party computer base"/>
        <s v="Office"/>
        <s v="After"/>
        <s v="Nation do price"/>
        <s v="Among after value"/>
        <s v="Such step way"/>
        <s v="Board player"/>
        <s v="Way style difficult"/>
        <s v="Goal bit alone wife"/>
        <s v="She so event"/>
        <s v="Surface music"/>
        <s v="Technology guess"/>
        <s v="Hope these"/>
        <s v="Knowledge white"/>
        <s v="Want pretty"/>
        <s v="Nor book"/>
        <s v="Him truth seem"/>
        <s v="Heart issue top"/>
        <s v="Close free mention"/>
        <s v="Free"/>
        <s v="Effort white any majority"/>
        <s v="Picture event place four"/>
        <s v="Occur type"/>
        <s v="Key send make"/>
        <s v="Market region issue"/>
        <s v="Suddenly medical"/>
        <s v="Car rock billion"/>
        <s v="Difficult others"/>
        <s v="Church discover ago"/>
        <s v="Space them"/>
        <s v="Toward spend"/>
        <s v="Commercial move finally"/>
        <s v="Now thus because"/>
        <s v="Treatment place"/>
        <s v="Technology real oil"/>
        <s v="Stop opportunity tonight"/>
        <s v="True somebody"/>
        <s v="Third whatever"/>
        <s v="Consider or"/>
        <s v="Relationship treatment"/>
        <s v="Would large"/>
        <s v="Common hear simple"/>
        <s v="Will foot wait"/>
        <s v="Though nation during community"/>
        <s v="Prove off"/>
        <s v="Expert at health"/>
        <s v="Debate deep"/>
        <s v="Become medical"/>
        <s v="As name manager"/>
        <s v="Seven exist whatever development"/>
        <s v="Great forward"/>
        <s v="School"/>
        <s v="Before station"/>
        <s v="Nothing approach image"/>
        <s v="Which"/>
        <s v="West however election"/>
        <s v="Writer despite"/>
        <s v="Arrive"/>
        <s v="Leader well they most"/>
        <s v="Set wall"/>
        <s v="Summer agent improve"/>
        <s v="Present listen"/>
        <s v="Drive recognize accept"/>
        <s v="Team provide"/>
        <s v="Religious partner southern"/>
        <s v="Where member"/>
        <s v="Radio we crime"/>
        <s v="Ok American probably"/>
        <s v="Strategy never anyone"/>
        <s v="News air"/>
        <s v="Always lot"/>
        <s v="Surface daughter hair"/>
        <s v="Affect a coach"/>
        <s v="Usually pay attorney"/>
        <s v="Stay beyond"/>
        <s v="Offer say"/>
        <s v="Job somebody"/>
        <s v="Personal"/>
        <s v="Knowledge other ground"/>
        <s v="Wear life song"/>
        <s v="Person very always"/>
        <s v="Must government"/>
        <s v="Something describe security"/>
        <s v="Old billion research"/>
        <s v="Final responsibility"/>
        <s v="Music thought"/>
        <s v="Wall center its"/>
        <s v="Peace collection theory"/>
        <s v="Leg see low true"/>
        <s v="Discuss bad article"/>
        <s v="Six"/>
        <s v="Space art bed wall"/>
        <s v="President read lawyer"/>
        <s v="Course turn also"/>
        <s v="Record statement phone"/>
        <s v="Recognize range since particularly"/>
        <s v="Bit bed"/>
        <s v="Actually west"/>
        <s v="Real teacher"/>
        <s v="Better"/>
        <s v="Dinner side"/>
        <s v="Bad knowledge already"/>
        <s v="Here positive necessary"/>
        <s v="Receive add past"/>
        <s v="Service go"/>
        <s v="Technology"/>
        <s v="Partner we guess record"/>
        <s v="Open large difficult summer"/>
        <s v="Research base"/>
        <s v="Student child"/>
        <s v="President food news"/>
        <s v="Station resource lot"/>
        <s v="Sort group"/>
        <s v="Than pass"/>
        <s v="Drug economic"/>
        <s v="Significant too fill"/>
        <s v="Standard real"/>
        <s v="Move term"/>
        <s v="Treatment in weight"/>
        <s v="Entire far admit"/>
        <s v="Will system call"/>
        <s v="Performance which"/>
        <s v="New hotel"/>
        <s v="Station else nation"/>
        <s v="Hundred owner baby"/>
        <s v="Piece protect"/>
        <s v="Fine move"/>
        <s v="Weight attorney"/>
        <s v="Forward city direction"/>
        <s v="Evening detail under"/>
        <s v="Better company"/>
        <s v="Vote source outside"/>
        <s v="Crime market"/>
        <s v="He almost health light"/>
        <s v="Course plant"/>
        <s v="Discover truth about"/>
        <s v="Dream agree"/>
        <s v="Idea each south"/>
        <s v="Away specific"/>
        <s v="Mean sing"/>
        <s v="Learn enter military"/>
        <s v="Defense result"/>
        <s v="Brother old"/>
        <s v="Defense enjoy newspaper"/>
        <s v="Wonder position save"/>
        <s v="Interview worry edge"/>
        <s v="Generation behind"/>
        <s v="Of move somebody"/>
        <s v="Idea direction"/>
        <s v="Indicate rich"/>
        <s v="Bring picture"/>
        <s v="Main"/>
        <s v="Billion similar"/>
        <s v="Pressure father exist hour"/>
        <s v="Task Democrat last"/>
        <s v="Early prepare"/>
        <s v="Help executive arrive"/>
        <s v="Church on"/>
        <s v="Never day"/>
        <s v="Guess growth"/>
        <s v="Make machine budget"/>
        <s v="Heavy issue"/>
        <s v="Pull behind bring"/>
        <s v="Professor more"/>
        <s v="Land rate treat"/>
        <s v="Goal child development"/>
        <s v="Few remain"/>
        <s v="High"/>
        <s v="Though resource five"/>
        <s v="Thought tough everybody"/>
        <s v="Nor city"/>
        <s v="Probably seek subject"/>
        <s v="Security although"/>
        <s v="Tell should away"/>
        <s v="Option loss"/>
        <s v="Which money"/>
        <s v="Analysis per"/>
        <s v="Piece thought during fly"/>
        <s v="Particularly fast day"/>
        <s v="Answer accept"/>
        <s v="Entire month"/>
        <s v="Together training few"/>
        <s v="Administration despite everyone"/>
        <s v="Difference back"/>
        <s v="Later light avoid"/>
        <s v="May agent"/>
        <s v="Purpose present Mr"/>
        <s v="Goal girl culture"/>
        <s v="Nation reduce lot"/>
        <s v="Challenge federal"/>
        <s v="Structure body fine include"/>
        <s v="Finally protect"/>
        <s v="Choose mission ten"/>
        <s v="School into"/>
        <s v="Per occur speech"/>
        <s v="Computer alone"/>
        <s v="Seem heart arrive"/>
        <s v="Everyone window"/>
        <s v="Trip again since front"/>
        <s v="Good simply"/>
        <s v="Window support early"/>
        <s v="How"/>
        <s v="Mouth young simply"/>
        <s v="Change cultural"/>
        <s v="Cause official"/>
        <s v="Professional scene author"/>
        <s v="Wait reality"/>
        <s v="Business new public"/>
        <s v="Nice effort surface"/>
        <s v="Political threat"/>
        <s v="World sit"/>
        <s v="Hear black writer"/>
        <s v="National feeling"/>
        <s v="Happen network represent"/>
        <s v="Theory charge"/>
        <s v="Understand citizen"/>
        <s v="Letter process cause"/>
        <s v="Beyond each teacher"/>
        <s v="Support well"/>
        <s v="Girl ready"/>
        <s v="Interview sound"/>
        <s v="Shake spring care"/>
        <s v="Yourself what lot"/>
        <s v="First wind view"/>
        <s v="Eight"/>
        <s v="Clear resource follow"/>
        <s v="Example relate break"/>
        <s v="Treat"/>
        <s v="Itself TV"/>
        <s v="Source raise"/>
        <s v="Gun watch culture identify"/>
        <s v="Enter dream"/>
        <s v="Affect son sister"/>
        <s v="Eight ability section"/>
        <s v="Fly ground measure"/>
        <s v="Find reveal"/>
        <s v="Themselves in from"/>
        <s v="Toward area"/>
        <s v="Simply cell recently"/>
        <s v="Our deal record"/>
        <s v="Go society interest"/>
        <s v="Star long"/>
        <s v="Tax hour budget more"/>
        <s v="Table huge"/>
        <s v="Those attack themselves together"/>
        <s v="Reveal each them"/>
        <s v="Goal thank"/>
        <s v="Population reflect issue father"/>
        <s v="What seem"/>
        <s v="Argue sort"/>
        <s v="Half three board"/>
        <s v="Write very"/>
        <s v="Similar whatever care"/>
        <s v="From son account little"/>
        <s v="Image Mrs"/>
        <s v="Instead resource"/>
        <s v="Budget"/>
        <s v="Our could reality"/>
        <s v="Box foreign deal whom"/>
        <s v="Care edge"/>
        <s v="Exactly however choice green"/>
        <s v="Home study"/>
        <s v="Heart score beautiful"/>
        <s v="Listen"/>
        <s v="Find available your prove"/>
        <s v="Allow page indicate"/>
        <s v="Police include dream"/>
        <s v="Information central"/>
        <s v="Draw able"/>
        <s v="Series film better"/>
        <s v="Similar attorney"/>
        <s v="Wall take"/>
        <s v="And fine"/>
        <s v="Artist glass"/>
        <s v="Part social"/>
        <s v="Record attention ability name"/>
        <s v="Skill could"/>
        <s v="The same ten"/>
        <s v="Must notice million"/>
        <s v="Marriage have"/>
        <s v="Join source successful"/>
        <s v="Seven everybody"/>
        <s v="Price senior whom down"/>
        <s v="Need meeting hope"/>
        <s v="Reach third else"/>
        <s v="Garden company"/>
        <s v="Fill customer off"/>
        <s v="Chance Democrat college"/>
        <s v="Act service place"/>
        <s v="He kid budget"/>
        <s v="Husband throughout pattern"/>
        <s v="Power on town"/>
        <s v="Game side"/>
        <s v="Mind either need"/>
        <s v="Lawyer modern south somebody"/>
        <s v="Process social room"/>
        <s v="Class argue"/>
        <s v="Bill fly"/>
        <s v="Economic open"/>
        <s v="High alone without"/>
        <s v="Four leg"/>
        <s v="Rest"/>
        <s v="Black tree"/>
        <s v="Ask house produce"/>
        <s v="Line board"/>
        <s v="Late"/>
        <s v="Forward trial"/>
        <s v="Plant ago"/>
        <s v="Home part"/>
        <s v="Authority music writer"/>
        <s v="Around today"/>
        <s v="Far happy fight"/>
        <s v="Mind beyond result"/>
        <s v="Media without who"/>
        <s v="Day relationship than buy"/>
        <s v="Threat yes often"/>
        <s v="Big strong above"/>
        <s v="Catch practice"/>
        <s v="Account year movement"/>
        <s v="Nice nation"/>
        <s v="Where today"/>
        <s v="Structure security good two"/>
        <s v="Thing able church"/>
        <s v="Record your"/>
        <s v="Dark hope"/>
        <s v="Long fire"/>
        <s v="New they ever long"/>
        <s v="Impact else born"/>
        <s v="Cultural put buy"/>
        <s v="Room short"/>
        <s v="Reflect"/>
        <s v="Son job watch attorney"/>
        <s v="Apply"/>
        <s v="Wife why"/>
        <s v="Quickly five direction"/>
        <s v="House attention check"/>
        <s v="Piece choice"/>
        <s v="Two son"/>
        <s v="Create issue"/>
        <s v="Or top"/>
        <s v="Score compare"/>
        <s v="Social much generation"/>
        <s v="Inside green"/>
        <s v="Loss test word produce"/>
        <s v="Trouble two"/>
        <s v="Shake research"/>
        <s v="Reach budget"/>
        <s v="Those small"/>
        <s v="Middle serve understand"/>
        <s v="Interview quickly central"/>
        <s v="Performance performance continue"/>
        <s v="Lay arm"/>
        <s v="Image purpose notice"/>
        <s v="Activity field weight"/>
        <s v="Ago event history"/>
        <s v="House chair occur"/>
        <s v="Event spend buy"/>
        <s v="Now act maybe way"/>
        <s v="Me over stock practice"/>
        <s v="Culture argue"/>
        <s v="Author"/>
        <s v="Send manage offer"/>
        <s v="News"/>
        <s v="Activity little"/>
        <s v="Will door case"/>
        <s v="Capital art"/>
        <s v="Staff rest"/>
        <s v="Despite easy there"/>
        <s v="Woman within"/>
        <s v="Laugh"/>
        <s v="Central professional sort"/>
        <s v="Put knowledge consumer"/>
        <s v="It sit"/>
        <s v="Avoid pay"/>
        <s v="Might free standard"/>
        <s v="A music per deal"/>
        <s v="Best weight yeah"/>
        <s v="Increase about catch hold"/>
        <s v="Third yeah"/>
        <s v="Government far"/>
        <s v="Quickly short measure"/>
        <s v="Inside section figure"/>
        <s v="Career hot"/>
        <s v="Third course interesting"/>
        <s v="Congress by old nature"/>
        <s v="Put star expect close"/>
        <s v="Day worry"/>
        <s v="Require difficult find"/>
        <s v="Notice sense pass"/>
        <s v="Oil size up"/>
        <s v="Design while"/>
        <s v="Commercial more"/>
        <s v="Set fine soldier"/>
        <s v="Experience suggest"/>
        <s v="Friend reveal no"/>
        <s v="Instead sea"/>
        <s v="Senior yeah"/>
        <s v="Later baby everybody"/>
        <s v="Hundred your"/>
        <s v="For art modern"/>
        <s v="Seat food sort"/>
        <s v="Republican"/>
        <s v="Capital soldier situation"/>
        <s v="Over pick"/>
        <s v="Decision edge"/>
        <s v="News better"/>
        <s v="Be"/>
        <s v="Finish recent each"/>
        <s v="Fish question lay"/>
        <s v="Choice yard list"/>
        <s v="Rise"/>
        <s v="Task without"/>
        <s v="Phone move base"/>
        <s v="Every bill"/>
        <s v="Drop necessary course"/>
        <s v="Democratic mother"/>
        <s v="Rule become"/>
        <s v="Home material the"/>
        <s v="Door my respond"/>
        <s v="Carry part"/>
        <s v="Recently some"/>
        <s v="Teacher eye star them"/>
        <s v="Peace"/>
        <s v="Full after wear"/>
        <s v="School price federal"/>
        <s v="Sense"/>
        <s v="Through well spend"/>
        <s v="Not shoulder"/>
        <s v="At two early company"/>
        <s v="Market"/>
        <s v="Environment what executive"/>
        <s v="Economic likely determine newspaper"/>
        <s v="Skill action view"/>
        <s v="Whether seven"/>
        <s v="Sit trial those"/>
        <s v="Later"/>
        <s v="Concern capital"/>
        <s v="Be entire phone actually"/>
        <s v="Newspaper put key"/>
        <s v="Different although wall"/>
        <s v="Picture particularly season together"/>
        <s v="Become option marriage"/>
        <s v="Section attorney last take"/>
        <s v="Task admit sit"/>
        <s v="Try occur"/>
        <s v="Ever"/>
        <s v="Focus politics major"/>
        <s v="Can"/>
        <s v="Care interest themselves"/>
        <s v="Fast foot whom"/>
        <s v="Letter possible"/>
        <s v="Black commercial"/>
        <s v="Mother ball"/>
        <s v="Decade section gun including"/>
        <s v="Hot tree cost"/>
        <s v="Experience let"/>
        <s v="Phone"/>
        <s v="Art allow"/>
        <s v="Remember share this"/>
        <s v="Amount finish"/>
        <s v="Girl last say"/>
        <s v="Stuff all arrive"/>
        <s v="Behavior"/>
        <s v="Friend style agent"/>
        <s v="Thank"/>
        <s v="Easy bar"/>
        <s v="In"/>
        <s v="Water investment federal"/>
        <s v="Mean"/>
        <s v="Field growth"/>
        <s v="Street president course"/>
        <s v="Writer raise rate"/>
        <s v="Stay determine number"/>
        <s v="Reveal second"/>
        <s v="Myself number hold"/>
        <s v="People instead thousand"/>
        <s v="Someone live bill"/>
        <s v="Treatment see point"/>
        <s v="Prepare world court"/>
        <s v="Positive near"/>
        <s v="Music human"/>
        <s v="House significant forget war"/>
        <s v="Physical prove"/>
        <s v="Education fear difficult"/>
        <s v="Father pass debate"/>
        <s v="Audience new although"/>
        <s v="Green treat speech"/>
        <s v="City if"/>
        <s v="Court break hear"/>
        <s v="Chair Mrs"/>
        <s v="Choose consider draw"/>
        <s v="Scene two among"/>
        <s v="Pressure American"/>
        <s v="Green while early"/>
        <s v="Six value blood"/>
        <s v="White it"/>
        <s v="Next admit"/>
        <s v="International play"/>
        <s v="Hit store"/>
        <s v="Director"/>
        <s v="Media suddenly"/>
        <s v="Manage piece"/>
        <s v="Campaign take mention"/>
        <s v="Local citizen"/>
        <s v="Behind staff"/>
        <s v="Peace least find"/>
        <s v="Others series lay"/>
        <s v="Thus will watch"/>
        <s v="Wife without"/>
        <s v="Sea hold"/>
        <s v="Mention smile"/>
        <s v="Clearly day"/>
        <s v="Claim particular"/>
        <s v="Factor buy"/>
        <s v="Second reduce career"/>
        <s v="Live"/>
        <s v="Poor film measure"/>
        <s v="Small approach doctor"/>
        <s v="Nothing"/>
        <s v="Friend pass"/>
        <s v="Future look"/>
        <s v="Nothing summer"/>
        <s v="Within major other"/>
        <s v="Beyond may official"/>
        <s v="Woman mother"/>
        <s v="Watch prevent"/>
        <s v="Interview professor per"/>
        <s v="Option"/>
        <s v="Wish fly admit"/>
        <s v="Friend clearly"/>
        <s v="Expect itself involve study"/>
        <s v="Item morning"/>
        <s v="Girl happy quickly"/>
        <s v="Lay region"/>
        <s v="Under little able"/>
        <s v="Health recognize"/>
        <s v="Each agent"/>
        <s v="Indeed fast too"/>
        <s v="Deep lay"/>
        <s v="Risk quickly finally"/>
        <s v="Exactly Republican"/>
        <s v="Television"/>
        <s v="Past try American"/>
        <s v="Surface past"/>
        <s v="Behavior available"/>
        <s v="Thought him may"/>
        <s v="Include form"/>
        <s v="Coach by"/>
        <s v="Free when recently"/>
        <s v="Star when"/>
        <s v="Investment figure sing"/>
        <s v="Center"/>
        <s v="Indeed trade main"/>
        <s v="Green level"/>
        <s v="Mind morning"/>
        <s v="Back wonder follow"/>
        <s v="Very population"/>
        <s v="Stuff yet"/>
        <s v="Fast forward appear"/>
        <s v="Single country huge"/>
        <s v="Need red"/>
        <s v="About nature social above"/>
        <s v="Wind minute never"/>
        <s v="Final usually former"/>
        <s v="Position clear question"/>
        <s v="Low machine"/>
        <s v="Sport catch"/>
        <s v="Project develop decide"/>
        <s v="Deal conference director"/>
        <s v="Easy stock"/>
        <s v="Art position staff"/>
        <s v="Majority reduce"/>
        <s v="Material economy"/>
        <s v="Compare two hand"/>
        <s v="Five PM glass"/>
        <s v="Admit smile"/>
        <s v="Gun mother paper"/>
        <s v="Traditional four talk"/>
        <s v="Though land garden"/>
        <s v="Read moment"/>
        <s v="Defense identify"/>
        <s v="Eat any"/>
        <s v="Herself"/>
        <s v="Decide"/>
        <s v="Visit key"/>
        <s v="State create"/>
        <s v="Moment customer"/>
        <s v="Prevent likely technology same"/>
        <s v="Region society"/>
        <s v="Recently take"/>
        <s v="Child pick artist clear"/>
        <s v="Own today"/>
        <s v="Hour indeed"/>
        <s v="Claim clear"/>
        <s v="Mrs collection"/>
        <s v="Nation somebody far"/>
        <s v="Ability rise"/>
        <s v="Care soon"/>
        <s v="Under treatment"/>
        <s v="Force may"/>
        <s v="Line perhaps enjoy"/>
        <s v="Allow personal"/>
        <s v="Beyond but"/>
        <s v="Look fall trip"/>
        <s v="Now small whole upon"/>
        <s v="Act feeling"/>
        <s v="Message pay race"/>
        <s v="Knowledge beyond lot"/>
        <s v="Half bad the"/>
        <s v="Car they"/>
        <s v="Red themselves"/>
        <s v="Early garden position"/>
        <s v="Bring stuff adult"/>
        <s v="Center color"/>
        <s v="Water require he"/>
        <s v="Help cause"/>
        <s v="Down"/>
        <s v="Likely red"/>
        <s v="Them change"/>
        <s v="Computer word"/>
        <s v="Lay agent account"/>
        <s v="Hot meet list"/>
        <s v="Leave while"/>
        <s v="Part until"/>
        <s v="Start test standard"/>
        <s v="Security human ground"/>
        <s v="Trip newspaper"/>
        <s v="Half energy smile"/>
        <s v="Both agency shoulder"/>
        <s v="Participant development great much"/>
        <s v="None push"/>
        <s v="Choose ground staff"/>
        <s v="More least low"/>
        <s v="Top Republican"/>
        <s v="Leader computer one"/>
        <s v="Cost edge"/>
        <s v="Country kid environment"/>
        <s v="Assume"/>
        <s v="Eat certainly way"/>
        <s v="Poor western market"/>
        <s v="Fire stock"/>
        <s v="Reason"/>
        <s v="Tonight"/>
        <s v="Nor speak"/>
        <s v="Receive hotel fly"/>
        <s v="Society relate choose"/>
        <s v="Themselves lay"/>
        <s v="Three blue property"/>
        <s v="Simply camera"/>
        <s v="Audience million strategy"/>
        <s v="What ability wonder"/>
        <s v="Benefit tax"/>
        <s v="Employee wonder scene"/>
        <s v="Cold push country"/>
        <s v="Standard something"/>
        <s v="Sometimes seek product"/>
        <s v="Result lead"/>
        <s v="Almost suggest behind"/>
        <s v="Less national"/>
        <s v="Animal firm stand"/>
        <s v="Season if story run"/>
        <s v="My establish indeed let"/>
        <s v="Card"/>
        <s v="Painting vote"/>
        <s v="Exactly while rich"/>
        <s v="Similar gun"/>
        <s v="See exactly"/>
        <s v="Though begin trouble"/>
        <s v="During final into"/>
        <s v="System news enough"/>
        <s v="Simple care"/>
        <s v="Action mother game"/>
        <s v="Us part data"/>
        <s v="White six hard"/>
        <s v="Perform degree"/>
        <s v="Impact family"/>
        <s v="Already natural fine share"/>
        <s v="Nearly western into"/>
        <s v="Treatment them"/>
        <s v="Sure money white"/>
        <s v="Democratic"/>
        <s v="People scientist"/>
        <s v="Member movement market"/>
        <s v="Even structure"/>
        <s v="Large history same"/>
        <s v="Sure particularly"/>
        <s v="Establish"/>
        <s v="Benefit modern"/>
        <s v="Country country"/>
        <s v="Just speech whom"/>
        <s v="Work opportunity"/>
        <s v="Threat present really"/>
        <s v="Time team want wish"/>
        <s v="Sense economic against himself"/>
        <s v="Talk finish"/>
        <s v="Deep for rule"/>
        <s v="Crime hospital others"/>
        <s v="Positive about"/>
        <s v="Production significant wrong"/>
        <s v="Production eight citizen"/>
        <s v="Year"/>
        <s v="Hear its"/>
        <s v="Goal eat discussion"/>
        <s v="Language"/>
        <s v="Perhaps seek"/>
        <s v="Window hundred"/>
        <s v="May able bar"/>
        <s v="Stay view truth"/>
        <s v="Often tend"/>
        <s v="Tv affect"/>
        <s v="Around"/>
        <s v="Ten whose"/>
        <s v="Clearly"/>
        <s v="Already both"/>
        <s v="Source action recent"/>
        <s v="It wish"/>
        <s v="Later brother"/>
        <s v="Economic ok"/>
        <s v="Outside want beyond"/>
        <s v="Site low important"/>
        <s v="Drug might"/>
        <s v="Stock"/>
        <s v="To story claim"/>
        <s v="Father if"/>
        <s v="Method building"/>
        <s v="Reveal wide"/>
        <s v="Site improve expect"/>
        <s v="Itself physical"/>
        <s v="Everything everyone enter"/>
        <s v="Image opportunity"/>
        <s v="Third his indicate past"/>
        <s v="Financial service ten"/>
        <s v="Computer again cup"/>
        <s v="Professor sometimes"/>
        <s v="Edge fact"/>
        <s v="Whom bit phone"/>
        <s v="Exactly unit visit"/>
        <s v="Sense race seat"/>
        <s v="At must your"/>
        <s v="Why once"/>
        <s v="Staff example"/>
        <s v="World"/>
        <s v="First newspaper stock nation"/>
        <s v="Prove involve"/>
        <s v="Party budget let month"/>
        <s v="Improve eye"/>
        <s v="Common adult"/>
        <s v="Miss decade"/>
        <s v="Society floor red"/>
        <s v="Experience cell"/>
        <s v="Sense third commercial"/>
        <s v="Free assume position"/>
        <s v="Career his"/>
        <s v="Although goal"/>
        <s v="Central small commercial"/>
        <s v="Word traditional tend"/>
        <s v="Next"/>
        <s v="Claim need speak"/>
        <s v="Several phone seek rule"/>
        <s v="Leg close discuss"/>
        <s v="Other edge radio"/>
        <s v="Prevent allow"/>
        <s v="Building pay"/>
        <s v="Short consumer"/>
        <s v="Start way always"/>
        <s v="Produce imagine memory use"/>
        <s v="Or already along"/>
        <s v="Case"/>
        <s v="Although physical some clear"/>
        <s v="They add season"/>
        <s v="Short across happy"/>
        <s v="Type everybody"/>
        <s v="Month whole"/>
        <s v="Difficult personal film"/>
        <s v="This billion per"/>
        <s v="Learn have culture"/>
        <s v="Structure much evidence"/>
        <s v="More discussion democratic"/>
        <s v="Why various"/>
        <s v="Great firm"/>
        <s v="Section community"/>
        <s v="Forward"/>
        <s v="Though"/>
        <s v="Difference on"/>
        <s v="All often growth friend"/>
        <s v="Training easy"/>
        <s v="Person near"/>
        <s v="Campaign"/>
        <s v="Become wide onto"/>
        <s v="Finally remember"/>
        <s v="Future treatment last"/>
        <s v="Dinner usually"/>
        <s v="Claim run measure tax"/>
        <s v="Player happen"/>
        <s v="Impact could"/>
        <s v="Reach property"/>
        <s v="Figure as"/>
        <s v="Man direction door"/>
        <s v="Environmental such tonight"/>
        <s v="Continue citizen whatever"/>
        <s v="Grow magazine"/>
        <s v="Talk teach both"/>
        <s v="Any body region"/>
        <s v="Learn"/>
        <s v="Foot American"/>
        <s v="Town through"/>
        <s v="Actually again lot"/>
        <s v="Theory relationship structure"/>
        <s v="Drive put"/>
        <s v="Some value"/>
        <s v="Worry government be"/>
        <s v="Lay form everyone"/>
        <s v="Finally note work"/>
        <s v="Stay tend"/>
        <s v="Line prepare some"/>
        <s v="Sport positive central"/>
        <s v="Wrong sit"/>
        <s v="Page method strategy"/>
        <s v="Our do"/>
        <s v="Increase behind movie"/>
        <s v="Face happen employee"/>
        <s v="Crime hour"/>
        <s v="Three well"/>
        <s v="Even specific"/>
        <s v="Too option health"/>
        <s v="Although police"/>
        <s v="Per course my"/>
        <s v="Foot blood member"/>
        <s v="Region assume career"/>
        <s v="System seek"/>
        <s v="Remember key"/>
        <s v="Arm third"/>
        <s v="Decide ok wish"/>
        <s v="Authority open"/>
        <s v="Enjoy couple herself cultural"/>
        <s v="Item how"/>
        <s v="Word right"/>
        <s v="Stock once by"/>
        <s v="Speak move"/>
        <s v="Top heavy executive"/>
        <s v="Television should product thought"/>
        <s v="Attorney"/>
        <s v="Bring cut"/>
        <s v="It worker"/>
        <s v="Agreement tree"/>
        <s v="Kitchen think evening environmental"/>
        <s v="Yes skill their sort"/>
        <s v="Tv institution"/>
        <s v="Girl kind"/>
        <s v="Such research"/>
        <s v="Sign meeting training bill"/>
        <s v="Force road"/>
        <s v="Special seven"/>
        <s v="Write image make"/>
        <s v="Or environmental"/>
        <s v="Final key evening"/>
        <s v="Sound or"/>
        <s v="However member let"/>
        <s v="Enjoy also"/>
        <s v="Series go actually"/>
        <s v="Hear camera"/>
        <s v="Course"/>
        <s v="Interview say"/>
        <s v="Single contain"/>
        <s v="Great couple enjoy"/>
        <s v="Coach recognize majority"/>
        <s v="Power second everybody"/>
        <s v="Page data ahead suggest"/>
        <s v="Require stay away"/>
        <s v="Loss magazine"/>
        <s v="Society interesting interest"/>
        <s v="They by need"/>
        <s v="His population factor"/>
        <s v="Away social"/>
        <s v="Nothing show both"/>
        <s v="Foreign consumer arrive"/>
        <s v="Effect challenge kitchen"/>
        <s v="Allow trip military"/>
        <s v="Language serve"/>
        <s v="Fund"/>
        <s v="Out agree spend"/>
        <s v="Name third"/>
        <s v="Happy behavior white"/>
        <s v="Be task manager"/>
        <s v="Admit his"/>
        <s v="Space general game"/>
        <s v="Read"/>
        <s v="Baby"/>
        <s v="Door receive"/>
        <s v="Throughout front in"/>
        <s v="Candidate pressure"/>
        <s v="Need wrong benefit"/>
        <s v="Do help"/>
        <s v="Near lay"/>
        <s v="Run pick carry pass"/>
        <s v="Us democratic phone nearly"/>
        <s v="Agency modern travel"/>
        <s v="Eat"/>
        <s v="Offer fly"/>
        <s v="Four set"/>
        <s v="Bank able"/>
        <s v="Teacher one base"/>
        <s v="Read shoulder us"/>
        <s v="Light term"/>
        <s v="Local difficult feeling"/>
        <s v="Partner community"/>
        <s v="Republican after live"/>
        <s v="Attention teacher"/>
        <s v="History daughter movement"/>
        <s v="Live method girl visit"/>
        <s v="Court answer task"/>
        <s v="Just machine participant account"/>
        <s v="Task make"/>
        <s v="Major business single"/>
        <s v="Base Mrs various"/>
        <s v="Democrat air chair"/>
        <s v="Best but"/>
        <s v="Truth from wife myself"/>
        <s v="Page"/>
        <s v="Easy ever"/>
        <s v="Little eight campaign"/>
        <s v="Contain letter reflect"/>
        <s v="Fine way probably"/>
        <s v="Teach word listen"/>
        <s v="Forget scene"/>
        <s v="Sign physical car"/>
        <s v="Require role realize"/>
        <s v="Become them new"/>
        <s v="Safe great"/>
        <s v="Would above hand"/>
        <s v="Stuff reality person"/>
        <s v="Total special child"/>
        <s v="Back professor because own"/>
        <s v="Compare community now red"/>
        <s v="Itself thought"/>
        <s v="Long yes PM"/>
        <s v="Successful bag"/>
        <s v="Life policy run three"/>
        <s v="They next past"/>
        <s v="Task measure kind"/>
      </sharedItems>
    </cacheField>
    <cacheField name="Category" numFmtId="0">
      <sharedItems count="4">
        <s v="Fiction"/>
        <s v="Educational"/>
        <s v="Non-Fiction"/>
        <s v="Comics"/>
      </sharedItems>
    </cacheField>
    <cacheField name="Price" numFmtId="44">
      <sharedItems containsSemiMixedTypes="0" containsString="0" containsNumber="1" minValue="4.09" maxValue="58.45"/>
    </cacheField>
    <cacheField name="Quantity" numFmtId="0">
      <sharedItems containsSemiMixedTypes="0" containsString="0" containsNumber="1" containsInteger="1" minValue="1" maxValue="5"/>
    </cacheField>
    <cacheField name="TotalSales" numFmtId="44">
      <sharedItems containsSemiMixedTypes="0" containsString="0" containsNumber="1" minValue="5.14" maxValue="284.95"/>
    </cacheField>
    <cacheField name="PaymentMethod" numFmtId="0">
      <sharedItems count="4">
        <s v="Credit Card"/>
        <s v="Cash"/>
        <s v="Paypal"/>
        <s v="Voucher"/>
      </sharedItems>
    </cacheField>
    <cacheField name="Country" numFmtId="0">
      <sharedItems count="8">
        <s v="UK"/>
        <s v="France"/>
        <s v="USA"/>
        <s v="Germany"/>
        <s v="Canada"/>
        <s v="Italy"/>
        <s v="Spain"/>
        <s v="Lebanon"/>
      </sharedItems>
    </cacheField>
  </cacheFields>
  <extLst>
    <ext xmlns:x14="http://schemas.microsoft.com/office/spreadsheetml/2009/9/main" uri="{725AE2AE-9491-48be-B2B4-4EB974FC3084}">
      <x14:pivotCacheDefinition pivotCacheId="1605129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
  <r>
    <s v="O2993"/>
    <d v="2025-03-02T00:00:00"/>
    <x v="0"/>
    <x v="0"/>
    <x v="0"/>
    <s v="C527"/>
    <x v="0"/>
    <s v="B1890"/>
    <x v="0"/>
    <x v="0"/>
    <n v="6.07"/>
    <n v="2"/>
    <n v="12.14"/>
    <x v="0"/>
    <x v="0"/>
  </r>
  <r>
    <s v="O2486"/>
    <d v="2024-06-24T00:00:00"/>
    <x v="1"/>
    <x v="1"/>
    <x v="1"/>
    <s v="C977"/>
    <x v="1"/>
    <s v="B1013"/>
    <x v="1"/>
    <x v="0"/>
    <n v="29.43"/>
    <n v="1"/>
    <n v="29.43"/>
    <x v="1"/>
    <x v="1"/>
  </r>
  <r>
    <s v="O3426"/>
    <d v="2023-07-21T00:00:00"/>
    <x v="2"/>
    <x v="2"/>
    <x v="2"/>
    <s v="C597"/>
    <x v="2"/>
    <s v="B1206"/>
    <x v="2"/>
    <x v="0"/>
    <n v="26.89"/>
    <n v="3"/>
    <n v="80.67"/>
    <x v="2"/>
    <x v="2"/>
  </r>
  <r>
    <s v="O1554"/>
    <d v="2023-02-15T00:00:00"/>
    <x v="3"/>
    <x v="3"/>
    <x v="2"/>
    <s v="C310"/>
    <x v="3"/>
    <s v="B1849"/>
    <x v="3"/>
    <x v="0"/>
    <n v="27.85"/>
    <n v="5"/>
    <n v="139.25"/>
    <x v="2"/>
    <x v="3"/>
  </r>
  <r>
    <s v="O1275"/>
    <d v="2023-05-08T00:00:00"/>
    <x v="1"/>
    <x v="4"/>
    <x v="2"/>
    <s v="C232"/>
    <x v="4"/>
    <s v="B1669"/>
    <x v="4"/>
    <x v="1"/>
    <n v="38.299999999999997"/>
    <n v="5"/>
    <n v="191.5"/>
    <x v="2"/>
    <x v="4"/>
  </r>
  <r>
    <s v="O3485"/>
    <d v="2023-11-21T00:00:00"/>
    <x v="4"/>
    <x v="5"/>
    <x v="2"/>
    <s v="C479"/>
    <x v="5"/>
    <s v="B1987"/>
    <x v="5"/>
    <x v="1"/>
    <n v="14.57"/>
    <n v="4"/>
    <n v="58.28"/>
    <x v="0"/>
    <x v="2"/>
  </r>
  <r>
    <s v="O3070"/>
    <d v="2023-09-20T00:00:00"/>
    <x v="3"/>
    <x v="6"/>
    <x v="2"/>
    <s v="C765"/>
    <x v="6"/>
    <s v="B1090"/>
    <x v="6"/>
    <x v="0"/>
    <n v="15.07"/>
    <n v="3"/>
    <n v="45.21"/>
    <x v="0"/>
    <x v="1"/>
  </r>
  <r>
    <s v="O1699"/>
    <d v="2023-09-14T00:00:00"/>
    <x v="5"/>
    <x v="6"/>
    <x v="2"/>
    <s v="C161"/>
    <x v="7"/>
    <s v="B1468"/>
    <x v="7"/>
    <x v="2"/>
    <n v="33.78"/>
    <n v="1"/>
    <n v="33.78"/>
    <x v="1"/>
    <x v="1"/>
  </r>
  <r>
    <s v="O3238"/>
    <d v="2024-07-25T00:00:00"/>
    <x v="5"/>
    <x v="2"/>
    <x v="1"/>
    <s v="C232"/>
    <x v="8"/>
    <s v="B1835"/>
    <x v="8"/>
    <x v="0"/>
    <n v="24.12"/>
    <n v="3"/>
    <n v="72.36"/>
    <x v="0"/>
    <x v="0"/>
  </r>
  <r>
    <s v="O3902"/>
    <d v="2024-05-18T00:00:00"/>
    <x v="6"/>
    <x v="4"/>
    <x v="1"/>
    <s v="C574"/>
    <x v="9"/>
    <s v="B1338"/>
    <x v="9"/>
    <x v="2"/>
    <n v="41.14"/>
    <n v="5"/>
    <n v="205.7"/>
    <x v="0"/>
    <x v="5"/>
  </r>
  <r>
    <s v="O1430"/>
    <d v="2024-04-01T00:00:00"/>
    <x v="1"/>
    <x v="7"/>
    <x v="1"/>
    <s v="C362"/>
    <x v="10"/>
    <s v="B1514"/>
    <x v="10"/>
    <x v="3"/>
    <n v="29.47"/>
    <n v="1"/>
    <n v="29.47"/>
    <x v="3"/>
    <x v="4"/>
  </r>
  <r>
    <s v="O3638"/>
    <d v="2025-08-23T00:00:00"/>
    <x v="6"/>
    <x v="8"/>
    <x v="0"/>
    <s v="C453"/>
    <x v="11"/>
    <s v="B1261"/>
    <x v="11"/>
    <x v="1"/>
    <n v="21.34"/>
    <n v="1"/>
    <n v="21.34"/>
    <x v="0"/>
    <x v="6"/>
  </r>
  <r>
    <s v="O2214"/>
    <d v="2024-11-02T00:00:00"/>
    <x v="6"/>
    <x v="5"/>
    <x v="1"/>
    <s v="C532"/>
    <x v="12"/>
    <s v="B1069"/>
    <x v="12"/>
    <x v="0"/>
    <n v="24.15"/>
    <n v="4"/>
    <n v="96.6"/>
    <x v="0"/>
    <x v="1"/>
  </r>
  <r>
    <s v="O3236"/>
    <d v="2022-11-29T00:00:00"/>
    <x v="4"/>
    <x v="5"/>
    <x v="3"/>
    <s v="C400"/>
    <x v="13"/>
    <s v="B1963"/>
    <x v="13"/>
    <x v="0"/>
    <n v="37.14"/>
    <n v="3"/>
    <n v="111.42"/>
    <x v="0"/>
    <x v="0"/>
  </r>
  <r>
    <s v="O2264"/>
    <d v="2023-12-26T00:00:00"/>
    <x v="4"/>
    <x v="9"/>
    <x v="2"/>
    <s v="C545"/>
    <x v="14"/>
    <s v="B1696"/>
    <x v="14"/>
    <x v="2"/>
    <n v="41.06"/>
    <n v="5"/>
    <n v="205.3"/>
    <x v="0"/>
    <x v="0"/>
  </r>
  <r>
    <s v="O1939"/>
    <d v="2023-11-13T00:00:00"/>
    <x v="1"/>
    <x v="5"/>
    <x v="2"/>
    <s v="C390"/>
    <x v="15"/>
    <s v="B1454"/>
    <x v="15"/>
    <x v="2"/>
    <n v="44.56"/>
    <n v="5"/>
    <n v="222.8"/>
    <x v="0"/>
    <x v="2"/>
  </r>
  <r>
    <s v="O1027"/>
    <d v="2023-03-21T00:00:00"/>
    <x v="4"/>
    <x v="0"/>
    <x v="2"/>
    <s v="C780"/>
    <x v="16"/>
    <s v="B1742"/>
    <x v="16"/>
    <x v="1"/>
    <n v="33.659999999999997"/>
    <n v="4"/>
    <n v="134.63999999999999"/>
    <x v="2"/>
    <x v="1"/>
  </r>
  <r>
    <s v="O1473"/>
    <d v="2023-02-19T00:00:00"/>
    <x v="0"/>
    <x v="3"/>
    <x v="2"/>
    <s v="C594"/>
    <x v="17"/>
    <s v="B1602"/>
    <x v="17"/>
    <x v="0"/>
    <n v="37.06"/>
    <n v="4"/>
    <n v="148.24"/>
    <x v="2"/>
    <x v="0"/>
  </r>
  <r>
    <s v="O1662"/>
    <d v="2023-11-27T00:00:00"/>
    <x v="1"/>
    <x v="5"/>
    <x v="2"/>
    <s v="C407"/>
    <x v="18"/>
    <s v="B1167"/>
    <x v="18"/>
    <x v="2"/>
    <n v="8.24"/>
    <n v="3"/>
    <n v="24.72"/>
    <x v="0"/>
    <x v="0"/>
  </r>
  <r>
    <s v="O2412"/>
    <d v="2022-10-07T00:00:00"/>
    <x v="2"/>
    <x v="10"/>
    <x v="3"/>
    <s v="C478"/>
    <x v="19"/>
    <s v="B1549"/>
    <x v="19"/>
    <x v="1"/>
    <n v="41.88"/>
    <n v="4"/>
    <n v="167.52"/>
    <x v="2"/>
    <x v="0"/>
  </r>
  <r>
    <s v="O3645"/>
    <d v="2023-07-16T00:00:00"/>
    <x v="0"/>
    <x v="2"/>
    <x v="2"/>
    <s v="C328"/>
    <x v="20"/>
    <s v="B1756"/>
    <x v="20"/>
    <x v="2"/>
    <n v="51.31"/>
    <n v="2"/>
    <n v="102.62"/>
    <x v="2"/>
    <x v="0"/>
  </r>
  <r>
    <s v="O3926"/>
    <d v="2024-07-18T00:00:00"/>
    <x v="5"/>
    <x v="2"/>
    <x v="1"/>
    <s v="C196"/>
    <x v="21"/>
    <s v="B1066"/>
    <x v="21"/>
    <x v="0"/>
    <n v="42.35"/>
    <n v="3"/>
    <n v="127.05"/>
    <x v="2"/>
    <x v="2"/>
  </r>
  <r>
    <s v="O1983"/>
    <d v="2023-10-09T00:00:00"/>
    <x v="1"/>
    <x v="10"/>
    <x v="2"/>
    <s v="C229"/>
    <x v="22"/>
    <s v="B1192"/>
    <x v="22"/>
    <x v="3"/>
    <n v="27.5"/>
    <n v="2"/>
    <n v="55"/>
    <x v="0"/>
    <x v="0"/>
  </r>
  <r>
    <s v="O3515"/>
    <d v="2025-08-08T00:00:00"/>
    <x v="2"/>
    <x v="8"/>
    <x v="0"/>
    <s v="C912"/>
    <x v="23"/>
    <s v="B1378"/>
    <x v="23"/>
    <x v="1"/>
    <n v="32.64"/>
    <n v="3"/>
    <n v="97.92"/>
    <x v="0"/>
    <x v="6"/>
  </r>
  <r>
    <s v="O1183"/>
    <d v="2023-08-04T00:00:00"/>
    <x v="2"/>
    <x v="8"/>
    <x v="2"/>
    <s v="C580"/>
    <x v="24"/>
    <s v="B1076"/>
    <x v="24"/>
    <x v="1"/>
    <n v="36.53"/>
    <n v="4"/>
    <n v="146.12"/>
    <x v="3"/>
    <x v="2"/>
  </r>
  <r>
    <s v="O2338"/>
    <d v="2023-12-28T00:00:00"/>
    <x v="5"/>
    <x v="9"/>
    <x v="2"/>
    <s v="C774"/>
    <x v="25"/>
    <s v="B1745"/>
    <x v="25"/>
    <x v="0"/>
    <n v="54.12"/>
    <n v="3"/>
    <n v="162.36000000000001"/>
    <x v="0"/>
    <x v="0"/>
  </r>
  <r>
    <s v="O2499"/>
    <d v="2024-06-13T00:00:00"/>
    <x v="5"/>
    <x v="1"/>
    <x v="1"/>
    <s v="C183"/>
    <x v="26"/>
    <s v="B1557"/>
    <x v="26"/>
    <x v="2"/>
    <n v="7.28"/>
    <n v="2"/>
    <n v="14.56"/>
    <x v="2"/>
    <x v="0"/>
  </r>
  <r>
    <s v="O3787"/>
    <d v="2024-11-27T00:00:00"/>
    <x v="3"/>
    <x v="5"/>
    <x v="1"/>
    <s v="C719"/>
    <x v="27"/>
    <s v="B1916"/>
    <x v="27"/>
    <x v="0"/>
    <n v="17.760000000000002"/>
    <n v="2"/>
    <n v="35.520000000000003"/>
    <x v="2"/>
    <x v="2"/>
  </r>
  <r>
    <s v="O1915"/>
    <d v="2023-07-13T00:00:00"/>
    <x v="5"/>
    <x v="2"/>
    <x v="2"/>
    <s v="C875"/>
    <x v="28"/>
    <s v="B1231"/>
    <x v="28"/>
    <x v="2"/>
    <n v="27.1"/>
    <n v="4"/>
    <n v="108.4"/>
    <x v="3"/>
    <x v="3"/>
  </r>
  <r>
    <s v="O3355"/>
    <d v="2023-06-07T00:00:00"/>
    <x v="3"/>
    <x v="1"/>
    <x v="2"/>
    <s v="C472"/>
    <x v="29"/>
    <s v="B1880"/>
    <x v="29"/>
    <x v="0"/>
    <n v="32.29"/>
    <n v="3"/>
    <n v="96.87"/>
    <x v="2"/>
    <x v="0"/>
  </r>
  <r>
    <s v="O3427"/>
    <d v="2024-05-30T00:00:00"/>
    <x v="5"/>
    <x v="4"/>
    <x v="1"/>
    <s v="C542"/>
    <x v="30"/>
    <s v="B1855"/>
    <x v="30"/>
    <x v="2"/>
    <n v="5.24"/>
    <n v="4"/>
    <n v="20.96"/>
    <x v="2"/>
    <x v="7"/>
  </r>
  <r>
    <s v="O2736"/>
    <d v="2023-09-23T00:00:00"/>
    <x v="6"/>
    <x v="6"/>
    <x v="2"/>
    <s v="C739"/>
    <x v="31"/>
    <s v="B1729"/>
    <x v="31"/>
    <x v="2"/>
    <n v="6.11"/>
    <n v="2"/>
    <n v="12.22"/>
    <x v="0"/>
    <x v="7"/>
  </r>
  <r>
    <s v="O3035"/>
    <d v="2022-12-14T00:00:00"/>
    <x v="3"/>
    <x v="9"/>
    <x v="3"/>
    <s v="C470"/>
    <x v="32"/>
    <s v="B1960"/>
    <x v="32"/>
    <x v="0"/>
    <n v="15.17"/>
    <n v="2"/>
    <n v="30.34"/>
    <x v="0"/>
    <x v="7"/>
  </r>
  <r>
    <s v="O3920"/>
    <d v="2022-09-10T00:00:00"/>
    <x v="6"/>
    <x v="6"/>
    <x v="3"/>
    <s v="C923"/>
    <x v="33"/>
    <s v="B1208"/>
    <x v="33"/>
    <x v="1"/>
    <n v="13.88"/>
    <n v="5"/>
    <n v="69.400000000000006"/>
    <x v="2"/>
    <x v="2"/>
  </r>
  <r>
    <s v="O3267"/>
    <d v="2024-01-23T00:00:00"/>
    <x v="4"/>
    <x v="11"/>
    <x v="1"/>
    <s v="C673"/>
    <x v="34"/>
    <s v="B1581"/>
    <x v="34"/>
    <x v="2"/>
    <n v="21.49"/>
    <n v="4"/>
    <n v="85.96"/>
    <x v="1"/>
    <x v="3"/>
  </r>
  <r>
    <s v="O3701"/>
    <d v="2023-11-28T00:00:00"/>
    <x v="4"/>
    <x v="5"/>
    <x v="2"/>
    <s v="C558"/>
    <x v="35"/>
    <s v="B1695"/>
    <x v="35"/>
    <x v="2"/>
    <n v="15.9"/>
    <n v="2"/>
    <n v="31.8"/>
    <x v="1"/>
    <x v="0"/>
  </r>
  <r>
    <s v="O2870"/>
    <d v="2025-04-11T00:00:00"/>
    <x v="2"/>
    <x v="7"/>
    <x v="0"/>
    <s v="C248"/>
    <x v="36"/>
    <s v="B1921"/>
    <x v="36"/>
    <x v="3"/>
    <n v="36.729999999999997"/>
    <n v="5"/>
    <n v="183.65"/>
    <x v="1"/>
    <x v="3"/>
  </r>
  <r>
    <s v="O3362"/>
    <d v="2025-05-30T00:00:00"/>
    <x v="2"/>
    <x v="4"/>
    <x v="0"/>
    <s v="C632"/>
    <x v="37"/>
    <s v="B1799"/>
    <x v="37"/>
    <x v="0"/>
    <n v="17.38"/>
    <n v="5"/>
    <n v="86.9"/>
    <x v="0"/>
    <x v="2"/>
  </r>
  <r>
    <s v="O2154"/>
    <d v="2023-05-22T00:00:00"/>
    <x v="1"/>
    <x v="4"/>
    <x v="2"/>
    <s v="C615"/>
    <x v="38"/>
    <s v="B1849"/>
    <x v="38"/>
    <x v="1"/>
    <n v="38.31"/>
    <n v="2"/>
    <n v="76.62"/>
    <x v="1"/>
    <x v="4"/>
  </r>
  <r>
    <s v="O1081"/>
    <d v="2023-11-26T00:00:00"/>
    <x v="0"/>
    <x v="5"/>
    <x v="2"/>
    <s v="C811"/>
    <x v="39"/>
    <s v="B1021"/>
    <x v="39"/>
    <x v="2"/>
    <n v="44.39"/>
    <n v="5"/>
    <n v="221.95"/>
    <x v="2"/>
    <x v="0"/>
  </r>
  <r>
    <s v="O1104"/>
    <d v="2024-07-08T00:00:00"/>
    <x v="1"/>
    <x v="2"/>
    <x v="1"/>
    <s v="C703"/>
    <x v="40"/>
    <s v="B1754"/>
    <x v="40"/>
    <x v="1"/>
    <n v="49.04"/>
    <n v="3"/>
    <n v="147.12"/>
    <x v="1"/>
    <x v="2"/>
  </r>
  <r>
    <s v="O3857"/>
    <d v="2022-11-29T00:00:00"/>
    <x v="4"/>
    <x v="5"/>
    <x v="3"/>
    <s v="C692"/>
    <x v="41"/>
    <s v="B1958"/>
    <x v="41"/>
    <x v="1"/>
    <n v="15.23"/>
    <n v="3"/>
    <n v="45.69"/>
    <x v="1"/>
    <x v="5"/>
  </r>
  <r>
    <s v="O2938"/>
    <d v="2024-08-04T00:00:00"/>
    <x v="0"/>
    <x v="8"/>
    <x v="1"/>
    <s v="C716"/>
    <x v="42"/>
    <s v="B1832"/>
    <x v="42"/>
    <x v="2"/>
    <n v="40.85"/>
    <n v="3"/>
    <n v="122.55"/>
    <x v="0"/>
    <x v="2"/>
  </r>
  <r>
    <s v="O3484"/>
    <d v="2024-10-12T00:00:00"/>
    <x v="6"/>
    <x v="10"/>
    <x v="1"/>
    <s v="C696"/>
    <x v="43"/>
    <s v="B1839"/>
    <x v="43"/>
    <x v="2"/>
    <n v="19.37"/>
    <n v="2"/>
    <n v="38.74"/>
    <x v="0"/>
    <x v="2"/>
  </r>
  <r>
    <s v="O3972"/>
    <d v="2023-01-23T00:00:00"/>
    <x v="1"/>
    <x v="11"/>
    <x v="2"/>
    <s v="C983"/>
    <x v="44"/>
    <s v="B1482"/>
    <x v="44"/>
    <x v="3"/>
    <n v="49.85"/>
    <n v="4"/>
    <n v="199.4"/>
    <x v="1"/>
    <x v="6"/>
  </r>
  <r>
    <s v="O2790"/>
    <d v="2025-02-21T00:00:00"/>
    <x v="2"/>
    <x v="3"/>
    <x v="0"/>
    <s v="C595"/>
    <x v="45"/>
    <s v="B1111"/>
    <x v="45"/>
    <x v="0"/>
    <n v="8.8000000000000007"/>
    <n v="1"/>
    <n v="8.8000000000000007"/>
    <x v="2"/>
    <x v="5"/>
  </r>
  <r>
    <s v="O2705"/>
    <d v="2025-06-13T00:00:00"/>
    <x v="2"/>
    <x v="1"/>
    <x v="0"/>
    <s v="C510"/>
    <x v="46"/>
    <s v="B1020"/>
    <x v="46"/>
    <x v="3"/>
    <n v="55.9"/>
    <n v="5"/>
    <n v="279.5"/>
    <x v="2"/>
    <x v="7"/>
  </r>
  <r>
    <s v="O1072"/>
    <d v="2023-12-01T00:00:00"/>
    <x v="2"/>
    <x v="9"/>
    <x v="2"/>
    <s v="C254"/>
    <x v="47"/>
    <s v="B1905"/>
    <x v="47"/>
    <x v="1"/>
    <n v="14.42"/>
    <n v="5"/>
    <n v="72.099999999999994"/>
    <x v="1"/>
    <x v="3"/>
  </r>
  <r>
    <s v="O3299"/>
    <d v="2023-08-31T00:00:00"/>
    <x v="5"/>
    <x v="8"/>
    <x v="2"/>
    <s v="C152"/>
    <x v="48"/>
    <s v="B1806"/>
    <x v="48"/>
    <x v="2"/>
    <n v="22.65"/>
    <n v="1"/>
    <n v="22.65"/>
    <x v="1"/>
    <x v="7"/>
  </r>
  <r>
    <s v="O1386"/>
    <d v="2023-02-12T00:00:00"/>
    <x v="0"/>
    <x v="3"/>
    <x v="2"/>
    <s v="C749"/>
    <x v="49"/>
    <s v="B1025"/>
    <x v="49"/>
    <x v="1"/>
    <n v="26.87"/>
    <n v="2"/>
    <n v="53.74"/>
    <x v="3"/>
    <x v="4"/>
  </r>
  <r>
    <s v="O2732"/>
    <d v="2024-11-25T00:00:00"/>
    <x v="1"/>
    <x v="5"/>
    <x v="1"/>
    <s v="C853"/>
    <x v="50"/>
    <s v="B1195"/>
    <x v="50"/>
    <x v="2"/>
    <n v="10.6"/>
    <n v="2"/>
    <n v="21.2"/>
    <x v="2"/>
    <x v="3"/>
  </r>
  <r>
    <s v="O2872"/>
    <d v="2024-08-24T00:00:00"/>
    <x v="6"/>
    <x v="8"/>
    <x v="1"/>
    <s v="C222"/>
    <x v="51"/>
    <s v="B1147"/>
    <x v="51"/>
    <x v="2"/>
    <n v="38.6"/>
    <n v="5"/>
    <n v="193"/>
    <x v="2"/>
    <x v="6"/>
  </r>
  <r>
    <s v="O3962"/>
    <d v="2023-06-06T00:00:00"/>
    <x v="4"/>
    <x v="1"/>
    <x v="2"/>
    <s v="C671"/>
    <x v="52"/>
    <s v="B1875"/>
    <x v="52"/>
    <x v="2"/>
    <n v="38.74"/>
    <n v="4"/>
    <n v="154.96"/>
    <x v="1"/>
    <x v="2"/>
  </r>
  <r>
    <s v="O3528"/>
    <d v="2024-08-25T00:00:00"/>
    <x v="0"/>
    <x v="8"/>
    <x v="1"/>
    <s v="C304"/>
    <x v="53"/>
    <s v="B1454"/>
    <x v="15"/>
    <x v="0"/>
    <n v="41.68"/>
    <n v="4"/>
    <n v="166.72"/>
    <x v="0"/>
    <x v="2"/>
  </r>
  <r>
    <s v="O1258"/>
    <d v="2023-09-22T00:00:00"/>
    <x v="2"/>
    <x v="6"/>
    <x v="2"/>
    <s v="C242"/>
    <x v="54"/>
    <s v="B1959"/>
    <x v="53"/>
    <x v="3"/>
    <n v="39.01"/>
    <n v="2"/>
    <n v="78.02"/>
    <x v="2"/>
    <x v="4"/>
  </r>
  <r>
    <s v="O3184"/>
    <d v="2023-09-26T00:00:00"/>
    <x v="4"/>
    <x v="6"/>
    <x v="2"/>
    <s v="C385"/>
    <x v="55"/>
    <s v="B1261"/>
    <x v="54"/>
    <x v="3"/>
    <n v="10.55"/>
    <n v="2"/>
    <n v="21.1"/>
    <x v="1"/>
    <x v="7"/>
  </r>
  <r>
    <s v="O1921"/>
    <d v="2024-06-12T00:00:00"/>
    <x v="3"/>
    <x v="1"/>
    <x v="1"/>
    <s v="C386"/>
    <x v="56"/>
    <s v="B1937"/>
    <x v="55"/>
    <x v="2"/>
    <n v="27.93"/>
    <n v="1"/>
    <n v="27.93"/>
    <x v="1"/>
    <x v="4"/>
  </r>
  <r>
    <s v="O3517"/>
    <d v="2023-11-17T00:00:00"/>
    <x v="2"/>
    <x v="5"/>
    <x v="2"/>
    <s v="C679"/>
    <x v="57"/>
    <s v="B1667"/>
    <x v="56"/>
    <x v="2"/>
    <n v="32.64"/>
    <n v="5"/>
    <n v="163.19999999999999"/>
    <x v="1"/>
    <x v="2"/>
  </r>
  <r>
    <s v="O1948"/>
    <d v="2024-09-03T00:00:00"/>
    <x v="4"/>
    <x v="6"/>
    <x v="1"/>
    <s v="C154"/>
    <x v="58"/>
    <s v="B1735"/>
    <x v="57"/>
    <x v="3"/>
    <n v="44.59"/>
    <n v="4"/>
    <n v="178.36"/>
    <x v="3"/>
    <x v="7"/>
  </r>
  <r>
    <s v="O1087"/>
    <d v="2023-10-31T00:00:00"/>
    <x v="4"/>
    <x v="10"/>
    <x v="2"/>
    <s v="C163"/>
    <x v="59"/>
    <s v="B1798"/>
    <x v="58"/>
    <x v="1"/>
    <n v="19.29"/>
    <n v="5"/>
    <n v="96.45"/>
    <x v="3"/>
    <x v="1"/>
  </r>
  <r>
    <s v="O3828"/>
    <d v="2023-04-08T00:00:00"/>
    <x v="6"/>
    <x v="7"/>
    <x v="2"/>
    <s v="C270"/>
    <x v="60"/>
    <s v="B1757"/>
    <x v="59"/>
    <x v="3"/>
    <n v="35.01"/>
    <n v="2"/>
    <n v="70.02"/>
    <x v="0"/>
    <x v="3"/>
  </r>
  <r>
    <s v="O2172"/>
    <d v="2023-01-21T00:00:00"/>
    <x v="6"/>
    <x v="11"/>
    <x v="2"/>
    <s v="C558"/>
    <x v="35"/>
    <s v="B1435"/>
    <x v="60"/>
    <x v="3"/>
    <n v="44.94"/>
    <n v="2"/>
    <n v="89.88"/>
    <x v="1"/>
    <x v="7"/>
  </r>
  <r>
    <s v="O3764"/>
    <d v="2023-09-25T00:00:00"/>
    <x v="1"/>
    <x v="6"/>
    <x v="2"/>
    <s v="C260"/>
    <x v="61"/>
    <s v="B1002"/>
    <x v="61"/>
    <x v="0"/>
    <n v="33.33"/>
    <n v="1"/>
    <n v="33.33"/>
    <x v="2"/>
    <x v="0"/>
  </r>
  <r>
    <s v="O3203"/>
    <d v="2023-12-25T00:00:00"/>
    <x v="1"/>
    <x v="9"/>
    <x v="2"/>
    <s v="C106"/>
    <x v="62"/>
    <s v="B1887"/>
    <x v="62"/>
    <x v="3"/>
    <n v="33.770000000000003"/>
    <n v="2"/>
    <n v="67.540000000000006"/>
    <x v="2"/>
    <x v="2"/>
  </r>
  <r>
    <s v="O3519"/>
    <d v="2025-04-12T00:00:00"/>
    <x v="6"/>
    <x v="7"/>
    <x v="0"/>
    <s v="C427"/>
    <x v="63"/>
    <s v="B1768"/>
    <x v="63"/>
    <x v="0"/>
    <n v="20.010000000000002"/>
    <n v="3"/>
    <n v="60.03"/>
    <x v="1"/>
    <x v="2"/>
  </r>
  <r>
    <s v="O1185"/>
    <d v="2024-04-10T00:00:00"/>
    <x v="3"/>
    <x v="7"/>
    <x v="1"/>
    <s v="C863"/>
    <x v="64"/>
    <s v="B1621"/>
    <x v="64"/>
    <x v="2"/>
    <n v="34.770000000000003"/>
    <n v="2"/>
    <n v="69.540000000000006"/>
    <x v="1"/>
    <x v="1"/>
  </r>
  <r>
    <s v="O2441"/>
    <d v="2023-02-09T00:00:00"/>
    <x v="5"/>
    <x v="3"/>
    <x v="2"/>
    <s v="C760"/>
    <x v="65"/>
    <s v="B1578"/>
    <x v="65"/>
    <x v="2"/>
    <n v="42.52"/>
    <n v="1"/>
    <n v="42.52"/>
    <x v="2"/>
    <x v="2"/>
  </r>
  <r>
    <s v="O2344"/>
    <d v="2023-10-08T00:00:00"/>
    <x v="0"/>
    <x v="10"/>
    <x v="2"/>
    <s v="C741"/>
    <x v="66"/>
    <s v="B1795"/>
    <x v="66"/>
    <x v="0"/>
    <n v="14.02"/>
    <n v="4"/>
    <n v="56.08"/>
    <x v="1"/>
    <x v="0"/>
  </r>
  <r>
    <s v="O2395"/>
    <d v="2024-12-06T00:00:00"/>
    <x v="2"/>
    <x v="9"/>
    <x v="1"/>
    <s v="C461"/>
    <x v="67"/>
    <s v="B1578"/>
    <x v="67"/>
    <x v="0"/>
    <n v="35.94"/>
    <n v="4"/>
    <n v="143.76"/>
    <x v="2"/>
    <x v="1"/>
  </r>
  <r>
    <s v="O1518"/>
    <d v="2023-02-05T00:00:00"/>
    <x v="0"/>
    <x v="3"/>
    <x v="2"/>
    <s v="C970"/>
    <x v="68"/>
    <s v="B1977"/>
    <x v="68"/>
    <x v="0"/>
    <n v="33.229999999999997"/>
    <n v="1"/>
    <n v="33.229999999999997"/>
    <x v="2"/>
    <x v="2"/>
  </r>
  <r>
    <s v="O2502"/>
    <d v="2025-01-14T00:00:00"/>
    <x v="4"/>
    <x v="11"/>
    <x v="0"/>
    <s v="C565"/>
    <x v="69"/>
    <s v="B1566"/>
    <x v="69"/>
    <x v="0"/>
    <n v="32.78"/>
    <n v="3"/>
    <n v="98.34"/>
    <x v="0"/>
    <x v="2"/>
  </r>
  <r>
    <s v="O3248"/>
    <d v="2025-08-19T00:00:00"/>
    <x v="4"/>
    <x v="8"/>
    <x v="0"/>
    <s v="C498"/>
    <x v="70"/>
    <s v="B1972"/>
    <x v="70"/>
    <x v="2"/>
    <n v="23.14"/>
    <n v="3"/>
    <n v="69.42"/>
    <x v="0"/>
    <x v="5"/>
  </r>
  <r>
    <s v="O2425"/>
    <d v="2022-12-30T00:00:00"/>
    <x v="2"/>
    <x v="9"/>
    <x v="3"/>
    <s v="C293"/>
    <x v="71"/>
    <s v="B1849"/>
    <x v="3"/>
    <x v="0"/>
    <n v="31.23"/>
    <n v="5"/>
    <n v="156.15"/>
    <x v="0"/>
    <x v="0"/>
  </r>
  <r>
    <s v="O2218"/>
    <d v="2023-08-18T00:00:00"/>
    <x v="2"/>
    <x v="8"/>
    <x v="2"/>
    <s v="C507"/>
    <x v="72"/>
    <s v="B1555"/>
    <x v="71"/>
    <x v="2"/>
    <n v="37.39"/>
    <n v="3"/>
    <n v="112.17"/>
    <x v="0"/>
    <x v="2"/>
  </r>
  <r>
    <s v="O2124"/>
    <d v="2023-04-14T00:00:00"/>
    <x v="2"/>
    <x v="7"/>
    <x v="2"/>
    <s v="C347"/>
    <x v="73"/>
    <s v="B1688"/>
    <x v="72"/>
    <x v="3"/>
    <n v="37.71"/>
    <n v="5"/>
    <n v="188.55"/>
    <x v="0"/>
    <x v="2"/>
  </r>
  <r>
    <s v="O3063"/>
    <d v="2023-10-28T00:00:00"/>
    <x v="6"/>
    <x v="10"/>
    <x v="2"/>
    <s v="C406"/>
    <x v="74"/>
    <s v="B1651"/>
    <x v="73"/>
    <x v="0"/>
    <n v="48.89"/>
    <n v="1"/>
    <n v="48.89"/>
    <x v="0"/>
    <x v="5"/>
  </r>
  <r>
    <s v="O1957"/>
    <d v="2024-01-30T00:00:00"/>
    <x v="4"/>
    <x v="11"/>
    <x v="1"/>
    <s v="C999"/>
    <x v="75"/>
    <s v="B1679"/>
    <x v="74"/>
    <x v="2"/>
    <n v="10.34"/>
    <n v="4"/>
    <n v="41.36"/>
    <x v="2"/>
    <x v="7"/>
  </r>
  <r>
    <s v="O2477"/>
    <d v="2023-01-11T00:00:00"/>
    <x v="3"/>
    <x v="11"/>
    <x v="2"/>
    <s v="C233"/>
    <x v="76"/>
    <s v="B1986"/>
    <x v="75"/>
    <x v="2"/>
    <n v="43.63"/>
    <n v="2"/>
    <n v="87.26"/>
    <x v="1"/>
    <x v="2"/>
  </r>
  <r>
    <s v="O1318"/>
    <d v="2023-10-27T00:00:00"/>
    <x v="2"/>
    <x v="10"/>
    <x v="2"/>
    <s v="C565"/>
    <x v="77"/>
    <s v="B1102"/>
    <x v="76"/>
    <x v="2"/>
    <n v="35.700000000000003"/>
    <n v="2"/>
    <n v="71.400000000000006"/>
    <x v="2"/>
    <x v="3"/>
  </r>
  <r>
    <s v="O3797"/>
    <d v="2024-06-04T00:00:00"/>
    <x v="4"/>
    <x v="1"/>
    <x v="1"/>
    <s v="C926"/>
    <x v="78"/>
    <s v="B1954"/>
    <x v="77"/>
    <x v="2"/>
    <n v="19.36"/>
    <n v="5"/>
    <n v="96.8"/>
    <x v="2"/>
    <x v="2"/>
  </r>
  <r>
    <s v="O1300"/>
    <d v="2023-06-10T00:00:00"/>
    <x v="6"/>
    <x v="1"/>
    <x v="2"/>
    <s v="C948"/>
    <x v="79"/>
    <s v="B1794"/>
    <x v="78"/>
    <x v="3"/>
    <n v="31.85"/>
    <n v="4"/>
    <n v="127.4"/>
    <x v="1"/>
    <x v="4"/>
  </r>
  <r>
    <s v="O1143"/>
    <d v="2023-01-29T00:00:00"/>
    <x v="0"/>
    <x v="11"/>
    <x v="2"/>
    <s v="C988"/>
    <x v="80"/>
    <s v="B1328"/>
    <x v="79"/>
    <x v="1"/>
    <n v="36.76"/>
    <n v="4"/>
    <n v="147.04"/>
    <x v="1"/>
    <x v="4"/>
  </r>
  <r>
    <s v="O1819"/>
    <d v="2023-02-11T00:00:00"/>
    <x v="6"/>
    <x v="3"/>
    <x v="2"/>
    <s v="C514"/>
    <x v="81"/>
    <s v="B1764"/>
    <x v="80"/>
    <x v="0"/>
    <n v="19.809999999999999"/>
    <n v="2"/>
    <n v="39.619999999999997"/>
    <x v="3"/>
    <x v="7"/>
  </r>
  <r>
    <s v="O3437"/>
    <d v="2024-08-21T00:00:00"/>
    <x v="3"/>
    <x v="8"/>
    <x v="1"/>
    <s v="C487"/>
    <x v="82"/>
    <s v="B1229"/>
    <x v="81"/>
    <x v="0"/>
    <n v="38.99"/>
    <n v="2"/>
    <n v="77.98"/>
    <x v="2"/>
    <x v="5"/>
  </r>
  <r>
    <s v="O3369"/>
    <d v="2025-03-22T00:00:00"/>
    <x v="6"/>
    <x v="0"/>
    <x v="0"/>
    <s v="C343"/>
    <x v="83"/>
    <s v="B1600"/>
    <x v="82"/>
    <x v="0"/>
    <n v="29.31"/>
    <n v="5"/>
    <n v="146.55000000000001"/>
    <x v="2"/>
    <x v="5"/>
  </r>
  <r>
    <s v="O2611"/>
    <d v="2025-08-23T00:00:00"/>
    <x v="6"/>
    <x v="8"/>
    <x v="0"/>
    <s v="C365"/>
    <x v="84"/>
    <s v="B1959"/>
    <x v="53"/>
    <x v="2"/>
    <n v="31.42"/>
    <n v="2"/>
    <n v="62.84"/>
    <x v="2"/>
    <x v="7"/>
  </r>
  <r>
    <s v="O1887"/>
    <d v="2024-08-27T00:00:00"/>
    <x v="4"/>
    <x v="8"/>
    <x v="1"/>
    <s v="C878"/>
    <x v="85"/>
    <s v="B1572"/>
    <x v="83"/>
    <x v="0"/>
    <n v="49.37"/>
    <n v="1"/>
    <n v="49.37"/>
    <x v="2"/>
    <x v="1"/>
  </r>
  <r>
    <s v="O2323"/>
    <d v="2022-10-29T00:00:00"/>
    <x v="6"/>
    <x v="10"/>
    <x v="3"/>
    <s v="C624"/>
    <x v="86"/>
    <s v="B1251"/>
    <x v="84"/>
    <x v="1"/>
    <n v="37.61"/>
    <n v="1"/>
    <n v="37.61"/>
    <x v="0"/>
    <x v="5"/>
  </r>
  <r>
    <s v="O1624"/>
    <d v="2024-10-19T00:00:00"/>
    <x v="6"/>
    <x v="10"/>
    <x v="1"/>
    <s v="C437"/>
    <x v="87"/>
    <s v="B1466"/>
    <x v="85"/>
    <x v="0"/>
    <n v="31.59"/>
    <n v="5"/>
    <n v="157.94999999999999"/>
    <x v="0"/>
    <x v="3"/>
  </r>
  <r>
    <s v="O2806"/>
    <d v="2022-11-23T00:00:00"/>
    <x v="3"/>
    <x v="5"/>
    <x v="3"/>
    <s v="C898"/>
    <x v="88"/>
    <s v="B1958"/>
    <x v="86"/>
    <x v="3"/>
    <n v="7.87"/>
    <n v="3"/>
    <n v="23.61"/>
    <x v="2"/>
    <x v="2"/>
  </r>
  <r>
    <s v="O1952"/>
    <d v="2023-09-12T00:00:00"/>
    <x v="4"/>
    <x v="6"/>
    <x v="2"/>
    <s v="C429"/>
    <x v="89"/>
    <s v="B1145"/>
    <x v="87"/>
    <x v="2"/>
    <n v="49.69"/>
    <n v="5"/>
    <n v="248.45"/>
    <x v="3"/>
    <x v="1"/>
  </r>
  <r>
    <s v="O2276"/>
    <d v="2023-03-22T00:00:00"/>
    <x v="3"/>
    <x v="0"/>
    <x v="2"/>
    <s v="C738"/>
    <x v="90"/>
    <s v="B1379"/>
    <x v="88"/>
    <x v="1"/>
    <n v="12.63"/>
    <n v="4"/>
    <n v="50.52"/>
    <x v="0"/>
    <x v="7"/>
  </r>
  <r>
    <s v="O1032"/>
    <d v="2024-10-30T00:00:00"/>
    <x v="3"/>
    <x v="10"/>
    <x v="1"/>
    <s v="C955"/>
    <x v="91"/>
    <s v="B1192"/>
    <x v="89"/>
    <x v="2"/>
    <n v="44.86"/>
    <n v="2"/>
    <n v="89.72"/>
    <x v="3"/>
    <x v="0"/>
  </r>
  <r>
    <s v="O1526"/>
    <d v="2024-04-06T00:00:00"/>
    <x v="6"/>
    <x v="7"/>
    <x v="1"/>
    <s v="C251"/>
    <x v="92"/>
    <s v="B1657"/>
    <x v="90"/>
    <x v="0"/>
    <n v="20.170000000000002"/>
    <n v="2"/>
    <n v="40.340000000000003"/>
    <x v="1"/>
    <x v="1"/>
  </r>
  <r>
    <s v="O3252"/>
    <d v="2024-11-28T00:00:00"/>
    <x v="5"/>
    <x v="5"/>
    <x v="1"/>
    <s v="C741"/>
    <x v="66"/>
    <s v="B1856"/>
    <x v="91"/>
    <x v="0"/>
    <n v="16.989999999999998"/>
    <n v="4"/>
    <n v="67.959999999999994"/>
    <x v="0"/>
    <x v="2"/>
  </r>
  <r>
    <s v="O3963"/>
    <d v="2025-06-27T00:00:00"/>
    <x v="2"/>
    <x v="1"/>
    <x v="0"/>
    <s v="C183"/>
    <x v="93"/>
    <s v="B1274"/>
    <x v="92"/>
    <x v="1"/>
    <n v="19.29"/>
    <n v="5"/>
    <n v="96.45"/>
    <x v="0"/>
    <x v="2"/>
  </r>
  <r>
    <s v="O1733"/>
    <d v="2024-11-29T00:00:00"/>
    <x v="2"/>
    <x v="5"/>
    <x v="1"/>
    <s v="C164"/>
    <x v="94"/>
    <s v="B1704"/>
    <x v="93"/>
    <x v="1"/>
    <n v="38.92"/>
    <n v="2"/>
    <n v="77.84"/>
    <x v="2"/>
    <x v="7"/>
  </r>
  <r>
    <s v="O3379"/>
    <d v="2023-06-26T00:00:00"/>
    <x v="1"/>
    <x v="1"/>
    <x v="2"/>
    <s v="C359"/>
    <x v="95"/>
    <s v="B1565"/>
    <x v="94"/>
    <x v="2"/>
    <n v="21.95"/>
    <n v="5"/>
    <n v="109.75"/>
    <x v="0"/>
    <x v="2"/>
  </r>
  <r>
    <s v="O3707"/>
    <d v="2024-09-17T00:00:00"/>
    <x v="4"/>
    <x v="6"/>
    <x v="1"/>
    <s v="C221"/>
    <x v="96"/>
    <s v="B1338"/>
    <x v="9"/>
    <x v="0"/>
    <n v="49.27"/>
    <n v="2"/>
    <n v="98.54"/>
    <x v="0"/>
    <x v="0"/>
  </r>
  <r>
    <s v="O1455"/>
    <d v="2023-11-08T00:00:00"/>
    <x v="3"/>
    <x v="5"/>
    <x v="2"/>
    <s v="C313"/>
    <x v="97"/>
    <s v="B1245"/>
    <x v="95"/>
    <x v="3"/>
    <n v="17.98"/>
    <n v="1"/>
    <n v="17.98"/>
    <x v="1"/>
    <x v="3"/>
  </r>
  <r>
    <s v="O1427"/>
    <d v="2023-02-08T00:00:00"/>
    <x v="3"/>
    <x v="3"/>
    <x v="2"/>
    <s v="C172"/>
    <x v="98"/>
    <s v="B1959"/>
    <x v="96"/>
    <x v="2"/>
    <n v="12.11"/>
    <n v="5"/>
    <n v="60.55"/>
    <x v="0"/>
    <x v="2"/>
  </r>
  <r>
    <s v="O2237"/>
    <d v="2022-10-01T00:00:00"/>
    <x v="6"/>
    <x v="10"/>
    <x v="3"/>
    <s v="C854"/>
    <x v="99"/>
    <s v="B1864"/>
    <x v="97"/>
    <x v="0"/>
    <n v="8.89"/>
    <n v="1"/>
    <n v="8.89"/>
    <x v="0"/>
    <x v="7"/>
  </r>
  <r>
    <s v="O3095"/>
    <d v="2024-11-28T00:00:00"/>
    <x v="5"/>
    <x v="5"/>
    <x v="1"/>
    <s v="C177"/>
    <x v="100"/>
    <s v="B1563"/>
    <x v="98"/>
    <x v="2"/>
    <n v="30.69"/>
    <n v="1"/>
    <n v="30.69"/>
    <x v="0"/>
    <x v="2"/>
  </r>
  <r>
    <s v="O1519"/>
    <d v="2023-03-15T00:00:00"/>
    <x v="3"/>
    <x v="0"/>
    <x v="2"/>
    <s v="C676"/>
    <x v="101"/>
    <s v="B1337"/>
    <x v="99"/>
    <x v="2"/>
    <n v="10.91"/>
    <n v="4"/>
    <n v="43.64"/>
    <x v="1"/>
    <x v="3"/>
  </r>
  <r>
    <s v="O1262"/>
    <d v="2024-03-14T00:00:00"/>
    <x v="5"/>
    <x v="0"/>
    <x v="1"/>
    <s v="C978"/>
    <x v="102"/>
    <s v="B1864"/>
    <x v="100"/>
    <x v="3"/>
    <n v="17.04"/>
    <n v="3"/>
    <n v="51.12"/>
    <x v="3"/>
    <x v="3"/>
  </r>
  <r>
    <s v="O2466"/>
    <d v="2025-04-29T00:00:00"/>
    <x v="4"/>
    <x v="7"/>
    <x v="0"/>
    <s v="C376"/>
    <x v="103"/>
    <s v="B1357"/>
    <x v="101"/>
    <x v="2"/>
    <n v="37.19"/>
    <n v="3"/>
    <n v="111.57"/>
    <x v="0"/>
    <x v="6"/>
  </r>
  <r>
    <s v="O3377"/>
    <d v="2025-06-17T00:00:00"/>
    <x v="4"/>
    <x v="1"/>
    <x v="0"/>
    <s v="C945"/>
    <x v="104"/>
    <s v="B1144"/>
    <x v="102"/>
    <x v="1"/>
    <n v="47.62"/>
    <n v="1"/>
    <n v="47.62"/>
    <x v="0"/>
    <x v="2"/>
  </r>
  <r>
    <s v="O1566"/>
    <d v="2024-10-31T00:00:00"/>
    <x v="5"/>
    <x v="10"/>
    <x v="1"/>
    <s v="C453"/>
    <x v="105"/>
    <s v="B1450"/>
    <x v="103"/>
    <x v="0"/>
    <n v="43.95"/>
    <n v="1"/>
    <n v="43.95"/>
    <x v="2"/>
    <x v="1"/>
  </r>
  <r>
    <s v="O1947"/>
    <d v="2023-09-24T00:00:00"/>
    <x v="0"/>
    <x v="6"/>
    <x v="2"/>
    <s v="C257"/>
    <x v="106"/>
    <s v="B1180"/>
    <x v="104"/>
    <x v="2"/>
    <n v="19.18"/>
    <n v="1"/>
    <n v="19.18"/>
    <x v="2"/>
    <x v="0"/>
  </r>
  <r>
    <s v="O3763"/>
    <d v="2023-09-02T00:00:00"/>
    <x v="6"/>
    <x v="6"/>
    <x v="2"/>
    <s v="C313"/>
    <x v="107"/>
    <s v="B1724"/>
    <x v="105"/>
    <x v="1"/>
    <n v="18.7"/>
    <n v="3"/>
    <n v="56.1"/>
    <x v="0"/>
    <x v="0"/>
  </r>
  <r>
    <s v="O3622"/>
    <d v="2023-05-14T00:00:00"/>
    <x v="0"/>
    <x v="4"/>
    <x v="2"/>
    <s v="C833"/>
    <x v="108"/>
    <s v="B1921"/>
    <x v="36"/>
    <x v="3"/>
    <n v="34.22"/>
    <n v="3"/>
    <n v="102.66"/>
    <x v="0"/>
    <x v="5"/>
  </r>
  <r>
    <s v="O3751"/>
    <d v="2024-02-18T00:00:00"/>
    <x v="0"/>
    <x v="3"/>
    <x v="1"/>
    <s v="C127"/>
    <x v="109"/>
    <s v="B1225"/>
    <x v="106"/>
    <x v="2"/>
    <n v="7.07"/>
    <n v="5"/>
    <n v="35.35"/>
    <x v="0"/>
    <x v="5"/>
  </r>
  <r>
    <s v="O2995"/>
    <d v="2023-02-10T00:00:00"/>
    <x v="2"/>
    <x v="3"/>
    <x v="2"/>
    <s v="C252"/>
    <x v="110"/>
    <s v="B1935"/>
    <x v="107"/>
    <x v="2"/>
    <n v="5.92"/>
    <n v="1"/>
    <n v="5.92"/>
    <x v="2"/>
    <x v="3"/>
  </r>
  <r>
    <s v="O2823"/>
    <d v="2025-02-13T00:00:00"/>
    <x v="5"/>
    <x v="3"/>
    <x v="0"/>
    <s v="C229"/>
    <x v="22"/>
    <s v="B1247"/>
    <x v="108"/>
    <x v="0"/>
    <n v="17.95"/>
    <n v="4"/>
    <n v="71.8"/>
    <x v="2"/>
    <x v="0"/>
  </r>
  <r>
    <s v="O1809"/>
    <d v="2024-11-20T00:00:00"/>
    <x v="3"/>
    <x v="5"/>
    <x v="1"/>
    <s v="C971"/>
    <x v="111"/>
    <s v="B1874"/>
    <x v="109"/>
    <x v="3"/>
    <n v="33.18"/>
    <n v="1"/>
    <n v="33.18"/>
    <x v="1"/>
    <x v="3"/>
  </r>
  <r>
    <s v="O3803"/>
    <d v="2025-03-24T00:00:00"/>
    <x v="1"/>
    <x v="0"/>
    <x v="0"/>
    <s v="C899"/>
    <x v="112"/>
    <s v="B1073"/>
    <x v="110"/>
    <x v="2"/>
    <n v="47.38"/>
    <n v="4"/>
    <n v="189.52"/>
    <x v="0"/>
    <x v="2"/>
  </r>
  <r>
    <s v="O1147"/>
    <d v="2023-09-10T00:00:00"/>
    <x v="0"/>
    <x v="6"/>
    <x v="2"/>
    <s v="C860"/>
    <x v="113"/>
    <s v="B1870"/>
    <x v="111"/>
    <x v="0"/>
    <n v="49.28"/>
    <n v="2"/>
    <n v="98.56"/>
    <x v="3"/>
    <x v="3"/>
  </r>
  <r>
    <s v="O1264"/>
    <d v="2024-11-14T00:00:00"/>
    <x v="5"/>
    <x v="5"/>
    <x v="1"/>
    <s v="C468"/>
    <x v="114"/>
    <s v="B1530"/>
    <x v="112"/>
    <x v="0"/>
    <n v="27.27"/>
    <n v="4"/>
    <n v="109.08"/>
    <x v="1"/>
    <x v="2"/>
  </r>
  <r>
    <s v="O2733"/>
    <d v="2024-11-08T00:00:00"/>
    <x v="2"/>
    <x v="5"/>
    <x v="1"/>
    <s v="C569"/>
    <x v="115"/>
    <s v="B1730"/>
    <x v="113"/>
    <x v="0"/>
    <n v="34.06"/>
    <n v="4"/>
    <n v="136.24"/>
    <x v="2"/>
    <x v="5"/>
  </r>
  <r>
    <s v="O3382"/>
    <d v="2022-09-22T00:00:00"/>
    <x v="5"/>
    <x v="6"/>
    <x v="3"/>
    <s v="C572"/>
    <x v="116"/>
    <s v="B1792"/>
    <x v="114"/>
    <x v="2"/>
    <n v="47.06"/>
    <n v="1"/>
    <n v="47.06"/>
    <x v="2"/>
    <x v="7"/>
  </r>
  <r>
    <s v="O1005"/>
    <d v="2023-01-05T00:00:00"/>
    <x v="5"/>
    <x v="11"/>
    <x v="2"/>
    <s v="C835"/>
    <x v="117"/>
    <s v="B1995"/>
    <x v="115"/>
    <x v="1"/>
    <n v="48.5"/>
    <n v="4"/>
    <n v="194"/>
    <x v="0"/>
    <x v="1"/>
  </r>
  <r>
    <s v="O3021"/>
    <d v="2024-01-28T00:00:00"/>
    <x v="0"/>
    <x v="11"/>
    <x v="1"/>
    <s v="C321"/>
    <x v="118"/>
    <s v="B1554"/>
    <x v="116"/>
    <x v="0"/>
    <n v="35.14"/>
    <n v="5"/>
    <n v="175.7"/>
    <x v="2"/>
    <x v="1"/>
  </r>
  <r>
    <s v="O3114"/>
    <d v="2023-10-18T00:00:00"/>
    <x v="3"/>
    <x v="10"/>
    <x v="2"/>
    <s v="C823"/>
    <x v="119"/>
    <s v="B1586"/>
    <x v="117"/>
    <x v="0"/>
    <n v="12.99"/>
    <n v="2"/>
    <n v="25.98"/>
    <x v="0"/>
    <x v="7"/>
  </r>
  <r>
    <s v="O1562"/>
    <d v="2024-10-16T00:00:00"/>
    <x v="3"/>
    <x v="10"/>
    <x v="1"/>
    <s v="C327"/>
    <x v="120"/>
    <s v="B1806"/>
    <x v="118"/>
    <x v="3"/>
    <n v="29.07"/>
    <n v="4"/>
    <n v="116.28"/>
    <x v="2"/>
    <x v="7"/>
  </r>
  <r>
    <s v="O3179"/>
    <d v="2025-08-06T00:00:00"/>
    <x v="3"/>
    <x v="8"/>
    <x v="0"/>
    <s v="C980"/>
    <x v="121"/>
    <s v="B1195"/>
    <x v="50"/>
    <x v="2"/>
    <n v="13.66"/>
    <n v="2"/>
    <n v="27.32"/>
    <x v="1"/>
    <x v="0"/>
  </r>
  <r>
    <s v="O3069"/>
    <d v="2025-07-06T00:00:00"/>
    <x v="0"/>
    <x v="2"/>
    <x v="0"/>
    <s v="C458"/>
    <x v="122"/>
    <s v="B1424"/>
    <x v="119"/>
    <x v="1"/>
    <n v="35.96"/>
    <n v="1"/>
    <n v="35.96"/>
    <x v="1"/>
    <x v="7"/>
  </r>
  <r>
    <s v="O3430"/>
    <d v="2024-03-10T00:00:00"/>
    <x v="0"/>
    <x v="0"/>
    <x v="1"/>
    <s v="C618"/>
    <x v="123"/>
    <s v="B1472"/>
    <x v="120"/>
    <x v="0"/>
    <n v="38.729999999999997"/>
    <n v="4"/>
    <n v="154.91999999999999"/>
    <x v="0"/>
    <x v="2"/>
  </r>
  <r>
    <s v="O2069"/>
    <d v="2024-06-13T00:00:00"/>
    <x v="5"/>
    <x v="1"/>
    <x v="1"/>
    <s v="C647"/>
    <x v="124"/>
    <s v="B1781"/>
    <x v="121"/>
    <x v="0"/>
    <n v="37.6"/>
    <n v="1"/>
    <n v="37.6"/>
    <x v="3"/>
    <x v="3"/>
  </r>
  <r>
    <s v="O1965"/>
    <d v="2024-02-19T00:00:00"/>
    <x v="1"/>
    <x v="3"/>
    <x v="1"/>
    <s v="C133"/>
    <x v="125"/>
    <s v="B1936"/>
    <x v="122"/>
    <x v="3"/>
    <n v="41.39"/>
    <n v="3"/>
    <n v="124.17"/>
    <x v="3"/>
    <x v="1"/>
  </r>
  <r>
    <s v="O1979"/>
    <d v="2024-06-28T00:00:00"/>
    <x v="2"/>
    <x v="1"/>
    <x v="1"/>
    <s v="C252"/>
    <x v="110"/>
    <s v="B1489"/>
    <x v="123"/>
    <x v="3"/>
    <n v="24.94"/>
    <n v="5"/>
    <n v="124.7"/>
    <x v="3"/>
    <x v="2"/>
  </r>
  <r>
    <s v="O3131"/>
    <d v="2024-06-15T00:00:00"/>
    <x v="6"/>
    <x v="1"/>
    <x v="1"/>
    <s v="C604"/>
    <x v="126"/>
    <s v="B1331"/>
    <x v="124"/>
    <x v="0"/>
    <n v="39.06"/>
    <n v="1"/>
    <n v="39.06"/>
    <x v="0"/>
    <x v="6"/>
  </r>
  <r>
    <s v="O1985"/>
    <d v="2023-05-03T00:00:00"/>
    <x v="3"/>
    <x v="4"/>
    <x v="2"/>
    <s v="C992"/>
    <x v="127"/>
    <s v="B1036"/>
    <x v="125"/>
    <x v="3"/>
    <n v="7.01"/>
    <n v="4"/>
    <n v="28.04"/>
    <x v="1"/>
    <x v="0"/>
  </r>
  <r>
    <s v="O3126"/>
    <d v="2024-08-11T00:00:00"/>
    <x v="0"/>
    <x v="8"/>
    <x v="1"/>
    <s v="C259"/>
    <x v="128"/>
    <s v="B1125"/>
    <x v="126"/>
    <x v="2"/>
    <n v="31.1"/>
    <n v="3"/>
    <n v="93.3"/>
    <x v="0"/>
    <x v="5"/>
  </r>
  <r>
    <s v="O2942"/>
    <d v="2023-05-11T00:00:00"/>
    <x v="5"/>
    <x v="4"/>
    <x v="2"/>
    <s v="C357"/>
    <x v="129"/>
    <s v="B1218"/>
    <x v="127"/>
    <x v="2"/>
    <n v="21.48"/>
    <n v="1"/>
    <n v="21.48"/>
    <x v="1"/>
    <x v="2"/>
  </r>
  <r>
    <s v="O3931"/>
    <d v="2023-07-08T00:00:00"/>
    <x v="6"/>
    <x v="2"/>
    <x v="2"/>
    <s v="C540"/>
    <x v="130"/>
    <s v="B1565"/>
    <x v="128"/>
    <x v="2"/>
    <n v="29.11"/>
    <n v="5"/>
    <n v="145.55000000000001"/>
    <x v="2"/>
    <x v="5"/>
  </r>
  <r>
    <s v="O3768"/>
    <d v="2024-08-08T00:00:00"/>
    <x v="5"/>
    <x v="8"/>
    <x v="1"/>
    <s v="C711"/>
    <x v="131"/>
    <s v="B1611"/>
    <x v="129"/>
    <x v="3"/>
    <n v="16.3"/>
    <n v="5"/>
    <n v="81.5"/>
    <x v="1"/>
    <x v="7"/>
  </r>
  <r>
    <s v="O1943"/>
    <d v="2023-07-06T00:00:00"/>
    <x v="5"/>
    <x v="2"/>
    <x v="2"/>
    <s v="C227"/>
    <x v="132"/>
    <s v="B1931"/>
    <x v="130"/>
    <x v="1"/>
    <n v="14.9"/>
    <n v="3"/>
    <n v="44.7"/>
    <x v="3"/>
    <x v="1"/>
  </r>
  <r>
    <s v="O2334"/>
    <d v="2023-12-20T00:00:00"/>
    <x v="3"/>
    <x v="9"/>
    <x v="2"/>
    <s v="C934"/>
    <x v="133"/>
    <s v="B1327"/>
    <x v="131"/>
    <x v="1"/>
    <n v="10.98"/>
    <n v="4"/>
    <n v="43.92"/>
    <x v="0"/>
    <x v="1"/>
  </r>
  <r>
    <s v="O3217"/>
    <d v="2023-10-29T00:00:00"/>
    <x v="0"/>
    <x v="10"/>
    <x v="2"/>
    <s v="C940"/>
    <x v="134"/>
    <s v="B1912"/>
    <x v="132"/>
    <x v="1"/>
    <n v="10.97"/>
    <n v="1"/>
    <n v="10.97"/>
    <x v="1"/>
    <x v="6"/>
  </r>
  <r>
    <s v="O3452"/>
    <d v="2023-07-17T00:00:00"/>
    <x v="1"/>
    <x v="2"/>
    <x v="2"/>
    <s v="C274"/>
    <x v="135"/>
    <s v="B1700"/>
    <x v="133"/>
    <x v="2"/>
    <n v="44.12"/>
    <n v="2"/>
    <n v="88.24"/>
    <x v="1"/>
    <x v="1"/>
  </r>
  <r>
    <s v="O3948"/>
    <d v="2023-08-06T00:00:00"/>
    <x v="0"/>
    <x v="8"/>
    <x v="2"/>
    <s v="C132"/>
    <x v="136"/>
    <s v="B1708"/>
    <x v="134"/>
    <x v="3"/>
    <n v="44.65"/>
    <n v="1"/>
    <n v="44.65"/>
    <x v="1"/>
    <x v="3"/>
  </r>
  <r>
    <s v="O2647"/>
    <d v="2025-04-16T00:00:00"/>
    <x v="3"/>
    <x v="7"/>
    <x v="0"/>
    <s v="C359"/>
    <x v="95"/>
    <s v="B1320"/>
    <x v="135"/>
    <x v="1"/>
    <n v="15.59"/>
    <n v="1"/>
    <n v="15.59"/>
    <x v="1"/>
    <x v="2"/>
  </r>
  <r>
    <s v="O1110"/>
    <d v="2023-12-30T00:00:00"/>
    <x v="6"/>
    <x v="9"/>
    <x v="2"/>
    <s v="C648"/>
    <x v="137"/>
    <s v="B1885"/>
    <x v="136"/>
    <x v="2"/>
    <n v="39.47"/>
    <n v="3"/>
    <n v="118.41"/>
    <x v="2"/>
    <x v="3"/>
  </r>
  <r>
    <s v="O3222"/>
    <d v="2025-07-30T00:00:00"/>
    <x v="3"/>
    <x v="2"/>
    <x v="0"/>
    <s v="C830"/>
    <x v="138"/>
    <s v="B1433"/>
    <x v="137"/>
    <x v="0"/>
    <n v="39.380000000000003"/>
    <n v="4"/>
    <n v="157.52000000000001"/>
    <x v="0"/>
    <x v="1"/>
  </r>
  <r>
    <s v="O2003"/>
    <d v="2023-04-26T00:00:00"/>
    <x v="3"/>
    <x v="7"/>
    <x v="2"/>
    <s v="C263"/>
    <x v="139"/>
    <s v="B1597"/>
    <x v="138"/>
    <x v="2"/>
    <n v="36.19"/>
    <n v="2"/>
    <n v="72.38"/>
    <x v="0"/>
    <x v="2"/>
  </r>
  <r>
    <s v="O3560"/>
    <d v="2023-03-22T00:00:00"/>
    <x v="3"/>
    <x v="0"/>
    <x v="2"/>
    <s v="C575"/>
    <x v="140"/>
    <s v="B1959"/>
    <x v="139"/>
    <x v="1"/>
    <n v="31.12"/>
    <n v="3"/>
    <n v="93.36"/>
    <x v="0"/>
    <x v="2"/>
  </r>
  <r>
    <s v="O3875"/>
    <d v="2023-10-16T00:00:00"/>
    <x v="1"/>
    <x v="10"/>
    <x v="2"/>
    <s v="C479"/>
    <x v="141"/>
    <s v="B1018"/>
    <x v="140"/>
    <x v="0"/>
    <n v="10.26"/>
    <n v="5"/>
    <n v="51.3"/>
    <x v="2"/>
    <x v="0"/>
  </r>
  <r>
    <s v="O1009"/>
    <d v="2024-01-02T00:00:00"/>
    <x v="4"/>
    <x v="11"/>
    <x v="1"/>
    <s v="C717"/>
    <x v="142"/>
    <s v="B1160"/>
    <x v="141"/>
    <x v="0"/>
    <n v="7.32"/>
    <n v="4"/>
    <n v="29.28"/>
    <x v="2"/>
    <x v="0"/>
  </r>
  <r>
    <s v="O3527"/>
    <d v="2024-07-13T00:00:00"/>
    <x v="6"/>
    <x v="2"/>
    <x v="1"/>
    <s v="C299"/>
    <x v="143"/>
    <s v="B1126"/>
    <x v="142"/>
    <x v="2"/>
    <n v="6.83"/>
    <n v="2"/>
    <n v="13.66"/>
    <x v="1"/>
    <x v="7"/>
  </r>
  <r>
    <s v="O3456"/>
    <d v="2022-11-10T00:00:00"/>
    <x v="5"/>
    <x v="5"/>
    <x v="3"/>
    <s v="C346"/>
    <x v="144"/>
    <s v="B1269"/>
    <x v="143"/>
    <x v="3"/>
    <n v="38.159999999999997"/>
    <n v="5"/>
    <n v="190.8"/>
    <x v="2"/>
    <x v="2"/>
  </r>
  <r>
    <s v="O1054"/>
    <d v="2023-07-10T00:00:00"/>
    <x v="1"/>
    <x v="2"/>
    <x v="2"/>
    <s v="C256"/>
    <x v="145"/>
    <s v="B1585"/>
    <x v="144"/>
    <x v="1"/>
    <n v="30.11"/>
    <n v="1"/>
    <n v="30.11"/>
    <x v="2"/>
    <x v="1"/>
  </r>
  <r>
    <s v="O2616"/>
    <d v="2025-08-15T00:00:00"/>
    <x v="2"/>
    <x v="8"/>
    <x v="0"/>
    <s v="C821"/>
    <x v="146"/>
    <s v="B1234"/>
    <x v="145"/>
    <x v="3"/>
    <n v="8.61"/>
    <n v="1"/>
    <n v="8.61"/>
    <x v="0"/>
    <x v="3"/>
  </r>
  <r>
    <s v="O1218"/>
    <d v="2024-04-14T00:00:00"/>
    <x v="0"/>
    <x v="7"/>
    <x v="1"/>
    <s v="C901"/>
    <x v="147"/>
    <s v="B1440"/>
    <x v="146"/>
    <x v="3"/>
    <n v="45.79"/>
    <n v="2"/>
    <n v="91.58"/>
    <x v="3"/>
    <x v="4"/>
  </r>
  <r>
    <s v="O3289"/>
    <d v="2023-03-25T00:00:00"/>
    <x v="6"/>
    <x v="0"/>
    <x v="2"/>
    <s v="C816"/>
    <x v="148"/>
    <s v="B1448"/>
    <x v="147"/>
    <x v="0"/>
    <n v="28.41"/>
    <n v="1"/>
    <n v="28.41"/>
    <x v="2"/>
    <x v="1"/>
  </r>
  <r>
    <s v="O2187"/>
    <d v="2024-11-04T00:00:00"/>
    <x v="1"/>
    <x v="5"/>
    <x v="1"/>
    <s v="C313"/>
    <x v="107"/>
    <s v="B1930"/>
    <x v="148"/>
    <x v="1"/>
    <n v="37.700000000000003"/>
    <n v="4"/>
    <n v="150.80000000000001"/>
    <x v="2"/>
    <x v="7"/>
  </r>
  <r>
    <s v="O1030"/>
    <d v="2023-03-14T00:00:00"/>
    <x v="4"/>
    <x v="0"/>
    <x v="2"/>
    <s v="C273"/>
    <x v="149"/>
    <s v="B1069"/>
    <x v="12"/>
    <x v="1"/>
    <n v="24.13"/>
    <n v="5"/>
    <n v="120.65"/>
    <x v="1"/>
    <x v="1"/>
  </r>
  <r>
    <s v="O1946"/>
    <d v="2023-11-29T00:00:00"/>
    <x v="3"/>
    <x v="5"/>
    <x v="2"/>
    <s v="C487"/>
    <x v="82"/>
    <s v="B1016"/>
    <x v="149"/>
    <x v="1"/>
    <n v="38.479999999999997"/>
    <n v="2"/>
    <n v="76.959999999999994"/>
    <x v="3"/>
    <x v="1"/>
  </r>
  <r>
    <s v="O2554"/>
    <d v="2025-01-30T00:00:00"/>
    <x v="5"/>
    <x v="11"/>
    <x v="0"/>
    <s v="C672"/>
    <x v="150"/>
    <s v="B1879"/>
    <x v="150"/>
    <x v="0"/>
    <n v="19.420000000000002"/>
    <n v="2"/>
    <n v="38.840000000000003"/>
    <x v="0"/>
    <x v="0"/>
  </r>
  <r>
    <s v="O3381"/>
    <d v="2022-10-27T00:00:00"/>
    <x v="5"/>
    <x v="10"/>
    <x v="3"/>
    <s v="C408"/>
    <x v="151"/>
    <s v="B1696"/>
    <x v="14"/>
    <x v="0"/>
    <n v="48.54"/>
    <n v="1"/>
    <n v="48.54"/>
    <x v="0"/>
    <x v="2"/>
  </r>
  <r>
    <s v="O2858"/>
    <d v="2023-12-08T00:00:00"/>
    <x v="2"/>
    <x v="9"/>
    <x v="2"/>
    <s v="C962"/>
    <x v="152"/>
    <s v="B1195"/>
    <x v="50"/>
    <x v="2"/>
    <n v="10.29"/>
    <n v="4"/>
    <n v="41.16"/>
    <x v="2"/>
    <x v="1"/>
  </r>
  <r>
    <s v="O3044"/>
    <d v="2024-02-12T00:00:00"/>
    <x v="1"/>
    <x v="3"/>
    <x v="1"/>
    <s v="C780"/>
    <x v="153"/>
    <s v="B1143"/>
    <x v="151"/>
    <x v="0"/>
    <n v="34.29"/>
    <n v="1"/>
    <n v="34.29"/>
    <x v="0"/>
    <x v="0"/>
  </r>
  <r>
    <s v="O3994"/>
    <d v="2023-02-06T00:00:00"/>
    <x v="1"/>
    <x v="3"/>
    <x v="2"/>
    <s v="C431"/>
    <x v="154"/>
    <s v="B1739"/>
    <x v="152"/>
    <x v="1"/>
    <n v="5.88"/>
    <n v="4"/>
    <n v="23.52"/>
    <x v="0"/>
    <x v="5"/>
  </r>
  <r>
    <s v="O3085"/>
    <d v="2025-02-13T00:00:00"/>
    <x v="5"/>
    <x v="3"/>
    <x v="0"/>
    <s v="C862"/>
    <x v="155"/>
    <s v="B1395"/>
    <x v="153"/>
    <x v="2"/>
    <n v="32.159999999999997"/>
    <n v="2"/>
    <n v="64.319999999999993"/>
    <x v="2"/>
    <x v="2"/>
  </r>
  <r>
    <s v="O2786"/>
    <d v="2024-03-01T00:00:00"/>
    <x v="2"/>
    <x v="0"/>
    <x v="1"/>
    <s v="C623"/>
    <x v="156"/>
    <s v="B1119"/>
    <x v="154"/>
    <x v="2"/>
    <n v="10.37"/>
    <n v="5"/>
    <n v="51.85"/>
    <x v="2"/>
    <x v="3"/>
  </r>
  <r>
    <s v="O3029"/>
    <d v="2023-02-03T00:00:00"/>
    <x v="2"/>
    <x v="3"/>
    <x v="2"/>
    <s v="C590"/>
    <x v="157"/>
    <s v="B1939"/>
    <x v="155"/>
    <x v="2"/>
    <n v="28.86"/>
    <n v="4"/>
    <n v="115.44"/>
    <x v="0"/>
    <x v="0"/>
  </r>
  <r>
    <s v="O2288"/>
    <d v="2023-11-19T00:00:00"/>
    <x v="0"/>
    <x v="5"/>
    <x v="2"/>
    <s v="C881"/>
    <x v="158"/>
    <s v="B1121"/>
    <x v="156"/>
    <x v="2"/>
    <n v="39.619999999999997"/>
    <n v="4"/>
    <n v="158.47999999999999"/>
    <x v="1"/>
    <x v="5"/>
  </r>
  <r>
    <s v="O2468"/>
    <d v="2023-05-01T00:00:00"/>
    <x v="1"/>
    <x v="4"/>
    <x v="2"/>
    <s v="C601"/>
    <x v="159"/>
    <s v="B1580"/>
    <x v="157"/>
    <x v="0"/>
    <n v="46.17"/>
    <n v="4"/>
    <n v="184.68"/>
    <x v="0"/>
    <x v="1"/>
  </r>
  <r>
    <s v="O1460"/>
    <d v="2024-10-13T00:00:00"/>
    <x v="0"/>
    <x v="10"/>
    <x v="1"/>
    <s v="C352"/>
    <x v="160"/>
    <s v="B1381"/>
    <x v="158"/>
    <x v="3"/>
    <n v="33"/>
    <n v="3"/>
    <n v="99"/>
    <x v="2"/>
    <x v="3"/>
  </r>
  <r>
    <s v="O2901"/>
    <d v="2024-01-17T00:00:00"/>
    <x v="3"/>
    <x v="11"/>
    <x v="1"/>
    <s v="C450"/>
    <x v="161"/>
    <s v="B1082"/>
    <x v="159"/>
    <x v="0"/>
    <n v="43.54"/>
    <n v="1"/>
    <n v="43.54"/>
    <x v="1"/>
    <x v="7"/>
  </r>
  <r>
    <s v="O2265"/>
    <d v="2023-01-02T00:00:00"/>
    <x v="1"/>
    <x v="11"/>
    <x v="2"/>
    <s v="C225"/>
    <x v="162"/>
    <s v="B1232"/>
    <x v="160"/>
    <x v="3"/>
    <n v="23.91"/>
    <n v="4"/>
    <n v="95.64"/>
    <x v="2"/>
    <x v="5"/>
  </r>
  <r>
    <s v="O2787"/>
    <d v="2022-12-06T00:00:00"/>
    <x v="4"/>
    <x v="9"/>
    <x v="3"/>
    <s v="C639"/>
    <x v="163"/>
    <s v="B1594"/>
    <x v="161"/>
    <x v="1"/>
    <n v="43.65"/>
    <n v="1"/>
    <n v="43.65"/>
    <x v="0"/>
    <x v="5"/>
  </r>
  <r>
    <s v="O2266"/>
    <d v="2023-08-26T00:00:00"/>
    <x v="6"/>
    <x v="8"/>
    <x v="2"/>
    <s v="C214"/>
    <x v="164"/>
    <s v="B1398"/>
    <x v="162"/>
    <x v="0"/>
    <n v="15.11"/>
    <n v="4"/>
    <n v="60.44"/>
    <x v="0"/>
    <x v="2"/>
  </r>
  <r>
    <s v="O3618"/>
    <d v="2023-09-24T00:00:00"/>
    <x v="0"/>
    <x v="6"/>
    <x v="2"/>
    <s v="C679"/>
    <x v="165"/>
    <s v="B1948"/>
    <x v="163"/>
    <x v="0"/>
    <n v="35.53"/>
    <n v="1"/>
    <n v="35.53"/>
    <x v="2"/>
    <x v="5"/>
  </r>
  <r>
    <s v="O1888"/>
    <d v="2023-05-09T00:00:00"/>
    <x v="4"/>
    <x v="4"/>
    <x v="2"/>
    <s v="C480"/>
    <x v="166"/>
    <s v="B1840"/>
    <x v="164"/>
    <x v="3"/>
    <n v="14.92"/>
    <n v="4"/>
    <n v="59.68"/>
    <x v="1"/>
    <x v="2"/>
  </r>
  <r>
    <s v="O3838"/>
    <d v="2023-12-30T00:00:00"/>
    <x v="6"/>
    <x v="9"/>
    <x v="2"/>
    <s v="C415"/>
    <x v="167"/>
    <s v="B1729"/>
    <x v="165"/>
    <x v="3"/>
    <n v="45.02"/>
    <n v="4"/>
    <n v="180.08"/>
    <x v="0"/>
    <x v="0"/>
  </r>
  <r>
    <s v="O2905"/>
    <d v="2023-11-21T00:00:00"/>
    <x v="4"/>
    <x v="5"/>
    <x v="2"/>
    <s v="C811"/>
    <x v="168"/>
    <s v="B1273"/>
    <x v="166"/>
    <x v="1"/>
    <n v="29.03"/>
    <n v="4"/>
    <n v="116.12"/>
    <x v="0"/>
    <x v="0"/>
  </r>
  <r>
    <s v="O2622"/>
    <d v="2024-04-07T00:00:00"/>
    <x v="0"/>
    <x v="7"/>
    <x v="1"/>
    <s v="C286"/>
    <x v="169"/>
    <s v="B1726"/>
    <x v="167"/>
    <x v="3"/>
    <n v="16.43"/>
    <n v="5"/>
    <n v="82.15"/>
    <x v="0"/>
    <x v="6"/>
  </r>
  <r>
    <s v="O1049"/>
    <d v="2024-04-08T00:00:00"/>
    <x v="1"/>
    <x v="7"/>
    <x v="1"/>
    <s v="C623"/>
    <x v="156"/>
    <s v="B1624"/>
    <x v="168"/>
    <x v="1"/>
    <n v="36.94"/>
    <n v="5"/>
    <n v="184.7"/>
    <x v="3"/>
    <x v="7"/>
  </r>
  <r>
    <s v="O2135"/>
    <d v="2023-09-05T00:00:00"/>
    <x v="4"/>
    <x v="6"/>
    <x v="2"/>
    <s v="C460"/>
    <x v="170"/>
    <s v="B1189"/>
    <x v="169"/>
    <x v="0"/>
    <n v="8.9"/>
    <n v="3"/>
    <n v="26.7"/>
    <x v="3"/>
    <x v="4"/>
  </r>
  <r>
    <s v="O3596"/>
    <d v="2023-09-08T00:00:00"/>
    <x v="2"/>
    <x v="6"/>
    <x v="2"/>
    <s v="C995"/>
    <x v="171"/>
    <s v="B1736"/>
    <x v="170"/>
    <x v="2"/>
    <n v="16.149999999999999"/>
    <n v="3"/>
    <n v="48.45"/>
    <x v="1"/>
    <x v="2"/>
  </r>
  <r>
    <s v="O3653"/>
    <d v="2025-07-23T00:00:00"/>
    <x v="3"/>
    <x v="2"/>
    <x v="0"/>
    <s v="C257"/>
    <x v="106"/>
    <s v="B1578"/>
    <x v="171"/>
    <x v="2"/>
    <n v="17.079999999999998"/>
    <n v="2"/>
    <n v="34.159999999999997"/>
    <x v="2"/>
    <x v="2"/>
  </r>
  <r>
    <s v="O2949"/>
    <d v="2023-01-24T00:00:00"/>
    <x v="4"/>
    <x v="11"/>
    <x v="2"/>
    <s v="C692"/>
    <x v="172"/>
    <s v="B1332"/>
    <x v="172"/>
    <x v="0"/>
    <n v="34.25"/>
    <n v="1"/>
    <n v="34.25"/>
    <x v="1"/>
    <x v="0"/>
  </r>
  <r>
    <s v="O2507"/>
    <d v="2023-04-01T00:00:00"/>
    <x v="6"/>
    <x v="7"/>
    <x v="2"/>
    <s v="C771"/>
    <x v="60"/>
    <s v="B1918"/>
    <x v="173"/>
    <x v="0"/>
    <n v="47.13"/>
    <n v="2"/>
    <n v="94.26"/>
    <x v="0"/>
    <x v="1"/>
  </r>
  <r>
    <s v="O3246"/>
    <d v="2024-05-18T00:00:00"/>
    <x v="6"/>
    <x v="4"/>
    <x v="1"/>
    <s v="C412"/>
    <x v="173"/>
    <s v="B1887"/>
    <x v="174"/>
    <x v="2"/>
    <n v="56.83"/>
    <n v="5"/>
    <n v="284.14999999999998"/>
    <x v="2"/>
    <x v="0"/>
  </r>
  <r>
    <s v="O2202"/>
    <d v="2023-12-20T00:00:00"/>
    <x v="3"/>
    <x v="9"/>
    <x v="2"/>
    <s v="C274"/>
    <x v="135"/>
    <s v="B1565"/>
    <x v="175"/>
    <x v="0"/>
    <n v="27.86"/>
    <n v="2"/>
    <n v="55.72"/>
    <x v="0"/>
    <x v="2"/>
  </r>
  <r>
    <s v="O3296"/>
    <d v="2023-12-27T00:00:00"/>
    <x v="3"/>
    <x v="9"/>
    <x v="2"/>
    <s v="C388"/>
    <x v="174"/>
    <s v="B1076"/>
    <x v="24"/>
    <x v="1"/>
    <n v="34.880000000000003"/>
    <n v="1"/>
    <n v="34.880000000000003"/>
    <x v="2"/>
    <x v="5"/>
  </r>
  <r>
    <s v="O1709"/>
    <d v="2023-04-17T00:00:00"/>
    <x v="1"/>
    <x v="7"/>
    <x v="2"/>
    <s v="C396"/>
    <x v="175"/>
    <s v="B1744"/>
    <x v="176"/>
    <x v="1"/>
    <n v="28.18"/>
    <n v="5"/>
    <n v="140.9"/>
    <x v="1"/>
    <x v="7"/>
  </r>
  <r>
    <s v="O1022"/>
    <d v="2024-05-07T00:00:00"/>
    <x v="4"/>
    <x v="4"/>
    <x v="1"/>
    <s v="C898"/>
    <x v="176"/>
    <s v="B1008"/>
    <x v="177"/>
    <x v="2"/>
    <n v="5.8"/>
    <n v="5"/>
    <n v="29"/>
    <x v="3"/>
    <x v="2"/>
  </r>
  <r>
    <s v="O2810"/>
    <d v="2024-10-10T00:00:00"/>
    <x v="5"/>
    <x v="10"/>
    <x v="1"/>
    <s v="C538"/>
    <x v="177"/>
    <s v="B1560"/>
    <x v="178"/>
    <x v="2"/>
    <n v="15.39"/>
    <n v="2"/>
    <n v="30.78"/>
    <x v="2"/>
    <x v="1"/>
  </r>
  <r>
    <s v="O1094"/>
    <d v="2023-01-07T00:00:00"/>
    <x v="6"/>
    <x v="11"/>
    <x v="2"/>
    <s v="C172"/>
    <x v="178"/>
    <s v="B1721"/>
    <x v="179"/>
    <x v="3"/>
    <n v="24.39"/>
    <n v="2"/>
    <n v="48.78"/>
    <x v="2"/>
    <x v="7"/>
  </r>
  <r>
    <s v="O1791"/>
    <d v="2023-06-03T00:00:00"/>
    <x v="6"/>
    <x v="1"/>
    <x v="2"/>
    <s v="C336"/>
    <x v="179"/>
    <s v="B1490"/>
    <x v="180"/>
    <x v="0"/>
    <n v="20.29"/>
    <n v="1"/>
    <n v="20.29"/>
    <x v="3"/>
    <x v="2"/>
  </r>
  <r>
    <s v="O1828"/>
    <d v="2024-11-07T00:00:00"/>
    <x v="5"/>
    <x v="5"/>
    <x v="1"/>
    <s v="C107"/>
    <x v="180"/>
    <s v="B1554"/>
    <x v="116"/>
    <x v="1"/>
    <n v="35.6"/>
    <n v="2"/>
    <n v="71.2"/>
    <x v="3"/>
    <x v="4"/>
  </r>
  <r>
    <s v="O3605"/>
    <d v="2024-07-29T00:00:00"/>
    <x v="1"/>
    <x v="2"/>
    <x v="1"/>
    <s v="C352"/>
    <x v="160"/>
    <s v="B1552"/>
    <x v="181"/>
    <x v="2"/>
    <n v="11.16"/>
    <n v="1"/>
    <n v="11.16"/>
    <x v="0"/>
    <x v="6"/>
  </r>
  <r>
    <s v="O1870"/>
    <d v="2024-04-01T00:00:00"/>
    <x v="1"/>
    <x v="7"/>
    <x v="1"/>
    <s v="C672"/>
    <x v="150"/>
    <s v="B1542"/>
    <x v="182"/>
    <x v="2"/>
    <n v="12.01"/>
    <n v="4"/>
    <n v="48.04"/>
    <x v="2"/>
    <x v="0"/>
  </r>
  <r>
    <s v="O1038"/>
    <d v="2023-07-17T00:00:00"/>
    <x v="1"/>
    <x v="2"/>
    <x v="2"/>
    <s v="C204"/>
    <x v="181"/>
    <s v="B1943"/>
    <x v="183"/>
    <x v="1"/>
    <n v="5.79"/>
    <n v="3"/>
    <n v="17.37"/>
    <x v="2"/>
    <x v="0"/>
  </r>
  <r>
    <s v="O2883"/>
    <d v="2023-08-10T00:00:00"/>
    <x v="5"/>
    <x v="8"/>
    <x v="2"/>
    <s v="C109"/>
    <x v="182"/>
    <s v="B1921"/>
    <x v="36"/>
    <x v="3"/>
    <n v="34.049999999999997"/>
    <n v="5"/>
    <n v="170.25"/>
    <x v="0"/>
    <x v="2"/>
  </r>
  <r>
    <s v="O2080"/>
    <d v="2023-03-25T00:00:00"/>
    <x v="6"/>
    <x v="0"/>
    <x v="2"/>
    <s v="C568"/>
    <x v="183"/>
    <s v="B1145"/>
    <x v="184"/>
    <x v="3"/>
    <n v="9.57"/>
    <n v="1"/>
    <n v="9.57"/>
    <x v="3"/>
    <x v="2"/>
  </r>
  <r>
    <s v="O3692"/>
    <d v="2024-11-09T00:00:00"/>
    <x v="6"/>
    <x v="5"/>
    <x v="1"/>
    <s v="C971"/>
    <x v="111"/>
    <s v="B1180"/>
    <x v="185"/>
    <x v="2"/>
    <n v="35.43"/>
    <n v="5"/>
    <n v="177.15"/>
    <x v="0"/>
    <x v="2"/>
  </r>
  <r>
    <s v="O1606"/>
    <d v="2024-08-27T00:00:00"/>
    <x v="4"/>
    <x v="8"/>
    <x v="1"/>
    <s v="C438"/>
    <x v="184"/>
    <s v="B1596"/>
    <x v="186"/>
    <x v="2"/>
    <n v="32.880000000000003"/>
    <n v="2"/>
    <n v="65.760000000000005"/>
    <x v="3"/>
    <x v="7"/>
  </r>
  <r>
    <s v="O3249"/>
    <d v="2025-02-17T00:00:00"/>
    <x v="1"/>
    <x v="3"/>
    <x v="0"/>
    <s v="C278"/>
    <x v="185"/>
    <s v="B1528"/>
    <x v="187"/>
    <x v="1"/>
    <n v="19.38"/>
    <n v="5"/>
    <n v="96.9"/>
    <x v="1"/>
    <x v="3"/>
  </r>
  <r>
    <s v="O3572"/>
    <d v="2024-07-03T00:00:00"/>
    <x v="3"/>
    <x v="2"/>
    <x v="1"/>
    <s v="C677"/>
    <x v="186"/>
    <s v="B1659"/>
    <x v="188"/>
    <x v="0"/>
    <n v="7.66"/>
    <n v="2"/>
    <n v="15.32"/>
    <x v="0"/>
    <x v="5"/>
  </r>
  <r>
    <s v="O2031"/>
    <d v="2023-03-29T00:00:00"/>
    <x v="3"/>
    <x v="0"/>
    <x v="2"/>
    <s v="C234"/>
    <x v="187"/>
    <s v="B1462"/>
    <x v="189"/>
    <x v="0"/>
    <n v="41.95"/>
    <n v="3"/>
    <n v="125.85"/>
    <x v="1"/>
    <x v="4"/>
  </r>
  <r>
    <s v="O2584"/>
    <d v="2023-08-25T00:00:00"/>
    <x v="2"/>
    <x v="8"/>
    <x v="2"/>
    <s v="C709"/>
    <x v="188"/>
    <s v="B1064"/>
    <x v="190"/>
    <x v="2"/>
    <n v="17.850000000000001"/>
    <n v="2"/>
    <n v="35.700000000000003"/>
    <x v="1"/>
    <x v="2"/>
  </r>
  <r>
    <s v="O1688"/>
    <d v="2024-08-03T00:00:00"/>
    <x v="6"/>
    <x v="8"/>
    <x v="1"/>
    <s v="C333"/>
    <x v="189"/>
    <s v="B1652"/>
    <x v="191"/>
    <x v="1"/>
    <n v="12.31"/>
    <n v="4"/>
    <n v="49.24"/>
    <x v="3"/>
    <x v="4"/>
  </r>
  <r>
    <s v="O1851"/>
    <d v="2023-12-13T00:00:00"/>
    <x v="3"/>
    <x v="9"/>
    <x v="2"/>
    <s v="C120"/>
    <x v="190"/>
    <s v="B1556"/>
    <x v="192"/>
    <x v="3"/>
    <n v="34.409999999999997"/>
    <n v="3"/>
    <n v="103.23"/>
    <x v="0"/>
    <x v="4"/>
  </r>
  <r>
    <s v="O2037"/>
    <d v="2024-09-04T00:00:00"/>
    <x v="3"/>
    <x v="6"/>
    <x v="1"/>
    <s v="C876"/>
    <x v="191"/>
    <s v="B1349"/>
    <x v="193"/>
    <x v="0"/>
    <n v="29.6"/>
    <n v="3"/>
    <n v="88.8"/>
    <x v="0"/>
    <x v="2"/>
  </r>
  <r>
    <s v="O2953"/>
    <d v="2024-09-02T00:00:00"/>
    <x v="1"/>
    <x v="6"/>
    <x v="1"/>
    <s v="C510"/>
    <x v="46"/>
    <s v="B1903"/>
    <x v="194"/>
    <x v="2"/>
    <n v="33.61"/>
    <n v="2"/>
    <n v="67.22"/>
    <x v="0"/>
    <x v="5"/>
  </r>
  <r>
    <s v="O1677"/>
    <d v="2024-08-21T00:00:00"/>
    <x v="3"/>
    <x v="8"/>
    <x v="1"/>
    <s v="C993"/>
    <x v="192"/>
    <s v="B1501"/>
    <x v="195"/>
    <x v="1"/>
    <n v="40.99"/>
    <n v="4"/>
    <n v="163.96"/>
    <x v="1"/>
    <x v="0"/>
  </r>
  <r>
    <s v="O2443"/>
    <d v="2023-07-20T00:00:00"/>
    <x v="5"/>
    <x v="2"/>
    <x v="2"/>
    <s v="C998"/>
    <x v="193"/>
    <s v="B1585"/>
    <x v="196"/>
    <x v="1"/>
    <n v="25"/>
    <n v="1"/>
    <n v="25"/>
    <x v="0"/>
    <x v="2"/>
  </r>
  <r>
    <s v="O3407"/>
    <d v="2025-05-10T00:00:00"/>
    <x v="6"/>
    <x v="4"/>
    <x v="0"/>
    <s v="C446"/>
    <x v="194"/>
    <s v="B1240"/>
    <x v="197"/>
    <x v="2"/>
    <n v="20.100000000000001"/>
    <n v="4"/>
    <n v="80.400000000000006"/>
    <x v="1"/>
    <x v="5"/>
  </r>
  <r>
    <s v="O1076"/>
    <d v="2024-12-06T00:00:00"/>
    <x v="2"/>
    <x v="9"/>
    <x v="1"/>
    <s v="C692"/>
    <x v="41"/>
    <s v="B1377"/>
    <x v="198"/>
    <x v="3"/>
    <n v="34.090000000000003"/>
    <n v="1"/>
    <n v="34.090000000000003"/>
    <x v="2"/>
    <x v="4"/>
  </r>
  <r>
    <s v="O2673"/>
    <d v="2023-08-24T00:00:00"/>
    <x v="5"/>
    <x v="8"/>
    <x v="2"/>
    <s v="C366"/>
    <x v="195"/>
    <s v="B1876"/>
    <x v="199"/>
    <x v="2"/>
    <n v="35.82"/>
    <n v="4"/>
    <n v="143.28"/>
    <x v="0"/>
    <x v="5"/>
  </r>
  <r>
    <s v="O2505"/>
    <d v="2025-02-20T00:00:00"/>
    <x v="5"/>
    <x v="3"/>
    <x v="0"/>
    <s v="C151"/>
    <x v="196"/>
    <s v="B1864"/>
    <x v="100"/>
    <x v="2"/>
    <n v="16.39"/>
    <n v="5"/>
    <n v="81.95"/>
    <x v="0"/>
    <x v="2"/>
  </r>
  <r>
    <s v="O1555"/>
    <d v="2024-01-01T00:00:00"/>
    <x v="1"/>
    <x v="11"/>
    <x v="1"/>
    <s v="C114"/>
    <x v="197"/>
    <s v="B1006"/>
    <x v="200"/>
    <x v="0"/>
    <n v="5.23"/>
    <n v="1"/>
    <n v="5.23"/>
    <x v="3"/>
    <x v="2"/>
  </r>
  <r>
    <s v="O2615"/>
    <d v="2025-03-21T00:00:00"/>
    <x v="2"/>
    <x v="0"/>
    <x v="0"/>
    <s v="C100"/>
    <x v="198"/>
    <s v="B1903"/>
    <x v="194"/>
    <x v="2"/>
    <n v="27.44"/>
    <n v="5"/>
    <n v="137.19999999999999"/>
    <x v="0"/>
    <x v="2"/>
  </r>
  <r>
    <s v="O2538"/>
    <d v="2023-12-21T00:00:00"/>
    <x v="5"/>
    <x v="9"/>
    <x v="2"/>
    <s v="C562"/>
    <x v="199"/>
    <s v="B1613"/>
    <x v="201"/>
    <x v="2"/>
    <n v="32.520000000000003"/>
    <n v="5"/>
    <n v="162.6"/>
    <x v="2"/>
    <x v="2"/>
  </r>
  <r>
    <s v="O3673"/>
    <d v="2024-02-14T00:00:00"/>
    <x v="3"/>
    <x v="3"/>
    <x v="1"/>
    <s v="C714"/>
    <x v="200"/>
    <s v="B1038"/>
    <x v="202"/>
    <x v="2"/>
    <n v="42.45"/>
    <n v="4"/>
    <n v="169.8"/>
    <x v="0"/>
    <x v="2"/>
  </r>
  <r>
    <s v="O2379"/>
    <d v="2024-04-10T00:00:00"/>
    <x v="3"/>
    <x v="7"/>
    <x v="1"/>
    <s v="C873"/>
    <x v="201"/>
    <s v="B1492"/>
    <x v="203"/>
    <x v="0"/>
    <n v="39.75"/>
    <n v="4"/>
    <n v="159"/>
    <x v="1"/>
    <x v="0"/>
  </r>
  <r>
    <s v="O2211"/>
    <d v="2022-09-22T00:00:00"/>
    <x v="5"/>
    <x v="6"/>
    <x v="3"/>
    <s v="C455"/>
    <x v="202"/>
    <s v="B1573"/>
    <x v="204"/>
    <x v="2"/>
    <n v="14.81"/>
    <n v="3"/>
    <n v="44.43"/>
    <x v="1"/>
    <x v="2"/>
  </r>
  <r>
    <s v="O2096"/>
    <d v="2023-04-17T00:00:00"/>
    <x v="1"/>
    <x v="7"/>
    <x v="2"/>
    <s v="C573"/>
    <x v="203"/>
    <s v="B1180"/>
    <x v="185"/>
    <x v="2"/>
    <n v="41.04"/>
    <n v="2"/>
    <n v="82.08"/>
    <x v="2"/>
    <x v="3"/>
  </r>
  <r>
    <s v="O1767"/>
    <d v="2023-02-25T00:00:00"/>
    <x v="6"/>
    <x v="3"/>
    <x v="2"/>
    <s v="C942"/>
    <x v="204"/>
    <s v="B1612"/>
    <x v="205"/>
    <x v="0"/>
    <n v="30.98"/>
    <n v="3"/>
    <n v="92.94"/>
    <x v="0"/>
    <x v="1"/>
  </r>
  <r>
    <s v="O3849"/>
    <d v="2025-03-16T00:00:00"/>
    <x v="0"/>
    <x v="0"/>
    <x v="0"/>
    <s v="C388"/>
    <x v="174"/>
    <s v="B1157"/>
    <x v="206"/>
    <x v="2"/>
    <n v="46.2"/>
    <n v="1"/>
    <n v="46.2"/>
    <x v="1"/>
    <x v="3"/>
  </r>
  <r>
    <s v="O3045"/>
    <d v="2024-03-01T00:00:00"/>
    <x v="2"/>
    <x v="0"/>
    <x v="1"/>
    <s v="C507"/>
    <x v="205"/>
    <s v="B1753"/>
    <x v="207"/>
    <x v="0"/>
    <n v="40.479999999999997"/>
    <n v="3"/>
    <n v="121.44"/>
    <x v="0"/>
    <x v="1"/>
  </r>
  <r>
    <s v="O3623"/>
    <d v="2022-09-17T00:00:00"/>
    <x v="6"/>
    <x v="6"/>
    <x v="3"/>
    <s v="C844"/>
    <x v="206"/>
    <s v="B1761"/>
    <x v="208"/>
    <x v="2"/>
    <n v="51.43"/>
    <n v="1"/>
    <n v="51.43"/>
    <x v="1"/>
    <x v="5"/>
  </r>
  <r>
    <s v="O2430"/>
    <d v="2024-01-16T00:00:00"/>
    <x v="4"/>
    <x v="11"/>
    <x v="1"/>
    <s v="C247"/>
    <x v="207"/>
    <s v="B1504"/>
    <x v="209"/>
    <x v="2"/>
    <n v="36.729999999999997"/>
    <n v="1"/>
    <n v="36.729999999999997"/>
    <x v="0"/>
    <x v="3"/>
  </r>
  <r>
    <s v="O3255"/>
    <d v="2023-04-22T00:00:00"/>
    <x v="6"/>
    <x v="7"/>
    <x v="2"/>
    <s v="C948"/>
    <x v="208"/>
    <s v="B1344"/>
    <x v="210"/>
    <x v="3"/>
    <n v="37.270000000000003"/>
    <n v="1"/>
    <n v="37.270000000000003"/>
    <x v="1"/>
    <x v="2"/>
  </r>
  <r>
    <s v="O1470"/>
    <d v="2024-07-21T00:00:00"/>
    <x v="0"/>
    <x v="2"/>
    <x v="1"/>
    <s v="C536"/>
    <x v="209"/>
    <s v="B1565"/>
    <x v="94"/>
    <x v="3"/>
    <n v="26.38"/>
    <n v="5"/>
    <n v="131.9"/>
    <x v="2"/>
    <x v="1"/>
  </r>
  <r>
    <s v="O1186"/>
    <d v="2023-01-02T00:00:00"/>
    <x v="1"/>
    <x v="11"/>
    <x v="2"/>
    <s v="C130"/>
    <x v="210"/>
    <s v="B1381"/>
    <x v="211"/>
    <x v="2"/>
    <n v="35.15"/>
    <n v="2"/>
    <n v="70.3"/>
    <x v="1"/>
    <x v="2"/>
  </r>
  <r>
    <s v="O2925"/>
    <d v="2022-09-28T00:00:00"/>
    <x v="3"/>
    <x v="6"/>
    <x v="3"/>
    <s v="C881"/>
    <x v="211"/>
    <s v="B1738"/>
    <x v="212"/>
    <x v="2"/>
    <n v="7.31"/>
    <n v="4"/>
    <n v="29.24"/>
    <x v="0"/>
    <x v="2"/>
  </r>
  <r>
    <s v="O1106"/>
    <d v="2024-04-21T00:00:00"/>
    <x v="0"/>
    <x v="7"/>
    <x v="1"/>
    <s v="C339"/>
    <x v="212"/>
    <s v="B1954"/>
    <x v="77"/>
    <x v="1"/>
    <n v="17.25"/>
    <n v="4"/>
    <n v="69"/>
    <x v="1"/>
    <x v="7"/>
  </r>
  <r>
    <s v="O2855"/>
    <d v="2025-06-20T00:00:00"/>
    <x v="2"/>
    <x v="1"/>
    <x v="0"/>
    <s v="C651"/>
    <x v="213"/>
    <s v="B1506"/>
    <x v="213"/>
    <x v="2"/>
    <n v="41.79"/>
    <n v="3"/>
    <n v="125.37"/>
    <x v="2"/>
    <x v="1"/>
  </r>
  <r>
    <s v="O2033"/>
    <d v="2024-07-06T00:00:00"/>
    <x v="6"/>
    <x v="2"/>
    <x v="1"/>
    <s v="C616"/>
    <x v="214"/>
    <s v="B1736"/>
    <x v="170"/>
    <x v="3"/>
    <n v="13.63"/>
    <n v="2"/>
    <n v="27.26"/>
    <x v="2"/>
    <x v="7"/>
  </r>
  <r>
    <s v="O3018"/>
    <d v="2023-06-07T00:00:00"/>
    <x v="3"/>
    <x v="1"/>
    <x v="2"/>
    <s v="C586"/>
    <x v="215"/>
    <s v="B1357"/>
    <x v="214"/>
    <x v="1"/>
    <n v="57.3"/>
    <n v="2"/>
    <n v="114.6"/>
    <x v="2"/>
    <x v="6"/>
  </r>
  <r>
    <s v="O3745"/>
    <d v="2023-05-18T00:00:00"/>
    <x v="5"/>
    <x v="4"/>
    <x v="2"/>
    <s v="C623"/>
    <x v="216"/>
    <s v="B1006"/>
    <x v="200"/>
    <x v="0"/>
    <n v="5.47"/>
    <n v="4"/>
    <n v="21.88"/>
    <x v="2"/>
    <x v="1"/>
  </r>
  <r>
    <s v="O3411"/>
    <d v="2024-05-23T00:00:00"/>
    <x v="5"/>
    <x v="4"/>
    <x v="1"/>
    <s v="C710"/>
    <x v="217"/>
    <s v="B1864"/>
    <x v="97"/>
    <x v="2"/>
    <n v="8.35"/>
    <n v="2"/>
    <n v="16.7"/>
    <x v="2"/>
    <x v="2"/>
  </r>
  <r>
    <s v="O2531"/>
    <d v="2024-10-22T00:00:00"/>
    <x v="4"/>
    <x v="10"/>
    <x v="1"/>
    <s v="C158"/>
    <x v="218"/>
    <s v="B1223"/>
    <x v="215"/>
    <x v="3"/>
    <n v="5.59"/>
    <n v="1"/>
    <n v="5.59"/>
    <x v="0"/>
    <x v="3"/>
  </r>
  <r>
    <s v="O1735"/>
    <d v="2024-12-13T00:00:00"/>
    <x v="2"/>
    <x v="9"/>
    <x v="1"/>
    <s v="C392"/>
    <x v="219"/>
    <s v="B1925"/>
    <x v="216"/>
    <x v="3"/>
    <n v="6.53"/>
    <n v="3"/>
    <n v="19.59"/>
    <x v="0"/>
    <x v="7"/>
  </r>
  <r>
    <s v="O1423"/>
    <d v="2023-03-26T00:00:00"/>
    <x v="0"/>
    <x v="0"/>
    <x v="2"/>
    <s v="C886"/>
    <x v="220"/>
    <s v="B1963"/>
    <x v="217"/>
    <x v="0"/>
    <n v="17.73"/>
    <n v="5"/>
    <n v="88.65"/>
    <x v="0"/>
    <x v="3"/>
  </r>
  <r>
    <s v="O2629"/>
    <d v="2025-08-24T00:00:00"/>
    <x v="0"/>
    <x v="8"/>
    <x v="0"/>
    <s v="C304"/>
    <x v="53"/>
    <s v="B1231"/>
    <x v="28"/>
    <x v="2"/>
    <n v="32.15"/>
    <n v="2"/>
    <n v="64.3"/>
    <x v="2"/>
    <x v="2"/>
  </r>
  <r>
    <s v="O1687"/>
    <d v="2023-07-18T00:00:00"/>
    <x v="4"/>
    <x v="2"/>
    <x v="2"/>
    <s v="C862"/>
    <x v="221"/>
    <s v="B1832"/>
    <x v="42"/>
    <x v="1"/>
    <n v="38.200000000000003"/>
    <n v="4"/>
    <n v="152.80000000000001"/>
    <x v="1"/>
    <x v="3"/>
  </r>
  <r>
    <s v="O3917"/>
    <d v="2022-09-14T00:00:00"/>
    <x v="3"/>
    <x v="6"/>
    <x v="3"/>
    <s v="C468"/>
    <x v="114"/>
    <s v="B1179"/>
    <x v="218"/>
    <x v="1"/>
    <n v="8.2200000000000006"/>
    <n v="3"/>
    <n v="24.66"/>
    <x v="2"/>
    <x v="0"/>
  </r>
  <r>
    <s v="O2385"/>
    <d v="2022-11-25T00:00:00"/>
    <x v="2"/>
    <x v="5"/>
    <x v="3"/>
    <s v="C713"/>
    <x v="222"/>
    <s v="B1597"/>
    <x v="138"/>
    <x v="0"/>
    <n v="33.32"/>
    <n v="3"/>
    <n v="99.96"/>
    <x v="2"/>
    <x v="3"/>
  </r>
  <r>
    <s v="O2181"/>
    <d v="2024-02-23T00:00:00"/>
    <x v="2"/>
    <x v="3"/>
    <x v="1"/>
    <s v="C621"/>
    <x v="223"/>
    <s v="B1460"/>
    <x v="219"/>
    <x v="2"/>
    <n v="21.52"/>
    <n v="5"/>
    <n v="107.6"/>
    <x v="3"/>
    <x v="4"/>
  </r>
  <r>
    <s v="O2122"/>
    <d v="2023-08-24T00:00:00"/>
    <x v="5"/>
    <x v="8"/>
    <x v="2"/>
    <s v="C130"/>
    <x v="224"/>
    <s v="B1109"/>
    <x v="220"/>
    <x v="3"/>
    <n v="36.409999999999997"/>
    <n v="4"/>
    <n v="145.63999999999999"/>
    <x v="3"/>
    <x v="1"/>
  </r>
  <r>
    <s v="O2805"/>
    <d v="2025-04-03T00:00:00"/>
    <x v="5"/>
    <x v="7"/>
    <x v="0"/>
    <s v="C461"/>
    <x v="67"/>
    <s v="B1805"/>
    <x v="221"/>
    <x v="1"/>
    <n v="20.09"/>
    <n v="3"/>
    <n v="60.27"/>
    <x v="0"/>
    <x v="2"/>
  </r>
  <r>
    <s v="O1988"/>
    <d v="2024-01-02T00:00:00"/>
    <x v="4"/>
    <x v="11"/>
    <x v="1"/>
    <s v="C586"/>
    <x v="215"/>
    <s v="B1105"/>
    <x v="222"/>
    <x v="3"/>
    <n v="20.94"/>
    <n v="4"/>
    <n v="83.76"/>
    <x v="2"/>
    <x v="4"/>
  </r>
  <r>
    <s v="O2440"/>
    <d v="2023-04-29T00:00:00"/>
    <x v="6"/>
    <x v="7"/>
    <x v="2"/>
    <s v="C352"/>
    <x v="225"/>
    <s v="B1721"/>
    <x v="179"/>
    <x v="3"/>
    <n v="23.32"/>
    <n v="2"/>
    <n v="46.64"/>
    <x v="2"/>
    <x v="6"/>
  </r>
  <r>
    <s v="O1182"/>
    <d v="2024-12-13T00:00:00"/>
    <x v="2"/>
    <x v="9"/>
    <x v="1"/>
    <s v="C746"/>
    <x v="226"/>
    <s v="B1996"/>
    <x v="223"/>
    <x v="0"/>
    <n v="21.75"/>
    <n v="1"/>
    <n v="21.75"/>
    <x v="2"/>
    <x v="0"/>
  </r>
  <r>
    <s v="O2405"/>
    <d v="2025-08-20T00:00:00"/>
    <x v="3"/>
    <x v="8"/>
    <x v="0"/>
    <s v="C825"/>
    <x v="227"/>
    <s v="B1903"/>
    <x v="224"/>
    <x v="2"/>
    <n v="31.92"/>
    <n v="3"/>
    <n v="95.76"/>
    <x v="0"/>
    <x v="0"/>
  </r>
  <r>
    <s v="O3307"/>
    <d v="2023-05-08T00:00:00"/>
    <x v="1"/>
    <x v="4"/>
    <x v="2"/>
    <s v="C259"/>
    <x v="128"/>
    <s v="B1126"/>
    <x v="225"/>
    <x v="0"/>
    <n v="43.42"/>
    <n v="4"/>
    <n v="173.68"/>
    <x v="2"/>
    <x v="7"/>
  </r>
  <r>
    <s v="O2798"/>
    <d v="2024-01-15T00:00:00"/>
    <x v="1"/>
    <x v="11"/>
    <x v="1"/>
    <s v="C692"/>
    <x v="41"/>
    <s v="B1530"/>
    <x v="226"/>
    <x v="0"/>
    <n v="57.96"/>
    <n v="4"/>
    <n v="231.84"/>
    <x v="0"/>
    <x v="6"/>
  </r>
  <r>
    <s v="O3980"/>
    <d v="2023-04-16T00:00:00"/>
    <x v="0"/>
    <x v="7"/>
    <x v="2"/>
    <s v="C908"/>
    <x v="228"/>
    <s v="B1704"/>
    <x v="227"/>
    <x v="2"/>
    <n v="5.34"/>
    <n v="2"/>
    <n v="10.68"/>
    <x v="0"/>
    <x v="6"/>
  </r>
  <r>
    <s v="O3627"/>
    <d v="2024-06-04T00:00:00"/>
    <x v="4"/>
    <x v="1"/>
    <x v="1"/>
    <s v="C403"/>
    <x v="229"/>
    <s v="B1109"/>
    <x v="228"/>
    <x v="0"/>
    <n v="15.84"/>
    <n v="1"/>
    <n v="15.84"/>
    <x v="0"/>
    <x v="0"/>
  </r>
  <r>
    <s v="O3997"/>
    <d v="2024-04-08T00:00:00"/>
    <x v="1"/>
    <x v="7"/>
    <x v="1"/>
    <s v="C999"/>
    <x v="75"/>
    <s v="B1234"/>
    <x v="145"/>
    <x v="1"/>
    <n v="11.14"/>
    <n v="4"/>
    <n v="44.56"/>
    <x v="1"/>
    <x v="0"/>
  </r>
  <r>
    <s v="O3196"/>
    <d v="2023-08-05T00:00:00"/>
    <x v="6"/>
    <x v="8"/>
    <x v="2"/>
    <s v="C992"/>
    <x v="127"/>
    <s v="B1413"/>
    <x v="229"/>
    <x v="2"/>
    <n v="18.48"/>
    <n v="3"/>
    <n v="55.44"/>
    <x v="2"/>
    <x v="5"/>
  </r>
  <r>
    <s v="O2557"/>
    <d v="2023-04-01T00:00:00"/>
    <x v="6"/>
    <x v="7"/>
    <x v="2"/>
    <s v="C768"/>
    <x v="230"/>
    <s v="B1109"/>
    <x v="230"/>
    <x v="0"/>
    <n v="9.9600000000000009"/>
    <n v="2"/>
    <n v="19.920000000000002"/>
    <x v="0"/>
    <x v="0"/>
  </r>
  <r>
    <s v="O3718"/>
    <d v="2023-05-25T00:00:00"/>
    <x v="5"/>
    <x v="4"/>
    <x v="2"/>
    <s v="C531"/>
    <x v="231"/>
    <s v="B1172"/>
    <x v="231"/>
    <x v="0"/>
    <n v="14.77"/>
    <n v="1"/>
    <n v="14.77"/>
    <x v="1"/>
    <x v="1"/>
  </r>
  <r>
    <s v="O2365"/>
    <d v="2023-09-10T00:00:00"/>
    <x v="0"/>
    <x v="6"/>
    <x v="2"/>
    <s v="C234"/>
    <x v="187"/>
    <s v="B1851"/>
    <x v="232"/>
    <x v="2"/>
    <n v="55.82"/>
    <n v="5"/>
    <n v="279.10000000000002"/>
    <x v="0"/>
    <x v="2"/>
  </r>
  <r>
    <s v="O1004"/>
    <d v="2023-01-08T00:00:00"/>
    <x v="0"/>
    <x v="11"/>
    <x v="2"/>
    <s v="C357"/>
    <x v="129"/>
    <s v="B1553"/>
    <x v="233"/>
    <x v="0"/>
    <n v="16.399999999999999"/>
    <n v="5"/>
    <n v="82"/>
    <x v="0"/>
    <x v="2"/>
  </r>
  <r>
    <s v="O2914"/>
    <d v="2023-01-15T00:00:00"/>
    <x v="0"/>
    <x v="11"/>
    <x v="2"/>
    <s v="C236"/>
    <x v="232"/>
    <s v="B1350"/>
    <x v="234"/>
    <x v="2"/>
    <n v="22.39"/>
    <n v="4"/>
    <n v="89.56"/>
    <x v="2"/>
    <x v="1"/>
  </r>
  <r>
    <s v="O3995"/>
    <d v="2024-10-15T00:00:00"/>
    <x v="4"/>
    <x v="10"/>
    <x v="1"/>
    <s v="C809"/>
    <x v="233"/>
    <s v="B1237"/>
    <x v="235"/>
    <x v="1"/>
    <n v="6.53"/>
    <n v="2"/>
    <n v="13.06"/>
    <x v="0"/>
    <x v="3"/>
  </r>
  <r>
    <s v="O2667"/>
    <d v="2024-05-19T00:00:00"/>
    <x v="0"/>
    <x v="4"/>
    <x v="1"/>
    <s v="C327"/>
    <x v="234"/>
    <s v="B1276"/>
    <x v="236"/>
    <x v="2"/>
    <n v="10.7"/>
    <n v="5"/>
    <n v="53.5"/>
    <x v="0"/>
    <x v="0"/>
  </r>
  <r>
    <s v="O1346"/>
    <d v="2024-03-28T00:00:00"/>
    <x v="5"/>
    <x v="0"/>
    <x v="1"/>
    <s v="C887"/>
    <x v="235"/>
    <s v="B1885"/>
    <x v="237"/>
    <x v="0"/>
    <n v="20.25"/>
    <n v="4"/>
    <n v="81"/>
    <x v="1"/>
    <x v="3"/>
  </r>
  <r>
    <s v="O2734"/>
    <d v="2025-01-21T00:00:00"/>
    <x v="4"/>
    <x v="11"/>
    <x v="0"/>
    <s v="C568"/>
    <x v="183"/>
    <s v="B1910"/>
    <x v="238"/>
    <x v="2"/>
    <n v="22.5"/>
    <n v="4"/>
    <n v="90"/>
    <x v="1"/>
    <x v="3"/>
  </r>
  <r>
    <s v="O1505"/>
    <d v="2024-09-03T00:00:00"/>
    <x v="4"/>
    <x v="6"/>
    <x v="1"/>
    <s v="C158"/>
    <x v="236"/>
    <s v="B1121"/>
    <x v="239"/>
    <x v="1"/>
    <n v="17.829999999999998"/>
    <n v="2"/>
    <n v="35.659999999999997"/>
    <x v="1"/>
    <x v="2"/>
  </r>
  <r>
    <s v="O1239"/>
    <d v="2023-09-21T00:00:00"/>
    <x v="5"/>
    <x v="6"/>
    <x v="2"/>
    <s v="C435"/>
    <x v="237"/>
    <s v="B1737"/>
    <x v="240"/>
    <x v="2"/>
    <n v="36.36"/>
    <n v="5"/>
    <n v="181.8"/>
    <x v="0"/>
    <x v="7"/>
  </r>
  <r>
    <s v="O3317"/>
    <d v="2024-11-16T00:00:00"/>
    <x v="6"/>
    <x v="5"/>
    <x v="1"/>
    <s v="C796"/>
    <x v="238"/>
    <s v="B1850"/>
    <x v="241"/>
    <x v="2"/>
    <n v="41.25"/>
    <n v="2"/>
    <n v="82.5"/>
    <x v="2"/>
    <x v="2"/>
  </r>
  <r>
    <s v="O1539"/>
    <d v="2024-09-25T00:00:00"/>
    <x v="3"/>
    <x v="6"/>
    <x v="1"/>
    <s v="C745"/>
    <x v="239"/>
    <s v="B1125"/>
    <x v="242"/>
    <x v="3"/>
    <n v="16.45"/>
    <n v="5"/>
    <n v="82.25"/>
    <x v="3"/>
    <x v="3"/>
  </r>
  <r>
    <s v="O3913"/>
    <d v="2024-07-16T00:00:00"/>
    <x v="4"/>
    <x v="2"/>
    <x v="1"/>
    <s v="C590"/>
    <x v="240"/>
    <s v="B1586"/>
    <x v="117"/>
    <x v="1"/>
    <n v="9.82"/>
    <n v="2"/>
    <n v="19.64"/>
    <x v="0"/>
    <x v="6"/>
  </r>
  <r>
    <s v="O2312"/>
    <d v="2023-12-29T00:00:00"/>
    <x v="2"/>
    <x v="9"/>
    <x v="2"/>
    <s v="C654"/>
    <x v="241"/>
    <s v="B1715"/>
    <x v="243"/>
    <x v="0"/>
    <n v="40.49"/>
    <n v="4"/>
    <n v="161.96"/>
    <x v="1"/>
    <x v="3"/>
  </r>
  <r>
    <s v="O3461"/>
    <d v="2023-10-04T00:00:00"/>
    <x v="3"/>
    <x v="10"/>
    <x v="2"/>
    <s v="C995"/>
    <x v="171"/>
    <s v="B1475"/>
    <x v="244"/>
    <x v="2"/>
    <n v="7.39"/>
    <n v="3"/>
    <n v="22.17"/>
    <x v="2"/>
    <x v="3"/>
  </r>
  <r>
    <s v="O3133"/>
    <d v="2025-06-10T00:00:00"/>
    <x v="4"/>
    <x v="1"/>
    <x v="0"/>
    <s v="C166"/>
    <x v="242"/>
    <s v="B1607"/>
    <x v="245"/>
    <x v="2"/>
    <n v="38.729999999999997"/>
    <n v="1"/>
    <n v="38.729999999999997"/>
    <x v="0"/>
    <x v="3"/>
  </r>
  <r>
    <s v="O2340"/>
    <d v="2022-08-26T00:00:00"/>
    <x v="2"/>
    <x v="8"/>
    <x v="3"/>
    <s v="C885"/>
    <x v="243"/>
    <s v="B1763"/>
    <x v="246"/>
    <x v="0"/>
    <n v="15.71"/>
    <n v="2"/>
    <n v="31.42"/>
    <x v="0"/>
    <x v="0"/>
  </r>
  <r>
    <s v="O2474"/>
    <d v="2025-05-29T00:00:00"/>
    <x v="5"/>
    <x v="4"/>
    <x v="0"/>
    <s v="C169"/>
    <x v="244"/>
    <s v="B1777"/>
    <x v="247"/>
    <x v="0"/>
    <n v="28.27"/>
    <n v="2"/>
    <n v="56.54"/>
    <x v="2"/>
    <x v="1"/>
  </r>
  <r>
    <s v="O1570"/>
    <d v="2024-12-28T00:00:00"/>
    <x v="6"/>
    <x v="9"/>
    <x v="1"/>
    <s v="C192"/>
    <x v="245"/>
    <s v="B1069"/>
    <x v="248"/>
    <x v="3"/>
    <n v="40.81"/>
    <n v="3"/>
    <n v="122.43"/>
    <x v="2"/>
    <x v="3"/>
  </r>
  <r>
    <s v="O2582"/>
    <d v="2023-01-10T00:00:00"/>
    <x v="4"/>
    <x v="11"/>
    <x v="2"/>
    <s v="C510"/>
    <x v="246"/>
    <s v="B1874"/>
    <x v="249"/>
    <x v="2"/>
    <n v="34.68"/>
    <n v="5"/>
    <n v="173.4"/>
    <x v="0"/>
    <x v="3"/>
  </r>
  <r>
    <s v="O1976"/>
    <d v="2023-10-07T00:00:00"/>
    <x v="6"/>
    <x v="10"/>
    <x v="2"/>
    <s v="C329"/>
    <x v="247"/>
    <s v="B1724"/>
    <x v="250"/>
    <x v="1"/>
    <n v="38.44"/>
    <n v="5"/>
    <n v="192.2"/>
    <x v="0"/>
    <x v="2"/>
  </r>
  <r>
    <s v="O3892"/>
    <d v="2024-01-14T00:00:00"/>
    <x v="0"/>
    <x v="11"/>
    <x v="1"/>
    <s v="C813"/>
    <x v="248"/>
    <s v="B1071"/>
    <x v="251"/>
    <x v="2"/>
    <n v="19.170000000000002"/>
    <n v="1"/>
    <n v="19.170000000000002"/>
    <x v="0"/>
    <x v="5"/>
  </r>
  <r>
    <s v="O3019"/>
    <d v="2023-08-17T00:00:00"/>
    <x v="5"/>
    <x v="8"/>
    <x v="2"/>
    <s v="C110"/>
    <x v="249"/>
    <s v="B1558"/>
    <x v="252"/>
    <x v="2"/>
    <n v="6.08"/>
    <n v="2"/>
    <n v="12.16"/>
    <x v="0"/>
    <x v="2"/>
  </r>
  <r>
    <s v="O1534"/>
    <d v="2023-07-01T00:00:00"/>
    <x v="6"/>
    <x v="2"/>
    <x v="2"/>
    <s v="C974"/>
    <x v="250"/>
    <s v="B1258"/>
    <x v="253"/>
    <x v="3"/>
    <n v="12.53"/>
    <n v="5"/>
    <n v="62.65"/>
    <x v="1"/>
    <x v="1"/>
  </r>
  <r>
    <s v="O2020"/>
    <d v="2023-10-29T00:00:00"/>
    <x v="0"/>
    <x v="10"/>
    <x v="2"/>
    <s v="C794"/>
    <x v="251"/>
    <s v="B1721"/>
    <x v="254"/>
    <x v="3"/>
    <n v="21.93"/>
    <n v="5"/>
    <n v="109.65"/>
    <x v="3"/>
    <x v="4"/>
  </r>
  <r>
    <s v="O2110"/>
    <d v="2024-02-24T00:00:00"/>
    <x v="6"/>
    <x v="3"/>
    <x v="1"/>
    <s v="C554"/>
    <x v="252"/>
    <s v="B1226"/>
    <x v="255"/>
    <x v="1"/>
    <n v="45.82"/>
    <n v="2"/>
    <n v="91.64"/>
    <x v="3"/>
    <x v="2"/>
  </r>
  <r>
    <s v="O1599"/>
    <d v="2024-10-27T00:00:00"/>
    <x v="0"/>
    <x v="10"/>
    <x v="1"/>
    <s v="C426"/>
    <x v="253"/>
    <s v="B1297"/>
    <x v="256"/>
    <x v="0"/>
    <n v="38.979999999999997"/>
    <n v="5"/>
    <n v="194.9"/>
    <x v="0"/>
    <x v="4"/>
  </r>
  <r>
    <s v="O1319"/>
    <d v="2024-05-02T00:00:00"/>
    <x v="5"/>
    <x v="4"/>
    <x v="1"/>
    <s v="C255"/>
    <x v="254"/>
    <s v="B1815"/>
    <x v="257"/>
    <x v="1"/>
    <n v="39.58"/>
    <n v="1"/>
    <n v="39.58"/>
    <x v="3"/>
    <x v="2"/>
  </r>
  <r>
    <s v="O2244"/>
    <d v="2023-08-26T00:00:00"/>
    <x v="6"/>
    <x v="8"/>
    <x v="2"/>
    <s v="C780"/>
    <x v="16"/>
    <s v="B1006"/>
    <x v="200"/>
    <x v="2"/>
    <n v="5.82"/>
    <n v="1"/>
    <n v="5.82"/>
    <x v="1"/>
    <x v="2"/>
  </r>
  <r>
    <s v="O2766"/>
    <d v="2023-02-04T00:00:00"/>
    <x v="6"/>
    <x v="3"/>
    <x v="2"/>
    <s v="C449"/>
    <x v="255"/>
    <s v="B1959"/>
    <x v="96"/>
    <x v="0"/>
    <n v="10.59"/>
    <n v="5"/>
    <n v="52.95"/>
    <x v="2"/>
    <x v="0"/>
  </r>
  <r>
    <s v="O3547"/>
    <d v="2024-03-03T00:00:00"/>
    <x v="0"/>
    <x v="0"/>
    <x v="1"/>
    <s v="C551"/>
    <x v="60"/>
    <s v="B1775"/>
    <x v="258"/>
    <x v="0"/>
    <n v="30.03"/>
    <n v="4"/>
    <n v="120.12"/>
    <x v="0"/>
    <x v="0"/>
  </r>
  <r>
    <s v="O1937"/>
    <d v="2023-06-13T00:00:00"/>
    <x v="4"/>
    <x v="1"/>
    <x v="2"/>
    <s v="C539"/>
    <x v="256"/>
    <s v="B1382"/>
    <x v="259"/>
    <x v="2"/>
    <n v="42.6"/>
    <n v="4"/>
    <n v="170.4"/>
    <x v="2"/>
    <x v="0"/>
  </r>
  <r>
    <s v="O3637"/>
    <d v="2022-11-04T00:00:00"/>
    <x v="2"/>
    <x v="5"/>
    <x v="3"/>
    <s v="C891"/>
    <x v="257"/>
    <s v="B1835"/>
    <x v="260"/>
    <x v="2"/>
    <n v="12.51"/>
    <n v="4"/>
    <n v="50.04"/>
    <x v="2"/>
    <x v="0"/>
  </r>
  <r>
    <s v="O3529"/>
    <d v="2023-09-22T00:00:00"/>
    <x v="2"/>
    <x v="6"/>
    <x v="2"/>
    <s v="C984"/>
    <x v="258"/>
    <s v="B1864"/>
    <x v="97"/>
    <x v="0"/>
    <n v="6.61"/>
    <n v="2"/>
    <n v="13.22"/>
    <x v="2"/>
    <x v="5"/>
  </r>
  <r>
    <s v="O3911"/>
    <d v="2025-03-10T00:00:00"/>
    <x v="1"/>
    <x v="0"/>
    <x v="0"/>
    <s v="C575"/>
    <x v="140"/>
    <s v="B1742"/>
    <x v="16"/>
    <x v="2"/>
    <n v="38.03"/>
    <n v="3"/>
    <n v="114.09"/>
    <x v="1"/>
    <x v="1"/>
  </r>
  <r>
    <s v="O1327"/>
    <d v="2023-12-25T00:00:00"/>
    <x v="1"/>
    <x v="9"/>
    <x v="2"/>
    <s v="C739"/>
    <x v="259"/>
    <s v="B1982"/>
    <x v="261"/>
    <x v="3"/>
    <n v="23.99"/>
    <n v="1"/>
    <n v="23.99"/>
    <x v="2"/>
    <x v="1"/>
  </r>
  <r>
    <s v="O3955"/>
    <d v="2024-04-13T00:00:00"/>
    <x v="6"/>
    <x v="7"/>
    <x v="1"/>
    <s v="C225"/>
    <x v="162"/>
    <s v="B1828"/>
    <x v="262"/>
    <x v="2"/>
    <n v="14.97"/>
    <n v="4"/>
    <n v="59.88"/>
    <x v="0"/>
    <x v="2"/>
  </r>
  <r>
    <s v="O3272"/>
    <d v="2024-06-01T00:00:00"/>
    <x v="6"/>
    <x v="1"/>
    <x v="1"/>
    <s v="C885"/>
    <x v="260"/>
    <s v="B1879"/>
    <x v="150"/>
    <x v="3"/>
    <n v="17.2"/>
    <n v="5"/>
    <n v="86"/>
    <x v="1"/>
    <x v="5"/>
  </r>
  <r>
    <s v="O1752"/>
    <d v="2024-09-12T00:00:00"/>
    <x v="5"/>
    <x v="6"/>
    <x v="1"/>
    <s v="C242"/>
    <x v="261"/>
    <s v="B1667"/>
    <x v="56"/>
    <x v="3"/>
    <n v="30.31"/>
    <n v="3"/>
    <n v="90.93"/>
    <x v="1"/>
    <x v="4"/>
  </r>
  <r>
    <s v="O3576"/>
    <d v="2022-09-15T00:00:00"/>
    <x v="5"/>
    <x v="6"/>
    <x v="3"/>
    <s v="C356"/>
    <x v="262"/>
    <s v="B1724"/>
    <x v="263"/>
    <x v="2"/>
    <n v="26.89"/>
    <n v="4"/>
    <n v="107.56"/>
    <x v="2"/>
    <x v="6"/>
  </r>
  <r>
    <s v="O1660"/>
    <d v="2023-05-19T00:00:00"/>
    <x v="2"/>
    <x v="4"/>
    <x v="2"/>
    <s v="C166"/>
    <x v="263"/>
    <s v="B1344"/>
    <x v="210"/>
    <x v="3"/>
    <n v="36.89"/>
    <n v="1"/>
    <n v="36.89"/>
    <x v="1"/>
    <x v="4"/>
  </r>
  <r>
    <s v="O3848"/>
    <d v="2023-10-05T00:00:00"/>
    <x v="5"/>
    <x v="10"/>
    <x v="2"/>
    <s v="C310"/>
    <x v="3"/>
    <s v="B1356"/>
    <x v="264"/>
    <x v="0"/>
    <n v="28.94"/>
    <n v="2"/>
    <n v="57.88"/>
    <x v="0"/>
    <x v="0"/>
  </r>
  <r>
    <s v="O1203"/>
    <d v="2023-06-27T00:00:00"/>
    <x v="4"/>
    <x v="1"/>
    <x v="2"/>
    <s v="C309"/>
    <x v="264"/>
    <s v="B1466"/>
    <x v="265"/>
    <x v="2"/>
    <n v="16.13"/>
    <n v="5"/>
    <n v="80.650000000000006"/>
    <x v="0"/>
    <x v="2"/>
  </r>
  <r>
    <s v="O2864"/>
    <d v="2023-02-19T00:00:00"/>
    <x v="0"/>
    <x v="3"/>
    <x v="2"/>
    <s v="C310"/>
    <x v="3"/>
    <s v="B1822"/>
    <x v="266"/>
    <x v="2"/>
    <n v="16.59"/>
    <n v="5"/>
    <n v="82.95"/>
    <x v="2"/>
    <x v="6"/>
  </r>
  <r>
    <s v="O1549"/>
    <d v="2023-09-02T00:00:00"/>
    <x v="6"/>
    <x v="6"/>
    <x v="2"/>
    <s v="C926"/>
    <x v="265"/>
    <s v="B1033"/>
    <x v="267"/>
    <x v="3"/>
    <n v="49.13"/>
    <n v="2"/>
    <n v="98.26"/>
    <x v="0"/>
    <x v="1"/>
  </r>
  <r>
    <s v="O2693"/>
    <d v="2023-07-05T00:00:00"/>
    <x v="3"/>
    <x v="2"/>
    <x v="2"/>
    <s v="C164"/>
    <x v="266"/>
    <s v="B1407"/>
    <x v="268"/>
    <x v="0"/>
    <n v="18.510000000000002"/>
    <n v="4"/>
    <n v="74.040000000000006"/>
    <x v="0"/>
    <x v="1"/>
  </r>
  <r>
    <s v="O2958"/>
    <d v="2022-11-20T00:00:00"/>
    <x v="0"/>
    <x v="5"/>
    <x v="3"/>
    <s v="C378"/>
    <x v="267"/>
    <s v="B1093"/>
    <x v="269"/>
    <x v="3"/>
    <n v="12.97"/>
    <n v="3"/>
    <n v="38.909999999999997"/>
    <x v="2"/>
    <x v="1"/>
  </r>
  <r>
    <s v="O3580"/>
    <d v="2022-11-26T00:00:00"/>
    <x v="6"/>
    <x v="5"/>
    <x v="3"/>
    <s v="C229"/>
    <x v="22"/>
    <s v="B1911"/>
    <x v="270"/>
    <x v="1"/>
    <n v="26.22"/>
    <n v="5"/>
    <n v="131.1"/>
    <x v="2"/>
    <x v="7"/>
  </r>
  <r>
    <s v="O1410"/>
    <d v="2023-05-17T00:00:00"/>
    <x v="3"/>
    <x v="4"/>
    <x v="2"/>
    <s v="C707"/>
    <x v="268"/>
    <s v="B1841"/>
    <x v="271"/>
    <x v="2"/>
    <n v="21.59"/>
    <n v="4"/>
    <n v="86.36"/>
    <x v="3"/>
    <x v="3"/>
  </r>
  <r>
    <s v="O3423"/>
    <d v="2023-05-21T00:00:00"/>
    <x v="0"/>
    <x v="4"/>
    <x v="2"/>
    <s v="C166"/>
    <x v="242"/>
    <s v="B1984"/>
    <x v="272"/>
    <x v="0"/>
    <n v="26.33"/>
    <n v="1"/>
    <n v="26.33"/>
    <x v="2"/>
    <x v="2"/>
  </r>
  <r>
    <s v="O1331"/>
    <d v="2024-10-16T00:00:00"/>
    <x v="3"/>
    <x v="10"/>
    <x v="1"/>
    <s v="C562"/>
    <x v="269"/>
    <s v="B1417"/>
    <x v="273"/>
    <x v="3"/>
    <n v="31.73"/>
    <n v="2"/>
    <n v="63.46"/>
    <x v="1"/>
    <x v="0"/>
  </r>
  <r>
    <s v="O1050"/>
    <d v="2024-10-20T00:00:00"/>
    <x v="0"/>
    <x v="10"/>
    <x v="1"/>
    <s v="C958"/>
    <x v="270"/>
    <s v="B1564"/>
    <x v="274"/>
    <x v="3"/>
    <n v="20.77"/>
    <n v="5"/>
    <n v="103.85"/>
    <x v="1"/>
    <x v="4"/>
  </r>
  <r>
    <s v="O2885"/>
    <d v="2024-10-09T00:00:00"/>
    <x v="3"/>
    <x v="10"/>
    <x v="1"/>
    <s v="C227"/>
    <x v="271"/>
    <s v="B1725"/>
    <x v="275"/>
    <x v="1"/>
    <n v="8.19"/>
    <n v="1"/>
    <n v="8.19"/>
    <x v="1"/>
    <x v="6"/>
  </r>
  <r>
    <s v="O3466"/>
    <d v="2022-09-05T00:00:00"/>
    <x v="1"/>
    <x v="6"/>
    <x v="3"/>
    <s v="C679"/>
    <x v="272"/>
    <s v="B1968"/>
    <x v="276"/>
    <x v="3"/>
    <n v="32.950000000000003"/>
    <n v="3"/>
    <n v="98.85"/>
    <x v="0"/>
    <x v="1"/>
  </r>
  <r>
    <s v="O2002"/>
    <d v="2023-06-29T00:00:00"/>
    <x v="5"/>
    <x v="1"/>
    <x v="2"/>
    <s v="C934"/>
    <x v="273"/>
    <s v="B1849"/>
    <x v="277"/>
    <x v="1"/>
    <n v="17.989999999999998"/>
    <n v="4"/>
    <n v="71.959999999999994"/>
    <x v="3"/>
    <x v="2"/>
  </r>
  <r>
    <s v="O3223"/>
    <d v="2023-03-18T00:00:00"/>
    <x v="6"/>
    <x v="0"/>
    <x v="2"/>
    <s v="C745"/>
    <x v="239"/>
    <s v="B1558"/>
    <x v="252"/>
    <x v="0"/>
    <n v="6.27"/>
    <n v="5"/>
    <n v="31.35"/>
    <x v="0"/>
    <x v="2"/>
  </r>
  <r>
    <s v="O3630"/>
    <d v="2023-10-13T00:00:00"/>
    <x v="2"/>
    <x v="10"/>
    <x v="2"/>
    <s v="C757"/>
    <x v="274"/>
    <s v="B1963"/>
    <x v="217"/>
    <x v="1"/>
    <n v="19.8"/>
    <n v="4"/>
    <n v="79.2"/>
    <x v="2"/>
    <x v="6"/>
  </r>
  <r>
    <s v="O2517"/>
    <d v="2023-05-29T00:00:00"/>
    <x v="1"/>
    <x v="4"/>
    <x v="2"/>
    <s v="C393"/>
    <x v="275"/>
    <s v="B1277"/>
    <x v="278"/>
    <x v="0"/>
    <n v="22.48"/>
    <n v="5"/>
    <n v="112.4"/>
    <x v="2"/>
    <x v="2"/>
  </r>
  <r>
    <s v="O1486"/>
    <d v="2023-03-11T00:00:00"/>
    <x v="6"/>
    <x v="0"/>
    <x v="2"/>
    <s v="C553"/>
    <x v="276"/>
    <s v="B1425"/>
    <x v="279"/>
    <x v="2"/>
    <n v="16.09"/>
    <n v="3"/>
    <n v="48.27"/>
    <x v="1"/>
    <x v="1"/>
  </r>
  <r>
    <s v="O2064"/>
    <d v="2024-04-03T00:00:00"/>
    <x v="3"/>
    <x v="7"/>
    <x v="1"/>
    <s v="C870"/>
    <x v="277"/>
    <s v="B1987"/>
    <x v="280"/>
    <x v="0"/>
    <n v="6.64"/>
    <n v="2"/>
    <n v="13.28"/>
    <x v="3"/>
    <x v="4"/>
  </r>
  <r>
    <s v="O1047"/>
    <d v="2024-03-15T00:00:00"/>
    <x v="2"/>
    <x v="0"/>
    <x v="1"/>
    <s v="C814"/>
    <x v="278"/>
    <s v="B1090"/>
    <x v="6"/>
    <x v="1"/>
    <n v="13.43"/>
    <n v="5"/>
    <n v="67.150000000000006"/>
    <x v="2"/>
    <x v="1"/>
  </r>
  <r>
    <s v="O1097"/>
    <d v="2023-09-27T00:00:00"/>
    <x v="3"/>
    <x v="6"/>
    <x v="2"/>
    <s v="C995"/>
    <x v="171"/>
    <s v="B1117"/>
    <x v="281"/>
    <x v="0"/>
    <n v="7.01"/>
    <n v="3"/>
    <n v="21.03"/>
    <x v="1"/>
    <x v="4"/>
  </r>
  <r>
    <s v="O3794"/>
    <d v="2023-05-10T00:00:00"/>
    <x v="3"/>
    <x v="4"/>
    <x v="2"/>
    <s v="C936"/>
    <x v="279"/>
    <s v="B1782"/>
    <x v="282"/>
    <x v="0"/>
    <n v="26.35"/>
    <n v="3"/>
    <n v="79.05"/>
    <x v="1"/>
    <x v="3"/>
  </r>
  <r>
    <s v="O2027"/>
    <d v="2024-12-04T00:00:00"/>
    <x v="3"/>
    <x v="9"/>
    <x v="1"/>
    <s v="C538"/>
    <x v="177"/>
    <s v="B1969"/>
    <x v="283"/>
    <x v="0"/>
    <n v="27.7"/>
    <n v="4"/>
    <n v="110.8"/>
    <x v="1"/>
    <x v="2"/>
  </r>
  <r>
    <s v="O2155"/>
    <d v="2024-03-17T00:00:00"/>
    <x v="0"/>
    <x v="0"/>
    <x v="1"/>
    <s v="C389"/>
    <x v="280"/>
    <s v="B1127"/>
    <x v="284"/>
    <x v="1"/>
    <n v="28.83"/>
    <n v="4"/>
    <n v="115.32"/>
    <x v="2"/>
    <x v="0"/>
  </r>
  <r>
    <s v="O3333"/>
    <d v="2025-01-22T00:00:00"/>
    <x v="3"/>
    <x v="11"/>
    <x v="0"/>
    <s v="C907"/>
    <x v="281"/>
    <s v="B1739"/>
    <x v="285"/>
    <x v="2"/>
    <n v="31.65"/>
    <n v="5"/>
    <n v="158.25"/>
    <x v="0"/>
    <x v="0"/>
  </r>
  <r>
    <s v="O1101"/>
    <d v="2023-09-12T00:00:00"/>
    <x v="4"/>
    <x v="6"/>
    <x v="2"/>
    <s v="C379"/>
    <x v="282"/>
    <s v="B1553"/>
    <x v="286"/>
    <x v="0"/>
    <n v="38.6"/>
    <n v="2"/>
    <n v="77.2"/>
    <x v="1"/>
    <x v="0"/>
  </r>
  <r>
    <s v="O3845"/>
    <d v="2025-01-26T00:00:00"/>
    <x v="0"/>
    <x v="11"/>
    <x v="0"/>
    <s v="C978"/>
    <x v="102"/>
    <s v="B1764"/>
    <x v="287"/>
    <x v="0"/>
    <n v="49.05"/>
    <n v="1"/>
    <n v="49.05"/>
    <x v="1"/>
    <x v="2"/>
  </r>
  <r>
    <s v="O2537"/>
    <d v="2025-07-28T00:00:00"/>
    <x v="1"/>
    <x v="2"/>
    <x v="0"/>
    <s v="C858"/>
    <x v="283"/>
    <s v="B1554"/>
    <x v="116"/>
    <x v="1"/>
    <n v="41.69"/>
    <n v="4"/>
    <n v="166.76"/>
    <x v="0"/>
    <x v="2"/>
  </r>
  <r>
    <s v="O3177"/>
    <d v="2023-05-22T00:00:00"/>
    <x v="1"/>
    <x v="4"/>
    <x v="2"/>
    <s v="C839"/>
    <x v="284"/>
    <s v="B1698"/>
    <x v="288"/>
    <x v="0"/>
    <n v="31.1"/>
    <n v="2"/>
    <n v="62.2"/>
    <x v="0"/>
    <x v="3"/>
  </r>
  <r>
    <s v="O2100"/>
    <d v="2023-08-14T00:00:00"/>
    <x v="1"/>
    <x v="8"/>
    <x v="2"/>
    <s v="C453"/>
    <x v="285"/>
    <s v="B1297"/>
    <x v="289"/>
    <x v="2"/>
    <n v="20.350000000000001"/>
    <n v="2"/>
    <n v="40.700000000000003"/>
    <x v="3"/>
    <x v="4"/>
  </r>
  <r>
    <s v="O1458"/>
    <d v="2023-01-05T00:00:00"/>
    <x v="5"/>
    <x v="11"/>
    <x v="2"/>
    <s v="C811"/>
    <x v="168"/>
    <s v="B1319"/>
    <x v="290"/>
    <x v="0"/>
    <n v="45.94"/>
    <n v="3"/>
    <n v="137.82"/>
    <x v="2"/>
    <x v="4"/>
  </r>
  <r>
    <s v="O1695"/>
    <d v="2023-12-23T00:00:00"/>
    <x v="6"/>
    <x v="9"/>
    <x v="2"/>
    <s v="C165"/>
    <x v="286"/>
    <s v="B1560"/>
    <x v="291"/>
    <x v="1"/>
    <n v="13.54"/>
    <n v="3"/>
    <n v="40.619999999999997"/>
    <x v="0"/>
    <x v="3"/>
  </r>
  <r>
    <s v="O1245"/>
    <d v="2023-04-03T00:00:00"/>
    <x v="1"/>
    <x v="7"/>
    <x v="2"/>
    <s v="C780"/>
    <x v="153"/>
    <s v="B1651"/>
    <x v="292"/>
    <x v="3"/>
    <n v="30.9"/>
    <n v="3"/>
    <n v="92.7"/>
    <x v="3"/>
    <x v="0"/>
  </r>
  <r>
    <s v="O2046"/>
    <d v="2023-04-13T00:00:00"/>
    <x v="5"/>
    <x v="7"/>
    <x v="2"/>
    <s v="C287"/>
    <x v="287"/>
    <s v="B1237"/>
    <x v="235"/>
    <x v="2"/>
    <n v="7.28"/>
    <n v="3"/>
    <n v="21.84"/>
    <x v="3"/>
    <x v="4"/>
  </r>
  <r>
    <s v="O3738"/>
    <d v="2025-01-23T00:00:00"/>
    <x v="5"/>
    <x v="11"/>
    <x v="0"/>
    <s v="C340"/>
    <x v="288"/>
    <s v="B1125"/>
    <x v="126"/>
    <x v="0"/>
    <n v="31.89"/>
    <n v="1"/>
    <n v="31.89"/>
    <x v="0"/>
    <x v="7"/>
  </r>
  <r>
    <s v="O3186"/>
    <d v="2025-03-02T00:00:00"/>
    <x v="0"/>
    <x v="0"/>
    <x v="0"/>
    <s v="C758"/>
    <x v="289"/>
    <s v="B1767"/>
    <x v="293"/>
    <x v="3"/>
    <n v="30.01"/>
    <n v="1"/>
    <n v="30.01"/>
    <x v="1"/>
    <x v="2"/>
  </r>
  <r>
    <s v="O2511"/>
    <d v="2022-09-12T00:00:00"/>
    <x v="1"/>
    <x v="6"/>
    <x v="3"/>
    <s v="C418"/>
    <x v="290"/>
    <s v="B1109"/>
    <x v="230"/>
    <x v="2"/>
    <n v="9.14"/>
    <n v="5"/>
    <n v="45.7"/>
    <x v="0"/>
    <x v="0"/>
  </r>
  <r>
    <s v="O1216"/>
    <d v="2023-08-02T00:00:00"/>
    <x v="3"/>
    <x v="8"/>
    <x v="2"/>
    <s v="C933"/>
    <x v="291"/>
    <s v="B1308"/>
    <x v="294"/>
    <x v="0"/>
    <n v="49.34"/>
    <n v="3"/>
    <n v="148.02000000000001"/>
    <x v="3"/>
    <x v="4"/>
  </r>
  <r>
    <s v="O3771"/>
    <d v="2024-01-19T00:00:00"/>
    <x v="2"/>
    <x v="11"/>
    <x v="1"/>
    <s v="C249"/>
    <x v="292"/>
    <s v="B1879"/>
    <x v="150"/>
    <x v="0"/>
    <n v="25.24"/>
    <n v="1"/>
    <n v="25.24"/>
    <x v="0"/>
    <x v="6"/>
  </r>
  <r>
    <s v="O3286"/>
    <d v="2024-04-19T00:00:00"/>
    <x v="2"/>
    <x v="7"/>
    <x v="1"/>
    <s v="C562"/>
    <x v="293"/>
    <s v="B1721"/>
    <x v="254"/>
    <x v="1"/>
    <n v="25.46"/>
    <n v="5"/>
    <n v="127.3"/>
    <x v="0"/>
    <x v="3"/>
  </r>
  <r>
    <s v="O1368"/>
    <d v="2024-06-25T00:00:00"/>
    <x v="4"/>
    <x v="1"/>
    <x v="1"/>
    <s v="C235"/>
    <x v="294"/>
    <s v="B1080"/>
    <x v="295"/>
    <x v="2"/>
    <n v="40.130000000000003"/>
    <n v="4"/>
    <n v="160.52000000000001"/>
    <x v="2"/>
    <x v="0"/>
  </r>
  <r>
    <s v="O3754"/>
    <d v="2023-06-05T00:00:00"/>
    <x v="1"/>
    <x v="1"/>
    <x v="2"/>
    <s v="C920"/>
    <x v="295"/>
    <s v="B1206"/>
    <x v="2"/>
    <x v="0"/>
    <n v="20.239999999999998"/>
    <n v="4"/>
    <n v="80.959999999999994"/>
    <x v="0"/>
    <x v="0"/>
  </r>
  <r>
    <s v="O2284"/>
    <d v="2022-08-26T00:00:00"/>
    <x v="2"/>
    <x v="8"/>
    <x v="3"/>
    <s v="C750"/>
    <x v="296"/>
    <s v="B1895"/>
    <x v="296"/>
    <x v="2"/>
    <n v="14.47"/>
    <n v="3"/>
    <n v="43.41"/>
    <x v="2"/>
    <x v="2"/>
  </r>
  <r>
    <s v="O1878"/>
    <d v="2024-05-30T00:00:00"/>
    <x v="5"/>
    <x v="4"/>
    <x v="1"/>
    <s v="C987"/>
    <x v="297"/>
    <s v="B1708"/>
    <x v="134"/>
    <x v="2"/>
    <n v="39.85"/>
    <n v="3"/>
    <n v="119.55"/>
    <x v="1"/>
    <x v="2"/>
  </r>
  <r>
    <s v="O1357"/>
    <d v="2024-06-07T00:00:00"/>
    <x v="2"/>
    <x v="1"/>
    <x v="1"/>
    <s v="C303"/>
    <x v="298"/>
    <s v="B1074"/>
    <x v="297"/>
    <x v="0"/>
    <n v="31.13"/>
    <n v="2"/>
    <n v="62.26"/>
    <x v="1"/>
    <x v="2"/>
  </r>
  <r>
    <s v="O2523"/>
    <d v="2024-12-15T00:00:00"/>
    <x v="0"/>
    <x v="9"/>
    <x v="1"/>
    <s v="C755"/>
    <x v="299"/>
    <s v="B1773"/>
    <x v="298"/>
    <x v="3"/>
    <n v="33.07"/>
    <n v="2"/>
    <n v="66.14"/>
    <x v="0"/>
    <x v="2"/>
  </r>
  <r>
    <s v="O2179"/>
    <d v="2023-12-07T00:00:00"/>
    <x v="5"/>
    <x v="9"/>
    <x v="2"/>
    <s v="C294"/>
    <x v="300"/>
    <s v="B1729"/>
    <x v="31"/>
    <x v="0"/>
    <n v="7.47"/>
    <n v="4"/>
    <n v="29.88"/>
    <x v="2"/>
    <x v="7"/>
  </r>
  <r>
    <s v="O2895"/>
    <d v="2024-07-09T00:00:00"/>
    <x v="4"/>
    <x v="2"/>
    <x v="1"/>
    <s v="C683"/>
    <x v="301"/>
    <s v="B1172"/>
    <x v="231"/>
    <x v="2"/>
    <n v="18.52"/>
    <n v="1"/>
    <n v="18.52"/>
    <x v="0"/>
    <x v="7"/>
  </r>
  <r>
    <s v="O3171"/>
    <d v="2024-06-09T00:00:00"/>
    <x v="0"/>
    <x v="1"/>
    <x v="1"/>
    <s v="C405"/>
    <x v="302"/>
    <s v="B1528"/>
    <x v="187"/>
    <x v="0"/>
    <n v="18.600000000000001"/>
    <n v="1"/>
    <n v="18.600000000000001"/>
    <x v="1"/>
    <x v="5"/>
  </r>
  <r>
    <s v="O1002"/>
    <d v="2023-06-04T00:00:00"/>
    <x v="0"/>
    <x v="1"/>
    <x v="2"/>
    <s v="C532"/>
    <x v="12"/>
    <s v="B1916"/>
    <x v="299"/>
    <x v="2"/>
    <n v="44.8"/>
    <n v="4"/>
    <n v="179.2"/>
    <x v="0"/>
    <x v="7"/>
  </r>
  <r>
    <s v="O3328"/>
    <d v="2024-08-13T00:00:00"/>
    <x v="4"/>
    <x v="8"/>
    <x v="1"/>
    <s v="C692"/>
    <x v="303"/>
    <s v="B1335"/>
    <x v="300"/>
    <x v="1"/>
    <n v="15.98"/>
    <n v="1"/>
    <n v="15.98"/>
    <x v="0"/>
    <x v="0"/>
  </r>
  <r>
    <s v="O1173"/>
    <d v="2023-12-18T00:00:00"/>
    <x v="1"/>
    <x v="9"/>
    <x v="2"/>
    <s v="C510"/>
    <x v="46"/>
    <s v="B1926"/>
    <x v="301"/>
    <x v="3"/>
    <n v="27.37"/>
    <n v="2"/>
    <n v="54.74"/>
    <x v="0"/>
    <x v="7"/>
  </r>
  <r>
    <s v="O2599"/>
    <d v="2023-08-28T00:00:00"/>
    <x v="1"/>
    <x v="8"/>
    <x v="2"/>
    <s v="C558"/>
    <x v="35"/>
    <s v="B1933"/>
    <x v="302"/>
    <x v="1"/>
    <n v="35.36"/>
    <n v="4"/>
    <n v="141.44"/>
    <x v="1"/>
    <x v="0"/>
  </r>
  <r>
    <s v="O3104"/>
    <d v="2023-04-06T00:00:00"/>
    <x v="5"/>
    <x v="7"/>
    <x v="2"/>
    <s v="C267"/>
    <x v="304"/>
    <s v="B1917"/>
    <x v="303"/>
    <x v="2"/>
    <n v="14.54"/>
    <n v="1"/>
    <n v="14.54"/>
    <x v="2"/>
    <x v="0"/>
  </r>
  <r>
    <s v="O1259"/>
    <d v="2024-01-23T00:00:00"/>
    <x v="4"/>
    <x v="11"/>
    <x v="1"/>
    <s v="C239"/>
    <x v="305"/>
    <s v="B1225"/>
    <x v="106"/>
    <x v="1"/>
    <n v="7.92"/>
    <n v="1"/>
    <n v="7.92"/>
    <x v="0"/>
    <x v="7"/>
  </r>
  <r>
    <s v="O1494"/>
    <d v="2024-08-04T00:00:00"/>
    <x v="0"/>
    <x v="8"/>
    <x v="1"/>
    <s v="C249"/>
    <x v="292"/>
    <s v="B1294"/>
    <x v="304"/>
    <x v="1"/>
    <n v="15.69"/>
    <n v="3"/>
    <n v="47.07"/>
    <x v="3"/>
    <x v="4"/>
  </r>
  <r>
    <s v="O1247"/>
    <d v="2024-01-31T00:00:00"/>
    <x v="3"/>
    <x v="11"/>
    <x v="1"/>
    <s v="C179"/>
    <x v="306"/>
    <s v="B1614"/>
    <x v="305"/>
    <x v="0"/>
    <n v="32.78"/>
    <n v="5"/>
    <n v="163.9"/>
    <x v="1"/>
    <x v="0"/>
  </r>
  <r>
    <s v="O2410"/>
    <d v="2025-07-11T00:00:00"/>
    <x v="2"/>
    <x v="2"/>
    <x v="0"/>
    <s v="C641"/>
    <x v="307"/>
    <s v="B1025"/>
    <x v="306"/>
    <x v="2"/>
    <n v="8.5399999999999991"/>
    <n v="1"/>
    <n v="8.5399999999999991"/>
    <x v="2"/>
    <x v="1"/>
  </r>
  <r>
    <s v="O2300"/>
    <d v="2023-06-26T00:00:00"/>
    <x v="1"/>
    <x v="1"/>
    <x v="2"/>
    <s v="C483"/>
    <x v="308"/>
    <s v="B1728"/>
    <x v="307"/>
    <x v="0"/>
    <n v="11"/>
    <n v="4"/>
    <n v="44"/>
    <x v="2"/>
    <x v="7"/>
  </r>
  <r>
    <s v="O3635"/>
    <d v="2022-12-09T00:00:00"/>
    <x v="2"/>
    <x v="9"/>
    <x v="3"/>
    <s v="C985"/>
    <x v="309"/>
    <s v="B1099"/>
    <x v="308"/>
    <x v="1"/>
    <n v="26.47"/>
    <n v="2"/>
    <n v="52.94"/>
    <x v="2"/>
    <x v="1"/>
  </r>
  <r>
    <s v="O3259"/>
    <d v="2024-02-23T00:00:00"/>
    <x v="2"/>
    <x v="3"/>
    <x v="1"/>
    <s v="C923"/>
    <x v="310"/>
    <s v="B1910"/>
    <x v="238"/>
    <x v="2"/>
    <n v="20.2"/>
    <n v="4"/>
    <n v="80.8"/>
    <x v="0"/>
    <x v="2"/>
  </r>
  <r>
    <s v="O3914"/>
    <d v="2024-12-23T00:00:00"/>
    <x v="1"/>
    <x v="9"/>
    <x v="1"/>
    <s v="C745"/>
    <x v="311"/>
    <s v="B1806"/>
    <x v="309"/>
    <x v="3"/>
    <n v="25.59"/>
    <n v="1"/>
    <n v="25.59"/>
    <x v="0"/>
    <x v="7"/>
  </r>
  <r>
    <s v="O2706"/>
    <d v="2023-08-17T00:00:00"/>
    <x v="5"/>
    <x v="8"/>
    <x v="2"/>
    <s v="C408"/>
    <x v="312"/>
    <s v="B1295"/>
    <x v="310"/>
    <x v="0"/>
    <n v="32.86"/>
    <n v="3"/>
    <n v="98.58"/>
    <x v="2"/>
    <x v="3"/>
  </r>
  <r>
    <s v="O1958"/>
    <d v="2023-02-24T00:00:00"/>
    <x v="2"/>
    <x v="3"/>
    <x v="2"/>
    <s v="C982"/>
    <x v="313"/>
    <s v="B1448"/>
    <x v="147"/>
    <x v="1"/>
    <n v="28.84"/>
    <n v="2"/>
    <n v="57.68"/>
    <x v="1"/>
    <x v="7"/>
  </r>
  <r>
    <s v="O3244"/>
    <d v="2024-06-27T00:00:00"/>
    <x v="5"/>
    <x v="1"/>
    <x v="1"/>
    <s v="C352"/>
    <x v="160"/>
    <s v="B1943"/>
    <x v="311"/>
    <x v="0"/>
    <n v="32.57"/>
    <n v="1"/>
    <n v="32.57"/>
    <x v="1"/>
    <x v="6"/>
  </r>
  <r>
    <s v="O3327"/>
    <d v="2024-03-27T00:00:00"/>
    <x v="3"/>
    <x v="0"/>
    <x v="1"/>
    <s v="C966"/>
    <x v="314"/>
    <s v="B1512"/>
    <x v="312"/>
    <x v="0"/>
    <n v="24.68"/>
    <n v="4"/>
    <n v="98.72"/>
    <x v="2"/>
    <x v="0"/>
  </r>
  <r>
    <s v="O2164"/>
    <d v="2024-11-05T00:00:00"/>
    <x v="4"/>
    <x v="5"/>
    <x v="1"/>
    <s v="C759"/>
    <x v="315"/>
    <s v="B1715"/>
    <x v="243"/>
    <x v="2"/>
    <n v="44.88"/>
    <n v="5"/>
    <n v="224.4"/>
    <x v="2"/>
    <x v="0"/>
  </r>
  <r>
    <s v="O1842"/>
    <d v="2023-01-16T00:00:00"/>
    <x v="1"/>
    <x v="11"/>
    <x v="2"/>
    <s v="C559"/>
    <x v="316"/>
    <s v="B1144"/>
    <x v="313"/>
    <x v="3"/>
    <n v="39.25"/>
    <n v="1"/>
    <n v="39.25"/>
    <x v="3"/>
    <x v="1"/>
  </r>
  <r>
    <s v="O3945"/>
    <d v="2024-05-23T00:00:00"/>
    <x v="5"/>
    <x v="4"/>
    <x v="1"/>
    <s v="C695"/>
    <x v="317"/>
    <s v="B1983"/>
    <x v="314"/>
    <x v="0"/>
    <n v="22.92"/>
    <n v="5"/>
    <n v="114.6"/>
    <x v="0"/>
    <x v="5"/>
  </r>
  <r>
    <s v="O1966"/>
    <d v="2023-01-23T00:00:00"/>
    <x v="1"/>
    <x v="11"/>
    <x v="2"/>
    <s v="C222"/>
    <x v="318"/>
    <s v="B1348"/>
    <x v="315"/>
    <x v="0"/>
    <n v="46.5"/>
    <n v="1"/>
    <n v="46.5"/>
    <x v="3"/>
    <x v="4"/>
  </r>
  <r>
    <s v="O1379"/>
    <d v="2023-07-28T00:00:00"/>
    <x v="2"/>
    <x v="2"/>
    <x v="2"/>
    <s v="C286"/>
    <x v="169"/>
    <s v="B1341"/>
    <x v="316"/>
    <x v="3"/>
    <n v="41.87"/>
    <n v="4"/>
    <n v="167.48"/>
    <x v="1"/>
    <x v="0"/>
  </r>
  <r>
    <s v="O2937"/>
    <d v="2022-11-25T00:00:00"/>
    <x v="2"/>
    <x v="5"/>
    <x v="3"/>
    <s v="C562"/>
    <x v="319"/>
    <s v="B1046"/>
    <x v="317"/>
    <x v="2"/>
    <n v="40.76"/>
    <n v="1"/>
    <n v="40.76"/>
    <x v="2"/>
    <x v="2"/>
  </r>
  <r>
    <s v="O1140"/>
    <d v="2024-05-05T00:00:00"/>
    <x v="0"/>
    <x v="4"/>
    <x v="1"/>
    <s v="C358"/>
    <x v="320"/>
    <s v="B1654"/>
    <x v="318"/>
    <x v="1"/>
    <n v="28.94"/>
    <n v="2"/>
    <n v="57.88"/>
    <x v="1"/>
    <x v="2"/>
  </r>
  <r>
    <s v="O3191"/>
    <d v="2024-10-14T00:00:00"/>
    <x v="1"/>
    <x v="10"/>
    <x v="1"/>
    <s v="C947"/>
    <x v="321"/>
    <s v="B1958"/>
    <x v="41"/>
    <x v="3"/>
    <n v="11.47"/>
    <n v="3"/>
    <n v="34.409999999999997"/>
    <x v="0"/>
    <x v="5"/>
  </r>
  <r>
    <s v="O1417"/>
    <d v="2023-11-19T00:00:00"/>
    <x v="0"/>
    <x v="5"/>
    <x v="2"/>
    <s v="C210"/>
    <x v="322"/>
    <s v="B1931"/>
    <x v="319"/>
    <x v="2"/>
    <n v="44.26"/>
    <n v="4"/>
    <n v="177.04"/>
    <x v="1"/>
    <x v="0"/>
  </r>
  <r>
    <s v="O1726"/>
    <d v="2023-04-18T00:00:00"/>
    <x v="4"/>
    <x v="7"/>
    <x v="2"/>
    <s v="C738"/>
    <x v="90"/>
    <s v="B1573"/>
    <x v="204"/>
    <x v="3"/>
    <n v="12.62"/>
    <n v="4"/>
    <n v="50.48"/>
    <x v="2"/>
    <x v="4"/>
  </r>
  <r>
    <s v="O2882"/>
    <d v="2024-09-15T00:00:00"/>
    <x v="0"/>
    <x v="6"/>
    <x v="1"/>
    <s v="C263"/>
    <x v="323"/>
    <s v="B1521"/>
    <x v="320"/>
    <x v="1"/>
    <n v="28.38"/>
    <n v="5"/>
    <n v="141.9"/>
    <x v="0"/>
    <x v="5"/>
  </r>
  <r>
    <s v="O3501"/>
    <d v="2024-08-25T00:00:00"/>
    <x v="0"/>
    <x v="8"/>
    <x v="1"/>
    <s v="C175"/>
    <x v="324"/>
    <s v="B1903"/>
    <x v="321"/>
    <x v="2"/>
    <n v="19.690000000000001"/>
    <n v="4"/>
    <n v="78.760000000000005"/>
    <x v="1"/>
    <x v="2"/>
  </r>
  <r>
    <s v="O2451"/>
    <d v="2025-06-02T00:00:00"/>
    <x v="1"/>
    <x v="1"/>
    <x v="0"/>
    <s v="C456"/>
    <x v="325"/>
    <s v="B1086"/>
    <x v="322"/>
    <x v="2"/>
    <n v="20.5"/>
    <n v="3"/>
    <n v="61.5"/>
    <x v="0"/>
    <x v="7"/>
  </r>
  <r>
    <s v="O1769"/>
    <d v="2023-03-23T00:00:00"/>
    <x v="5"/>
    <x v="0"/>
    <x v="2"/>
    <s v="C622"/>
    <x v="326"/>
    <s v="B1542"/>
    <x v="323"/>
    <x v="1"/>
    <n v="49.41"/>
    <n v="3"/>
    <n v="148.22999999999999"/>
    <x v="2"/>
    <x v="1"/>
  </r>
  <r>
    <s v="O3105"/>
    <d v="2023-09-03T00:00:00"/>
    <x v="0"/>
    <x v="6"/>
    <x v="2"/>
    <s v="C873"/>
    <x v="201"/>
    <s v="B1383"/>
    <x v="324"/>
    <x v="2"/>
    <n v="26.3"/>
    <n v="5"/>
    <n v="131.5"/>
    <x v="2"/>
    <x v="0"/>
  </r>
  <r>
    <s v="O2025"/>
    <d v="2024-05-03T00:00:00"/>
    <x v="2"/>
    <x v="4"/>
    <x v="1"/>
    <s v="C124"/>
    <x v="327"/>
    <s v="B1094"/>
    <x v="325"/>
    <x v="0"/>
    <n v="46.81"/>
    <n v="3"/>
    <n v="140.43"/>
    <x v="1"/>
    <x v="2"/>
  </r>
  <r>
    <s v="O1234"/>
    <d v="2023-07-14T00:00:00"/>
    <x v="2"/>
    <x v="2"/>
    <x v="2"/>
    <s v="C346"/>
    <x v="144"/>
    <s v="B1823"/>
    <x v="326"/>
    <x v="2"/>
    <n v="32.65"/>
    <n v="1"/>
    <n v="32.65"/>
    <x v="3"/>
    <x v="7"/>
  </r>
  <r>
    <s v="O1227"/>
    <d v="2024-07-22T00:00:00"/>
    <x v="1"/>
    <x v="2"/>
    <x v="1"/>
    <s v="C752"/>
    <x v="328"/>
    <s v="B1565"/>
    <x v="175"/>
    <x v="2"/>
    <n v="29.02"/>
    <n v="4"/>
    <n v="116.08"/>
    <x v="0"/>
    <x v="0"/>
  </r>
  <r>
    <s v="O2863"/>
    <d v="2024-09-05T00:00:00"/>
    <x v="5"/>
    <x v="6"/>
    <x v="1"/>
    <s v="C273"/>
    <x v="329"/>
    <s v="B1072"/>
    <x v="327"/>
    <x v="2"/>
    <n v="24.23"/>
    <n v="1"/>
    <n v="24.23"/>
    <x v="2"/>
    <x v="0"/>
  </r>
  <r>
    <s v="O1261"/>
    <d v="2024-10-11T00:00:00"/>
    <x v="2"/>
    <x v="10"/>
    <x v="1"/>
    <s v="C641"/>
    <x v="330"/>
    <s v="B1389"/>
    <x v="328"/>
    <x v="3"/>
    <n v="16.8"/>
    <n v="2"/>
    <n v="33.6"/>
    <x v="3"/>
    <x v="1"/>
  </r>
  <r>
    <s v="O2047"/>
    <d v="2024-05-05T00:00:00"/>
    <x v="0"/>
    <x v="4"/>
    <x v="1"/>
    <s v="C171"/>
    <x v="331"/>
    <s v="B1753"/>
    <x v="207"/>
    <x v="3"/>
    <n v="43.77"/>
    <n v="3"/>
    <n v="131.31"/>
    <x v="1"/>
    <x v="2"/>
  </r>
  <r>
    <s v="O2362"/>
    <d v="2025-05-09T00:00:00"/>
    <x v="2"/>
    <x v="4"/>
    <x v="0"/>
    <s v="C776"/>
    <x v="332"/>
    <s v="B1780"/>
    <x v="329"/>
    <x v="2"/>
    <n v="50.96"/>
    <n v="1"/>
    <n v="50.96"/>
    <x v="2"/>
    <x v="1"/>
  </r>
  <r>
    <s v="O1189"/>
    <d v="2023-05-19T00:00:00"/>
    <x v="2"/>
    <x v="4"/>
    <x v="2"/>
    <s v="C538"/>
    <x v="333"/>
    <s v="B1453"/>
    <x v="330"/>
    <x v="1"/>
    <n v="29.63"/>
    <n v="5"/>
    <n v="148.15"/>
    <x v="2"/>
    <x v="2"/>
  </r>
  <r>
    <s v="O3489"/>
    <d v="2023-12-03T00:00:00"/>
    <x v="0"/>
    <x v="9"/>
    <x v="2"/>
    <s v="C871"/>
    <x v="334"/>
    <s v="B1885"/>
    <x v="136"/>
    <x v="2"/>
    <n v="44.85"/>
    <n v="2"/>
    <n v="89.7"/>
    <x v="0"/>
    <x v="6"/>
  </r>
  <r>
    <s v="O2094"/>
    <d v="2024-08-19T00:00:00"/>
    <x v="1"/>
    <x v="8"/>
    <x v="1"/>
    <s v="C843"/>
    <x v="335"/>
    <s v="B1165"/>
    <x v="331"/>
    <x v="2"/>
    <n v="18.3"/>
    <n v="5"/>
    <n v="91.5"/>
    <x v="3"/>
    <x v="1"/>
  </r>
  <r>
    <s v="O2782"/>
    <d v="2025-01-05T00:00:00"/>
    <x v="0"/>
    <x v="11"/>
    <x v="0"/>
    <s v="C850"/>
    <x v="336"/>
    <s v="B1730"/>
    <x v="113"/>
    <x v="2"/>
    <n v="34.72"/>
    <n v="5"/>
    <n v="173.6"/>
    <x v="2"/>
    <x v="2"/>
  </r>
  <r>
    <s v="O3444"/>
    <d v="2024-06-23T00:00:00"/>
    <x v="0"/>
    <x v="1"/>
    <x v="1"/>
    <s v="C877"/>
    <x v="337"/>
    <s v="B1076"/>
    <x v="332"/>
    <x v="0"/>
    <n v="21.58"/>
    <n v="3"/>
    <n v="64.739999999999995"/>
    <x v="0"/>
    <x v="5"/>
  </r>
  <r>
    <s v="O1740"/>
    <d v="2023-02-15T00:00:00"/>
    <x v="3"/>
    <x v="3"/>
    <x v="2"/>
    <s v="C983"/>
    <x v="44"/>
    <s v="B1350"/>
    <x v="234"/>
    <x v="0"/>
    <n v="20.05"/>
    <n v="5"/>
    <n v="100.25"/>
    <x v="1"/>
    <x v="7"/>
  </r>
  <r>
    <s v="O2495"/>
    <d v="2024-02-08T00:00:00"/>
    <x v="5"/>
    <x v="3"/>
    <x v="1"/>
    <s v="C540"/>
    <x v="338"/>
    <s v="B1828"/>
    <x v="262"/>
    <x v="2"/>
    <n v="14.48"/>
    <n v="2"/>
    <n v="28.96"/>
    <x v="0"/>
    <x v="0"/>
  </r>
  <r>
    <s v="O3563"/>
    <d v="2024-09-02T00:00:00"/>
    <x v="1"/>
    <x v="6"/>
    <x v="1"/>
    <s v="C985"/>
    <x v="339"/>
    <s v="B1960"/>
    <x v="32"/>
    <x v="0"/>
    <n v="14.34"/>
    <n v="4"/>
    <n v="57.36"/>
    <x v="0"/>
    <x v="2"/>
  </r>
  <r>
    <s v="O1556"/>
    <d v="2023-12-18T00:00:00"/>
    <x v="1"/>
    <x v="9"/>
    <x v="2"/>
    <s v="C219"/>
    <x v="340"/>
    <s v="B1323"/>
    <x v="333"/>
    <x v="3"/>
    <n v="36.15"/>
    <n v="2"/>
    <n v="72.3"/>
    <x v="0"/>
    <x v="3"/>
  </r>
  <r>
    <s v="O3439"/>
    <d v="2024-08-09T00:00:00"/>
    <x v="2"/>
    <x v="8"/>
    <x v="1"/>
    <s v="C949"/>
    <x v="341"/>
    <s v="B1246"/>
    <x v="334"/>
    <x v="2"/>
    <n v="30.36"/>
    <n v="3"/>
    <n v="91.08"/>
    <x v="0"/>
    <x v="0"/>
  </r>
  <r>
    <s v="O3207"/>
    <d v="2025-03-22T00:00:00"/>
    <x v="6"/>
    <x v="0"/>
    <x v="0"/>
    <s v="C166"/>
    <x v="342"/>
    <s v="B1462"/>
    <x v="335"/>
    <x v="0"/>
    <n v="19.07"/>
    <n v="3"/>
    <n v="57.21"/>
    <x v="1"/>
    <x v="2"/>
  </r>
  <r>
    <s v="O2482"/>
    <d v="2024-07-13T00:00:00"/>
    <x v="6"/>
    <x v="2"/>
    <x v="1"/>
    <s v="C427"/>
    <x v="63"/>
    <s v="B1502"/>
    <x v="336"/>
    <x v="3"/>
    <n v="20.34"/>
    <n v="1"/>
    <n v="20.34"/>
    <x v="1"/>
    <x v="0"/>
  </r>
  <r>
    <s v="O3062"/>
    <d v="2025-06-12T00:00:00"/>
    <x v="5"/>
    <x v="1"/>
    <x v="0"/>
    <s v="C746"/>
    <x v="226"/>
    <s v="B1688"/>
    <x v="72"/>
    <x v="1"/>
    <n v="34.06"/>
    <n v="5"/>
    <n v="170.3"/>
    <x v="0"/>
    <x v="2"/>
  </r>
  <r>
    <s v="O1766"/>
    <d v="2024-01-06T00:00:00"/>
    <x v="6"/>
    <x v="11"/>
    <x v="1"/>
    <s v="C833"/>
    <x v="108"/>
    <s v="B1332"/>
    <x v="337"/>
    <x v="1"/>
    <n v="13.55"/>
    <n v="2"/>
    <n v="27.1"/>
    <x v="1"/>
    <x v="0"/>
  </r>
  <r>
    <s v="O2612"/>
    <d v="2022-09-25T00:00:00"/>
    <x v="0"/>
    <x v="6"/>
    <x v="3"/>
    <s v="C836"/>
    <x v="343"/>
    <s v="B1273"/>
    <x v="338"/>
    <x v="0"/>
    <n v="6.74"/>
    <n v="5"/>
    <n v="33.700000000000003"/>
    <x v="0"/>
    <x v="6"/>
  </r>
  <r>
    <s v="O1145"/>
    <d v="2023-08-29T00:00:00"/>
    <x v="4"/>
    <x v="8"/>
    <x v="2"/>
    <s v="C166"/>
    <x v="344"/>
    <s v="B1557"/>
    <x v="339"/>
    <x v="1"/>
    <n v="7.17"/>
    <n v="4"/>
    <n v="28.68"/>
    <x v="0"/>
    <x v="7"/>
  </r>
  <r>
    <s v="O3240"/>
    <d v="2023-05-28T00:00:00"/>
    <x v="0"/>
    <x v="4"/>
    <x v="2"/>
    <s v="C440"/>
    <x v="345"/>
    <s v="B1319"/>
    <x v="340"/>
    <x v="0"/>
    <n v="33.17"/>
    <n v="3"/>
    <n v="99.51"/>
    <x v="2"/>
    <x v="7"/>
  </r>
  <r>
    <s v="O2799"/>
    <d v="2024-02-04T00:00:00"/>
    <x v="0"/>
    <x v="3"/>
    <x v="1"/>
    <s v="C765"/>
    <x v="6"/>
    <s v="B1788"/>
    <x v="341"/>
    <x v="2"/>
    <n v="44.42"/>
    <n v="4"/>
    <n v="177.68"/>
    <x v="2"/>
    <x v="1"/>
  </r>
  <r>
    <s v="O2318"/>
    <d v="2023-06-30T00:00:00"/>
    <x v="2"/>
    <x v="1"/>
    <x v="2"/>
    <s v="C893"/>
    <x v="346"/>
    <s v="B1124"/>
    <x v="342"/>
    <x v="0"/>
    <n v="45.63"/>
    <n v="2"/>
    <n v="91.26"/>
    <x v="0"/>
    <x v="2"/>
  </r>
  <r>
    <s v="O1674"/>
    <d v="2023-02-11T00:00:00"/>
    <x v="6"/>
    <x v="3"/>
    <x v="2"/>
    <s v="C846"/>
    <x v="347"/>
    <s v="B1983"/>
    <x v="343"/>
    <x v="1"/>
    <n v="27.16"/>
    <n v="3"/>
    <n v="81.48"/>
    <x v="1"/>
    <x v="4"/>
  </r>
  <r>
    <s v="O1696"/>
    <d v="2024-04-09T00:00:00"/>
    <x v="4"/>
    <x v="7"/>
    <x v="1"/>
    <s v="C788"/>
    <x v="348"/>
    <s v="B1247"/>
    <x v="344"/>
    <x v="3"/>
    <n v="36.26"/>
    <n v="5"/>
    <n v="181.3"/>
    <x v="3"/>
    <x v="3"/>
  </r>
  <r>
    <s v="O2195"/>
    <d v="2023-03-19T00:00:00"/>
    <x v="0"/>
    <x v="0"/>
    <x v="2"/>
    <s v="C669"/>
    <x v="349"/>
    <s v="B1203"/>
    <x v="345"/>
    <x v="0"/>
    <n v="49.75"/>
    <n v="3"/>
    <n v="149.25"/>
    <x v="2"/>
    <x v="1"/>
  </r>
  <r>
    <s v="O2868"/>
    <d v="2023-06-17T00:00:00"/>
    <x v="6"/>
    <x v="1"/>
    <x v="2"/>
    <s v="C207"/>
    <x v="350"/>
    <s v="B1475"/>
    <x v="346"/>
    <x v="2"/>
    <n v="35.409999999999997"/>
    <n v="3"/>
    <n v="106.23"/>
    <x v="2"/>
    <x v="2"/>
  </r>
  <r>
    <s v="O1136"/>
    <d v="2024-07-17T00:00:00"/>
    <x v="3"/>
    <x v="2"/>
    <x v="1"/>
    <s v="C673"/>
    <x v="34"/>
    <s v="B1485"/>
    <x v="347"/>
    <x v="0"/>
    <n v="5.01"/>
    <n v="4"/>
    <n v="20.04"/>
    <x v="2"/>
    <x v="2"/>
  </r>
  <r>
    <s v="O3812"/>
    <d v="2024-01-22T00:00:00"/>
    <x v="1"/>
    <x v="11"/>
    <x v="1"/>
    <s v="C175"/>
    <x v="324"/>
    <s v="B1485"/>
    <x v="347"/>
    <x v="2"/>
    <n v="5.83"/>
    <n v="4"/>
    <n v="23.32"/>
    <x v="2"/>
    <x v="2"/>
  </r>
  <r>
    <s v="O1029"/>
    <d v="2024-06-14T00:00:00"/>
    <x v="2"/>
    <x v="1"/>
    <x v="1"/>
    <s v="C255"/>
    <x v="351"/>
    <s v="B1870"/>
    <x v="348"/>
    <x v="1"/>
    <n v="49.96"/>
    <n v="4"/>
    <n v="199.84"/>
    <x v="0"/>
    <x v="4"/>
  </r>
  <r>
    <s v="O3343"/>
    <d v="2023-10-28T00:00:00"/>
    <x v="6"/>
    <x v="10"/>
    <x v="2"/>
    <s v="C562"/>
    <x v="293"/>
    <s v="B1052"/>
    <x v="349"/>
    <x v="2"/>
    <n v="4.09"/>
    <n v="4"/>
    <n v="16.36"/>
    <x v="0"/>
    <x v="7"/>
  </r>
  <r>
    <s v="O1345"/>
    <d v="2024-08-20T00:00:00"/>
    <x v="4"/>
    <x v="8"/>
    <x v="1"/>
    <s v="C132"/>
    <x v="136"/>
    <s v="B1041"/>
    <x v="350"/>
    <x v="0"/>
    <n v="16.04"/>
    <n v="4"/>
    <n v="64.16"/>
    <x v="3"/>
    <x v="3"/>
  </r>
  <r>
    <s v="O2178"/>
    <d v="2024-06-03T00:00:00"/>
    <x v="1"/>
    <x v="1"/>
    <x v="1"/>
    <s v="C437"/>
    <x v="352"/>
    <s v="B1730"/>
    <x v="113"/>
    <x v="2"/>
    <n v="36.450000000000003"/>
    <n v="1"/>
    <n v="36.450000000000003"/>
    <x v="0"/>
    <x v="2"/>
  </r>
  <r>
    <s v="O1690"/>
    <d v="2023-07-06T00:00:00"/>
    <x v="5"/>
    <x v="2"/>
    <x v="2"/>
    <s v="C708"/>
    <x v="353"/>
    <s v="B1407"/>
    <x v="268"/>
    <x v="1"/>
    <n v="18.25"/>
    <n v="1"/>
    <n v="18.25"/>
    <x v="1"/>
    <x v="4"/>
  </r>
  <r>
    <s v="O2865"/>
    <d v="2025-08-19T00:00:00"/>
    <x v="4"/>
    <x v="8"/>
    <x v="0"/>
    <s v="C942"/>
    <x v="354"/>
    <s v="B1581"/>
    <x v="351"/>
    <x v="3"/>
    <n v="22.21"/>
    <n v="5"/>
    <n v="111.05"/>
    <x v="0"/>
    <x v="0"/>
  </r>
  <r>
    <s v="O1513"/>
    <d v="2023-09-08T00:00:00"/>
    <x v="2"/>
    <x v="6"/>
    <x v="2"/>
    <s v="C572"/>
    <x v="116"/>
    <s v="B1855"/>
    <x v="30"/>
    <x v="1"/>
    <n v="5.89"/>
    <n v="2"/>
    <n v="11.78"/>
    <x v="3"/>
    <x v="4"/>
  </r>
  <r>
    <s v="O2206"/>
    <d v="2023-05-10T00:00:00"/>
    <x v="3"/>
    <x v="4"/>
    <x v="2"/>
    <s v="C125"/>
    <x v="355"/>
    <s v="B1144"/>
    <x v="352"/>
    <x v="3"/>
    <n v="39.119999999999997"/>
    <n v="3"/>
    <n v="117.36"/>
    <x v="0"/>
    <x v="3"/>
  </r>
  <r>
    <s v="O1232"/>
    <d v="2023-09-08T00:00:00"/>
    <x v="2"/>
    <x v="6"/>
    <x v="2"/>
    <s v="C385"/>
    <x v="356"/>
    <s v="B1128"/>
    <x v="353"/>
    <x v="3"/>
    <n v="11.12"/>
    <n v="3"/>
    <n v="33.36"/>
    <x v="1"/>
    <x v="0"/>
  </r>
  <r>
    <s v="O1003"/>
    <d v="2023-06-10T00:00:00"/>
    <x v="6"/>
    <x v="1"/>
    <x v="2"/>
    <s v="C979"/>
    <x v="357"/>
    <s v="B1762"/>
    <x v="354"/>
    <x v="1"/>
    <n v="47.1"/>
    <n v="1"/>
    <n v="47.1"/>
    <x v="1"/>
    <x v="1"/>
  </r>
  <r>
    <s v="O1490"/>
    <d v="2023-09-17T00:00:00"/>
    <x v="0"/>
    <x v="6"/>
    <x v="2"/>
    <s v="C948"/>
    <x v="358"/>
    <s v="B1269"/>
    <x v="143"/>
    <x v="2"/>
    <n v="34.71"/>
    <n v="1"/>
    <n v="34.71"/>
    <x v="0"/>
    <x v="1"/>
  </r>
  <r>
    <s v="O2961"/>
    <d v="2023-01-03T00:00:00"/>
    <x v="4"/>
    <x v="11"/>
    <x v="2"/>
    <s v="C839"/>
    <x v="284"/>
    <s v="B1936"/>
    <x v="122"/>
    <x v="0"/>
    <n v="33.97"/>
    <n v="3"/>
    <n v="101.91"/>
    <x v="2"/>
    <x v="7"/>
  </r>
  <r>
    <s v="O1849"/>
    <d v="2024-05-12T00:00:00"/>
    <x v="0"/>
    <x v="4"/>
    <x v="1"/>
    <s v="C583"/>
    <x v="359"/>
    <s v="B1656"/>
    <x v="355"/>
    <x v="2"/>
    <n v="14.52"/>
    <n v="2"/>
    <n v="29.04"/>
    <x v="0"/>
    <x v="1"/>
  </r>
  <r>
    <s v="O2735"/>
    <d v="2024-01-22T00:00:00"/>
    <x v="1"/>
    <x v="11"/>
    <x v="1"/>
    <s v="C527"/>
    <x v="0"/>
    <s v="B1818"/>
    <x v="356"/>
    <x v="2"/>
    <n v="26.46"/>
    <n v="1"/>
    <n v="26.46"/>
    <x v="0"/>
    <x v="7"/>
  </r>
  <r>
    <s v="O3129"/>
    <d v="2023-11-22T00:00:00"/>
    <x v="3"/>
    <x v="5"/>
    <x v="2"/>
    <s v="C225"/>
    <x v="162"/>
    <s v="B1572"/>
    <x v="357"/>
    <x v="0"/>
    <n v="12.98"/>
    <n v="3"/>
    <n v="38.94"/>
    <x v="0"/>
    <x v="7"/>
  </r>
  <r>
    <s v="O3540"/>
    <d v="2023-09-26T00:00:00"/>
    <x v="4"/>
    <x v="6"/>
    <x v="2"/>
    <s v="C683"/>
    <x v="301"/>
    <s v="B1815"/>
    <x v="257"/>
    <x v="0"/>
    <n v="38.81"/>
    <n v="3"/>
    <n v="116.43"/>
    <x v="0"/>
    <x v="5"/>
  </r>
  <r>
    <s v="O3280"/>
    <d v="2023-07-15T00:00:00"/>
    <x v="6"/>
    <x v="2"/>
    <x v="2"/>
    <s v="C822"/>
    <x v="360"/>
    <s v="B1248"/>
    <x v="358"/>
    <x v="0"/>
    <n v="13.02"/>
    <n v="4"/>
    <n v="52.08"/>
    <x v="2"/>
    <x v="0"/>
  </r>
  <r>
    <s v="O3464"/>
    <d v="2025-02-15T00:00:00"/>
    <x v="6"/>
    <x v="3"/>
    <x v="0"/>
    <s v="C254"/>
    <x v="47"/>
    <s v="B1805"/>
    <x v="359"/>
    <x v="0"/>
    <n v="40.159999999999997"/>
    <n v="2"/>
    <n v="80.319999999999993"/>
    <x v="0"/>
    <x v="3"/>
  </r>
  <r>
    <s v="O3766"/>
    <d v="2024-11-13T00:00:00"/>
    <x v="3"/>
    <x v="5"/>
    <x v="1"/>
    <s v="C163"/>
    <x v="361"/>
    <s v="B1077"/>
    <x v="360"/>
    <x v="2"/>
    <n v="39.58"/>
    <n v="5"/>
    <n v="197.9"/>
    <x v="1"/>
    <x v="2"/>
  </r>
  <r>
    <s v="O2305"/>
    <d v="2024-06-06T00:00:00"/>
    <x v="5"/>
    <x v="1"/>
    <x v="1"/>
    <s v="C957"/>
    <x v="362"/>
    <s v="B1003"/>
    <x v="361"/>
    <x v="0"/>
    <n v="37.75"/>
    <n v="5"/>
    <n v="188.75"/>
    <x v="2"/>
    <x v="7"/>
  </r>
  <r>
    <s v="O3843"/>
    <d v="2023-03-12T00:00:00"/>
    <x v="0"/>
    <x v="0"/>
    <x v="2"/>
    <s v="C329"/>
    <x v="247"/>
    <s v="B1729"/>
    <x v="31"/>
    <x v="0"/>
    <n v="8.52"/>
    <n v="4"/>
    <n v="34.08"/>
    <x v="0"/>
    <x v="0"/>
  </r>
  <r>
    <s v="O1583"/>
    <d v="2024-01-28T00:00:00"/>
    <x v="0"/>
    <x v="11"/>
    <x v="1"/>
    <s v="C374"/>
    <x v="363"/>
    <s v="B1877"/>
    <x v="362"/>
    <x v="0"/>
    <n v="25.61"/>
    <n v="1"/>
    <n v="25.61"/>
    <x v="1"/>
    <x v="0"/>
  </r>
  <r>
    <s v="O2713"/>
    <d v="2025-08-09T00:00:00"/>
    <x v="6"/>
    <x v="8"/>
    <x v="0"/>
    <s v="C406"/>
    <x v="364"/>
    <s v="B1817"/>
    <x v="363"/>
    <x v="1"/>
    <n v="38.76"/>
    <n v="1"/>
    <n v="38.76"/>
    <x v="1"/>
    <x v="6"/>
  </r>
  <r>
    <s v="O3128"/>
    <d v="2024-01-07T00:00:00"/>
    <x v="0"/>
    <x v="11"/>
    <x v="1"/>
    <s v="C437"/>
    <x v="87"/>
    <s v="B1805"/>
    <x v="364"/>
    <x v="0"/>
    <n v="40.26"/>
    <n v="2"/>
    <n v="80.52"/>
    <x v="2"/>
    <x v="0"/>
  </r>
  <r>
    <s v="O2353"/>
    <d v="2023-02-02T00:00:00"/>
    <x v="5"/>
    <x v="3"/>
    <x v="2"/>
    <s v="C806"/>
    <x v="365"/>
    <s v="B1663"/>
    <x v="365"/>
    <x v="0"/>
    <n v="25.97"/>
    <n v="4"/>
    <n v="103.88"/>
    <x v="2"/>
    <x v="1"/>
  </r>
  <r>
    <s v="O1108"/>
    <d v="2024-01-30T00:00:00"/>
    <x v="4"/>
    <x v="11"/>
    <x v="1"/>
    <s v="C270"/>
    <x v="60"/>
    <s v="B1835"/>
    <x v="8"/>
    <x v="3"/>
    <n v="21.69"/>
    <n v="3"/>
    <n v="65.069999999999993"/>
    <x v="0"/>
    <x v="0"/>
  </r>
  <r>
    <s v="O1778"/>
    <d v="2024-03-26T00:00:00"/>
    <x v="4"/>
    <x v="0"/>
    <x v="1"/>
    <s v="C705"/>
    <x v="366"/>
    <s v="B1160"/>
    <x v="366"/>
    <x v="3"/>
    <n v="24.5"/>
    <n v="4"/>
    <n v="98"/>
    <x v="0"/>
    <x v="7"/>
  </r>
  <r>
    <s v="O2497"/>
    <d v="2024-03-14T00:00:00"/>
    <x v="5"/>
    <x v="0"/>
    <x v="1"/>
    <s v="C477"/>
    <x v="367"/>
    <s v="B1357"/>
    <x v="214"/>
    <x v="2"/>
    <n v="47"/>
    <n v="4"/>
    <n v="188"/>
    <x v="0"/>
    <x v="6"/>
  </r>
  <r>
    <s v="O3888"/>
    <d v="2024-10-28T00:00:00"/>
    <x v="1"/>
    <x v="10"/>
    <x v="1"/>
    <s v="C327"/>
    <x v="120"/>
    <s v="B1266"/>
    <x v="367"/>
    <x v="0"/>
    <n v="39.22"/>
    <n v="2"/>
    <n v="78.44"/>
    <x v="0"/>
    <x v="0"/>
  </r>
  <r>
    <s v="O1469"/>
    <d v="2023-02-06T00:00:00"/>
    <x v="1"/>
    <x v="3"/>
    <x v="2"/>
    <s v="C855"/>
    <x v="368"/>
    <s v="B1703"/>
    <x v="368"/>
    <x v="2"/>
    <n v="13.71"/>
    <n v="2"/>
    <n v="27.42"/>
    <x v="2"/>
    <x v="1"/>
  </r>
  <r>
    <s v="O1339"/>
    <d v="2024-03-31T00:00:00"/>
    <x v="0"/>
    <x v="0"/>
    <x v="1"/>
    <s v="C936"/>
    <x v="369"/>
    <s v="B1910"/>
    <x v="238"/>
    <x v="0"/>
    <n v="20.43"/>
    <n v="2"/>
    <n v="40.86"/>
    <x v="3"/>
    <x v="7"/>
  </r>
  <r>
    <s v="O2900"/>
    <d v="2024-10-14T00:00:00"/>
    <x v="1"/>
    <x v="10"/>
    <x v="1"/>
    <s v="C886"/>
    <x v="220"/>
    <s v="B1972"/>
    <x v="70"/>
    <x v="2"/>
    <n v="25.49"/>
    <n v="4"/>
    <n v="101.96"/>
    <x v="2"/>
    <x v="1"/>
  </r>
  <r>
    <s v="O1044"/>
    <d v="2024-08-28T00:00:00"/>
    <x v="3"/>
    <x v="8"/>
    <x v="1"/>
    <s v="C947"/>
    <x v="321"/>
    <s v="B1795"/>
    <x v="369"/>
    <x v="3"/>
    <n v="11.76"/>
    <n v="1"/>
    <n v="11.76"/>
    <x v="3"/>
    <x v="3"/>
  </r>
  <r>
    <s v="O3753"/>
    <d v="2025-06-18T00:00:00"/>
    <x v="3"/>
    <x v="1"/>
    <x v="0"/>
    <s v="C393"/>
    <x v="275"/>
    <s v="B1385"/>
    <x v="370"/>
    <x v="3"/>
    <n v="10.1"/>
    <n v="4"/>
    <n v="40.4"/>
    <x v="0"/>
    <x v="3"/>
  </r>
  <r>
    <s v="O1052"/>
    <d v="2023-10-02T00:00:00"/>
    <x v="1"/>
    <x v="10"/>
    <x v="2"/>
    <s v="C597"/>
    <x v="2"/>
    <s v="B1517"/>
    <x v="371"/>
    <x v="1"/>
    <n v="47.28"/>
    <n v="2"/>
    <n v="94.56"/>
    <x v="2"/>
    <x v="1"/>
  </r>
  <r>
    <s v="O2600"/>
    <d v="2023-02-09T00:00:00"/>
    <x v="5"/>
    <x v="3"/>
    <x v="2"/>
    <s v="C823"/>
    <x v="119"/>
    <s v="B1949"/>
    <x v="372"/>
    <x v="1"/>
    <n v="47.6"/>
    <n v="5"/>
    <n v="238"/>
    <x v="1"/>
    <x v="5"/>
  </r>
  <r>
    <s v="O1033"/>
    <d v="2023-05-22T00:00:00"/>
    <x v="1"/>
    <x v="4"/>
    <x v="2"/>
    <s v="C255"/>
    <x v="370"/>
    <s v="B1140"/>
    <x v="373"/>
    <x v="1"/>
    <n v="45.59"/>
    <n v="4"/>
    <n v="182.36"/>
    <x v="1"/>
    <x v="1"/>
  </r>
  <r>
    <s v="O3898"/>
    <d v="2023-02-15T00:00:00"/>
    <x v="3"/>
    <x v="3"/>
    <x v="2"/>
    <s v="C881"/>
    <x v="371"/>
    <s v="B1413"/>
    <x v="374"/>
    <x v="0"/>
    <n v="9.89"/>
    <n v="1"/>
    <n v="9.89"/>
    <x v="2"/>
    <x v="0"/>
  </r>
  <r>
    <s v="O1571"/>
    <d v="2023-04-17T00:00:00"/>
    <x v="1"/>
    <x v="7"/>
    <x v="2"/>
    <s v="C127"/>
    <x v="372"/>
    <s v="B1180"/>
    <x v="375"/>
    <x v="3"/>
    <n v="46.51"/>
    <n v="5"/>
    <n v="232.55"/>
    <x v="3"/>
    <x v="2"/>
  </r>
  <r>
    <s v="O3273"/>
    <d v="2024-10-17T00:00:00"/>
    <x v="5"/>
    <x v="10"/>
    <x v="1"/>
    <s v="C750"/>
    <x v="373"/>
    <s v="B1594"/>
    <x v="161"/>
    <x v="2"/>
    <n v="46.71"/>
    <n v="4"/>
    <n v="186.84"/>
    <x v="0"/>
    <x v="2"/>
  </r>
  <r>
    <s v="O2807"/>
    <d v="2023-12-09T00:00:00"/>
    <x v="6"/>
    <x v="9"/>
    <x v="2"/>
    <s v="C246"/>
    <x v="374"/>
    <s v="B1264"/>
    <x v="376"/>
    <x v="3"/>
    <n v="21.4"/>
    <n v="1"/>
    <n v="21.4"/>
    <x v="1"/>
    <x v="5"/>
  </r>
  <r>
    <s v="O1157"/>
    <d v="2023-06-11T00:00:00"/>
    <x v="0"/>
    <x v="1"/>
    <x v="2"/>
    <s v="C165"/>
    <x v="375"/>
    <s v="B1817"/>
    <x v="363"/>
    <x v="3"/>
    <n v="47.62"/>
    <n v="2"/>
    <n v="95.24"/>
    <x v="1"/>
    <x v="3"/>
  </r>
  <r>
    <s v="O1359"/>
    <d v="2023-01-17T00:00:00"/>
    <x v="4"/>
    <x v="11"/>
    <x v="2"/>
    <s v="C620"/>
    <x v="376"/>
    <s v="B1394"/>
    <x v="377"/>
    <x v="1"/>
    <n v="8.84"/>
    <n v="1"/>
    <n v="8.84"/>
    <x v="0"/>
    <x v="4"/>
  </r>
  <r>
    <s v="O2191"/>
    <d v="2023-02-09T00:00:00"/>
    <x v="5"/>
    <x v="3"/>
    <x v="2"/>
    <s v="C999"/>
    <x v="377"/>
    <s v="B1437"/>
    <x v="378"/>
    <x v="2"/>
    <n v="25.58"/>
    <n v="5"/>
    <n v="127.9"/>
    <x v="1"/>
    <x v="1"/>
  </r>
  <r>
    <s v="O1927"/>
    <d v="2023-06-05T00:00:00"/>
    <x v="1"/>
    <x v="1"/>
    <x v="2"/>
    <s v="C336"/>
    <x v="378"/>
    <s v="B1978"/>
    <x v="379"/>
    <x v="0"/>
    <n v="17.82"/>
    <n v="2"/>
    <n v="35.64"/>
    <x v="3"/>
    <x v="3"/>
  </r>
  <r>
    <s v="O3409"/>
    <d v="2025-07-07T00:00:00"/>
    <x v="1"/>
    <x v="2"/>
    <x v="0"/>
    <s v="C281"/>
    <x v="379"/>
    <s v="B1714"/>
    <x v="380"/>
    <x v="2"/>
    <n v="19.11"/>
    <n v="3"/>
    <n v="57.33"/>
    <x v="0"/>
    <x v="0"/>
  </r>
  <r>
    <s v="O2223"/>
    <d v="2023-10-31T00:00:00"/>
    <x v="4"/>
    <x v="10"/>
    <x v="2"/>
    <s v="C975"/>
    <x v="380"/>
    <s v="B1377"/>
    <x v="381"/>
    <x v="0"/>
    <n v="20.29"/>
    <n v="4"/>
    <n v="81.16"/>
    <x v="1"/>
    <x v="5"/>
  </r>
  <r>
    <s v="O2696"/>
    <d v="2022-11-04T00:00:00"/>
    <x v="2"/>
    <x v="5"/>
    <x v="3"/>
    <s v="C801"/>
    <x v="381"/>
    <s v="B1268"/>
    <x v="382"/>
    <x v="2"/>
    <n v="51.5"/>
    <n v="5"/>
    <n v="257.5"/>
    <x v="2"/>
    <x v="2"/>
  </r>
  <r>
    <s v="O3283"/>
    <d v="2023-01-15T00:00:00"/>
    <x v="0"/>
    <x v="11"/>
    <x v="2"/>
    <s v="C254"/>
    <x v="47"/>
    <s v="B1901"/>
    <x v="383"/>
    <x v="2"/>
    <n v="34.590000000000003"/>
    <n v="1"/>
    <n v="34.590000000000003"/>
    <x v="2"/>
    <x v="0"/>
  </r>
  <r>
    <s v="O2401"/>
    <d v="2025-05-27T00:00:00"/>
    <x v="4"/>
    <x v="4"/>
    <x v="0"/>
    <s v="C140"/>
    <x v="382"/>
    <s v="B1357"/>
    <x v="214"/>
    <x v="0"/>
    <n v="38.299999999999997"/>
    <n v="4"/>
    <n v="153.19999999999999"/>
    <x v="0"/>
    <x v="2"/>
  </r>
  <r>
    <s v="O3752"/>
    <d v="2025-02-18T00:00:00"/>
    <x v="4"/>
    <x v="3"/>
    <x v="0"/>
    <s v="C664"/>
    <x v="383"/>
    <s v="B1896"/>
    <x v="384"/>
    <x v="0"/>
    <n v="32.06"/>
    <n v="2"/>
    <n v="64.12"/>
    <x v="2"/>
    <x v="0"/>
  </r>
  <r>
    <s v="O2263"/>
    <d v="2024-06-20T00:00:00"/>
    <x v="5"/>
    <x v="1"/>
    <x v="1"/>
    <s v="C749"/>
    <x v="384"/>
    <s v="B1482"/>
    <x v="44"/>
    <x v="2"/>
    <n v="41.83"/>
    <n v="2"/>
    <n v="83.66"/>
    <x v="0"/>
    <x v="2"/>
  </r>
  <r>
    <s v="O3603"/>
    <d v="2022-11-21T00:00:00"/>
    <x v="1"/>
    <x v="5"/>
    <x v="3"/>
    <s v="C114"/>
    <x v="385"/>
    <s v="B1102"/>
    <x v="385"/>
    <x v="2"/>
    <n v="22.81"/>
    <n v="1"/>
    <n v="22.81"/>
    <x v="0"/>
    <x v="6"/>
  </r>
  <r>
    <s v="O1548"/>
    <d v="2024-06-08T00:00:00"/>
    <x v="6"/>
    <x v="1"/>
    <x v="1"/>
    <s v="C543"/>
    <x v="386"/>
    <s v="B1795"/>
    <x v="386"/>
    <x v="2"/>
    <n v="44.02"/>
    <n v="4"/>
    <n v="176.08"/>
    <x v="0"/>
    <x v="7"/>
  </r>
  <r>
    <s v="O2215"/>
    <d v="2022-12-08T00:00:00"/>
    <x v="5"/>
    <x v="9"/>
    <x v="3"/>
    <s v="C278"/>
    <x v="387"/>
    <s v="B1077"/>
    <x v="360"/>
    <x v="2"/>
    <n v="51.84"/>
    <n v="1"/>
    <n v="51.84"/>
    <x v="0"/>
    <x v="2"/>
  </r>
  <r>
    <s v="O1225"/>
    <d v="2024-08-24T00:00:00"/>
    <x v="6"/>
    <x v="8"/>
    <x v="1"/>
    <s v="C996"/>
    <x v="388"/>
    <s v="B1439"/>
    <x v="387"/>
    <x v="1"/>
    <n v="34.020000000000003"/>
    <n v="5"/>
    <n v="170.1"/>
    <x v="3"/>
    <x v="3"/>
  </r>
  <r>
    <s v="O2015"/>
    <d v="2023-08-31T00:00:00"/>
    <x v="5"/>
    <x v="8"/>
    <x v="2"/>
    <s v="C111"/>
    <x v="389"/>
    <s v="B1797"/>
    <x v="388"/>
    <x v="2"/>
    <n v="18.010000000000002"/>
    <n v="3"/>
    <n v="54.03"/>
    <x v="0"/>
    <x v="4"/>
  </r>
  <r>
    <s v="O1498"/>
    <d v="2023-03-12T00:00:00"/>
    <x v="0"/>
    <x v="0"/>
    <x v="2"/>
    <s v="C950"/>
    <x v="390"/>
    <s v="B1994"/>
    <x v="389"/>
    <x v="1"/>
    <n v="5.56"/>
    <n v="1"/>
    <n v="5.56"/>
    <x v="3"/>
    <x v="3"/>
  </r>
  <r>
    <s v="O1521"/>
    <d v="2023-06-19T00:00:00"/>
    <x v="1"/>
    <x v="1"/>
    <x v="2"/>
    <s v="C140"/>
    <x v="391"/>
    <s v="B1217"/>
    <x v="390"/>
    <x v="0"/>
    <n v="49.72"/>
    <n v="2"/>
    <n v="99.44"/>
    <x v="1"/>
    <x v="3"/>
  </r>
  <r>
    <s v="O2059"/>
    <d v="2024-03-15T00:00:00"/>
    <x v="2"/>
    <x v="0"/>
    <x v="1"/>
    <s v="C686"/>
    <x v="392"/>
    <s v="B1353"/>
    <x v="391"/>
    <x v="0"/>
    <n v="45.35"/>
    <n v="1"/>
    <n v="45.35"/>
    <x v="0"/>
    <x v="3"/>
  </r>
  <r>
    <s v="O1568"/>
    <d v="2023-01-17T00:00:00"/>
    <x v="4"/>
    <x v="11"/>
    <x v="2"/>
    <s v="C166"/>
    <x v="242"/>
    <s v="B1839"/>
    <x v="43"/>
    <x v="0"/>
    <n v="17.96"/>
    <n v="3"/>
    <n v="53.88"/>
    <x v="2"/>
    <x v="3"/>
  </r>
  <r>
    <s v="O2697"/>
    <d v="2024-05-04T00:00:00"/>
    <x v="6"/>
    <x v="4"/>
    <x v="1"/>
    <s v="C134"/>
    <x v="393"/>
    <s v="B1486"/>
    <x v="392"/>
    <x v="2"/>
    <n v="13.74"/>
    <n v="1"/>
    <n v="13.74"/>
    <x v="1"/>
    <x v="0"/>
  </r>
  <r>
    <s v="O1373"/>
    <d v="2024-04-17T00:00:00"/>
    <x v="3"/>
    <x v="7"/>
    <x v="1"/>
    <s v="C376"/>
    <x v="103"/>
    <s v="B1337"/>
    <x v="393"/>
    <x v="2"/>
    <n v="17.059999999999999"/>
    <n v="2"/>
    <n v="34.119999999999997"/>
    <x v="0"/>
    <x v="4"/>
  </r>
  <r>
    <s v="O2931"/>
    <d v="2025-07-03T00:00:00"/>
    <x v="5"/>
    <x v="2"/>
    <x v="0"/>
    <s v="C327"/>
    <x v="120"/>
    <s v="B1117"/>
    <x v="394"/>
    <x v="2"/>
    <n v="45.11"/>
    <n v="5"/>
    <n v="225.55"/>
    <x v="2"/>
    <x v="7"/>
  </r>
  <r>
    <s v="O1179"/>
    <d v="2024-11-30T00:00:00"/>
    <x v="6"/>
    <x v="5"/>
    <x v="1"/>
    <s v="C742"/>
    <x v="394"/>
    <s v="B1662"/>
    <x v="395"/>
    <x v="2"/>
    <n v="25.67"/>
    <n v="4"/>
    <n v="102.68"/>
    <x v="3"/>
    <x v="0"/>
  </r>
  <r>
    <s v="O3397"/>
    <d v="2025-02-21T00:00:00"/>
    <x v="2"/>
    <x v="3"/>
    <x v="0"/>
    <s v="C428"/>
    <x v="395"/>
    <s v="B1839"/>
    <x v="43"/>
    <x v="3"/>
    <n v="15.3"/>
    <n v="3"/>
    <n v="45.9"/>
    <x v="2"/>
    <x v="0"/>
  </r>
  <r>
    <s v="O3197"/>
    <d v="2022-11-27T00:00:00"/>
    <x v="0"/>
    <x v="5"/>
    <x v="3"/>
    <s v="C278"/>
    <x v="387"/>
    <s v="B1488"/>
    <x v="396"/>
    <x v="2"/>
    <n v="31.16"/>
    <n v="1"/>
    <n v="31.16"/>
    <x v="0"/>
    <x v="2"/>
  </r>
  <r>
    <s v="O2685"/>
    <d v="2024-06-17T00:00:00"/>
    <x v="1"/>
    <x v="1"/>
    <x v="1"/>
    <s v="C887"/>
    <x v="396"/>
    <s v="B1496"/>
    <x v="397"/>
    <x v="0"/>
    <n v="11.72"/>
    <n v="3"/>
    <n v="35.159999999999997"/>
    <x v="2"/>
    <x v="7"/>
  </r>
  <r>
    <s v="O1246"/>
    <d v="2023-11-15T00:00:00"/>
    <x v="3"/>
    <x v="5"/>
    <x v="2"/>
    <s v="C885"/>
    <x v="260"/>
    <s v="B1639"/>
    <x v="398"/>
    <x v="0"/>
    <n v="15.45"/>
    <n v="4"/>
    <n v="61.8"/>
    <x v="3"/>
    <x v="0"/>
  </r>
  <r>
    <s v="O2572"/>
    <d v="2022-09-28T00:00:00"/>
    <x v="3"/>
    <x v="6"/>
    <x v="3"/>
    <s v="C446"/>
    <x v="397"/>
    <s v="B1047"/>
    <x v="399"/>
    <x v="3"/>
    <n v="25.72"/>
    <n v="3"/>
    <n v="77.16"/>
    <x v="0"/>
    <x v="2"/>
  </r>
  <r>
    <s v="O1909"/>
    <d v="2023-12-03T00:00:00"/>
    <x v="0"/>
    <x v="9"/>
    <x v="2"/>
    <s v="C830"/>
    <x v="398"/>
    <s v="B1191"/>
    <x v="400"/>
    <x v="2"/>
    <n v="5.83"/>
    <n v="1"/>
    <n v="5.83"/>
    <x v="1"/>
    <x v="1"/>
  </r>
  <r>
    <s v="O3424"/>
    <d v="2022-09-07T00:00:00"/>
    <x v="3"/>
    <x v="6"/>
    <x v="3"/>
    <s v="C448"/>
    <x v="399"/>
    <s v="B1530"/>
    <x v="226"/>
    <x v="2"/>
    <n v="56.48"/>
    <n v="1"/>
    <n v="56.48"/>
    <x v="0"/>
    <x v="7"/>
  </r>
  <r>
    <s v="O2976"/>
    <d v="2024-05-21T00:00:00"/>
    <x v="4"/>
    <x v="4"/>
    <x v="1"/>
    <s v="C886"/>
    <x v="220"/>
    <s v="B1698"/>
    <x v="288"/>
    <x v="3"/>
    <n v="37.22"/>
    <n v="3"/>
    <n v="111.66"/>
    <x v="0"/>
    <x v="2"/>
  </r>
  <r>
    <s v="O1879"/>
    <d v="2024-10-10T00:00:00"/>
    <x v="5"/>
    <x v="10"/>
    <x v="1"/>
    <s v="C540"/>
    <x v="130"/>
    <s v="B1651"/>
    <x v="73"/>
    <x v="3"/>
    <n v="47.09"/>
    <n v="2"/>
    <n v="94.18"/>
    <x v="2"/>
    <x v="3"/>
  </r>
  <r>
    <s v="O3302"/>
    <d v="2023-05-24T00:00:00"/>
    <x v="3"/>
    <x v="4"/>
    <x v="2"/>
    <s v="C462"/>
    <x v="400"/>
    <s v="B1714"/>
    <x v="401"/>
    <x v="0"/>
    <n v="30.83"/>
    <n v="5"/>
    <n v="154.15"/>
    <x v="0"/>
    <x v="6"/>
  </r>
  <r>
    <s v="O2986"/>
    <d v="2022-09-11T00:00:00"/>
    <x v="0"/>
    <x v="6"/>
    <x v="3"/>
    <s v="C886"/>
    <x v="401"/>
    <s v="B1243"/>
    <x v="402"/>
    <x v="2"/>
    <n v="38.97"/>
    <n v="2"/>
    <n v="77.94"/>
    <x v="0"/>
    <x v="2"/>
  </r>
  <r>
    <s v="O1968"/>
    <d v="2023-12-23T00:00:00"/>
    <x v="6"/>
    <x v="9"/>
    <x v="2"/>
    <s v="C919"/>
    <x v="402"/>
    <s v="B1977"/>
    <x v="403"/>
    <x v="1"/>
    <n v="38.06"/>
    <n v="1"/>
    <n v="38.06"/>
    <x v="3"/>
    <x v="2"/>
  </r>
  <r>
    <s v="O2182"/>
    <d v="2024-09-11T00:00:00"/>
    <x v="3"/>
    <x v="6"/>
    <x v="1"/>
    <s v="C405"/>
    <x v="403"/>
    <s v="B1635"/>
    <x v="404"/>
    <x v="0"/>
    <n v="31.35"/>
    <n v="3"/>
    <n v="94.05"/>
    <x v="2"/>
    <x v="3"/>
  </r>
  <r>
    <s v="O3078"/>
    <d v="2022-11-22T00:00:00"/>
    <x v="4"/>
    <x v="5"/>
    <x v="3"/>
    <s v="C269"/>
    <x v="404"/>
    <s v="B1925"/>
    <x v="216"/>
    <x v="1"/>
    <n v="6.83"/>
    <n v="5"/>
    <n v="34.15"/>
    <x v="2"/>
    <x v="2"/>
  </r>
  <r>
    <s v="O3932"/>
    <d v="2023-08-04T00:00:00"/>
    <x v="2"/>
    <x v="8"/>
    <x v="2"/>
    <s v="C884"/>
    <x v="405"/>
    <s v="B1991"/>
    <x v="405"/>
    <x v="1"/>
    <n v="17"/>
    <n v="5"/>
    <n v="85"/>
    <x v="2"/>
    <x v="7"/>
  </r>
  <r>
    <s v="O2084"/>
    <d v="2023-10-21T00:00:00"/>
    <x v="6"/>
    <x v="10"/>
    <x v="2"/>
    <s v="C591"/>
    <x v="406"/>
    <s v="B1076"/>
    <x v="332"/>
    <x v="2"/>
    <n v="25.69"/>
    <n v="5"/>
    <n v="128.44999999999999"/>
    <x v="2"/>
    <x v="3"/>
  </r>
  <r>
    <s v="O3727"/>
    <d v="2022-10-02T00:00:00"/>
    <x v="0"/>
    <x v="10"/>
    <x v="3"/>
    <s v="C408"/>
    <x v="151"/>
    <s v="B1800"/>
    <x v="406"/>
    <x v="1"/>
    <n v="47.61"/>
    <n v="4"/>
    <n v="190.44"/>
    <x v="0"/>
    <x v="2"/>
  </r>
  <r>
    <s v="O3546"/>
    <d v="2024-03-24T00:00:00"/>
    <x v="0"/>
    <x v="0"/>
    <x v="1"/>
    <s v="C384"/>
    <x v="407"/>
    <s v="B1111"/>
    <x v="45"/>
    <x v="3"/>
    <n v="8.7799999999999994"/>
    <n v="2"/>
    <n v="17.559999999999999"/>
    <x v="2"/>
    <x v="2"/>
  </r>
  <r>
    <s v="O1575"/>
    <d v="2023-04-26T00:00:00"/>
    <x v="3"/>
    <x v="7"/>
    <x v="2"/>
    <s v="C855"/>
    <x v="408"/>
    <s v="B1075"/>
    <x v="407"/>
    <x v="1"/>
    <n v="42.54"/>
    <n v="3"/>
    <n v="127.62"/>
    <x v="1"/>
    <x v="4"/>
  </r>
  <r>
    <s v="O1495"/>
    <d v="2023-11-29T00:00:00"/>
    <x v="3"/>
    <x v="5"/>
    <x v="2"/>
    <s v="C213"/>
    <x v="409"/>
    <s v="B1091"/>
    <x v="408"/>
    <x v="2"/>
    <n v="32.65"/>
    <n v="3"/>
    <n v="97.95"/>
    <x v="3"/>
    <x v="4"/>
  </r>
  <r>
    <s v="O1334"/>
    <d v="2023-10-14T00:00:00"/>
    <x v="6"/>
    <x v="10"/>
    <x v="2"/>
    <s v="C304"/>
    <x v="410"/>
    <s v="B1143"/>
    <x v="151"/>
    <x v="2"/>
    <n v="40.61"/>
    <n v="1"/>
    <n v="40.61"/>
    <x v="3"/>
    <x v="1"/>
  </r>
  <r>
    <s v="O3229"/>
    <d v="2024-01-04T00:00:00"/>
    <x v="5"/>
    <x v="11"/>
    <x v="1"/>
    <s v="C642"/>
    <x v="411"/>
    <s v="B1613"/>
    <x v="201"/>
    <x v="0"/>
    <n v="37.21"/>
    <n v="5"/>
    <n v="186.05"/>
    <x v="1"/>
    <x v="7"/>
  </r>
  <r>
    <s v="O3443"/>
    <d v="2025-07-06T00:00:00"/>
    <x v="0"/>
    <x v="2"/>
    <x v="0"/>
    <s v="C895"/>
    <x v="412"/>
    <s v="B1764"/>
    <x v="287"/>
    <x v="1"/>
    <n v="50.58"/>
    <n v="5"/>
    <n v="252.9"/>
    <x v="2"/>
    <x v="0"/>
  </r>
  <r>
    <s v="O3091"/>
    <d v="2023-06-14T00:00:00"/>
    <x v="3"/>
    <x v="1"/>
    <x v="2"/>
    <s v="C299"/>
    <x v="143"/>
    <s v="B1515"/>
    <x v="409"/>
    <x v="2"/>
    <n v="39.75"/>
    <n v="2"/>
    <n v="79.5"/>
    <x v="2"/>
    <x v="0"/>
  </r>
  <r>
    <s v="O1684"/>
    <d v="2023-11-21T00:00:00"/>
    <x v="4"/>
    <x v="5"/>
    <x v="2"/>
    <s v="C697"/>
    <x v="413"/>
    <s v="B1690"/>
    <x v="410"/>
    <x v="0"/>
    <n v="49.18"/>
    <n v="4"/>
    <n v="196.72"/>
    <x v="1"/>
    <x v="4"/>
  </r>
  <r>
    <s v="O1434"/>
    <d v="2023-03-24T00:00:00"/>
    <x v="2"/>
    <x v="0"/>
    <x v="2"/>
    <s v="C825"/>
    <x v="414"/>
    <s v="B1172"/>
    <x v="231"/>
    <x v="3"/>
    <n v="17.850000000000001"/>
    <n v="5"/>
    <n v="89.25"/>
    <x v="0"/>
    <x v="4"/>
  </r>
  <r>
    <s v="O3101"/>
    <d v="2025-02-11T00:00:00"/>
    <x v="4"/>
    <x v="3"/>
    <x v="0"/>
    <s v="C333"/>
    <x v="415"/>
    <s v="B1295"/>
    <x v="310"/>
    <x v="1"/>
    <n v="33.03"/>
    <n v="2"/>
    <n v="66.06"/>
    <x v="1"/>
    <x v="6"/>
  </r>
  <r>
    <s v="O3292"/>
    <d v="2023-01-27T00:00:00"/>
    <x v="2"/>
    <x v="11"/>
    <x v="2"/>
    <s v="C978"/>
    <x v="102"/>
    <s v="B1072"/>
    <x v="411"/>
    <x v="0"/>
    <n v="41.89"/>
    <n v="2"/>
    <n v="83.78"/>
    <x v="0"/>
    <x v="3"/>
  </r>
  <r>
    <s v="O1977"/>
    <d v="2024-04-25T00:00:00"/>
    <x v="5"/>
    <x v="7"/>
    <x v="1"/>
    <s v="C378"/>
    <x v="267"/>
    <s v="B1649"/>
    <x v="412"/>
    <x v="2"/>
    <n v="24.26"/>
    <n v="4"/>
    <n v="97.04"/>
    <x v="3"/>
    <x v="3"/>
  </r>
  <r>
    <s v="O1414"/>
    <d v="2024-10-10T00:00:00"/>
    <x v="5"/>
    <x v="10"/>
    <x v="1"/>
    <s v="C269"/>
    <x v="404"/>
    <s v="B1481"/>
    <x v="413"/>
    <x v="1"/>
    <n v="33.909999999999997"/>
    <n v="3"/>
    <n v="101.73"/>
    <x v="0"/>
    <x v="0"/>
  </r>
  <r>
    <s v="O2198"/>
    <d v="2024-09-06T00:00:00"/>
    <x v="2"/>
    <x v="6"/>
    <x v="1"/>
    <s v="C755"/>
    <x v="416"/>
    <s v="B1117"/>
    <x v="394"/>
    <x v="1"/>
    <n v="38.68"/>
    <n v="3"/>
    <n v="116.04"/>
    <x v="3"/>
    <x v="3"/>
  </r>
  <r>
    <s v="O2613"/>
    <d v="2024-10-08T00:00:00"/>
    <x v="4"/>
    <x v="10"/>
    <x v="1"/>
    <s v="C366"/>
    <x v="195"/>
    <s v="B1746"/>
    <x v="414"/>
    <x v="2"/>
    <n v="21.34"/>
    <n v="4"/>
    <n v="85.36"/>
    <x v="2"/>
    <x v="0"/>
  </r>
  <r>
    <s v="O1475"/>
    <d v="2023-02-28T00:00:00"/>
    <x v="4"/>
    <x v="3"/>
    <x v="2"/>
    <s v="C269"/>
    <x v="417"/>
    <s v="B1392"/>
    <x v="415"/>
    <x v="0"/>
    <n v="18.059999999999999"/>
    <n v="2"/>
    <n v="36.119999999999997"/>
    <x v="2"/>
    <x v="7"/>
  </r>
  <r>
    <s v="O3037"/>
    <d v="2023-09-19T00:00:00"/>
    <x v="4"/>
    <x v="6"/>
    <x v="2"/>
    <s v="C187"/>
    <x v="418"/>
    <s v="B1465"/>
    <x v="416"/>
    <x v="3"/>
    <n v="25.64"/>
    <n v="4"/>
    <n v="102.56"/>
    <x v="0"/>
    <x v="1"/>
  </r>
  <r>
    <s v="O1128"/>
    <d v="2023-11-19T00:00:00"/>
    <x v="0"/>
    <x v="5"/>
    <x v="2"/>
    <s v="C305"/>
    <x v="419"/>
    <s v="B1221"/>
    <x v="417"/>
    <x v="0"/>
    <n v="15.19"/>
    <n v="5"/>
    <n v="75.95"/>
    <x v="0"/>
    <x v="7"/>
  </r>
  <r>
    <s v="O2815"/>
    <d v="2022-08-30T00:00:00"/>
    <x v="4"/>
    <x v="8"/>
    <x v="3"/>
    <s v="C562"/>
    <x v="269"/>
    <s v="B1715"/>
    <x v="418"/>
    <x v="0"/>
    <n v="33.07"/>
    <n v="3"/>
    <n v="99.21"/>
    <x v="0"/>
    <x v="2"/>
  </r>
  <r>
    <s v="O3060"/>
    <d v="2025-04-27T00:00:00"/>
    <x v="0"/>
    <x v="7"/>
    <x v="0"/>
    <s v="C354"/>
    <x v="420"/>
    <s v="B1489"/>
    <x v="419"/>
    <x v="0"/>
    <n v="41.17"/>
    <n v="5"/>
    <n v="205.85"/>
    <x v="0"/>
    <x v="1"/>
  </r>
  <r>
    <s v="O3872"/>
    <d v="2024-07-04T00:00:00"/>
    <x v="5"/>
    <x v="2"/>
    <x v="1"/>
    <s v="C340"/>
    <x v="288"/>
    <s v="B1096"/>
    <x v="420"/>
    <x v="2"/>
    <n v="6.82"/>
    <n v="1"/>
    <n v="6.82"/>
    <x v="0"/>
    <x v="2"/>
  </r>
  <r>
    <s v="O1296"/>
    <d v="2023-03-25T00:00:00"/>
    <x v="6"/>
    <x v="0"/>
    <x v="2"/>
    <s v="C604"/>
    <x v="126"/>
    <s v="B1456"/>
    <x v="421"/>
    <x v="0"/>
    <n v="14.71"/>
    <n v="3"/>
    <n v="44.13"/>
    <x v="0"/>
    <x v="7"/>
  </r>
  <r>
    <s v="O1420"/>
    <d v="2024-03-12T00:00:00"/>
    <x v="4"/>
    <x v="0"/>
    <x v="1"/>
    <s v="C280"/>
    <x v="421"/>
    <s v="B1304"/>
    <x v="422"/>
    <x v="3"/>
    <n v="29.93"/>
    <n v="5"/>
    <n v="149.65"/>
    <x v="0"/>
    <x v="7"/>
  </r>
  <r>
    <s v="O2707"/>
    <d v="2024-05-14T00:00:00"/>
    <x v="4"/>
    <x v="4"/>
    <x v="1"/>
    <s v="C973"/>
    <x v="422"/>
    <s v="B1361"/>
    <x v="423"/>
    <x v="3"/>
    <n v="9.2200000000000006"/>
    <n v="4"/>
    <n v="36.880000000000003"/>
    <x v="1"/>
    <x v="7"/>
  </r>
  <r>
    <s v="O1288"/>
    <d v="2023-09-25T00:00:00"/>
    <x v="1"/>
    <x v="6"/>
    <x v="2"/>
    <s v="C893"/>
    <x v="423"/>
    <s v="B1469"/>
    <x v="424"/>
    <x v="2"/>
    <n v="32.85"/>
    <n v="3"/>
    <n v="98.55"/>
    <x v="3"/>
    <x v="7"/>
  </r>
  <r>
    <s v="O3339"/>
    <d v="2025-04-12T00:00:00"/>
    <x v="6"/>
    <x v="7"/>
    <x v="0"/>
    <s v="C115"/>
    <x v="424"/>
    <s v="B1684"/>
    <x v="425"/>
    <x v="0"/>
    <n v="24.02"/>
    <n v="1"/>
    <n v="24.02"/>
    <x v="2"/>
    <x v="7"/>
  </r>
  <r>
    <s v="O2564"/>
    <d v="2024-12-18T00:00:00"/>
    <x v="3"/>
    <x v="9"/>
    <x v="1"/>
    <s v="C293"/>
    <x v="425"/>
    <s v="B1217"/>
    <x v="426"/>
    <x v="1"/>
    <n v="33.659999999999997"/>
    <n v="4"/>
    <n v="134.63999999999999"/>
    <x v="0"/>
    <x v="2"/>
  </r>
  <r>
    <s v="O1899"/>
    <d v="2024-10-09T00:00:00"/>
    <x v="3"/>
    <x v="10"/>
    <x v="1"/>
    <s v="C927"/>
    <x v="426"/>
    <s v="B1686"/>
    <x v="427"/>
    <x v="1"/>
    <n v="40.56"/>
    <n v="4"/>
    <n v="162.24"/>
    <x v="3"/>
    <x v="1"/>
  </r>
  <r>
    <s v="O2014"/>
    <d v="2023-12-10T00:00:00"/>
    <x v="0"/>
    <x v="9"/>
    <x v="2"/>
    <s v="C446"/>
    <x v="397"/>
    <s v="B1082"/>
    <x v="159"/>
    <x v="0"/>
    <n v="49.99"/>
    <n v="1"/>
    <n v="49.99"/>
    <x v="1"/>
    <x v="1"/>
  </r>
  <r>
    <s v="O1663"/>
    <d v="2024-08-31T00:00:00"/>
    <x v="6"/>
    <x v="8"/>
    <x v="1"/>
    <s v="C427"/>
    <x v="427"/>
    <s v="B1610"/>
    <x v="428"/>
    <x v="1"/>
    <n v="37.61"/>
    <n v="3"/>
    <n v="112.83"/>
    <x v="2"/>
    <x v="4"/>
  </r>
  <r>
    <s v="O2448"/>
    <d v="2023-02-24T00:00:00"/>
    <x v="2"/>
    <x v="3"/>
    <x v="2"/>
    <s v="C526"/>
    <x v="428"/>
    <s v="B1721"/>
    <x v="429"/>
    <x v="0"/>
    <n v="23.71"/>
    <n v="3"/>
    <n v="71.13"/>
    <x v="0"/>
    <x v="3"/>
  </r>
  <r>
    <s v="O3387"/>
    <d v="2023-02-07T00:00:00"/>
    <x v="4"/>
    <x v="3"/>
    <x v="2"/>
    <s v="C712"/>
    <x v="429"/>
    <s v="B1768"/>
    <x v="63"/>
    <x v="1"/>
    <n v="25.3"/>
    <n v="2"/>
    <n v="50.6"/>
    <x v="0"/>
    <x v="5"/>
  </r>
  <r>
    <s v="O1190"/>
    <d v="2023-01-21T00:00:00"/>
    <x v="6"/>
    <x v="11"/>
    <x v="2"/>
    <s v="C691"/>
    <x v="430"/>
    <s v="B1566"/>
    <x v="69"/>
    <x v="3"/>
    <n v="39.04"/>
    <n v="4"/>
    <n v="156.16"/>
    <x v="1"/>
    <x v="7"/>
  </r>
  <r>
    <s v="O3199"/>
    <d v="2025-04-18T00:00:00"/>
    <x v="2"/>
    <x v="7"/>
    <x v="0"/>
    <s v="C401"/>
    <x v="431"/>
    <s v="B1987"/>
    <x v="5"/>
    <x v="0"/>
    <n v="15.26"/>
    <n v="3"/>
    <n v="45.78"/>
    <x v="2"/>
    <x v="2"/>
  </r>
  <r>
    <s v="O3725"/>
    <d v="2023-03-11T00:00:00"/>
    <x v="6"/>
    <x v="0"/>
    <x v="2"/>
    <s v="C517"/>
    <x v="432"/>
    <s v="B1290"/>
    <x v="430"/>
    <x v="2"/>
    <n v="33.119999999999997"/>
    <n v="4"/>
    <n v="132.47999999999999"/>
    <x v="2"/>
    <x v="5"/>
  </r>
  <r>
    <s v="O2601"/>
    <d v="2023-11-06T00:00:00"/>
    <x v="1"/>
    <x v="5"/>
    <x v="2"/>
    <s v="C636"/>
    <x v="433"/>
    <s v="B1375"/>
    <x v="431"/>
    <x v="2"/>
    <n v="28.77"/>
    <n v="4"/>
    <n v="115.08"/>
    <x v="0"/>
    <x v="3"/>
  </r>
  <r>
    <s v="O3652"/>
    <d v="2023-04-24T00:00:00"/>
    <x v="1"/>
    <x v="7"/>
    <x v="2"/>
    <s v="C854"/>
    <x v="99"/>
    <s v="B1768"/>
    <x v="63"/>
    <x v="0"/>
    <n v="20.3"/>
    <n v="3"/>
    <n v="60.9"/>
    <x v="2"/>
    <x v="6"/>
  </r>
  <r>
    <s v="O2121"/>
    <d v="2023-10-08T00:00:00"/>
    <x v="0"/>
    <x v="10"/>
    <x v="2"/>
    <s v="C651"/>
    <x v="434"/>
    <s v="B1106"/>
    <x v="432"/>
    <x v="2"/>
    <n v="29.65"/>
    <n v="2"/>
    <n v="59.3"/>
    <x v="1"/>
    <x v="2"/>
  </r>
  <r>
    <s v="O3723"/>
    <d v="2024-02-01T00:00:00"/>
    <x v="5"/>
    <x v="3"/>
    <x v="1"/>
    <s v="C121"/>
    <x v="435"/>
    <s v="B1416"/>
    <x v="433"/>
    <x v="2"/>
    <n v="42.94"/>
    <n v="5"/>
    <n v="214.7"/>
    <x v="0"/>
    <x v="7"/>
  </r>
  <r>
    <s v="O1328"/>
    <d v="2024-04-04T00:00:00"/>
    <x v="5"/>
    <x v="7"/>
    <x v="1"/>
    <s v="C523"/>
    <x v="436"/>
    <s v="B1083"/>
    <x v="434"/>
    <x v="1"/>
    <n v="17.03"/>
    <n v="2"/>
    <n v="34.06"/>
    <x v="2"/>
    <x v="1"/>
  </r>
  <r>
    <s v="O1634"/>
    <d v="2023-12-04T00:00:00"/>
    <x v="1"/>
    <x v="9"/>
    <x v="2"/>
    <s v="C574"/>
    <x v="9"/>
    <s v="B1536"/>
    <x v="435"/>
    <x v="0"/>
    <n v="42.03"/>
    <n v="2"/>
    <n v="84.06"/>
    <x v="3"/>
    <x v="1"/>
  </r>
  <r>
    <s v="O3882"/>
    <d v="2023-04-08T00:00:00"/>
    <x v="6"/>
    <x v="7"/>
    <x v="2"/>
    <s v="C686"/>
    <x v="392"/>
    <s v="B1115"/>
    <x v="436"/>
    <x v="0"/>
    <n v="15.88"/>
    <n v="3"/>
    <n v="47.64"/>
    <x v="2"/>
    <x v="5"/>
  </r>
  <r>
    <s v="O2335"/>
    <d v="2023-10-31T00:00:00"/>
    <x v="4"/>
    <x v="10"/>
    <x v="2"/>
    <s v="C381"/>
    <x v="437"/>
    <s v="B1476"/>
    <x v="437"/>
    <x v="3"/>
    <n v="29.6"/>
    <n v="2"/>
    <n v="59.2"/>
    <x v="1"/>
    <x v="0"/>
  </r>
  <r>
    <s v="O1580"/>
    <d v="2024-10-21T00:00:00"/>
    <x v="1"/>
    <x v="10"/>
    <x v="1"/>
    <s v="C823"/>
    <x v="119"/>
    <s v="B1177"/>
    <x v="438"/>
    <x v="0"/>
    <n v="13.15"/>
    <n v="3"/>
    <n v="39.450000000000003"/>
    <x v="2"/>
    <x v="4"/>
  </r>
  <r>
    <s v="O1567"/>
    <d v="2023-03-10T00:00:00"/>
    <x v="2"/>
    <x v="0"/>
    <x v="2"/>
    <s v="C923"/>
    <x v="438"/>
    <s v="B1718"/>
    <x v="439"/>
    <x v="2"/>
    <n v="48.38"/>
    <n v="1"/>
    <n v="48.38"/>
    <x v="1"/>
    <x v="2"/>
  </r>
  <r>
    <s v="O1422"/>
    <d v="2023-03-19T00:00:00"/>
    <x v="0"/>
    <x v="0"/>
    <x v="2"/>
    <s v="C546"/>
    <x v="439"/>
    <s v="B1243"/>
    <x v="440"/>
    <x v="1"/>
    <n v="40.96"/>
    <n v="5"/>
    <n v="204.8"/>
    <x v="3"/>
    <x v="0"/>
  </r>
  <r>
    <s v="O2959"/>
    <d v="2025-07-31T00:00:00"/>
    <x v="5"/>
    <x v="2"/>
    <x v="0"/>
    <s v="C521"/>
    <x v="440"/>
    <s v="B1739"/>
    <x v="285"/>
    <x v="1"/>
    <n v="25.95"/>
    <n v="3"/>
    <n v="77.849999999999994"/>
    <x v="1"/>
    <x v="0"/>
  </r>
  <r>
    <s v="O3140"/>
    <d v="2024-10-04T00:00:00"/>
    <x v="2"/>
    <x v="10"/>
    <x v="1"/>
    <s v="C785"/>
    <x v="441"/>
    <s v="B1903"/>
    <x v="321"/>
    <x v="0"/>
    <n v="20.260000000000002"/>
    <n v="1"/>
    <n v="20.260000000000002"/>
    <x v="0"/>
    <x v="0"/>
  </r>
  <r>
    <s v="O3198"/>
    <d v="2024-11-30T00:00:00"/>
    <x v="6"/>
    <x v="5"/>
    <x v="1"/>
    <s v="C222"/>
    <x v="51"/>
    <s v="B1360"/>
    <x v="441"/>
    <x v="0"/>
    <n v="26.23"/>
    <n v="1"/>
    <n v="26.23"/>
    <x v="1"/>
    <x v="1"/>
  </r>
  <r>
    <s v="O3498"/>
    <d v="2022-12-26T00:00:00"/>
    <x v="1"/>
    <x v="9"/>
    <x v="3"/>
    <s v="C983"/>
    <x v="44"/>
    <s v="B1581"/>
    <x v="351"/>
    <x v="2"/>
    <n v="20.58"/>
    <n v="4"/>
    <n v="82.32"/>
    <x v="0"/>
    <x v="2"/>
  </r>
  <r>
    <s v="O3765"/>
    <d v="2025-01-31T00:00:00"/>
    <x v="2"/>
    <x v="11"/>
    <x v="0"/>
    <s v="C300"/>
    <x v="442"/>
    <s v="B1222"/>
    <x v="442"/>
    <x v="2"/>
    <n v="34.14"/>
    <n v="5"/>
    <n v="170.7"/>
    <x v="2"/>
    <x v="2"/>
  </r>
  <r>
    <s v="O3750"/>
    <d v="2025-05-13T00:00:00"/>
    <x v="4"/>
    <x v="4"/>
    <x v="0"/>
    <s v="C739"/>
    <x v="259"/>
    <s v="B1659"/>
    <x v="188"/>
    <x v="3"/>
    <n v="8.48"/>
    <n v="2"/>
    <n v="16.96"/>
    <x v="0"/>
    <x v="5"/>
  </r>
  <r>
    <s v="O1657"/>
    <d v="2024-11-03T00:00:00"/>
    <x v="0"/>
    <x v="5"/>
    <x v="1"/>
    <s v="C855"/>
    <x v="443"/>
    <s v="B1085"/>
    <x v="443"/>
    <x v="1"/>
    <n v="28.46"/>
    <n v="5"/>
    <n v="142.30000000000001"/>
    <x v="3"/>
    <x v="1"/>
  </r>
  <r>
    <s v="O2322"/>
    <d v="2022-09-08T00:00:00"/>
    <x v="5"/>
    <x v="6"/>
    <x v="3"/>
    <s v="C661"/>
    <x v="444"/>
    <s v="B1232"/>
    <x v="444"/>
    <x v="3"/>
    <n v="51.21"/>
    <n v="3"/>
    <n v="153.63"/>
    <x v="2"/>
    <x v="1"/>
  </r>
  <r>
    <s v="O1483"/>
    <d v="2023-05-26T00:00:00"/>
    <x v="2"/>
    <x v="4"/>
    <x v="2"/>
    <s v="C334"/>
    <x v="445"/>
    <s v="B1887"/>
    <x v="174"/>
    <x v="0"/>
    <n v="48.35"/>
    <n v="3"/>
    <n v="145.05000000000001"/>
    <x v="0"/>
    <x v="4"/>
  </r>
  <r>
    <s v="O2392"/>
    <d v="2022-11-19T00:00:00"/>
    <x v="6"/>
    <x v="5"/>
    <x v="3"/>
    <s v="C273"/>
    <x v="446"/>
    <s v="B1533"/>
    <x v="445"/>
    <x v="2"/>
    <n v="42.75"/>
    <n v="1"/>
    <n v="42.75"/>
    <x v="0"/>
    <x v="2"/>
  </r>
  <r>
    <s v="O3565"/>
    <d v="2024-06-16T00:00:00"/>
    <x v="0"/>
    <x v="1"/>
    <x v="1"/>
    <s v="C726"/>
    <x v="447"/>
    <s v="B1716"/>
    <x v="446"/>
    <x v="0"/>
    <n v="57.33"/>
    <n v="4"/>
    <n v="229.32"/>
    <x v="2"/>
    <x v="0"/>
  </r>
  <r>
    <s v="O3971"/>
    <d v="2025-07-22T00:00:00"/>
    <x v="4"/>
    <x v="2"/>
    <x v="0"/>
    <s v="C926"/>
    <x v="265"/>
    <s v="B1995"/>
    <x v="447"/>
    <x v="3"/>
    <n v="10.130000000000001"/>
    <n v="2"/>
    <n v="20.260000000000002"/>
    <x v="0"/>
    <x v="6"/>
  </r>
  <r>
    <s v="O3957"/>
    <d v="2025-01-20T00:00:00"/>
    <x v="1"/>
    <x v="11"/>
    <x v="0"/>
    <s v="C479"/>
    <x v="141"/>
    <s v="B1022"/>
    <x v="448"/>
    <x v="0"/>
    <n v="11.91"/>
    <n v="3"/>
    <n v="35.729999999999997"/>
    <x v="2"/>
    <x v="2"/>
  </r>
  <r>
    <s v="O3081"/>
    <d v="2025-02-02T00:00:00"/>
    <x v="0"/>
    <x v="3"/>
    <x v="0"/>
    <s v="C621"/>
    <x v="223"/>
    <s v="B1469"/>
    <x v="424"/>
    <x v="0"/>
    <n v="34.31"/>
    <n v="5"/>
    <n v="171.55"/>
    <x v="0"/>
    <x v="0"/>
  </r>
  <r>
    <s v="O1426"/>
    <d v="2024-03-04T00:00:00"/>
    <x v="1"/>
    <x v="0"/>
    <x v="1"/>
    <s v="C780"/>
    <x v="448"/>
    <s v="B1541"/>
    <x v="449"/>
    <x v="0"/>
    <n v="25.09"/>
    <n v="4"/>
    <n v="100.36"/>
    <x v="1"/>
    <x v="4"/>
  </r>
  <r>
    <s v="O2922"/>
    <d v="2024-08-29T00:00:00"/>
    <x v="5"/>
    <x v="8"/>
    <x v="1"/>
    <s v="C814"/>
    <x v="449"/>
    <s v="B1440"/>
    <x v="450"/>
    <x v="2"/>
    <n v="34.86"/>
    <n v="4"/>
    <n v="139.44"/>
    <x v="0"/>
    <x v="3"/>
  </r>
  <r>
    <s v="O1278"/>
    <d v="2024-04-05T00:00:00"/>
    <x v="2"/>
    <x v="7"/>
    <x v="1"/>
    <s v="C232"/>
    <x v="450"/>
    <s v="B1098"/>
    <x v="451"/>
    <x v="0"/>
    <n v="8.4499999999999993"/>
    <n v="4"/>
    <n v="33.799999999999997"/>
    <x v="0"/>
    <x v="2"/>
  </r>
  <r>
    <s v="O1986"/>
    <d v="2023-11-13T00:00:00"/>
    <x v="1"/>
    <x v="5"/>
    <x v="2"/>
    <s v="C164"/>
    <x v="266"/>
    <s v="B1044"/>
    <x v="452"/>
    <x v="3"/>
    <n v="39.69"/>
    <n v="2"/>
    <n v="79.38"/>
    <x v="0"/>
    <x v="0"/>
  </r>
  <r>
    <s v="O2948"/>
    <d v="2024-09-04T00:00:00"/>
    <x v="3"/>
    <x v="6"/>
    <x v="1"/>
    <s v="C881"/>
    <x v="371"/>
    <s v="B1599"/>
    <x v="453"/>
    <x v="0"/>
    <n v="21.17"/>
    <n v="1"/>
    <n v="21.17"/>
    <x v="2"/>
    <x v="6"/>
  </r>
  <r>
    <s v="O2485"/>
    <d v="2025-01-27T00:00:00"/>
    <x v="1"/>
    <x v="11"/>
    <x v="0"/>
    <s v="C427"/>
    <x v="63"/>
    <s v="B1072"/>
    <x v="454"/>
    <x v="2"/>
    <n v="40.4"/>
    <n v="2"/>
    <n v="80.8"/>
    <x v="0"/>
    <x v="2"/>
  </r>
  <r>
    <s v="O1799"/>
    <d v="2024-02-10T00:00:00"/>
    <x v="6"/>
    <x v="3"/>
    <x v="1"/>
    <s v="C934"/>
    <x v="133"/>
    <s v="B1684"/>
    <x v="455"/>
    <x v="1"/>
    <n v="40.03"/>
    <n v="3"/>
    <n v="120.09"/>
    <x v="3"/>
    <x v="2"/>
  </r>
  <r>
    <s v="O3308"/>
    <d v="2023-09-20T00:00:00"/>
    <x v="3"/>
    <x v="6"/>
    <x v="2"/>
    <s v="C549"/>
    <x v="451"/>
    <s v="B1274"/>
    <x v="456"/>
    <x v="0"/>
    <n v="8.31"/>
    <n v="3"/>
    <n v="24.93"/>
    <x v="0"/>
    <x v="6"/>
  </r>
  <r>
    <s v="O3592"/>
    <d v="2024-02-23T00:00:00"/>
    <x v="2"/>
    <x v="3"/>
    <x v="1"/>
    <s v="C996"/>
    <x v="452"/>
    <s v="B1407"/>
    <x v="457"/>
    <x v="0"/>
    <n v="48.64"/>
    <n v="3"/>
    <n v="145.91999999999999"/>
    <x v="0"/>
    <x v="5"/>
  </r>
  <r>
    <s v="O3521"/>
    <d v="2023-06-30T00:00:00"/>
    <x v="2"/>
    <x v="1"/>
    <x v="2"/>
    <s v="C350"/>
    <x v="453"/>
    <s v="B1186"/>
    <x v="458"/>
    <x v="2"/>
    <n v="45.83"/>
    <n v="4"/>
    <n v="183.32"/>
    <x v="2"/>
    <x v="3"/>
  </r>
  <r>
    <s v="O1320"/>
    <d v="2024-11-24T00:00:00"/>
    <x v="0"/>
    <x v="5"/>
    <x v="1"/>
    <s v="C801"/>
    <x v="454"/>
    <s v="B1945"/>
    <x v="459"/>
    <x v="0"/>
    <n v="27.6"/>
    <n v="3"/>
    <n v="82.8"/>
    <x v="2"/>
    <x v="2"/>
  </r>
  <r>
    <s v="O2595"/>
    <d v="2024-09-01T00:00:00"/>
    <x v="0"/>
    <x v="6"/>
    <x v="1"/>
    <s v="C898"/>
    <x v="455"/>
    <s v="B1385"/>
    <x v="460"/>
    <x v="0"/>
    <n v="25.18"/>
    <n v="4"/>
    <n v="100.72"/>
    <x v="2"/>
    <x v="7"/>
  </r>
  <r>
    <s v="O3613"/>
    <d v="2022-12-20T00:00:00"/>
    <x v="4"/>
    <x v="9"/>
    <x v="3"/>
    <s v="C167"/>
    <x v="456"/>
    <s v="B1552"/>
    <x v="461"/>
    <x v="1"/>
    <n v="53.62"/>
    <n v="1"/>
    <n v="53.62"/>
    <x v="0"/>
    <x v="0"/>
  </r>
  <r>
    <s v="O2444"/>
    <d v="2023-11-02T00:00:00"/>
    <x v="5"/>
    <x v="5"/>
    <x v="2"/>
    <s v="C452"/>
    <x v="457"/>
    <s v="B1942"/>
    <x v="462"/>
    <x v="2"/>
    <n v="55.1"/>
    <n v="3"/>
    <n v="165.3"/>
    <x v="1"/>
    <x v="3"/>
  </r>
  <r>
    <s v="O3658"/>
    <d v="2022-11-15T00:00:00"/>
    <x v="4"/>
    <x v="5"/>
    <x v="3"/>
    <s v="C470"/>
    <x v="32"/>
    <s v="B1307"/>
    <x v="463"/>
    <x v="0"/>
    <n v="20.46"/>
    <n v="2"/>
    <n v="40.92"/>
    <x v="0"/>
    <x v="5"/>
  </r>
  <r>
    <s v="O2954"/>
    <d v="2023-09-19T00:00:00"/>
    <x v="4"/>
    <x v="6"/>
    <x v="2"/>
    <s v="C376"/>
    <x v="458"/>
    <s v="B1729"/>
    <x v="165"/>
    <x v="2"/>
    <n v="32.24"/>
    <n v="4"/>
    <n v="128.96"/>
    <x v="2"/>
    <x v="0"/>
  </r>
  <r>
    <s v="O3200"/>
    <d v="2025-05-12T00:00:00"/>
    <x v="1"/>
    <x v="4"/>
    <x v="0"/>
    <s v="C772"/>
    <x v="459"/>
    <s v="B1651"/>
    <x v="464"/>
    <x v="0"/>
    <n v="22.42"/>
    <n v="1"/>
    <n v="22.42"/>
    <x v="2"/>
    <x v="2"/>
  </r>
  <r>
    <s v="O3679"/>
    <d v="2024-11-02T00:00:00"/>
    <x v="6"/>
    <x v="5"/>
    <x v="1"/>
    <s v="C604"/>
    <x v="126"/>
    <s v="B1659"/>
    <x v="465"/>
    <x v="0"/>
    <n v="32.159999999999997"/>
    <n v="5"/>
    <n v="160.80000000000001"/>
    <x v="2"/>
    <x v="5"/>
  </r>
  <r>
    <s v="O1175"/>
    <d v="2023-02-24T00:00:00"/>
    <x v="2"/>
    <x v="3"/>
    <x v="2"/>
    <s v="C420"/>
    <x v="460"/>
    <s v="B1319"/>
    <x v="466"/>
    <x v="0"/>
    <n v="8.77"/>
    <n v="5"/>
    <n v="43.85"/>
    <x v="2"/>
    <x v="7"/>
  </r>
  <r>
    <s v="O1928"/>
    <d v="2023-01-27T00:00:00"/>
    <x v="2"/>
    <x v="11"/>
    <x v="2"/>
    <s v="C940"/>
    <x v="134"/>
    <s v="B1586"/>
    <x v="467"/>
    <x v="3"/>
    <n v="19.68"/>
    <n v="5"/>
    <n v="98.4"/>
    <x v="2"/>
    <x v="7"/>
  </r>
  <r>
    <s v="O1973"/>
    <d v="2024-09-06T00:00:00"/>
    <x v="2"/>
    <x v="6"/>
    <x v="1"/>
    <s v="C766"/>
    <x v="461"/>
    <s v="B1650"/>
    <x v="468"/>
    <x v="0"/>
    <n v="46.61"/>
    <n v="3"/>
    <n v="139.83000000000001"/>
    <x v="1"/>
    <x v="2"/>
  </r>
  <r>
    <s v="O3275"/>
    <d v="2023-08-26T00:00:00"/>
    <x v="6"/>
    <x v="8"/>
    <x v="2"/>
    <s v="C843"/>
    <x v="335"/>
    <s v="B1689"/>
    <x v="469"/>
    <x v="2"/>
    <n v="24.11"/>
    <n v="3"/>
    <n v="72.33"/>
    <x v="0"/>
    <x v="0"/>
  </r>
  <r>
    <s v="O1905"/>
    <d v="2023-07-25T00:00:00"/>
    <x v="4"/>
    <x v="2"/>
    <x v="2"/>
    <s v="C388"/>
    <x v="174"/>
    <s v="B1489"/>
    <x v="470"/>
    <x v="2"/>
    <n v="7.96"/>
    <n v="5"/>
    <n v="39.799999999999997"/>
    <x v="1"/>
    <x v="4"/>
  </r>
  <r>
    <s v="O3689"/>
    <d v="2023-04-08T00:00:00"/>
    <x v="6"/>
    <x v="7"/>
    <x v="2"/>
    <s v="C240"/>
    <x v="462"/>
    <s v="B1169"/>
    <x v="471"/>
    <x v="1"/>
    <n v="30.62"/>
    <n v="3"/>
    <n v="91.86"/>
    <x v="0"/>
    <x v="6"/>
  </r>
  <r>
    <s v="O1918"/>
    <d v="2023-07-07T00:00:00"/>
    <x v="2"/>
    <x v="2"/>
    <x v="2"/>
    <s v="C236"/>
    <x v="232"/>
    <s v="B1501"/>
    <x v="472"/>
    <x v="2"/>
    <n v="11.54"/>
    <n v="3"/>
    <n v="34.619999999999997"/>
    <x v="3"/>
    <x v="1"/>
  </r>
  <r>
    <s v="O1158"/>
    <d v="2023-08-12T00:00:00"/>
    <x v="6"/>
    <x v="8"/>
    <x v="2"/>
    <s v="C507"/>
    <x v="205"/>
    <s v="B1355"/>
    <x v="473"/>
    <x v="2"/>
    <n v="13.7"/>
    <n v="3"/>
    <n v="41.1"/>
    <x v="0"/>
    <x v="3"/>
  </r>
  <r>
    <s v="O3341"/>
    <d v="2025-01-13T00:00:00"/>
    <x v="1"/>
    <x v="11"/>
    <x v="0"/>
    <s v="C720"/>
    <x v="463"/>
    <s v="B1248"/>
    <x v="358"/>
    <x v="3"/>
    <n v="11.89"/>
    <n v="4"/>
    <n v="47.56"/>
    <x v="0"/>
    <x v="2"/>
  </r>
  <r>
    <s v="O3152"/>
    <d v="2024-08-11T00:00:00"/>
    <x v="0"/>
    <x v="8"/>
    <x v="1"/>
    <s v="C423"/>
    <x v="464"/>
    <s v="B1169"/>
    <x v="474"/>
    <x v="0"/>
    <n v="44.57"/>
    <n v="1"/>
    <n v="44.57"/>
    <x v="0"/>
    <x v="5"/>
  </r>
  <r>
    <s v="O1333"/>
    <d v="2023-05-04T00:00:00"/>
    <x v="5"/>
    <x v="4"/>
    <x v="2"/>
    <s v="C945"/>
    <x v="104"/>
    <s v="B1539"/>
    <x v="475"/>
    <x v="3"/>
    <n v="49.75"/>
    <n v="3"/>
    <n v="149.25"/>
    <x v="2"/>
    <x v="2"/>
  </r>
  <r>
    <s v="O1643"/>
    <d v="2023-03-02T00:00:00"/>
    <x v="5"/>
    <x v="0"/>
    <x v="2"/>
    <s v="C635"/>
    <x v="465"/>
    <s v="B1488"/>
    <x v="476"/>
    <x v="2"/>
    <n v="14.2"/>
    <n v="5"/>
    <n v="71"/>
    <x v="3"/>
    <x v="7"/>
  </r>
  <r>
    <s v="O2918"/>
    <d v="2024-07-18T00:00:00"/>
    <x v="5"/>
    <x v="2"/>
    <x v="1"/>
    <s v="C158"/>
    <x v="236"/>
    <s v="B1080"/>
    <x v="477"/>
    <x v="0"/>
    <n v="33.01"/>
    <n v="4"/>
    <n v="132.04"/>
    <x v="0"/>
    <x v="0"/>
  </r>
  <r>
    <s v="O2849"/>
    <d v="2024-03-31T00:00:00"/>
    <x v="0"/>
    <x v="0"/>
    <x v="1"/>
    <s v="C558"/>
    <x v="35"/>
    <s v="B1761"/>
    <x v="478"/>
    <x v="0"/>
    <n v="48.03"/>
    <n v="3"/>
    <n v="144.09"/>
    <x v="0"/>
    <x v="2"/>
  </r>
  <r>
    <s v="O1880"/>
    <d v="2023-05-23T00:00:00"/>
    <x v="4"/>
    <x v="4"/>
    <x v="2"/>
    <s v="C690"/>
    <x v="466"/>
    <s v="B1121"/>
    <x v="156"/>
    <x v="0"/>
    <n v="35.57"/>
    <n v="4"/>
    <n v="142.28"/>
    <x v="2"/>
    <x v="0"/>
  </r>
  <r>
    <s v="O2731"/>
    <d v="2022-10-21T00:00:00"/>
    <x v="2"/>
    <x v="10"/>
    <x v="3"/>
    <s v="C562"/>
    <x v="467"/>
    <s v="B1300"/>
    <x v="479"/>
    <x v="0"/>
    <n v="58.45"/>
    <n v="4"/>
    <n v="233.8"/>
    <x v="0"/>
    <x v="7"/>
  </r>
  <r>
    <s v="O3410"/>
    <d v="2023-03-18T00:00:00"/>
    <x v="6"/>
    <x v="0"/>
    <x v="2"/>
    <s v="C559"/>
    <x v="316"/>
    <s v="B1424"/>
    <x v="119"/>
    <x v="2"/>
    <n v="32.380000000000003"/>
    <n v="4"/>
    <n v="129.52000000000001"/>
    <x v="2"/>
    <x v="0"/>
  </r>
  <r>
    <s v="O1795"/>
    <d v="2023-03-28T00:00:00"/>
    <x v="4"/>
    <x v="0"/>
    <x v="2"/>
    <s v="C743"/>
    <x v="468"/>
    <s v="B1739"/>
    <x v="285"/>
    <x v="0"/>
    <n v="27.91"/>
    <n v="3"/>
    <n v="83.73"/>
    <x v="0"/>
    <x v="1"/>
  </r>
  <r>
    <s v="O1066"/>
    <d v="2023-11-11T00:00:00"/>
    <x v="6"/>
    <x v="5"/>
    <x v="2"/>
    <s v="C187"/>
    <x v="418"/>
    <s v="B1844"/>
    <x v="480"/>
    <x v="2"/>
    <n v="23.34"/>
    <n v="1"/>
    <n v="23.34"/>
    <x v="0"/>
    <x v="4"/>
  </r>
  <r>
    <s v="O1865"/>
    <d v="2024-12-10T00:00:00"/>
    <x v="4"/>
    <x v="9"/>
    <x v="1"/>
    <s v="C565"/>
    <x v="69"/>
    <s v="B1056"/>
    <x v="481"/>
    <x v="3"/>
    <n v="24.49"/>
    <n v="3"/>
    <n v="73.47"/>
    <x v="3"/>
    <x v="7"/>
  </r>
  <r>
    <s v="O2023"/>
    <d v="2024-05-29T00:00:00"/>
    <x v="3"/>
    <x v="4"/>
    <x v="1"/>
    <s v="C858"/>
    <x v="469"/>
    <s v="B1013"/>
    <x v="1"/>
    <x v="1"/>
    <n v="28.29"/>
    <n v="3"/>
    <n v="84.87"/>
    <x v="2"/>
    <x v="0"/>
  </r>
  <r>
    <s v="O3681"/>
    <d v="2025-08-05T00:00:00"/>
    <x v="4"/>
    <x v="8"/>
    <x v="0"/>
    <s v="C356"/>
    <x v="262"/>
    <s v="B1724"/>
    <x v="263"/>
    <x v="2"/>
    <n v="29.87"/>
    <n v="5"/>
    <n v="149.35"/>
    <x v="0"/>
    <x v="1"/>
  </r>
  <r>
    <s v="O2144"/>
    <d v="2024-07-10T00:00:00"/>
    <x v="3"/>
    <x v="2"/>
    <x v="1"/>
    <s v="C739"/>
    <x v="31"/>
    <s v="B1369"/>
    <x v="482"/>
    <x v="0"/>
    <n v="45.89"/>
    <n v="4"/>
    <n v="183.56"/>
    <x v="3"/>
    <x v="1"/>
  </r>
  <r>
    <s v="O1635"/>
    <d v="2024-10-30T00:00:00"/>
    <x v="3"/>
    <x v="10"/>
    <x v="1"/>
    <s v="C541"/>
    <x v="470"/>
    <s v="B1921"/>
    <x v="483"/>
    <x v="2"/>
    <n v="5.49"/>
    <n v="3"/>
    <n v="16.47"/>
    <x v="0"/>
    <x v="0"/>
  </r>
  <r>
    <s v="O2501"/>
    <d v="2023-05-17T00:00:00"/>
    <x v="3"/>
    <x v="4"/>
    <x v="2"/>
    <s v="C657"/>
    <x v="471"/>
    <s v="B1997"/>
    <x v="484"/>
    <x v="0"/>
    <n v="5.89"/>
    <n v="5"/>
    <n v="29.45"/>
    <x v="0"/>
    <x v="1"/>
  </r>
  <r>
    <s v="O2681"/>
    <d v="2022-10-17T00:00:00"/>
    <x v="1"/>
    <x v="10"/>
    <x v="3"/>
    <s v="C452"/>
    <x v="457"/>
    <s v="B1264"/>
    <x v="376"/>
    <x v="2"/>
    <n v="22.13"/>
    <n v="4"/>
    <n v="88.52"/>
    <x v="2"/>
    <x v="2"/>
  </r>
  <r>
    <s v="O1557"/>
    <d v="2023-05-15T00:00:00"/>
    <x v="1"/>
    <x v="4"/>
    <x v="2"/>
    <s v="C758"/>
    <x v="289"/>
    <s v="B1912"/>
    <x v="485"/>
    <x v="3"/>
    <n v="41.59"/>
    <n v="3"/>
    <n v="124.77"/>
    <x v="3"/>
    <x v="7"/>
  </r>
  <r>
    <s v="O3819"/>
    <d v="2022-10-25T00:00:00"/>
    <x v="4"/>
    <x v="10"/>
    <x v="3"/>
    <s v="C826"/>
    <x v="472"/>
    <s v="B1701"/>
    <x v="486"/>
    <x v="0"/>
    <n v="40.659999999999997"/>
    <n v="5"/>
    <n v="203.3"/>
    <x v="1"/>
    <x v="2"/>
  </r>
  <r>
    <s v="O1310"/>
    <d v="2024-09-25T00:00:00"/>
    <x v="3"/>
    <x v="6"/>
    <x v="1"/>
    <s v="C240"/>
    <x v="473"/>
    <s v="B1476"/>
    <x v="437"/>
    <x v="0"/>
    <n v="25.52"/>
    <n v="5"/>
    <n v="127.6"/>
    <x v="3"/>
    <x v="7"/>
  </r>
  <r>
    <s v="O1615"/>
    <d v="2023-12-12T00:00:00"/>
    <x v="4"/>
    <x v="9"/>
    <x v="2"/>
    <s v="C377"/>
    <x v="474"/>
    <s v="B1022"/>
    <x v="448"/>
    <x v="3"/>
    <n v="10.01"/>
    <n v="2"/>
    <n v="20.02"/>
    <x v="1"/>
    <x v="3"/>
  </r>
  <r>
    <s v="O1785"/>
    <d v="2023-05-12T00:00:00"/>
    <x v="2"/>
    <x v="4"/>
    <x v="2"/>
    <s v="C559"/>
    <x v="475"/>
    <s v="B1229"/>
    <x v="81"/>
    <x v="1"/>
    <n v="44.56"/>
    <n v="3"/>
    <n v="133.68"/>
    <x v="2"/>
    <x v="1"/>
  </r>
  <r>
    <s v="O3483"/>
    <d v="2023-03-05T00:00:00"/>
    <x v="0"/>
    <x v="0"/>
    <x v="2"/>
    <s v="C758"/>
    <x v="476"/>
    <s v="B1766"/>
    <x v="487"/>
    <x v="2"/>
    <n v="41.73"/>
    <n v="3"/>
    <n v="125.19"/>
    <x v="2"/>
    <x v="6"/>
  </r>
  <r>
    <s v="O3722"/>
    <d v="2022-11-21T00:00:00"/>
    <x v="1"/>
    <x v="5"/>
    <x v="3"/>
    <s v="C221"/>
    <x v="96"/>
    <s v="B1011"/>
    <x v="488"/>
    <x v="0"/>
    <n v="18.91"/>
    <n v="1"/>
    <n v="18.91"/>
    <x v="1"/>
    <x v="3"/>
  </r>
  <r>
    <s v="O2462"/>
    <d v="2024-10-25T00:00:00"/>
    <x v="2"/>
    <x v="10"/>
    <x v="1"/>
    <s v="C473"/>
    <x v="477"/>
    <s v="B1573"/>
    <x v="204"/>
    <x v="3"/>
    <n v="13.87"/>
    <n v="3"/>
    <n v="41.61"/>
    <x v="1"/>
    <x v="3"/>
  </r>
  <r>
    <s v="O1201"/>
    <d v="2023-11-05T00:00:00"/>
    <x v="0"/>
    <x v="5"/>
    <x v="2"/>
    <s v="C870"/>
    <x v="478"/>
    <s v="B1882"/>
    <x v="489"/>
    <x v="2"/>
    <n v="17.190000000000001"/>
    <n v="1"/>
    <n v="17.190000000000001"/>
    <x v="0"/>
    <x v="2"/>
  </r>
  <r>
    <s v="O1902"/>
    <d v="2023-06-02T00:00:00"/>
    <x v="2"/>
    <x v="1"/>
    <x v="2"/>
    <s v="C959"/>
    <x v="479"/>
    <s v="B1056"/>
    <x v="490"/>
    <x v="3"/>
    <n v="19.97"/>
    <n v="3"/>
    <n v="59.91"/>
    <x v="3"/>
    <x v="2"/>
  </r>
  <r>
    <s v="O1812"/>
    <d v="2023-06-23T00:00:00"/>
    <x v="2"/>
    <x v="1"/>
    <x v="2"/>
    <s v="C423"/>
    <x v="480"/>
    <s v="B1826"/>
    <x v="491"/>
    <x v="3"/>
    <n v="38.5"/>
    <n v="4"/>
    <n v="154"/>
    <x v="2"/>
    <x v="0"/>
  </r>
  <r>
    <s v="O2840"/>
    <d v="2024-10-03T00:00:00"/>
    <x v="5"/>
    <x v="10"/>
    <x v="1"/>
    <s v="C259"/>
    <x v="481"/>
    <s v="B1588"/>
    <x v="492"/>
    <x v="2"/>
    <n v="42.49"/>
    <n v="1"/>
    <n v="42.49"/>
    <x v="2"/>
    <x v="2"/>
  </r>
  <r>
    <s v="O2941"/>
    <d v="2024-07-26T00:00:00"/>
    <x v="2"/>
    <x v="2"/>
    <x v="1"/>
    <s v="C854"/>
    <x v="99"/>
    <s v="B1739"/>
    <x v="285"/>
    <x v="0"/>
    <n v="30.81"/>
    <n v="5"/>
    <n v="154.05000000000001"/>
    <x v="0"/>
    <x v="3"/>
  </r>
  <r>
    <s v="O3833"/>
    <d v="2023-09-02T00:00:00"/>
    <x v="6"/>
    <x v="6"/>
    <x v="2"/>
    <s v="C164"/>
    <x v="94"/>
    <s v="B1403"/>
    <x v="493"/>
    <x v="2"/>
    <n v="31.71"/>
    <n v="4"/>
    <n v="126.84"/>
    <x v="0"/>
    <x v="3"/>
  </r>
  <r>
    <s v="O3816"/>
    <d v="2024-10-26T00:00:00"/>
    <x v="6"/>
    <x v="10"/>
    <x v="1"/>
    <s v="C291"/>
    <x v="482"/>
    <s v="B1500"/>
    <x v="494"/>
    <x v="0"/>
    <n v="15.34"/>
    <n v="2"/>
    <n v="30.68"/>
    <x v="0"/>
    <x v="5"/>
  </r>
  <r>
    <s v="O1771"/>
    <d v="2023-01-15T00:00:00"/>
    <x v="0"/>
    <x v="11"/>
    <x v="2"/>
    <s v="C811"/>
    <x v="483"/>
    <s v="B1004"/>
    <x v="495"/>
    <x v="2"/>
    <n v="22.51"/>
    <n v="2"/>
    <n v="45.02"/>
    <x v="1"/>
    <x v="3"/>
  </r>
  <r>
    <s v="O3169"/>
    <d v="2023-01-25T00:00:00"/>
    <x v="3"/>
    <x v="11"/>
    <x v="2"/>
    <s v="C780"/>
    <x v="484"/>
    <s v="B1073"/>
    <x v="496"/>
    <x v="2"/>
    <n v="48.83"/>
    <n v="2"/>
    <n v="97.66"/>
    <x v="0"/>
    <x v="2"/>
  </r>
  <r>
    <s v="O2892"/>
    <d v="2024-09-06T00:00:00"/>
    <x v="2"/>
    <x v="6"/>
    <x v="1"/>
    <s v="C448"/>
    <x v="485"/>
    <s v="B1718"/>
    <x v="439"/>
    <x v="0"/>
    <n v="43.61"/>
    <n v="5"/>
    <n v="218.05"/>
    <x v="2"/>
    <x v="7"/>
  </r>
  <r>
    <s v="O3842"/>
    <d v="2023-05-11T00:00:00"/>
    <x v="5"/>
    <x v="4"/>
    <x v="2"/>
    <s v="C858"/>
    <x v="486"/>
    <s v="B1102"/>
    <x v="385"/>
    <x v="0"/>
    <n v="23.43"/>
    <n v="1"/>
    <n v="23.43"/>
    <x v="2"/>
    <x v="6"/>
  </r>
  <r>
    <s v="O2205"/>
    <d v="2024-08-08T00:00:00"/>
    <x v="5"/>
    <x v="8"/>
    <x v="1"/>
    <s v="C531"/>
    <x v="231"/>
    <s v="B1583"/>
    <x v="497"/>
    <x v="2"/>
    <n v="8.5500000000000007"/>
    <n v="1"/>
    <n v="8.5500000000000007"/>
    <x v="0"/>
    <x v="0"/>
  </r>
  <r>
    <s v="O3342"/>
    <d v="2025-07-05T00:00:00"/>
    <x v="6"/>
    <x v="2"/>
    <x v="0"/>
    <s v="C811"/>
    <x v="39"/>
    <s v="B1320"/>
    <x v="135"/>
    <x v="0"/>
    <n v="14.86"/>
    <n v="3"/>
    <n v="44.58"/>
    <x v="2"/>
    <x v="1"/>
  </r>
  <r>
    <s v="O2841"/>
    <d v="2022-12-30T00:00:00"/>
    <x v="2"/>
    <x v="9"/>
    <x v="3"/>
    <s v="C354"/>
    <x v="420"/>
    <s v="B1046"/>
    <x v="498"/>
    <x v="2"/>
    <n v="11.67"/>
    <n v="5"/>
    <n v="58.35"/>
    <x v="0"/>
    <x v="7"/>
  </r>
  <r>
    <s v="O2645"/>
    <d v="2022-11-17T00:00:00"/>
    <x v="5"/>
    <x v="5"/>
    <x v="3"/>
    <s v="C517"/>
    <x v="487"/>
    <s v="B1963"/>
    <x v="499"/>
    <x v="0"/>
    <n v="11.16"/>
    <n v="5"/>
    <n v="55.8"/>
    <x v="0"/>
    <x v="2"/>
  </r>
  <r>
    <s v="O1978"/>
    <d v="2024-05-06T00:00:00"/>
    <x v="1"/>
    <x v="4"/>
    <x v="1"/>
    <s v="C290"/>
    <x v="488"/>
    <s v="B1814"/>
    <x v="500"/>
    <x v="2"/>
    <n v="41.16"/>
    <n v="1"/>
    <n v="41.16"/>
    <x v="2"/>
    <x v="1"/>
  </r>
  <r>
    <s v="O3758"/>
    <d v="2025-07-11T00:00:00"/>
    <x v="2"/>
    <x v="2"/>
    <x v="0"/>
    <s v="C788"/>
    <x v="489"/>
    <s v="B1515"/>
    <x v="501"/>
    <x v="0"/>
    <n v="23.42"/>
    <n v="2"/>
    <n v="46.84"/>
    <x v="2"/>
    <x v="3"/>
  </r>
  <r>
    <s v="O1161"/>
    <d v="2023-08-21T00:00:00"/>
    <x v="1"/>
    <x v="8"/>
    <x v="2"/>
    <s v="C198"/>
    <x v="490"/>
    <s v="B1475"/>
    <x v="346"/>
    <x v="3"/>
    <n v="30.73"/>
    <n v="4"/>
    <n v="122.92"/>
    <x v="3"/>
    <x v="1"/>
  </r>
  <r>
    <s v="O2739"/>
    <d v="2023-02-20T00:00:00"/>
    <x v="1"/>
    <x v="3"/>
    <x v="2"/>
    <s v="C571"/>
    <x v="491"/>
    <s v="B1651"/>
    <x v="292"/>
    <x v="2"/>
    <n v="28"/>
    <n v="1"/>
    <n v="28"/>
    <x v="0"/>
    <x v="2"/>
  </r>
  <r>
    <s v="O3564"/>
    <d v="2023-12-13T00:00:00"/>
    <x v="3"/>
    <x v="9"/>
    <x v="2"/>
    <s v="C527"/>
    <x v="424"/>
    <s v="B1926"/>
    <x v="502"/>
    <x v="2"/>
    <n v="49.98"/>
    <n v="1"/>
    <n v="49.98"/>
    <x v="1"/>
    <x v="5"/>
  </r>
  <r>
    <s v="O1907"/>
    <d v="2023-06-09T00:00:00"/>
    <x v="2"/>
    <x v="1"/>
    <x v="2"/>
    <s v="C148"/>
    <x v="492"/>
    <s v="B1125"/>
    <x v="126"/>
    <x v="2"/>
    <n v="28.55"/>
    <n v="4"/>
    <n v="114.2"/>
    <x v="1"/>
    <x v="3"/>
  </r>
  <r>
    <s v="O3778"/>
    <d v="2023-02-14T00:00:00"/>
    <x v="4"/>
    <x v="3"/>
    <x v="2"/>
    <s v="C814"/>
    <x v="493"/>
    <s v="B1094"/>
    <x v="325"/>
    <x v="2"/>
    <n v="54.07"/>
    <n v="2"/>
    <n v="108.14"/>
    <x v="0"/>
    <x v="3"/>
  </r>
  <r>
    <s v="O3977"/>
    <d v="2023-04-22T00:00:00"/>
    <x v="6"/>
    <x v="7"/>
    <x v="2"/>
    <s v="C615"/>
    <x v="494"/>
    <s v="B1788"/>
    <x v="341"/>
    <x v="1"/>
    <n v="36.79"/>
    <n v="2"/>
    <n v="73.58"/>
    <x v="1"/>
    <x v="2"/>
  </r>
  <r>
    <s v="O2035"/>
    <d v="2023-06-22T00:00:00"/>
    <x v="5"/>
    <x v="1"/>
    <x v="2"/>
    <s v="C233"/>
    <x v="76"/>
    <s v="B1359"/>
    <x v="503"/>
    <x v="2"/>
    <n v="20.81"/>
    <n v="3"/>
    <n v="62.43"/>
    <x v="1"/>
    <x v="2"/>
  </r>
  <r>
    <s v="O3516"/>
    <d v="2025-06-30T00:00:00"/>
    <x v="1"/>
    <x v="1"/>
    <x v="0"/>
    <s v="C552"/>
    <x v="495"/>
    <s v="B1090"/>
    <x v="504"/>
    <x v="1"/>
    <n v="6.36"/>
    <n v="5"/>
    <n v="31.8"/>
    <x v="0"/>
    <x v="6"/>
  </r>
  <r>
    <s v="O2373"/>
    <d v="2022-09-20T00:00:00"/>
    <x v="4"/>
    <x v="6"/>
    <x v="3"/>
    <s v="C325"/>
    <x v="496"/>
    <s v="B1773"/>
    <x v="298"/>
    <x v="2"/>
    <n v="24.94"/>
    <n v="2"/>
    <n v="49.88"/>
    <x v="1"/>
    <x v="5"/>
  </r>
  <r>
    <s v="O1653"/>
    <d v="2024-09-29T00:00:00"/>
    <x v="0"/>
    <x v="6"/>
    <x v="1"/>
    <s v="C679"/>
    <x v="165"/>
    <s v="B1144"/>
    <x v="102"/>
    <x v="0"/>
    <n v="41.26"/>
    <n v="3"/>
    <n v="123.78"/>
    <x v="0"/>
    <x v="0"/>
  </r>
  <r>
    <s v="O3135"/>
    <d v="2025-07-04T00:00:00"/>
    <x v="2"/>
    <x v="2"/>
    <x v="0"/>
    <s v="C985"/>
    <x v="339"/>
    <s v="B1119"/>
    <x v="154"/>
    <x v="2"/>
    <n v="9.56"/>
    <n v="4"/>
    <n v="38.24"/>
    <x v="0"/>
    <x v="7"/>
  </r>
  <r>
    <s v="O2074"/>
    <d v="2023-07-15T00:00:00"/>
    <x v="6"/>
    <x v="2"/>
    <x v="2"/>
    <s v="C729"/>
    <x v="497"/>
    <s v="B1797"/>
    <x v="505"/>
    <x v="1"/>
    <n v="48.17"/>
    <n v="2"/>
    <n v="96.34"/>
    <x v="1"/>
    <x v="4"/>
  </r>
  <r>
    <s v="O3331"/>
    <d v="2023-09-04T00:00:00"/>
    <x v="1"/>
    <x v="6"/>
    <x v="2"/>
    <s v="C860"/>
    <x v="113"/>
    <s v="B1172"/>
    <x v="231"/>
    <x v="0"/>
    <n v="18.440000000000001"/>
    <n v="4"/>
    <n v="73.760000000000005"/>
    <x v="1"/>
    <x v="2"/>
  </r>
  <r>
    <s v="O1070"/>
    <d v="2023-04-10T00:00:00"/>
    <x v="1"/>
    <x v="7"/>
    <x v="2"/>
    <s v="C498"/>
    <x v="498"/>
    <s v="B1263"/>
    <x v="506"/>
    <x v="1"/>
    <n v="21.82"/>
    <n v="1"/>
    <n v="21.82"/>
    <x v="1"/>
    <x v="2"/>
  </r>
  <r>
    <s v="O1672"/>
    <d v="2024-10-07T00:00:00"/>
    <x v="1"/>
    <x v="10"/>
    <x v="1"/>
    <s v="C607"/>
    <x v="499"/>
    <s v="B1569"/>
    <x v="507"/>
    <x v="1"/>
    <n v="35.17"/>
    <n v="4"/>
    <n v="140.68"/>
    <x v="0"/>
    <x v="3"/>
  </r>
  <r>
    <s v="O3908"/>
    <d v="2023-02-08T00:00:00"/>
    <x v="3"/>
    <x v="3"/>
    <x v="2"/>
    <s v="C498"/>
    <x v="70"/>
    <s v="B1581"/>
    <x v="34"/>
    <x v="2"/>
    <n v="16.02"/>
    <n v="4"/>
    <n v="64.08"/>
    <x v="2"/>
    <x v="2"/>
  </r>
  <r>
    <s v="O2301"/>
    <d v="2023-07-15T00:00:00"/>
    <x v="6"/>
    <x v="2"/>
    <x v="2"/>
    <s v="C158"/>
    <x v="236"/>
    <s v="B1053"/>
    <x v="508"/>
    <x v="0"/>
    <n v="31.23"/>
    <n v="2"/>
    <n v="62.46"/>
    <x v="2"/>
    <x v="5"/>
  </r>
  <r>
    <s v="O1440"/>
    <d v="2024-12-08T00:00:00"/>
    <x v="0"/>
    <x v="9"/>
    <x v="1"/>
    <s v="C356"/>
    <x v="262"/>
    <s v="B1410"/>
    <x v="509"/>
    <x v="2"/>
    <n v="39.549999999999997"/>
    <n v="4"/>
    <n v="158.19999999999999"/>
    <x v="2"/>
    <x v="1"/>
  </r>
  <r>
    <s v="O2670"/>
    <d v="2023-12-02T00:00:00"/>
    <x v="6"/>
    <x v="9"/>
    <x v="2"/>
    <s v="C255"/>
    <x v="351"/>
    <s v="B1338"/>
    <x v="9"/>
    <x v="2"/>
    <n v="42.91"/>
    <n v="4"/>
    <n v="171.64"/>
    <x v="2"/>
    <x v="2"/>
  </r>
  <r>
    <s v="O1477"/>
    <d v="2023-11-11T00:00:00"/>
    <x v="6"/>
    <x v="5"/>
    <x v="2"/>
    <s v="C384"/>
    <x v="28"/>
    <s v="B1957"/>
    <x v="510"/>
    <x v="2"/>
    <n v="24.22"/>
    <n v="3"/>
    <n v="72.66"/>
    <x v="2"/>
    <x v="4"/>
  </r>
  <r>
    <s v="O1607"/>
    <d v="2023-07-05T00:00:00"/>
    <x v="3"/>
    <x v="2"/>
    <x v="2"/>
    <s v="C730"/>
    <x v="500"/>
    <s v="B1414"/>
    <x v="511"/>
    <x v="3"/>
    <n v="30.77"/>
    <n v="1"/>
    <n v="30.77"/>
    <x v="0"/>
    <x v="1"/>
  </r>
  <r>
    <s v="O2151"/>
    <d v="2023-01-21T00:00:00"/>
    <x v="6"/>
    <x v="11"/>
    <x v="2"/>
    <s v="C999"/>
    <x v="501"/>
    <s v="B1728"/>
    <x v="512"/>
    <x v="3"/>
    <n v="41.51"/>
    <n v="4"/>
    <n v="166.04"/>
    <x v="0"/>
    <x v="3"/>
  </r>
  <r>
    <s v="O1210"/>
    <d v="2023-06-19T00:00:00"/>
    <x v="1"/>
    <x v="1"/>
    <x v="2"/>
    <s v="C361"/>
    <x v="502"/>
    <s v="B1411"/>
    <x v="513"/>
    <x v="0"/>
    <n v="45.25"/>
    <n v="3"/>
    <n v="135.75"/>
    <x v="3"/>
    <x v="1"/>
  </r>
  <r>
    <s v="O3374"/>
    <d v="2023-08-14T00:00:00"/>
    <x v="1"/>
    <x v="8"/>
    <x v="2"/>
    <s v="C543"/>
    <x v="503"/>
    <s v="B1067"/>
    <x v="514"/>
    <x v="0"/>
    <n v="17.97"/>
    <n v="5"/>
    <n v="89.85"/>
    <x v="2"/>
    <x v="7"/>
  </r>
  <r>
    <s v="O3398"/>
    <d v="2022-10-09T00:00:00"/>
    <x v="0"/>
    <x v="10"/>
    <x v="3"/>
    <s v="C573"/>
    <x v="504"/>
    <s v="B1624"/>
    <x v="515"/>
    <x v="2"/>
    <n v="35.9"/>
    <n v="5"/>
    <n v="179.5"/>
    <x v="0"/>
    <x v="0"/>
  </r>
  <r>
    <s v="O3358"/>
    <d v="2023-11-15T00:00:00"/>
    <x v="3"/>
    <x v="5"/>
    <x v="2"/>
    <s v="C183"/>
    <x v="93"/>
    <s v="B1976"/>
    <x v="516"/>
    <x v="0"/>
    <n v="17.579999999999998"/>
    <n v="1"/>
    <n v="17.579999999999998"/>
    <x v="0"/>
    <x v="2"/>
  </r>
  <r>
    <s v="O3561"/>
    <d v="2023-06-13T00:00:00"/>
    <x v="4"/>
    <x v="1"/>
    <x v="2"/>
    <s v="C130"/>
    <x v="224"/>
    <s v="B1502"/>
    <x v="336"/>
    <x v="2"/>
    <n v="24.83"/>
    <n v="1"/>
    <n v="24.83"/>
    <x v="0"/>
    <x v="0"/>
  </r>
  <r>
    <s v="O2249"/>
    <d v="2022-12-28T00:00:00"/>
    <x v="3"/>
    <x v="9"/>
    <x v="3"/>
    <s v="C950"/>
    <x v="390"/>
    <s v="B1189"/>
    <x v="517"/>
    <x v="0"/>
    <n v="14.57"/>
    <n v="5"/>
    <n v="72.849999999999994"/>
    <x v="1"/>
    <x v="5"/>
  </r>
  <r>
    <s v="O2428"/>
    <d v="2023-04-26T00:00:00"/>
    <x v="3"/>
    <x v="7"/>
    <x v="2"/>
    <s v="C275"/>
    <x v="505"/>
    <s v="B1028"/>
    <x v="518"/>
    <x v="2"/>
    <n v="22.32"/>
    <n v="4"/>
    <n v="89.28"/>
    <x v="2"/>
    <x v="0"/>
  </r>
  <r>
    <s v="O2104"/>
    <d v="2024-05-19T00:00:00"/>
    <x v="0"/>
    <x v="4"/>
    <x v="1"/>
    <s v="C607"/>
    <x v="506"/>
    <s v="B1999"/>
    <x v="519"/>
    <x v="0"/>
    <n v="48.35"/>
    <n v="4"/>
    <n v="193.4"/>
    <x v="3"/>
    <x v="7"/>
  </r>
  <r>
    <s v="O3802"/>
    <d v="2024-02-07T00:00:00"/>
    <x v="3"/>
    <x v="3"/>
    <x v="1"/>
    <s v="C322"/>
    <x v="507"/>
    <s v="B1679"/>
    <x v="74"/>
    <x v="2"/>
    <n v="11.6"/>
    <n v="2"/>
    <n v="23.2"/>
    <x v="0"/>
    <x v="5"/>
  </r>
  <r>
    <s v="O3965"/>
    <d v="2022-09-07T00:00:00"/>
    <x v="3"/>
    <x v="6"/>
    <x v="3"/>
    <s v="C393"/>
    <x v="275"/>
    <s v="B1855"/>
    <x v="520"/>
    <x v="1"/>
    <n v="41.01"/>
    <n v="4"/>
    <n v="164.04"/>
    <x v="0"/>
    <x v="3"/>
  </r>
  <r>
    <s v="O2552"/>
    <d v="2023-02-19T00:00:00"/>
    <x v="0"/>
    <x v="3"/>
    <x v="2"/>
    <s v="C333"/>
    <x v="189"/>
    <s v="B1844"/>
    <x v="521"/>
    <x v="1"/>
    <n v="23.66"/>
    <n v="1"/>
    <n v="23.66"/>
    <x v="0"/>
    <x v="7"/>
  </r>
  <r>
    <s v="O1174"/>
    <d v="2024-01-11T00:00:00"/>
    <x v="5"/>
    <x v="11"/>
    <x v="1"/>
    <s v="C186"/>
    <x v="508"/>
    <s v="B1713"/>
    <x v="522"/>
    <x v="1"/>
    <n v="13.88"/>
    <n v="3"/>
    <n v="41.64"/>
    <x v="1"/>
    <x v="1"/>
  </r>
  <r>
    <s v="O2243"/>
    <d v="2023-01-01T00:00:00"/>
    <x v="0"/>
    <x v="11"/>
    <x v="2"/>
    <s v="C272"/>
    <x v="509"/>
    <s v="B1517"/>
    <x v="371"/>
    <x v="2"/>
    <n v="43.25"/>
    <n v="1"/>
    <n v="43.25"/>
    <x v="0"/>
    <x v="2"/>
  </r>
  <r>
    <s v="O3111"/>
    <d v="2022-08-25T00:00:00"/>
    <x v="5"/>
    <x v="8"/>
    <x v="3"/>
    <s v="C796"/>
    <x v="238"/>
    <s v="B1328"/>
    <x v="79"/>
    <x v="3"/>
    <n v="42.33"/>
    <n v="3"/>
    <n v="126.99"/>
    <x v="2"/>
    <x v="3"/>
  </r>
  <r>
    <s v="O3165"/>
    <d v="2023-07-31T00:00:00"/>
    <x v="1"/>
    <x v="2"/>
    <x v="2"/>
    <s v="C242"/>
    <x v="261"/>
    <s v="B1887"/>
    <x v="523"/>
    <x v="1"/>
    <n v="30.84"/>
    <n v="2"/>
    <n v="61.68"/>
    <x v="0"/>
    <x v="7"/>
  </r>
  <r>
    <s v="O1207"/>
    <d v="2024-08-13T00:00:00"/>
    <x v="4"/>
    <x v="8"/>
    <x v="1"/>
    <s v="C396"/>
    <x v="510"/>
    <s v="B1924"/>
    <x v="524"/>
    <x v="3"/>
    <n v="9.64"/>
    <n v="3"/>
    <n v="28.92"/>
    <x v="2"/>
    <x v="7"/>
  </r>
  <r>
    <s v="O3514"/>
    <d v="2023-06-14T00:00:00"/>
    <x v="3"/>
    <x v="1"/>
    <x v="2"/>
    <s v="C401"/>
    <x v="511"/>
    <s v="B1512"/>
    <x v="312"/>
    <x v="2"/>
    <n v="25.85"/>
    <n v="1"/>
    <n v="25.85"/>
    <x v="0"/>
    <x v="7"/>
  </r>
  <r>
    <s v="O3154"/>
    <d v="2022-10-05T00:00:00"/>
    <x v="3"/>
    <x v="10"/>
    <x v="3"/>
    <s v="C354"/>
    <x v="420"/>
    <s v="B1576"/>
    <x v="525"/>
    <x v="0"/>
    <n v="8.17"/>
    <n v="1"/>
    <n v="8.17"/>
    <x v="0"/>
    <x v="0"/>
  </r>
  <r>
    <s v="O1863"/>
    <d v="2024-10-15T00:00:00"/>
    <x v="4"/>
    <x v="10"/>
    <x v="1"/>
    <s v="C333"/>
    <x v="512"/>
    <s v="B1232"/>
    <x v="160"/>
    <x v="1"/>
    <n v="22.08"/>
    <n v="2"/>
    <n v="44.16"/>
    <x v="1"/>
    <x v="4"/>
  </r>
  <r>
    <s v="O1394"/>
    <d v="2024-04-29T00:00:00"/>
    <x v="1"/>
    <x v="7"/>
    <x v="1"/>
    <s v="C416"/>
    <x v="513"/>
    <s v="B1536"/>
    <x v="526"/>
    <x v="1"/>
    <n v="33.22"/>
    <n v="5"/>
    <n v="166.1"/>
    <x v="1"/>
    <x v="1"/>
  </r>
  <r>
    <s v="O1450"/>
    <d v="2024-08-12T00:00:00"/>
    <x v="1"/>
    <x v="8"/>
    <x v="1"/>
    <s v="C757"/>
    <x v="274"/>
    <s v="B1176"/>
    <x v="527"/>
    <x v="1"/>
    <n v="22.33"/>
    <n v="1"/>
    <n v="22.33"/>
    <x v="3"/>
    <x v="3"/>
  </r>
  <r>
    <s v="O1120"/>
    <d v="2024-11-12T00:00:00"/>
    <x v="4"/>
    <x v="5"/>
    <x v="1"/>
    <s v="C672"/>
    <x v="514"/>
    <s v="B1664"/>
    <x v="528"/>
    <x v="0"/>
    <n v="12.25"/>
    <n v="2"/>
    <n v="24.5"/>
    <x v="2"/>
    <x v="0"/>
  </r>
  <r>
    <s v="O1283"/>
    <d v="2023-10-12T00:00:00"/>
    <x v="5"/>
    <x v="10"/>
    <x v="2"/>
    <s v="C254"/>
    <x v="515"/>
    <s v="B1199"/>
    <x v="529"/>
    <x v="2"/>
    <n v="43.11"/>
    <n v="2"/>
    <n v="86.22"/>
    <x v="3"/>
    <x v="4"/>
  </r>
  <r>
    <s v="O1614"/>
    <d v="2024-03-10T00:00:00"/>
    <x v="0"/>
    <x v="0"/>
    <x v="1"/>
    <s v="C392"/>
    <x v="516"/>
    <s v="B1472"/>
    <x v="120"/>
    <x v="3"/>
    <n v="46.7"/>
    <n v="3"/>
    <n v="140.1"/>
    <x v="2"/>
    <x v="0"/>
  </r>
  <r>
    <s v="O1969"/>
    <d v="2024-08-18T00:00:00"/>
    <x v="0"/>
    <x v="8"/>
    <x v="1"/>
    <s v="C324"/>
    <x v="517"/>
    <s v="B1137"/>
    <x v="530"/>
    <x v="0"/>
    <n v="10.42"/>
    <n v="1"/>
    <n v="10.42"/>
    <x v="0"/>
    <x v="1"/>
  </r>
  <r>
    <s v="O3478"/>
    <d v="2023-10-09T00:00:00"/>
    <x v="1"/>
    <x v="10"/>
    <x v="2"/>
    <s v="C353"/>
    <x v="518"/>
    <s v="B1449"/>
    <x v="531"/>
    <x v="0"/>
    <n v="21.44"/>
    <n v="4"/>
    <n v="85.76"/>
    <x v="0"/>
    <x v="2"/>
  </r>
  <r>
    <s v="O2857"/>
    <d v="2025-08-24T00:00:00"/>
    <x v="0"/>
    <x v="8"/>
    <x v="0"/>
    <s v="C868"/>
    <x v="519"/>
    <s v="B1533"/>
    <x v="445"/>
    <x v="2"/>
    <n v="33.99"/>
    <n v="2"/>
    <n v="67.98"/>
    <x v="1"/>
    <x v="0"/>
  </r>
  <r>
    <s v="O2605"/>
    <d v="2022-12-29T00:00:00"/>
    <x v="5"/>
    <x v="9"/>
    <x v="3"/>
    <s v="C893"/>
    <x v="423"/>
    <s v="B1125"/>
    <x v="532"/>
    <x v="2"/>
    <n v="9.3699999999999992"/>
    <n v="4"/>
    <n v="37.479999999999997"/>
    <x v="0"/>
    <x v="0"/>
  </r>
  <r>
    <s v="O1872"/>
    <d v="2024-10-13T00:00:00"/>
    <x v="0"/>
    <x v="10"/>
    <x v="1"/>
    <s v="C259"/>
    <x v="128"/>
    <s v="B1558"/>
    <x v="533"/>
    <x v="1"/>
    <n v="19.29"/>
    <n v="1"/>
    <n v="19.29"/>
    <x v="1"/>
    <x v="4"/>
  </r>
  <r>
    <s v="O1739"/>
    <d v="2023-12-13T00:00:00"/>
    <x v="3"/>
    <x v="9"/>
    <x v="2"/>
    <s v="C710"/>
    <x v="217"/>
    <s v="B1500"/>
    <x v="494"/>
    <x v="3"/>
    <n v="16.399999999999999"/>
    <n v="3"/>
    <n v="49.2"/>
    <x v="2"/>
    <x v="2"/>
  </r>
  <r>
    <s v="O3357"/>
    <d v="2022-09-28T00:00:00"/>
    <x v="3"/>
    <x v="6"/>
    <x v="3"/>
    <s v="C448"/>
    <x v="485"/>
    <s v="B1567"/>
    <x v="534"/>
    <x v="2"/>
    <n v="55.4"/>
    <n v="2"/>
    <n v="110.8"/>
    <x v="0"/>
    <x v="5"/>
  </r>
  <r>
    <s v="O2534"/>
    <d v="2024-03-29T00:00:00"/>
    <x v="2"/>
    <x v="0"/>
    <x v="1"/>
    <s v="C651"/>
    <x v="520"/>
    <s v="B1514"/>
    <x v="10"/>
    <x v="2"/>
    <n v="28.66"/>
    <n v="5"/>
    <n v="143.30000000000001"/>
    <x v="1"/>
    <x v="6"/>
  </r>
  <r>
    <s v="O3900"/>
    <d v="2024-02-04T00:00:00"/>
    <x v="0"/>
    <x v="3"/>
    <x v="1"/>
    <s v="C801"/>
    <x v="521"/>
    <s v="B1468"/>
    <x v="535"/>
    <x v="0"/>
    <n v="49.21"/>
    <n v="1"/>
    <n v="49.21"/>
    <x v="0"/>
    <x v="6"/>
  </r>
  <r>
    <s v="O1838"/>
    <d v="2024-02-07T00:00:00"/>
    <x v="3"/>
    <x v="3"/>
    <x v="1"/>
    <s v="C646"/>
    <x v="522"/>
    <s v="B1805"/>
    <x v="364"/>
    <x v="1"/>
    <n v="42.21"/>
    <n v="5"/>
    <n v="211.05"/>
    <x v="3"/>
    <x v="3"/>
  </r>
  <r>
    <s v="O2568"/>
    <d v="2024-05-08T00:00:00"/>
    <x v="3"/>
    <x v="4"/>
    <x v="1"/>
    <s v="C845"/>
    <x v="523"/>
    <s v="B1721"/>
    <x v="254"/>
    <x v="0"/>
    <n v="20.75"/>
    <n v="3"/>
    <n v="62.25"/>
    <x v="0"/>
    <x v="2"/>
  </r>
  <r>
    <s v="O1561"/>
    <d v="2023-02-24T00:00:00"/>
    <x v="2"/>
    <x v="3"/>
    <x v="2"/>
    <s v="C957"/>
    <x v="362"/>
    <s v="B1104"/>
    <x v="536"/>
    <x v="2"/>
    <n v="28.16"/>
    <n v="3"/>
    <n v="84.48"/>
    <x v="3"/>
    <x v="4"/>
  </r>
  <r>
    <s v="O1930"/>
    <d v="2023-08-12T00:00:00"/>
    <x v="6"/>
    <x v="8"/>
    <x v="2"/>
    <s v="C365"/>
    <x v="524"/>
    <s v="B1385"/>
    <x v="460"/>
    <x v="1"/>
    <n v="22.78"/>
    <n v="5"/>
    <n v="113.9"/>
    <x v="0"/>
    <x v="3"/>
  </r>
  <r>
    <s v="O2432"/>
    <d v="2023-10-02T00:00:00"/>
    <x v="1"/>
    <x v="10"/>
    <x v="2"/>
    <s v="C710"/>
    <x v="525"/>
    <s v="B1069"/>
    <x v="12"/>
    <x v="0"/>
    <n v="26.74"/>
    <n v="2"/>
    <n v="53.48"/>
    <x v="0"/>
    <x v="3"/>
  </r>
  <r>
    <s v="O3607"/>
    <d v="2022-10-17T00:00:00"/>
    <x v="1"/>
    <x v="10"/>
    <x v="3"/>
    <s v="C904"/>
    <x v="526"/>
    <s v="B1293"/>
    <x v="537"/>
    <x v="3"/>
    <n v="33.22"/>
    <n v="2"/>
    <n v="66.44"/>
    <x v="1"/>
    <x v="0"/>
  </r>
  <r>
    <s v="O3611"/>
    <d v="2023-07-01T00:00:00"/>
    <x v="6"/>
    <x v="2"/>
    <x v="2"/>
    <s v="C559"/>
    <x v="527"/>
    <s v="B1563"/>
    <x v="538"/>
    <x v="2"/>
    <n v="42.37"/>
    <n v="5"/>
    <n v="211.85"/>
    <x v="0"/>
    <x v="5"/>
  </r>
  <r>
    <s v="O1552"/>
    <d v="2024-02-05T00:00:00"/>
    <x v="1"/>
    <x v="3"/>
    <x v="1"/>
    <s v="C455"/>
    <x v="202"/>
    <s v="B1578"/>
    <x v="67"/>
    <x v="3"/>
    <n v="36"/>
    <n v="5"/>
    <n v="180"/>
    <x v="3"/>
    <x v="4"/>
  </r>
  <r>
    <s v="O2356"/>
    <d v="2024-05-13T00:00:00"/>
    <x v="1"/>
    <x v="4"/>
    <x v="1"/>
    <s v="C448"/>
    <x v="485"/>
    <s v="B1729"/>
    <x v="539"/>
    <x v="0"/>
    <n v="12.6"/>
    <n v="5"/>
    <n v="63"/>
    <x v="2"/>
    <x v="3"/>
  </r>
  <r>
    <s v="O3621"/>
    <d v="2023-11-05T00:00:00"/>
    <x v="0"/>
    <x v="5"/>
    <x v="2"/>
    <s v="C647"/>
    <x v="124"/>
    <s v="B1454"/>
    <x v="15"/>
    <x v="1"/>
    <n v="38.57"/>
    <n v="4"/>
    <n v="154.28"/>
    <x v="0"/>
    <x v="2"/>
  </r>
  <r>
    <s v="O3122"/>
    <d v="2024-05-09T00:00:00"/>
    <x v="5"/>
    <x v="4"/>
    <x v="1"/>
    <s v="C504"/>
    <x v="528"/>
    <s v="B1368"/>
    <x v="540"/>
    <x v="3"/>
    <n v="16.09"/>
    <n v="2"/>
    <n v="32.18"/>
    <x v="2"/>
    <x v="0"/>
  </r>
  <r>
    <s v="O2547"/>
    <d v="2024-09-23T00:00:00"/>
    <x v="1"/>
    <x v="6"/>
    <x v="1"/>
    <s v="C873"/>
    <x v="529"/>
    <s v="B1080"/>
    <x v="477"/>
    <x v="0"/>
    <n v="44.01"/>
    <n v="1"/>
    <n v="44.01"/>
    <x v="0"/>
    <x v="2"/>
  </r>
  <r>
    <s v="O3910"/>
    <d v="2023-10-22T00:00:00"/>
    <x v="0"/>
    <x v="10"/>
    <x v="2"/>
    <s v="C660"/>
    <x v="530"/>
    <s v="B1490"/>
    <x v="180"/>
    <x v="0"/>
    <n v="23.64"/>
    <n v="1"/>
    <n v="23.64"/>
    <x v="2"/>
    <x v="7"/>
  </r>
  <r>
    <s v="O1589"/>
    <d v="2024-04-24T00:00:00"/>
    <x v="3"/>
    <x v="7"/>
    <x v="1"/>
    <s v="C366"/>
    <x v="195"/>
    <s v="B1500"/>
    <x v="541"/>
    <x v="1"/>
    <n v="30.25"/>
    <n v="4"/>
    <n v="121"/>
    <x v="0"/>
    <x v="7"/>
  </r>
  <r>
    <s v="O2434"/>
    <d v="2023-07-26T00:00:00"/>
    <x v="3"/>
    <x v="2"/>
    <x v="2"/>
    <s v="C354"/>
    <x v="531"/>
    <s v="B1254"/>
    <x v="542"/>
    <x v="0"/>
    <n v="14.13"/>
    <n v="1"/>
    <n v="14.13"/>
    <x v="0"/>
    <x v="2"/>
  </r>
  <r>
    <s v="O1533"/>
    <d v="2023-09-30T00:00:00"/>
    <x v="6"/>
    <x v="6"/>
    <x v="2"/>
    <s v="C519"/>
    <x v="532"/>
    <s v="B1105"/>
    <x v="543"/>
    <x v="0"/>
    <n v="32.69"/>
    <n v="4"/>
    <n v="130.76"/>
    <x v="3"/>
    <x v="1"/>
  </r>
  <r>
    <s v="O3119"/>
    <d v="2023-05-30T00:00:00"/>
    <x v="4"/>
    <x v="4"/>
    <x v="2"/>
    <s v="C691"/>
    <x v="533"/>
    <s v="B1455"/>
    <x v="544"/>
    <x v="3"/>
    <n v="6.24"/>
    <n v="3"/>
    <n v="18.72"/>
    <x v="0"/>
    <x v="7"/>
  </r>
  <r>
    <s v="O3639"/>
    <d v="2024-12-26T00:00:00"/>
    <x v="5"/>
    <x v="9"/>
    <x v="1"/>
    <s v="C818"/>
    <x v="534"/>
    <s v="B1093"/>
    <x v="269"/>
    <x v="3"/>
    <n v="18.829999999999998"/>
    <n v="3"/>
    <n v="56.49"/>
    <x v="0"/>
    <x v="2"/>
  </r>
  <r>
    <s v="O1236"/>
    <d v="2024-09-29T00:00:00"/>
    <x v="0"/>
    <x v="6"/>
    <x v="1"/>
    <s v="C839"/>
    <x v="535"/>
    <s v="B1930"/>
    <x v="545"/>
    <x v="1"/>
    <n v="32.020000000000003"/>
    <n v="2"/>
    <n v="64.040000000000006"/>
    <x v="2"/>
    <x v="4"/>
  </r>
  <r>
    <s v="O3151"/>
    <d v="2024-03-08T00:00:00"/>
    <x v="2"/>
    <x v="0"/>
    <x v="1"/>
    <s v="C801"/>
    <x v="536"/>
    <s v="B1563"/>
    <x v="98"/>
    <x v="1"/>
    <n v="33.89"/>
    <n v="5"/>
    <n v="169.45"/>
    <x v="2"/>
    <x v="3"/>
  </r>
  <r>
    <s v="O3664"/>
    <d v="2025-07-09T00:00:00"/>
    <x v="3"/>
    <x v="2"/>
    <x v="0"/>
    <s v="C378"/>
    <x v="267"/>
    <s v="B1987"/>
    <x v="546"/>
    <x v="0"/>
    <n v="43.49"/>
    <n v="4"/>
    <n v="173.96"/>
    <x v="2"/>
    <x v="2"/>
  </r>
  <r>
    <s v="O1273"/>
    <d v="2024-05-04T00:00:00"/>
    <x v="6"/>
    <x v="4"/>
    <x v="1"/>
    <s v="C488"/>
    <x v="537"/>
    <s v="B1218"/>
    <x v="547"/>
    <x v="3"/>
    <n v="22.08"/>
    <n v="4"/>
    <n v="88.32"/>
    <x v="2"/>
    <x v="7"/>
  </r>
  <r>
    <s v="O3016"/>
    <d v="2024-05-27T00:00:00"/>
    <x v="1"/>
    <x v="4"/>
    <x v="1"/>
    <s v="C304"/>
    <x v="53"/>
    <s v="B1417"/>
    <x v="273"/>
    <x v="0"/>
    <n v="31.2"/>
    <n v="4"/>
    <n v="124.8"/>
    <x v="2"/>
    <x v="0"/>
  </r>
  <r>
    <s v="O3966"/>
    <d v="2024-10-14T00:00:00"/>
    <x v="1"/>
    <x v="10"/>
    <x v="1"/>
    <s v="C269"/>
    <x v="404"/>
    <s v="B1905"/>
    <x v="47"/>
    <x v="2"/>
    <n v="16.45"/>
    <n v="5"/>
    <n v="82.25"/>
    <x v="0"/>
    <x v="0"/>
  </r>
  <r>
    <s v="O3798"/>
    <d v="2023-06-03T00:00:00"/>
    <x v="6"/>
    <x v="1"/>
    <x v="2"/>
    <s v="C313"/>
    <x v="107"/>
    <s v="B1721"/>
    <x v="179"/>
    <x v="0"/>
    <n v="26.14"/>
    <n v="5"/>
    <n v="130.69999999999999"/>
    <x v="0"/>
    <x v="5"/>
  </r>
  <r>
    <s v="O3853"/>
    <d v="2025-02-13T00:00:00"/>
    <x v="5"/>
    <x v="3"/>
    <x v="0"/>
    <s v="C604"/>
    <x v="126"/>
    <s v="B1342"/>
    <x v="548"/>
    <x v="1"/>
    <n v="43.57"/>
    <n v="5"/>
    <n v="217.85"/>
    <x v="2"/>
    <x v="3"/>
  </r>
  <r>
    <s v="O2624"/>
    <d v="2024-12-21T00:00:00"/>
    <x v="6"/>
    <x v="9"/>
    <x v="1"/>
    <s v="C802"/>
    <x v="538"/>
    <s v="B1949"/>
    <x v="372"/>
    <x v="2"/>
    <n v="49.58"/>
    <n v="3"/>
    <n v="148.74"/>
    <x v="2"/>
    <x v="6"/>
  </r>
  <r>
    <s v="O2549"/>
    <d v="2023-01-31T00:00:00"/>
    <x v="4"/>
    <x v="11"/>
    <x v="2"/>
    <s v="C636"/>
    <x v="539"/>
    <s v="B1162"/>
    <x v="549"/>
    <x v="0"/>
    <n v="39.21"/>
    <n v="2"/>
    <n v="78.42"/>
    <x v="0"/>
    <x v="7"/>
  </r>
  <r>
    <s v="O3347"/>
    <d v="2024-02-07T00:00:00"/>
    <x v="3"/>
    <x v="3"/>
    <x v="1"/>
    <s v="C123"/>
    <x v="540"/>
    <s v="B1434"/>
    <x v="550"/>
    <x v="0"/>
    <n v="36.909999999999997"/>
    <n v="1"/>
    <n v="36.909999999999997"/>
    <x v="1"/>
    <x v="1"/>
  </r>
  <r>
    <s v="O2980"/>
    <d v="2024-04-26T00:00:00"/>
    <x v="2"/>
    <x v="7"/>
    <x v="1"/>
    <s v="C908"/>
    <x v="228"/>
    <s v="B1968"/>
    <x v="276"/>
    <x v="3"/>
    <n v="44.18"/>
    <n v="1"/>
    <n v="44.18"/>
    <x v="0"/>
    <x v="2"/>
  </r>
  <r>
    <s v="O2423"/>
    <d v="2023-06-09T00:00:00"/>
    <x v="2"/>
    <x v="1"/>
    <x v="2"/>
    <s v="C719"/>
    <x v="541"/>
    <s v="B1119"/>
    <x v="551"/>
    <x v="0"/>
    <n v="16.84"/>
    <n v="3"/>
    <n v="50.52"/>
    <x v="1"/>
    <x v="0"/>
  </r>
  <r>
    <s v="O3436"/>
    <d v="2024-01-18T00:00:00"/>
    <x v="5"/>
    <x v="11"/>
    <x v="1"/>
    <s v="C470"/>
    <x v="32"/>
    <s v="B1058"/>
    <x v="552"/>
    <x v="1"/>
    <n v="45.33"/>
    <n v="5"/>
    <n v="226.65"/>
    <x v="2"/>
    <x v="7"/>
  </r>
  <r>
    <s v="O1289"/>
    <d v="2024-01-02T00:00:00"/>
    <x v="4"/>
    <x v="11"/>
    <x v="1"/>
    <s v="C959"/>
    <x v="542"/>
    <s v="B1834"/>
    <x v="553"/>
    <x v="2"/>
    <n v="39.97"/>
    <n v="1"/>
    <n v="39.97"/>
    <x v="1"/>
    <x v="1"/>
  </r>
  <r>
    <s v="O3790"/>
    <d v="2024-07-07T00:00:00"/>
    <x v="0"/>
    <x v="2"/>
    <x v="1"/>
    <s v="C758"/>
    <x v="476"/>
    <s v="B1172"/>
    <x v="554"/>
    <x v="2"/>
    <n v="52.64"/>
    <n v="3"/>
    <n v="157.91999999999999"/>
    <x v="0"/>
    <x v="6"/>
  </r>
  <r>
    <s v="O1488"/>
    <d v="2024-10-19T00:00:00"/>
    <x v="6"/>
    <x v="10"/>
    <x v="1"/>
    <s v="C785"/>
    <x v="543"/>
    <s v="B1279"/>
    <x v="555"/>
    <x v="2"/>
    <n v="44.91"/>
    <n v="2"/>
    <n v="89.82"/>
    <x v="1"/>
    <x v="1"/>
  </r>
  <r>
    <s v="O3632"/>
    <d v="2023-06-25T00:00:00"/>
    <x v="0"/>
    <x v="1"/>
    <x v="2"/>
    <s v="C610"/>
    <x v="544"/>
    <s v="B1536"/>
    <x v="556"/>
    <x v="0"/>
    <n v="11.01"/>
    <n v="2"/>
    <n v="22.02"/>
    <x v="2"/>
    <x v="2"/>
  </r>
  <r>
    <s v="O2000"/>
    <d v="2023-05-11T00:00:00"/>
    <x v="5"/>
    <x v="4"/>
    <x v="2"/>
    <s v="C814"/>
    <x v="493"/>
    <s v="B1745"/>
    <x v="557"/>
    <x v="3"/>
    <n v="47.97"/>
    <n v="3"/>
    <n v="143.91"/>
    <x v="0"/>
    <x v="2"/>
  </r>
  <r>
    <s v="O2402"/>
    <d v="2024-10-25T00:00:00"/>
    <x v="2"/>
    <x v="10"/>
    <x v="1"/>
    <s v="C479"/>
    <x v="141"/>
    <s v="B1767"/>
    <x v="293"/>
    <x v="2"/>
    <n v="33.93"/>
    <n v="2"/>
    <n v="67.86"/>
    <x v="1"/>
    <x v="2"/>
  </r>
  <r>
    <s v="O1843"/>
    <d v="2024-03-29T00:00:00"/>
    <x v="2"/>
    <x v="0"/>
    <x v="1"/>
    <s v="C367"/>
    <x v="545"/>
    <s v="B1756"/>
    <x v="20"/>
    <x v="2"/>
    <n v="44.82"/>
    <n v="5"/>
    <n v="224.1"/>
    <x v="0"/>
    <x v="2"/>
  </r>
  <r>
    <s v="O2130"/>
    <d v="2023-06-23T00:00:00"/>
    <x v="2"/>
    <x v="1"/>
    <x v="2"/>
    <s v="C452"/>
    <x v="546"/>
    <s v="B1206"/>
    <x v="558"/>
    <x v="2"/>
    <n v="16.23"/>
    <n v="1"/>
    <n v="16.23"/>
    <x v="3"/>
    <x v="4"/>
  </r>
  <r>
    <s v="O3144"/>
    <d v="2024-02-26T00:00:00"/>
    <x v="1"/>
    <x v="3"/>
    <x v="1"/>
    <s v="C221"/>
    <x v="96"/>
    <s v="B1939"/>
    <x v="155"/>
    <x v="3"/>
    <n v="28.29"/>
    <n v="5"/>
    <n v="141.44999999999999"/>
    <x v="2"/>
    <x v="2"/>
  </r>
  <r>
    <s v="O3459"/>
    <d v="2023-09-18T00:00:00"/>
    <x v="1"/>
    <x v="6"/>
    <x v="2"/>
    <s v="C473"/>
    <x v="547"/>
    <s v="B1464"/>
    <x v="559"/>
    <x v="0"/>
    <n v="19.52"/>
    <n v="4"/>
    <n v="78.08"/>
    <x v="0"/>
    <x v="3"/>
  </r>
  <r>
    <s v="O3543"/>
    <d v="2022-09-28T00:00:00"/>
    <x v="3"/>
    <x v="6"/>
    <x v="3"/>
    <s v="C679"/>
    <x v="57"/>
    <s v="B1931"/>
    <x v="319"/>
    <x v="2"/>
    <n v="44.7"/>
    <n v="3"/>
    <n v="134.1"/>
    <x v="2"/>
    <x v="1"/>
  </r>
  <r>
    <s v="O3881"/>
    <d v="2022-09-04T00:00:00"/>
    <x v="0"/>
    <x v="6"/>
    <x v="3"/>
    <s v="C950"/>
    <x v="548"/>
    <s v="B1385"/>
    <x v="370"/>
    <x v="2"/>
    <n v="9.16"/>
    <n v="5"/>
    <n v="45.8"/>
    <x v="0"/>
    <x v="2"/>
  </r>
  <r>
    <s v="O3048"/>
    <d v="2023-10-29T00:00:00"/>
    <x v="0"/>
    <x v="10"/>
    <x v="2"/>
    <s v="C886"/>
    <x v="401"/>
    <s v="B1853"/>
    <x v="560"/>
    <x v="2"/>
    <n v="52.15"/>
    <n v="4"/>
    <n v="208.6"/>
    <x v="2"/>
    <x v="6"/>
  </r>
  <r>
    <s v="O2821"/>
    <d v="2022-12-29T00:00:00"/>
    <x v="5"/>
    <x v="9"/>
    <x v="3"/>
    <s v="C255"/>
    <x v="351"/>
    <s v="B1186"/>
    <x v="458"/>
    <x v="2"/>
    <n v="38.840000000000003"/>
    <n v="5"/>
    <n v="194.2"/>
    <x v="0"/>
    <x v="1"/>
  </r>
  <r>
    <s v="O2142"/>
    <d v="2023-12-10T00:00:00"/>
    <x v="0"/>
    <x v="9"/>
    <x v="2"/>
    <s v="C273"/>
    <x v="446"/>
    <s v="B1561"/>
    <x v="561"/>
    <x v="3"/>
    <n v="41.1"/>
    <n v="2"/>
    <n v="82.2"/>
    <x v="3"/>
    <x v="2"/>
  </r>
  <r>
    <s v="O3677"/>
    <d v="2025-05-26T00:00:00"/>
    <x v="1"/>
    <x v="4"/>
    <x v="0"/>
    <s v="C959"/>
    <x v="549"/>
    <s v="B1530"/>
    <x v="112"/>
    <x v="2"/>
    <n v="30.98"/>
    <n v="3"/>
    <n v="92.94"/>
    <x v="1"/>
    <x v="0"/>
  </r>
  <r>
    <s v="O3422"/>
    <d v="2024-12-23T00:00:00"/>
    <x v="1"/>
    <x v="9"/>
    <x v="1"/>
    <s v="C386"/>
    <x v="56"/>
    <s v="B1355"/>
    <x v="473"/>
    <x v="0"/>
    <n v="16.170000000000002"/>
    <n v="1"/>
    <n v="16.170000000000002"/>
    <x v="0"/>
    <x v="2"/>
  </r>
  <r>
    <s v="O1914"/>
    <d v="2023-06-25T00:00:00"/>
    <x v="0"/>
    <x v="1"/>
    <x v="2"/>
    <s v="C569"/>
    <x v="550"/>
    <s v="B1169"/>
    <x v="471"/>
    <x v="2"/>
    <n v="27.08"/>
    <n v="5"/>
    <n v="135.4"/>
    <x v="3"/>
    <x v="2"/>
  </r>
  <r>
    <s v="O3780"/>
    <d v="2022-11-18T00:00:00"/>
    <x v="2"/>
    <x v="5"/>
    <x v="3"/>
    <s v="C862"/>
    <x v="155"/>
    <s v="B1457"/>
    <x v="562"/>
    <x v="2"/>
    <n v="33.450000000000003"/>
    <n v="1"/>
    <n v="33.450000000000003"/>
    <x v="0"/>
    <x v="7"/>
  </r>
  <r>
    <s v="O2068"/>
    <d v="2023-11-12T00:00:00"/>
    <x v="0"/>
    <x v="5"/>
    <x v="2"/>
    <s v="C633"/>
    <x v="129"/>
    <s v="B1353"/>
    <x v="563"/>
    <x v="1"/>
    <n v="44.83"/>
    <n v="4"/>
    <n v="179.32"/>
    <x v="0"/>
    <x v="3"/>
  </r>
  <r>
    <s v="O1271"/>
    <d v="2023-09-08T00:00:00"/>
    <x v="2"/>
    <x v="6"/>
    <x v="2"/>
    <s v="C300"/>
    <x v="551"/>
    <s v="B1564"/>
    <x v="564"/>
    <x v="1"/>
    <n v="42.92"/>
    <n v="3"/>
    <n v="128.76"/>
    <x v="3"/>
    <x v="4"/>
  </r>
  <r>
    <s v="O1600"/>
    <d v="2024-03-03T00:00:00"/>
    <x v="0"/>
    <x v="0"/>
    <x v="1"/>
    <s v="C403"/>
    <x v="229"/>
    <s v="B1111"/>
    <x v="45"/>
    <x v="0"/>
    <n v="10.58"/>
    <n v="4"/>
    <n v="42.32"/>
    <x v="0"/>
    <x v="3"/>
  </r>
  <r>
    <s v="O1537"/>
    <d v="2024-05-24T00:00:00"/>
    <x v="2"/>
    <x v="4"/>
    <x v="1"/>
    <s v="C869"/>
    <x v="552"/>
    <s v="B1548"/>
    <x v="565"/>
    <x v="0"/>
    <n v="15.59"/>
    <n v="1"/>
    <n v="15.59"/>
    <x v="3"/>
    <x v="7"/>
  </r>
  <r>
    <s v="O2099"/>
    <d v="2023-07-12T00:00:00"/>
    <x v="3"/>
    <x v="2"/>
    <x v="2"/>
    <s v="C657"/>
    <x v="471"/>
    <s v="B1052"/>
    <x v="566"/>
    <x v="3"/>
    <n v="23.24"/>
    <n v="3"/>
    <n v="69.72"/>
    <x v="0"/>
    <x v="7"/>
  </r>
  <r>
    <s v="O1710"/>
    <d v="2023-10-19T00:00:00"/>
    <x v="5"/>
    <x v="10"/>
    <x v="2"/>
    <s v="C358"/>
    <x v="553"/>
    <s v="B1890"/>
    <x v="0"/>
    <x v="0"/>
    <n v="6.7"/>
    <n v="3"/>
    <n v="20.100000000000001"/>
    <x v="2"/>
    <x v="1"/>
  </r>
  <r>
    <s v="O1999"/>
    <d v="2024-12-14T00:00:00"/>
    <x v="6"/>
    <x v="9"/>
    <x v="1"/>
    <s v="C476"/>
    <x v="554"/>
    <s v="B1322"/>
    <x v="567"/>
    <x v="0"/>
    <n v="14.52"/>
    <n v="4"/>
    <n v="58.08"/>
    <x v="0"/>
    <x v="2"/>
  </r>
  <r>
    <s v="O3225"/>
    <d v="2023-09-28T00:00:00"/>
    <x v="5"/>
    <x v="6"/>
    <x v="2"/>
    <s v="C171"/>
    <x v="331"/>
    <s v="B1012"/>
    <x v="568"/>
    <x v="3"/>
    <n v="22.01"/>
    <n v="5"/>
    <n v="110.05"/>
    <x v="2"/>
    <x v="6"/>
  </r>
  <r>
    <s v="O2039"/>
    <d v="2024-10-07T00:00:00"/>
    <x v="1"/>
    <x v="10"/>
    <x v="1"/>
    <s v="C456"/>
    <x v="325"/>
    <s v="B1053"/>
    <x v="569"/>
    <x v="3"/>
    <n v="40.03"/>
    <n v="2"/>
    <n v="80.06"/>
    <x v="3"/>
    <x v="3"/>
  </r>
  <r>
    <s v="O1099"/>
    <d v="2024-04-20T00:00:00"/>
    <x v="6"/>
    <x v="7"/>
    <x v="1"/>
    <s v="C907"/>
    <x v="281"/>
    <s v="B1388"/>
    <x v="570"/>
    <x v="0"/>
    <n v="10.18"/>
    <n v="3"/>
    <n v="30.54"/>
    <x v="2"/>
    <x v="3"/>
  </r>
  <r>
    <s v="O3136"/>
    <d v="2024-06-08T00:00:00"/>
    <x v="6"/>
    <x v="1"/>
    <x v="1"/>
    <s v="C589"/>
    <x v="555"/>
    <s v="B1332"/>
    <x v="337"/>
    <x v="2"/>
    <n v="13.17"/>
    <n v="1"/>
    <n v="13.17"/>
    <x v="0"/>
    <x v="2"/>
  </r>
  <r>
    <s v="O1416"/>
    <d v="2024-06-18T00:00:00"/>
    <x v="4"/>
    <x v="1"/>
    <x v="1"/>
    <s v="C396"/>
    <x v="556"/>
    <s v="B1109"/>
    <x v="230"/>
    <x v="0"/>
    <n v="9.99"/>
    <n v="2"/>
    <n v="19.98"/>
    <x v="1"/>
    <x v="7"/>
  </r>
  <r>
    <s v="O2956"/>
    <d v="2024-10-26T00:00:00"/>
    <x v="6"/>
    <x v="10"/>
    <x v="1"/>
    <s v="C745"/>
    <x v="311"/>
    <s v="B1503"/>
    <x v="571"/>
    <x v="2"/>
    <n v="34.409999999999997"/>
    <n v="5"/>
    <n v="172.05"/>
    <x v="0"/>
    <x v="1"/>
  </r>
  <r>
    <s v="O2063"/>
    <d v="2024-01-12T00:00:00"/>
    <x v="2"/>
    <x v="11"/>
    <x v="1"/>
    <s v="C795"/>
    <x v="557"/>
    <s v="B1916"/>
    <x v="27"/>
    <x v="1"/>
    <n v="20.34"/>
    <n v="3"/>
    <n v="61.02"/>
    <x v="2"/>
    <x v="0"/>
  </r>
  <r>
    <s v="O2957"/>
    <d v="2023-02-27T00:00:00"/>
    <x v="1"/>
    <x v="3"/>
    <x v="2"/>
    <s v="C850"/>
    <x v="558"/>
    <s v="B1279"/>
    <x v="555"/>
    <x v="1"/>
    <n v="48.23"/>
    <n v="4"/>
    <n v="192.92"/>
    <x v="2"/>
    <x v="1"/>
  </r>
  <r>
    <s v="O3773"/>
    <d v="2024-03-25T00:00:00"/>
    <x v="1"/>
    <x v="0"/>
    <x v="1"/>
    <s v="C175"/>
    <x v="324"/>
    <s v="B1149"/>
    <x v="572"/>
    <x v="0"/>
    <n v="17.91"/>
    <n v="2"/>
    <n v="35.82"/>
    <x v="0"/>
    <x v="2"/>
  </r>
  <r>
    <s v="O3982"/>
    <d v="2025-07-13T00:00:00"/>
    <x v="0"/>
    <x v="2"/>
    <x v="0"/>
    <s v="C911"/>
    <x v="559"/>
    <s v="B1441"/>
    <x v="573"/>
    <x v="0"/>
    <n v="16.23"/>
    <n v="5"/>
    <n v="81.150000000000006"/>
    <x v="2"/>
    <x v="6"/>
  </r>
  <r>
    <s v="O3039"/>
    <d v="2024-05-30T00:00:00"/>
    <x v="5"/>
    <x v="4"/>
    <x v="1"/>
    <s v="C671"/>
    <x v="560"/>
    <s v="B1354"/>
    <x v="574"/>
    <x v="2"/>
    <n v="24.79"/>
    <n v="4"/>
    <n v="99.16"/>
    <x v="2"/>
    <x v="1"/>
  </r>
  <r>
    <s v="O1801"/>
    <d v="2024-02-05T00:00:00"/>
    <x v="1"/>
    <x v="3"/>
    <x v="1"/>
    <s v="C951"/>
    <x v="561"/>
    <s v="B1331"/>
    <x v="575"/>
    <x v="3"/>
    <n v="38.64"/>
    <n v="1"/>
    <n v="38.64"/>
    <x v="0"/>
    <x v="0"/>
  </r>
  <r>
    <s v="O2610"/>
    <d v="2025-07-16T00:00:00"/>
    <x v="3"/>
    <x v="2"/>
    <x v="0"/>
    <s v="C476"/>
    <x v="562"/>
    <s v="B1654"/>
    <x v="318"/>
    <x v="0"/>
    <n v="23.65"/>
    <n v="5"/>
    <n v="118.25"/>
    <x v="0"/>
    <x v="0"/>
  </r>
  <r>
    <s v="O1622"/>
    <d v="2024-03-24T00:00:00"/>
    <x v="0"/>
    <x v="0"/>
    <x v="1"/>
    <s v="C402"/>
    <x v="563"/>
    <s v="B1627"/>
    <x v="576"/>
    <x v="0"/>
    <n v="37.799999999999997"/>
    <n v="3"/>
    <n v="113.4"/>
    <x v="2"/>
    <x v="4"/>
  </r>
  <r>
    <s v="O3746"/>
    <d v="2022-09-30T00:00:00"/>
    <x v="2"/>
    <x v="6"/>
    <x v="3"/>
    <s v="C988"/>
    <x v="80"/>
    <s v="B1487"/>
    <x v="577"/>
    <x v="3"/>
    <n v="20.98"/>
    <n v="1"/>
    <n v="20.98"/>
    <x v="0"/>
    <x v="5"/>
  </r>
  <r>
    <s v="O3391"/>
    <d v="2025-05-17T00:00:00"/>
    <x v="6"/>
    <x v="4"/>
    <x v="0"/>
    <s v="C682"/>
    <x v="564"/>
    <s v="B1278"/>
    <x v="578"/>
    <x v="0"/>
    <n v="26.7"/>
    <n v="4"/>
    <n v="106.8"/>
    <x v="0"/>
    <x v="2"/>
  </r>
  <r>
    <s v="O3473"/>
    <d v="2025-01-07T00:00:00"/>
    <x v="4"/>
    <x v="11"/>
    <x v="0"/>
    <s v="C448"/>
    <x v="565"/>
    <s v="B1469"/>
    <x v="424"/>
    <x v="3"/>
    <n v="27.5"/>
    <n v="5"/>
    <n v="137.5"/>
    <x v="2"/>
    <x v="0"/>
  </r>
  <r>
    <s v="O3858"/>
    <d v="2023-05-20T00:00:00"/>
    <x v="6"/>
    <x v="4"/>
    <x v="2"/>
    <s v="C673"/>
    <x v="34"/>
    <s v="B1912"/>
    <x v="132"/>
    <x v="0"/>
    <n v="12.1"/>
    <n v="2"/>
    <n v="24.2"/>
    <x v="0"/>
    <x v="5"/>
  </r>
  <r>
    <s v="O3014"/>
    <d v="2024-03-09T00:00:00"/>
    <x v="6"/>
    <x v="0"/>
    <x v="1"/>
    <s v="C842"/>
    <x v="566"/>
    <s v="B1147"/>
    <x v="51"/>
    <x v="2"/>
    <n v="34.880000000000003"/>
    <n v="3"/>
    <n v="104.64"/>
    <x v="0"/>
    <x v="5"/>
  </r>
  <r>
    <s v="O1164"/>
    <d v="2024-08-16T00:00:00"/>
    <x v="2"/>
    <x v="8"/>
    <x v="1"/>
    <s v="C550"/>
    <x v="567"/>
    <s v="B1273"/>
    <x v="338"/>
    <x v="2"/>
    <n v="5.99"/>
    <n v="1"/>
    <n v="5.99"/>
    <x v="3"/>
    <x v="1"/>
  </r>
  <r>
    <s v="O3315"/>
    <d v="2024-06-24T00:00:00"/>
    <x v="1"/>
    <x v="1"/>
    <x v="1"/>
    <s v="C191"/>
    <x v="568"/>
    <s v="B1591"/>
    <x v="579"/>
    <x v="2"/>
    <n v="43.23"/>
    <n v="4"/>
    <n v="172.92"/>
    <x v="0"/>
    <x v="0"/>
  </r>
  <r>
    <s v="O1442"/>
    <d v="2023-01-23T00:00:00"/>
    <x v="1"/>
    <x v="11"/>
    <x v="2"/>
    <s v="C335"/>
    <x v="569"/>
    <s v="B1296"/>
    <x v="580"/>
    <x v="1"/>
    <n v="9.0500000000000007"/>
    <n v="2"/>
    <n v="18.100000000000001"/>
    <x v="0"/>
    <x v="4"/>
  </r>
  <r>
    <s v="O2945"/>
    <d v="2023-01-10T00:00:00"/>
    <x v="4"/>
    <x v="11"/>
    <x v="2"/>
    <s v="C266"/>
    <x v="570"/>
    <s v="B1620"/>
    <x v="581"/>
    <x v="3"/>
    <n v="4.3499999999999996"/>
    <n v="5"/>
    <n v="21.75"/>
    <x v="0"/>
    <x v="2"/>
  </r>
  <r>
    <s v="O3859"/>
    <d v="2025-03-03T00:00:00"/>
    <x v="1"/>
    <x v="0"/>
    <x v="0"/>
    <s v="C304"/>
    <x v="571"/>
    <s v="B1279"/>
    <x v="555"/>
    <x v="0"/>
    <n v="48.71"/>
    <n v="5"/>
    <n v="243.55"/>
    <x v="0"/>
    <x v="2"/>
  </r>
  <r>
    <s v="O2585"/>
    <d v="2023-05-01T00:00:00"/>
    <x v="1"/>
    <x v="4"/>
    <x v="2"/>
    <s v="C455"/>
    <x v="572"/>
    <s v="B1088"/>
    <x v="582"/>
    <x v="3"/>
    <n v="38.36"/>
    <n v="4"/>
    <n v="153.44"/>
    <x v="2"/>
    <x v="2"/>
  </r>
  <r>
    <s v="O2604"/>
    <d v="2023-04-15T00:00:00"/>
    <x v="6"/>
    <x v="7"/>
    <x v="2"/>
    <s v="C213"/>
    <x v="409"/>
    <s v="B1591"/>
    <x v="579"/>
    <x v="2"/>
    <n v="53.05"/>
    <n v="4"/>
    <n v="212.2"/>
    <x v="0"/>
    <x v="1"/>
  </r>
  <r>
    <s v="O2640"/>
    <d v="2023-02-19T00:00:00"/>
    <x v="0"/>
    <x v="3"/>
    <x v="2"/>
    <s v="C754"/>
    <x v="573"/>
    <s v="B1354"/>
    <x v="574"/>
    <x v="0"/>
    <n v="30.67"/>
    <n v="4"/>
    <n v="122.68"/>
    <x v="0"/>
    <x v="0"/>
  </r>
  <r>
    <s v="O2437"/>
    <d v="2023-09-11T00:00:00"/>
    <x v="1"/>
    <x v="6"/>
    <x v="2"/>
    <s v="C396"/>
    <x v="574"/>
    <s v="B1996"/>
    <x v="583"/>
    <x v="1"/>
    <n v="33.78"/>
    <n v="1"/>
    <n v="33.78"/>
    <x v="0"/>
    <x v="6"/>
  </r>
  <r>
    <s v="O3318"/>
    <d v="2022-11-06T00:00:00"/>
    <x v="0"/>
    <x v="5"/>
    <x v="3"/>
    <s v="C327"/>
    <x v="120"/>
    <s v="B1959"/>
    <x v="53"/>
    <x v="2"/>
    <n v="41.61"/>
    <n v="3"/>
    <n v="124.83"/>
    <x v="0"/>
    <x v="1"/>
  </r>
  <r>
    <s v="O3270"/>
    <d v="2025-02-05T00:00:00"/>
    <x v="3"/>
    <x v="3"/>
    <x v="0"/>
    <s v="C783"/>
    <x v="575"/>
    <s v="B1563"/>
    <x v="584"/>
    <x v="0"/>
    <n v="47.02"/>
    <n v="5"/>
    <n v="235.1"/>
    <x v="2"/>
    <x v="5"/>
  </r>
  <r>
    <s v="O3806"/>
    <d v="2022-09-17T00:00:00"/>
    <x v="6"/>
    <x v="6"/>
    <x v="3"/>
    <s v="C876"/>
    <x v="576"/>
    <s v="B1383"/>
    <x v="324"/>
    <x v="0"/>
    <n v="39.340000000000003"/>
    <n v="5"/>
    <n v="196.7"/>
    <x v="1"/>
    <x v="1"/>
  </r>
  <r>
    <s v="O1836"/>
    <d v="2024-11-23T00:00:00"/>
    <x v="6"/>
    <x v="5"/>
    <x v="1"/>
    <s v="C239"/>
    <x v="577"/>
    <s v="B1865"/>
    <x v="585"/>
    <x v="1"/>
    <n v="23.59"/>
    <n v="3"/>
    <n v="70.77"/>
    <x v="0"/>
    <x v="3"/>
  </r>
  <r>
    <s v="O2594"/>
    <d v="2023-10-28T00:00:00"/>
    <x v="6"/>
    <x v="10"/>
    <x v="2"/>
    <s v="C483"/>
    <x v="578"/>
    <s v="B1033"/>
    <x v="267"/>
    <x v="3"/>
    <n v="56.95"/>
    <n v="3"/>
    <n v="170.85"/>
    <x v="0"/>
    <x v="7"/>
  </r>
  <r>
    <s v="O3598"/>
    <d v="2024-04-20T00:00:00"/>
    <x v="6"/>
    <x v="7"/>
    <x v="1"/>
    <s v="C743"/>
    <x v="468"/>
    <s v="B1411"/>
    <x v="586"/>
    <x v="2"/>
    <n v="34.35"/>
    <n v="1"/>
    <n v="34.35"/>
    <x v="2"/>
    <x v="3"/>
  </r>
  <r>
    <s v="O2388"/>
    <d v="2023-10-22T00:00:00"/>
    <x v="0"/>
    <x v="10"/>
    <x v="2"/>
    <s v="C604"/>
    <x v="126"/>
    <s v="B1180"/>
    <x v="185"/>
    <x v="3"/>
    <n v="48.96"/>
    <n v="2"/>
    <n v="97.92"/>
    <x v="2"/>
    <x v="7"/>
  </r>
  <r>
    <s v="O3782"/>
    <d v="2025-08-21T00:00:00"/>
    <x v="5"/>
    <x v="8"/>
    <x v="0"/>
    <s v="C383"/>
    <x v="579"/>
    <s v="B1922"/>
    <x v="587"/>
    <x v="0"/>
    <n v="20.079999999999998"/>
    <n v="2"/>
    <n v="40.159999999999997"/>
    <x v="0"/>
    <x v="2"/>
  </r>
  <r>
    <s v="O1215"/>
    <d v="2024-10-26T00:00:00"/>
    <x v="6"/>
    <x v="10"/>
    <x v="1"/>
    <s v="C856"/>
    <x v="580"/>
    <s v="B1316"/>
    <x v="588"/>
    <x v="1"/>
    <n v="24.05"/>
    <n v="5"/>
    <n v="120.25"/>
    <x v="3"/>
    <x v="3"/>
  </r>
  <r>
    <s v="O2456"/>
    <d v="2023-02-05T00:00:00"/>
    <x v="0"/>
    <x v="3"/>
    <x v="2"/>
    <s v="C959"/>
    <x v="479"/>
    <s v="B1439"/>
    <x v="387"/>
    <x v="0"/>
    <n v="40.770000000000003"/>
    <n v="4"/>
    <n v="163.08000000000001"/>
    <x v="0"/>
    <x v="2"/>
  </r>
  <r>
    <s v="O1124"/>
    <d v="2023-01-21T00:00:00"/>
    <x v="6"/>
    <x v="11"/>
    <x v="2"/>
    <s v="C853"/>
    <x v="50"/>
    <s v="B1989"/>
    <x v="589"/>
    <x v="2"/>
    <n v="15.14"/>
    <n v="1"/>
    <n v="15.14"/>
    <x v="3"/>
    <x v="4"/>
  </r>
  <r>
    <s v="O2590"/>
    <d v="2024-07-28T00:00:00"/>
    <x v="0"/>
    <x v="2"/>
    <x v="1"/>
    <s v="C101"/>
    <x v="581"/>
    <s v="B1197"/>
    <x v="590"/>
    <x v="3"/>
    <n v="14.96"/>
    <n v="4"/>
    <n v="59.84"/>
    <x v="0"/>
    <x v="0"/>
  </r>
  <r>
    <s v="O1344"/>
    <d v="2024-04-17T00:00:00"/>
    <x v="3"/>
    <x v="7"/>
    <x v="1"/>
    <s v="C822"/>
    <x v="360"/>
    <s v="B1317"/>
    <x v="591"/>
    <x v="0"/>
    <n v="19.059999999999999"/>
    <n v="4"/>
    <n v="76.239999999999995"/>
    <x v="0"/>
    <x v="1"/>
  </r>
  <r>
    <s v="O3538"/>
    <d v="2022-10-14T00:00:00"/>
    <x v="2"/>
    <x v="10"/>
    <x v="3"/>
    <s v="C286"/>
    <x v="169"/>
    <s v="B1744"/>
    <x v="176"/>
    <x v="0"/>
    <n v="23.97"/>
    <n v="4"/>
    <n v="95.88"/>
    <x v="0"/>
    <x v="7"/>
  </r>
  <r>
    <s v="O1853"/>
    <d v="2024-11-18T00:00:00"/>
    <x v="1"/>
    <x v="5"/>
    <x v="1"/>
    <s v="C623"/>
    <x v="216"/>
    <s v="B1677"/>
    <x v="592"/>
    <x v="1"/>
    <n v="49.82"/>
    <n v="4"/>
    <n v="199.28"/>
    <x v="1"/>
    <x v="3"/>
  </r>
  <r>
    <s v="O3209"/>
    <d v="2023-06-01T00:00:00"/>
    <x v="5"/>
    <x v="1"/>
    <x v="2"/>
    <s v="C388"/>
    <x v="174"/>
    <s v="B1735"/>
    <x v="57"/>
    <x v="2"/>
    <n v="38.49"/>
    <n v="4"/>
    <n v="153.96"/>
    <x v="2"/>
    <x v="2"/>
  </r>
  <r>
    <s v="O2642"/>
    <d v="2023-02-11T00:00:00"/>
    <x v="6"/>
    <x v="3"/>
    <x v="2"/>
    <s v="C947"/>
    <x v="321"/>
    <s v="B1361"/>
    <x v="593"/>
    <x v="2"/>
    <n v="9.41"/>
    <n v="4"/>
    <n v="37.64"/>
    <x v="2"/>
    <x v="6"/>
  </r>
  <r>
    <s v="O3555"/>
    <d v="2025-01-04T00:00:00"/>
    <x v="6"/>
    <x v="11"/>
    <x v="0"/>
    <s v="C251"/>
    <x v="92"/>
    <s v="B1076"/>
    <x v="24"/>
    <x v="1"/>
    <n v="35.549999999999997"/>
    <n v="3"/>
    <n v="106.65"/>
    <x v="0"/>
    <x v="0"/>
  </r>
  <r>
    <s v="O3728"/>
    <d v="2025-03-10T00:00:00"/>
    <x v="1"/>
    <x v="0"/>
    <x v="0"/>
    <s v="C300"/>
    <x v="551"/>
    <s v="B1438"/>
    <x v="594"/>
    <x v="3"/>
    <n v="24.56"/>
    <n v="2"/>
    <n v="49.12"/>
    <x v="2"/>
    <x v="0"/>
  </r>
  <r>
    <s v="O3883"/>
    <d v="2025-08-08T00:00:00"/>
    <x v="2"/>
    <x v="8"/>
    <x v="0"/>
    <s v="C930"/>
    <x v="582"/>
    <s v="B1585"/>
    <x v="595"/>
    <x v="1"/>
    <n v="25.15"/>
    <n v="4"/>
    <n v="100.6"/>
    <x v="0"/>
    <x v="0"/>
  </r>
  <r>
    <s v="O3188"/>
    <d v="2024-08-11T00:00:00"/>
    <x v="0"/>
    <x v="8"/>
    <x v="1"/>
    <s v="C883"/>
    <x v="583"/>
    <s v="B1782"/>
    <x v="596"/>
    <x v="0"/>
    <n v="16.14"/>
    <n v="1"/>
    <n v="16.14"/>
    <x v="1"/>
    <x v="1"/>
  </r>
  <r>
    <s v="O2975"/>
    <d v="2024-07-04T00:00:00"/>
    <x v="5"/>
    <x v="2"/>
    <x v="1"/>
    <s v="C543"/>
    <x v="503"/>
    <s v="B1258"/>
    <x v="253"/>
    <x v="0"/>
    <n v="10.45"/>
    <n v="4"/>
    <n v="41.8"/>
    <x v="2"/>
    <x v="2"/>
  </r>
  <r>
    <s v="O3300"/>
    <d v="2024-12-05T00:00:00"/>
    <x v="5"/>
    <x v="9"/>
    <x v="1"/>
    <s v="C304"/>
    <x v="410"/>
    <s v="B1476"/>
    <x v="597"/>
    <x v="0"/>
    <n v="45.98"/>
    <n v="4"/>
    <n v="183.92"/>
    <x v="2"/>
    <x v="0"/>
  </r>
  <r>
    <s v="O3890"/>
    <d v="2024-04-30T00:00:00"/>
    <x v="4"/>
    <x v="7"/>
    <x v="1"/>
    <s v="C942"/>
    <x v="204"/>
    <s v="B1139"/>
    <x v="598"/>
    <x v="2"/>
    <n v="51.32"/>
    <n v="1"/>
    <n v="51.32"/>
    <x v="0"/>
    <x v="1"/>
  </r>
  <r>
    <s v="O3304"/>
    <d v="2025-08-03T00:00:00"/>
    <x v="0"/>
    <x v="8"/>
    <x v="0"/>
    <s v="C517"/>
    <x v="584"/>
    <s v="B1991"/>
    <x v="599"/>
    <x v="0"/>
    <n v="33.340000000000003"/>
    <n v="2"/>
    <n v="66.680000000000007"/>
    <x v="0"/>
    <x v="5"/>
  </r>
  <r>
    <s v="O2745"/>
    <d v="2024-10-18T00:00:00"/>
    <x v="2"/>
    <x v="10"/>
    <x v="1"/>
    <s v="C874"/>
    <x v="585"/>
    <s v="B1411"/>
    <x v="586"/>
    <x v="1"/>
    <n v="29.59"/>
    <n v="1"/>
    <n v="29.59"/>
    <x v="2"/>
    <x v="6"/>
  </r>
  <r>
    <s v="O2972"/>
    <d v="2024-06-18T00:00:00"/>
    <x v="4"/>
    <x v="1"/>
    <x v="1"/>
    <s v="C406"/>
    <x v="586"/>
    <s v="B1874"/>
    <x v="600"/>
    <x v="3"/>
    <n v="52.43"/>
    <n v="5"/>
    <n v="262.14999999999998"/>
    <x v="0"/>
    <x v="7"/>
  </r>
  <r>
    <s v="O1654"/>
    <d v="2023-04-24T00:00:00"/>
    <x v="1"/>
    <x v="7"/>
    <x v="2"/>
    <s v="C340"/>
    <x v="288"/>
    <s v="B1764"/>
    <x v="601"/>
    <x v="3"/>
    <n v="11.34"/>
    <n v="2"/>
    <n v="22.68"/>
    <x v="0"/>
    <x v="0"/>
  </r>
  <r>
    <s v="O3959"/>
    <d v="2024-09-13T00:00:00"/>
    <x v="2"/>
    <x v="6"/>
    <x v="1"/>
    <s v="C583"/>
    <x v="359"/>
    <s v="B1046"/>
    <x v="498"/>
    <x v="2"/>
    <n v="16.850000000000001"/>
    <n v="1"/>
    <n v="16.850000000000001"/>
    <x v="2"/>
    <x v="2"/>
  </r>
  <r>
    <s v="O3068"/>
    <d v="2025-03-24T00:00:00"/>
    <x v="1"/>
    <x v="0"/>
    <x v="0"/>
    <s v="C290"/>
    <x v="488"/>
    <s v="B1746"/>
    <x v="602"/>
    <x v="0"/>
    <n v="44.86"/>
    <n v="1"/>
    <n v="44.86"/>
    <x v="0"/>
    <x v="6"/>
  </r>
  <r>
    <s v="O3173"/>
    <d v="2024-03-05T00:00:00"/>
    <x v="4"/>
    <x v="0"/>
    <x v="1"/>
    <s v="C350"/>
    <x v="587"/>
    <s v="B1503"/>
    <x v="571"/>
    <x v="0"/>
    <n v="39.24"/>
    <n v="4"/>
    <n v="156.96"/>
    <x v="0"/>
    <x v="2"/>
  </r>
  <r>
    <s v="O1205"/>
    <d v="2023-05-21T00:00:00"/>
    <x v="0"/>
    <x v="4"/>
    <x v="2"/>
    <s v="C775"/>
    <x v="588"/>
    <s v="B1730"/>
    <x v="603"/>
    <x v="3"/>
    <n v="26.25"/>
    <n v="3"/>
    <n v="78.75"/>
    <x v="2"/>
    <x v="1"/>
  </r>
  <r>
    <s v="O3831"/>
    <d v="2025-04-24T00:00:00"/>
    <x v="5"/>
    <x v="7"/>
    <x v="0"/>
    <s v="C610"/>
    <x v="544"/>
    <s v="B1560"/>
    <x v="604"/>
    <x v="0"/>
    <n v="42.27"/>
    <n v="2"/>
    <n v="84.54"/>
    <x v="2"/>
    <x v="0"/>
  </r>
  <r>
    <s v="O1784"/>
    <d v="2023-11-25T00:00:00"/>
    <x v="6"/>
    <x v="5"/>
    <x v="2"/>
    <s v="C249"/>
    <x v="589"/>
    <s v="B1058"/>
    <x v="605"/>
    <x v="0"/>
    <n v="17.670000000000002"/>
    <n v="2"/>
    <n v="35.340000000000003"/>
    <x v="1"/>
    <x v="2"/>
  </r>
  <r>
    <s v="O3544"/>
    <d v="2025-02-12T00:00:00"/>
    <x v="3"/>
    <x v="3"/>
    <x v="0"/>
    <s v="C374"/>
    <x v="590"/>
    <s v="B1257"/>
    <x v="606"/>
    <x v="3"/>
    <n v="54.19"/>
    <n v="3"/>
    <n v="162.57"/>
    <x v="0"/>
    <x v="0"/>
  </r>
  <r>
    <s v="O1760"/>
    <d v="2024-06-20T00:00:00"/>
    <x v="5"/>
    <x v="1"/>
    <x v="1"/>
    <s v="C589"/>
    <x v="591"/>
    <s v="B1773"/>
    <x v="607"/>
    <x v="0"/>
    <n v="41.86"/>
    <n v="2"/>
    <n v="83.72"/>
    <x v="0"/>
    <x v="4"/>
  </r>
  <r>
    <s v="O1815"/>
    <d v="2023-10-03T00:00:00"/>
    <x v="4"/>
    <x v="10"/>
    <x v="2"/>
    <s v="C213"/>
    <x v="592"/>
    <s v="B1652"/>
    <x v="608"/>
    <x v="0"/>
    <n v="34.130000000000003"/>
    <n v="1"/>
    <n v="34.130000000000003"/>
    <x v="0"/>
    <x v="0"/>
  </r>
  <r>
    <s v="O2217"/>
    <d v="2025-05-30T00:00:00"/>
    <x v="2"/>
    <x v="4"/>
    <x v="0"/>
    <s v="C801"/>
    <x v="454"/>
    <s v="B1145"/>
    <x v="609"/>
    <x v="2"/>
    <n v="32.090000000000003"/>
    <n v="4"/>
    <n v="128.36000000000001"/>
    <x v="2"/>
    <x v="2"/>
  </r>
  <r>
    <s v="O3481"/>
    <d v="2024-11-28T00:00:00"/>
    <x v="5"/>
    <x v="5"/>
    <x v="1"/>
    <s v="C719"/>
    <x v="541"/>
    <s v="B1926"/>
    <x v="301"/>
    <x v="3"/>
    <n v="26.03"/>
    <n v="1"/>
    <n v="26.03"/>
    <x v="1"/>
    <x v="0"/>
  </r>
  <r>
    <s v="O3429"/>
    <d v="2025-06-16T00:00:00"/>
    <x v="1"/>
    <x v="1"/>
    <x v="0"/>
    <s v="C749"/>
    <x v="593"/>
    <s v="B1359"/>
    <x v="503"/>
    <x v="3"/>
    <n v="21.75"/>
    <n v="5"/>
    <n v="108.75"/>
    <x v="2"/>
    <x v="2"/>
  </r>
  <r>
    <s v="O2026"/>
    <d v="2024-09-03T00:00:00"/>
    <x v="4"/>
    <x v="6"/>
    <x v="1"/>
    <s v="C750"/>
    <x v="296"/>
    <s v="B1742"/>
    <x v="610"/>
    <x v="2"/>
    <n v="5.64"/>
    <n v="3"/>
    <n v="16.920000000000002"/>
    <x v="1"/>
    <x v="4"/>
  </r>
  <r>
    <s v="O1720"/>
    <d v="2024-12-17T00:00:00"/>
    <x v="4"/>
    <x v="9"/>
    <x v="1"/>
    <s v="C393"/>
    <x v="275"/>
    <s v="B1413"/>
    <x v="374"/>
    <x v="0"/>
    <n v="11.45"/>
    <n v="3"/>
    <n v="34.35"/>
    <x v="1"/>
    <x v="2"/>
  </r>
  <r>
    <s v="O3089"/>
    <d v="2024-10-03T00:00:00"/>
    <x v="5"/>
    <x v="10"/>
    <x v="1"/>
    <s v="C622"/>
    <x v="594"/>
    <s v="B1327"/>
    <x v="131"/>
    <x v="0"/>
    <n v="11.62"/>
    <n v="2"/>
    <n v="23.24"/>
    <x v="0"/>
    <x v="0"/>
  </r>
  <r>
    <s v="O2168"/>
    <d v="2023-10-28T00:00:00"/>
    <x v="6"/>
    <x v="10"/>
    <x v="2"/>
    <s v="C899"/>
    <x v="112"/>
    <s v="B1052"/>
    <x v="611"/>
    <x v="0"/>
    <n v="37.32"/>
    <n v="1"/>
    <n v="37.32"/>
    <x v="0"/>
    <x v="1"/>
  </r>
  <r>
    <s v="O2493"/>
    <d v="2022-09-30T00:00:00"/>
    <x v="2"/>
    <x v="6"/>
    <x v="3"/>
    <s v="C476"/>
    <x v="562"/>
    <s v="B1870"/>
    <x v="111"/>
    <x v="2"/>
    <n v="39.76"/>
    <n v="5"/>
    <n v="198.8"/>
    <x v="0"/>
    <x v="0"/>
  </r>
  <r>
    <s v="O2679"/>
    <d v="2024-10-24T00:00:00"/>
    <x v="5"/>
    <x v="10"/>
    <x v="1"/>
    <s v="C473"/>
    <x v="595"/>
    <s v="B1080"/>
    <x v="477"/>
    <x v="2"/>
    <n v="39.75"/>
    <n v="5"/>
    <n v="198.75"/>
    <x v="0"/>
    <x v="7"/>
  </r>
  <r>
    <s v="O3215"/>
    <d v="2023-08-29T00:00:00"/>
    <x v="4"/>
    <x v="8"/>
    <x v="2"/>
    <s v="C183"/>
    <x v="93"/>
    <s v="B1564"/>
    <x v="274"/>
    <x v="1"/>
    <n v="17.41"/>
    <n v="5"/>
    <n v="87.05"/>
    <x v="2"/>
    <x v="0"/>
  </r>
  <r>
    <s v="O2236"/>
    <d v="2025-07-14T00:00:00"/>
    <x v="1"/>
    <x v="2"/>
    <x v="0"/>
    <s v="C791"/>
    <x v="596"/>
    <s v="B1063"/>
    <x v="612"/>
    <x v="3"/>
    <n v="34.71"/>
    <n v="4"/>
    <n v="138.84"/>
    <x v="1"/>
    <x v="0"/>
  </r>
  <r>
    <s v="O1813"/>
    <d v="2024-06-11T00:00:00"/>
    <x v="4"/>
    <x v="1"/>
    <x v="1"/>
    <s v="C570"/>
    <x v="597"/>
    <s v="B1379"/>
    <x v="88"/>
    <x v="0"/>
    <n v="12.18"/>
    <n v="3"/>
    <n v="36.54"/>
    <x v="2"/>
    <x v="3"/>
  </r>
  <r>
    <s v="O2476"/>
    <d v="2025-02-16T00:00:00"/>
    <x v="0"/>
    <x v="3"/>
    <x v="0"/>
    <s v="C502"/>
    <x v="598"/>
    <s v="B1602"/>
    <x v="17"/>
    <x v="0"/>
    <n v="44.05"/>
    <n v="5"/>
    <n v="220.25"/>
    <x v="2"/>
    <x v="0"/>
  </r>
  <r>
    <s v="O1675"/>
    <d v="2024-08-06T00:00:00"/>
    <x v="4"/>
    <x v="8"/>
    <x v="1"/>
    <s v="C732"/>
    <x v="599"/>
    <s v="B1149"/>
    <x v="572"/>
    <x v="1"/>
    <n v="17.43"/>
    <n v="1"/>
    <n v="17.43"/>
    <x v="1"/>
    <x v="3"/>
  </r>
  <r>
    <s v="O2491"/>
    <d v="2024-06-25T00:00:00"/>
    <x v="4"/>
    <x v="1"/>
    <x v="1"/>
    <s v="C364"/>
    <x v="600"/>
    <s v="B1774"/>
    <x v="613"/>
    <x v="3"/>
    <n v="32.79"/>
    <n v="3"/>
    <n v="98.37"/>
    <x v="0"/>
    <x v="7"/>
  </r>
  <r>
    <s v="O1676"/>
    <d v="2024-06-07T00:00:00"/>
    <x v="2"/>
    <x v="1"/>
    <x v="1"/>
    <s v="C479"/>
    <x v="141"/>
    <s v="B1230"/>
    <x v="614"/>
    <x v="1"/>
    <n v="16.04"/>
    <n v="5"/>
    <n v="80.2"/>
    <x v="3"/>
    <x v="7"/>
  </r>
  <r>
    <s v="O3372"/>
    <d v="2024-01-11T00:00:00"/>
    <x v="5"/>
    <x v="11"/>
    <x v="1"/>
    <s v="C651"/>
    <x v="213"/>
    <s v="B1064"/>
    <x v="190"/>
    <x v="2"/>
    <n v="16.61"/>
    <n v="3"/>
    <n v="49.83"/>
    <x v="0"/>
    <x v="6"/>
  </r>
  <r>
    <s v="O1886"/>
    <d v="2024-09-03T00:00:00"/>
    <x v="4"/>
    <x v="6"/>
    <x v="1"/>
    <s v="C147"/>
    <x v="601"/>
    <s v="B1586"/>
    <x v="117"/>
    <x v="3"/>
    <n v="11.51"/>
    <n v="4"/>
    <n v="46.04"/>
    <x v="2"/>
    <x v="1"/>
  </r>
  <r>
    <s v="O2363"/>
    <d v="2024-05-15T00:00:00"/>
    <x v="3"/>
    <x v="4"/>
    <x v="1"/>
    <s v="C353"/>
    <x v="518"/>
    <s v="B1105"/>
    <x v="543"/>
    <x v="1"/>
    <n v="34.549999999999997"/>
    <n v="1"/>
    <n v="34.549999999999997"/>
    <x v="1"/>
    <x v="3"/>
  </r>
  <r>
    <s v="O1776"/>
    <d v="2024-09-13T00:00:00"/>
    <x v="2"/>
    <x v="6"/>
    <x v="1"/>
    <s v="C873"/>
    <x v="529"/>
    <s v="B1918"/>
    <x v="173"/>
    <x v="3"/>
    <n v="44.16"/>
    <n v="1"/>
    <n v="44.16"/>
    <x v="3"/>
    <x v="4"/>
  </r>
  <r>
    <s v="O2969"/>
    <d v="2025-03-03T00:00:00"/>
    <x v="1"/>
    <x v="0"/>
    <x v="0"/>
    <s v="C280"/>
    <x v="602"/>
    <s v="B1939"/>
    <x v="615"/>
    <x v="3"/>
    <n v="27.97"/>
    <n v="2"/>
    <n v="55.94"/>
    <x v="0"/>
    <x v="3"/>
  </r>
  <r>
    <s v="O2687"/>
    <d v="2025-02-01T00:00:00"/>
    <x v="6"/>
    <x v="3"/>
    <x v="0"/>
    <s v="C275"/>
    <x v="505"/>
    <s v="B1560"/>
    <x v="616"/>
    <x v="1"/>
    <n v="40.74"/>
    <n v="3"/>
    <n v="122.22"/>
    <x v="0"/>
    <x v="0"/>
  </r>
  <r>
    <s v="O3011"/>
    <d v="2023-11-02T00:00:00"/>
    <x v="5"/>
    <x v="5"/>
    <x v="2"/>
    <s v="C252"/>
    <x v="603"/>
    <s v="B1774"/>
    <x v="613"/>
    <x v="0"/>
    <n v="47.09"/>
    <n v="3"/>
    <n v="141.27000000000001"/>
    <x v="0"/>
    <x v="0"/>
  </r>
  <r>
    <s v="O3026"/>
    <d v="2024-10-17T00:00:00"/>
    <x v="5"/>
    <x v="10"/>
    <x v="1"/>
    <s v="C504"/>
    <x v="604"/>
    <s v="B1109"/>
    <x v="220"/>
    <x v="1"/>
    <n v="29.67"/>
    <n v="1"/>
    <n v="29.67"/>
    <x v="0"/>
    <x v="1"/>
  </r>
  <r>
    <s v="O3499"/>
    <d v="2025-05-30T00:00:00"/>
    <x v="2"/>
    <x v="4"/>
    <x v="0"/>
    <s v="C436"/>
    <x v="605"/>
    <s v="B1119"/>
    <x v="551"/>
    <x v="0"/>
    <n v="15.65"/>
    <n v="5"/>
    <n v="78.25"/>
    <x v="0"/>
    <x v="2"/>
  </r>
  <r>
    <s v="O1449"/>
    <d v="2023-11-01T00:00:00"/>
    <x v="3"/>
    <x v="5"/>
    <x v="2"/>
    <s v="C196"/>
    <x v="21"/>
    <s v="B1532"/>
    <x v="617"/>
    <x v="2"/>
    <n v="22.88"/>
    <n v="3"/>
    <n v="68.64"/>
    <x v="1"/>
    <x v="3"/>
  </r>
  <r>
    <s v="O1199"/>
    <d v="2023-04-16T00:00:00"/>
    <x v="0"/>
    <x v="7"/>
    <x v="2"/>
    <s v="C850"/>
    <x v="558"/>
    <s v="B1844"/>
    <x v="618"/>
    <x v="0"/>
    <n v="21.78"/>
    <n v="3"/>
    <n v="65.34"/>
    <x v="1"/>
    <x v="0"/>
  </r>
  <r>
    <s v="O3583"/>
    <d v="2023-06-22T00:00:00"/>
    <x v="5"/>
    <x v="1"/>
    <x v="2"/>
    <s v="C266"/>
    <x v="570"/>
    <s v="B1098"/>
    <x v="451"/>
    <x v="0"/>
    <n v="8.64"/>
    <n v="3"/>
    <n v="25.92"/>
    <x v="0"/>
    <x v="0"/>
  </r>
  <r>
    <s v="O3655"/>
    <d v="2024-03-11T00:00:00"/>
    <x v="1"/>
    <x v="0"/>
    <x v="1"/>
    <s v="C234"/>
    <x v="606"/>
    <s v="B1069"/>
    <x v="12"/>
    <x v="0"/>
    <n v="21.77"/>
    <n v="3"/>
    <n v="65.31"/>
    <x v="0"/>
    <x v="6"/>
  </r>
  <r>
    <s v="O1358"/>
    <d v="2024-11-27T00:00:00"/>
    <x v="3"/>
    <x v="5"/>
    <x v="1"/>
    <s v="C842"/>
    <x v="607"/>
    <s v="B1080"/>
    <x v="619"/>
    <x v="0"/>
    <n v="41.53"/>
    <n v="3"/>
    <n v="124.59"/>
    <x v="3"/>
    <x v="3"/>
  </r>
  <r>
    <s v="O1761"/>
    <d v="2023-03-13T00:00:00"/>
    <x v="1"/>
    <x v="0"/>
    <x v="2"/>
    <s v="C939"/>
    <x v="608"/>
    <s v="B1994"/>
    <x v="620"/>
    <x v="0"/>
    <n v="32.32"/>
    <n v="5"/>
    <n v="161.6"/>
    <x v="3"/>
    <x v="7"/>
  </r>
  <r>
    <s v="O2162"/>
    <d v="2023-03-19T00:00:00"/>
    <x v="0"/>
    <x v="0"/>
    <x v="2"/>
    <s v="C960"/>
    <x v="609"/>
    <s v="B1782"/>
    <x v="596"/>
    <x v="1"/>
    <n v="17.88"/>
    <n v="3"/>
    <n v="53.64"/>
    <x v="0"/>
    <x v="2"/>
  </r>
  <r>
    <s v="O2684"/>
    <d v="2023-09-26T00:00:00"/>
    <x v="4"/>
    <x v="6"/>
    <x v="2"/>
    <s v="C252"/>
    <x v="603"/>
    <s v="B1085"/>
    <x v="621"/>
    <x v="2"/>
    <n v="36.54"/>
    <n v="1"/>
    <n v="36.54"/>
    <x v="1"/>
    <x v="6"/>
  </r>
  <r>
    <s v="O3922"/>
    <d v="2024-12-05T00:00:00"/>
    <x v="5"/>
    <x v="9"/>
    <x v="1"/>
    <s v="C913"/>
    <x v="610"/>
    <s v="B1939"/>
    <x v="615"/>
    <x v="2"/>
    <n v="22.42"/>
    <n v="1"/>
    <n v="22.42"/>
    <x v="2"/>
    <x v="6"/>
  </r>
  <r>
    <s v="O2159"/>
    <d v="2024-10-12T00:00:00"/>
    <x v="6"/>
    <x v="10"/>
    <x v="1"/>
    <s v="C471"/>
    <x v="611"/>
    <s v="B1828"/>
    <x v="262"/>
    <x v="0"/>
    <n v="13.02"/>
    <n v="3"/>
    <n v="39.06"/>
    <x v="1"/>
    <x v="0"/>
  </r>
  <r>
    <s v="O1516"/>
    <d v="2024-08-19T00:00:00"/>
    <x v="1"/>
    <x v="8"/>
    <x v="1"/>
    <s v="C501"/>
    <x v="612"/>
    <s v="B1729"/>
    <x v="539"/>
    <x v="2"/>
    <n v="14.41"/>
    <n v="3"/>
    <n v="43.23"/>
    <x v="2"/>
    <x v="0"/>
  </r>
  <r>
    <s v="O1057"/>
    <d v="2024-07-07T00:00:00"/>
    <x v="0"/>
    <x v="2"/>
    <x v="1"/>
    <s v="C325"/>
    <x v="613"/>
    <s v="B1368"/>
    <x v="540"/>
    <x v="2"/>
    <n v="14.93"/>
    <n v="1"/>
    <n v="14.93"/>
    <x v="0"/>
    <x v="7"/>
  </r>
  <r>
    <s v="O2478"/>
    <d v="2024-01-20T00:00:00"/>
    <x v="6"/>
    <x v="11"/>
    <x v="1"/>
    <s v="C553"/>
    <x v="614"/>
    <s v="B1554"/>
    <x v="622"/>
    <x v="1"/>
    <n v="36.79"/>
    <n v="1"/>
    <n v="36.79"/>
    <x v="2"/>
    <x v="2"/>
  </r>
  <r>
    <s v="O3455"/>
    <d v="2024-05-19T00:00:00"/>
    <x v="0"/>
    <x v="4"/>
    <x v="1"/>
    <s v="C428"/>
    <x v="395"/>
    <s v="B1782"/>
    <x v="282"/>
    <x v="0"/>
    <n v="24.44"/>
    <n v="1"/>
    <n v="24.44"/>
    <x v="2"/>
    <x v="5"/>
  </r>
  <r>
    <s v="O3385"/>
    <d v="2025-03-22T00:00:00"/>
    <x v="6"/>
    <x v="0"/>
    <x v="0"/>
    <s v="C165"/>
    <x v="286"/>
    <s v="B1036"/>
    <x v="125"/>
    <x v="2"/>
    <n v="6.42"/>
    <n v="4"/>
    <n v="25.68"/>
    <x v="1"/>
    <x v="0"/>
  </r>
  <r>
    <s v="O3400"/>
    <d v="2022-09-22T00:00:00"/>
    <x v="5"/>
    <x v="6"/>
    <x v="3"/>
    <s v="C210"/>
    <x v="322"/>
    <s v="B1300"/>
    <x v="479"/>
    <x v="0"/>
    <n v="48.66"/>
    <n v="4"/>
    <n v="194.64"/>
    <x v="2"/>
    <x v="0"/>
  </r>
  <r>
    <s v="O2730"/>
    <d v="2025-06-02T00:00:00"/>
    <x v="1"/>
    <x v="1"/>
    <x v="0"/>
    <s v="C426"/>
    <x v="253"/>
    <s v="B1518"/>
    <x v="623"/>
    <x v="0"/>
    <n v="30.28"/>
    <n v="4"/>
    <n v="121.12"/>
    <x v="0"/>
    <x v="2"/>
  </r>
  <r>
    <s v="O3633"/>
    <d v="2023-11-16T00:00:00"/>
    <x v="5"/>
    <x v="5"/>
    <x v="2"/>
    <s v="C982"/>
    <x v="615"/>
    <s v="B1536"/>
    <x v="624"/>
    <x v="3"/>
    <n v="17.09"/>
    <n v="3"/>
    <n v="51.27"/>
    <x v="2"/>
    <x v="2"/>
  </r>
  <r>
    <s v="O1854"/>
    <d v="2023-01-03T00:00:00"/>
    <x v="4"/>
    <x v="11"/>
    <x v="2"/>
    <s v="C816"/>
    <x v="148"/>
    <s v="B1716"/>
    <x v="625"/>
    <x v="0"/>
    <n v="46.08"/>
    <n v="2"/>
    <n v="92.16"/>
    <x v="1"/>
    <x v="3"/>
  </r>
  <r>
    <s v="O1682"/>
    <d v="2023-07-03T00:00:00"/>
    <x v="1"/>
    <x v="2"/>
    <x v="2"/>
    <s v="C272"/>
    <x v="616"/>
    <s v="B1875"/>
    <x v="52"/>
    <x v="0"/>
    <n v="40.43"/>
    <n v="2"/>
    <n v="80.86"/>
    <x v="0"/>
    <x v="0"/>
  </r>
  <r>
    <s v="O3250"/>
    <d v="2024-07-11T00:00:00"/>
    <x v="5"/>
    <x v="2"/>
    <x v="1"/>
    <s v="C329"/>
    <x v="247"/>
    <s v="B1173"/>
    <x v="626"/>
    <x v="2"/>
    <n v="46.18"/>
    <n v="3"/>
    <n v="138.54"/>
    <x v="0"/>
    <x v="3"/>
  </r>
  <r>
    <s v="O1704"/>
    <d v="2023-08-23T00:00:00"/>
    <x v="3"/>
    <x v="8"/>
    <x v="2"/>
    <s v="C241"/>
    <x v="617"/>
    <s v="B1390"/>
    <x v="627"/>
    <x v="0"/>
    <n v="42.19"/>
    <n v="1"/>
    <n v="42.19"/>
    <x v="2"/>
    <x v="0"/>
  </r>
  <r>
    <s v="O3258"/>
    <d v="2024-03-20T00:00:00"/>
    <x v="3"/>
    <x v="0"/>
    <x v="1"/>
    <s v="C583"/>
    <x v="359"/>
    <s v="B1440"/>
    <x v="450"/>
    <x v="0"/>
    <n v="28.47"/>
    <n v="5"/>
    <n v="142.35"/>
    <x v="1"/>
    <x v="3"/>
  </r>
  <r>
    <s v="O3985"/>
    <d v="2022-10-17T00:00:00"/>
    <x v="1"/>
    <x v="10"/>
    <x v="3"/>
    <s v="C199"/>
    <x v="618"/>
    <s v="B1795"/>
    <x v="66"/>
    <x v="0"/>
    <n v="13.87"/>
    <n v="1"/>
    <n v="13.87"/>
    <x v="1"/>
    <x v="5"/>
  </r>
  <r>
    <s v="O1193"/>
    <d v="2024-07-28T00:00:00"/>
    <x v="0"/>
    <x v="2"/>
    <x v="1"/>
    <s v="C746"/>
    <x v="619"/>
    <s v="B1701"/>
    <x v="628"/>
    <x v="1"/>
    <n v="41.07"/>
    <n v="2"/>
    <n v="82.14"/>
    <x v="1"/>
    <x v="0"/>
  </r>
  <r>
    <s v="O3490"/>
    <d v="2024-12-19T00:00:00"/>
    <x v="5"/>
    <x v="9"/>
    <x v="1"/>
    <s v="C266"/>
    <x v="620"/>
    <s v="B1729"/>
    <x v="629"/>
    <x v="1"/>
    <n v="45.04"/>
    <n v="4"/>
    <n v="180.16"/>
    <x v="1"/>
    <x v="2"/>
  </r>
  <r>
    <s v="O2126"/>
    <d v="2023-10-01T00:00:00"/>
    <x v="0"/>
    <x v="10"/>
    <x v="2"/>
    <s v="C852"/>
    <x v="621"/>
    <s v="B1409"/>
    <x v="630"/>
    <x v="2"/>
    <n v="11.12"/>
    <n v="2"/>
    <n v="22.24"/>
    <x v="2"/>
    <x v="4"/>
  </r>
  <r>
    <s v="O2813"/>
    <d v="2022-10-22T00:00:00"/>
    <x v="6"/>
    <x v="10"/>
    <x v="3"/>
    <s v="C713"/>
    <x v="222"/>
    <s v="B1064"/>
    <x v="190"/>
    <x v="0"/>
    <n v="20.92"/>
    <n v="2"/>
    <n v="41.84"/>
    <x v="0"/>
    <x v="2"/>
  </r>
  <r>
    <s v="O3836"/>
    <d v="2023-12-31T00:00:00"/>
    <x v="0"/>
    <x v="9"/>
    <x v="2"/>
    <s v="C987"/>
    <x v="622"/>
    <s v="B1034"/>
    <x v="631"/>
    <x v="0"/>
    <n v="14.46"/>
    <n v="1"/>
    <n v="14.46"/>
    <x v="0"/>
    <x v="0"/>
  </r>
  <r>
    <s v="O2352"/>
    <d v="2023-07-12T00:00:00"/>
    <x v="3"/>
    <x v="2"/>
    <x v="2"/>
    <s v="C717"/>
    <x v="142"/>
    <s v="B1217"/>
    <x v="390"/>
    <x v="2"/>
    <n v="56.99"/>
    <n v="5"/>
    <n v="284.95"/>
    <x v="1"/>
    <x v="1"/>
  </r>
  <r>
    <s v="O3642"/>
    <d v="2024-03-09T00:00:00"/>
    <x v="6"/>
    <x v="0"/>
    <x v="1"/>
    <s v="C995"/>
    <x v="623"/>
    <s v="B1160"/>
    <x v="141"/>
    <x v="0"/>
    <n v="7.09"/>
    <n v="3"/>
    <n v="21.27"/>
    <x v="1"/>
    <x v="0"/>
  </r>
  <r>
    <s v="O3017"/>
    <d v="2024-05-16T00:00:00"/>
    <x v="5"/>
    <x v="4"/>
    <x v="1"/>
    <s v="C484"/>
    <x v="624"/>
    <s v="B1036"/>
    <x v="125"/>
    <x v="1"/>
    <n v="6.28"/>
    <n v="3"/>
    <n v="18.84"/>
    <x v="0"/>
    <x v="2"/>
  </r>
  <r>
    <s v="O2902"/>
    <d v="2025-07-28T00:00:00"/>
    <x v="1"/>
    <x v="2"/>
    <x v="0"/>
    <s v="C441"/>
    <x v="625"/>
    <s v="B1006"/>
    <x v="632"/>
    <x v="0"/>
    <n v="34.97"/>
    <n v="3"/>
    <n v="104.91"/>
    <x v="0"/>
    <x v="3"/>
  </r>
  <r>
    <s v="O3933"/>
    <d v="2025-06-18T00:00:00"/>
    <x v="3"/>
    <x v="1"/>
    <x v="0"/>
    <s v="C988"/>
    <x v="626"/>
    <s v="B1768"/>
    <x v="63"/>
    <x v="2"/>
    <n v="18.899999999999999"/>
    <n v="5"/>
    <n v="94.5"/>
    <x v="0"/>
    <x v="2"/>
  </r>
  <r>
    <s v="O1126"/>
    <d v="2023-02-02T00:00:00"/>
    <x v="5"/>
    <x v="3"/>
    <x v="2"/>
    <s v="C864"/>
    <x v="627"/>
    <s v="B1316"/>
    <x v="633"/>
    <x v="2"/>
    <n v="6.27"/>
    <n v="3"/>
    <n v="18.809999999999999"/>
    <x v="0"/>
    <x v="7"/>
  </r>
  <r>
    <s v="O1195"/>
    <d v="2024-09-13T00:00:00"/>
    <x v="2"/>
    <x v="6"/>
    <x v="1"/>
    <s v="C944"/>
    <x v="628"/>
    <s v="B1640"/>
    <x v="634"/>
    <x v="1"/>
    <n v="44.56"/>
    <n v="1"/>
    <n v="44.56"/>
    <x v="3"/>
    <x v="3"/>
  </r>
  <r>
    <s v="O3616"/>
    <d v="2023-02-18T00:00:00"/>
    <x v="6"/>
    <x v="3"/>
    <x v="2"/>
    <s v="C464"/>
    <x v="629"/>
    <s v="B1357"/>
    <x v="214"/>
    <x v="2"/>
    <n v="56.71"/>
    <n v="4"/>
    <n v="226.84"/>
    <x v="2"/>
    <x v="0"/>
  </r>
  <r>
    <s v="O2071"/>
    <d v="2024-05-07T00:00:00"/>
    <x v="4"/>
    <x v="4"/>
    <x v="1"/>
    <s v="C155"/>
    <x v="630"/>
    <s v="B1482"/>
    <x v="44"/>
    <x v="2"/>
    <n v="48.95"/>
    <n v="2"/>
    <n v="97.9"/>
    <x v="0"/>
    <x v="7"/>
  </r>
  <r>
    <s v="O3582"/>
    <d v="2025-06-27T00:00:00"/>
    <x v="2"/>
    <x v="1"/>
    <x v="0"/>
    <s v="C563"/>
    <x v="631"/>
    <s v="B1624"/>
    <x v="635"/>
    <x v="2"/>
    <n v="26.02"/>
    <n v="3"/>
    <n v="78.06"/>
    <x v="0"/>
    <x v="7"/>
  </r>
  <r>
    <s v="O1834"/>
    <d v="2023-05-17T00:00:00"/>
    <x v="3"/>
    <x v="4"/>
    <x v="2"/>
    <s v="C280"/>
    <x v="602"/>
    <s v="B1351"/>
    <x v="636"/>
    <x v="3"/>
    <n v="21.28"/>
    <n v="4"/>
    <n v="85.12"/>
    <x v="2"/>
    <x v="3"/>
  </r>
  <r>
    <s v="O2788"/>
    <d v="2023-08-17T00:00:00"/>
    <x v="5"/>
    <x v="8"/>
    <x v="2"/>
    <s v="C780"/>
    <x v="153"/>
    <s v="B1250"/>
    <x v="637"/>
    <x v="0"/>
    <n v="31.02"/>
    <n v="3"/>
    <n v="93.06"/>
    <x v="0"/>
    <x v="2"/>
  </r>
  <r>
    <s v="O3013"/>
    <d v="2025-06-27T00:00:00"/>
    <x v="2"/>
    <x v="1"/>
    <x v="0"/>
    <s v="C569"/>
    <x v="632"/>
    <s v="B1764"/>
    <x v="287"/>
    <x v="0"/>
    <n v="53.5"/>
    <n v="4"/>
    <n v="214"/>
    <x v="0"/>
    <x v="2"/>
  </r>
  <r>
    <s v="O1553"/>
    <d v="2024-09-21T00:00:00"/>
    <x v="6"/>
    <x v="6"/>
    <x v="1"/>
    <s v="C392"/>
    <x v="633"/>
    <s v="B1623"/>
    <x v="638"/>
    <x v="2"/>
    <n v="48.51"/>
    <n v="3"/>
    <n v="145.53"/>
    <x v="0"/>
    <x v="1"/>
  </r>
  <r>
    <s v="O3103"/>
    <d v="2023-09-10T00:00:00"/>
    <x v="0"/>
    <x v="6"/>
    <x v="2"/>
    <s v="C364"/>
    <x v="600"/>
    <s v="B1489"/>
    <x v="470"/>
    <x v="0"/>
    <n v="8.1199999999999992"/>
    <n v="2"/>
    <n v="16.239999999999998"/>
    <x v="0"/>
    <x v="7"/>
  </r>
  <r>
    <s v="O3918"/>
    <d v="2023-12-14T00:00:00"/>
    <x v="5"/>
    <x v="9"/>
    <x v="2"/>
    <s v="C799"/>
    <x v="634"/>
    <s v="B1555"/>
    <x v="71"/>
    <x v="0"/>
    <n v="36.15"/>
    <n v="1"/>
    <n v="36.15"/>
    <x v="0"/>
    <x v="1"/>
  </r>
  <r>
    <s v="O2930"/>
    <d v="2022-12-14T00:00:00"/>
    <x v="3"/>
    <x v="9"/>
    <x v="3"/>
    <s v="C710"/>
    <x v="525"/>
    <s v="B1072"/>
    <x v="639"/>
    <x v="0"/>
    <n v="26.88"/>
    <n v="2"/>
    <n v="53.76"/>
    <x v="2"/>
    <x v="1"/>
  </r>
  <r>
    <s v="O3332"/>
    <d v="2025-02-03T00:00:00"/>
    <x v="1"/>
    <x v="3"/>
    <x v="0"/>
    <s v="C849"/>
    <x v="635"/>
    <s v="B1451"/>
    <x v="640"/>
    <x v="3"/>
    <n v="53.92"/>
    <n v="3"/>
    <n v="161.76"/>
    <x v="0"/>
    <x v="2"/>
  </r>
  <r>
    <s v="O2232"/>
    <d v="2023-06-21T00:00:00"/>
    <x v="3"/>
    <x v="1"/>
    <x v="2"/>
    <s v="C417"/>
    <x v="636"/>
    <s v="B1253"/>
    <x v="641"/>
    <x v="0"/>
    <n v="33.22"/>
    <n v="1"/>
    <n v="33.22"/>
    <x v="1"/>
    <x v="2"/>
  </r>
  <r>
    <s v="O3057"/>
    <d v="2023-03-09T00:00:00"/>
    <x v="5"/>
    <x v="0"/>
    <x v="2"/>
    <s v="C140"/>
    <x v="637"/>
    <s v="B1841"/>
    <x v="271"/>
    <x v="2"/>
    <n v="18"/>
    <n v="4"/>
    <n v="72"/>
    <x v="2"/>
    <x v="3"/>
  </r>
  <r>
    <s v="O3071"/>
    <d v="2025-05-06T00:00:00"/>
    <x v="4"/>
    <x v="4"/>
    <x v="0"/>
    <s v="C100"/>
    <x v="638"/>
    <s v="B1344"/>
    <x v="210"/>
    <x v="1"/>
    <n v="31.43"/>
    <n v="3"/>
    <n v="94.29"/>
    <x v="1"/>
    <x v="2"/>
  </r>
  <r>
    <s v="O3552"/>
    <d v="2024-09-05T00:00:00"/>
    <x v="5"/>
    <x v="6"/>
    <x v="1"/>
    <s v="C517"/>
    <x v="432"/>
    <s v="B1114"/>
    <x v="642"/>
    <x v="2"/>
    <n v="9.52"/>
    <n v="4"/>
    <n v="38.08"/>
    <x v="1"/>
    <x v="3"/>
  </r>
  <r>
    <s v="O2779"/>
    <d v="2023-04-03T00:00:00"/>
    <x v="1"/>
    <x v="7"/>
    <x v="2"/>
    <s v="C999"/>
    <x v="501"/>
    <s v="B1451"/>
    <x v="640"/>
    <x v="2"/>
    <n v="38.799999999999997"/>
    <n v="4"/>
    <n v="155.19999999999999"/>
    <x v="1"/>
    <x v="2"/>
  </r>
  <r>
    <s v="O3325"/>
    <d v="2024-08-28T00:00:00"/>
    <x v="3"/>
    <x v="8"/>
    <x v="1"/>
    <s v="C365"/>
    <x v="524"/>
    <s v="B1647"/>
    <x v="643"/>
    <x v="0"/>
    <n v="22.1"/>
    <n v="2"/>
    <n v="44.2"/>
    <x v="2"/>
    <x v="0"/>
  </r>
  <r>
    <s v="O1712"/>
    <d v="2024-03-01T00:00:00"/>
    <x v="2"/>
    <x v="0"/>
    <x v="1"/>
    <s v="C143"/>
    <x v="639"/>
    <s v="B1240"/>
    <x v="644"/>
    <x v="1"/>
    <n v="14.38"/>
    <n v="3"/>
    <n v="43.14"/>
    <x v="3"/>
    <x v="2"/>
  </r>
  <r>
    <s v="O2438"/>
    <d v="2024-10-28T00:00:00"/>
    <x v="1"/>
    <x v="10"/>
    <x v="1"/>
    <s v="C743"/>
    <x v="468"/>
    <s v="B1305"/>
    <x v="645"/>
    <x v="0"/>
    <n v="21.47"/>
    <n v="1"/>
    <n v="21.47"/>
    <x v="2"/>
    <x v="7"/>
  </r>
  <r>
    <s v="O3562"/>
    <d v="2022-11-05T00:00:00"/>
    <x v="6"/>
    <x v="5"/>
    <x v="3"/>
    <s v="C310"/>
    <x v="3"/>
    <s v="B1357"/>
    <x v="101"/>
    <x v="2"/>
    <n v="32.86"/>
    <n v="2"/>
    <n v="65.72"/>
    <x v="1"/>
    <x v="2"/>
  </r>
  <r>
    <s v="O2873"/>
    <d v="2023-08-17T00:00:00"/>
    <x v="5"/>
    <x v="8"/>
    <x v="2"/>
    <s v="C353"/>
    <x v="518"/>
    <s v="B1217"/>
    <x v="390"/>
    <x v="0"/>
    <n v="51.72"/>
    <n v="2"/>
    <n v="103.44"/>
    <x v="0"/>
    <x v="1"/>
  </r>
  <r>
    <s v="O1091"/>
    <d v="2024-05-11T00:00:00"/>
    <x v="6"/>
    <x v="4"/>
    <x v="1"/>
    <s v="C712"/>
    <x v="429"/>
    <s v="B1580"/>
    <x v="646"/>
    <x v="0"/>
    <n v="15.2"/>
    <n v="1"/>
    <n v="15.2"/>
    <x v="1"/>
    <x v="1"/>
  </r>
  <r>
    <s v="O2509"/>
    <d v="2024-03-30T00:00:00"/>
    <x v="6"/>
    <x v="0"/>
    <x v="1"/>
    <s v="C699"/>
    <x v="640"/>
    <s v="B1258"/>
    <x v="253"/>
    <x v="2"/>
    <n v="14.95"/>
    <n v="4"/>
    <n v="59.8"/>
    <x v="0"/>
    <x v="0"/>
  </r>
  <r>
    <s v="O3277"/>
    <d v="2025-06-15T00:00:00"/>
    <x v="0"/>
    <x v="1"/>
    <x v="0"/>
    <s v="C131"/>
    <x v="641"/>
    <s v="B1251"/>
    <x v="84"/>
    <x v="0"/>
    <n v="32.049999999999997"/>
    <n v="2"/>
    <n v="64.099999999999994"/>
    <x v="2"/>
    <x v="0"/>
  </r>
  <r>
    <s v="O2184"/>
    <d v="2023-10-09T00:00:00"/>
    <x v="1"/>
    <x v="10"/>
    <x v="2"/>
    <s v="C660"/>
    <x v="642"/>
    <s v="B1724"/>
    <x v="647"/>
    <x v="2"/>
    <n v="8.34"/>
    <n v="2"/>
    <n v="16.68"/>
    <x v="3"/>
    <x v="0"/>
  </r>
  <r>
    <s v="O1835"/>
    <d v="2024-07-03T00:00:00"/>
    <x v="3"/>
    <x v="2"/>
    <x v="1"/>
    <s v="C246"/>
    <x v="374"/>
    <s v="B1340"/>
    <x v="648"/>
    <x v="2"/>
    <n v="9.83"/>
    <n v="1"/>
    <n v="9.83"/>
    <x v="1"/>
    <x v="4"/>
  </r>
  <r>
    <s v="O3469"/>
    <d v="2023-01-08T00:00:00"/>
    <x v="0"/>
    <x v="11"/>
    <x v="2"/>
    <s v="C562"/>
    <x v="293"/>
    <s v="B1725"/>
    <x v="275"/>
    <x v="1"/>
    <n v="10.67"/>
    <n v="2"/>
    <n v="21.34"/>
    <x v="0"/>
    <x v="0"/>
  </r>
  <r>
    <s v="O2876"/>
    <d v="2024-03-10T00:00:00"/>
    <x v="0"/>
    <x v="0"/>
    <x v="1"/>
    <s v="C187"/>
    <x v="418"/>
    <s v="B1715"/>
    <x v="243"/>
    <x v="2"/>
    <n v="40.770000000000003"/>
    <n v="3"/>
    <n v="122.31"/>
    <x v="0"/>
    <x v="2"/>
  </r>
  <r>
    <s v="O3074"/>
    <d v="2022-12-03T00:00:00"/>
    <x v="6"/>
    <x v="9"/>
    <x v="3"/>
    <s v="C880"/>
    <x v="643"/>
    <s v="B1474"/>
    <x v="649"/>
    <x v="2"/>
    <n v="15.94"/>
    <n v="1"/>
    <n v="15.94"/>
    <x v="1"/>
    <x v="2"/>
  </r>
  <r>
    <s v="O2947"/>
    <d v="2023-08-23T00:00:00"/>
    <x v="3"/>
    <x v="8"/>
    <x v="2"/>
    <s v="C959"/>
    <x v="644"/>
    <s v="B1069"/>
    <x v="248"/>
    <x v="3"/>
    <n v="45.83"/>
    <n v="2"/>
    <n v="91.66"/>
    <x v="0"/>
    <x v="0"/>
  </r>
  <r>
    <s v="O3585"/>
    <d v="2023-03-22T00:00:00"/>
    <x v="3"/>
    <x v="0"/>
    <x v="2"/>
    <s v="C703"/>
    <x v="40"/>
    <s v="B1003"/>
    <x v="650"/>
    <x v="0"/>
    <n v="44.29"/>
    <n v="3"/>
    <n v="132.87"/>
    <x v="0"/>
    <x v="0"/>
  </r>
  <r>
    <s v="O2273"/>
    <d v="2024-07-06T00:00:00"/>
    <x v="6"/>
    <x v="2"/>
    <x v="1"/>
    <s v="C902"/>
    <x v="645"/>
    <s v="B1539"/>
    <x v="475"/>
    <x v="2"/>
    <n v="53.12"/>
    <n v="5"/>
    <n v="265.60000000000002"/>
    <x v="0"/>
    <x v="0"/>
  </r>
  <r>
    <s v="O1950"/>
    <d v="2023-06-13T00:00:00"/>
    <x v="4"/>
    <x v="1"/>
    <x v="2"/>
    <s v="C616"/>
    <x v="646"/>
    <s v="B1932"/>
    <x v="651"/>
    <x v="1"/>
    <n v="38.24"/>
    <n v="5"/>
    <n v="191.2"/>
    <x v="2"/>
    <x v="0"/>
  </r>
  <r>
    <s v="O3413"/>
    <d v="2023-06-23T00:00:00"/>
    <x v="2"/>
    <x v="1"/>
    <x v="2"/>
    <s v="C417"/>
    <x v="636"/>
    <s v="B1179"/>
    <x v="652"/>
    <x v="2"/>
    <n v="50.22"/>
    <n v="3"/>
    <n v="150.66"/>
    <x v="0"/>
    <x v="1"/>
  </r>
  <r>
    <s v="O2251"/>
    <d v="2025-03-31T00:00:00"/>
    <x v="1"/>
    <x v="0"/>
    <x v="0"/>
    <s v="C152"/>
    <x v="48"/>
    <s v="B1894"/>
    <x v="653"/>
    <x v="0"/>
    <n v="7.04"/>
    <n v="4"/>
    <n v="28.16"/>
    <x v="0"/>
    <x v="6"/>
  </r>
  <r>
    <s v="O2253"/>
    <d v="2024-03-15T00:00:00"/>
    <x v="2"/>
    <x v="0"/>
    <x v="1"/>
    <s v="C567"/>
    <x v="647"/>
    <s v="B1179"/>
    <x v="652"/>
    <x v="0"/>
    <n v="49.34"/>
    <n v="2"/>
    <n v="98.68"/>
    <x v="0"/>
    <x v="2"/>
  </r>
  <r>
    <s v="O3779"/>
    <d v="2025-08-08T00:00:00"/>
    <x v="2"/>
    <x v="8"/>
    <x v="0"/>
    <s v="C558"/>
    <x v="648"/>
    <s v="B1882"/>
    <x v="489"/>
    <x v="2"/>
    <n v="15.18"/>
    <n v="3"/>
    <n v="45.54"/>
    <x v="0"/>
    <x v="0"/>
  </r>
  <r>
    <s v="O3818"/>
    <d v="2024-06-16T00:00:00"/>
    <x v="0"/>
    <x v="1"/>
    <x v="1"/>
    <s v="C573"/>
    <x v="649"/>
    <s v="B1210"/>
    <x v="654"/>
    <x v="0"/>
    <n v="25.54"/>
    <n v="3"/>
    <n v="76.62"/>
    <x v="2"/>
    <x v="7"/>
  </r>
  <r>
    <s v="O3820"/>
    <d v="2023-02-25T00:00:00"/>
    <x v="6"/>
    <x v="3"/>
    <x v="2"/>
    <s v="C773"/>
    <x v="650"/>
    <s v="B1691"/>
    <x v="655"/>
    <x v="0"/>
    <n v="18.18"/>
    <n v="3"/>
    <n v="54.54"/>
    <x v="0"/>
    <x v="0"/>
  </r>
  <r>
    <s v="O3792"/>
    <d v="2022-09-16T00:00:00"/>
    <x v="2"/>
    <x v="6"/>
    <x v="3"/>
    <s v="C959"/>
    <x v="542"/>
    <s v="B1243"/>
    <x v="440"/>
    <x v="1"/>
    <n v="45.2"/>
    <n v="4"/>
    <n v="180.8"/>
    <x v="0"/>
    <x v="0"/>
  </r>
  <r>
    <s v="O1936"/>
    <d v="2023-01-29T00:00:00"/>
    <x v="0"/>
    <x v="11"/>
    <x v="2"/>
    <s v="C881"/>
    <x v="651"/>
    <s v="B1657"/>
    <x v="656"/>
    <x v="2"/>
    <n v="41.92"/>
    <n v="3"/>
    <n v="125.76"/>
    <x v="0"/>
    <x v="0"/>
  </r>
  <r>
    <s v="O3187"/>
    <d v="2024-04-10T00:00:00"/>
    <x v="3"/>
    <x v="7"/>
    <x v="1"/>
    <s v="C828"/>
    <x v="652"/>
    <s v="B1718"/>
    <x v="657"/>
    <x v="3"/>
    <n v="13.17"/>
    <n v="1"/>
    <n v="13.17"/>
    <x v="0"/>
    <x v="3"/>
  </r>
  <r>
    <s v="O3127"/>
    <d v="2024-04-06T00:00:00"/>
    <x v="6"/>
    <x v="7"/>
    <x v="1"/>
    <s v="C100"/>
    <x v="638"/>
    <s v="B1072"/>
    <x v="454"/>
    <x v="3"/>
    <n v="46.29"/>
    <n v="2"/>
    <n v="92.58"/>
    <x v="2"/>
    <x v="6"/>
  </r>
  <r>
    <s v="O2442"/>
    <d v="2022-12-01T00:00:00"/>
    <x v="5"/>
    <x v="9"/>
    <x v="3"/>
    <s v="C742"/>
    <x v="394"/>
    <s v="B1138"/>
    <x v="658"/>
    <x v="3"/>
    <n v="43.1"/>
    <n v="1"/>
    <n v="43.1"/>
    <x v="0"/>
    <x v="2"/>
  </r>
  <r>
    <s v="O2748"/>
    <d v="2023-11-30T00:00:00"/>
    <x v="5"/>
    <x v="5"/>
    <x v="2"/>
    <s v="C998"/>
    <x v="193"/>
    <s v="B1912"/>
    <x v="132"/>
    <x v="2"/>
    <n v="13.05"/>
    <n v="5"/>
    <n v="65.25"/>
    <x v="2"/>
    <x v="3"/>
  </r>
  <r>
    <s v="O3909"/>
    <d v="2024-06-03T00:00:00"/>
    <x v="1"/>
    <x v="1"/>
    <x v="1"/>
    <s v="C416"/>
    <x v="513"/>
    <s v="B1145"/>
    <x v="87"/>
    <x v="2"/>
    <n v="49.51"/>
    <n v="5"/>
    <n v="247.55"/>
    <x v="2"/>
    <x v="2"/>
  </r>
  <r>
    <s v="O1746"/>
    <d v="2024-11-01T00:00:00"/>
    <x v="2"/>
    <x v="5"/>
    <x v="1"/>
    <s v="C802"/>
    <x v="653"/>
    <s v="B1775"/>
    <x v="258"/>
    <x v="1"/>
    <n v="35.81"/>
    <n v="2"/>
    <n v="71.62"/>
    <x v="0"/>
    <x v="0"/>
  </r>
  <r>
    <s v="O1146"/>
    <d v="2024-04-22T00:00:00"/>
    <x v="1"/>
    <x v="7"/>
    <x v="1"/>
    <s v="C365"/>
    <x v="654"/>
    <s v="B1916"/>
    <x v="659"/>
    <x v="3"/>
    <n v="21.51"/>
    <n v="5"/>
    <n v="107.55"/>
    <x v="0"/>
    <x v="0"/>
  </r>
  <r>
    <s v="O1109"/>
    <d v="2024-01-03T00:00:00"/>
    <x v="3"/>
    <x v="11"/>
    <x v="1"/>
    <s v="C978"/>
    <x v="655"/>
    <s v="B1139"/>
    <x v="598"/>
    <x v="3"/>
    <n v="44.59"/>
    <n v="3"/>
    <n v="133.77000000000001"/>
    <x v="2"/>
    <x v="0"/>
  </r>
  <r>
    <s v="O2587"/>
    <d v="2024-12-21T00:00:00"/>
    <x v="6"/>
    <x v="9"/>
    <x v="1"/>
    <s v="C798"/>
    <x v="656"/>
    <s v="B1252"/>
    <x v="660"/>
    <x v="0"/>
    <n v="27.34"/>
    <n v="1"/>
    <n v="27.34"/>
    <x v="0"/>
    <x v="1"/>
  </r>
  <r>
    <s v="O2067"/>
    <d v="2024-03-22T00:00:00"/>
    <x v="2"/>
    <x v="0"/>
    <x v="1"/>
    <s v="C867"/>
    <x v="657"/>
    <s v="B1481"/>
    <x v="661"/>
    <x v="2"/>
    <n v="19.53"/>
    <n v="1"/>
    <n v="19.53"/>
    <x v="3"/>
    <x v="2"/>
  </r>
  <r>
    <s v="O1574"/>
    <d v="2024-03-23T00:00:00"/>
    <x v="6"/>
    <x v="0"/>
    <x v="1"/>
    <s v="C750"/>
    <x v="373"/>
    <s v="B1960"/>
    <x v="32"/>
    <x v="1"/>
    <n v="17.04"/>
    <n v="1"/>
    <n v="17.04"/>
    <x v="0"/>
    <x v="1"/>
  </r>
  <r>
    <s v="O1332"/>
    <d v="2023-04-05T00:00:00"/>
    <x v="3"/>
    <x v="7"/>
    <x v="2"/>
    <s v="C405"/>
    <x v="302"/>
    <s v="B1569"/>
    <x v="662"/>
    <x v="0"/>
    <n v="15.06"/>
    <n v="2"/>
    <n v="30.12"/>
    <x v="0"/>
    <x v="3"/>
  </r>
  <r>
    <s v="O3737"/>
    <d v="2022-12-23T00:00:00"/>
    <x v="2"/>
    <x v="9"/>
    <x v="3"/>
    <s v="C801"/>
    <x v="454"/>
    <s v="B1299"/>
    <x v="663"/>
    <x v="1"/>
    <n v="32.22"/>
    <n v="2"/>
    <n v="64.44"/>
    <x v="2"/>
    <x v="3"/>
  </r>
  <r>
    <s v="O2045"/>
    <d v="2023-09-04T00:00:00"/>
    <x v="1"/>
    <x v="6"/>
    <x v="2"/>
    <s v="C150"/>
    <x v="658"/>
    <s v="B1751"/>
    <x v="664"/>
    <x v="3"/>
    <n v="24.5"/>
    <n v="4"/>
    <n v="98"/>
    <x v="1"/>
    <x v="3"/>
  </r>
  <r>
    <s v="O3674"/>
    <d v="2024-09-08T00:00:00"/>
    <x v="0"/>
    <x v="6"/>
    <x v="1"/>
    <s v="C429"/>
    <x v="89"/>
    <s v="B1444"/>
    <x v="665"/>
    <x v="2"/>
    <n v="24.94"/>
    <n v="1"/>
    <n v="24.94"/>
    <x v="0"/>
    <x v="2"/>
  </r>
  <r>
    <s v="O3488"/>
    <d v="2024-10-30T00:00:00"/>
    <x v="3"/>
    <x v="10"/>
    <x v="1"/>
    <s v="C297"/>
    <x v="659"/>
    <s v="B1510"/>
    <x v="666"/>
    <x v="0"/>
    <n v="38.6"/>
    <n v="1"/>
    <n v="38.6"/>
    <x v="0"/>
    <x v="0"/>
  </r>
  <r>
    <s v="O2689"/>
    <d v="2025-03-31T00:00:00"/>
    <x v="1"/>
    <x v="0"/>
    <x v="0"/>
    <s v="C531"/>
    <x v="231"/>
    <s v="B1475"/>
    <x v="244"/>
    <x v="2"/>
    <n v="8.4499999999999993"/>
    <n v="3"/>
    <n v="25.35"/>
    <x v="2"/>
    <x v="0"/>
  </r>
  <r>
    <s v="O1370"/>
    <d v="2024-02-18T00:00:00"/>
    <x v="0"/>
    <x v="3"/>
    <x v="1"/>
    <s v="C491"/>
    <x v="660"/>
    <s v="B1866"/>
    <x v="667"/>
    <x v="1"/>
    <n v="15.03"/>
    <n v="4"/>
    <n v="60.12"/>
    <x v="2"/>
    <x v="2"/>
  </r>
  <r>
    <s v="O3827"/>
    <d v="2024-05-10T00:00:00"/>
    <x v="2"/>
    <x v="4"/>
    <x v="1"/>
    <s v="C863"/>
    <x v="64"/>
    <s v="B1339"/>
    <x v="668"/>
    <x v="0"/>
    <n v="18.239999999999998"/>
    <n v="4"/>
    <n v="72.959999999999994"/>
    <x v="2"/>
    <x v="0"/>
  </r>
  <r>
    <s v="O3525"/>
    <d v="2023-08-21T00:00:00"/>
    <x v="1"/>
    <x v="8"/>
    <x v="2"/>
    <s v="C214"/>
    <x v="164"/>
    <s v="B1700"/>
    <x v="133"/>
    <x v="0"/>
    <n v="56.72"/>
    <n v="1"/>
    <n v="56.72"/>
    <x v="0"/>
    <x v="0"/>
  </r>
  <r>
    <s v="O1119"/>
    <d v="2024-10-16T00:00:00"/>
    <x v="3"/>
    <x v="10"/>
    <x v="1"/>
    <s v="C350"/>
    <x v="453"/>
    <s v="B1073"/>
    <x v="110"/>
    <x v="1"/>
    <n v="39.71"/>
    <n v="5"/>
    <n v="198.55"/>
    <x v="1"/>
    <x v="1"/>
  </r>
  <r>
    <s v="O1364"/>
    <d v="2023-09-14T00:00:00"/>
    <x v="5"/>
    <x v="6"/>
    <x v="2"/>
    <s v="C502"/>
    <x v="598"/>
    <s v="B1874"/>
    <x v="249"/>
    <x v="2"/>
    <n v="32.75"/>
    <n v="3"/>
    <n v="98.25"/>
    <x v="0"/>
    <x v="0"/>
  </r>
  <r>
    <s v="O2169"/>
    <d v="2024-09-19T00:00:00"/>
    <x v="5"/>
    <x v="6"/>
    <x v="1"/>
    <s v="C984"/>
    <x v="258"/>
    <s v="B1104"/>
    <x v="669"/>
    <x v="2"/>
    <n v="6.97"/>
    <n v="3"/>
    <n v="20.91"/>
    <x v="2"/>
    <x v="4"/>
  </r>
  <r>
    <s v="O2921"/>
    <d v="2024-08-08T00:00:00"/>
    <x v="5"/>
    <x v="8"/>
    <x v="1"/>
    <s v="C654"/>
    <x v="241"/>
    <s v="B1806"/>
    <x v="48"/>
    <x v="2"/>
    <n v="23.06"/>
    <n v="3"/>
    <n v="69.180000000000007"/>
    <x v="2"/>
    <x v="3"/>
  </r>
  <r>
    <s v="O2602"/>
    <d v="2022-11-20T00:00:00"/>
    <x v="0"/>
    <x v="5"/>
    <x v="3"/>
    <s v="C386"/>
    <x v="56"/>
    <s v="B1745"/>
    <x v="557"/>
    <x v="1"/>
    <n v="50.74"/>
    <n v="3"/>
    <n v="152.22"/>
    <x v="0"/>
    <x v="0"/>
  </r>
  <r>
    <s v="O1509"/>
    <d v="2023-11-09T00:00:00"/>
    <x v="5"/>
    <x v="5"/>
    <x v="2"/>
    <s v="C755"/>
    <x v="299"/>
    <s v="B1604"/>
    <x v="670"/>
    <x v="1"/>
    <n v="13.76"/>
    <n v="2"/>
    <n v="27.52"/>
    <x v="2"/>
    <x v="3"/>
  </r>
  <r>
    <s v="O2879"/>
    <d v="2023-10-02T00:00:00"/>
    <x v="1"/>
    <x v="10"/>
    <x v="2"/>
    <s v="C801"/>
    <x v="521"/>
    <s v="B1055"/>
    <x v="671"/>
    <x v="2"/>
    <n v="42.85"/>
    <n v="1"/>
    <n v="42.85"/>
    <x v="2"/>
    <x v="2"/>
  </r>
  <r>
    <s v="O1984"/>
    <d v="2024-11-22T00:00:00"/>
    <x v="2"/>
    <x v="5"/>
    <x v="1"/>
    <s v="C689"/>
    <x v="661"/>
    <s v="B1072"/>
    <x v="639"/>
    <x v="0"/>
    <n v="22.71"/>
    <n v="4"/>
    <n v="90.84"/>
    <x v="0"/>
    <x v="2"/>
  </r>
  <r>
    <s v="O1096"/>
    <d v="2023-07-16T00:00:00"/>
    <x v="0"/>
    <x v="2"/>
    <x v="2"/>
    <s v="C995"/>
    <x v="623"/>
    <s v="B1307"/>
    <x v="463"/>
    <x v="1"/>
    <n v="24.67"/>
    <n v="3"/>
    <n v="74.010000000000005"/>
    <x v="1"/>
    <x v="1"/>
  </r>
  <r>
    <s v="O3271"/>
    <d v="2025-08-18T00:00:00"/>
    <x v="1"/>
    <x v="8"/>
    <x v="0"/>
    <s v="C487"/>
    <x v="82"/>
    <s v="B1206"/>
    <x v="2"/>
    <x v="2"/>
    <n v="23.52"/>
    <n v="2"/>
    <n v="47.04"/>
    <x v="2"/>
    <x v="7"/>
  </r>
  <r>
    <s v="O1384"/>
    <d v="2024-05-18T00:00:00"/>
    <x v="6"/>
    <x v="4"/>
    <x v="1"/>
    <s v="C818"/>
    <x v="662"/>
    <s v="B1222"/>
    <x v="442"/>
    <x v="1"/>
    <n v="32.049999999999997"/>
    <n v="1"/>
    <n v="32.049999999999997"/>
    <x v="3"/>
    <x v="2"/>
  </r>
  <r>
    <s v="O2174"/>
    <d v="2023-01-22T00:00:00"/>
    <x v="0"/>
    <x v="11"/>
    <x v="2"/>
    <s v="C505"/>
    <x v="663"/>
    <s v="B1217"/>
    <x v="672"/>
    <x v="0"/>
    <n v="18.39"/>
    <n v="5"/>
    <n v="91.95"/>
    <x v="0"/>
    <x v="1"/>
  </r>
  <r>
    <s v="O2403"/>
    <d v="2024-01-14T00:00:00"/>
    <x v="0"/>
    <x v="11"/>
    <x v="1"/>
    <s v="C867"/>
    <x v="657"/>
    <s v="B1503"/>
    <x v="571"/>
    <x v="2"/>
    <n v="30.12"/>
    <n v="2"/>
    <n v="60.24"/>
    <x v="2"/>
    <x v="2"/>
  </r>
  <r>
    <s v="O1178"/>
    <d v="2024-09-10T00:00:00"/>
    <x v="4"/>
    <x v="6"/>
    <x v="1"/>
    <s v="C854"/>
    <x v="99"/>
    <s v="B1034"/>
    <x v="631"/>
    <x v="0"/>
    <n v="17.84"/>
    <n v="2"/>
    <n v="35.68"/>
    <x v="1"/>
    <x v="4"/>
  </r>
  <r>
    <s v="O3625"/>
    <d v="2025-04-24T00:00:00"/>
    <x v="5"/>
    <x v="7"/>
    <x v="0"/>
    <s v="C210"/>
    <x v="322"/>
    <s v="B1996"/>
    <x v="583"/>
    <x v="0"/>
    <n v="32.22"/>
    <n v="1"/>
    <n v="32.22"/>
    <x v="0"/>
    <x v="3"/>
  </r>
  <r>
    <s v="O3688"/>
    <d v="2023-04-13T00:00:00"/>
    <x v="5"/>
    <x v="7"/>
    <x v="2"/>
    <s v="C790"/>
    <x v="664"/>
    <s v="B1391"/>
    <x v="673"/>
    <x v="3"/>
    <n v="17.22"/>
    <n v="2"/>
    <n v="34.44"/>
    <x v="1"/>
    <x v="0"/>
  </r>
  <r>
    <s v="O2055"/>
    <d v="2023-01-07T00:00:00"/>
    <x v="6"/>
    <x v="11"/>
    <x v="2"/>
    <s v="C637"/>
    <x v="665"/>
    <s v="B1774"/>
    <x v="613"/>
    <x v="2"/>
    <n v="40.36"/>
    <n v="5"/>
    <n v="201.8"/>
    <x v="3"/>
    <x v="2"/>
  </r>
  <r>
    <s v="O1903"/>
    <d v="2024-05-25T00:00:00"/>
    <x v="6"/>
    <x v="4"/>
    <x v="1"/>
    <s v="C162"/>
    <x v="666"/>
    <s v="B1335"/>
    <x v="300"/>
    <x v="3"/>
    <n v="14.69"/>
    <n v="1"/>
    <n v="14.69"/>
    <x v="1"/>
    <x v="4"/>
  </r>
  <r>
    <s v="O1438"/>
    <d v="2024-03-03T00:00:00"/>
    <x v="0"/>
    <x v="0"/>
    <x v="1"/>
    <s v="C777"/>
    <x v="667"/>
    <s v="B1894"/>
    <x v="674"/>
    <x v="1"/>
    <n v="48.78"/>
    <n v="3"/>
    <n v="146.34"/>
    <x v="3"/>
    <x v="1"/>
  </r>
  <r>
    <s v="O2331"/>
    <d v="2023-10-23T00:00:00"/>
    <x v="1"/>
    <x v="10"/>
    <x v="2"/>
    <s v="C239"/>
    <x v="668"/>
    <s v="B1597"/>
    <x v="138"/>
    <x v="0"/>
    <n v="39.42"/>
    <n v="4"/>
    <n v="157.68"/>
    <x v="0"/>
    <x v="0"/>
  </r>
  <r>
    <s v="O2245"/>
    <d v="2025-05-28T00:00:00"/>
    <x v="3"/>
    <x v="4"/>
    <x v="0"/>
    <s v="C273"/>
    <x v="149"/>
    <s v="B1395"/>
    <x v="153"/>
    <x v="0"/>
    <n v="33.56"/>
    <n v="3"/>
    <n v="100.68"/>
    <x v="2"/>
    <x v="0"/>
  </r>
  <r>
    <s v="O1034"/>
    <d v="2023-03-02T00:00:00"/>
    <x v="5"/>
    <x v="0"/>
    <x v="2"/>
    <s v="C930"/>
    <x v="582"/>
    <s v="B1983"/>
    <x v="314"/>
    <x v="2"/>
    <n v="27.22"/>
    <n v="3"/>
    <n v="81.66"/>
    <x v="0"/>
    <x v="0"/>
  </r>
  <r>
    <s v="O1369"/>
    <d v="2023-11-25T00:00:00"/>
    <x v="6"/>
    <x v="5"/>
    <x v="2"/>
    <s v="C660"/>
    <x v="669"/>
    <s v="B1374"/>
    <x v="675"/>
    <x v="2"/>
    <n v="43.02"/>
    <n v="5"/>
    <n v="215.1"/>
    <x v="0"/>
    <x v="7"/>
  </r>
  <r>
    <s v="O3175"/>
    <d v="2024-06-08T00:00:00"/>
    <x v="6"/>
    <x v="1"/>
    <x v="1"/>
    <s v="C902"/>
    <x v="645"/>
    <s v="B1206"/>
    <x v="558"/>
    <x v="0"/>
    <n v="16.37"/>
    <n v="4"/>
    <n v="65.48"/>
    <x v="0"/>
    <x v="1"/>
  </r>
  <r>
    <s v="O1844"/>
    <d v="2023-09-08T00:00:00"/>
    <x v="2"/>
    <x v="6"/>
    <x v="2"/>
    <s v="C876"/>
    <x v="670"/>
    <s v="B1367"/>
    <x v="676"/>
    <x v="3"/>
    <n v="6.35"/>
    <n v="3"/>
    <n v="19.05"/>
    <x v="0"/>
    <x v="4"/>
  </r>
  <r>
    <s v="O1866"/>
    <d v="2023-10-03T00:00:00"/>
    <x v="4"/>
    <x v="10"/>
    <x v="2"/>
    <s v="C649"/>
    <x v="671"/>
    <s v="B1080"/>
    <x v="477"/>
    <x v="1"/>
    <n v="37.19"/>
    <n v="2"/>
    <n v="74.38"/>
    <x v="1"/>
    <x v="7"/>
  </r>
  <r>
    <s v="O2822"/>
    <d v="2025-07-23T00:00:00"/>
    <x v="3"/>
    <x v="2"/>
    <x v="0"/>
    <s v="C676"/>
    <x v="101"/>
    <s v="B1033"/>
    <x v="677"/>
    <x v="2"/>
    <n v="50.87"/>
    <n v="4"/>
    <n v="203.48"/>
    <x v="1"/>
    <x v="2"/>
  </r>
  <r>
    <s v="O2682"/>
    <d v="2022-10-14T00:00:00"/>
    <x v="2"/>
    <x v="10"/>
    <x v="3"/>
    <s v="C925"/>
    <x v="672"/>
    <s v="B1040"/>
    <x v="678"/>
    <x v="2"/>
    <n v="28.05"/>
    <n v="4"/>
    <n v="112.2"/>
    <x v="2"/>
    <x v="2"/>
  </r>
  <r>
    <s v="O2984"/>
    <d v="2024-08-19T00:00:00"/>
    <x v="1"/>
    <x v="8"/>
    <x v="1"/>
    <s v="C604"/>
    <x v="673"/>
    <s v="B1231"/>
    <x v="28"/>
    <x v="0"/>
    <n v="24.33"/>
    <n v="1"/>
    <n v="24.33"/>
    <x v="2"/>
    <x v="2"/>
  </r>
  <r>
    <s v="O3700"/>
    <d v="2025-03-22T00:00:00"/>
    <x v="6"/>
    <x v="0"/>
    <x v="0"/>
    <s v="C352"/>
    <x v="225"/>
    <s v="B1117"/>
    <x v="679"/>
    <x v="2"/>
    <n v="52.72"/>
    <n v="4"/>
    <n v="210.88"/>
    <x v="2"/>
    <x v="2"/>
  </r>
  <r>
    <s v="O2259"/>
    <d v="2025-04-19T00:00:00"/>
    <x v="6"/>
    <x v="7"/>
    <x v="0"/>
    <s v="C538"/>
    <x v="674"/>
    <s v="B1926"/>
    <x v="502"/>
    <x v="0"/>
    <n v="41.88"/>
    <n v="5"/>
    <n v="209.4"/>
    <x v="2"/>
    <x v="0"/>
  </r>
  <r>
    <s v="O2971"/>
    <d v="2023-09-26T00:00:00"/>
    <x v="4"/>
    <x v="6"/>
    <x v="2"/>
    <s v="C775"/>
    <x v="675"/>
    <s v="B1040"/>
    <x v="678"/>
    <x v="2"/>
    <n v="21.96"/>
    <n v="1"/>
    <n v="21.96"/>
    <x v="0"/>
    <x v="0"/>
  </r>
  <r>
    <s v="O1139"/>
    <d v="2024-07-25T00:00:00"/>
    <x v="5"/>
    <x v="2"/>
    <x v="1"/>
    <s v="C758"/>
    <x v="476"/>
    <s v="B1668"/>
    <x v="680"/>
    <x v="1"/>
    <n v="36.65"/>
    <n v="1"/>
    <n v="36.65"/>
    <x v="1"/>
    <x v="1"/>
  </r>
  <r>
    <s v="O1229"/>
    <d v="2024-10-03T00:00:00"/>
    <x v="5"/>
    <x v="10"/>
    <x v="1"/>
    <s v="C749"/>
    <x v="593"/>
    <s v="B1166"/>
    <x v="681"/>
    <x v="3"/>
    <n v="29.56"/>
    <n v="1"/>
    <n v="29.56"/>
    <x v="3"/>
    <x v="7"/>
  </r>
  <r>
    <s v="O3448"/>
    <d v="2024-11-24T00:00:00"/>
    <x v="0"/>
    <x v="5"/>
    <x v="1"/>
    <s v="C641"/>
    <x v="307"/>
    <s v="B1764"/>
    <x v="601"/>
    <x v="1"/>
    <n v="13.39"/>
    <n v="2"/>
    <n v="26.78"/>
    <x v="2"/>
    <x v="2"/>
  </r>
  <r>
    <s v="O3557"/>
    <d v="2023-03-16T00:00:00"/>
    <x v="5"/>
    <x v="0"/>
    <x v="2"/>
    <s v="C218"/>
    <x v="676"/>
    <s v="B1651"/>
    <x v="292"/>
    <x v="0"/>
    <n v="32.049999999999997"/>
    <n v="5"/>
    <n v="160.25"/>
    <x v="0"/>
    <x v="0"/>
  </r>
  <r>
    <s v="O2695"/>
    <d v="2024-03-17T00:00:00"/>
    <x v="0"/>
    <x v="0"/>
    <x v="1"/>
    <s v="C687"/>
    <x v="677"/>
    <s v="B1302"/>
    <x v="682"/>
    <x v="3"/>
    <n v="43.31"/>
    <n v="2"/>
    <n v="86.62"/>
    <x v="2"/>
    <x v="2"/>
  </r>
  <r>
    <s v="O1255"/>
    <d v="2023-06-29T00:00:00"/>
    <x v="5"/>
    <x v="1"/>
    <x v="2"/>
    <s v="C173"/>
    <x v="678"/>
    <s v="B1419"/>
    <x v="683"/>
    <x v="1"/>
    <n v="27.34"/>
    <n v="4"/>
    <n v="109.36"/>
    <x v="2"/>
    <x v="0"/>
  </r>
  <r>
    <s v="O1100"/>
    <d v="2023-02-19T00:00:00"/>
    <x v="0"/>
    <x v="3"/>
    <x v="2"/>
    <s v="C169"/>
    <x v="244"/>
    <s v="B1986"/>
    <x v="75"/>
    <x v="2"/>
    <n v="49.47"/>
    <n v="3"/>
    <n v="148.41"/>
    <x v="0"/>
    <x v="1"/>
  </r>
  <r>
    <s v="O2136"/>
    <d v="2023-10-27T00:00:00"/>
    <x v="2"/>
    <x v="10"/>
    <x v="2"/>
    <s v="C292"/>
    <x v="679"/>
    <s v="B1867"/>
    <x v="684"/>
    <x v="0"/>
    <n v="17.04"/>
    <n v="5"/>
    <n v="85.2"/>
    <x v="3"/>
    <x v="3"/>
  </r>
  <r>
    <s v="O1487"/>
    <d v="2024-03-08T00:00:00"/>
    <x v="2"/>
    <x v="0"/>
    <x v="1"/>
    <s v="C136"/>
    <x v="680"/>
    <s v="B1253"/>
    <x v="641"/>
    <x v="2"/>
    <n v="32.159999999999997"/>
    <n v="3"/>
    <n v="96.48"/>
    <x v="0"/>
    <x v="7"/>
  </r>
  <r>
    <s v="O3735"/>
    <d v="2023-08-19T00:00:00"/>
    <x v="6"/>
    <x v="8"/>
    <x v="2"/>
    <s v="C252"/>
    <x v="681"/>
    <s v="B1316"/>
    <x v="588"/>
    <x v="1"/>
    <n v="21.36"/>
    <n v="3"/>
    <n v="64.08"/>
    <x v="2"/>
    <x v="6"/>
  </r>
  <r>
    <s v="O3288"/>
    <d v="2024-09-08T00:00:00"/>
    <x v="0"/>
    <x v="6"/>
    <x v="1"/>
    <s v="C396"/>
    <x v="682"/>
    <s v="B1651"/>
    <x v="292"/>
    <x v="3"/>
    <n v="34.229999999999997"/>
    <n v="4"/>
    <n v="136.91999999999999"/>
    <x v="0"/>
    <x v="2"/>
  </r>
  <r>
    <s v="O3984"/>
    <d v="2023-05-07T00:00:00"/>
    <x v="0"/>
    <x v="4"/>
    <x v="2"/>
    <s v="C958"/>
    <x v="683"/>
    <s v="B1666"/>
    <x v="685"/>
    <x v="2"/>
    <n v="38.03"/>
    <n v="1"/>
    <n v="38.03"/>
    <x v="0"/>
    <x v="2"/>
  </r>
  <r>
    <s v="O1137"/>
    <d v="2023-06-20T00:00:00"/>
    <x v="4"/>
    <x v="1"/>
    <x v="2"/>
    <s v="C278"/>
    <x v="387"/>
    <s v="B1031"/>
    <x v="686"/>
    <x v="3"/>
    <n v="44.47"/>
    <n v="4"/>
    <n v="177.88"/>
    <x v="0"/>
    <x v="7"/>
  </r>
  <r>
    <s v="O3075"/>
    <d v="2023-04-10T00:00:00"/>
    <x v="1"/>
    <x v="7"/>
    <x v="2"/>
    <s v="C222"/>
    <x v="684"/>
    <s v="B1586"/>
    <x v="117"/>
    <x v="0"/>
    <n v="9.8800000000000008"/>
    <n v="2"/>
    <n v="19.760000000000002"/>
    <x v="1"/>
    <x v="6"/>
  </r>
  <r>
    <s v="O1403"/>
    <d v="2023-02-03T00:00:00"/>
    <x v="2"/>
    <x v="3"/>
    <x v="2"/>
    <s v="C440"/>
    <x v="685"/>
    <s v="B1751"/>
    <x v="687"/>
    <x v="3"/>
    <n v="5.22"/>
    <n v="3"/>
    <n v="15.66"/>
    <x v="3"/>
    <x v="2"/>
  </r>
  <r>
    <s v="O3821"/>
    <d v="2023-01-01T00:00:00"/>
    <x v="0"/>
    <x v="11"/>
    <x v="2"/>
    <s v="C240"/>
    <x v="462"/>
    <s v="B1987"/>
    <x v="546"/>
    <x v="2"/>
    <n v="33.08"/>
    <n v="5"/>
    <n v="165.4"/>
    <x v="2"/>
    <x v="2"/>
  </r>
  <r>
    <s v="O2771"/>
    <d v="2025-03-29T00:00:00"/>
    <x v="6"/>
    <x v="0"/>
    <x v="0"/>
    <s v="C232"/>
    <x v="4"/>
    <s v="B1395"/>
    <x v="153"/>
    <x v="2"/>
    <n v="33.78"/>
    <n v="4"/>
    <n v="135.12"/>
    <x v="0"/>
    <x v="2"/>
  </r>
  <r>
    <s v="O3734"/>
    <d v="2025-07-10T00:00:00"/>
    <x v="5"/>
    <x v="2"/>
    <x v="0"/>
    <s v="C393"/>
    <x v="275"/>
    <s v="B1179"/>
    <x v="218"/>
    <x v="0"/>
    <n v="10.07"/>
    <n v="5"/>
    <n v="50.35"/>
    <x v="1"/>
    <x v="3"/>
  </r>
  <r>
    <s v="O3028"/>
    <d v="2025-01-27T00:00:00"/>
    <x v="1"/>
    <x v="11"/>
    <x v="0"/>
    <s v="C501"/>
    <x v="686"/>
    <s v="B1737"/>
    <x v="688"/>
    <x v="0"/>
    <n v="29.09"/>
    <n v="1"/>
    <n v="29.09"/>
    <x v="0"/>
    <x v="2"/>
  </r>
  <r>
    <s v="O2699"/>
    <d v="2023-04-23T00:00:00"/>
    <x v="0"/>
    <x v="7"/>
    <x v="2"/>
    <s v="C164"/>
    <x v="94"/>
    <s v="B1357"/>
    <x v="101"/>
    <x v="2"/>
    <n v="34.64"/>
    <n v="3"/>
    <n v="103.92"/>
    <x v="2"/>
    <x v="2"/>
  </r>
  <r>
    <s v="O2077"/>
    <d v="2024-07-28T00:00:00"/>
    <x v="0"/>
    <x v="2"/>
    <x v="1"/>
    <s v="C372"/>
    <x v="687"/>
    <s v="B1072"/>
    <x v="327"/>
    <x v="0"/>
    <n v="22.63"/>
    <n v="5"/>
    <n v="113.15"/>
    <x v="0"/>
    <x v="4"/>
  </r>
  <r>
    <s v="O3854"/>
    <d v="2025-08-15T00:00:00"/>
    <x v="2"/>
    <x v="8"/>
    <x v="0"/>
    <s v="C154"/>
    <x v="58"/>
    <s v="B1206"/>
    <x v="2"/>
    <x v="1"/>
    <n v="20.62"/>
    <n v="4"/>
    <n v="82.48"/>
    <x v="0"/>
    <x v="0"/>
  </r>
  <r>
    <s v="O2795"/>
    <d v="2024-11-30T00:00:00"/>
    <x v="6"/>
    <x v="5"/>
    <x v="1"/>
    <s v="C950"/>
    <x v="688"/>
    <s v="B1031"/>
    <x v="686"/>
    <x v="2"/>
    <n v="36.17"/>
    <n v="3"/>
    <n v="108.51"/>
    <x v="2"/>
    <x v="0"/>
  </r>
  <r>
    <s v="O2982"/>
    <d v="2025-08-13T00:00:00"/>
    <x v="3"/>
    <x v="8"/>
    <x v="0"/>
    <s v="C150"/>
    <x v="658"/>
    <s v="B1503"/>
    <x v="689"/>
    <x v="0"/>
    <n v="48.64"/>
    <n v="1"/>
    <n v="48.64"/>
    <x v="1"/>
    <x v="2"/>
  </r>
  <r>
    <s v="O2500"/>
    <d v="2024-04-15T00:00:00"/>
    <x v="1"/>
    <x v="7"/>
    <x v="1"/>
    <s v="C178"/>
    <x v="689"/>
    <s v="B1232"/>
    <x v="444"/>
    <x v="3"/>
    <n v="35.72"/>
    <n v="4"/>
    <n v="142.88"/>
    <x v="2"/>
    <x v="3"/>
  </r>
  <r>
    <s v="O1698"/>
    <d v="2023-03-31T00:00:00"/>
    <x v="2"/>
    <x v="0"/>
    <x v="2"/>
    <s v="C775"/>
    <x v="690"/>
    <s v="B1031"/>
    <x v="690"/>
    <x v="3"/>
    <n v="14.81"/>
    <n v="3"/>
    <n v="44.43"/>
    <x v="2"/>
    <x v="0"/>
  </r>
  <r>
    <s v="O2884"/>
    <d v="2024-01-19T00:00:00"/>
    <x v="2"/>
    <x v="11"/>
    <x v="1"/>
    <s v="C380"/>
    <x v="691"/>
    <s v="B1651"/>
    <x v="691"/>
    <x v="0"/>
    <n v="46.69"/>
    <n v="1"/>
    <n v="46.69"/>
    <x v="2"/>
    <x v="2"/>
  </r>
  <r>
    <s v="O2277"/>
    <d v="2024-01-13T00:00:00"/>
    <x v="6"/>
    <x v="11"/>
    <x v="1"/>
    <s v="C281"/>
    <x v="379"/>
    <s v="B1581"/>
    <x v="351"/>
    <x v="1"/>
    <n v="23.74"/>
    <n v="2"/>
    <n v="47.48"/>
    <x v="1"/>
    <x v="2"/>
  </r>
  <r>
    <s v="O1992"/>
    <d v="2024-03-22T00:00:00"/>
    <x v="2"/>
    <x v="0"/>
    <x v="1"/>
    <s v="C251"/>
    <x v="692"/>
    <s v="B1128"/>
    <x v="692"/>
    <x v="0"/>
    <n v="17.079999999999998"/>
    <n v="5"/>
    <n v="85.4"/>
    <x v="3"/>
    <x v="0"/>
  </r>
  <r>
    <s v="O3651"/>
    <d v="2023-09-26T00:00:00"/>
    <x v="4"/>
    <x v="6"/>
    <x v="2"/>
    <s v="C413"/>
    <x v="693"/>
    <s v="B1724"/>
    <x v="647"/>
    <x v="0"/>
    <n v="6.7"/>
    <n v="3"/>
    <n v="20.100000000000001"/>
    <x v="0"/>
    <x v="1"/>
  </r>
  <r>
    <s v="O3929"/>
    <d v="2024-12-28T00:00:00"/>
    <x v="6"/>
    <x v="9"/>
    <x v="1"/>
    <s v="C825"/>
    <x v="227"/>
    <s v="B1875"/>
    <x v="693"/>
    <x v="2"/>
    <n v="8.2200000000000006"/>
    <n v="5"/>
    <n v="41.1"/>
    <x v="1"/>
    <x v="1"/>
  </r>
  <r>
    <s v="O2480"/>
    <d v="2023-10-25T00:00:00"/>
    <x v="3"/>
    <x v="10"/>
    <x v="2"/>
    <s v="C592"/>
    <x v="694"/>
    <s v="B1578"/>
    <x v="171"/>
    <x v="3"/>
    <n v="21.77"/>
    <n v="3"/>
    <n v="65.31"/>
    <x v="0"/>
    <x v="6"/>
  </r>
  <r>
    <s v="O3575"/>
    <d v="2022-10-31T00:00:00"/>
    <x v="1"/>
    <x v="10"/>
    <x v="3"/>
    <s v="C255"/>
    <x v="370"/>
    <s v="B1198"/>
    <x v="694"/>
    <x v="1"/>
    <n v="18.87"/>
    <n v="2"/>
    <n v="37.74"/>
    <x v="2"/>
    <x v="7"/>
  </r>
  <r>
    <s v="O2625"/>
    <d v="2024-03-28T00:00:00"/>
    <x v="5"/>
    <x v="0"/>
    <x v="1"/>
    <s v="C951"/>
    <x v="561"/>
    <s v="B1179"/>
    <x v="652"/>
    <x v="1"/>
    <n v="41.74"/>
    <n v="2"/>
    <n v="83.48"/>
    <x v="2"/>
    <x v="1"/>
  </r>
  <r>
    <s v="O2267"/>
    <d v="2024-06-27T00:00:00"/>
    <x v="5"/>
    <x v="1"/>
    <x v="1"/>
    <s v="C112"/>
    <x v="695"/>
    <s v="B1085"/>
    <x v="695"/>
    <x v="2"/>
    <n v="32.57"/>
    <n v="4"/>
    <n v="130.28"/>
    <x v="2"/>
    <x v="2"/>
  </r>
  <r>
    <s v="O1658"/>
    <d v="2023-12-20T00:00:00"/>
    <x v="3"/>
    <x v="9"/>
    <x v="2"/>
    <s v="C913"/>
    <x v="610"/>
    <s v="B1432"/>
    <x v="696"/>
    <x v="1"/>
    <n v="10.1"/>
    <n v="2"/>
    <n v="20.2"/>
    <x v="0"/>
    <x v="1"/>
  </r>
  <r>
    <s v="O2618"/>
    <d v="2023-11-04T00:00:00"/>
    <x v="6"/>
    <x v="5"/>
    <x v="2"/>
    <s v="C251"/>
    <x v="692"/>
    <s v="B1365"/>
    <x v="697"/>
    <x v="1"/>
    <n v="56.28"/>
    <n v="3"/>
    <n v="168.84"/>
    <x v="2"/>
    <x v="2"/>
  </r>
  <r>
    <s v="O1610"/>
    <d v="2024-01-17T00:00:00"/>
    <x v="3"/>
    <x v="11"/>
    <x v="1"/>
    <s v="C604"/>
    <x v="696"/>
    <s v="B1818"/>
    <x v="698"/>
    <x v="2"/>
    <n v="44.87"/>
    <n v="4"/>
    <n v="179.48"/>
    <x v="3"/>
    <x v="2"/>
  </r>
  <r>
    <s v="O1680"/>
    <d v="2023-06-03T00:00:00"/>
    <x v="6"/>
    <x v="1"/>
    <x v="2"/>
    <s v="C253"/>
    <x v="697"/>
    <s v="B1841"/>
    <x v="699"/>
    <x v="1"/>
    <n v="8.18"/>
    <n v="5"/>
    <n v="40.9"/>
    <x v="2"/>
    <x v="0"/>
  </r>
  <r>
    <s v="O3290"/>
    <d v="2024-03-29T00:00:00"/>
    <x v="2"/>
    <x v="0"/>
    <x v="1"/>
    <s v="C600"/>
    <x v="698"/>
    <s v="B1105"/>
    <x v="700"/>
    <x v="0"/>
    <n v="16.09"/>
    <n v="4"/>
    <n v="64.36"/>
    <x v="2"/>
    <x v="1"/>
  </r>
  <r>
    <s v="O3206"/>
    <d v="2025-08-09T00:00:00"/>
    <x v="6"/>
    <x v="8"/>
    <x v="0"/>
    <s v="C919"/>
    <x v="402"/>
    <s v="B1016"/>
    <x v="149"/>
    <x v="1"/>
    <n v="33.270000000000003"/>
    <n v="5"/>
    <n v="166.35"/>
    <x v="0"/>
    <x v="2"/>
  </r>
  <r>
    <s v="O2928"/>
    <d v="2024-01-23T00:00:00"/>
    <x v="4"/>
    <x v="11"/>
    <x v="1"/>
    <s v="C830"/>
    <x v="138"/>
    <s v="B1186"/>
    <x v="458"/>
    <x v="0"/>
    <n v="42.71"/>
    <n v="2"/>
    <n v="85.42"/>
    <x v="2"/>
    <x v="2"/>
  </r>
  <r>
    <s v="O3559"/>
    <d v="2024-07-18T00:00:00"/>
    <x v="5"/>
    <x v="2"/>
    <x v="1"/>
    <s v="C321"/>
    <x v="118"/>
    <s v="B1583"/>
    <x v="497"/>
    <x v="0"/>
    <n v="11.13"/>
    <n v="3"/>
    <n v="33.39"/>
    <x v="0"/>
    <x v="7"/>
  </r>
  <r>
    <s v="O1713"/>
    <d v="2023-07-05T00:00:00"/>
    <x v="3"/>
    <x v="2"/>
    <x v="2"/>
    <s v="C543"/>
    <x v="503"/>
    <s v="B1651"/>
    <x v="464"/>
    <x v="0"/>
    <n v="20.34"/>
    <n v="5"/>
    <n v="101.7"/>
    <x v="2"/>
    <x v="7"/>
  </r>
  <r>
    <s v="O3141"/>
    <d v="2024-11-14T00:00:00"/>
    <x v="5"/>
    <x v="5"/>
    <x v="1"/>
    <s v="C871"/>
    <x v="334"/>
    <s v="B1647"/>
    <x v="701"/>
    <x v="3"/>
    <n v="29"/>
    <n v="4"/>
    <n v="116"/>
    <x v="2"/>
    <x v="2"/>
  </r>
  <r>
    <s v="O2097"/>
    <d v="2024-12-10T00:00:00"/>
    <x v="4"/>
    <x v="9"/>
    <x v="1"/>
    <s v="C143"/>
    <x v="699"/>
    <s v="B1565"/>
    <x v="702"/>
    <x v="2"/>
    <n v="42.94"/>
    <n v="5"/>
    <n v="214.7"/>
    <x v="1"/>
    <x v="7"/>
  </r>
  <r>
    <s v="O2607"/>
    <d v="2025-06-17T00:00:00"/>
    <x v="4"/>
    <x v="1"/>
    <x v="0"/>
    <s v="C756"/>
    <x v="700"/>
    <s v="B1011"/>
    <x v="488"/>
    <x v="1"/>
    <n v="22.47"/>
    <n v="4"/>
    <n v="89.88"/>
    <x v="0"/>
    <x v="5"/>
  </r>
  <r>
    <s v="O1435"/>
    <d v="2023-01-29T00:00:00"/>
    <x v="0"/>
    <x v="11"/>
    <x v="2"/>
    <s v="C958"/>
    <x v="683"/>
    <s v="B1729"/>
    <x v="629"/>
    <x v="0"/>
    <n v="49.73"/>
    <n v="2"/>
    <n v="99.46"/>
    <x v="0"/>
    <x v="3"/>
  </r>
  <r>
    <s v="O3927"/>
    <d v="2023-04-20T00:00:00"/>
    <x v="5"/>
    <x v="7"/>
    <x v="2"/>
    <s v="C457"/>
    <x v="701"/>
    <s v="B1690"/>
    <x v="410"/>
    <x v="2"/>
    <n v="56.76"/>
    <n v="1"/>
    <n v="56.76"/>
    <x v="0"/>
    <x v="6"/>
  </r>
  <r>
    <s v="O3160"/>
    <d v="2024-10-28T00:00:00"/>
    <x v="1"/>
    <x v="10"/>
    <x v="1"/>
    <s v="C683"/>
    <x v="301"/>
    <s v="B1247"/>
    <x v="703"/>
    <x v="1"/>
    <n v="6.43"/>
    <n v="5"/>
    <n v="32.15"/>
    <x v="0"/>
    <x v="5"/>
  </r>
  <r>
    <s v="O1060"/>
    <d v="2024-09-06T00:00:00"/>
    <x v="2"/>
    <x v="6"/>
    <x v="1"/>
    <s v="C881"/>
    <x v="158"/>
    <s v="B1852"/>
    <x v="704"/>
    <x v="3"/>
    <n v="17.649999999999999"/>
    <n v="5"/>
    <n v="88.25"/>
    <x v="3"/>
    <x v="7"/>
  </r>
  <r>
    <s v="O1728"/>
    <d v="2024-06-01T00:00:00"/>
    <x v="6"/>
    <x v="1"/>
    <x v="1"/>
    <s v="C953"/>
    <x v="702"/>
    <s v="B1261"/>
    <x v="705"/>
    <x v="3"/>
    <n v="22.72"/>
    <n v="3"/>
    <n v="68.16"/>
    <x v="0"/>
    <x v="2"/>
  </r>
  <r>
    <s v="O2160"/>
    <d v="2024-07-05T00:00:00"/>
    <x v="2"/>
    <x v="2"/>
    <x v="1"/>
    <s v="C865"/>
    <x v="703"/>
    <s v="B1011"/>
    <x v="706"/>
    <x v="2"/>
    <n v="28.38"/>
    <n v="4"/>
    <n v="113.52"/>
    <x v="0"/>
    <x v="3"/>
  </r>
  <r>
    <s v="O2856"/>
    <d v="2024-08-15T00:00:00"/>
    <x v="5"/>
    <x v="8"/>
    <x v="1"/>
    <s v="C501"/>
    <x v="612"/>
    <s v="B1724"/>
    <x v="250"/>
    <x v="3"/>
    <n v="41.5"/>
    <n v="5"/>
    <n v="207.5"/>
    <x v="2"/>
    <x v="0"/>
  </r>
  <r>
    <s v="O2408"/>
    <d v="2023-10-09T00:00:00"/>
    <x v="1"/>
    <x v="10"/>
    <x v="2"/>
    <s v="C492"/>
    <x v="704"/>
    <s v="B1580"/>
    <x v="157"/>
    <x v="2"/>
    <n v="42.01"/>
    <n v="3"/>
    <n v="126.03"/>
    <x v="2"/>
    <x v="3"/>
  </r>
  <r>
    <s v="O2361"/>
    <d v="2022-09-08T00:00:00"/>
    <x v="5"/>
    <x v="6"/>
    <x v="3"/>
    <s v="C768"/>
    <x v="230"/>
    <s v="B1274"/>
    <x v="92"/>
    <x v="3"/>
    <n v="21.9"/>
    <n v="5"/>
    <n v="109.5"/>
    <x v="0"/>
    <x v="3"/>
  </r>
  <r>
    <s v="O1751"/>
    <d v="2023-02-15T00:00:00"/>
    <x v="3"/>
    <x v="3"/>
    <x v="2"/>
    <s v="C582"/>
    <x v="705"/>
    <s v="B1038"/>
    <x v="707"/>
    <x v="1"/>
    <n v="25.67"/>
    <n v="4"/>
    <n v="102.68"/>
    <x v="2"/>
    <x v="1"/>
  </r>
  <r>
    <s v="O3683"/>
    <d v="2023-06-05T00:00:00"/>
    <x v="1"/>
    <x v="1"/>
    <x v="2"/>
    <s v="C437"/>
    <x v="87"/>
    <s v="B1922"/>
    <x v="708"/>
    <x v="1"/>
    <n v="54.46"/>
    <n v="1"/>
    <n v="54.46"/>
    <x v="0"/>
    <x v="0"/>
  </r>
  <r>
    <s v="O3086"/>
    <d v="2023-05-02T00:00:00"/>
    <x v="4"/>
    <x v="4"/>
    <x v="2"/>
    <s v="C892"/>
    <x v="706"/>
    <s v="B1828"/>
    <x v="262"/>
    <x v="0"/>
    <n v="13.72"/>
    <n v="5"/>
    <n v="68.599999999999994"/>
    <x v="0"/>
    <x v="2"/>
  </r>
  <r>
    <s v="O1448"/>
    <d v="2024-03-24T00:00:00"/>
    <x v="0"/>
    <x v="0"/>
    <x v="1"/>
    <s v="C767"/>
    <x v="707"/>
    <s v="B1667"/>
    <x v="709"/>
    <x v="2"/>
    <n v="36.71"/>
    <n v="3"/>
    <n v="110.13"/>
    <x v="0"/>
    <x v="3"/>
  </r>
  <r>
    <s v="O1528"/>
    <d v="2023-10-14T00:00:00"/>
    <x v="6"/>
    <x v="10"/>
    <x v="2"/>
    <s v="C923"/>
    <x v="708"/>
    <s v="B1607"/>
    <x v="245"/>
    <x v="3"/>
    <n v="38.909999999999997"/>
    <n v="4"/>
    <n v="155.63999999999999"/>
    <x v="3"/>
    <x v="3"/>
  </r>
  <r>
    <s v="O1935"/>
    <d v="2023-08-01T00:00:00"/>
    <x v="4"/>
    <x v="8"/>
    <x v="2"/>
    <s v="C591"/>
    <x v="441"/>
    <s v="B1614"/>
    <x v="710"/>
    <x v="3"/>
    <n v="5.81"/>
    <n v="5"/>
    <n v="29.05"/>
    <x v="2"/>
    <x v="7"/>
  </r>
  <r>
    <s v="O3871"/>
    <d v="2024-11-05T00:00:00"/>
    <x v="4"/>
    <x v="5"/>
    <x v="1"/>
    <s v="C453"/>
    <x v="285"/>
    <s v="B1302"/>
    <x v="682"/>
    <x v="3"/>
    <n v="30.9"/>
    <n v="3"/>
    <n v="92.7"/>
    <x v="0"/>
    <x v="3"/>
  </r>
  <r>
    <s v="O2935"/>
    <d v="2022-09-20T00:00:00"/>
    <x v="4"/>
    <x v="6"/>
    <x v="3"/>
    <s v="C395"/>
    <x v="709"/>
    <s v="B1598"/>
    <x v="711"/>
    <x v="1"/>
    <n v="23.47"/>
    <n v="4"/>
    <n v="93.88"/>
    <x v="0"/>
    <x v="2"/>
  </r>
  <r>
    <s v="O3480"/>
    <d v="2025-01-20T00:00:00"/>
    <x v="1"/>
    <x v="11"/>
    <x v="0"/>
    <s v="C801"/>
    <x v="454"/>
    <s v="B1407"/>
    <x v="457"/>
    <x v="0"/>
    <n v="39.93"/>
    <n v="3"/>
    <n v="119.79"/>
    <x v="2"/>
    <x v="6"/>
  </r>
  <r>
    <s v="O2391"/>
    <d v="2023-11-21T00:00:00"/>
    <x v="4"/>
    <x v="5"/>
    <x v="2"/>
    <s v="C124"/>
    <x v="327"/>
    <s v="B1744"/>
    <x v="176"/>
    <x v="2"/>
    <n v="33.47"/>
    <n v="5"/>
    <n v="167.35"/>
    <x v="0"/>
    <x v="5"/>
  </r>
  <r>
    <s v="O1389"/>
    <d v="2023-05-05T00:00:00"/>
    <x v="2"/>
    <x v="4"/>
    <x v="2"/>
    <s v="C498"/>
    <x v="70"/>
    <s v="B1799"/>
    <x v="712"/>
    <x v="3"/>
    <n v="30.18"/>
    <n v="2"/>
    <n v="60.36"/>
    <x v="3"/>
    <x v="1"/>
  </r>
  <r>
    <s v="O1335"/>
    <d v="2023-07-31T00:00:00"/>
    <x v="1"/>
    <x v="2"/>
    <x v="2"/>
    <s v="C920"/>
    <x v="295"/>
    <s v="B1870"/>
    <x v="713"/>
    <x v="3"/>
    <n v="19.66"/>
    <n v="2"/>
    <n v="39.32"/>
    <x v="2"/>
    <x v="3"/>
  </r>
  <r>
    <s v="O3438"/>
    <d v="2024-02-16T00:00:00"/>
    <x v="2"/>
    <x v="3"/>
    <x v="1"/>
    <s v="C406"/>
    <x v="364"/>
    <s v="B1503"/>
    <x v="714"/>
    <x v="0"/>
    <n v="15.97"/>
    <n v="5"/>
    <n v="79.849999999999994"/>
    <x v="1"/>
    <x v="6"/>
  </r>
  <r>
    <s v="O2677"/>
    <d v="2024-04-17T00:00:00"/>
    <x v="3"/>
    <x v="7"/>
    <x v="1"/>
    <s v="C743"/>
    <x v="468"/>
    <s v="B1530"/>
    <x v="715"/>
    <x v="2"/>
    <n v="34.43"/>
    <n v="5"/>
    <n v="172.15"/>
    <x v="0"/>
    <x v="2"/>
  </r>
  <r>
    <s v="O3036"/>
    <d v="2025-05-23T00:00:00"/>
    <x v="2"/>
    <x v="4"/>
    <x v="0"/>
    <s v="C411"/>
    <x v="710"/>
    <s v="B1536"/>
    <x v="716"/>
    <x v="0"/>
    <n v="30.78"/>
    <n v="2"/>
    <n v="61.56"/>
    <x v="2"/>
    <x v="5"/>
  </r>
  <r>
    <s v="O2897"/>
    <d v="2024-04-21T00:00:00"/>
    <x v="0"/>
    <x v="7"/>
    <x v="1"/>
    <s v="C304"/>
    <x v="571"/>
    <s v="B1558"/>
    <x v="533"/>
    <x v="2"/>
    <n v="16.100000000000001"/>
    <n v="5"/>
    <n v="80.5"/>
    <x v="1"/>
    <x v="0"/>
  </r>
  <r>
    <s v="O2861"/>
    <d v="2022-11-03T00:00:00"/>
    <x v="5"/>
    <x v="5"/>
    <x v="3"/>
    <s v="C659"/>
    <x v="711"/>
    <s v="B1497"/>
    <x v="717"/>
    <x v="0"/>
    <n v="19.579999999999998"/>
    <n v="5"/>
    <n v="97.9"/>
    <x v="2"/>
    <x v="2"/>
  </r>
  <r>
    <s v="O2623"/>
    <d v="2023-03-20T00:00:00"/>
    <x v="1"/>
    <x v="0"/>
    <x v="2"/>
    <s v="C690"/>
    <x v="466"/>
    <s v="B1022"/>
    <x v="448"/>
    <x v="2"/>
    <n v="8.42"/>
    <n v="5"/>
    <n v="42.1"/>
    <x v="2"/>
    <x v="3"/>
  </r>
  <r>
    <s v="O2859"/>
    <d v="2024-07-28T00:00:00"/>
    <x v="0"/>
    <x v="2"/>
    <x v="1"/>
    <s v="C722"/>
    <x v="712"/>
    <s v="B1727"/>
    <x v="718"/>
    <x v="0"/>
    <n v="11.1"/>
    <n v="5"/>
    <n v="55.5"/>
    <x v="0"/>
    <x v="2"/>
  </r>
  <r>
    <s v="O3146"/>
    <d v="2023-08-17T00:00:00"/>
    <x v="5"/>
    <x v="8"/>
    <x v="2"/>
    <s v="C573"/>
    <x v="203"/>
    <s v="B1594"/>
    <x v="719"/>
    <x v="0"/>
    <n v="40.94"/>
    <n v="3"/>
    <n v="122.82"/>
    <x v="2"/>
    <x v="6"/>
  </r>
  <r>
    <s v="O2650"/>
    <d v="2024-11-01T00:00:00"/>
    <x v="2"/>
    <x v="5"/>
    <x v="1"/>
    <s v="C898"/>
    <x v="88"/>
    <s v="B1797"/>
    <x v="720"/>
    <x v="0"/>
    <n v="21.97"/>
    <n v="4"/>
    <n v="87.88"/>
    <x v="2"/>
    <x v="2"/>
  </r>
  <r>
    <s v="O1485"/>
    <d v="2023-09-04T00:00:00"/>
    <x v="1"/>
    <x v="6"/>
    <x v="2"/>
    <s v="C412"/>
    <x v="713"/>
    <s v="B1189"/>
    <x v="721"/>
    <x v="0"/>
    <n v="23.65"/>
    <n v="1"/>
    <n v="23.65"/>
    <x v="1"/>
    <x v="1"/>
  </r>
  <r>
    <s v="O1603"/>
    <d v="2023-11-16T00:00:00"/>
    <x v="5"/>
    <x v="5"/>
    <x v="2"/>
    <s v="C881"/>
    <x v="211"/>
    <s v="B1818"/>
    <x v="356"/>
    <x v="2"/>
    <n v="30.48"/>
    <n v="1"/>
    <n v="30.48"/>
    <x v="3"/>
    <x v="0"/>
  </r>
  <r>
    <s v="O1807"/>
    <d v="2024-06-04T00:00:00"/>
    <x v="4"/>
    <x v="1"/>
    <x v="1"/>
    <s v="C773"/>
    <x v="650"/>
    <s v="B1264"/>
    <x v="376"/>
    <x v="0"/>
    <n v="24.63"/>
    <n v="2"/>
    <n v="49.26"/>
    <x v="2"/>
    <x v="3"/>
  </r>
  <r>
    <s v="O1192"/>
    <d v="2023-07-17T00:00:00"/>
    <x v="1"/>
    <x v="2"/>
    <x v="2"/>
    <s v="C232"/>
    <x v="8"/>
    <s v="B1314"/>
    <x v="722"/>
    <x v="1"/>
    <n v="39.67"/>
    <n v="3"/>
    <n v="119.01"/>
    <x v="0"/>
    <x v="7"/>
  </r>
  <r>
    <s v="O2620"/>
    <d v="2023-02-19T00:00:00"/>
    <x v="0"/>
    <x v="3"/>
    <x v="2"/>
    <s v="C572"/>
    <x v="714"/>
    <s v="B1125"/>
    <x v="532"/>
    <x v="1"/>
    <n v="10.28"/>
    <n v="5"/>
    <n v="51.4"/>
    <x v="0"/>
    <x v="3"/>
  </r>
  <r>
    <s v="O2797"/>
    <d v="2023-04-22T00:00:00"/>
    <x v="6"/>
    <x v="7"/>
    <x v="2"/>
    <s v="C269"/>
    <x v="404"/>
    <s v="B1462"/>
    <x v="335"/>
    <x v="0"/>
    <n v="23.53"/>
    <n v="2"/>
    <n v="47.06"/>
    <x v="2"/>
    <x v="7"/>
  </r>
  <r>
    <s v="O3338"/>
    <d v="2022-09-17T00:00:00"/>
    <x v="6"/>
    <x v="6"/>
    <x v="3"/>
    <s v="C636"/>
    <x v="715"/>
    <s v="B1984"/>
    <x v="272"/>
    <x v="2"/>
    <n v="31.77"/>
    <n v="4"/>
    <n v="127.08"/>
    <x v="2"/>
    <x v="3"/>
  </r>
  <r>
    <s v="O1191"/>
    <d v="2023-07-25T00:00:00"/>
    <x v="4"/>
    <x v="2"/>
    <x v="2"/>
    <s v="C950"/>
    <x v="688"/>
    <s v="B1844"/>
    <x v="521"/>
    <x v="2"/>
    <n v="25.13"/>
    <n v="2"/>
    <n v="50.26"/>
    <x v="1"/>
    <x v="4"/>
  </r>
  <r>
    <s v="O1681"/>
    <d v="2024-08-19T00:00:00"/>
    <x v="1"/>
    <x v="8"/>
    <x v="1"/>
    <s v="C885"/>
    <x v="716"/>
    <s v="B1252"/>
    <x v="660"/>
    <x v="0"/>
    <n v="33.18"/>
    <n v="4"/>
    <n v="132.72"/>
    <x v="2"/>
    <x v="0"/>
  </r>
  <r>
    <s v="O3992"/>
    <d v="2025-06-07T00:00:00"/>
    <x v="6"/>
    <x v="1"/>
    <x v="0"/>
    <s v="C320"/>
    <x v="717"/>
    <s v="B1844"/>
    <x v="480"/>
    <x v="2"/>
    <n v="27.45"/>
    <n v="4"/>
    <n v="109.8"/>
    <x v="2"/>
    <x v="0"/>
  </r>
  <r>
    <s v="O2712"/>
    <d v="2022-10-25T00:00:00"/>
    <x v="4"/>
    <x v="10"/>
    <x v="3"/>
    <s v="C814"/>
    <x v="278"/>
    <s v="B1968"/>
    <x v="276"/>
    <x v="0"/>
    <n v="43.02"/>
    <n v="2"/>
    <n v="86.04"/>
    <x v="2"/>
    <x v="2"/>
  </r>
  <r>
    <s v="O3976"/>
    <d v="2024-01-26T00:00:00"/>
    <x v="2"/>
    <x v="11"/>
    <x v="1"/>
    <s v="C325"/>
    <x v="496"/>
    <s v="B1820"/>
    <x v="723"/>
    <x v="0"/>
    <n v="23.25"/>
    <n v="1"/>
    <n v="23.25"/>
    <x v="0"/>
    <x v="0"/>
  </r>
  <r>
    <s v="O1122"/>
    <d v="2024-11-10T00:00:00"/>
    <x v="0"/>
    <x v="5"/>
    <x v="1"/>
    <s v="C887"/>
    <x v="718"/>
    <s v="B1684"/>
    <x v="425"/>
    <x v="2"/>
    <n v="29.91"/>
    <n v="4"/>
    <n v="119.64"/>
    <x v="2"/>
    <x v="7"/>
  </r>
  <r>
    <s v="O2001"/>
    <d v="2023-06-11T00:00:00"/>
    <x v="0"/>
    <x v="1"/>
    <x v="2"/>
    <s v="C239"/>
    <x v="668"/>
    <s v="B1616"/>
    <x v="724"/>
    <x v="2"/>
    <n v="49.4"/>
    <n v="5"/>
    <n v="247"/>
    <x v="2"/>
    <x v="7"/>
  </r>
  <r>
    <s v="O2526"/>
    <d v="2024-08-08T00:00:00"/>
    <x v="5"/>
    <x v="8"/>
    <x v="1"/>
    <s v="C372"/>
    <x v="687"/>
    <s v="B1861"/>
    <x v="725"/>
    <x v="0"/>
    <n v="28.7"/>
    <n v="3"/>
    <n v="86.1"/>
    <x v="1"/>
    <x v="5"/>
  </r>
  <r>
    <s v="O1445"/>
    <d v="2023-09-17T00:00:00"/>
    <x v="0"/>
    <x v="6"/>
    <x v="2"/>
    <s v="C697"/>
    <x v="719"/>
    <s v="B1277"/>
    <x v="726"/>
    <x v="2"/>
    <n v="27.98"/>
    <n v="2"/>
    <n v="55.96"/>
    <x v="2"/>
    <x v="1"/>
  </r>
  <r>
    <s v="O3419"/>
    <d v="2024-11-28T00:00:00"/>
    <x v="5"/>
    <x v="5"/>
    <x v="1"/>
    <s v="C100"/>
    <x v="720"/>
    <s v="B1506"/>
    <x v="213"/>
    <x v="2"/>
    <n v="31.28"/>
    <n v="1"/>
    <n v="31.28"/>
    <x v="0"/>
    <x v="6"/>
  </r>
  <r>
    <s v="O3597"/>
    <d v="2022-12-08T00:00:00"/>
    <x v="5"/>
    <x v="9"/>
    <x v="3"/>
    <s v="C473"/>
    <x v="477"/>
    <s v="B1387"/>
    <x v="727"/>
    <x v="0"/>
    <n v="31.74"/>
    <n v="2"/>
    <n v="63.48"/>
    <x v="1"/>
    <x v="7"/>
  </r>
  <r>
    <s v="O2525"/>
    <d v="2022-08-27T00:00:00"/>
    <x v="6"/>
    <x v="8"/>
    <x v="3"/>
    <s v="C259"/>
    <x v="128"/>
    <s v="B1963"/>
    <x v="499"/>
    <x v="2"/>
    <n v="12.39"/>
    <n v="3"/>
    <n v="37.17"/>
    <x v="2"/>
    <x v="3"/>
  </r>
  <r>
    <s v="O1159"/>
    <d v="2023-06-12T00:00:00"/>
    <x v="1"/>
    <x v="1"/>
    <x v="2"/>
    <s v="C546"/>
    <x v="721"/>
    <s v="B1225"/>
    <x v="728"/>
    <x v="1"/>
    <n v="9.68"/>
    <n v="4"/>
    <n v="38.72"/>
    <x v="3"/>
    <x v="7"/>
  </r>
  <r>
    <s v="O3365"/>
    <d v="2023-05-22T00:00:00"/>
    <x v="1"/>
    <x v="4"/>
    <x v="2"/>
    <s v="C192"/>
    <x v="722"/>
    <s v="B1172"/>
    <x v="729"/>
    <x v="2"/>
    <n v="20.54"/>
    <n v="2"/>
    <n v="41.08"/>
    <x v="1"/>
    <x v="6"/>
  </r>
  <r>
    <s v="O3973"/>
    <d v="2024-01-30T00:00:00"/>
    <x v="4"/>
    <x v="11"/>
    <x v="1"/>
    <s v="C219"/>
    <x v="340"/>
    <s v="B1882"/>
    <x v="730"/>
    <x v="1"/>
    <n v="37.67"/>
    <n v="3"/>
    <n v="113.01"/>
    <x v="2"/>
    <x v="2"/>
  </r>
  <r>
    <s v="O1845"/>
    <d v="2023-04-22T00:00:00"/>
    <x v="6"/>
    <x v="7"/>
    <x v="2"/>
    <s v="C454"/>
    <x v="723"/>
    <s v="B1563"/>
    <x v="538"/>
    <x v="1"/>
    <n v="46.66"/>
    <n v="1"/>
    <n v="46.66"/>
    <x v="3"/>
    <x v="4"/>
  </r>
  <r>
    <s v="O2752"/>
    <d v="2024-02-06T00:00:00"/>
    <x v="4"/>
    <x v="3"/>
    <x v="1"/>
    <s v="C559"/>
    <x v="527"/>
    <s v="B1536"/>
    <x v="624"/>
    <x v="0"/>
    <n v="17.329999999999998"/>
    <n v="5"/>
    <n v="86.65"/>
    <x v="1"/>
    <x v="3"/>
  </r>
  <r>
    <s v="O2358"/>
    <d v="2025-05-02T00:00:00"/>
    <x v="2"/>
    <x v="4"/>
    <x v="0"/>
    <s v="C692"/>
    <x v="303"/>
    <s v="B1933"/>
    <x v="302"/>
    <x v="1"/>
    <n v="24.54"/>
    <n v="1"/>
    <n v="24.54"/>
    <x v="0"/>
    <x v="6"/>
  </r>
  <r>
    <s v="O1267"/>
    <d v="2024-02-28T00:00:00"/>
    <x v="3"/>
    <x v="3"/>
    <x v="1"/>
    <s v="C955"/>
    <x v="724"/>
    <s v="B1738"/>
    <x v="212"/>
    <x v="0"/>
    <n v="7.33"/>
    <n v="2"/>
    <n v="14.66"/>
    <x v="3"/>
    <x v="3"/>
  </r>
  <r>
    <s v="O1608"/>
    <d v="2024-09-17T00:00:00"/>
    <x v="4"/>
    <x v="6"/>
    <x v="1"/>
    <s v="C417"/>
    <x v="636"/>
    <s v="B1361"/>
    <x v="731"/>
    <x v="3"/>
    <n v="35.68"/>
    <n v="5"/>
    <n v="178.4"/>
    <x v="0"/>
    <x v="3"/>
  </r>
  <r>
    <s v="O1491"/>
    <d v="2023-01-08T00:00:00"/>
    <x v="0"/>
    <x v="11"/>
    <x v="2"/>
    <s v="C885"/>
    <x v="725"/>
    <s v="B1154"/>
    <x v="732"/>
    <x v="2"/>
    <n v="27.41"/>
    <n v="2"/>
    <n v="54.82"/>
    <x v="3"/>
    <x v="7"/>
  </r>
  <r>
    <s v="O2463"/>
    <d v="2023-10-28T00:00:00"/>
    <x v="6"/>
    <x v="10"/>
    <x v="2"/>
    <s v="C333"/>
    <x v="189"/>
    <s v="B1740"/>
    <x v="733"/>
    <x v="0"/>
    <n v="48.84"/>
    <n v="4"/>
    <n v="195.36"/>
    <x v="2"/>
    <x v="5"/>
  </r>
  <r>
    <s v="O1638"/>
    <d v="2024-05-27T00:00:00"/>
    <x v="1"/>
    <x v="4"/>
    <x v="1"/>
    <s v="C871"/>
    <x v="726"/>
    <s v="B1160"/>
    <x v="734"/>
    <x v="3"/>
    <n v="12.71"/>
    <n v="5"/>
    <n v="63.55"/>
    <x v="3"/>
    <x v="4"/>
  </r>
  <r>
    <s v="O1142"/>
    <d v="2024-01-01T00:00:00"/>
    <x v="1"/>
    <x v="11"/>
    <x v="1"/>
    <s v="C624"/>
    <x v="86"/>
    <s v="B1198"/>
    <x v="735"/>
    <x v="1"/>
    <n v="19.14"/>
    <n v="1"/>
    <n v="19.14"/>
    <x v="0"/>
    <x v="3"/>
  </r>
  <r>
    <s v="O3090"/>
    <d v="2024-09-10T00:00:00"/>
    <x v="4"/>
    <x v="6"/>
    <x v="1"/>
    <s v="C535"/>
    <x v="727"/>
    <s v="B1715"/>
    <x v="418"/>
    <x v="2"/>
    <n v="35.630000000000003"/>
    <n v="4"/>
    <n v="142.52000000000001"/>
    <x v="1"/>
    <x v="2"/>
  </r>
  <r>
    <s v="O1355"/>
    <d v="2023-11-25T00:00:00"/>
    <x v="6"/>
    <x v="5"/>
    <x v="2"/>
    <s v="C780"/>
    <x v="484"/>
    <s v="B1471"/>
    <x v="736"/>
    <x v="0"/>
    <n v="35.01"/>
    <n v="1"/>
    <n v="35.01"/>
    <x v="1"/>
    <x v="7"/>
  </r>
  <r>
    <s v="O2203"/>
    <d v="2025-06-30T00:00:00"/>
    <x v="1"/>
    <x v="1"/>
    <x v="0"/>
    <s v="C453"/>
    <x v="105"/>
    <s v="B1451"/>
    <x v="640"/>
    <x v="3"/>
    <n v="46.98"/>
    <n v="2"/>
    <n v="93.96"/>
    <x v="0"/>
    <x v="2"/>
  </r>
  <r>
    <s v="O3983"/>
    <d v="2025-03-01T00:00:00"/>
    <x v="6"/>
    <x v="0"/>
    <x v="0"/>
    <s v="C594"/>
    <x v="728"/>
    <s v="B1424"/>
    <x v="119"/>
    <x v="2"/>
    <n v="45.48"/>
    <n v="2"/>
    <n v="90.96"/>
    <x v="0"/>
    <x v="0"/>
  </r>
  <r>
    <s v="O1655"/>
    <d v="2024-07-14T00:00:00"/>
    <x v="0"/>
    <x v="2"/>
    <x v="1"/>
    <s v="C107"/>
    <x v="729"/>
    <s v="B1197"/>
    <x v="590"/>
    <x v="3"/>
    <n v="16.11"/>
    <n v="3"/>
    <n v="48.33"/>
    <x v="3"/>
    <x v="4"/>
  </r>
  <r>
    <s v="O1102"/>
    <d v="2024-09-08T00:00:00"/>
    <x v="0"/>
    <x v="6"/>
    <x v="1"/>
    <s v="C657"/>
    <x v="730"/>
    <s v="B1105"/>
    <x v="700"/>
    <x v="2"/>
    <n v="17.399999999999999"/>
    <n v="2"/>
    <n v="34.799999999999997"/>
    <x v="0"/>
    <x v="0"/>
  </r>
  <r>
    <s v="O2290"/>
    <d v="2023-11-01T00:00:00"/>
    <x v="3"/>
    <x v="5"/>
    <x v="2"/>
    <s v="C959"/>
    <x v="479"/>
    <s v="B1542"/>
    <x v="737"/>
    <x v="2"/>
    <n v="48.81"/>
    <n v="3"/>
    <n v="146.43"/>
    <x v="2"/>
    <x v="2"/>
  </r>
  <r>
    <s v="O2469"/>
    <d v="2024-09-20T00:00:00"/>
    <x v="2"/>
    <x v="6"/>
    <x v="1"/>
    <s v="C133"/>
    <x v="731"/>
    <s v="B1634"/>
    <x v="738"/>
    <x v="2"/>
    <n v="10.35"/>
    <n v="5"/>
    <n v="51.75"/>
    <x v="2"/>
    <x v="2"/>
  </r>
  <r>
    <s v="O2522"/>
    <d v="2023-10-07T00:00:00"/>
    <x v="6"/>
    <x v="10"/>
    <x v="2"/>
    <s v="C299"/>
    <x v="143"/>
    <s v="B1455"/>
    <x v="739"/>
    <x v="0"/>
    <n v="20.82"/>
    <n v="2"/>
    <n v="41.64"/>
    <x v="2"/>
    <x v="3"/>
  </r>
  <r>
    <s v="O1048"/>
    <d v="2023-09-19T00:00:00"/>
    <x v="4"/>
    <x v="6"/>
    <x v="2"/>
    <s v="C938"/>
    <x v="732"/>
    <s v="B1567"/>
    <x v="534"/>
    <x v="1"/>
    <n v="46.79"/>
    <n v="3"/>
    <n v="140.37"/>
    <x v="3"/>
    <x v="3"/>
  </r>
  <r>
    <s v="O1284"/>
    <d v="2023-10-18T00:00:00"/>
    <x v="3"/>
    <x v="10"/>
    <x v="2"/>
    <s v="C110"/>
    <x v="249"/>
    <s v="B1387"/>
    <x v="740"/>
    <x v="0"/>
    <n v="38.81"/>
    <n v="2"/>
    <n v="77.62"/>
    <x v="3"/>
    <x v="0"/>
  </r>
  <r>
    <s v="O2150"/>
    <d v="2023-09-26T00:00:00"/>
    <x v="4"/>
    <x v="6"/>
    <x v="2"/>
    <s v="C299"/>
    <x v="733"/>
    <s v="B1874"/>
    <x v="600"/>
    <x v="0"/>
    <n v="46.25"/>
    <n v="3"/>
    <n v="138.75"/>
    <x v="2"/>
    <x v="4"/>
  </r>
  <r>
    <s v="O2459"/>
    <d v="2025-06-25T00:00:00"/>
    <x v="3"/>
    <x v="1"/>
    <x v="0"/>
    <s v="C475"/>
    <x v="734"/>
    <s v="B1997"/>
    <x v="484"/>
    <x v="2"/>
    <n v="6.6"/>
    <n v="1"/>
    <n v="6.6"/>
    <x v="2"/>
    <x v="6"/>
  </r>
  <r>
    <s v="O2983"/>
    <d v="2023-02-26T00:00:00"/>
    <x v="0"/>
    <x v="3"/>
    <x v="2"/>
    <s v="C352"/>
    <x v="225"/>
    <s v="B1468"/>
    <x v="741"/>
    <x v="3"/>
    <n v="23.23"/>
    <n v="3"/>
    <n v="69.69"/>
    <x v="1"/>
    <x v="1"/>
  </r>
  <r>
    <s v="O1456"/>
    <d v="2024-07-19T00:00:00"/>
    <x v="2"/>
    <x v="2"/>
    <x v="1"/>
    <s v="C514"/>
    <x v="735"/>
    <s v="B1426"/>
    <x v="742"/>
    <x v="2"/>
    <n v="27.75"/>
    <n v="1"/>
    <n v="27.75"/>
    <x v="2"/>
    <x v="2"/>
  </r>
  <r>
    <s v="O1774"/>
    <d v="2023-10-23T00:00:00"/>
    <x v="1"/>
    <x v="10"/>
    <x v="2"/>
    <s v="C971"/>
    <x v="736"/>
    <s v="B1700"/>
    <x v="743"/>
    <x v="2"/>
    <n v="32.6"/>
    <n v="2"/>
    <n v="65.2"/>
    <x v="3"/>
    <x v="4"/>
  </r>
  <r>
    <s v="O3468"/>
    <d v="2023-04-15T00:00:00"/>
    <x v="6"/>
    <x v="7"/>
    <x v="2"/>
    <s v="C794"/>
    <x v="737"/>
    <s v="B1284"/>
    <x v="744"/>
    <x v="0"/>
    <n v="15.99"/>
    <n v="3"/>
    <n v="47.97"/>
    <x v="1"/>
    <x v="7"/>
  </r>
  <r>
    <s v="O1584"/>
    <d v="2024-09-01T00:00:00"/>
    <x v="0"/>
    <x v="6"/>
    <x v="1"/>
    <s v="C691"/>
    <x v="533"/>
    <s v="B1183"/>
    <x v="745"/>
    <x v="1"/>
    <n v="46.29"/>
    <n v="2"/>
    <n v="92.58"/>
    <x v="2"/>
    <x v="1"/>
  </r>
  <r>
    <s v="O3899"/>
    <d v="2022-11-14T00:00:00"/>
    <x v="1"/>
    <x v="5"/>
    <x v="3"/>
    <s v="C236"/>
    <x v="738"/>
    <s v="B1119"/>
    <x v="154"/>
    <x v="0"/>
    <n v="9.83"/>
    <n v="2"/>
    <n v="19.66"/>
    <x v="2"/>
    <x v="2"/>
  </r>
  <r>
    <s v="O3096"/>
    <d v="2023-06-22T00:00:00"/>
    <x v="5"/>
    <x v="1"/>
    <x v="2"/>
    <s v="C706"/>
    <x v="739"/>
    <s v="B1191"/>
    <x v="746"/>
    <x v="1"/>
    <n v="13.73"/>
    <n v="3"/>
    <n v="41.19"/>
    <x v="1"/>
    <x v="0"/>
  </r>
  <r>
    <s v="O1587"/>
    <d v="2024-10-10T00:00:00"/>
    <x v="5"/>
    <x v="10"/>
    <x v="1"/>
    <s v="C830"/>
    <x v="740"/>
    <s v="B1607"/>
    <x v="747"/>
    <x v="3"/>
    <n v="15.95"/>
    <n v="5"/>
    <n v="79.75"/>
    <x v="2"/>
    <x v="1"/>
  </r>
  <r>
    <s v="O2586"/>
    <d v="2025-05-14T00:00:00"/>
    <x v="3"/>
    <x v="4"/>
    <x v="0"/>
    <s v="C682"/>
    <x v="741"/>
    <s v="B1963"/>
    <x v="13"/>
    <x v="2"/>
    <n v="34.26"/>
    <n v="4"/>
    <n v="137.04"/>
    <x v="2"/>
    <x v="5"/>
  </r>
  <r>
    <s v="O1312"/>
    <d v="2024-10-05T00:00:00"/>
    <x v="6"/>
    <x v="10"/>
    <x v="1"/>
    <s v="C491"/>
    <x v="742"/>
    <s v="B1120"/>
    <x v="748"/>
    <x v="1"/>
    <n v="18.34"/>
    <n v="1"/>
    <n v="18.34"/>
    <x v="1"/>
    <x v="7"/>
  </r>
  <r>
    <s v="O2791"/>
    <d v="2024-10-04T00:00:00"/>
    <x v="2"/>
    <x v="10"/>
    <x v="1"/>
    <s v="C623"/>
    <x v="216"/>
    <s v="B1445"/>
    <x v="749"/>
    <x v="2"/>
    <n v="55.84"/>
    <n v="5"/>
    <n v="279.2"/>
    <x v="1"/>
    <x v="2"/>
  </r>
  <r>
    <s v="O1747"/>
    <d v="2024-11-10T00:00:00"/>
    <x v="0"/>
    <x v="5"/>
    <x v="1"/>
    <s v="C250"/>
    <x v="743"/>
    <s v="B1466"/>
    <x v="750"/>
    <x v="0"/>
    <n v="49.51"/>
    <n v="2"/>
    <n v="99.02"/>
    <x v="0"/>
    <x v="4"/>
  </r>
  <r>
    <s v="O3937"/>
    <d v="2024-11-04T00:00:00"/>
    <x v="1"/>
    <x v="5"/>
    <x v="1"/>
    <s v="C951"/>
    <x v="561"/>
    <s v="B1387"/>
    <x v="740"/>
    <x v="2"/>
    <n v="39.619999999999997"/>
    <n v="1"/>
    <n v="39.619999999999997"/>
    <x v="0"/>
    <x v="7"/>
  </r>
  <r>
    <s v="O2435"/>
    <d v="2022-09-23T00:00:00"/>
    <x v="2"/>
    <x v="6"/>
    <x v="3"/>
    <s v="C877"/>
    <x v="744"/>
    <s v="B1274"/>
    <x v="92"/>
    <x v="2"/>
    <n v="20.77"/>
    <n v="3"/>
    <n v="62.31"/>
    <x v="0"/>
    <x v="0"/>
  </r>
  <r>
    <s v="O1803"/>
    <d v="2024-08-24T00:00:00"/>
    <x v="6"/>
    <x v="8"/>
    <x v="1"/>
    <s v="C327"/>
    <x v="234"/>
    <s v="B1511"/>
    <x v="751"/>
    <x v="2"/>
    <n v="6.34"/>
    <n v="5"/>
    <n v="31.7"/>
    <x v="1"/>
    <x v="7"/>
  </r>
  <r>
    <s v="O1402"/>
    <d v="2024-09-22T00:00:00"/>
    <x v="0"/>
    <x v="6"/>
    <x v="1"/>
    <s v="C374"/>
    <x v="745"/>
    <s v="B1695"/>
    <x v="35"/>
    <x v="0"/>
    <n v="15.14"/>
    <n v="5"/>
    <n v="75.7"/>
    <x v="2"/>
    <x v="0"/>
  </r>
  <r>
    <s v="O2608"/>
    <d v="2022-10-25T00:00:00"/>
    <x v="4"/>
    <x v="10"/>
    <x v="3"/>
    <s v="C353"/>
    <x v="518"/>
    <s v="B1849"/>
    <x v="3"/>
    <x v="2"/>
    <n v="30.79"/>
    <n v="4"/>
    <n v="123.16"/>
    <x v="1"/>
    <x v="2"/>
  </r>
  <r>
    <s v="O3180"/>
    <d v="2023-01-24T00:00:00"/>
    <x v="4"/>
    <x v="11"/>
    <x v="2"/>
    <s v="C135"/>
    <x v="746"/>
    <s v="B1943"/>
    <x v="183"/>
    <x v="2"/>
    <n v="5.89"/>
    <n v="5"/>
    <n v="29.45"/>
    <x v="0"/>
    <x v="3"/>
  </r>
  <r>
    <s v="O1000"/>
    <d v="2024-10-22T00:00:00"/>
    <x v="4"/>
    <x v="10"/>
    <x v="1"/>
    <s v="C439"/>
    <x v="747"/>
    <s v="B1049"/>
    <x v="752"/>
    <x v="3"/>
    <n v="19.190000000000001"/>
    <n v="4"/>
    <n v="76.760000000000005"/>
    <x v="0"/>
    <x v="2"/>
  </r>
  <r>
    <s v="O2472"/>
    <d v="2023-03-26T00:00:00"/>
    <x v="0"/>
    <x v="0"/>
    <x v="2"/>
    <s v="C217"/>
    <x v="748"/>
    <s v="B1361"/>
    <x v="423"/>
    <x v="3"/>
    <n v="7.47"/>
    <n v="3"/>
    <n v="22.41"/>
    <x v="0"/>
    <x v="6"/>
  </r>
  <r>
    <s v="O2165"/>
    <d v="2024-11-07T00:00:00"/>
    <x v="5"/>
    <x v="5"/>
    <x v="1"/>
    <s v="C694"/>
    <x v="749"/>
    <s v="B1378"/>
    <x v="23"/>
    <x v="0"/>
    <n v="29.96"/>
    <n v="4"/>
    <n v="119.84"/>
    <x v="3"/>
    <x v="4"/>
  </r>
  <r>
    <s v="O1540"/>
    <d v="2024-05-27T00:00:00"/>
    <x v="1"/>
    <x v="4"/>
    <x v="1"/>
    <s v="C898"/>
    <x v="455"/>
    <s v="B1453"/>
    <x v="753"/>
    <x v="0"/>
    <n v="41.05"/>
    <n v="4"/>
    <n v="164.2"/>
    <x v="0"/>
    <x v="2"/>
  </r>
  <r>
    <s v="O2974"/>
    <d v="2025-05-21T00:00:00"/>
    <x v="3"/>
    <x v="4"/>
    <x v="0"/>
    <s v="C509"/>
    <x v="750"/>
    <s v="B1392"/>
    <x v="754"/>
    <x v="2"/>
    <n v="21.87"/>
    <n v="5"/>
    <n v="109.35"/>
    <x v="0"/>
    <x v="2"/>
  </r>
  <r>
    <s v="O2129"/>
    <d v="2023-12-27T00:00:00"/>
    <x v="3"/>
    <x v="9"/>
    <x v="2"/>
    <s v="C801"/>
    <x v="381"/>
    <s v="B1567"/>
    <x v="755"/>
    <x v="2"/>
    <n v="32.82"/>
    <n v="1"/>
    <n v="32.82"/>
    <x v="2"/>
    <x v="3"/>
  </r>
  <r>
    <s v="O3486"/>
    <d v="2025-01-08T00:00:00"/>
    <x v="3"/>
    <x v="11"/>
    <x v="0"/>
    <s v="C361"/>
    <x v="502"/>
    <s v="B1466"/>
    <x v="756"/>
    <x v="0"/>
    <n v="13.14"/>
    <n v="4"/>
    <n v="52.56"/>
    <x v="1"/>
    <x v="2"/>
  </r>
  <r>
    <s v="O3506"/>
    <d v="2024-08-31T00:00:00"/>
    <x v="6"/>
    <x v="8"/>
    <x v="1"/>
    <s v="C678"/>
    <x v="751"/>
    <s v="B1472"/>
    <x v="120"/>
    <x v="2"/>
    <n v="38.71"/>
    <n v="1"/>
    <n v="38.71"/>
    <x v="0"/>
    <x v="3"/>
  </r>
  <r>
    <s v="O2173"/>
    <d v="2023-12-27T00:00:00"/>
    <x v="3"/>
    <x v="9"/>
    <x v="2"/>
    <s v="C749"/>
    <x v="752"/>
    <s v="B1115"/>
    <x v="436"/>
    <x v="3"/>
    <n v="16.28"/>
    <n v="4"/>
    <n v="65.12"/>
    <x v="2"/>
    <x v="7"/>
  </r>
  <r>
    <s v="O2540"/>
    <d v="2023-01-04T00:00:00"/>
    <x v="3"/>
    <x v="11"/>
    <x v="2"/>
    <s v="C470"/>
    <x v="32"/>
    <s v="B1398"/>
    <x v="162"/>
    <x v="0"/>
    <n v="17.690000000000001"/>
    <n v="4"/>
    <n v="70.760000000000005"/>
    <x v="0"/>
    <x v="2"/>
  </r>
  <r>
    <s v="O3297"/>
    <d v="2024-11-30T00:00:00"/>
    <x v="6"/>
    <x v="5"/>
    <x v="1"/>
    <s v="C737"/>
    <x v="753"/>
    <s v="B1647"/>
    <x v="701"/>
    <x v="3"/>
    <n v="28.52"/>
    <n v="5"/>
    <n v="142.6"/>
    <x v="0"/>
    <x v="2"/>
  </r>
  <r>
    <s v="O1748"/>
    <d v="2024-03-27T00:00:00"/>
    <x v="3"/>
    <x v="0"/>
    <x v="1"/>
    <s v="C304"/>
    <x v="53"/>
    <s v="B1293"/>
    <x v="757"/>
    <x v="2"/>
    <n v="48.26"/>
    <n v="5"/>
    <n v="241.3"/>
    <x v="2"/>
    <x v="1"/>
  </r>
  <r>
    <s v="O2291"/>
    <d v="2023-02-03T00:00:00"/>
    <x v="2"/>
    <x v="3"/>
    <x v="2"/>
    <s v="C775"/>
    <x v="675"/>
    <s v="B1143"/>
    <x v="758"/>
    <x v="0"/>
    <n v="6.41"/>
    <n v="4"/>
    <n v="25.64"/>
    <x v="2"/>
    <x v="7"/>
  </r>
  <r>
    <s v="O1885"/>
    <d v="2024-09-28T00:00:00"/>
    <x v="6"/>
    <x v="6"/>
    <x v="1"/>
    <s v="C738"/>
    <x v="754"/>
    <s v="B1067"/>
    <x v="514"/>
    <x v="3"/>
    <n v="19.7"/>
    <n v="5"/>
    <n v="98.5"/>
    <x v="0"/>
    <x v="4"/>
  </r>
  <r>
    <s v="O1130"/>
    <d v="2023-06-03T00:00:00"/>
    <x v="6"/>
    <x v="1"/>
    <x v="2"/>
    <s v="C562"/>
    <x v="293"/>
    <s v="B1440"/>
    <x v="759"/>
    <x v="1"/>
    <n v="35.17"/>
    <n v="3"/>
    <n v="105.51"/>
    <x v="0"/>
    <x v="2"/>
  </r>
  <r>
    <s v="O3999"/>
    <d v="2025-02-12T00:00:00"/>
    <x v="3"/>
    <x v="3"/>
    <x v="0"/>
    <s v="C927"/>
    <x v="426"/>
    <s v="B1775"/>
    <x v="760"/>
    <x v="1"/>
    <n v="46.41"/>
    <n v="3"/>
    <n v="139.22999999999999"/>
    <x v="1"/>
    <x v="7"/>
  </r>
  <r>
    <s v="O3695"/>
    <d v="2022-10-22T00:00:00"/>
    <x v="6"/>
    <x v="10"/>
    <x v="3"/>
    <s v="C871"/>
    <x v="755"/>
    <s v="B1006"/>
    <x v="632"/>
    <x v="0"/>
    <n v="36.53"/>
    <n v="4"/>
    <n v="146.12"/>
    <x v="1"/>
    <x v="2"/>
  </r>
  <r>
    <s v="O3406"/>
    <d v="2023-07-13T00:00:00"/>
    <x v="5"/>
    <x v="2"/>
    <x v="2"/>
    <s v="C870"/>
    <x v="478"/>
    <s v="B1114"/>
    <x v="642"/>
    <x v="2"/>
    <n v="9.23"/>
    <n v="4"/>
    <n v="36.92"/>
    <x v="0"/>
    <x v="2"/>
  </r>
  <r>
    <s v="O3741"/>
    <d v="2023-04-15T00:00:00"/>
    <x v="6"/>
    <x v="7"/>
    <x v="2"/>
    <s v="C562"/>
    <x v="293"/>
    <s v="B1304"/>
    <x v="422"/>
    <x v="1"/>
    <n v="32.35"/>
    <n v="1"/>
    <n v="32.35"/>
    <x v="0"/>
    <x v="2"/>
  </r>
  <r>
    <s v="O2814"/>
    <d v="2024-07-02T00:00:00"/>
    <x v="4"/>
    <x v="2"/>
    <x v="1"/>
    <s v="C711"/>
    <x v="131"/>
    <s v="B1038"/>
    <x v="707"/>
    <x v="2"/>
    <n v="26.32"/>
    <n v="2"/>
    <n v="52.64"/>
    <x v="1"/>
    <x v="6"/>
  </r>
  <r>
    <s v="O3788"/>
    <d v="2022-09-08T00:00:00"/>
    <x v="5"/>
    <x v="6"/>
    <x v="3"/>
    <s v="C372"/>
    <x v="756"/>
    <s v="B1580"/>
    <x v="157"/>
    <x v="0"/>
    <n v="50.1"/>
    <n v="3"/>
    <n v="150.30000000000001"/>
    <x v="0"/>
    <x v="0"/>
  </r>
  <r>
    <s v="O1890"/>
    <d v="2023-02-08T00:00:00"/>
    <x v="3"/>
    <x v="3"/>
    <x v="2"/>
    <s v="C767"/>
    <x v="757"/>
    <s v="B1772"/>
    <x v="761"/>
    <x v="2"/>
    <n v="17.399999999999999"/>
    <n v="2"/>
    <n v="34.799999999999997"/>
    <x v="2"/>
    <x v="0"/>
  </r>
  <r>
    <s v="O1649"/>
    <d v="2023-07-01T00:00:00"/>
    <x v="6"/>
    <x v="2"/>
    <x v="2"/>
    <s v="C359"/>
    <x v="758"/>
    <s v="B1389"/>
    <x v="762"/>
    <x v="2"/>
    <n v="43.85"/>
    <n v="2"/>
    <n v="87.7"/>
    <x v="0"/>
    <x v="7"/>
  </r>
  <r>
    <s v="O2393"/>
    <d v="2024-04-06T00:00:00"/>
    <x v="6"/>
    <x v="7"/>
    <x v="1"/>
    <s v="C246"/>
    <x v="759"/>
    <s v="B1340"/>
    <x v="648"/>
    <x v="3"/>
    <n v="9.33"/>
    <n v="2"/>
    <n v="18.66"/>
    <x v="2"/>
    <x v="7"/>
  </r>
  <r>
    <s v="O3137"/>
    <d v="2023-07-02T00:00:00"/>
    <x v="0"/>
    <x v="2"/>
    <x v="2"/>
    <s v="C966"/>
    <x v="760"/>
    <s v="B1679"/>
    <x v="763"/>
    <x v="0"/>
    <n v="9.0500000000000007"/>
    <n v="4"/>
    <n v="36.200000000000003"/>
    <x v="2"/>
    <x v="0"/>
  </r>
  <r>
    <s v="O3719"/>
    <d v="2024-03-04T00:00:00"/>
    <x v="1"/>
    <x v="0"/>
    <x v="1"/>
    <s v="C172"/>
    <x v="98"/>
    <s v="B1716"/>
    <x v="625"/>
    <x v="1"/>
    <n v="50.36"/>
    <n v="5"/>
    <n v="251.8"/>
    <x v="0"/>
    <x v="7"/>
  </r>
  <r>
    <s v="O3205"/>
    <d v="2022-09-16T00:00:00"/>
    <x v="2"/>
    <x v="6"/>
    <x v="3"/>
    <s v="C874"/>
    <x v="761"/>
    <s v="B1232"/>
    <x v="444"/>
    <x v="2"/>
    <n v="49.92"/>
    <n v="2"/>
    <n v="99.84"/>
    <x v="0"/>
    <x v="2"/>
  </r>
  <r>
    <s v="O2319"/>
    <d v="2023-01-26T00:00:00"/>
    <x v="5"/>
    <x v="11"/>
    <x v="2"/>
    <s v="C420"/>
    <x v="460"/>
    <s v="B1927"/>
    <x v="764"/>
    <x v="2"/>
    <n v="52.53"/>
    <n v="1"/>
    <n v="52.53"/>
    <x v="2"/>
    <x v="2"/>
  </r>
  <r>
    <s v="O3460"/>
    <d v="2022-11-26T00:00:00"/>
    <x v="6"/>
    <x v="5"/>
    <x v="3"/>
    <s v="C538"/>
    <x v="177"/>
    <s v="B1580"/>
    <x v="765"/>
    <x v="2"/>
    <n v="49.12"/>
    <n v="4"/>
    <n v="196.48"/>
    <x v="2"/>
    <x v="3"/>
  </r>
  <r>
    <s v="O1188"/>
    <d v="2024-07-19T00:00:00"/>
    <x v="2"/>
    <x v="2"/>
    <x v="1"/>
    <s v="C193"/>
    <x v="762"/>
    <s v="B1624"/>
    <x v="635"/>
    <x v="0"/>
    <n v="25.88"/>
    <n v="1"/>
    <n v="25.88"/>
    <x v="0"/>
    <x v="3"/>
  </r>
  <r>
    <s v="O2433"/>
    <d v="2024-08-01T00:00:00"/>
    <x v="5"/>
    <x v="8"/>
    <x v="1"/>
    <s v="C907"/>
    <x v="281"/>
    <s v="B1262"/>
    <x v="766"/>
    <x v="0"/>
    <n v="14.49"/>
    <n v="4"/>
    <n v="57.96"/>
    <x v="0"/>
    <x v="2"/>
  </r>
  <r>
    <s v="O2107"/>
    <d v="2024-02-10T00:00:00"/>
    <x v="6"/>
    <x v="3"/>
    <x v="1"/>
    <s v="C946"/>
    <x v="763"/>
    <s v="B1120"/>
    <x v="767"/>
    <x v="0"/>
    <n v="44.8"/>
    <n v="5"/>
    <n v="224"/>
    <x v="2"/>
    <x v="1"/>
  </r>
  <r>
    <s v="O3390"/>
    <d v="2023-09-21T00:00:00"/>
    <x v="5"/>
    <x v="6"/>
    <x v="2"/>
    <s v="C738"/>
    <x v="754"/>
    <s v="B1376"/>
    <x v="768"/>
    <x v="0"/>
    <n v="52.68"/>
    <n v="1"/>
    <n v="52.68"/>
    <x v="0"/>
    <x v="3"/>
  </r>
  <r>
    <s v="O3535"/>
    <d v="2023-08-08T00:00:00"/>
    <x v="4"/>
    <x v="8"/>
    <x v="2"/>
    <s v="C269"/>
    <x v="417"/>
    <s v="B1018"/>
    <x v="140"/>
    <x v="2"/>
    <n v="10.130000000000001"/>
    <n v="2"/>
    <n v="20.260000000000002"/>
    <x v="0"/>
    <x v="7"/>
  </r>
  <r>
    <s v="O1314"/>
    <d v="2023-06-11T00:00:00"/>
    <x v="0"/>
    <x v="1"/>
    <x v="2"/>
    <s v="C754"/>
    <x v="573"/>
    <s v="B1180"/>
    <x v="769"/>
    <x v="3"/>
    <n v="33.86"/>
    <n v="2"/>
    <n v="67.72"/>
    <x v="1"/>
    <x v="4"/>
  </r>
  <r>
    <s v="O3234"/>
    <d v="2024-04-11T00:00:00"/>
    <x v="5"/>
    <x v="7"/>
    <x v="1"/>
    <s v="C241"/>
    <x v="617"/>
    <s v="B1247"/>
    <x v="703"/>
    <x v="0"/>
    <n v="7.05"/>
    <n v="4"/>
    <n v="28.2"/>
    <x v="2"/>
    <x v="1"/>
  </r>
  <r>
    <s v="O2886"/>
    <d v="2022-12-22T00:00:00"/>
    <x v="5"/>
    <x v="9"/>
    <x v="3"/>
    <s v="C165"/>
    <x v="375"/>
    <s v="B1488"/>
    <x v="396"/>
    <x v="2"/>
    <n v="31.9"/>
    <n v="2"/>
    <n v="63.8"/>
    <x v="1"/>
    <x v="3"/>
  </r>
  <r>
    <s v="O1351"/>
    <d v="2024-05-01T00:00:00"/>
    <x v="3"/>
    <x v="4"/>
    <x v="1"/>
    <s v="C877"/>
    <x v="744"/>
    <s v="B1433"/>
    <x v="137"/>
    <x v="3"/>
    <n v="36.549999999999997"/>
    <n v="3"/>
    <n v="109.65"/>
    <x v="0"/>
    <x v="7"/>
  </r>
  <r>
    <s v="O1859"/>
    <d v="2023-07-20T00:00:00"/>
    <x v="5"/>
    <x v="2"/>
    <x v="2"/>
    <s v="C830"/>
    <x v="764"/>
    <s v="B1013"/>
    <x v="770"/>
    <x v="1"/>
    <n v="6.56"/>
    <n v="3"/>
    <n v="19.68"/>
    <x v="3"/>
    <x v="3"/>
  </r>
  <r>
    <s v="O3161"/>
    <d v="2023-12-29T00:00:00"/>
    <x v="2"/>
    <x v="9"/>
    <x v="2"/>
    <s v="C773"/>
    <x v="650"/>
    <s v="B1387"/>
    <x v="740"/>
    <x v="1"/>
    <n v="43.33"/>
    <n v="4"/>
    <n v="173.32"/>
    <x v="2"/>
    <x v="6"/>
  </r>
  <r>
    <s v="O1861"/>
    <d v="2024-10-15T00:00:00"/>
    <x v="4"/>
    <x v="10"/>
    <x v="1"/>
    <s v="C772"/>
    <x v="765"/>
    <s v="B1708"/>
    <x v="771"/>
    <x v="2"/>
    <n v="10.050000000000001"/>
    <n v="4"/>
    <n v="40.200000000000003"/>
    <x v="2"/>
    <x v="3"/>
  </r>
  <r>
    <s v="O3739"/>
    <d v="2023-01-01T00:00:00"/>
    <x v="0"/>
    <x v="11"/>
    <x v="2"/>
    <s v="C639"/>
    <x v="163"/>
    <s v="B1015"/>
    <x v="772"/>
    <x v="0"/>
    <n v="10.63"/>
    <n v="4"/>
    <n v="42.52"/>
    <x v="0"/>
    <x v="3"/>
  </r>
  <r>
    <s v="O3530"/>
    <d v="2025-06-02T00:00:00"/>
    <x v="1"/>
    <x v="1"/>
    <x v="0"/>
    <s v="C530"/>
    <x v="766"/>
    <s v="B1160"/>
    <x v="366"/>
    <x v="0"/>
    <n v="23.12"/>
    <n v="3"/>
    <n v="69.36"/>
    <x v="2"/>
    <x v="7"/>
  </r>
  <r>
    <s v="O3761"/>
    <d v="2024-12-25T00:00:00"/>
    <x v="3"/>
    <x v="9"/>
    <x v="1"/>
    <s v="C977"/>
    <x v="1"/>
    <s v="B1025"/>
    <x v="306"/>
    <x v="0"/>
    <n v="12.03"/>
    <n v="2"/>
    <n v="24.06"/>
    <x v="0"/>
    <x v="0"/>
  </r>
  <r>
    <s v="O2977"/>
    <d v="2025-07-05T00:00:00"/>
    <x v="6"/>
    <x v="2"/>
    <x v="0"/>
    <s v="C376"/>
    <x v="103"/>
    <s v="B1131"/>
    <x v="773"/>
    <x v="0"/>
    <n v="7.69"/>
    <n v="5"/>
    <n v="38.450000000000003"/>
    <x v="1"/>
    <x v="7"/>
  </r>
  <r>
    <s v="O3040"/>
    <d v="2022-10-22T00:00:00"/>
    <x v="6"/>
    <x v="10"/>
    <x v="3"/>
    <s v="C259"/>
    <x v="128"/>
    <s v="B1464"/>
    <x v="774"/>
    <x v="1"/>
    <n v="28.11"/>
    <n v="1"/>
    <n v="28.11"/>
    <x v="1"/>
    <x v="0"/>
  </r>
  <r>
    <s v="O2634"/>
    <d v="2023-10-06T00:00:00"/>
    <x v="2"/>
    <x v="10"/>
    <x v="2"/>
    <s v="C739"/>
    <x v="767"/>
    <s v="B1362"/>
    <x v="775"/>
    <x v="1"/>
    <n v="51.42"/>
    <n v="4"/>
    <n v="205.68"/>
    <x v="1"/>
    <x v="2"/>
  </r>
  <r>
    <s v="O3239"/>
    <d v="2023-01-06T00:00:00"/>
    <x v="2"/>
    <x v="11"/>
    <x v="2"/>
    <s v="C893"/>
    <x v="423"/>
    <s v="B1225"/>
    <x v="106"/>
    <x v="2"/>
    <n v="8.9700000000000006"/>
    <n v="5"/>
    <n v="44.85"/>
    <x v="0"/>
    <x v="0"/>
  </r>
  <r>
    <s v="O2772"/>
    <d v="2025-05-23T00:00:00"/>
    <x v="2"/>
    <x v="4"/>
    <x v="0"/>
    <s v="C487"/>
    <x v="82"/>
    <s v="B1263"/>
    <x v="506"/>
    <x v="2"/>
    <n v="20.43"/>
    <n v="5"/>
    <n v="102.15"/>
    <x v="0"/>
    <x v="2"/>
  </r>
  <r>
    <s v="O1800"/>
    <d v="2024-02-28T00:00:00"/>
    <x v="3"/>
    <x v="3"/>
    <x v="1"/>
    <s v="C681"/>
    <x v="768"/>
    <s v="B1152"/>
    <x v="776"/>
    <x v="0"/>
    <n v="44.66"/>
    <n v="2"/>
    <n v="89.32"/>
    <x v="3"/>
    <x v="2"/>
  </r>
  <r>
    <s v="O3504"/>
    <d v="2025-03-24T00:00:00"/>
    <x v="1"/>
    <x v="0"/>
    <x v="0"/>
    <s v="C575"/>
    <x v="140"/>
    <s v="B1725"/>
    <x v="777"/>
    <x v="2"/>
    <n v="18.82"/>
    <n v="3"/>
    <n v="56.46"/>
    <x v="2"/>
    <x v="6"/>
  </r>
  <r>
    <s v="O3629"/>
    <d v="2024-04-15T00:00:00"/>
    <x v="1"/>
    <x v="7"/>
    <x v="1"/>
    <s v="C604"/>
    <x v="673"/>
    <s v="B1578"/>
    <x v="171"/>
    <x v="2"/>
    <n v="19.920000000000002"/>
    <n v="2"/>
    <n v="39.840000000000003"/>
    <x v="1"/>
    <x v="5"/>
  </r>
  <r>
    <s v="O1425"/>
    <d v="2023-08-15T00:00:00"/>
    <x v="4"/>
    <x v="8"/>
    <x v="2"/>
    <s v="C989"/>
    <x v="423"/>
    <s v="B1911"/>
    <x v="778"/>
    <x v="0"/>
    <n v="38.5"/>
    <n v="1"/>
    <n v="38.5"/>
    <x v="2"/>
    <x v="1"/>
  </r>
  <r>
    <s v="O2321"/>
    <d v="2022-12-28T00:00:00"/>
    <x v="3"/>
    <x v="9"/>
    <x v="3"/>
    <s v="C855"/>
    <x v="368"/>
    <s v="B1549"/>
    <x v="19"/>
    <x v="0"/>
    <n v="39.840000000000003"/>
    <n v="5"/>
    <n v="199.2"/>
    <x v="2"/>
    <x v="3"/>
  </r>
  <r>
    <s v="O2112"/>
    <d v="2023-05-18T00:00:00"/>
    <x v="5"/>
    <x v="4"/>
    <x v="2"/>
    <s v="C484"/>
    <x v="624"/>
    <s v="B1983"/>
    <x v="779"/>
    <x v="2"/>
    <n v="25.55"/>
    <n v="2"/>
    <n v="51.1"/>
    <x v="0"/>
    <x v="1"/>
  </r>
  <r>
    <s v="O3584"/>
    <d v="2023-01-31T00:00:00"/>
    <x v="4"/>
    <x v="11"/>
    <x v="2"/>
    <s v="C538"/>
    <x v="177"/>
    <s v="B1445"/>
    <x v="749"/>
    <x v="2"/>
    <n v="56.4"/>
    <n v="4"/>
    <n v="225.6"/>
    <x v="2"/>
    <x v="6"/>
  </r>
  <r>
    <s v="O2636"/>
    <d v="2024-09-29T00:00:00"/>
    <x v="0"/>
    <x v="6"/>
    <x v="1"/>
    <s v="C999"/>
    <x v="501"/>
    <s v="B1983"/>
    <x v="343"/>
    <x v="0"/>
    <n v="22.43"/>
    <n v="1"/>
    <n v="22.43"/>
    <x v="2"/>
    <x v="7"/>
  </r>
  <r>
    <s v="O2189"/>
    <d v="2023-02-20T00:00:00"/>
    <x v="1"/>
    <x v="3"/>
    <x v="2"/>
    <s v="C594"/>
    <x v="769"/>
    <s v="B1803"/>
    <x v="780"/>
    <x v="3"/>
    <n v="21.52"/>
    <n v="5"/>
    <n v="107.6"/>
    <x v="2"/>
    <x v="2"/>
  </r>
  <r>
    <s v="O3644"/>
    <d v="2023-01-06T00:00:00"/>
    <x v="2"/>
    <x v="11"/>
    <x v="2"/>
    <s v="C944"/>
    <x v="628"/>
    <s v="B1746"/>
    <x v="602"/>
    <x v="3"/>
    <n v="39.200000000000003"/>
    <n v="3"/>
    <n v="117.6"/>
    <x v="0"/>
    <x v="7"/>
  </r>
  <r>
    <s v="O3213"/>
    <d v="2022-11-23T00:00:00"/>
    <x v="3"/>
    <x v="5"/>
    <x v="3"/>
    <s v="C334"/>
    <x v="445"/>
    <s v="B1856"/>
    <x v="781"/>
    <x v="0"/>
    <n v="29.55"/>
    <n v="1"/>
    <n v="29.55"/>
    <x v="0"/>
    <x v="2"/>
  </r>
  <r>
    <s v="O3805"/>
    <d v="2023-06-01T00:00:00"/>
    <x v="5"/>
    <x v="1"/>
    <x v="2"/>
    <s v="C183"/>
    <x v="26"/>
    <s v="B1657"/>
    <x v="656"/>
    <x v="2"/>
    <n v="40.369999999999997"/>
    <n v="3"/>
    <n v="121.11"/>
    <x v="2"/>
    <x v="2"/>
  </r>
  <r>
    <s v="O2773"/>
    <d v="2024-09-17T00:00:00"/>
    <x v="4"/>
    <x v="6"/>
    <x v="1"/>
    <s v="C867"/>
    <x v="657"/>
    <s v="B1651"/>
    <x v="782"/>
    <x v="0"/>
    <n v="33.22"/>
    <n v="5"/>
    <n v="166.1"/>
    <x v="0"/>
    <x v="2"/>
  </r>
  <r>
    <s v="O2296"/>
    <d v="2025-07-09T00:00:00"/>
    <x v="3"/>
    <x v="2"/>
    <x v="0"/>
    <s v="C374"/>
    <x v="745"/>
    <s v="B1254"/>
    <x v="783"/>
    <x v="0"/>
    <n v="39.43"/>
    <n v="4"/>
    <n v="157.72"/>
    <x v="2"/>
    <x v="6"/>
  </r>
  <r>
    <s v="O3990"/>
    <d v="2022-11-24T00:00:00"/>
    <x v="5"/>
    <x v="5"/>
    <x v="3"/>
    <s v="C613"/>
    <x v="770"/>
    <s v="B1922"/>
    <x v="784"/>
    <x v="0"/>
    <n v="12.08"/>
    <n v="3"/>
    <n v="36.24"/>
    <x v="2"/>
    <x v="0"/>
  </r>
  <r>
    <s v="O2368"/>
    <d v="2023-07-15T00:00:00"/>
    <x v="6"/>
    <x v="2"/>
    <x v="2"/>
    <s v="C310"/>
    <x v="771"/>
    <s v="B1042"/>
    <x v="785"/>
    <x v="2"/>
    <n v="14.6"/>
    <n v="5"/>
    <n v="73"/>
    <x v="1"/>
    <x v="6"/>
  </r>
  <r>
    <s v="O2842"/>
    <d v="2025-06-10T00:00:00"/>
    <x v="4"/>
    <x v="1"/>
    <x v="0"/>
    <s v="C433"/>
    <x v="772"/>
    <s v="B1648"/>
    <x v="786"/>
    <x v="1"/>
    <n v="52.68"/>
    <n v="1"/>
    <n v="52.68"/>
    <x v="0"/>
    <x v="1"/>
  </r>
  <r>
    <s v="O3606"/>
    <d v="2024-09-22T00:00:00"/>
    <x v="0"/>
    <x v="6"/>
    <x v="1"/>
    <s v="C181"/>
    <x v="773"/>
    <s v="B1342"/>
    <x v="548"/>
    <x v="0"/>
    <n v="44.14"/>
    <n v="2"/>
    <n v="88.28"/>
    <x v="0"/>
    <x v="2"/>
  </r>
  <r>
    <s v="O1078"/>
    <d v="2023-05-27T00:00:00"/>
    <x v="6"/>
    <x v="4"/>
    <x v="2"/>
    <s v="C423"/>
    <x v="464"/>
    <s v="B1236"/>
    <x v="787"/>
    <x v="2"/>
    <n v="9.3800000000000008"/>
    <n v="5"/>
    <n v="46.9"/>
    <x v="1"/>
    <x v="0"/>
  </r>
  <r>
    <s v="O2078"/>
    <d v="2023-08-23T00:00:00"/>
    <x v="3"/>
    <x v="8"/>
    <x v="2"/>
    <s v="C696"/>
    <x v="774"/>
    <s v="B1864"/>
    <x v="97"/>
    <x v="1"/>
    <n v="7.63"/>
    <n v="5"/>
    <n v="38.15"/>
    <x v="3"/>
    <x v="2"/>
  </r>
  <r>
    <s v="O1503"/>
    <d v="2024-05-08T00:00:00"/>
    <x v="3"/>
    <x v="4"/>
    <x v="1"/>
    <s v="C998"/>
    <x v="193"/>
    <s v="B1261"/>
    <x v="788"/>
    <x v="0"/>
    <n v="34.99"/>
    <n v="3"/>
    <n v="104.97"/>
    <x v="2"/>
    <x v="4"/>
  </r>
  <r>
    <s v="O2399"/>
    <d v="2024-09-08T00:00:00"/>
    <x v="0"/>
    <x v="6"/>
    <x v="1"/>
    <s v="C745"/>
    <x v="311"/>
    <s v="B1948"/>
    <x v="163"/>
    <x v="3"/>
    <n v="38.200000000000003"/>
    <n v="2"/>
    <n v="76.400000000000006"/>
    <x v="2"/>
    <x v="2"/>
  </r>
  <r>
    <s v="O1906"/>
    <d v="2023-02-07T00:00:00"/>
    <x v="4"/>
    <x v="3"/>
    <x v="2"/>
    <s v="C537"/>
    <x v="775"/>
    <s v="B1806"/>
    <x v="309"/>
    <x v="1"/>
    <n v="29.78"/>
    <n v="5"/>
    <n v="148.9"/>
    <x v="3"/>
    <x v="7"/>
  </r>
  <r>
    <s v="O2521"/>
    <d v="2023-05-04T00:00:00"/>
    <x v="5"/>
    <x v="4"/>
    <x v="2"/>
    <s v="C517"/>
    <x v="584"/>
    <s v="B1181"/>
    <x v="789"/>
    <x v="0"/>
    <n v="39.090000000000003"/>
    <n v="2"/>
    <n v="78.180000000000007"/>
    <x v="1"/>
    <x v="2"/>
  </r>
  <r>
    <s v="O2419"/>
    <d v="2023-05-13T00:00:00"/>
    <x v="6"/>
    <x v="4"/>
    <x v="2"/>
    <s v="C621"/>
    <x v="223"/>
    <s v="B1849"/>
    <x v="38"/>
    <x v="2"/>
    <n v="32.46"/>
    <n v="4"/>
    <n v="129.84"/>
    <x v="0"/>
    <x v="0"/>
  </r>
  <r>
    <s v="O2400"/>
    <d v="2024-02-07T00:00:00"/>
    <x v="3"/>
    <x v="3"/>
    <x v="1"/>
    <s v="C552"/>
    <x v="495"/>
    <s v="B1844"/>
    <x v="618"/>
    <x v="1"/>
    <n v="21.77"/>
    <n v="3"/>
    <n v="65.31"/>
    <x v="0"/>
    <x v="6"/>
  </r>
  <r>
    <s v="O1163"/>
    <d v="2024-05-26T00:00:00"/>
    <x v="0"/>
    <x v="4"/>
    <x v="1"/>
    <s v="C799"/>
    <x v="634"/>
    <s v="B1139"/>
    <x v="790"/>
    <x v="1"/>
    <n v="23.65"/>
    <n v="2"/>
    <n v="47.3"/>
    <x v="0"/>
    <x v="2"/>
  </r>
  <r>
    <s v="O3577"/>
    <d v="2024-10-02T00:00:00"/>
    <x v="3"/>
    <x v="10"/>
    <x v="1"/>
    <s v="C453"/>
    <x v="285"/>
    <s v="B1144"/>
    <x v="313"/>
    <x v="1"/>
    <n v="44.23"/>
    <n v="1"/>
    <n v="44.23"/>
    <x v="2"/>
    <x v="2"/>
  </r>
  <r>
    <s v="O1777"/>
    <d v="2024-03-03T00:00:00"/>
    <x v="0"/>
    <x v="0"/>
    <x v="1"/>
    <s v="C948"/>
    <x v="208"/>
    <s v="B1602"/>
    <x v="791"/>
    <x v="3"/>
    <n v="39.93"/>
    <n v="5"/>
    <n v="199.65"/>
    <x v="3"/>
    <x v="4"/>
  </r>
  <r>
    <s v="O3670"/>
    <d v="2024-12-12T00:00:00"/>
    <x v="5"/>
    <x v="9"/>
    <x v="1"/>
    <s v="C983"/>
    <x v="44"/>
    <s v="B1176"/>
    <x v="527"/>
    <x v="1"/>
    <n v="19.54"/>
    <n v="5"/>
    <n v="97.7"/>
    <x v="0"/>
    <x v="2"/>
  </r>
  <r>
    <s v="O2738"/>
    <d v="2024-05-22T00:00:00"/>
    <x v="3"/>
    <x v="4"/>
    <x v="1"/>
    <s v="C325"/>
    <x v="776"/>
    <s v="B1598"/>
    <x v="792"/>
    <x v="1"/>
    <n v="5.68"/>
    <n v="4"/>
    <n v="22.72"/>
    <x v="2"/>
    <x v="2"/>
  </r>
  <r>
    <s v="O1542"/>
    <d v="2024-02-14T00:00:00"/>
    <x v="3"/>
    <x v="3"/>
    <x v="1"/>
    <s v="C213"/>
    <x v="777"/>
    <s v="B1737"/>
    <x v="688"/>
    <x v="1"/>
    <n v="32.85"/>
    <n v="1"/>
    <n v="32.85"/>
    <x v="2"/>
    <x v="7"/>
  </r>
  <r>
    <s v="O3454"/>
    <d v="2022-10-22T00:00:00"/>
    <x v="6"/>
    <x v="10"/>
    <x v="3"/>
    <s v="C930"/>
    <x v="778"/>
    <s v="B1033"/>
    <x v="677"/>
    <x v="2"/>
    <n v="46.05"/>
    <n v="1"/>
    <n v="46.05"/>
    <x v="0"/>
    <x v="3"/>
  </r>
  <r>
    <s v="O3867"/>
    <d v="2025-06-23T00:00:00"/>
    <x v="1"/>
    <x v="1"/>
    <x v="0"/>
    <s v="C993"/>
    <x v="779"/>
    <s v="B1332"/>
    <x v="793"/>
    <x v="2"/>
    <n v="21.9"/>
    <n v="1"/>
    <n v="21.9"/>
    <x v="0"/>
    <x v="7"/>
  </r>
  <r>
    <s v="O3970"/>
    <d v="2025-04-03T00:00:00"/>
    <x v="5"/>
    <x v="7"/>
    <x v="0"/>
    <s v="C101"/>
    <x v="780"/>
    <s v="B1773"/>
    <x v="607"/>
    <x v="0"/>
    <n v="48.64"/>
    <n v="5"/>
    <n v="243.2"/>
    <x v="0"/>
    <x v="5"/>
  </r>
  <r>
    <s v="O2955"/>
    <d v="2022-10-14T00:00:00"/>
    <x v="2"/>
    <x v="10"/>
    <x v="3"/>
    <s v="C328"/>
    <x v="20"/>
    <s v="B1316"/>
    <x v="794"/>
    <x v="0"/>
    <n v="21.6"/>
    <n v="2"/>
    <n v="43.2"/>
    <x v="2"/>
    <x v="1"/>
  </r>
  <r>
    <s v="O2166"/>
    <d v="2023-03-29T00:00:00"/>
    <x v="3"/>
    <x v="0"/>
    <x v="2"/>
    <s v="C978"/>
    <x v="781"/>
    <s v="B1542"/>
    <x v="795"/>
    <x v="0"/>
    <n v="19.920000000000002"/>
    <n v="4"/>
    <n v="79.680000000000007"/>
    <x v="2"/>
    <x v="3"/>
  </r>
  <r>
    <s v="O2923"/>
    <d v="2025-05-17T00:00:00"/>
    <x v="6"/>
    <x v="4"/>
    <x v="0"/>
    <s v="C818"/>
    <x v="782"/>
    <s v="B1645"/>
    <x v="796"/>
    <x v="3"/>
    <n v="13.36"/>
    <n v="1"/>
    <n v="13.36"/>
    <x v="0"/>
    <x v="2"/>
  </r>
  <r>
    <s v="O1826"/>
    <d v="2024-08-05T00:00:00"/>
    <x v="1"/>
    <x v="8"/>
    <x v="1"/>
    <s v="C159"/>
    <x v="783"/>
    <s v="B1297"/>
    <x v="797"/>
    <x v="2"/>
    <n v="11.87"/>
    <n v="3"/>
    <n v="35.61"/>
    <x v="2"/>
    <x v="4"/>
  </r>
  <r>
    <s v="O2770"/>
    <d v="2022-12-05T00:00:00"/>
    <x v="1"/>
    <x v="9"/>
    <x v="3"/>
    <s v="C337"/>
    <x v="784"/>
    <s v="B1586"/>
    <x v="117"/>
    <x v="0"/>
    <n v="10.86"/>
    <n v="3"/>
    <n v="32.58"/>
    <x v="2"/>
    <x v="0"/>
  </r>
  <r>
    <s v="O2246"/>
    <d v="2023-07-28T00:00:00"/>
    <x v="2"/>
    <x v="2"/>
    <x v="2"/>
    <s v="C557"/>
    <x v="785"/>
    <s v="B1064"/>
    <x v="190"/>
    <x v="2"/>
    <n v="21.4"/>
    <n v="3"/>
    <n v="64.2"/>
    <x v="0"/>
    <x v="7"/>
  </r>
  <r>
    <s v="O1759"/>
    <d v="2023-10-20T00:00:00"/>
    <x v="2"/>
    <x v="10"/>
    <x v="2"/>
    <s v="C919"/>
    <x v="786"/>
    <s v="B1949"/>
    <x v="372"/>
    <x v="1"/>
    <n v="42.72"/>
    <n v="3"/>
    <n v="128.16"/>
    <x v="3"/>
    <x v="1"/>
  </r>
  <r>
    <s v="O3266"/>
    <d v="2025-05-23T00:00:00"/>
    <x v="2"/>
    <x v="4"/>
    <x v="0"/>
    <s v="C452"/>
    <x v="546"/>
    <s v="B1077"/>
    <x v="360"/>
    <x v="2"/>
    <n v="40.130000000000003"/>
    <n v="2"/>
    <n v="80.260000000000005"/>
    <x v="2"/>
    <x v="7"/>
  </r>
  <r>
    <s v="O3740"/>
    <d v="2024-03-23T00:00:00"/>
    <x v="6"/>
    <x v="0"/>
    <x v="1"/>
    <s v="C673"/>
    <x v="34"/>
    <s v="B1745"/>
    <x v="25"/>
    <x v="0"/>
    <n v="47.44"/>
    <n v="2"/>
    <n v="94.88"/>
    <x v="2"/>
    <x v="0"/>
  </r>
  <r>
    <s v="O1405"/>
    <d v="2023-04-08T00:00:00"/>
    <x v="6"/>
    <x v="7"/>
    <x v="2"/>
    <s v="C763"/>
    <x v="787"/>
    <s v="B1003"/>
    <x v="650"/>
    <x v="0"/>
    <n v="42.42"/>
    <n v="2"/>
    <n v="84.84"/>
    <x v="2"/>
    <x v="7"/>
  </r>
  <r>
    <s v="O2832"/>
    <d v="2024-10-11T00:00:00"/>
    <x v="2"/>
    <x v="10"/>
    <x v="1"/>
    <s v="C983"/>
    <x v="44"/>
    <s v="B1688"/>
    <x v="72"/>
    <x v="3"/>
    <n v="36.729999999999997"/>
    <n v="4"/>
    <n v="146.91999999999999"/>
    <x v="0"/>
    <x v="2"/>
  </r>
  <r>
    <s v="O1852"/>
    <d v="2024-06-29T00:00:00"/>
    <x v="6"/>
    <x v="1"/>
    <x v="1"/>
    <s v="C604"/>
    <x v="673"/>
    <s v="B1510"/>
    <x v="666"/>
    <x v="3"/>
    <n v="41.51"/>
    <n v="1"/>
    <n v="41.51"/>
    <x v="1"/>
    <x v="1"/>
  </r>
  <r>
    <s v="O1788"/>
    <d v="2024-02-29T00:00:00"/>
    <x v="5"/>
    <x v="3"/>
    <x v="1"/>
    <s v="C877"/>
    <x v="337"/>
    <s v="B1945"/>
    <x v="798"/>
    <x v="0"/>
    <n v="29.1"/>
    <n v="2"/>
    <n v="58.2"/>
    <x v="2"/>
    <x v="0"/>
  </r>
  <r>
    <s v="O2313"/>
    <d v="2025-05-29T00:00:00"/>
    <x v="5"/>
    <x v="4"/>
    <x v="0"/>
    <s v="C234"/>
    <x v="606"/>
    <s v="B1991"/>
    <x v="599"/>
    <x v="1"/>
    <n v="40.9"/>
    <n v="5"/>
    <n v="204.5"/>
    <x v="1"/>
    <x v="2"/>
  </r>
  <r>
    <s v="O2494"/>
    <d v="2024-06-07T00:00:00"/>
    <x v="2"/>
    <x v="1"/>
    <x v="1"/>
    <s v="C568"/>
    <x v="183"/>
    <s v="B1633"/>
    <x v="799"/>
    <x v="0"/>
    <n v="11.61"/>
    <n v="1"/>
    <n v="11.61"/>
    <x v="0"/>
    <x v="0"/>
  </r>
  <r>
    <s v="O3837"/>
    <d v="2023-06-18T00:00:00"/>
    <x v="0"/>
    <x v="1"/>
    <x v="2"/>
    <s v="C569"/>
    <x v="632"/>
    <s v="B1198"/>
    <x v="735"/>
    <x v="1"/>
    <n v="19.46"/>
    <n v="3"/>
    <n v="58.38"/>
    <x v="0"/>
    <x v="2"/>
  </r>
  <r>
    <s v="O3958"/>
    <d v="2023-07-12T00:00:00"/>
    <x v="3"/>
    <x v="2"/>
    <x v="2"/>
    <s v="C163"/>
    <x v="361"/>
    <s v="B1058"/>
    <x v="605"/>
    <x v="1"/>
    <n v="14.26"/>
    <n v="4"/>
    <n v="57.04"/>
    <x v="0"/>
    <x v="6"/>
  </r>
  <r>
    <s v="O2146"/>
    <d v="2024-11-01T00:00:00"/>
    <x v="2"/>
    <x v="5"/>
    <x v="1"/>
    <s v="C562"/>
    <x v="199"/>
    <s v="B1647"/>
    <x v="643"/>
    <x v="2"/>
    <n v="21.61"/>
    <n v="5"/>
    <n v="108.05"/>
    <x v="3"/>
    <x v="1"/>
  </r>
  <r>
    <s v="O3687"/>
    <d v="2024-07-08T00:00:00"/>
    <x v="1"/>
    <x v="2"/>
    <x v="1"/>
    <s v="C688"/>
    <x v="788"/>
    <s v="B1740"/>
    <x v="733"/>
    <x v="0"/>
    <n v="42.24"/>
    <n v="2"/>
    <n v="84.48"/>
    <x v="0"/>
    <x v="0"/>
  </r>
  <r>
    <s v="O3364"/>
    <d v="2025-06-14T00:00:00"/>
    <x v="6"/>
    <x v="1"/>
    <x v="0"/>
    <s v="C333"/>
    <x v="512"/>
    <s v="B1270"/>
    <x v="800"/>
    <x v="0"/>
    <n v="15.94"/>
    <n v="5"/>
    <n v="79.7"/>
    <x v="2"/>
    <x v="5"/>
  </r>
  <r>
    <s v="O1419"/>
    <d v="2023-07-07T00:00:00"/>
    <x v="2"/>
    <x v="2"/>
    <x v="2"/>
    <s v="C820"/>
    <x v="789"/>
    <s v="B1385"/>
    <x v="801"/>
    <x v="0"/>
    <n v="28.3"/>
    <n v="3"/>
    <n v="84.9"/>
    <x v="1"/>
    <x v="0"/>
  </r>
  <r>
    <s v="O1602"/>
    <d v="2024-07-19T00:00:00"/>
    <x v="2"/>
    <x v="2"/>
    <x v="1"/>
    <s v="C474"/>
    <x v="790"/>
    <s v="B1332"/>
    <x v="793"/>
    <x v="1"/>
    <n v="21.4"/>
    <n v="1"/>
    <n v="21.4"/>
    <x v="0"/>
    <x v="3"/>
  </r>
  <r>
    <s v="O2725"/>
    <d v="2024-08-30T00:00:00"/>
    <x v="2"/>
    <x v="8"/>
    <x v="1"/>
    <s v="C691"/>
    <x v="533"/>
    <s v="B1362"/>
    <x v="802"/>
    <x v="0"/>
    <n v="11.14"/>
    <n v="2"/>
    <n v="22.28"/>
    <x v="2"/>
    <x v="5"/>
  </r>
  <r>
    <s v="O3573"/>
    <d v="2022-09-08T00:00:00"/>
    <x v="5"/>
    <x v="6"/>
    <x v="3"/>
    <s v="C500"/>
    <x v="791"/>
    <s v="B1715"/>
    <x v="418"/>
    <x v="3"/>
    <n v="37.93"/>
    <n v="4"/>
    <n v="151.72"/>
    <x v="2"/>
    <x v="5"/>
  </r>
  <r>
    <s v="O2257"/>
    <d v="2024-08-04T00:00:00"/>
    <x v="0"/>
    <x v="8"/>
    <x v="1"/>
    <s v="C632"/>
    <x v="792"/>
    <s v="B1232"/>
    <x v="803"/>
    <x v="0"/>
    <n v="32.700000000000003"/>
    <n v="1"/>
    <n v="32.700000000000003"/>
    <x v="0"/>
    <x v="2"/>
  </r>
  <r>
    <s v="O1697"/>
    <d v="2024-02-02T00:00:00"/>
    <x v="2"/>
    <x v="3"/>
    <x v="1"/>
    <s v="C343"/>
    <x v="83"/>
    <s v="B1891"/>
    <x v="804"/>
    <x v="0"/>
    <n v="23.52"/>
    <n v="1"/>
    <n v="23.52"/>
    <x v="2"/>
    <x v="0"/>
  </r>
  <r>
    <s v="O2691"/>
    <d v="2024-10-10T00:00:00"/>
    <x v="5"/>
    <x v="10"/>
    <x v="1"/>
    <s v="C983"/>
    <x v="44"/>
    <s v="B1133"/>
    <x v="805"/>
    <x v="0"/>
    <n v="45.57"/>
    <n v="2"/>
    <n v="91.14"/>
    <x v="2"/>
    <x v="3"/>
  </r>
  <r>
    <s v="O2503"/>
    <d v="2024-10-23T00:00:00"/>
    <x v="3"/>
    <x v="10"/>
    <x v="1"/>
    <s v="C926"/>
    <x v="793"/>
    <s v="B1456"/>
    <x v="421"/>
    <x v="0"/>
    <n v="15.24"/>
    <n v="3"/>
    <n v="45.72"/>
    <x v="2"/>
    <x v="5"/>
  </r>
  <r>
    <s v="O1276"/>
    <d v="2024-04-05T00:00:00"/>
    <x v="2"/>
    <x v="7"/>
    <x v="1"/>
    <s v="C114"/>
    <x v="385"/>
    <s v="B1465"/>
    <x v="416"/>
    <x v="1"/>
    <n v="21.46"/>
    <n v="2"/>
    <n v="42.92"/>
    <x v="1"/>
    <x v="1"/>
  </r>
  <r>
    <s v="O1131"/>
    <d v="2024-12-15T00:00:00"/>
    <x v="0"/>
    <x v="9"/>
    <x v="1"/>
    <s v="C950"/>
    <x v="794"/>
    <s v="B1485"/>
    <x v="806"/>
    <x v="0"/>
    <n v="23.93"/>
    <n v="5"/>
    <n v="119.65"/>
    <x v="3"/>
    <x v="1"/>
  </r>
  <r>
    <s v="O3895"/>
    <d v="2024-01-19T00:00:00"/>
    <x v="2"/>
    <x v="11"/>
    <x v="1"/>
    <s v="C138"/>
    <x v="795"/>
    <s v="B1264"/>
    <x v="376"/>
    <x v="2"/>
    <n v="20.41"/>
    <n v="4"/>
    <n v="81.64"/>
    <x v="0"/>
    <x v="5"/>
  </r>
  <r>
    <s v="O2460"/>
    <d v="2022-10-06T00:00:00"/>
    <x v="5"/>
    <x v="10"/>
    <x v="3"/>
    <s v="C325"/>
    <x v="496"/>
    <s v="B1701"/>
    <x v="486"/>
    <x v="2"/>
    <n v="40.06"/>
    <n v="2"/>
    <n v="80.12"/>
    <x v="0"/>
    <x v="5"/>
  </r>
  <r>
    <s v="O2216"/>
    <d v="2023-06-23T00:00:00"/>
    <x v="2"/>
    <x v="1"/>
    <x v="2"/>
    <s v="C543"/>
    <x v="503"/>
    <s v="B1353"/>
    <x v="391"/>
    <x v="3"/>
    <n v="40.28"/>
    <n v="2"/>
    <n v="80.56"/>
    <x v="0"/>
    <x v="6"/>
  </r>
  <r>
    <s v="O1991"/>
    <d v="2023-03-13T00:00:00"/>
    <x v="1"/>
    <x v="0"/>
    <x v="2"/>
    <s v="C501"/>
    <x v="686"/>
    <s v="B1066"/>
    <x v="21"/>
    <x v="3"/>
    <n v="47.33"/>
    <n v="4"/>
    <n v="189.32"/>
    <x v="3"/>
    <x v="3"/>
  </r>
  <r>
    <s v="O2539"/>
    <d v="2025-05-06T00:00:00"/>
    <x v="4"/>
    <x v="4"/>
    <x v="0"/>
    <s v="C491"/>
    <x v="742"/>
    <s v="B1751"/>
    <x v="664"/>
    <x v="0"/>
    <n v="28.64"/>
    <n v="4"/>
    <n v="114.56"/>
    <x v="0"/>
    <x v="2"/>
  </r>
  <r>
    <s v="O2558"/>
    <d v="2024-11-16T00:00:00"/>
    <x v="6"/>
    <x v="5"/>
    <x v="1"/>
    <s v="C454"/>
    <x v="723"/>
    <s v="B1739"/>
    <x v="807"/>
    <x v="2"/>
    <n v="24.02"/>
    <n v="1"/>
    <n v="24.02"/>
    <x v="0"/>
    <x v="5"/>
  </r>
  <r>
    <s v="O1576"/>
    <d v="2023-11-15T00:00:00"/>
    <x v="3"/>
    <x v="5"/>
    <x v="2"/>
    <s v="C563"/>
    <x v="796"/>
    <s v="B1029"/>
    <x v="808"/>
    <x v="0"/>
    <n v="43.57"/>
    <n v="2"/>
    <n v="87.14"/>
    <x v="1"/>
    <x v="0"/>
  </r>
  <r>
    <s v="O3610"/>
    <d v="2025-02-05T00:00:00"/>
    <x v="3"/>
    <x v="3"/>
    <x v="0"/>
    <s v="C711"/>
    <x v="797"/>
    <s v="B1444"/>
    <x v="665"/>
    <x v="2"/>
    <n v="22.09"/>
    <n v="4"/>
    <n v="88.36"/>
    <x v="1"/>
    <x v="2"/>
  </r>
  <r>
    <s v="O1848"/>
    <d v="2023-02-04T00:00:00"/>
    <x v="6"/>
    <x v="3"/>
    <x v="2"/>
    <s v="C291"/>
    <x v="482"/>
    <s v="B1438"/>
    <x v="594"/>
    <x v="2"/>
    <n v="21.07"/>
    <n v="1"/>
    <n v="21.07"/>
    <x v="1"/>
    <x v="2"/>
  </r>
  <r>
    <s v="O2372"/>
    <d v="2023-07-22T00:00:00"/>
    <x v="6"/>
    <x v="2"/>
    <x v="2"/>
    <s v="C787"/>
    <x v="798"/>
    <s v="B1599"/>
    <x v="453"/>
    <x v="0"/>
    <n v="25.14"/>
    <n v="3"/>
    <n v="75.42"/>
    <x v="0"/>
    <x v="2"/>
  </r>
  <r>
    <s v="O3321"/>
    <d v="2023-03-21T00:00:00"/>
    <x v="4"/>
    <x v="0"/>
    <x v="2"/>
    <s v="C310"/>
    <x v="3"/>
    <s v="B1058"/>
    <x v="552"/>
    <x v="2"/>
    <n v="34.5"/>
    <n v="4"/>
    <n v="138"/>
    <x v="2"/>
    <x v="7"/>
  </r>
  <r>
    <s v="O2519"/>
    <d v="2024-04-03T00:00:00"/>
    <x v="3"/>
    <x v="7"/>
    <x v="1"/>
    <s v="C158"/>
    <x v="236"/>
    <s v="B1519"/>
    <x v="809"/>
    <x v="2"/>
    <n v="16.32"/>
    <n v="5"/>
    <n v="81.599999999999994"/>
    <x v="0"/>
    <x v="2"/>
  </r>
  <r>
    <s v="O3696"/>
    <d v="2023-02-18T00:00:00"/>
    <x v="6"/>
    <x v="3"/>
    <x v="2"/>
    <s v="C604"/>
    <x v="696"/>
    <s v="B1695"/>
    <x v="35"/>
    <x v="0"/>
    <n v="12.73"/>
    <n v="3"/>
    <n v="38.19"/>
    <x v="0"/>
    <x v="0"/>
  </r>
  <r>
    <s v="O2453"/>
    <d v="2024-05-01T00:00:00"/>
    <x v="3"/>
    <x v="4"/>
    <x v="1"/>
    <s v="C247"/>
    <x v="799"/>
    <s v="B1876"/>
    <x v="199"/>
    <x v="3"/>
    <n v="33.369999999999997"/>
    <n v="4"/>
    <n v="133.47999999999999"/>
    <x v="0"/>
    <x v="5"/>
  </r>
  <r>
    <s v="O2034"/>
    <d v="2024-08-30T00:00:00"/>
    <x v="2"/>
    <x v="8"/>
    <x v="1"/>
    <s v="C871"/>
    <x v="800"/>
    <s v="B1798"/>
    <x v="810"/>
    <x v="0"/>
    <n v="45.44"/>
    <n v="4"/>
    <n v="181.76"/>
    <x v="2"/>
    <x v="7"/>
  </r>
  <r>
    <s v="O2794"/>
    <d v="2023-08-04T00:00:00"/>
    <x v="2"/>
    <x v="8"/>
    <x v="2"/>
    <s v="C543"/>
    <x v="386"/>
    <s v="B1170"/>
    <x v="811"/>
    <x v="2"/>
    <n v="14.1"/>
    <n v="5"/>
    <n v="70.5"/>
    <x v="0"/>
    <x v="2"/>
  </r>
  <r>
    <s v="O1165"/>
    <d v="2023-08-23T00:00:00"/>
    <x v="3"/>
    <x v="8"/>
    <x v="2"/>
    <s v="C433"/>
    <x v="772"/>
    <s v="B1475"/>
    <x v="244"/>
    <x v="1"/>
    <n v="9.08"/>
    <n v="3"/>
    <n v="27.24"/>
    <x v="2"/>
    <x v="1"/>
  </r>
  <r>
    <s v="O1572"/>
    <d v="2024-06-03T00:00:00"/>
    <x v="1"/>
    <x v="1"/>
    <x v="1"/>
    <s v="C454"/>
    <x v="801"/>
    <s v="B1739"/>
    <x v="807"/>
    <x v="1"/>
    <n v="21.68"/>
    <n v="4"/>
    <n v="86.72"/>
    <x v="2"/>
    <x v="0"/>
  </r>
  <r>
    <s v="O2808"/>
    <d v="2024-01-08T00:00:00"/>
    <x v="1"/>
    <x v="11"/>
    <x v="1"/>
    <s v="C246"/>
    <x v="374"/>
    <s v="B1377"/>
    <x v="381"/>
    <x v="2"/>
    <n v="28.31"/>
    <n v="5"/>
    <n v="141.55000000000001"/>
    <x v="0"/>
    <x v="6"/>
  </r>
  <r>
    <s v="O1896"/>
    <d v="2023-11-06T00:00:00"/>
    <x v="1"/>
    <x v="5"/>
    <x v="2"/>
    <s v="C805"/>
    <x v="802"/>
    <s v="B1398"/>
    <x v="162"/>
    <x v="0"/>
    <n v="18.25"/>
    <n v="4"/>
    <n v="73"/>
    <x v="0"/>
    <x v="3"/>
  </r>
  <r>
    <s v="O1365"/>
    <d v="2024-06-28T00:00:00"/>
    <x v="2"/>
    <x v="1"/>
    <x v="1"/>
    <s v="C299"/>
    <x v="803"/>
    <s v="B1261"/>
    <x v="11"/>
    <x v="3"/>
    <n v="26.38"/>
    <n v="4"/>
    <n v="105.52"/>
    <x v="3"/>
    <x v="1"/>
  </r>
  <r>
    <s v="O1971"/>
    <d v="2023-01-15T00:00:00"/>
    <x v="0"/>
    <x v="11"/>
    <x v="2"/>
    <s v="C664"/>
    <x v="804"/>
    <s v="B1502"/>
    <x v="812"/>
    <x v="2"/>
    <n v="25.28"/>
    <n v="3"/>
    <n v="75.84"/>
    <x v="1"/>
    <x v="2"/>
  </r>
  <r>
    <s v="O3408"/>
    <d v="2023-04-05T00:00:00"/>
    <x v="3"/>
    <x v="7"/>
    <x v="2"/>
    <s v="C829"/>
    <x v="805"/>
    <s v="B1922"/>
    <x v="708"/>
    <x v="0"/>
    <n v="42.41"/>
    <n v="2"/>
    <n v="84.82"/>
    <x v="0"/>
    <x v="2"/>
  </r>
  <r>
    <s v="O1609"/>
    <d v="2024-03-13T00:00:00"/>
    <x v="3"/>
    <x v="0"/>
    <x v="1"/>
    <s v="C459"/>
    <x v="806"/>
    <s v="B1259"/>
    <x v="813"/>
    <x v="2"/>
    <n v="43.99"/>
    <n v="2"/>
    <n v="87.98"/>
    <x v="3"/>
    <x v="0"/>
  </r>
  <r>
    <s v="O2632"/>
    <d v="2023-03-27T00:00:00"/>
    <x v="1"/>
    <x v="0"/>
    <x v="2"/>
    <s v="C874"/>
    <x v="585"/>
    <s v="B1982"/>
    <x v="261"/>
    <x v="1"/>
    <n v="19.600000000000001"/>
    <n v="1"/>
    <n v="19.600000000000001"/>
    <x v="0"/>
    <x v="7"/>
  </r>
  <r>
    <s v="O1377"/>
    <d v="2024-12-06T00:00:00"/>
    <x v="2"/>
    <x v="9"/>
    <x v="1"/>
    <s v="C572"/>
    <x v="807"/>
    <s v="B1943"/>
    <x v="814"/>
    <x v="2"/>
    <n v="37.869999999999997"/>
    <n v="1"/>
    <n v="37.869999999999997"/>
    <x v="1"/>
    <x v="4"/>
  </r>
  <r>
    <s v="O1063"/>
    <d v="2023-10-11T00:00:00"/>
    <x v="3"/>
    <x v="10"/>
    <x v="2"/>
    <s v="C112"/>
    <x v="695"/>
    <s v="B1873"/>
    <x v="815"/>
    <x v="2"/>
    <n v="20.92"/>
    <n v="1"/>
    <n v="20.92"/>
    <x v="2"/>
    <x v="1"/>
  </r>
  <r>
    <s v="O3309"/>
    <d v="2023-04-02T00:00:00"/>
    <x v="0"/>
    <x v="7"/>
    <x v="2"/>
    <s v="C307"/>
    <x v="808"/>
    <s v="B1396"/>
    <x v="816"/>
    <x v="2"/>
    <n v="34.630000000000003"/>
    <n v="2"/>
    <n v="69.260000000000005"/>
    <x v="2"/>
    <x v="2"/>
  </r>
  <r>
    <s v="O2417"/>
    <d v="2025-01-27T00:00:00"/>
    <x v="1"/>
    <x v="11"/>
    <x v="0"/>
    <s v="C327"/>
    <x v="120"/>
    <s v="B1762"/>
    <x v="354"/>
    <x v="2"/>
    <n v="48.04"/>
    <n v="3"/>
    <n v="144.12"/>
    <x v="0"/>
    <x v="6"/>
  </r>
  <r>
    <s v="O3301"/>
    <d v="2025-02-06T00:00:00"/>
    <x v="5"/>
    <x v="3"/>
    <x v="0"/>
    <s v="C696"/>
    <x v="809"/>
    <s v="B1607"/>
    <x v="747"/>
    <x v="0"/>
    <n v="16.13"/>
    <n v="3"/>
    <n v="48.39"/>
    <x v="2"/>
    <x v="2"/>
  </r>
  <r>
    <s v="O3615"/>
    <d v="2024-05-15T00:00:00"/>
    <x v="3"/>
    <x v="4"/>
    <x v="1"/>
    <s v="C561"/>
    <x v="810"/>
    <s v="B1010"/>
    <x v="817"/>
    <x v="0"/>
    <n v="24.52"/>
    <n v="4"/>
    <n v="98.08"/>
    <x v="0"/>
    <x v="2"/>
  </r>
  <r>
    <s v="O2328"/>
    <d v="2023-11-20T00:00:00"/>
    <x v="1"/>
    <x v="5"/>
    <x v="2"/>
    <s v="C812"/>
    <x v="811"/>
    <s v="B1149"/>
    <x v="572"/>
    <x v="3"/>
    <n v="18.510000000000002"/>
    <n v="5"/>
    <n v="92.55"/>
    <x v="1"/>
    <x v="2"/>
  </r>
  <r>
    <s v="O2101"/>
    <d v="2023-11-06T00:00:00"/>
    <x v="1"/>
    <x v="5"/>
    <x v="2"/>
    <s v="C357"/>
    <x v="812"/>
    <s v="B1999"/>
    <x v="818"/>
    <x v="3"/>
    <n v="45.69"/>
    <n v="5"/>
    <n v="228.45"/>
    <x v="0"/>
    <x v="0"/>
  </r>
  <r>
    <s v="O2119"/>
    <d v="2023-09-11T00:00:00"/>
    <x v="1"/>
    <x v="6"/>
    <x v="2"/>
    <s v="C926"/>
    <x v="793"/>
    <s v="B1261"/>
    <x v="819"/>
    <x v="3"/>
    <n v="22.6"/>
    <n v="5"/>
    <n v="113"/>
    <x v="0"/>
    <x v="1"/>
  </r>
  <r>
    <s v="O1706"/>
    <d v="2024-12-11T00:00:00"/>
    <x v="3"/>
    <x v="9"/>
    <x v="1"/>
    <s v="C821"/>
    <x v="146"/>
    <s v="B1268"/>
    <x v="382"/>
    <x v="1"/>
    <n v="45.47"/>
    <n v="1"/>
    <n v="45.47"/>
    <x v="1"/>
    <x v="0"/>
  </r>
  <r>
    <s v="O1876"/>
    <d v="2023-01-21T00:00:00"/>
    <x v="6"/>
    <x v="11"/>
    <x v="2"/>
    <s v="C218"/>
    <x v="676"/>
    <s v="B1195"/>
    <x v="50"/>
    <x v="0"/>
    <n v="12.09"/>
    <n v="4"/>
    <n v="48.36"/>
    <x v="3"/>
    <x v="0"/>
  </r>
  <r>
    <s v="O2638"/>
    <d v="2023-06-15T00:00:00"/>
    <x v="5"/>
    <x v="1"/>
    <x v="2"/>
    <s v="C489"/>
    <x v="813"/>
    <s v="B1569"/>
    <x v="820"/>
    <x v="0"/>
    <n v="30.81"/>
    <n v="5"/>
    <n v="154.05000000000001"/>
    <x v="1"/>
    <x v="0"/>
  </r>
  <r>
    <s v="O2726"/>
    <d v="2022-11-22T00:00:00"/>
    <x v="4"/>
    <x v="5"/>
    <x v="3"/>
    <s v="C985"/>
    <x v="309"/>
    <s v="B1195"/>
    <x v="50"/>
    <x v="2"/>
    <n v="11.39"/>
    <n v="5"/>
    <n v="56.95"/>
    <x v="0"/>
    <x v="1"/>
  </r>
  <r>
    <s v="O3084"/>
    <d v="2024-02-04T00:00:00"/>
    <x v="0"/>
    <x v="3"/>
    <x v="1"/>
    <s v="C888"/>
    <x v="814"/>
    <s v="B1664"/>
    <x v="528"/>
    <x v="1"/>
    <n v="10.37"/>
    <n v="4"/>
    <n v="41.48"/>
    <x v="2"/>
    <x v="2"/>
  </r>
  <r>
    <s v="O2339"/>
    <d v="2025-02-27T00:00:00"/>
    <x v="5"/>
    <x v="3"/>
    <x v="0"/>
    <s v="C728"/>
    <x v="815"/>
    <s v="B1138"/>
    <x v="658"/>
    <x v="1"/>
    <n v="37.14"/>
    <n v="4"/>
    <n v="148.56"/>
    <x v="2"/>
    <x v="2"/>
  </r>
  <r>
    <s v="O2415"/>
    <d v="2022-09-05T00:00:00"/>
    <x v="1"/>
    <x v="6"/>
    <x v="3"/>
    <s v="C265"/>
    <x v="816"/>
    <s v="B1250"/>
    <x v="637"/>
    <x v="2"/>
    <n v="22.55"/>
    <n v="2"/>
    <n v="45.1"/>
    <x v="0"/>
    <x v="7"/>
  </r>
  <r>
    <s v="O2926"/>
    <d v="2023-12-03T00:00:00"/>
    <x v="0"/>
    <x v="9"/>
    <x v="2"/>
    <s v="C907"/>
    <x v="817"/>
    <s v="B1364"/>
    <x v="821"/>
    <x v="0"/>
    <n v="13.99"/>
    <n v="2"/>
    <n v="27.98"/>
    <x v="2"/>
    <x v="3"/>
  </r>
  <r>
    <s v="O3847"/>
    <d v="2025-01-20T00:00:00"/>
    <x v="1"/>
    <x v="11"/>
    <x v="0"/>
    <s v="C679"/>
    <x v="57"/>
    <s v="B1052"/>
    <x v="611"/>
    <x v="2"/>
    <n v="44.68"/>
    <n v="1"/>
    <n v="44.68"/>
    <x v="2"/>
    <x v="7"/>
  </r>
  <r>
    <s v="O1349"/>
    <d v="2024-07-21T00:00:00"/>
    <x v="0"/>
    <x v="2"/>
    <x v="1"/>
    <s v="C892"/>
    <x v="818"/>
    <s v="B1006"/>
    <x v="632"/>
    <x v="1"/>
    <n v="42.42"/>
    <n v="3"/>
    <n v="127.26"/>
    <x v="3"/>
    <x v="1"/>
  </r>
  <r>
    <s v="O2201"/>
    <d v="2024-05-01T00:00:00"/>
    <x v="3"/>
    <x v="4"/>
    <x v="1"/>
    <s v="C285"/>
    <x v="819"/>
    <s v="B1425"/>
    <x v="279"/>
    <x v="0"/>
    <n v="17.899999999999999"/>
    <n v="3"/>
    <n v="53.7"/>
    <x v="2"/>
    <x v="7"/>
  </r>
  <r>
    <s v="O3375"/>
    <d v="2023-07-16T00:00:00"/>
    <x v="0"/>
    <x v="2"/>
    <x v="2"/>
    <s v="C341"/>
    <x v="820"/>
    <s v="B1339"/>
    <x v="668"/>
    <x v="2"/>
    <n v="17.04"/>
    <n v="3"/>
    <n v="51.12"/>
    <x v="0"/>
    <x v="2"/>
  </r>
  <r>
    <s v="O1279"/>
    <d v="2024-07-11T00:00:00"/>
    <x v="5"/>
    <x v="2"/>
    <x v="1"/>
    <s v="C259"/>
    <x v="481"/>
    <s v="B1851"/>
    <x v="232"/>
    <x v="1"/>
    <n v="48.78"/>
    <n v="1"/>
    <n v="48.78"/>
    <x v="0"/>
    <x v="4"/>
  </r>
  <r>
    <s v="O1476"/>
    <d v="2024-11-20T00:00:00"/>
    <x v="3"/>
    <x v="5"/>
    <x v="1"/>
    <s v="C711"/>
    <x v="797"/>
    <s v="B1560"/>
    <x v="604"/>
    <x v="0"/>
    <n v="40.020000000000003"/>
    <n v="4"/>
    <n v="160.08000000000001"/>
    <x v="1"/>
    <x v="1"/>
  </r>
  <r>
    <s v="O2580"/>
    <d v="2023-03-19T00:00:00"/>
    <x v="0"/>
    <x v="0"/>
    <x v="2"/>
    <s v="C898"/>
    <x v="88"/>
    <s v="B1600"/>
    <x v="822"/>
    <x v="2"/>
    <n v="41.74"/>
    <n v="3"/>
    <n v="125.22"/>
    <x v="1"/>
    <x v="3"/>
  </r>
  <r>
    <s v="O1717"/>
    <d v="2023-02-26T00:00:00"/>
    <x v="0"/>
    <x v="3"/>
    <x v="2"/>
    <s v="C556"/>
    <x v="821"/>
    <s v="B1709"/>
    <x v="823"/>
    <x v="2"/>
    <n v="5.42"/>
    <n v="2"/>
    <n v="10.84"/>
    <x v="1"/>
    <x v="3"/>
  </r>
  <r>
    <s v="O1551"/>
    <d v="2023-08-16T00:00:00"/>
    <x v="3"/>
    <x v="8"/>
    <x v="2"/>
    <s v="C714"/>
    <x v="200"/>
    <s v="B1025"/>
    <x v="306"/>
    <x v="1"/>
    <n v="10.24"/>
    <n v="4"/>
    <n v="40.96"/>
    <x v="3"/>
    <x v="3"/>
  </r>
  <r>
    <s v="O1001"/>
    <d v="2024-05-10T00:00:00"/>
    <x v="2"/>
    <x v="4"/>
    <x v="1"/>
    <s v="C871"/>
    <x v="822"/>
    <s v="B1240"/>
    <x v="197"/>
    <x v="2"/>
    <n v="23.22"/>
    <n v="2"/>
    <n v="46.44"/>
    <x v="1"/>
    <x v="2"/>
  </r>
  <r>
    <s v="O3757"/>
    <d v="2023-07-05T00:00:00"/>
    <x v="3"/>
    <x v="2"/>
    <x v="2"/>
    <s v="C132"/>
    <x v="136"/>
    <s v="B1708"/>
    <x v="824"/>
    <x v="0"/>
    <n v="20.46"/>
    <n v="5"/>
    <n v="102.3"/>
    <x v="1"/>
    <x v="2"/>
  </r>
  <r>
    <s v="O2366"/>
    <d v="2024-07-14T00:00:00"/>
    <x v="0"/>
    <x v="2"/>
    <x v="1"/>
    <s v="C244"/>
    <x v="823"/>
    <s v="B1997"/>
    <x v="825"/>
    <x v="2"/>
    <n v="7.9"/>
    <n v="1"/>
    <n v="7.9"/>
    <x v="2"/>
    <x v="3"/>
  </r>
  <r>
    <s v="O1013"/>
    <d v="2023-12-11T00:00:00"/>
    <x v="1"/>
    <x v="9"/>
    <x v="2"/>
    <s v="C448"/>
    <x v="485"/>
    <s v="B1369"/>
    <x v="826"/>
    <x v="0"/>
    <n v="40.64"/>
    <n v="2"/>
    <n v="81.28"/>
    <x v="3"/>
    <x v="4"/>
  </r>
  <r>
    <s v="O1605"/>
    <d v="2023-11-07T00:00:00"/>
    <x v="4"/>
    <x v="5"/>
    <x v="2"/>
    <s v="C554"/>
    <x v="824"/>
    <s v="B1875"/>
    <x v="693"/>
    <x v="0"/>
    <n v="9.7100000000000009"/>
    <n v="4"/>
    <n v="38.840000000000003"/>
    <x v="3"/>
    <x v="1"/>
  </r>
  <r>
    <s v="O3942"/>
    <d v="2022-10-20T00:00:00"/>
    <x v="5"/>
    <x v="10"/>
    <x v="3"/>
    <s v="C155"/>
    <x v="630"/>
    <s v="B1477"/>
    <x v="827"/>
    <x v="2"/>
    <n v="5.0199999999999996"/>
    <n v="3"/>
    <n v="15.06"/>
    <x v="1"/>
    <x v="1"/>
  </r>
  <r>
    <s v="O2278"/>
    <d v="2023-12-16T00:00:00"/>
    <x v="6"/>
    <x v="9"/>
    <x v="2"/>
    <s v="C253"/>
    <x v="825"/>
    <s v="B1947"/>
    <x v="828"/>
    <x v="2"/>
    <n v="12.6"/>
    <n v="2"/>
    <n v="25.2"/>
    <x v="0"/>
    <x v="2"/>
  </r>
  <r>
    <s v="O1855"/>
    <d v="2023-12-01T00:00:00"/>
    <x v="2"/>
    <x v="9"/>
    <x v="2"/>
    <s v="C166"/>
    <x v="826"/>
    <s v="B1611"/>
    <x v="829"/>
    <x v="2"/>
    <n v="48.46"/>
    <n v="4"/>
    <n v="193.84"/>
    <x v="0"/>
    <x v="1"/>
  </r>
  <r>
    <s v="O1148"/>
    <d v="2024-12-03T00:00:00"/>
    <x v="4"/>
    <x v="9"/>
    <x v="1"/>
    <s v="C873"/>
    <x v="827"/>
    <s v="B1626"/>
    <x v="830"/>
    <x v="0"/>
    <n v="33.200000000000003"/>
    <n v="2"/>
    <n v="66.400000000000006"/>
    <x v="2"/>
    <x v="3"/>
  </r>
  <r>
    <s v="O3000"/>
    <d v="2023-02-01T00:00:00"/>
    <x v="3"/>
    <x v="3"/>
    <x v="2"/>
    <s v="C171"/>
    <x v="331"/>
    <s v="B1876"/>
    <x v="199"/>
    <x v="0"/>
    <n v="27.73"/>
    <n v="3"/>
    <n v="83.19"/>
    <x v="0"/>
    <x v="2"/>
  </r>
  <r>
    <s v="O3384"/>
    <d v="2023-09-09T00:00:00"/>
    <x v="6"/>
    <x v="6"/>
    <x v="2"/>
    <s v="C902"/>
    <x v="645"/>
    <s v="B1159"/>
    <x v="831"/>
    <x v="2"/>
    <n v="24.92"/>
    <n v="3"/>
    <n v="74.760000000000005"/>
    <x v="2"/>
    <x v="3"/>
  </r>
  <r>
    <s v="O2234"/>
    <d v="2025-07-11T00:00:00"/>
    <x v="2"/>
    <x v="2"/>
    <x v="0"/>
    <s v="C236"/>
    <x v="232"/>
    <s v="B1455"/>
    <x v="739"/>
    <x v="0"/>
    <n v="16.47"/>
    <n v="3"/>
    <n v="49.41"/>
    <x v="2"/>
    <x v="1"/>
  </r>
  <r>
    <s v="O1590"/>
    <d v="2023-10-11T00:00:00"/>
    <x v="3"/>
    <x v="10"/>
    <x v="2"/>
    <s v="C600"/>
    <x v="698"/>
    <s v="B1536"/>
    <x v="556"/>
    <x v="1"/>
    <n v="13.44"/>
    <n v="3"/>
    <n v="40.32"/>
    <x v="2"/>
    <x v="7"/>
  </r>
  <r>
    <s v="O2013"/>
    <d v="2023-11-17T00:00:00"/>
    <x v="2"/>
    <x v="5"/>
    <x v="2"/>
    <s v="C388"/>
    <x v="828"/>
    <s v="B1580"/>
    <x v="157"/>
    <x v="1"/>
    <n v="49.17"/>
    <n v="5"/>
    <n v="245.85"/>
    <x v="0"/>
    <x v="2"/>
  </r>
  <r>
    <s v="O2464"/>
    <d v="2022-11-20T00:00:00"/>
    <x v="0"/>
    <x v="5"/>
    <x v="3"/>
    <s v="C236"/>
    <x v="738"/>
    <s v="B1073"/>
    <x v="110"/>
    <x v="0"/>
    <n v="45.96"/>
    <n v="3"/>
    <n v="137.88"/>
    <x v="1"/>
    <x v="0"/>
  </r>
  <r>
    <s v="O1378"/>
    <d v="2023-05-01T00:00:00"/>
    <x v="1"/>
    <x v="4"/>
    <x v="2"/>
    <s v="C742"/>
    <x v="829"/>
    <s v="B1896"/>
    <x v="384"/>
    <x v="1"/>
    <n v="26.97"/>
    <n v="2"/>
    <n v="53.94"/>
    <x v="3"/>
    <x v="2"/>
  </r>
  <r>
    <s v="O3841"/>
    <d v="2023-12-31T00:00:00"/>
    <x v="0"/>
    <x v="9"/>
    <x v="2"/>
    <s v="C545"/>
    <x v="14"/>
    <s v="B1585"/>
    <x v="595"/>
    <x v="0"/>
    <n v="35.35"/>
    <n v="5"/>
    <n v="176.75"/>
    <x v="0"/>
    <x v="1"/>
  </r>
  <r>
    <s v="O1869"/>
    <d v="2023-11-09T00:00:00"/>
    <x v="5"/>
    <x v="5"/>
    <x v="2"/>
    <s v="C181"/>
    <x v="773"/>
    <s v="B1093"/>
    <x v="269"/>
    <x v="3"/>
    <n v="16.12"/>
    <n v="1"/>
    <n v="16.12"/>
    <x v="2"/>
    <x v="0"/>
  </r>
  <r>
    <s v="O2357"/>
    <d v="2022-12-26T00:00:00"/>
    <x v="1"/>
    <x v="9"/>
    <x v="3"/>
    <s v="C673"/>
    <x v="34"/>
    <s v="B1012"/>
    <x v="568"/>
    <x v="0"/>
    <n v="19.010000000000002"/>
    <n v="1"/>
    <n v="19.010000000000002"/>
    <x v="0"/>
    <x v="2"/>
  </r>
  <r>
    <s v="O3284"/>
    <d v="2025-08-15T00:00:00"/>
    <x v="2"/>
    <x v="8"/>
    <x v="0"/>
    <s v="C448"/>
    <x v="565"/>
    <s v="B1385"/>
    <x v="460"/>
    <x v="2"/>
    <n v="18.82"/>
    <n v="3"/>
    <n v="56.46"/>
    <x v="1"/>
    <x v="1"/>
  </r>
  <r>
    <s v="O2655"/>
    <d v="2025-02-21T00:00:00"/>
    <x v="2"/>
    <x v="3"/>
    <x v="0"/>
    <s v="C988"/>
    <x v="80"/>
    <s v="B1958"/>
    <x v="832"/>
    <x v="2"/>
    <n v="41.66"/>
    <n v="1"/>
    <n v="41.66"/>
    <x v="0"/>
    <x v="1"/>
  </r>
  <r>
    <s v="O1429"/>
    <d v="2023-06-21T00:00:00"/>
    <x v="3"/>
    <x v="1"/>
    <x v="2"/>
    <s v="C840"/>
    <x v="830"/>
    <s v="B1529"/>
    <x v="833"/>
    <x v="2"/>
    <n v="48.08"/>
    <n v="3"/>
    <n v="144.24"/>
    <x v="0"/>
    <x v="1"/>
  </r>
  <r>
    <s v="O1336"/>
    <d v="2023-07-27T00:00:00"/>
    <x v="5"/>
    <x v="2"/>
    <x v="2"/>
    <s v="C798"/>
    <x v="656"/>
    <s v="B1980"/>
    <x v="834"/>
    <x v="3"/>
    <n v="46.48"/>
    <n v="5"/>
    <n v="232.4"/>
    <x v="1"/>
    <x v="4"/>
  </r>
  <r>
    <s v="O2153"/>
    <d v="2023-11-09T00:00:00"/>
    <x v="5"/>
    <x v="5"/>
    <x v="2"/>
    <s v="C517"/>
    <x v="584"/>
    <s v="B1309"/>
    <x v="835"/>
    <x v="1"/>
    <n v="42.52"/>
    <n v="1"/>
    <n v="42.52"/>
    <x v="3"/>
    <x v="4"/>
  </r>
  <r>
    <s v="O3080"/>
    <d v="2025-03-12T00:00:00"/>
    <x v="3"/>
    <x v="0"/>
    <x v="0"/>
    <s v="C881"/>
    <x v="158"/>
    <s v="B1583"/>
    <x v="497"/>
    <x v="0"/>
    <n v="11.52"/>
    <n v="2"/>
    <n v="23.04"/>
    <x v="0"/>
    <x v="2"/>
  </r>
  <r>
    <s v="O3744"/>
    <d v="2024-11-05T00:00:00"/>
    <x v="4"/>
    <x v="5"/>
    <x v="1"/>
    <s v="C874"/>
    <x v="585"/>
    <s v="B1243"/>
    <x v="440"/>
    <x v="2"/>
    <n v="44.74"/>
    <n v="5"/>
    <n v="223.7"/>
    <x v="0"/>
    <x v="0"/>
  </r>
  <r>
    <s v="O1874"/>
    <d v="2023-02-23T00:00:00"/>
    <x v="5"/>
    <x v="3"/>
    <x v="2"/>
    <s v="C832"/>
    <x v="831"/>
    <s v="B1195"/>
    <x v="836"/>
    <x v="1"/>
    <n v="23.66"/>
    <n v="3"/>
    <n v="70.98"/>
    <x v="0"/>
    <x v="7"/>
  </r>
  <r>
    <s v="O1960"/>
    <d v="2024-08-26T00:00:00"/>
    <x v="1"/>
    <x v="8"/>
    <x v="1"/>
    <s v="C677"/>
    <x v="186"/>
    <s v="B1763"/>
    <x v="246"/>
    <x v="0"/>
    <n v="17.989999999999998"/>
    <n v="3"/>
    <n v="53.97"/>
    <x v="2"/>
    <x v="3"/>
  </r>
  <r>
    <s v="O1594"/>
    <d v="2023-01-10T00:00:00"/>
    <x v="4"/>
    <x v="11"/>
    <x v="2"/>
    <s v="C824"/>
    <x v="832"/>
    <s v="B1062"/>
    <x v="837"/>
    <x v="2"/>
    <n v="40.57"/>
    <n v="1"/>
    <n v="40.57"/>
    <x v="2"/>
    <x v="4"/>
  </r>
  <r>
    <s v="O2700"/>
    <d v="2024-02-04T00:00:00"/>
    <x v="0"/>
    <x v="3"/>
    <x v="1"/>
    <s v="C127"/>
    <x v="372"/>
    <s v="B1445"/>
    <x v="838"/>
    <x v="2"/>
    <n v="38.89"/>
    <n v="5"/>
    <n v="194.45"/>
    <x v="2"/>
    <x v="5"/>
  </r>
  <r>
    <s v="O3503"/>
    <d v="2022-11-07T00:00:00"/>
    <x v="1"/>
    <x v="5"/>
    <x v="3"/>
    <s v="C540"/>
    <x v="338"/>
    <s v="B1106"/>
    <x v="432"/>
    <x v="3"/>
    <n v="28.5"/>
    <n v="2"/>
    <n v="57"/>
    <x v="0"/>
    <x v="6"/>
  </r>
  <r>
    <s v="O2375"/>
    <d v="2025-03-05T00:00:00"/>
    <x v="3"/>
    <x v="0"/>
    <x v="0"/>
    <s v="C328"/>
    <x v="20"/>
    <s v="B1580"/>
    <x v="157"/>
    <x v="1"/>
    <n v="47.49"/>
    <n v="4"/>
    <n v="189.96"/>
    <x v="0"/>
    <x v="3"/>
  </r>
  <r>
    <s v="O1846"/>
    <d v="2024-01-07T00:00:00"/>
    <x v="0"/>
    <x v="11"/>
    <x v="1"/>
    <s v="C418"/>
    <x v="290"/>
    <s v="B1046"/>
    <x v="317"/>
    <x v="1"/>
    <n v="45.75"/>
    <n v="5"/>
    <n v="228.75"/>
    <x v="3"/>
    <x v="0"/>
  </r>
  <r>
    <s v="O2108"/>
    <d v="2023-07-19T00:00:00"/>
    <x v="3"/>
    <x v="2"/>
    <x v="2"/>
    <s v="C702"/>
    <x v="833"/>
    <s v="B1492"/>
    <x v="839"/>
    <x v="0"/>
    <n v="9.56"/>
    <n v="5"/>
    <n v="47.8"/>
    <x v="1"/>
    <x v="0"/>
  </r>
  <r>
    <s v="O1827"/>
    <d v="2023-11-19T00:00:00"/>
    <x v="0"/>
    <x v="5"/>
    <x v="2"/>
    <s v="C115"/>
    <x v="424"/>
    <s v="B1352"/>
    <x v="840"/>
    <x v="2"/>
    <n v="28.8"/>
    <n v="4"/>
    <n v="115.2"/>
    <x v="1"/>
    <x v="1"/>
  </r>
  <r>
    <s v="O1794"/>
    <d v="2024-04-14T00:00:00"/>
    <x v="0"/>
    <x v="7"/>
    <x v="1"/>
    <s v="C458"/>
    <x v="122"/>
    <s v="B1727"/>
    <x v="841"/>
    <x v="3"/>
    <n v="21.57"/>
    <n v="1"/>
    <n v="21.57"/>
    <x v="3"/>
    <x v="1"/>
  </r>
  <r>
    <s v="O2021"/>
    <d v="2023-08-10T00:00:00"/>
    <x v="5"/>
    <x v="8"/>
    <x v="2"/>
    <s v="C839"/>
    <x v="834"/>
    <s v="B1647"/>
    <x v="842"/>
    <x v="3"/>
    <n v="11.23"/>
    <n v="3"/>
    <n v="33.69"/>
    <x v="0"/>
    <x v="4"/>
  </r>
  <r>
    <s v="O1055"/>
    <d v="2023-12-19T00:00:00"/>
    <x v="4"/>
    <x v="9"/>
    <x v="2"/>
    <s v="C507"/>
    <x v="72"/>
    <s v="B1716"/>
    <x v="446"/>
    <x v="0"/>
    <n v="48.16"/>
    <n v="4"/>
    <n v="192.64"/>
    <x v="3"/>
    <x v="4"/>
  </r>
  <r>
    <s v="O3799"/>
    <d v="2025-05-05T00:00:00"/>
    <x v="1"/>
    <x v="4"/>
    <x v="0"/>
    <s v="C406"/>
    <x v="74"/>
    <s v="B1815"/>
    <x v="257"/>
    <x v="2"/>
    <n v="36.56"/>
    <n v="1"/>
    <n v="36.56"/>
    <x v="2"/>
    <x v="2"/>
  </r>
  <r>
    <s v="O1550"/>
    <d v="2024-10-26T00:00:00"/>
    <x v="6"/>
    <x v="10"/>
    <x v="1"/>
    <s v="C252"/>
    <x v="603"/>
    <s v="B1968"/>
    <x v="276"/>
    <x v="0"/>
    <n v="39.64"/>
    <n v="2"/>
    <n v="79.28"/>
    <x v="3"/>
    <x v="7"/>
  </r>
  <r>
    <s v="O2371"/>
    <d v="2024-05-03T00:00:00"/>
    <x v="2"/>
    <x v="4"/>
    <x v="1"/>
    <s v="C848"/>
    <x v="835"/>
    <s v="B1055"/>
    <x v="671"/>
    <x v="0"/>
    <n v="40.83"/>
    <n v="3"/>
    <n v="122.49"/>
    <x v="0"/>
    <x v="2"/>
  </r>
  <r>
    <s v="O2630"/>
    <d v="2022-11-11T00:00:00"/>
    <x v="2"/>
    <x v="5"/>
    <x v="3"/>
    <s v="C720"/>
    <x v="836"/>
    <s v="B1042"/>
    <x v="785"/>
    <x v="1"/>
    <n v="18.13"/>
    <n v="4"/>
    <n v="72.52"/>
    <x v="2"/>
    <x v="2"/>
  </r>
  <r>
    <s v="O2532"/>
    <d v="2025-07-02T00:00:00"/>
    <x v="3"/>
    <x v="2"/>
    <x v="0"/>
    <s v="C478"/>
    <x v="19"/>
    <s v="B1807"/>
    <x v="843"/>
    <x v="0"/>
    <n v="24.03"/>
    <n v="1"/>
    <n v="24.03"/>
    <x v="0"/>
    <x v="1"/>
  </r>
  <r>
    <s v="O2775"/>
    <d v="2022-12-05T00:00:00"/>
    <x v="1"/>
    <x v="9"/>
    <x v="3"/>
    <s v="C164"/>
    <x v="837"/>
    <s v="B1254"/>
    <x v="542"/>
    <x v="0"/>
    <n v="12.67"/>
    <n v="4"/>
    <n v="50.68"/>
    <x v="2"/>
    <x v="6"/>
  </r>
  <r>
    <s v="O2627"/>
    <d v="2024-06-06T00:00:00"/>
    <x v="5"/>
    <x v="1"/>
    <x v="1"/>
    <s v="C241"/>
    <x v="617"/>
    <s v="B1227"/>
    <x v="844"/>
    <x v="2"/>
    <n v="48.8"/>
    <n v="4"/>
    <n v="195.2"/>
    <x v="0"/>
    <x v="7"/>
  </r>
  <r>
    <s v="O3581"/>
    <d v="2022-12-17T00:00:00"/>
    <x v="6"/>
    <x v="9"/>
    <x v="3"/>
    <s v="C470"/>
    <x v="394"/>
    <s v="B1536"/>
    <x v="624"/>
    <x v="0"/>
    <n v="14.87"/>
    <n v="5"/>
    <n v="74.349999999999994"/>
    <x v="0"/>
    <x v="1"/>
  </r>
  <r>
    <s v="O1113"/>
    <d v="2024-03-29T00:00:00"/>
    <x v="2"/>
    <x v="0"/>
    <x v="1"/>
    <s v="C459"/>
    <x v="838"/>
    <s v="B1364"/>
    <x v="821"/>
    <x v="3"/>
    <n v="15.95"/>
    <n v="5"/>
    <n v="79.75"/>
    <x v="2"/>
    <x v="0"/>
  </r>
  <r>
    <s v="O3567"/>
    <d v="2024-01-07T00:00:00"/>
    <x v="0"/>
    <x v="11"/>
    <x v="1"/>
    <s v="C775"/>
    <x v="441"/>
    <s v="B1354"/>
    <x v="845"/>
    <x v="3"/>
    <n v="43.11"/>
    <n v="4"/>
    <n v="172.44"/>
    <x v="2"/>
    <x v="0"/>
  </r>
  <r>
    <s v="O2254"/>
    <d v="2024-11-14T00:00:00"/>
    <x v="5"/>
    <x v="5"/>
    <x v="1"/>
    <s v="C984"/>
    <x v="839"/>
    <s v="B1258"/>
    <x v="253"/>
    <x v="2"/>
    <n v="13.2"/>
    <n v="3"/>
    <n v="39.6"/>
    <x v="0"/>
    <x v="2"/>
  </r>
  <r>
    <s v="O3539"/>
    <d v="2024-06-17T00:00:00"/>
    <x v="1"/>
    <x v="1"/>
    <x v="1"/>
    <s v="C477"/>
    <x v="840"/>
    <s v="B1308"/>
    <x v="294"/>
    <x v="0"/>
    <n v="48.74"/>
    <n v="4"/>
    <n v="194.96"/>
    <x v="0"/>
    <x v="2"/>
  </r>
  <r>
    <s v="O2924"/>
    <d v="2024-09-22T00:00:00"/>
    <x v="0"/>
    <x v="6"/>
    <x v="1"/>
    <s v="C269"/>
    <x v="417"/>
    <s v="B1969"/>
    <x v="283"/>
    <x v="0"/>
    <n v="24.66"/>
    <n v="1"/>
    <n v="24.66"/>
    <x v="0"/>
    <x v="2"/>
  </r>
  <r>
    <s v="O3699"/>
    <d v="2022-12-11T00:00:00"/>
    <x v="0"/>
    <x v="9"/>
    <x v="3"/>
    <s v="C984"/>
    <x v="258"/>
    <s v="B1836"/>
    <x v="846"/>
    <x v="1"/>
    <n v="54.78"/>
    <n v="5"/>
    <n v="273.89999999999998"/>
    <x v="0"/>
    <x v="3"/>
  </r>
  <r>
    <s v="O1219"/>
    <d v="2023-05-27T00:00:00"/>
    <x v="6"/>
    <x v="4"/>
    <x v="2"/>
    <s v="C561"/>
    <x v="810"/>
    <s v="B1510"/>
    <x v="847"/>
    <x v="0"/>
    <n v="30.38"/>
    <n v="1"/>
    <n v="30.38"/>
    <x v="3"/>
    <x v="0"/>
  </r>
  <r>
    <s v="O1269"/>
    <d v="2024-08-30T00:00:00"/>
    <x v="2"/>
    <x v="8"/>
    <x v="1"/>
    <s v="C491"/>
    <x v="841"/>
    <s v="B1727"/>
    <x v="718"/>
    <x v="1"/>
    <n v="13.86"/>
    <n v="3"/>
    <n v="41.58"/>
    <x v="3"/>
    <x v="3"/>
  </r>
  <r>
    <s v="O1042"/>
    <d v="2024-08-22T00:00:00"/>
    <x v="5"/>
    <x v="8"/>
    <x v="1"/>
    <s v="C234"/>
    <x v="842"/>
    <s v="B1423"/>
    <x v="848"/>
    <x v="1"/>
    <n v="40"/>
    <n v="3"/>
    <n v="120"/>
    <x v="3"/>
    <x v="1"/>
  </r>
  <r>
    <s v="O3767"/>
    <d v="2024-06-09T00:00:00"/>
    <x v="0"/>
    <x v="1"/>
    <x v="1"/>
    <s v="C123"/>
    <x v="540"/>
    <s v="B1942"/>
    <x v="462"/>
    <x v="0"/>
    <n v="57.03"/>
    <n v="2"/>
    <n v="114.06"/>
    <x v="0"/>
    <x v="2"/>
  </r>
  <r>
    <s v="O2111"/>
    <d v="2024-06-28T00:00:00"/>
    <x v="2"/>
    <x v="1"/>
    <x v="1"/>
    <s v="C895"/>
    <x v="843"/>
    <s v="B1581"/>
    <x v="34"/>
    <x v="2"/>
    <n v="18.48"/>
    <n v="4"/>
    <n v="73.92"/>
    <x v="2"/>
    <x v="7"/>
  </r>
  <r>
    <s v="O2212"/>
    <d v="2023-10-09T00:00:00"/>
    <x v="1"/>
    <x v="10"/>
    <x v="2"/>
    <s v="C558"/>
    <x v="648"/>
    <s v="B1983"/>
    <x v="314"/>
    <x v="3"/>
    <n v="22.37"/>
    <n v="1"/>
    <n v="22.37"/>
    <x v="2"/>
    <x v="6"/>
  </r>
  <r>
    <s v="O1893"/>
    <d v="2023-05-04T00:00:00"/>
    <x v="5"/>
    <x v="4"/>
    <x v="2"/>
    <s v="C510"/>
    <x v="246"/>
    <s v="B1672"/>
    <x v="849"/>
    <x v="1"/>
    <n v="44.19"/>
    <n v="3"/>
    <n v="132.57"/>
    <x v="2"/>
    <x v="3"/>
  </r>
  <r>
    <s v="O2274"/>
    <d v="2022-10-06T00:00:00"/>
    <x v="5"/>
    <x v="10"/>
    <x v="3"/>
    <s v="C707"/>
    <x v="268"/>
    <s v="B1354"/>
    <x v="574"/>
    <x v="2"/>
    <n v="29.68"/>
    <n v="1"/>
    <n v="29.68"/>
    <x v="0"/>
    <x v="0"/>
  </r>
  <r>
    <s v="O2965"/>
    <d v="2025-07-18T00:00:00"/>
    <x v="2"/>
    <x v="2"/>
    <x v="0"/>
    <s v="C129"/>
    <x v="844"/>
    <s v="B1554"/>
    <x v="116"/>
    <x v="0"/>
    <n v="35.69"/>
    <n v="2"/>
    <n v="71.38"/>
    <x v="0"/>
    <x v="3"/>
  </r>
  <r>
    <s v="O3944"/>
    <d v="2022-11-26T00:00:00"/>
    <x v="6"/>
    <x v="5"/>
    <x v="3"/>
    <s v="C858"/>
    <x v="486"/>
    <s v="B1666"/>
    <x v="685"/>
    <x v="0"/>
    <n v="33.68"/>
    <n v="1"/>
    <n v="33.68"/>
    <x v="2"/>
    <x v="6"/>
  </r>
  <r>
    <s v="O3463"/>
    <d v="2025-05-18T00:00:00"/>
    <x v="0"/>
    <x v="4"/>
    <x v="0"/>
    <s v="C594"/>
    <x v="769"/>
    <s v="B1107"/>
    <x v="850"/>
    <x v="0"/>
    <n v="42.31"/>
    <n v="2"/>
    <n v="84.62"/>
    <x v="0"/>
    <x v="1"/>
  </r>
  <r>
    <s v="O3912"/>
    <d v="2023-10-28T00:00:00"/>
    <x v="6"/>
    <x v="10"/>
    <x v="2"/>
    <s v="C104"/>
    <x v="845"/>
    <s v="B1407"/>
    <x v="268"/>
    <x v="2"/>
    <n v="16.63"/>
    <n v="2"/>
    <n v="33.26"/>
    <x v="0"/>
    <x v="3"/>
  </r>
  <r>
    <s v="O2377"/>
    <d v="2023-12-02T00:00:00"/>
    <x v="6"/>
    <x v="9"/>
    <x v="2"/>
    <s v="C985"/>
    <x v="339"/>
    <s v="B1414"/>
    <x v="851"/>
    <x v="1"/>
    <n v="34.97"/>
    <n v="2"/>
    <n v="69.94"/>
    <x v="1"/>
    <x v="2"/>
  </r>
  <r>
    <s v="O3099"/>
    <d v="2023-04-14T00:00:00"/>
    <x v="2"/>
    <x v="7"/>
    <x v="2"/>
    <s v="C403"/>
    <x v="229"/>
    <s v="B1624"/>
    <x v="168"/>
    <x v="0"/>
    <n v="38.53"/>
    <n v="2"/>
    <n v="77.06"/>
    <x v="1"/>
    <x v="1"/>
  </r>
  <r>
    <s v="O2467"/>
    <d v="2022-10-16T00:00:00"/>
    <x v="0"/>
    <x v="10"/>
    <x v="3"/>
    <s v="C966"/>
    <x v="846"/>
    <s v="B1792"/>
    <x v="114"/>
    <x v="1"/>
    <n v="44.38"/>
    <n v="1"/>
    <n v="44.38"/>
    <x v="2"/>
    <x v="1"/>
  </r>
  <r>
    <s v="O1295"/>
    <d v="2024-07-23T00:00:00"/>
    <x v="4"/>
    <x v="2"/>
    <x v="1"/>
    <s v="C216"/>
    <x v="847"/>
    <s v="B1536"/>
    <x v="852"/>
    <x v="2"/>
    <n v="30.65"/>
    <n v="4"/>
    <n v="122.6"/>
    <x v="1"/>
    <x v="3"/>
  </r>
  <r>
    <s v="O1626"/>
    <d v="2024-04-30T00:00:00"/>
    <x v="4"/>
    <x v="7"/>
    <x v="1"/>
    <s v="C536"/>
    <x v="848"/>
    <s v="B1354"/>
    <x v="574"/>
    <x v="0"/>
    <n v="28.06"/>
    <n v="2"/>
    <n v="56.12"/>
    <x v="0"/>
    <x v="0"/>
  </r>
  <r>
    <s v="O2996"/>
    <d v="2023-09-08T00:00:00"/>
    <x v="2"/>
    <x v="6"/>
    <x v="2"/>
    <s v="C870"/>
    <x v="478"/>
    <s v="B1916"/>
    <x v="853"/>
    <x v="0"/>
    <n v="20.16"/>
    <n v="3"/>
    <n v="60.48"/>
    <x v="2"/>
    <x v="2"/>
  </r>
  <r>
    <s v="O3363"/>
    <d v="2024-08-01T00:00:00"/>
    <x v="5"/>
    <x v="8"/>
    <x v="1"/>
    <s v="C885"/>
    <x v="260"/>
    <s v="B1145"/>
    <x v="87"/>
    <x v="0"/>
    <n v="47.48"/>
    <n v="3"/>
    <n v="142.44"/>
    <x v="0"/>
    <x v="5"/>
  </r>
  <r>
    <s v="O3698"/>
    <d v="2024-11-06T00:00:00"/>
    <x v="3"/>
    <x v="5"/>
    <x v="1"/>
    <s v="C240"/>
    <x v="462"/>
    <s v="B1096"/>
    <x v="420"/>
    <x v="0"/>
    <n v="5.85"/>
    <n v="2"/>
    <n v="11.7"/>
    <x v="0"/>
    <x v="2"/>
  </r>
  <r>
    <s v="O1260"/>
    <d v="2023-11-22T00:00:00"/>
    <x v="3"/>
    <x v="5"/>
    <x v="2"/>
    <s v="C578"/>
    <x v="849"/>
    <s v="B1580"/>
    <x v="854"/>
    <x v="2"/>
    <n v="6.52"/>
    <n v="2"/>
    <n v="13.04"/>
    <x v="1"/>
    <x v="2"/>
  </r>
  <r>
    <s v="O3351"/>
    <d v="2023-12-29T00:00:00"/>
    <x v="2"/>
    <x v="9"/>
    <x v="2"/>
    <s v="C737"/>
    <x v="753"/>
    <s v="B1841"/>
    <x v="699"/>
    <x v="2"/>
    <n v="9.52"/>
    <n v="3"/>
    <n v="28.56"/>
    <x v="0"/>
    <x v="0"/>
  </r>
  <r>
    <s v="O2710"/>
    <d v="2025-02-26T00:00:00"/>
    <x v="3"/>
    <x v="3"/>
    <x v="0"/>
    <s v="C923"/>
    <x v="850"/>
    <s v="B1438"/>
    <x v="594"/>
    <x v="2"/>
    <n v="20.3"/>
    <n v="3"/>
    <n v="60.9"/>
    <x v="0"/>
    <x v="7"/>
  </r>
  <r>
    <s v="O2829"/>
    <d v="2025-06-14T00:00:00"/>
    <x v="6"/>
    <x v="1"/>
    <x v="0"/>
    <s v="C467"/>
    <x v="851"/>
    <s v="B1063"/>
    <x v="612"/>
    <x v="2"/>
    <n v="26.82"/>
    <n v="4"/>
    <n v="107.28"/>
    <x v="0"/>
    <x v="1"/>
  </r>
  <r>
    <s v="O2513"/>
    <d v="2024-07-01T00:00:00"/>
    <x v="1"/>
    <x v="2"/>
    <x v="1"/>
    <s v="C219"/>
    <x v="340"/>
    <s v="B1484"/>
    <x v="855"/>
    <x v="2"/>
    <n v="17.010000000000002"/>
    <n v="5"/>
    <n v="85.05"/>
    <x v="0"/>
    <x v="7"/>
  </r>
  <r>
    <s v="O1302"/>
    <d v="2024-08-19T00:00:00"/>
    <x v="1"/>
    <x v="8"/>
    <x v="1"/>
    <s v="C936"/>
    <x v="852"/>
    <s v="B1546"/>
    <x v="856"/>
    <x v="1"/>
    <n v="25.04"/>
    <n v="1"/>
    <n v="25.04"/>
    <x v="2"/>
    <x v="4"/>
  </r>
  <r>
    <s v="O1637"/>
    <d v="2023-10-05T00:00:00"/>
    <x v="5"/>
    <x v="10"/>
    <x v="2"/>
    <s v="C839"/>
    <x v="284"/>
    <s v="B1855"/>
    <x v="520"/>
    <x v="3"/>
    <n v="36.82"/>
    <n v="3"/>
    <n v="110.46"/>
    <x v="2"/>
    <x v="7"/>
  </r>
  <r>
    <s v="O2692"/>
    <d v="2023-09-24T00:00:00"/>
    <x v="0"/>
    <x v="6"/>
    <x v="2"/>
    <s v="C624"/>
    <x v="86"/>
    <s v="B1647"/>
    <x v="857"/>
    <x v="3"/>
    <n v="15.37"/>
    <n v="1"/>
    <n v="15.37"/>
    <x v="0"/>
    <x v="2"/>
  </r>
  <r>
    <s v="O2081"/>
    <d v="2024-11-02T00:00:00"/>
    <x v="6"/>
    <x v="5"/>
    <x v="1"/>
    <s v="C711"/>
    <x v="131"/>
    <s v="B1613"/>
    <x v="858"/>
    <x v="0"/>
    <n v="21.94"/>
    <n v="1"/>
    <n v="21.94"/>
    <x v="3"/>
    <x v="0"/>
  </r>
  <r>
    <s v="O3536"/>
    <d v="2025-02-25T00:00:00"/>
    <x v="4"/>
    <x v="3"/>
    <x v="0"/>
    <s v="C374"/>
    <x v="363"/>
    <s v="B1911"/>
    <x v="270"/>
    <x v="3"/>
    <n v="31.44"/>
    <n v="1"/>
    <n v="31.44"/>
    <x v="0"/>
    <x v="0"/>
  </r>
  <r>
    <s v="O3312"/>
    <d v="2025-01-22T00:00:00"/>
    <x v="3"/>
    <x v="11"/>
    <x v="0"/>
    <s v="C948"/>
    <x v="208"/>
    <s v="B1883"/>
    <x v="859"/>
    <x v="3"/>
    <n v="26.74"/>
    <n v="3"/>
    <n v="80.22"/>
    <x v="1"/>
    <x v="3"/>
  </r>
  <r>
    <s v="O2906"/>
    <d v="2022-09-07T00:00:00"/>
    <x v="3"/>
    <x v="6"/>
    <x v="3"/>
    <s v="C166"/>
    <x v="344"/>
    <s v="B1013"/>
    <x v="1"/>
    <x v="3"/>
    <n v="23.53"/>
    <n v="2"/>
    <n v="47.06"/>
    <x v="0"/>
    <x v="0"/>
  </r>
  <r>
    <s v="O2351"/>
    <d v="2025-06-27T00:00:00"/>
    <x v="2"/>
    <x v="1"/>
    <x v="0"/>
    <s v="C362"/>
    <x v="10"/>
    <s v="B1080"/>
    <x v="477"/>
    <x v="0"/>
    <n v="37.770000000000003"/>
    <n v="1"/>
    <n v="37.770000000000003"/>
    <x v="0"/>
    <x v="2"/>
  </r>
  <r>
    <s v="O1399"/>
    <d v="2023-08-01T00:00:00"/>
    <x v="4"/>
    <x v="8"/>
    <x v="2"/>
    <s v="C785"/>
    <x v="441"/>
    <s v="B1090"/>
    <x v="860"/>
    <x v="1"/>
    <n v="32.04"/>
    <n v="3"/>
    <n v="96.12"/>
    <x v="0"/>
    <x v="3"/>
  </r>
  <r>
    <s v="O2553"/>
    <d v="2025-04-23T00:00:00"/>
    <x v="3"/>
    <x v="7"/>
    <x v="0"/>
    <s v="C895"/>
    <x v="853"/>
    <s v="B1805"/>
    <x v="364"/>
    <x v="0"/>
    <n v="41.68"/>
    <n v="5"/>
    <n v="208.4"/>
    <x v="0"/>
    <x v="1"/>
  </r>
  <r>
    <s v="O1311"/>
    <d v="2024-09-16T00:00:00"/>
    <x v="1"/>
    <x v="6"/>
    <x v="1"/>
    <s v="C439"/>
    <x v="854"/>
    <s v="B1225"/>
    <x v="861"/>
    <x v="3"/>
    <n v="6.71"/>
    <n v="2"/>
    <n v="13.42"/>
    <x v="3"/>
    <x v="1"/>
  </r>
  <r>
    <s v="O3665"/>
    <d v="2023-12-06T00:00:00"/>
    <x v="3"/>
    <x v="9"/>
    <x v="2"/>
    <s v="C222"/>
    <x v="855"/>
    <s v="B1553"/>
    <x v="286"/>
    <x v="2"/>
    <n v="36.869999999999997"/>
    <n v="2"/>
    <n v="73.739999999999995"/>
    <x v="1"/>
    <x v="2"/>
  </r>
  <r>
    <s v="O1152"/>
    <d v="2024-04-12T00:00:00"/>
    <x v="2"/>
    <x v="7"/>
    <x v="1"/>
    <s v="C535"/>
    <x v="727"/>
    <s v="B1958"/>
    <x v="832"/>
    <x v="0"/>
    <n v="43.45"/>
    <n v="2"/>
    <n v="86.9"/>
    <x v="0"/>
    <x v="3"/>
  </r>
  <r>
    <s v="O2784"/>
    <d v="2024-07-21T00:00:00"/>
    <x v="0"/>
    <x v="2"/>
    <x v="1"/>
    <s v="C329"/>
    <x v="247"/>
    <s v="B1926"/>
    <x v="301"/>
    <x v="1"/>
    <n v="29.66"/>
    <n v="2"/>
    <n v="59.32"/>
    <x v="2"/>
    <x v="0"/>
  </r>
  <r>
    <s v="O1463"/>
    <d v="2023-02-23T00:00:00"/>
    <x v="5"/>
    <x v="3"/>
    <x v="2"/>
    <s v="C236"/>
    <x v="738"/>
    <s v="B1748"/>
    <x v="862"/>
    <x v="1"/>
    <n v="24.6"/>
    <n v="2"/>
    <n v="49.2"/>
    <x v="3"/>
    <x v="7"/>
  </r>
  <r>
    <s v="O3210"/>
    <d v="2023-03-10T00:00:00"/>
    <x v="2"/>
    <x v="0"/>
    <x v="2"/>
    <s v="C558"/>
    <x v="35"/>
    <s v="B1374"/>
    <x v="675"/>
    <x v="2"/>
    <n v="47.69"/>
    <n v="4"/>
    <n v="190.76"/>
    <x v="1"/>
    <x v="2"/>
  </r>
  <r>
    <s v="O3800"/>
    <d v="2024-06-10T00:00:00"/>
    <x v="1"/>
    <x v="1"/>
    <x v="1"/>
    <s v="C158"/>
    <x v="236"/>
    <s v="B1463"/>
    <x v="863"/>
    <x v="1"/>
    <n v="10.07"/>
    <n v="1"/>
    <n v="10.07"/>
    <x v="1"/>
    <x v="5"/>
  </r>
  <r>
    <s v="O1489"/>
    <d v="2023-05-21T00:00:00"/>
    <x v="0"/>
    <x v="4"/>
    <x v="2"/>
    <s v="C654"/>
    <x v="241"/>
    <s v="B1968"/>
    <x v="864"/>
    <x v="0"/>
    <n v="45.83"/>
    <n v="5"/>
    <n v="229.15"/>
    <x v="0"/>
    <x v="7"/>
  </r>
  <r>
    <s v="O2869"/>
    <d v="2023-04-25T00:00:00"/>
    <x v="4"/>
    <x v="7"/>
    <x v="2"/>
    <s v="C479"/>
    <x v="5"/>
    <s v="B1261"/>
    <x v="11"/>
    <x v="0"/>
    <n v="23.21"/>
    <n v="4"/>
    <n v="92.84"/>
    <x v="2"/>
    <x v="5"/>
  </r>
  <r>
    <s v="O3822"/>
    <d v="2023-05-15T00:00:00"/>
    <x v="1"/>
    <x v="4"/>
    <x v="2"/>
    <s v="C858"/>
    <x v="486"/>
    <s v="B1053"/>
    <x v="569"/>
    <x v="2"/>
    <n v="39.799999999999997"/>
    <n v="4"/>
    <n v="159.19999999999999"/>
    <x v="0"/>
    <x v="2"/>
  </r>
  <r>
    <s v="O3392"/>
    <d v="2025-04-18T00:00:00"/>
    <x v="2"/>
    <x v="7"/>
    <x v="0"/>
    <s v="C719"/>
    <x v="541"/>
    <s v="B1472"/>
    <x v="120"/>
    <x v="0"/>
    <n v="48.9"/>
    <n v="2"/>
    <n v="97.8"/>
    <x v="0"/>
    <x v="2"/>
  </r>
  <r>
    <s v="O1644"/>
    <d v="2023-09-12T00:00:00"/>
    <x v="4"/>
    <x v="6"/>
    <x v="2"/>
    <s v="C190"/>
    <x v="856"/>
    <s v="B1552"/>
    <x v="461"/>
    <x v="3"/>
    <n v="49.93"/>
    <n v="4"/>
    <n v="199.72"/>
    <x v="0"/>
    <x v="4"/>
  </r>
  <r>
    <s v="O1447"/>
    <d v="2024-08-05T00:00:00"/>
    <x v="1"/>
    <x v="8"/>
    <x v="1"/>
    <s v="C722"/>
    <x v="712"/>
    <s v="B1686"/>
    <x v="865"/>
    <x v="0"/>
    <n v="6.69"/>
    <n v="4"/>
    <n v="26.76"/>
    <x v="1"/>
    <x v="1"/>
  </r>
  <r>
    <s v="O1299"/>
    <d v="2024-07-23T00:00:00"/>
    <x v="4"/>
    <x v="2"/>
    <x v="1"/>
    <s v="C540"/>
    <x v="338"/>
    <s v="B1813"/>
    <x v="866"/>
    <x v="2"/>
    <n v="40.9"/>
    <n v="2"/>
    <n v="81.8"/>
    <x v="2"/>
    <x v="3"/>
  </r>
  <r>
    <s v="O2847"/>
    <d v="2025-04-19T00:00:00"/>
    <x v="6"/>
    <x v="7"/>
    <x v="0"/>
    <s v="C660"/>
    <x v="669"/>
    <s v="B1112"/>
    <x v="867"/>
    <x v="0"/>
    <n v="36.76"/>
    <n v="2"/>
    <n v="73.52"/>
    <x v="0"/>
    <x v="5"/>
  </r>
  <r>
    <s v="O1592"/>
    <d v="2023-05-07T00:00:00"/>
    <x v="0"/>
    <x v="4"/>
    <x v="2"/>
    <s v="C328"/>
    <x v="20"/>
    <s v="B1998"/>
    <x v="868"/>
    <x v="3"/>
    <n v="19.53"/>
    <n v="3"/>
    <n v="58.59"/>
    <x v="3"/>
    <x v="2"/>
  </r>
  <r>
    <s v="O3467"/>
    <d v="2025-05-22T00:00:00"/>
    <x v="5"/>
    <x v="4"/>
    <x v="0"/>
    <s v="C978"/>
    <x v="781"/>
    <s v="B1738"/>
    <x v="212"/>
    <x v="3"/>
    <n v="7.44"/>
    <n v="1"/>
    <n v="7.44"/>
    <x v="0"/>
    <x v="2"/>
  </r>
  <r>
    <s v="O2022"/>
    <d v="2023-02-10T00:00:00"/>
    <x v="2"/>
    <x v="3"/>
    <x v="2"/>
    <s v="C395"/>
    <x v="709"/>
    <s v="B1303"/>
    <x v="869"/>
    <x v="2"/>
    <n v="28.52"/>
    <n v="4"/>
    <n v="114.08"/>
    <x v="1"/>
    <x v="4"/>
  </r>
  <r>
    <s v="O2091"/>
    <d v="2024-09-27T00:00:00"/>
    <x v="2"/>
    <x v="6"/>
    <x v="1"/>
    <s v="C738"/>
    <x v="857"/>
    <s v="B1883"/>
    <x v="859"/>
    <x v="1"/>
    <n v="24.9"/>
    <n v="3"/>
    <n v="74.7"/>
    <x v="2"/>
    <x v="1"/>
  </r>
  <r>
    <s v="O3760"/>
    <d v="2024-02-08T00:00:00"/>
    <x v="5"/>
    <x v="3"/>
    <x v="1"/>
    <s v="C389"/>
    <x v="280"/>
    <s v="B1454"/>
    <x v="15"/>
    <x v="3"/>
    <n v="37.03"/>
    <n v="2"/>
    <n v="74.06"/>
    <x v="0"/>
    <x v="6"/>
  </r>
  <r>
    <s v="O2196"/>
    <d v="2024-05-23T00:00:00"/>
    <x v="5"/>
    <x v="4"/>
    <x v="1"/>
    <s v="C682"/>
    <x v="741"/>
    <s v="B1555"/>
    <x v="71"/>
    <x v="1"/>
    <n v="32.270000000000003"/>
    <n v="2"/>
    <n v="64.540000000000006"/>
    <x v="1"/>
    <x v="1"/>
  </r>
  <r>
    <s v="O1123"/>
    <d v="2024-12-30T00:00:00"/>
    <x v="1"/>
    <x v="9"/>
    <x v="1"/>
    <s v="C934"/>
    <x v="858"/>
    <s v="B1064"/>
    <x v="190"/>
    <x v="0"/>
    <n v="18.25"/>
    <n v="2"/>
    <n v="36.5"/>
    <x v="0"/>
    <x v="0"/>
  </r>
  <r>
    <s v="O1366"/>
    <d v="2024-03-05T00:00:00"/>
    <x v="4"/>
    <x v="0"/>
    <x v="1"/>
    <s v="C682"/>
    <x v="564"/>
    <s v="B1083"/>
    <x v="870"/>
    <x v="1"/>
    <n v="29.93"/>
    <n v="5"/>
    <n v="149.65"/>
    <x v="0"/>
    <x v="3"/>
  </r>
  <r>
    <s v="O2514"/>
    <d v="2025-05-30T00:00:00"/>
    <x v="2"/>
    <x v="4"/>
    <x v="0"/>
    <s v="C848"/>
    <x v="835"/>
    <s v="B1180"/>
    <x v="769"/>
    <x v="0"/>
    <n v="31.95"/>
    <n v="4"/>
    <n v="127.8"/>
    <x v="2"/>
    <x v="2"/>
  </r>
  <r>
    <s v="O2569"/>
    <d v="2023-01-01T00:00:00"/>
    <x v="0"/>
    <x v="11"/>
    <x v="2"/>
    <s v="C934"/>
    <x v="273"/>
    <s v="B1351"/>
    <x v="636"/>
    <x v="0"/>
    <n v="23.75"/>
    <n v="5"/>
    <n v="118.75"/>
    <x v="1"/>
    <x v="0"/>
  </r>
  <r>
    <s v="O3523"/>
    <d v="2025-04-23T00:00:00"/>
    <x v="3"/>
    <x v="7"/>
    <x v="0"/>
    <s v="C563"/>
    <x v="185"/>
    <s v="B1308"/>
    <x v="294"/>
    <x v="3"/>
    <n v="44.97"/>
    <n v="5"/>
    <n v="224.85"/>
    <x v="0"/>
    <x v="5"/>
  </r>
  <r>
    <s v="O3487"/>
    <d v="2022-11-22T00:00:00"/>
    <x v="4"/>
    <x v="5"/>
    <x v="3"/>
    <s v="C823"/>
    <x v="119"/>
    <s v="B1137"/>
    <x v="871"/>
    <x v="1"/>
    <n v="45.19"/>
    <n v="1"/>
    <n v="45.19"/>
    <x v="1"/>
    <x v="2"/>
  </r>
  <r>
    <s v="O3678"/>
    <d v="2022-10-22T00:00:00"/>
    <x v="6"/>
    <x v="10"/>
    <x v="3"/>
    <s v="C811"/>
    <x v="483"/>
    <s v="B1076"/>
    <x v="332"/>
    <x v="0"/>
    <n v="29.13"/>
    <n v="4"/>
    <n v="116.52"/>
    <x v="2"/>
    <x v="0"/>
  </r>
  <r>
    <s v="O3281"/>
    <d v="2024-01-27T00:00:00"/>
    <x v="6"/>
    <x v="11"/>
    <x v="1"/>
    <s v="C585"/>
    <x v="859"/>
    <s v="B1855"/>
    <x v="872"/>
    <x v="0"/>
    <n v="20.149999999999999"/>
    <n v="1"/>
    <n v="20.149999999999999"/>
    <x v="2"/>
    <x v="1"/>
  </r>
  <r>
    <s v="O1693"/>
    <d v="2024-05-20T00:00:00"/>
    <x v="1"/>
    <x v="4"/>
    <x v="1"/>
    <s v="C845"/>
    <x v="860"/>
    <s v="B1107"/>
    <x v="873"/>
    <x v="3"/>
    <n v="36.6"/>
    <n v="4"/>
    <n v="146.4"/>
    <x v="3"/>
    <x v="4"/>
  </r>
  <r>
    <s v="O1718"/>
    <d v="2024-12-16T00:00:00"/>
    <x v="1"/>
    <x v="9"/>
    <x v="1"/>
    <s v="C827"/>
    <x v="861"/>
    <s v="B1909"/>
    <x v="874"/>
    <x v="1"/>
    <n v="44.42"/>
    <n v="4"/>
    <n v="177.68"/>
    <x v="1"/>
    <x v="2"/>
  </r>
  <r>
    <s v="O2190"/>
    <d v="2024-09-01T00:00:00"/>
    <x v="0"/>
    <x v="6"/>
    <x v="1"/>
    <s v="C687"/>
    <x v="862"/>
    <s v="B1946"/>
    <x v="875"/>
    <x v="3"/>
    <n v="38.32"/>
    <n v="2"/>
    <n v="76.64"/>
    <x v="3"/>
    <x v="4"/>
  </r>
  <r>
    <s v="O1734"/>
    <d v="2024-12-11T00:00:00"/>
    <x v="3"/>
    <x v="9"/>
    <x v="1"/>
    <s v="C569"/>
    <x v="632"/>
    <s v="B1917"/>
    <x v="303"/>
    <x v="2"/>
    <n v="15.84"/>
    <n v="3"/>
    <n v="47.52"/>
    <x v="2"/>
    <x v="4"/>
  </r>
  <r>
    <s v="O1472"/>
    <d v="2023-07-08T00:00:00"/>
    <x v="6"/>
    <x v="2"/>
    <x v="2"/>
    <s v="C192"/>
    <x v="863"/>
    <s v="B1350"/>
    <x v="876"/>
    <x v="3"/>
    <n v="34.409999999999997"/>
    <n v="2"/>
    <n v="68.819999999999993"/>
    <x v="0"/>
    <x v="7"/>
  </r>
  <r>
    <s v="O3893"/>
    <d v="2024-03-18T00:00:00"/>
    <x v="1"/>
    <x v="0"/>
    <x v="1"/>
    <s v="C530"/>
    <x v="766"/>
    <s v="B1354"/>
    <x v="877"/>
    <x v="0"/>
    <n v="34.200000000000003"/>
    <n v="2"/>
    <n v="68.400000000000006"/>
    <x v="1"/>
    <x v="0"/>
  </r>
  <r>
    <s v="O2889"/>
    <d v="2024-08-15T00:00:00"/>
    <x v="5"/>
    <x v="8"/>
    <x v="1"/>
    <s v="C188"/>
    <x v="864"/>
    <s v="B1273"/>
    <x v="166"/>
    <x v="1"/>
    <n v="32"/>
    <n v="2"/>
    <n v="64"/>
    <x v="0"/>
    <x v="6"/>
  </r>
  <r>
    <s v="O3276"/>
    <d v="2023-03-30T00:00:00"/>
    <x v="5"/>
    <x v="0"/>
    <x v="2"/>
    <s v="C400"/>
    <x v="865"/>
    <s v="B1876"/>
    <x v="199"/>
    <x v="2"/>
    <n v="26.86"/>
    <n v="2"/>
    <n v="53.72"/>
    <x v="0"/>
    <x v="0"/>
  </r>
  <r>
    <s v="O1750"/>
    <d v="2024-09-25T00:00:00"/>
    <x v="3"/>
    <x v="6"/>
    <x v="1"/>
    <s v="C770"/>
    <x v="866"/>
    <s v="B1198"/>
    <x v="694"/>
    <x v="1"/>
    <n v="17.079999999999998"/>
    <n v="1"/>
    <n v="17.079999999999998"/>
    <x v="1"/>
    <x v="4"/>
  </r>
  <r>
    <s v="O2090"/>
    <d v="2024-12-12T00:00:00"/>
    <x v="5"/>
    <x v="9"/>
    <x v="1"/>
    <s v="C721"/>
    <x v="867"/>
    <s v="B1289"/>
    <x v="878"/>
    <x v="0"/>
    <n v="42.34"/>
    <n v="4"/>
    <n v="169.36"/>
    <x v="2"/>
    <x v="3"/>
  </r>
  <r>
    <s v="O3306"/>
    <d v="2023-05-08T00:00:00"/>
    <x v="1"/>
    <x v="4"/>
    <x v="2"/>
    <s v="C940"/>
    <x v="134"/>
    <s v="B1775"/>
    <x v="760"/>
    <x v="0"/>
    <n v="43.71"/>
    <n v="1"/>
    <n v="43.71"/>
    <x v="2"/>
    <x v="0"/>
  </r>
  <r>
    <s v="O2252"/>
    <d v="2024-12-23T00:00:00"/>
    <x v="1"/>
    <x v="9"/>
    <x v="1"/>
    <s v="C958"/>
    <x v="683"/>
    <s v="B1105"/>
    <x v="700"/>
    <x v="0"/>
    <n v="14.55"/>
    <n v="3"/>
    <n v="43.65"/>
    <x v="0"/>
    <x v="3"/>
  </r>
  <r>
    <s v="O2032"/>
    <d v="2024-01-17T00:00:00"/>
    <x v="3"/>
    <x v="11"/>
    <x v="1"/>
    <s v="C383"/>
    <x v="579"/>
    <s v="B1052"/>
    <x v="349"/>
    <x v="1"/>
    <n v="5.08"/>
    <n v="4"/>
    <n v="20.32"/>
    <x v="0"/>
    <x v="3"/>
  </r>
  <r>
    <s v="O1428"/>
    <d v="2023-03-29T00:00:00"/>
    <x v="3"/>
    <x v="0"/>
    <x v="2"/>
    <s v="C767"/>
    <x v="868"/>
    <s v="B1393"/>
    <x v="879"/>
    <x v="2"/>
    <n v="16.45"/>
    <n v="1"/>
    <n v="16.45"/>
    <x v="1"/>
    <x v="4"/>
  </r>
  <r>
    <s v="O2576"/>
    <d v="2024-10-07T00:00:00"/>
    <x v="1"/>
    <x v="10"/>
    <x v="1"/>
    <s v="C232"/>
    <x v="4"/>
    <s v="B1721"/>
    <x v="254"/>
    <x v="0"/>
    <n v="23.41"/>
    <n v="2"/>
    <n v="46.82"/>
    <x v="2"/>
    <x v="1"/>
  </r>
  <r>
    <s v="O3998"/>
    <d v="2023-06-19T00:00:00"/>
    <x v="1"/>
    <x v="1"/>
    <x v="2"/>
    <s v="C930"/>
    <x v="778"/>
    <s v="B1217"/>
    <x v="672"/>
    <x v="0"/>
    <n v="20.66"/>
    <n v="1"/>
    <n v="20.66"/>
    <x v="1"/>
    <x v="1"/>
  </r>
  <r>
    <s v="O1116"/>
    <d v="2023-11-23T00:00:00"/>
    <x v="5"/>
    <x v="5"/>
    <x v="2"/>
    <s v="C695"/>
    <x v="317"/>
    <s v="B1706"/>
    <x v="880"/>
    <x v="1"/>
    <n v="8.26"/>
    <n v="2"/>
    <n v="16.52"/>
    <x v="0"/>
    <x v="7"/>
  </r>
  <r>
    <s v="O1250"/>
    <d v="2024-12-06T00:00:00"/>
    <x v="2"/>
    <x v="9"/>
    <x v="1"/>
    <s v="C132"/>
    <x v="869"/>
    <s v="B1284"/>
    <x v="744"/>
    <x v="1"/>
    <n v="17.78"/>
    <n v="1"/>
    <n v="17.78"/>
    <x v="2"/>
    <x v="4"/>
  </r>
  <r>
    <s v="O3023"/>
    <d v="2025-02-09T00:00:00"/>
    <x v="0"/>
    <x v="3"/>
    <x v="0"/>
    <s v="C760"/>
    <x v="65"/>
    <s v="B1003"/>
    <x v="650"/>
    <x v="0"/>
    <n v="40.42"/>
    <n v="5"/>
    <n v="202.1"/>
    <x v="2"/>
    <x v="6"/>
  </r>
  <r>
    <s v="O2803"/>
    <d v="2023-11-10T00:00:00"/>
    <x v="2"/>
    <x v="5"/>
    <x v="2"/>
    <s v="C749"/>
    <x v="752"/>
    <s v="B1744"/>
    <x v="881"/>
    <x v="2"/>
    <n v="39.840000000000003"/>
    <n v="2"/>
    <n v="79.680000000000007"/>
    <x v="0"/>
    <x v="5"/>
  </r>
  <r>
    <s v="O2701"/>
    <d v="2024-12-10T00:00:00"/>
    <x v="4"/>
    <x v="9"/>
    <x v="1"/>
    <s v="C772"/>
    <x v="459"/>
    <s v="B1418"/>
    <x v="882"/>
    <x v="2"/>
    <n v="15.79"/>
    <n v="2"/>
    <n v="31.58"/>
    <x v="2"/>
    <x v="0"/>
  </r>
  <r>
    <s v="O3002"/>
    <d v="2022-10-15T00:00:00"/>
    <x v="6"/>
    <x v="10"/>
    <x v="3"/>
    <s v="C358"/>
    <x v="320"/>
    <s v="B1813"/>
    <x v="883"/>
    <x v="0"/>
    <n v="6.57"/>
    <n v="1"/>
    <n v="6.57"/>
    <x v="2"/>
    <x v="0"/>
  </r>
  <r>
    <s v="O3713"/>
    <d v="2024-08-01T00:00:00"/>
    <x v="5"/>
    <x v="8"/>
    <x v="1"/>
    <s v="C130"/>
    <x v="210"/>
    <s v="B1714"/>
    <x v="380"/>
    <x v="2"/>
    <n v="16.07"/>
    <n v="3"/>
    <n v="48.21"/>
    <x v="0"/>
    <x v="6"/>
  </r>
  <r>
    <s v="O1224"/>
    <d v="2024-02-24T00:00:00"/>
    <x v="6"/>
    <x v="3"/>
    <x v="1"/>
    <s v="C165"/>
    <x v="870"/>
    <s v="B1022"/>
    <x v="884"/>
    <x v="1"/>
    <n v="9.31"/>
    <n v="1"/>
    <n v="9.31"/>
    <x v="3"/>
    <x v="0"/>
  </r>
  <r>
    <s v="O2666"/>
    <d v="2023-12-24T00:00:00"/>
    <x v="0"/>
    <x v="9"/>
    <x v="2"/>
    <s v="C263"/>
    <x v="323"/>
    <s v="B1653"/>
    <x v="885"/>
    <x v="0"/>
    <n v="34.58"/>
    <n v="1"/>
    <n v="34.58"/>
    <x v="2"/>
    <x v="0"/>
  </r>
  <r>
    <s v="O3260"/>
    <d v="2023-02-06T00:00:00"/>
    <x v="1"/>
    <x v="3"/>
    <x v="2"/>
    <s v="C120"/>
    <x v="190"/>
    <s v="B1817"/>
    <x v="886"/>
    <x v="2"/>
    <n v="48.76"/>
    <n v="4"/>
    <n v="195.04"/>
    <x v="1"/>
    <x v="3"/>
  </r>
  <r>
    <s v="O2907"/>
    <d v="2023-12-26T00:00:00"/>
    <x v="4"/>
    <x v="9"/>
    <x v="2"/>
    <s v="C320"/>
    <x v="717"/>
    <s v="B1349"/>
    <x v="193"/>
    <x v="0"/>
    <n v="25.19"/>
    <n v="5"/>
    <n v="125.95"/>
    <x v="1"/>
    <x v="0"/>
  </r>
  <r>
    <s v="O3124"/>
    <d v="2022-09-23T00:00:00"/>
    <x v="2"/>
    <x v="6"/>
    <x v="3"/>
    <s v="C507"/>
    <x v="72"/>
    <s v="B1290"/>
    <x v="430"/>
    <x v="0"/>
    <n v="29.27"/>
    <n v="5"/>
    <n v="146.35"/>
    <x v="1"/>
    <x v="0"/>
  </r>
  <r>
    <s v="O3680"/>
    <d v="2023-10-05T00:00:00"/>
    <x v="5"/>
    <x v="10"/>
    <x v="2"/>
    <s v="C323"/>
    <x v="871"/>
    <s v="B1903"/>
    <x v="321"/>
    <x v="2"/>
    <n v="18.57"/>
    <n v="1"/>
    <n v="18.57"/>
    <x v="2"/>
    <x v="2"/>
  </r>
  <r>
    <s v="O3502"/>
    <d v="2024-08-11T00:00:00"/>
    <x v="0"/>
    <x v="8"/>
    <x v="1"/>
    <s v="C651"/>
    <x v="213"/>
    <s v="B1618"/>
    <x v="887"/>
    <x v="2"/>
    <n v="43.85"/>
    <n v="3"/>
    <n v="131.55000000000001"/>
    <x v="1"/>
    <x v="5"/>
  </r>
  <r>
    <s v="O1036"/>
    <d v="2023-10-04T00:00:00"/>
    <x v="3"/>
    <x v="10"/>
    <x v="2"/>
    <s v="C412"/>
    <x v="173"/>
    <s v="B1921"/>
    <x v="36"/>
    <x v="0"/>
    <n v="30.91"/>
    <n v="5"/>
    <n v="154.55000000000001"/>
    <x v="2"/>
    <x v="3"/>
  </r>
  <r>
    <s v="O1868"/>
    <d v="2023-08-11T00:00:00"/>
    <x v="2"/>
    <x v="8"/>
    <x v="2"/>
    <s v="C858"/>
    <x v="872"/>
    <s v="B1782"/>
    <x v="282"/>
    <x v="0"/>
    <n v="30.29"/>
    <n v="1"/>
    <n v="30.29"/>
    <x v="0"/>
    <x v="0"/>
  </r>
  <r>
    <s v="O2314"/>
    <d v="2023-11-20T00:00:00"/>
    <x v="1"/>
    <x v="5"/>
    <x v="2"/>
    <s v="C217"/>
    <x v="748"/>
    <s v="B1757"/>
    <x v="59"/>
    <x v="3"/>
    <n v="35.29"/>
    <n v="5"/>
    <n v="176.45"/>
    <x v="2"/>
    <x v="5"/>
  </r>
  <r>
    <s v="O3110"/>
    <d v="2024-11-17T00:00:00"/>
    <x v="0"/>
    <x v="5"/>
    <x v="1"/>
    <s v="C904"/>
    <x v="526"/>
    <s v="B1841"/>
    <x v="888"/>
    <x v="3"/>
    <n v="34.11"/>
    <n v="3"/>
    <n v="102.33"/>
    <x v="0"/>
    <x v="6"/>
  </r>
  <r>
    <s v="O1535"/>
    <d v="2023-01-07T00:00:00"/>
    <x v="6"/>
    <x v="11"/>
    <x v="2"/>
    <s v="C338"/>
    <x v="873"/>
    <s v="B1871"/>
    <x v="889"/>
    <x v="2"/>
    <n v="29.26"/>
    <n v="2"/>
    <n v="58.52"/>
    <x v="0"/>
    <x v="3"/>
  </r>
  <r>
    <s v="O3558"/>
    <d v="2024-10-19T00:00:00"/>
    <x v="6"/>
    <x v="10"/>
    <x v="1"/>
    <s v="C302"/>
    <x v="874"/>
    <s v="B1503"/>
    <x v="571"/>
    <x v="3"/>
    <n v="28.65"/>
    <n v="2"/>
    <n v="57.3"/>
    <x v="2"/>
    <x v="6"/>
  </r>
  <r>
    <s v="O2113"/>
    <d v="2024-11-24T00:00:00"/>
    <x v="0"/>
    <x v="5"/>
    <x v="1"/>
    <s v="C119"/>
    <x v="875"/>
    <s v="B1715"/>
    <x v="418"/>
    <x v="2"/>
    <n v="35"/>
    <n v="2"/>
    <n v="70"/>
    <x v="1"/>
    <x v="7"/>
  </r>
  <r>
    <s v="O2789"/>
    <d v="2023-08-25T00:00:00"/>
    <x v="2"/>
    <x v="8"/>
    <x v="2"/>
    <s v="C436"/>
    <x v="605"/>
    <s v="B1958"/>
    <x v="86"/>
    <x v="0"/>
    <n v="7.59"/>
    <n v="5"/>
    <n v="37.950000000000003"/>
    <x v="0"/>
    <x v="2"/>
  </r>
  <r>
    <s v="O2029"/>
    <d v="2023-10-24T00:00:00"/>
    <x v="4"/>
    <x v="10"/>
    <x v="2"/>
    <s v="C409"/>
    <x v="876"/>
    <s v="B1166"/>
    <x v="890"/>
    <x v="1"/>
    <n v="7.34"/>
    <n v="2"/>
    <n v="14.68"/>
    <x v="2"/>
    <x v="0"/>
  </r>
  <r>
    <s v="O1024"/>
    <d v="2024-04-17T00:00:00"/>
    <x v="3"/>
    <x v="7"/>
    <x v="1"/>
    <s v="C327"/>
    <x v="877"/>
    <s v="B1613"/>
    <x v="201"/>
    <x v="1"/>
    <n v="37.01"/>
    <n v="3"/>
    <n v="111.03"/>
    <x v="1"/>
    <x v="3"/>
  </r>
  <r>
    <s v="O1265"/>
    <d v="2023-03-01T00:00:00"/>
    <x v="3"/>
    <x v="0"/>
    <x v="2"/>
    <s v="C872"/>
    <x v="878"/>
    <s v="B1997"/>
    <x v="825"/>
    <x v="3"/>
    <n v="9.7899999999999991"/>
    <n v="3"/>
    <n v="29.37"/>
    <x v="3"/>
    <x v="0"/>
  </r>
  <r>
    <s v="O3368"/>
    <d v="2023-02-05T00:00:00"/>
    <x v="0"/>
    <x v="3"/>
    <x v="2"/>
    <s v="C115"/>
    <x v="879"/>
    <s v="B1729"/>
    <x v="539"/>
    <x v="0"/>
    <n v="16.18"/>
    <n v="3"/>
    <n v="48.54"/>
    <x v="0"/>
    <x v="0"/>
  </r>
  <r>
    <s v="O3518"/>
    <d v="2023-08-09T00:00:00"/>
    <x v="3"/>
    <x v="8"/>
    <x v="2"/>
    <s v="C270"/>
    <x v="60"/>
    <s v="B1580"/>
    <x v="854"/>
    <x v="3"/>
    <n v="6.17"/>
    <n v="4"/>
    <n v="24.68"/>
    <x v="0"/>
    <x v="5"/>
  </r>
  <r>
    <s v="O3553"/>
    <d v="2024-04-22T00:00:00"/>
    <x v="1"/>
    <x v="7"/>
    <x v="1"/>
    <s v="C271"/>
    <x v="880"/>
    <s v="B1597"/>
    <x v="138"/>
    <x v="3"/>
    <n v="40.43"/>
    <n v="5"/>
    <n v="202.15"/>
    <x v="1"/>
    <x v="3"/>
  </r>
  <r>
    <s v="O1595"/>
    <d v="2024-05-11T00:00:00"/>
    <x v="6"/>
    <x v="4"/>
    <x v="1"/>
    <s v="C307"/>
    <x v="881"/>
    <s v="B1669"/>
    <x v="891"/>
    <x v="3"/>
    <n v="7.88"/>
    <n v="1"/>
    <n v="7.88"/>
    <x v="2"/>
    <x v="3"/>
  </r>
  <r>
    <s v="O1452"/>
    <d v="2023-12-26T00:00:00"/>
    <x v="4"/>
    <x v="9"/>
    <x v="2"/>
    <s v="C183"/>
    <x v="882"/>
    <s v="B1338"/>
    <x v="9"/>
    <x v="0"/>
    <n v="44.91"/>
    <n v="1"/>
    <n v="44.91"/>
    <x v="3"/>
    <x v="0"/>
  </r>
  <r>
    <s v="O2496"/>
    <d v="2025-08-16T00:00:00"/>
    <x v="6"/>
    <x v="8"/>
    <x v="0"/>
    <s v="C392"/>
    <x v="633"/>
    <s v="B1474"/>
    <x v="892"/>
    <x v="0"/>
    <n v="30.77"/>
    <n v="4"/>
    <n v="123.08"/>
    <x v="2"/>
    <x v="0"/>
  </r>
  <r>
    <s v="O1053"/>
    <d v="2024-10-10T00:00:00"/>
    <x v="5"/>
    <x v="10"/>
    <x v="1"/>
    <s v="C594"/>
    <x v="60"/>
    <s v="B1853"/>
    <x v="560"/>
    <x v="2"/>
    <n v="46.9"/>
    <n v="1"/>
    <n v="46.9"/>
    <x v="3"/>
    <x v="7"/>
  </r>
  <r>
    <s v="O2420"/>
    <d v="2024-09-30T00:00:00"/>
    <x v="1"/>
    <x v="6"/>
    <x v="1"/>
    <s v="C667"/>
    <x v="883"/>
    <s v="B1183"/>
    <x v="745"/>
    <x v="0"/>
    <n v="46.12"/>
    <n v="5"/>
    <n v="230.6"/>
    <x v="0"/>
    <x v="2"/>
  </r>
  <r>
    <s v="O3178"/>
    <d v="2023-11-09T00:00:00"/>
    <x v="5"/>
    <x v="5"/>
    <x v="2"/>
    <s v="C210"/>
    <x v="322"/>
    <s v="B1607"/>
    <x v="747"/>
    <x v="2"/>
    <n v="15.86"/>
    <n v="2"/>
    <n v="31.72"/>
    <x v="0"/>
    <x v="2"/>
  </r>
  <r>
    <s v="O1313"/>
    <d v="2024-03-09T00:00:00"/>
    <x v="6"/>
    <x v="0"/>
    <x v="1"/>
    <s v="C511"/>
    <x v="884"/>
    <s v="B1745"/>
    <x v="25"/>
    <x v="3"/>
    <n v="48.4"/>
    <n v="2"/>
    <n v="96.8"/>
    <x v="0"/>
    <x v="0"/>
  </r>
  <r>
    <s v="O1006"/>
    <d v="2023-02-19T00:00:00"/>
    <x v="0"/>
    <x v="3"/>
    <x v="2"/>
    <s v="C658"/>
    <x v="60"/>
    <s v="B1939"/>
    <x v="615"/>
    <x v="1"/>
    <n v="25.27"/>
    <n v="5"/>
    <n v="126.35"/>
    <x v="1"/>
    <x v="4"/>
  </r>
  <r>
    <s v="O1062"/>
    <d v="2024-10-17T00:00:00"/>
    <x v="5"/>
    <x v="10"/>
    <x v="1"/>
    <s v="C797"/>
    <x v="885"/>
    <s v="B1963"/>
    <x v="13"/>
    <x v="0"/>
    <n v="32.53"/>
    <n v="4"/>
    <n v="130.12"/>
    <x v="2"/>
    <x v="0"/>
  </r>
  <r>
    <s v="O3668"/>
    <d v="2022-12-15T00:00:00"/>
    <x v="5"/>
    <x v="9"/>
    <x v="3"/>
    <s v="C303"/>
    <x v="298"/>
    <s v="B1237"/>
    <x v="235"/>
    <x v="0"/>
    <n v="7.07"/>
    <n v="2"/>
    <n v="14.14"/>
    <x v="1"/>
    <x v="0"/>
  </r>
  <r>
    <s v="O1642"/>
    <d v="2024-05-14T00:00:00"/>
    <x v="4"/>
    <x v="4"/>
    <x v="1"/>
    <s v="C451"/>
    <x v="886"/>
    <s v="B1471"/>
    <x v="893"/>
    <x v="3"/>
    <n v="44.72"/>
    <n v="4"/>
    <n v="178.88"/>
    <x v="0"/>
    <x v="3"/>
  </r>
  <r>
    <s v="O3636"/>
    <d v="2025-02-04T00:00:00"/>
    <x v="4"/>
    <x v="3"/>
    <x v="0"/>
    <s v="C919"/>
    <x v="786"/>
    <s v="B1549"/>
    <x v="894"/>
    <x v="0"/>
    <n v="39.17"/>
    <n v="5"/>
    <n v="195.85"/>
    <x v="0"/>
    <x v="1"/>
  </r>
  <r>
    <s v="O2289"/>
    <d v="2022-09-24T00:00:00"/>
    <x v="6"/>
    <x v="6"/>
    <x v="3"/>
    <s v="C984"/>
    <x v="839"/>
    <s v="B1572"/>
    <x v="357"/>
    <x v="2"/>
    <n v="16.03"/>
    <n v="5"/>
    <n v="80.150000000000006"/>
    <x v="2"/>
    <x v="6"/>
  </r>
  <r>
    <s v="O2287"/>
    <d v="2025-06-29T00:00:00"/>
    <x v="0"/>
    <x v="1"/>
    <x v="0"/>
    <s v="C637"/>
    <x v="887"/>
    <s v="B1327"/>
    <x v="131"/>
    <x v="2"/>
    <n v="13.78"/>
    <n v="4"/>
    <n v="55.12"/>
    <x v="0"/>
    <x v="1"/>
  </r>
  <r>
    <s v="O1944"/>
    <d v="2023-08-01T00:00:00"/>
    <x v="4"/>
    <x v="8"/>
    <x v="2"/>
    <s v="C380"/>
    <x v="691"/>
    <s v="B1488"/>
    <x v="895"/>
    <x v="0"/>
    <n v="13.74"/>
    <n v="5"/>
    <n v="68.7"/>
    <x v="0"/>
    <x v="4"/>
  </r>
  <r>
    <s v="O3520"/>
    <d v="2024-07-23T00:00:00"/>
    <x v="4"/>
    <x v="2"/>
    <x v="1"/>
    <s v="C744"/>
    <x v="888"/>
    <s v="B1569"/>
    <x v="662"/>
    <x v="1"/>
    <n v="15.52"/>
    <n v="5"/>
    <n v="77.599999999999994"/>
    <x v="0"/>
    <x v="7"/>
  </r>
  <r>
    <s v="O2270"/>
    <d v="2025-06-08T00:00:00"/>
    <x v="0"/>
    <x v="1"/>
    <x v="0"/>
    <s v="C942"/>
    <x v="204"/>
    <s v="B1677"/>
    <x v="592"/>
    <x v="2"/>
    <n v="41.45"/>
    <n v="1"/>
    <n v="41.45"/>
    <x v="2"/>
    <x v="0"/>
  </r>
  <r>
    <s v="O1240"/>
    <d v="2023-07-12T00:00:00"/>
    <x v="3"/>
    <x v="2"/>
    <x v="2"/>
    <s v="C592"/>
    <x v="694"/>
    <s v="B1504"/>
    <x v="209"/>
    <x v="3"/>
    <n v="35.880000000000003"/>
    <n v="5"/>
    <n v="179.4"/>
    <x v="0"/>
    <x v="0"/>
  </r>
  <r>
    <s v="O1772"/>
    <d v="2023-11-19T00:00:00"/>
    <x v="0"/>
    <x v="5"/>
    <x v="2"/>
    <s v="C923"/>
    <x v="33"/>
    <s v="B1419"/>
    <x v="896"/>
    <x v="2"/>
    <n v="39.14"/>
    <n v="4"/>
    <n v="156.56"/>
    <x v="1"/>
    <x v="7"/>
  </r>
  <r>
    <s v="O2817"/>
    <d v="2024-06-21T00:00:00"/>
    <x v="2"/>
    <x v="1"/>
    <x v="1"/>
    <s v="C365"/>
    <x v="524"/>
    <s v="B1621"/>
    <x v="64"/>
    <x v="2"/>
    <n v="34.520000000000003"/>
    <n v="2"/>
    <n v="69.040000000000006"/>
    <x v="0"/>
    <x v="6"/>
  </r>
  <r>
    <s v="O2370"/>
    <d v="2024-05-23T00:00:00"/>
    <x v="5"/>
    <x v="4"/>
    <x v="1"/>
    <s v="C218"/>
    <x v="676"/>
    <s v="B1345"/>
    <x v="897"/>
    <x v="3"/>
    <n v="7.43"/>
    <n v="2"/>
    <n v="14.86"/>
    <x v="0"/>
    <x v="2"/>
  </r>
  <r>
    <s v="O3232"/>
    <d v="2024-01-21T00:00:00"/>
    <x v="0"/>
    <x v="11"/>
    <x v="1"/>
    <s v="C853"/>
    <x v="50"/>
    <s v="B1708"/>
    <x v="134"/>
    <x v="0"/>
    <n v="32.799999999999997"/>
    <n v="2"/>
    <n v="65.599999999999994"/>
    <x v="2"/>
    <x v="2"/>
  </r>
  <r>
    <s v="O2316"/>
    <d v="2024-03-31T00:00:00"/>
    <x v="0"/>
    <x v="0"/>
    <x v="1"/>
    <s v="C376"/>
    <x v="458"/>
    <s v="B1083"/>
    <x v="898"/>
    <x v="0"/>
    <n v="9.8699999999999992"/>
    <n v="2"/>
    <n v="19.739999999999998"/>
    <x v="0"/>
    <x v="2"/>
  </r>
  <r>
    <s v="O3065"/>
    <d v="2024-04-16T00:00:00"/>
    <x v="4"/>
    <x v="7"/>
    <x v="1"/>
    <s v="C592"/>
    <x v="694"/>
    <s v="B1085"/>
    <x v="899"/>
    <x v="2"/>
    <n v="39.11"/>
    <n v="4"/>
    <n v="156.44"/>
    <x v="0"/>
    <x v="2"/>
  </r>
  <r>
    <s v="O3474"/>
    <d v="2023-10-24T00:00:00"/>
    <x v="4"/>
    <x v="10"/>
    <x v="2"/>
    <s v="C507"/>
    <x v="205"/>
    <s v="B1456"/>
    <x v="421"/>
    <x v="2"/>
    <n v="12.36"/>
    <n v="5"/>
    <n v="61.8"/>
    <x v="2"/>
    <x v="0"/>
  </r>
  <r>
    <s v="O3475"/>
    <d v="2024-05-11T00:00:00"/>
    <x v="6"/>
    <x v="4"/>
    <x v="1"/>
    <s v="C845"/>
    <x v="523"/>
    <s v="B1481"/>
    <x v="413"/>
    <x v="0"/>
    <n v="34.409999999999997"/>
    <n v="5"/>
    <n v="172.05"/>
    <x v="0"/>
    <x v="3"/>
  </r>
  <r>
    <s v="O2224"/>
    <d v="2023-08-29T00:00:00"/>
    <x v="4"/>
    <x v="8"/>
    <x v="2"/>
    <s v="C412"/>
    <x v="889"/>
    <s v="B1722"/>
    <x v="900"/>
    <x v="3"/>
    <n v="26.41"/>
    <n v="3"/>
    <n v="79.23"/>
    <x v="2"/>
    <x v="1"/>
  </r>
  <r>
    <s v="O2487"/>
    <d v="2023-07-17T00:00:00"/>
    <x v="1"/>
    <x v="2"/>
    <x v="2"/>
    <s v="C716"/>
    <x v="890"/>
    <s v="B1927"/>
    <x v="764"/>
    <x v="0"/>
    <n v="47.73"/>
    <n v="3"/>
    <n v="143.19"/>
    <x v="0"/>
    <x v="0"/>
  </r>
  <r>
    <s v="O3706"/>
    <d v="2023-06-23T00:00:00"/>
    <x v="2"/>
    <x v="1"/>
    <x v="2"/>
    <s v="C156"/>
    <x v="891"/>
    <s v="B1036"/>
    <x v="901"/>
    <x v="2"/>
    <n v="22.28"/>
    <n v="5"/>
    <n v="111.4"/>
    <x v="2"/>
    <x v="3"/>
  </r>
  <r>
    <s v="O2479"/>
    <d v="2024-03-24T00:00:00"/>
    <x v="0"/>
    <x v="0"/>
    <x v="1"/>
    <s v="C899"/>
    <x v="112"/>
    <s v="B1650"/>
    <x v="468"/>
    <x v="1"/>
    <n v="44.02"/>
    <n v="5"/>
    <n v="220.1"/>
    <x v="0"/>
    <x v="2"/>
  </r>
  <r>
    <s v="O2657"/>
    <d v="2024-12-09T00:00:00"/>
    <x v="1"/>
    <x v="9"/>
    <x v="1"/>
    <s v="C775"/>
    <x v="588"/>
    <s v="B1959"/>
    <x v="139"/>
    <x v="2"/>
    <n v="29.68"/>
    <n v="5"/>
    <n v="148.4"/>
    <x v="1"/>
    <x v="0"/>
  </r>
  <r>
    <s v="O2964"/>
    <d v="2024-10-02T00:00:00"/>
    <x v="3"/>
    <x v="10"/>
    <x v="1"/>
    <s v="C166"/>
    <x v="826"/>
    <s v="B1739"/>
    <x v="285"/>
    <x v="3"/>
    <n v="32.69"/>
    <n v="4"/>
    <n v="130.76"/>
    <x v="0"/>
    <x v="2"/>
  </r>
  <r>
    <s v="O1172"/>
    <d v="2024-01-08T00:00:00"/>
    <x v="1"/>
    <x v="11"/>
    <x v="1"/>
    <s v="C374"/>
    <x v="590"/>
    <s v="B1728"/>
    <x v="307"/>
    <x v="3"/>
    <n v="10.63"/>
    <n v="4"/>
    <n v="42.52"/>
    <x v="0"/>
    <x v="4"/>
  </r>
  <r>
    <s v="O2387"/>
    <d v="2025-02-03T00:00:00"/>
    <x v="1"/>
    <x v="3"/>
    <x v="0"/>
    <s v="C198"/>
    <x v="490"/>
    <s v="B1160"/>
    <x v="902"/>
    <x v="2"/>
    <n v="30.02"/>
    <n v="3"/>
    <n v="90.06"/>
    <x v="0"/>
    <x v="2"/>
  </r>
  <r>
    <s v="O2076"/>
    <d v="2024-08-18T00:00:00"/>
    <x v="0"/>
    <x v="8"/>
    <x v="1"/>
    <s v="C932"/>
    <x v="892"/>
    <s v="B1365"/>
    <x v="903"/>
    <x v="2"/>
    <n v="24.82"/>
    <n v="5"/>
    <n v="124.1"/>
    <x v="2"/>
    <x v="0"/>
  </r>
  <r>
    <s v="O3886"/>
    <d v="2023-06-14T00:00:00"/>
    <x v="3"/>
    <x v="1"/>
    <x v="2"/>
    <s v="C501"/>
    <x v="686"/>
    <s v="B1724"/>
    <x v="647"/>
    <x v="0"/>
    <n v="7.03"/>
    <n v="3"/>
    <n v="21.09"/>
    <x v="0"/>
    <x v="2"/>
  </r>
  <r>
    <s v="O3496"/>
    <d v="2025-07-12T00:00:00"/>
    <x v="6"/>
    <x v="2"/>
    <x v="0"/>
    <s v="C100"/>
    <x v="198"/>
    <s v="B1354"/>
    <x v="877"/>
    <x v="3"/>
    <n v="37.85"/>
    <n v="1"/>
    <n v="37.85"/>
    <x v="2"/>
    <x v="0"/>
  </r>
  <r>
    <s v="O3669"/>
    <d v="2024-08-05T00:00:00"/>
    <x v="1"/>
    <x v="8"/>
    <x v="1"/>
    <s v="C458"/>
    <x v="122"/>
    <s v="B1082"/>
    <x v="159"/>
    <x v="2"/>
    <n v="40.590000000000003"/>
    <n v="2"/>
    <n v="81.180000000000007"/>
    <x v="0"/>
    <x v="7"/>
  </r>
  <r>
    <s v="O2086"/>
    <d v="2023-02-27T00:00:00"/>
    <x v="1"/>
    <x v="3"/>
    <x v="2"/>
    <s v="C755"/>
    <x v="893"/>
    <s v="B1283"/>
    <x v="904"/>
    <x v="0"/>
    <n v="18.96"/>
    <n v="3"/>
    <n v="56.88"/>
    <x v="0"/>
    <x v="3"/>
  </r>
  <r>
    <s v="O2871"/>
    <d v="2024-08-30T00:00:00"/>
    <x v="2"/>
    <x v="8"/>
    <x v="1"/>
    <s v="C396"/>
    <x v="175"/>
    <s v="B1488"/>
    <x v="476"/>
    <x v="2"/>
    <n v="13.14"/>
    <n v="4"/>
    <n v="52.56"/>
    <x v="0"/>
    <x v="3"/>
  </r>
  <r>
    <s v="O3781"/>
    <d v="2023-10-17T00:00:00"/>
    <x v="4"/>
    <x v="10"/>
    <x v="2"/>
    <s v="C835"/>
    <x v="117"/>
    <s v="B1080"/>
    <x v="295"/>
    <x v="2"/>
    <n v="42.89"/>
    <n v="4"/>
    <n v="171.56"/>
    <x v="0"/>
    <x v="1"/>
  </r>
  <r>
    <s v="O2073"/>
    <d v="2024-11-02T00:00:00"/>
    <x v="6"/>
    <x v="5"/>
    <x v="1"/>
    <s v="C801"/>
    <x v="536"/>
    <s v="B1825"/>
    <x v="905"/>
    <x v="3"/>
    <n v="39.369999999999997"/>
    <n v="4"/>
    <n v="157.47999999999999"/>
    <x v="1"/>
    <x v="1"/>
  </r>
  <r>
    <s v="O2617"/>
    <d v="2025-06-12T00:00:00"/>
    <x v="5"/>
    <x v="1"/>
    <x v="0"/>
    <s v="C336"/>
    <x v="894"/>
    <s v="B1654"/>
    <x v="318"/>
    <x v="0"/>
    <n v="28.08"/>
    <n v="5"/>
    <n v="140.4"/>
    <x v="0"/>
    <x v="6"/>
  </r>
  <r>
    <s v="O1744"/>
    <d v="2023-11-29T00:00:00"/>
    <x v="3"/>
    <x v="5"/>
    <x v="2"/>
    <s v="C679"/>
    <x v="272"/>
    <s v="B1254"/>
    <x v="783"/>
    <x v="2"/>
    <n v="48.39"/>
    <n v="4"/>
    <n v="193.56"/>
    <x v="3"/>
    <x v="0"/>
  </r>
  <r>
    <s v="O2820"/>
    <d v="2025-07-11T00:00:00"/>
    <x v="2"/>
    <x v="2"/>
    <x v="0"/>
    <s v="C222"/>
    <x v="684"/>
    <s v="B1141"/>
    <x v="906"/>
    <x v="3"/>
    <n v="9.31"/>
    <n v="4"/>
    <n v="37.24"/>
    <x v="2"/>
    <x v="3"/>
  </r>
  <r>
    <s v="O1507"/>
    <d v="2024-08-12T00:00:00"/>
    <x v="1"/>
    <x v="8"/>
    <x v="1"/>
    <s v="C618"/>
    <x v="123"/>
    <s v="B1557"/>
    <x v="26"/>
    <x v="0"/>
    <n v="7.38"/>
    <n v="4"/>
    <n v="29.52"/>
    <x v="1"/>
    <x v="7"/>
  </r>
  <r>
    <s v="O1531"/>
    <d v="2024-02-20T00:00:00"/>
    <x v="4"/>
    <x v="3"/>
    <x v="1"/>
    <s v="C328"/>
    <x v="895"/>
    <s v="B1800"/>
    <x v="406"/>
    <x v="2"/>
    <n v="43.27"/>
    <n v="5"/>
    <n v="216.35"/>
    <x v="2"/>
    <x v="0"/>
  </r>
  <r>
    <s v="O2951"/>
    <d v="2024-03-07T00:00:00"/>
    <x v="5"/>
    <x v="0"/>
    <x v="1"/>
    <s v="C881"/>
    <x v="651"/>
    <s v="B1963"/>
    <x v="13"/>
    <x v="2"/>
    <n v="31.88"/>
    <n v="1"/>
    <n v="31.88"/>
    <x v="0"/>
    <x v="3"/>
  </r>
  <r>
    <s v="O2910"/>
    <d v="2024-11-26T00:00:00"/>
    <x v="4"/>
    <x v="5"/>
    <x v="1"/>
    <s v="C936"/>
    <x v="369"/>
    <s v="B1809"/>
    <x v="907"/>
    <x v="3"/>
    <n v="40.29"/>
    <n v="2"/>
    <n v="80.58"/>
    <x v="0"/>
    <x v="6"/>
  </r>
  <r>
    <s v="O1897"/>
    <d v="2024-11-02T00:00:00"/>
    <x v="6"/>
    <x v="5"/>
    <x v="1"/>
    <s v="C868"/>
    <x v="896"/>
    <s v="B1083"/>
    <x v="898"/>
    <x v="1"/>
    <n v="12.02"/>
    <n v="5"/>
    <n v="60.1"/>
    <x v="0"/>
    <x v="0"/>
  </r>
  <r>
    <s v="O3703"/>
    <d v="2025-04-27T00:00:00"/>
    <x v="0"/>
    <x v="7"/>
    <x v="0"/>
    <s v="C488"/>
    <x v="537"/>
    <s v="B1604"/>
    <x v="670"/>
    <x v="2"/>
    <n v="15.29"/>
    <n v="2"/>
    <n v="30.58"/>
    <x v="2"/>
    <x v="2"/>
  </r>
  <r>
    <s v="O1941"/>
    <d v="2024-06-06T00:00:00"/>
    <x v="5"/>
    <x v="1"/>
    <x v="1"/>
    <s v="C826"/>
    <x v="472"/>
    <s v="B1528"/>
    <x v="187"/>
    <x v="2"/>
    <n v="20.96"/>
    <n v="4"/>
    <n v="83.84"/>
    <x v="2"/>
    <x v="2"/>
  </r>
  <r>
    <s v="O1043"/>
    <d v="2023-06-21T00:00:00"/>
    <x v="3"/>
    <x v="1"/>
    <x v="2"/>
    <s v="C574"/>
    <x v="60"/>
    <s v="B1277"/>
    <x v="278"/>
    <x v="2"/>
    <n v="22.84"/>
    <n v="2"/>
    <n v="45.68"/>
    <x v="3"/>
    <x v="4"/>
  </r>
  <r>
    <s v="O2528"/>
    <d v="2024-11-01T00:00:00"/>
    <x v="2"/>
    <x v="5"/>
    <x v="1"/>
    <s v="C477"/>
    <x v="367"/>
    <s v="B1995"/>
    <x v="115"/>
    <x v="0"/>
    <n v="49.17"/>
    <n v="1"/>
    <n v="49.17"/>
    <x v="2"/>
    <x v="2"/>
  </r>
  <r>
    <s v="O1212"/>
    <d v="2024-01-14T00:00:00"/>
    <x v="0"/>
    <x v="11"/>
    <x v="1"/>
    <s v="C717"/>
    <x v="897"/>
    <s v="B1976"/>
    <x v="908"/>
    <x v="1"/>
    <n v="22.94"/>
    <n v="4"/>
    <n v="91.76"/>
    <x v="1"/>
    <x v="3"/>
  </r>
  <r>
    <s v="O3227"/>
    <d v="2025-07-17T00:00:00"/>
    <x v="5"/>
    <x v="2"/>
    <x v="0"/>
    <s v="C888"/>
    <x v="814"/>
    <s v="B1577"/>
    <x v="909"/>
    <x v="0"/>
    <n v="40.619999999999997"/>
    <n v="4"/>
    <n v="162.47999999999999"/>
    <x v="0"/>
    <x v="7"/>
  </r>
  <r>
    <s v="O3817"/>
    <d v="2024-11-30T00:00:00"/>
    <x v="6"/>
    <x v="5"/>
    <x v="1"/>
    <s v="C133"/>
    <x v="898"/>
    <s v="B1703"/>
    <x v="368"/>
    <x v="2"/>
    <n v="11.69"/>
    <n v="3"/>
    <n v="35.07"/>
    <x v="0"/>
    <x v="0"/>
  </r>
  <r>
    <s v="O2429"/>
    <d v="2024-06-30T00:00:00"/>
    <x v="0"/>
    <x v="1"/>
    <x v="1"/>
    <s v="C155"/>
    <x v="630"/>
    <s v="B1105"/>
    <x v="700"/>
    <x v="2"/>
    <n v="19.43"/>
    <n v="4"/>
    <n v="77.72"/>
    <x v="2"/>
    <x v="0"/>
  </r>
  <r>
    <s v="O1297"/>
    <d v="2024-04-05T00:00:00"/>
    <x v="2"/>
    <x v="7"/>
    <x v="1"/>
    <s v="C666"/>
    <x v="899"/>
    <s v="B1107"/>
    <x v="850"/>
    <x v="2"/>
    <n v="48.23"/>
    <n v="1"/>
    <n v="48.23"/>
    <x v="1"/>
    <x v="0"/>
  </r>
  <r>
    <s v="O2816"/>
    <d v="2023-02-11T00:00:00"/>
    <x v="6"/>
    <x v="3"/>
    <x v="2"/>
    <s v="C336"/>
    <x v="378"/>
    <s v="B1003"/>
    <x v="361"/>
    <x v="1"/>
    <n v="35.159999999999997"/>
    <n v="3"/>
    <n v="105.48"/>
    <x v="2"/>
    <x v="5"/>
  </r>
  <r>
    <s v="O2651"/>
    <d v="2024-01-04T00:00:00"/>
    <x v="5"/>
    <x v="11"/>
    <x v="1"/>
    <s v="C923"/>
    <x v="310"/>
    <s v="B1073"/>
    <x v="496"/>
    <x v="3"/>
    <n v="40.61"/>
    <n v="2"/>
    <n v="81.22"/>
    <x v="0"/>
    <x v="7"/>
  </r>
  <r>
    <s v="O1996"/>
    <d v="2024-07-25T00:00:00"/>
    <x v="5"/>
    <x v="2"/>
    <x v="1"/>
    <s v="C783"/>
    <x v="575"/>
    <s v="B1486"/>
    <x v="910"/>
    <x v="3"/>
    <n v="10.25"/>
    <n v="5"/>
    <n v="51.25"/>
    <x v="3"/>
    <x v="2"/>
  </r>
  <r>
    <s v="O3846"/>
    <d v="2024-11-25T00:00:00"/>
    <x v="1"/>
    <x v="5"/>
    <x v="1"/>
    <s v="C427"/>
    <x v="427"/>
    <s v="B1237"/>
    <x v="235"/>
    <x v="0"/>
    <n v="7.78"/>
    <n v="5"/>
    <n v="38.9"/>
    <x v="0"/>
    <x v="1"/>
  </r>
  <r>
    <s v="O2087"/>
    <d v="2023-10-01T00:00:00"/>
    <x v="0"/>
    <x v="10"/>
    <x v="2"/>
    <s v="C908"/>
    <x v="228"/>
    <s v="B1357"/>
    <x v="911"/>
    <x v="0"/>
    <n v="6.12"/>
    <n v="3"/>
    <n v="18.36"/>
    <x v="2"/>
    <x v="4"/>
  </r>
  <r>
    <s v="O3345"/>
    <d v="2023-11-13T00:00:00"/>
    <x v="1"/>
    <x v="5"/>
    <x v="2"/>
    <s v="C328"/>
    <x v="895"/>
    <s v="B1542"/>
    <x v="737"/>
    <x v="1"/>
    <n v="45.59"/>
    <n v="1"/>
    <n v="45.59"/>
    <x v="1"/>
    <x v="0"/>
  </r>
  <r>
    <s v="O1847"/>
    <d v="2023-12-20T00:00:00"/>
    <x v="3"/>
    <x v="9"/>
    <x v="2"/>
    <s v="C169"/>
    <x v="900"/>
    <s v="B1549"/>
    <x v="19"/>
    <x v="0"/>
    <n v="37.68"/>
    <n v="3"/>
    <n v="113.04"/>
    <x v="1"/>
    <x v="2"/>
  </r>
  <r>
    <s v="O2421"/>
    <d v="2024-03-14T00:00:00"/>
    <x v="5"/>
    <x v="0"/>
    <x v="1"/>
    <s v="C887"/>
    <x v="396"/>
    <s v="B1444"/>
    <x v="665"/>
    <x v="1"/>
    <n v="22.41"/>
    <n v="5"/>
    <n v="112.05"/>
    <x v="1"/>
    <x v="2"/>
  </r>
  <r>
    <s v="O1084"/>
    <d v="2023-10-15T00:00:00"/>
    <x v="0"/>
    <x v="10"/>
    <x v="2"/>
    <s v="C586"/>
    <x v="901"/>
    <s v="B1063"/>
    <x v="912"/>
    <x v="1"/>
    <n v="49.73"/>
    <n v="5"/>
    <n v="248.65"/>
    <x v="3"/>
    <x v="2"/>
  </r>
  <r>
    <s v="O1501"/>
    <d v="2024-05-30T00:00:00"/>
    <x v="5"/>
    <x v="4"/>
    <x v="1"/>
    <s v="C401"/>
    <x v="511"/>
    <s v="B1447"/>
    <x v="913"/>
    <x v="3"/>
    <n v="40.119999999999997"/>
    <n v="3"/>
    <n v="120.36"/>
    <x v="1"/>
    <x v="4"/>
  </r>
  <r>
    <s v="O1922"/>
    <d v="2023-09-28T00:00:00"/>
    <x v="5"/>
    <x v="6"/>
    <x v="2"/>
    <s v="C745"/>
    <x v="311"/>
    <s v="B1157"/>
    <x v="206"/>
    <x v="0"/>
    <n v="41.06"/>
    <n v="2"/>
    <n v="82.12"/>
    <x v="3"/>
    <x v="1"/>
  </r>
  <r>
    <s v="O2960"/>
    <d v="2023-04-28T00:00:00"/>
    <x v="2"/>
    <x v="7"/>
    <x v="2"/>
    <s v="C251"/>
    <x v="92"/>
    <s v="B1817"/>
    <x v="886"/>
    <x v="0"/>
    <n v="40.96"/>
    <n v="3"/>
    <n v="122.88"/>
    <x v="1"/>
    <x v="2"/>
  </r>
  <r>
    <s v="O2436"/>
    <d v="2023-02-05T00:00:00"/>
    <x v="0"/>
    <x v="3"/>
    <x v="2"/>
    <s v="C749"/>
    <x v="49"/>
    <s v="B1338"/>
    <x v="9"/>
    <x v="2"/>
    <n v="36.17"/>
    <n v="1"/>
    <n v="36.17"/>
    <x v="0"/>
    <x v="5"/>
  </r>
  <r>
    <s v="O1454"/>
    <d v="2023-07-19T00:00:00"/>
    <x v="3"/>
    <x v="2"/>
    <x v="2"/>
    <s v="C373"/>
    <x v="902"/>
    <s v="B1701"/>
    <x v="914"/>
    <x v="3"/>
    <n v="14.91"/>
    <n v="5"/>
    <n v="74.55"/>
    <x v="2"/>
    <x v="3"/>
  </r>
  <r>
    <s v="O1492"/>
    <d v="2024-07-19T00:00:00"/>
    <x v="2"/>
    <x v="2"/>
    <x v="1"/>
    <s v="C542"/>
    <x v="30"/>
    <s v="B1536"/>
    <x v="624"/>
    <x v="1"/>
    <n v="16.43"/>
    <n v="1"/>
    <n v="16.43"/>
    <x v="0"/>
    <x v="3"/>
  </r>
  <r>
    <s v="O3712"/>
    <d v="2025-03-02T00:00:00"/>
    <x v="0"/>
    <x v="0"/>
    <x v="0"/>
    <s v="C280"/>
    <x v="602"/>
    <s v="B1742"/>
    <x v="16"/>
    <x v="1"/>
    <n v="33.79"/>
    <n v="4"/>
    <n v="135.16"/>
    <x v="2"/>
    <x v="5"/>
  </r>
  <r>
    <s v="O2943"/>
    <d v="2025-01-03T00:00:00"/>
    <x v="2"/>
    <x v="11"/>
    <x v="0"/>
    <s v="C173"/>
    <x v="678"/>
    <s v="B1501"/>
    <x v="472"/>
    <x v="3"/>
    <n v="9.26"/>
    <n v="3"/>
    <n v="27.78"/>
    <x v="1"/>
    <x v="2"/>
  </r>
  <r>
    <s v="O1171"/>
    <d v="2024-06-03T00:00:00"/>
    <x v="1"/>
    <x v="1"/>
    <x v="1"/>
    <s v="C787"/>
    <x v="798"/>
    <s v="B1455"/>
    <x v="544"/>
    <x v="0"/>
    <n v="5.75"/>
    <n v="3"/>
    <n v="17.25"/>
    <x v="0"/>
    <x v="7"/>
  </r>
  <r>
    <s v="O3224"/>
    <d v="2023-11-27T00:00:00"/>
    <x v="1"/>
    <x v="5"/>
    <x v="2"/>
    <s v="C240"/>
    <x v="462"/>
    <s v="B1493"/>
    <x v="915"/>
    <x v="3"/>
    <n v="6.74"/>
    <n v="1"/>
    <n v="6.74"/>
    <x v="0"/>
    <x v="7"/>
  </r>
  <r>
    <s v="O1959"/>
    <d v="2024-06-26T00:00:00"/>
    <x v="3"/>
    <x v="1"/>
    <x v="1"/>
    <s v="C796"/>
    <x v="238"/>
    <s v="B1127"/>
    <x v="916"/>
    <x v="3"/>
    <n v="39.72"/>
    <n v="2"/>
    <n v="79.44"/>
    <x v="0"/>
    <x v="3"/>
  </r>
  <r>
    <s v="O1630"/>
    <d v="2024-07-10T00:00:00"/>
    <x v="3"/>
    <x v="2"/>
    <x v="1"/>
    <s v="C223"/>
    <x v="903"/>
    <s v="B1350"/>
    <x v="917"/>
    <x v="3"/>
    <n v="32.69"/>
    <n v="2"/>
    <n v="65.38"/>
    <x v="1"/>
    <x v="0"/>
  </r>
  <r>
    <s v="O3201"/>
    <d v="2023-10-25T00:00:00"/>
    <x v="3"/>
    <x v="10"/>
    <x v="2"/>
    <s v="C476"/>
    <x v="562"/>
    <s v="B1922"/>
    <x v="918"/>
    <x v="2"/>
    <n v="31.66"/>
    <n v="2"/>
    <n v="63.32"/>
    <x v="2"/>
    <x v="3"/>
  </r>
  <r>
    <s v="O3121"/>
    <d v="2023-01-23T00:00:00"/>
    <x v="1"/>
    <x v="11"/>
    <x v="2"/>
    <s v="C476"/>
    <x v="562"/>
    <s v="B1437"/>
    <x v="378"/>
    <x v="0"/>
    <n v="20.8"/>
    <n v="5"/>
    <n v="104"/>
    <x v="2"/>
    <x v="6"/>
  </r>
  <r>
    <s v="O2347"/>
    <d v="2024-01-29T00:00:00"/>
    <x v="1"/>
    <x v="11"/>
    <x v="1"/>
    <s v="C978"/>
    <x v="655"/>
    <s v="B1260"/>
    <x v="919"/>
    <x v="1"/>
    <n v="11.43"/>
    <n v="3"/>
    <n v="34.29"/>
    <x v="2"/>
    <x v="2"/>
  </r>
  <r>
    <s v="O3366"/>
    <d v="2023-05-01T00:00:00"/>
    <x v="1"/>
    <x v="4"/>
    <x v="2"/>
    <s v="C672"/>
    <x v="150"/>
    <s v="B1465"/>
    <x v="920"/>
    <x v="3"/>
    <n v="18.27"/>
    <n v="3"/>
    <n v="54.81"/>
    <x v="0"/>
    <x v="2"/>
  </r>
  <r>
    <s v="O2247"/>
    <d v="2025-03-05T00:00:00"/>
    <x v="3"/>
    <x v="0"/>
    <x v="0"/>
    <s v="C975"/>
    <x v="380"/>
    <s v="B1314"/>
    <x v="722"/>
    <x v="1"/>
    <n v="39.14"/>
    <n v="4"/>
    <n v="156.56"/>
    <x v="2"/>
    <x v="6"/>
  </r>
  <r>
    <s v="O1898"/>
    <d v="2023-11-29T00:00:00"/>
    <x v="3"/>
    <x v="5"/>
    <x v="2"/>
    <s v="C354"/>
    <x v="531"/>
    <s v="B1921"/>
    <x v="921"/>
    <x v="0"/>
    <n v="26.72"/>
    <n v="5"/>
    <n v="133.6"/>
    <x v="1"/>
    <x v="0"/>
  </r>
  <r>
    <s v="O2163"/>
    <d v="2023-11-14T00:00:00"/>
    <x v="4"/>
    <x v="5"/>
    <x v="2"/>
    <s v="C291"/>
    <x v="904"/>
    <s v="B1359"/>
    <x v="922"/>
    <x v="0"/>
    <n v="33.03"/>
    <n v="4"/>
    <n v="132.12"/>
    <x v="3"/>
    <x v="7"/>
  </r>
  <r>
    <s v="O3417"/>
    <d v="2024-11-11T00:00:00"/>
    <x v="1"/>
    <x v="5"/>
    <x v="1"/>
    <s v="C396"/>
    <x v="175"/>
    <s v="B1542"/>
    <x v="737"/>
    <x v="0"/>
    <n v="46.16"/>
    <n v="4"/>
    <n v="184.64"/>
    <x v="1"/>
    <x v="0"/>
  </r>
  <r>
    <s v="O1249"/>
    <d v="2023-01-08T00:00:00"/>
    <x v="0"/>
    <x v="11"/>
    <x v="2"/>
    <s v="C461"/>
    <x v="905"/>
    <s v="B1305"/>
    <x v="645"/>
    <x v="1"/>
    <n v="22.45"/>
    <n v="1"/>
    <n v="22.45"/>
    <x v="1"/>
    <x v="4"/>
  </r>
  <r>
    <s v="O3251"/>
    <d v="2024-05-24T00:00:00"/>
    <x v="2"/>
    <x v="4"/>
    <x v="1"/>
    <s v="C495"/>
    <x v="906"/>
    <s v="B1517"/>
    <x v="923"/>
    <x v="2"/>
    <n v="37.159999999999997"/>
    <n v="2"/>
    <n v="74.319999999999993"/>
    <x v="2"/>
    <x v="6"/>
  </r>
  <r>
    <s v="O3291"/>
    <d v="2023-04-14T00:00:00"/>
    <x v="2"/>
    <x v="7"/>
    <x v="2"/>
    <s v="C928"/>
    <x v="907"/>
    <s v="B1169"/>
    <x v="474"/>
    <x v="2"/>
    <n v="43.37"/>
    <n v="4"/>
    <n v="173.48"/>
    <x v="1"/>
    <x v="2"/>
  </r>
  <r>
    <s v="O2470"/>
    <d v="2024-03-28T00:00:00"/>
    <x v="5"/>
    <x v="0"/>
    <x v="1"/>
    <s v="C100"/>
    <x v="198"/>
    <s v="B1222"/>
    <x v="442"/>
    <x v="0"/>
    <n v="34.92"/>
    <n v="1"/>
    <n v="34.92"/>
    <x v="1"/>
    <x v="6"/>
  </r>
  <r>
    <s v="O2141"/>
    <d v="2024-07-24T00:00:00"/>
    <x v="3"/>
    <x v="2"/>
    <x v="1"/>
    <s v="C661"/>
    <x v="444"/>
    <s v="B1391"/>
    <x v="673"/>
    <x v="3"/>
    <n v="14.99"/>
    <n v="3"/>
    <n v="44.97"/>
    <x v="3"/>
    <x v="0"/>
  </r>
  <r>
    <s v="O1754"/>
    <d v="2024-07-17T00:00:00"/>
    <x v="3"/>
    <x v="2"/>
    <x v="1"/>
    <s v="C121"/>
    <x v="435"/>
    <s v="B1900"/>
    <x v="924"/>
    <x v="1"/>
    <n v="10.24"/>
    <n v="2"/>
    <n v="20.48"/>
    <x v="1"/>
    <x v="0"/>
  </r>
  <r>
    <s v="O1285"/>
    <d v="2023-02-03T00:00:00"/>
    <x v="2"/>
    <x v="3"/>
    <x v="2"/>
    <s v="C329"/>
    <x v="908"/>
    <s v="B1074"/>
    <x v="925"/>
    <x v="0"/>
    <n v="27.48"/>
    <n v="3"/>
    <n v="82.44"/>
    <x v="3"/>
    <x v="2"/>
  </r>
  <r>
    <s v="O1337"/>
    <d v="2023-03-08T00:00:00"/>
    <x v="3"/>
    <x v="0"/>
    <x v="2"/>
    <s v="C681"/>
    <x v="909"/>
    <s v="B1233"/>
    <x v="926"/>
    <x v="2"/>
    <n v="28.87"/>
    <n v="4"/>
    <n v="115.48"/>
    <x v="2"/>
    <x v="0"/>
  </r>
  <r>
    <s v="O2750"/>
    <d v="2024-08-22T00:00:00"/>
    <x v="5"/>
    <x v="8"/>
    <x v="1"/>
    <s v="C996"/>
    <x v="388"/>
    <s v="B1994"/>
    <x v="389"/>
    <x v="3"/>
    <n v="4.59"/>
    <n v="5"/>
    <n v="22.95"/>
    <x v="0"/>
    <x v="6"/>
  </r>
  <r>
    <s v="O3755"/>
    <d v="2024-03-21T00:00:00"/>
    <x v="5"/>
    <x v="0"/>
    <x v="1"/>
    <s v="C717"/>
    <x v="142"/>
    <s v="B1576"/>
    <x v="525"/>
    <x v="2"/>
    <n v="8.23"/>
    <n v="5"/>
    <n v="41.15"/>
    <x v="0"/>
    <x v="1"/>
  </r>
  <r>
    <s v="O1316"/>
    <d v="2024-06-15T00:00:00"/>
    <x v="6"/>
    <x v="1"/>
    <x v="1"/>
    <s v="C352"/>
    <x v="225"/>
    <s v="B1576"/>
    <x v="927"/>
    <x v="2"/>
    <n v="48.97"/>
    <n v="2"/>
    <n v="97.94"/>
    <x v="2"/>
    <x v="1"/>
  </r>
  <r>
    <s v="O2727"/>
    <d v="2023-12-13T00:00:00"/>
    <x v="3"/>
    <x v="9"/>
    <x v="2"/>
    <s v="C730"/>
    <x v="500"/>
    <s v="B1201"/>
    <x v="928"/>
    <x v="3"/>
    <n v="28.25"/>
    <n v="1"/>
    <n v="28.25"/>
    <x v="0"/>
    <x v="0"/>
  </r>
  <r>
    <s v="O2946"/>
    <d v="2023-12-05T00:00:00"/>
    <x v="4"/>
    <x v="9"/>
    <x v="2"/>
    <s v="C830"/>
    <x v="398"/>
    <s v="B1143"/>
    <x v="758"/>
    <x v="3"/>
    <n v="6.84"/>
    <n v="5"/>
    <n v="34.200000000000003"/>
    <x v="2"/>
    <x v="2"/>
  </r>
  <r>
    <s v="O3804"/>
    <d v="2024-07-31T00:00:00"/>
    <x v="3"/>
    <x v="2"/>
    <x v="1"/>
    <s v="C394"/>
    <x v="910"/>
    <s v="B1841"/>
    <x v="888"/>
    <x v="0"/>
    <n v="28.01"/>
    <n v="3"/>
    <n v="84.03"/>
    <x v="0"/>
    <x v="2"/>
  </r>
  <r>
    <s v="O3532"/>
    <d v="2025-05-25T00:00:00"/>
    <x v="0"/>
    <x v="4"/>
    <x v="0"/>
    <s v="C354"/>
    <x v="911"/>
    <s v="B1607"/>
    <x v="747"/>
    <x v="2"/>
    <n v="18.89"/>
    <n v="1"/>
    <n v="18.89"/>
    <x v="0"/>
    <x v="0"/>
  </r>
  <r>
    <s v="O3659"/>
    <d v="2023-12-25T00:00:00"/>
    <x v="1"/>
    <x v="9"/>
    <x v="2"/>
    <s v="C142"/>
    <x v="912"/>
    <s v="B1828"/>
    <x v="262"/>
    <x v="2"/>
    <n v="15.54"/>
    <n v="3"/>
    <n v="46.62"/>
    <x v="0"/>
    <x v="7"/>
  </r>
  <r>
    <s v="O3450"/>
    <d v="2024-06-01T00:00:00"/>
    <x v="6"/>
    <x v="1"/>
    <x v="1"/>
    <s v="C256"/>
    <x v="145"/>
    <s v="B1034"/>
    <x v="631"/>
    <x v="2"/>
    <n v="16.05"/>
    <n v="5"/>
    <n v="80.25"/>
    <x v="0"/>
    <x v="0"/>
  </r>
  <r>
    <s v="O2085"/>
    <d v="2024-04-15T00:00:00"/>
    <x v="1"/>
    <x v="7"/>
    <x v="1"/>
    <s v="C632"/>
    <x v="37"/>
    <s v="B1434"/>
    <x v="929"/>
    <x v="1"/>
    <n v="45.86"/>
    <n v="3"/>
    <n v="137.58000000000001"/>
    <x v="1"/>
    <x v="3"/>
  </r>
  <r>
    <s v="O3785"/>
    <d v="2024-04-08T00:00:00"/>
    <x v="1"/>
    <x v="7"/>
    <x v="1"/>
    <s v="C101"/>
    <x v="581"/>
    <s v="B1762"/>
    <x v="354"/>
    <x v="3"/>
    <n v="54.27"/>
    <n v="3"/>
    <n v="162.81"/>
    <x v="1"/>
    <x v="2"/>
  </r>
  <r>
    <s v="O2853"/>
    <d v="2025-06-30T00:00:00"/>
    <x v="1"/>
    <x v="1"/>
    <x v="0"/>
    <s v="C361"/>
    <x v="502"/>
    <s v="B1729"/>
    <x v="629"/>
    <x v="2"/>
    <n v="52.3"/>
    <n v="5"/>
    <n v="261.5"/>
    <x v="0"/>
    <x v="3"/>
  </r>
  <r>
    <s v="O3589"/>
    <d v="2023-12-25T00:00:00"/>
    <x v="1"/>
    <x v="9"/>
    <x v="2"/>
    <s v="C133"/>
    <x v="125"/>
    <s v="B1983"/>
    <x v="343"/>
    <x v="2"/>
    <n v="26.75"/>
    <n v="3"/>
    <n v="80.25"/>
    <x v="2"/>
    <x v="2"/>
  </r>
  <r>
    <s v="O1317"/>
    <d v="2024-11-21T00:00:00"/>
    <x v="5"/>
    <x v="5"/>
    <x v="1"/>
    <s v="C248"/>
    <x v="36"/>
    <s v="B1776"/>
    <x v="930"/>
    <x v="1"/>
    <n v="15.37"/>
    <n v="4"/>
    <n v="61.48"/>
    <x v="3"/>
    <x v="0"/>
  </r>
  <r>
    <s v="O3710"/>
    <d v="2024-05-27T00:00:00"/>
    <x v="1"/>
    <x v="4"/>
    <x v="1"/>
    <s v="C165"/>
    <x v="870"/>
    <s v="B1340"/>
    <x v="648"/>
    <x v="0"/>
    <n v="11.17"/>
    <n v="1"/>
    <n v="11.17"/>
    <x v="1"/>
    <x v="5"/>
  </r>
  <r>
    <s v="O2992"/>
    <d v="2023-04-02T00:00:00"/>
    <x v="0"/>
    <x v="7"/>
    <x v="2"/>
    <s v="C696"/>
    <x v="809"/>
    <s v="B1044"/>
    <x v="931"/>
    <x v="0"/>
    <n v="19.73"/>
    <n v="3"/>
    <n v="59.19"/>
    <x v="1"/>
    <x v="5"/>
  </r>
  <r>
    <s v="O3880"/>
    <d v="2024-09-23T00:00:00"/>
    <x v="1"/>
    <x v="6"/>
    <x v="1"/>
    <s v="C538"/>
    <x v="674"/>
    <s v="B1261"/>
    <x v="788"/>
    <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
    <x v="3"/>
    <x v="7"/>
  </r>
  <r>
    <s v="O2275"/>
    <d v="2024-11-27T00:00:00"/>
    <x v="3"/>
    <x v="5"/>
    <x v="1"/>
    <s v="C502"/>
    <x v="598"/>
    <s v="B1269"/>
    <x v="143"/>
    <x v="0"/>
    <n v="35.21"/>
    <n v="5"/>
    <n v="176.05"/>
    <x v="2"/>
    <x v="0"/>
  </r>
  <r>
    <s v="O3054"/>
    <d v="2024-02-02T00:00:00"/>
    <x v="2"/>
    <x v="3"/>
    <x v="1"/>
    <s v="C202"/>
    <x v="914"/>
    <s v="B1453"/>
    <x v="753"/>
    <x v="2"/>
    <n v="37.42"/>
    <n v="4"/>
    <n v="149.68"/>
    <x v="0"/>
    <x v="2"/>
  </r>
  <r>
    <s v="O1705"/>
    <d v="2024-11-18T00:00:00"/>
    <x v="1"/>
    <x v="5"/>
    <x v="1"/>
    <s v="C240"/>
    <x v="915"/>
    <s v="B1567"/>
    <x v="932"/>
    <x v="0"/>
    <n v="47.37"/>
    <n v="1"/>
    <n v="47.37"/>
    <x v="3"/>
    <x v="7"/>
  </r>
  <r>
    <s v="O2383"/>
    <d v="2025-03-07T00:00:00"/>
    <x v="2"/>
    <x v="0"/>
    <x v="0"/>
    <s v="C359"/>
    <x v="758"/>
    <s v="B1076"/>
    <x v="24"/>
    <x v="2"/>
    <n v="41.1"/>
    <n v="4"/>
    <n v="164.4"/>
    <x v="0"/>
    <x v="7"/>
  </r>
  <r>
    <s v="O1756"/>
    <d v="2023-03-28T00:00:00"/>
    <x v="4"/>
    <x v="0"/>
    <x v="2"/>
    <s v="C615"/>
    <x v="494"/>
    <s v="B1126"/>
    <x v="225"/>
    <x v="0"/>
    <n v="41.83"/>
    <n v="2"/>
    <n v="83.66"/>
    <x v="0"/>
    <x v="4"/>
  </r>
  <r>
    <s v="O2147"/>
    <d v="2023-09-01T00:00:00"/>
    <x v="2"/>
    <x v="6"/>
    <x v="2"/>
    <s v="C926"/>
    <x v="916"/>
    <s v="B1362"/>
    <x v="802"/>
    <x v="0"/>
    <n v="13.46"/>
    <n v="3"/>
    <n v="40.380000000000003"/>
    <x v="2"/>
    <x v="0"/>
  </r>
  <r>
    <s v="O2839"/>
    <d v="2023-06-28T00:00:00"/>
    <x v="3"/>
    <x v="1"/>
    <x v="2"/>
    <s v="C357"/>
    <x v="812"/>
    <s v="B1194"/>
    <x v="933"/>
    <x v="2"/>
    <n v="30.53"/>
    <n v="4"/>
    <n v="122.12"/>
    <x v="2"/>
    <x v="2"/>
  </r>
  <r>
    <s v="O1412"/>
    <d v="2023-06-16T00:00:00"/>
    <x v="2"/>
    <x v="1"/>
    <x v="2"/>
    <s v="C293"/>
    <x v="71"/>
    <s v="B1552"/>
    <x v="181"/>
    <x v="2"/>
    <n v="9.8699999999999992"/>
    <n v="4"/>
    <n v="39.479999999999997"/>
    <x v="3"/>
    <x v="2"/>
  </r>
  <r>
    <s v="O3189"/>
    <d v="2024-10-29T00:00:00"/>
    <x v="4"/>
    <x v="10"/>
    <x v="1"/>
    <s v="C304"/>
    <x v="53"/>
    <s v="B1537"/>
    <x v="934"/>
    <x v="2"/>
    <n v="10.5"/>
    <n v="3"/>
    <n v="31.5"/>
    <x v="0"/>
    <x v="6"/>
  </r>
  <r>
    <s v="O1466"/>
    <d v="2023-10-05T00:00:00"/>
    <x v="5"/>
    <x v="10"/>
    <x v="2"/>
    <s v="C540"/>
    <x v="917"/>
    <s v="B1481"/>
    <x v="935"/>
    <x v="0"/>
    <n v="12.07"/>
    <n v="5"/>
    <n v="60.35"/>
    <x v="3"/>
    <x v="7"/>
  </r>
  <r>
    <s v="O3646"/>
    <d v="2023-02-21T00:00:00"/>
    <x v="4"/>
    <x v="3"/>
    <x v="2"/>
    <s v="C574"/>
    <x v="9"/>
    <s v="B1492"/>
    <x v="203"/>
    <x v="1"/>
    <n v="38.08"/>
    <n v="3"/>
    <n v="114.24"/>
    <x v="0"/>
    <x v="0"/>
  </r>
  <r>
    <s v="O1090"/>
    <d v="2023-08-21T00:00:00"/>
    <x v="1"/>
    <x v="8"/>
    <x v="2"/>
    <s v="C948"/>
    <x v="918"/>
    <s v="B1395"/>
    <x v="936"/>
    <x v="3"/>
    <n v="7.26"/>
    <n v="1"/>
    <n v="7.26"/>
    <x v="1"/>
    <x v="2"/>
  </r>
  <r>
    <s v="O2152"/>
    <d v="2024-03-08T00:00:00"/>
    <x v="2"/>
    <x v="0"/>
    <x v="1"/>
    <s v="C227"/>
    <x v="919"/>
    <s v="B1465"/>
    <x v="937"/>
    <x v="0"/>
    <n v="31.29"/>
    <n v="5"/>
    <n v="156.44999999999999"/>
    <x v="0"/>
    <x v="0"/>
  </r>
  <r>
    <s v="O2342"/>
    <d v="2022-12-14T00:00:00"/>
    <x v="3"/>
    <x v="9"/>
    <x v="3"/>
    <s v="C510"/>
    <x v="246"/>
    <s v="B1659"/>
    <x v="465"/>
    <x v="2"/>
    <n v="37.78"/>
    <n v="5"/>
    <n v="188.9"/>
    <x v="2"/>
    <x v="0"/>
  </r>
  <r>
    <s v="O3685"/>
    <d v="2022-11-18T00:00:00"/>
    <x v="2"/>
    <x v="5"/>
    <x v="3"/>
    <s v="C107"/>
    <x v="729"/>
    <s v="B1127"/>
    <x v="916"/>
    <x v="2"/>
    <n v="40.020000000000003"/>
    <n v="2"/>
    <n v="80.040000000000006"/>
    <x v="0"/>
    <x v="0"/>
  </r>
  <r>
    <s v="O2880"/>
    <d v="2025-08-01T00:00:00"/>
    <x v="2"/>
    <x v="8"/>
    <x v="0"/>
    <s v="C232"/>
    <x v="8"/>
    <s v="B1486"/>
    <x v="910"/>
    <x v="0"/>
    <n v="8.5"/>
    <n v="1"/>
    <n v="8.5"/>
    <x v="1"/>
    <x v="2"/>
  </r>
  <r>
    <s v="O1731"/>
    <d v="2023-08-02T00:00:00"/>
    <x v="3"/>
    <x v="8"/>
    <x v="2"/>
    <s v="C130"/>
    <x v="920"/>
    <s v="B1722"/>
    <x v="900"/>
    <x v="1"/>
    <n v="24.6"/>
    <n v="1"/>
    <n v="24.6"/>
    <x v="1"/>
    <x v="3"/>
  </r>
  <r>
    <s v="O3789"/>
    <d v="2025-02-02T00:00:00"/>
    <x v="0"/>
    <x v="3"/>
    <x v="0"/>
    <s v="C884"/>
    <x v="921"/>
    <s v="B1061"/>
    <x v="938"/>
    <x v="2"/>
    <n v="30.83"/>
    <n v="1"/>
    <n v="30.83"/>
    <x v="2"/>
    <x v="7"/>
  </r>
  <r>
    <s v="O2637"/>
    <d v="2024-05-08T00:00:00"/>
    <x v="3"/>
    <x v="4"/>
    <x v="1"/>
    <s v="C632"/>
    <x v="37"/>
    <s v="B1922"/>
    <x v="784"/>
    <x v="3"/>
    <n v="12.16"/>
    <n v="5"/>
    <n v="60.8"/>
    <x v="0"/>
    <x v="0"/>
  </r>
  <r>
    <s v="O1340"/>
    <d v="2024-04-12T00:00:00"/>
    <x v="2"/>
    <x v="7"/>
    <x v="1"/>
    <s v="C365"/>
    <x v="84"/>
    <s v="B1232"/>
    <x v="803"/>
    <x v="0"/>
    <n v="29.64"/>
    <n v="1"/>
    <n v="29.64"/>
    <x v="0"/>
    <x v="0"/>
  </r>
  <r>
    <s v="O3492"/>
    <d v="2025-01-19T00:00:00"/>
    <x v="0"/>
    <x v="11"/>
    <x v="0"/>
    <s v="C227"/>
    <x v="271"/>
    <s v="B1782"/>
    <x v="939"/>
    <x v="2"/>
    <n v="26.34"/>
    <n v="5"/>
    <n v="131.69999999999999"/>
    <x v="2"/>
    <x v="0"/>
  </r>
  <r>
    <s v="O1150"/>
    <d v="2023-11-13T00:00:00"/>
    <x v="1"/>
    <x v="5"/>
    <x v="2"/>
    <s v="C558"/>
    <x v="648"/>
    <s v="B1040"/>
    <x v="678"/>
    <x v="0"/>
    <n v="26.88"/>
    <n v="4"/>
    <n v="107.52"/>
    <x v="1"/>
    <x v="0"/>
  </r>
  <r>
    <s v="O2473"/>
    <d v="2023-12-14T00:00:00"/>
    <x v="5"/>
    <x v="9"/>
    <x v="2"/>
    <s v="C931"/>
    <x v="922"/>
    <s v="B1047"/>
    <x v="399"/>
    <x v="0"/>
    <n v="24.23"/>
    <n v="4"/>
    <n v="96.92"/>
    <x v="2"/>
    <x v="5"/>
  </r>
  <r>
    <s v="O1080"/>
    <d v="2023-03-05T00:00:00"/>
    <x v="0"/>
    <x v="0"/>
    <x v="2"/>
    <s v="C731"/>
    <x v="923"/>
    <s v="B1807"/>
    <x v="843"/>
    <x v="3"/>
    <n v="24.79"/>
    <n v="2"/>
    <n v="49.58"/>
    <x v="1"/>
    <x v="0"/>
  </r>
  <r>
    <s v="O2286"/>
    <d v="2023-04-17T00:00:00"/>
    <x v="1"/>
    <x v="7"/>
    <x v="2"/>
    <s v="C739"/>
    <x v="31"/>
    <s v="B1003"/>
    <x v="361"/>
    <x v="0"/>
    <n v="45.33"/>
    <n v="5"/>
    <n v="226.65"/>
    <x v="0"/>
    <x v="1"/>
  </r>
  <r>
    <s v="O3356"/>
    <d v="2023-12-16T00:00:00"/>
    <x v="6"/>
    <x v="9"/>
    <x v="2"/>
    <s v="C355"/>
    <x v="924"/>
    <s v="B1248"/>
    <x v="940"/>
    <x v="0"/>
    <n v="21.99"/>
    <n v="2"/>
    <n v="43.98"/>
    <x v="0"/>
    <x v="7"/>
  </r>
  <r>
    <s v="O1926"/>
    <d v="2023-01-05T00:00:00"/>
    <x v="5"/>
    <x v="11"/>
    <x v="2"/>
    <s v="C486"/>
    <x v="925"/>
    <s v="B1250"/>
    <x v="637"/>
    <x v="3"/>
    <n v="26.2"/>
    <n v="1"/>
    <n v="26.2"/>
    <x v="1"/>
    <x v="0"/>
  </r>
  <r>
    <s v="O1222"/>
    <d v="2024-09-20T00:00:00"/>
    <x v="2"/>
    <x v="6"/>
    <x v="1"/>
    <s v="C798"/>
    <x v="926"/>
    <s v="B1588"/>
    <x v="492"/>
    <x v="2"/>
    <n v="39.090000000000003"/>
    <n v="1"/>
    <n v="39.090000000000003"/>
    <x v="1"/>
    <x v="4"/>
  </r>
  <r>
    <s v="O1325"/>
    <d v="2024-02-23T00:00:00"/>
    <x v="2"/>
    <x v="3"/>
    <x v="1"/>
    <s v="C353"/>
    <x v="518"/>
    <s v="B1102"/>
    <x v="385"/>
    <x v="0"/>
    <n v="21.44"/>
    <n v="5"/>
    <n v="107.2"/>
    <x v="0"/>
    <x v="4"/>
  </r>
  <r>
    <s v="O1382"/>
    <d v="2023-01-12T00:00:00"/>
    <x v="5"/>
    <x v="11"/>
    <x v="2"/>
    <s v="C818"/>
    <x v="534"/>
    <s v="B1860"/>
    <x v="941"/>
    <x v="3"/>
    <n v="48.71"/>
    <n v="1"/>
    <n v="48.71"/>
    <x v="2"/>
    <x v="3"/>
  </r>
  <r>
    <s v="O1884"/>
    <d v="2024-10-24T00:00:00"/>
    <x v="5"/>
    <x v="10"/>
    <x v="1"/>
    <s v="C480"/>
    <x v="927"/>
    <s v="B1254"/>
    <x v="542"/>
    <x v="0"/>
    <n v="12.34"/>
    <n v="5"/>
    <n v="61.7"/>
    <x v="3"/>
    <x v="3"/>
  </r>
  <r>
    <s v="O2341"/>
    <d v="2024-08-06T00:00:00"/>
    <x v="4"/>
    <x v="8"/>
    <x v="1"/>
    <s v="C816"/>
    <x v="148"/>
    <s v="B1718"/>
    <x v="657"/>
    <x v="2"/>
    <n v="10.27"/>
    <n v="5"/>
    <n v="51.35"/>
    <x v="2"/>
    <x v="2"/>
  </r>
  <r>
    <s v="O1014"/>
    <d v="2024-12-12T00:00:00"/>
    <x v="5"/>
    <x v="9"/>
    <x v="1"/>
    <s v="C467"/>
    <x v="851"/>
    <s v="B1729"/>
    <x v="165"/>
    <x v="0"/>
    <n v="38.11"/>
    <n v="2"/>
    <n v="76.22"/>
    <x v="3"/>
    <x v="1"/>
  </r>
  <r>
    <s v="O1253"/>
    <d v="2024-06-08T00:00:00"/>
    <x v="6"/>
    <x v="1"/>
    <x v="1"/>
    <s v="C227"/>
    <x v="271"/>
    <s v="B1468"/>
    <x v="741"/>
    <x v="2"/>
    <n v="23.03"/>
    <n v="5"/>
    <n v="115.15"/>
    <x v="2"/>
    <x v="0"/>
  </r>
  <r>
    <s v="O2546"/>
    <d v="2023-12-21T00:00:00"/>
    <x v="5"/>
    <x v="9"/>
    <x v="2"/>
    <s v="C794"/>
    <x v="737"/>
    <s v="B1353"/>
    <x v="563"/>
    <x v="0"/>
    <n v="46.65"/>
    <n v="2"/>
    <n v="93.3"/>
    <x v="1"/>
    <x v="3"/>
  </r>
  <r>
    <s v="O2009"/>
    <d v="2023-04-02T00:00:00"/>
    <x v="0"/>
    <x v="7"/>
    <x v="2"/>
    <s v="C502"/>
    <x v="928"/>
    <s v="B1583"/>
    <x v="942"/>
    <x v="3"/>
    <n v="30.91"/>
    <n v="4"/>
    <n v="123.64"/>
    <x v="0"/>
    <x v="3"/>
  </r>
  <r>
    <s v="O2177"/>
    <d v="2024-04-23T00:00:00"/>
    <x v="4"/>
    <x v="7"/>
    <x v="1"/>
    <s v="C509"/>
    <x v="929"/>
    <s v="B1364"/>
    <x v="943"/>
    <x v="3"/>
    <n v="29.12"/>
    <n v="1"/>
    <n v="29.12"/>
    <x v="1"/>
    <x v="0"/>
  </r>
  <r>
    <s v="O2793"/>
    <d v="2023-04-26T00:00:00"/>
    <x v="3"/>
    <x v="7"/>
    <x v="2"/>
    <s v="C791"/>
    <x v="596"/>
    <s v="B1766"/>
    <x v="487"/>
    <x v="3"/>
    <n v="39.86"/>
    <n v="3"/>
    <n v="119.58"/>
    <x v="2"/>
    <x v="2"/>
  </r>
  <r>
    <s v="O1204"/>
    <d v="2024-08-19T00:00:00"/>
    <x v="1"/>
    <x v="8"/>
    <x v="1"/>
    <s v="C829"/>
    <x v="805"/>
    <s v="B1822"/>
    <x v="266"/>
    <x v="1"/>
    <n v="17.84"/>
    <n v="2"/>
    <n v="35.68"/>
    <x v="3"/>
    <x v="1"/>
  </r>
  <r>
    <s v="O1342"/>
    <d v="2024-02-15T00:00:00"/>
    <x v="5"/>
    <x v="3"/>
    <x v="1"/>
    <s v="C719"/>
    <x v="541"/>
    <s v="B1922"/>
    <x v="918"/>
    <x v="1"/>
    <n v="35.78"/>
    <n v="3"/>
    <n v="107.34"/>
    <x v="0"/>
    <x v="2"/>
  </r>
  <r>
    <s v="O1280"/>
    <d v="2024-08-31T00:00:00"/>
    <x v="6"/>
    <x v="8"/>
    <x v="1"/>
    <s v="C325"/>
    <x v="496"/>
    <s v="B1474"/>
    <x v="649"/>
    <x v="2"/>
    <n v="18.68"/>
    <n v="5"/>
    <n v="93.4"/>
    <x v="2"/>
    <x v="3"/>
  </r>
  <r>
    <s v="O3950"/>
    <d v="2025-07-16T00:00:00"/>
    <x v="3"/>
    <x v="2"/>
    <x v="0"/>
    <s v="C950"/>
    <x v="548"/>
    <s v="B1826"/>
    <x v="491"/>
    <x v="0"/>
    <n v="31.95"/>
    <n v="1"/>
    <n v="31.95"/>
    <x v="2"/>
    <x v="2"/>
  </r>
  <r>
    <s v="O1074"/>
    <d v="2023-07-16T00:00:00"/>
    <x v="0"/>
    <x v="2"/>
    <x v="2"/>
    <s v="C549"/>
    <x v="451"/>
    <s v="B1002"/>
    <x v="61"/>
    <x v="2"/>
    <n v="35.08"/>
    <n v="3"/>
    <n v="105.24"/>
    <x v="0"/>
    <x v="0"/>
  </r>
  <r>
    <s v="O2656"/>
    <d v="2023-01-21T00:00:00"/>
    <x v="6"/>
    <x v="11"/>
    <x v="2"/>
    <s v="C123"/>
    <x v="540"/>
    <s v="B1105"/>
    <x v="222"/>
    <x v="1"/>
    <n v="22.75"/>
    <n v="4"/>
    <n v="91"/>
    <x v="0"/>
    <x v="2"/>
  </r>
  <r>
    <s v="O2836"/>
    <d v="2023-03-08T00:00:00"/>
    <x v="3"/>
    <x v="0"/>
    <x v="2"/>
    <s v="C858"/>
    <x v="486"/>
    <s v="B1145"/>
    <x v="609"/>
    <x v="2"/>
    <n v="32.99"/>
    <n v="5"/>
    <n v="164.95"/>
    <x v="2"/>
    <x v="3"/>
  </r>
  <r>
    <s v="O2092"/>
    <d v="2024-05-17T00:00:00"/>
    <x v="2"/>
    <x v="4"/>
    <x v="1"/>
    <s v="C336"/>
    <x v="930"/>
    <s v="B1059"/>
    <x v="944"/>
    <x v="2"/>
    <n v="12.07"/>
    <n v="4"/>
    <n v="48.28"/>
    <x v="3"/>
    <x v="4"/>
  </r>
  <r>
    <s v="O2455"/>
    <d v="2022-10-31T00:00:00"/>
    <x v="1"/>
    <x v="10"/>
    <x v="3"/>
    <s v="C164"/>
    <x v="94"/>
    <s v="B1866"/>
    <x v="945"/>
    <x v="2"/>
    <n v="19.079999999999998"/>
    <n v="1"/>
    <n v="19.079999999999998"/>
    <x v="0"/>
    <x v="0"/>
  </r>
  <r>
    <s v="O2271"/>
    <d v="2025-03-30T00:00:00"/>
    <x v="0"/>
    <x v="0"/>
    <x v="0"/>
    <s v="C959"/>
    <x v="549"/>
    <s v="B1228"/>
    <x v="946"/>
    <x v="2"/>
    <n v="31.14"/>
    <n v="2"/>
    <n v="62.28"/>
    <x v="2"/>
    <x v="1"/>
  </r>
  <r>
    <s v="O3006"/>
    <d v="2025-04-24T00:00:00"/>
    <x v="5"/>
    <x v="7"/>
    <x v="0"/>
    <s v="C461"/>
    <x v="931"/>
    <s v="B1314"/>
    <x v="722"/>
    <x v="3"/>
    <n v="39.07"/>
    <n v="2"/>
    <n v="78.14"/>
    <x v="0"/>
    <x v="3"/>
  </r>
  <r>
    <s v="O1669"/>
    <d v="2023-04-27T00:00:00"/>
    <x v="5"/>
    <x v="7"/>
    <x v="2"/>
    <s v="C505"/>
    <x v="932"/>
    <s v="B1549"/>
    <x v="894"/>
    <x v="3"/>
    <n v="44.71"/>
    <n v="4"/>
    <n v="178.84"/>
    <x v="3"/>
    <x v="0"/>
  </r>
  <r>
    <s v="O3714"/>
    <d v="2023-09-07T00:00:00"/>
    <x v="5"/>
    <x v="6"/>
    <x v="2"/>
    <s v="C260"/>
    <x v="61"/>
    <s v="B1728"/>
    <x v="512"/>
    <x v="2"/>
    <n v="45.03"/>
    <n v="1"/>
    <n v="45.03"/>
    <x v="2"/>
    <x v="1"/>
  </r>
  <r>
    <s v="O2543"/>
    <d v="2023-10-12T00:00:00"/>
    <x v="5"/>
    <x v="10"/>
    <x v="2"/>
    <s v="C682"/>
    <x v="741"/>
    <s v="B1285"/>
    <x v="947"/>
    <x v="1"/>
    <n v="9.61"/>
    <n v="3"/>
    <n v="28.83"/>
    <x v="0"/>
    <x v="2"/>
  </r>
  <r>
    <s v="O1633"/>
    <d v="2023-07-25T00:00:00"/>
    <x v="4"/>
    <x v="2"/>
    <x v="2"/>
    <s v="C380"/>
    <x v="933"/>
    <s v="B1986"/>
    <x v="948"/>
    <x v="3"/>
    <n v="42.8"/>
    <n v="1"/>
    <n v="42.8"/>
    <x v="0"/>
    <x v="1"/>
  </r>
  <r>
    <s v="O2668"/>
    <d v="2023-08-23T00:00:00"/>
    <x v="3"/>
    <x v="8"/>
    <x v="2"/>
    <s v="C610"/>
    <x v="544"/>
    <s v="B1237"/>
    <x v="949"/>
    <x v="0"/>
    <n v="21.55"/>
    <n v="3"/>
    <n v="64.650000000000006"/>
    <x v="1"/>
    <x v="5"/>
  </r>
  <r>
    <s v="O2374"/>
    <d v="2024-10-23T00:00:00"/>
    <x v="3"/>
    <x v="10"/>
    <x v="1"/>
    <s v="C242"/>
    <x v="54"/>
    <s v="B1471"/>
    <x v="736"/>
    <x v="2"/>
    <n v="36.369999999999997"/>
    <n v="2"/>
    <n v="72.739999999999995"/>
    <x v="0"/>
    <x v="2"/>
  </r>
  <r>
    <s v="O1987"/>
    <d v="2023-12-01T00:00:00"/>
    <x v="2"/>
    <x v="9"/>
    <x v="2"/>
    <s v="C267"/>
    <x v="304"/>
    <s v="B1155"/>
    <x v="950"/>
    <x v="0"/>
    <n v="13.35"/>
    <n v="1"/>
    <n v="13.35"/>
    <x v="2"/>
    <x v="2"/>
  </r>
  <r>
    <s v="O2714"/>
    <d v="2023-11-17T00:00:00"/>
    <x v="2"/>
    <x v="5"/>
    <x v="2"/>
    <s v="C667"/>
    <x v="883"/>
    <s v="B1396"/>
    <x v="951"/>
    <x v="0"/>
    <n v="37.659999999999997"/>
    <n v="1"/>
    <n v="37.659999999999997"/>
    <x v="2"/>
    <x v="2"/>
  </r>
  <r>
    <s v="O3007"/>
    <d v="2024-12-15T00:00:00"/>
    <x v="0"/>
    <x v="9"/>
    <x v="1"/>
    <s v="C437"/>
    <x v="87"/>
    <s v="B1818"/>
    <x v="356"/>
    <x v="2"/>
    <n v="30.4"/>
    <n v="4"/>
    <n v="121.6"/>
    <x v="0"/>
    <x v="6"/>
  </r>
  <r>
    <s v="O2512"/>
    <d v="2024-04-28T00:00:00"/>
    <x v="0"/>
    <x v="7"/>
    <x v="1"/>
    <s v="C966"/>
    <x v="934"/>
    <s v="B1074"/>
    <x v="952"/>
    <x v="0"/>
    <n v="5.05"/>
    <n v="3"/>
    <n v="15.15"/>
    <x v="0"/>
    <x v="0"/>
  </r>
  <r>
    <s v="O1668"/>
    <d v="2023-04-19T00:00:00"/>
    <x v="3"/>
    <x v="7"/>
    <x v="2"/>
    <s v="C295"/>
    <x v="935"/>
    <s v="B1531"/>
    <x v="953"/>
    <x v="1"/>
    <n v="16.239999999999998"/>
    <n v="1"/>
    <n v="16.239999999999998"/>
    <x v="0"/>
    <x v="7"/>
  </r>
  <r>
    <s v="O1243"/>
    <d v="2023-02-10T00:00:00"/>
    <x v="2"/>
    <x v="3"/>
    <x v="2"/>
    <s v="C737"/>
    <x v="753"/>
    <s v="B1063"/>
    <x v="612"/>
    <x v="0"/>
    <n v="31.43"/>
    <n v="3"/>
    <n v="94.29"/>
    <x v="0"/>
    <x v="0"/>
  </r>
  <r>
    <s v="O3891"/>
    <d v="2023-07-03T00:00:00"/>
    <x v="1"/>
    <x v="2"/>
    <x v="2"/>
    <s v="C252"/>
    <x v="110"/>
    <s v="B1500"/>
    <x v="494"/>
    <x v="2"/>
    <n v="15.55"/>
    <n v="1"/>
    <n v="15.55"/>
    <x v="0"/>
    <x v="6"/>
  </r>
  <r>
    <s v="O2345"/>
    <d v="2024-01-14T00:00:00"/>
    <x v="0"/>
    <x v="11"/>
    <x v="1"/>
    <s v="C853"/>
    <x v="936"/>
    <s v="B1871"/>
    <x v="889"/>
    <x v="2"/>
    <n v="33.97"/>
    <n v="2"/>
    <n v="67.94"/>
    <x v="2"/>
    <x v="5"/>
  </r>
  <r>
    <s v="O2720"/>
    <d v="2024-10-25T00:00:00"/>
    <x v="2"/>
    <x v="10"/>
    <x v="1"/>
    <s v="C928"/>
    <x v="907"/>
    <s v="B1885"/>
    <x v="136"/>
    <x v="3"/>
    <n v="37.630000000000003"/>
    <n v="1"/>
    <n v="37.630000000000003"/>
    <x v="1"/>
    <x v="2"/>
  </r>
  <r>
    <s v="O3033"/>
    <d v="2024-01-27T00:00:00"/>
    <x v="6"/>
    <x v="11"/>
    <x v="1"/>
    <s v="C396"/>
    <x v="556"/>
    <s v="B1823"/>
    <x v="326"/>
    <x v="0"/>
    <n v="26.89"/>
    <n v="4"/>
    <n v="107.56"/>
    <x v="0"/>
    <x v="3"/>
  </r>
  <r>
    <s v="O1636"/>
    <d v="2024-10-26T00:00:00"/>
    <x v="6"/>
    <x v="10"/>
    <x v="1"/>
    <s v="C531"/>
    <x v="937"/>
    <s v="B1692"/>
    <x v="954"/>
    <x v="2"/>
    <n v="49.81"/>
    <n v="1"/>
    <n v="49.81"/>
    <x v="0"/>
    <x v="1"/>
  </r>
  <r>
    <s v="O2228"/>
    <d v="2023-08-14T00:00:00"/>
    <x v="1"/>
    <x v="8"/>
    <x v="2"/>
    <s v="C569"/>
    <x v="632"/>
    <s v="B1803"/>
    <x v="780"/>
    <x v="0"/>
    <n v="24.7"/>
    <n v="3"/>
    <n v="74.099999999999994"/>
    <x v="2"/>
    <x v="2"/>
  </r>
  <r>
    <s v="O2621"/>
    <d v="2023-12-16T00:00:00"/>
    <x v="6"/>
    <x v="9"/>
    <x v="2"/>
    <s v="C706"/>
    <x v="739"/>
    <s v="B1359"/>
    <x v="503"/>
    <x v="0"/>
    <n v="24.26"/>
    <n v="3"/>
    <n v="72.78"/>
    <x v="0"/>
    <x v="2"/>
  </r>
  <r>
    <s v="O3211"/>
    <d v="2023-10-28T00:00:00"/>
    <x v="6"/>
    <x v="10"/>
    <x v="2"/>
    <s v="C811"/>
    <x v="483"/>
    <s v="B1180"/>
    <x v="769"/>
    <x v="0"/>
    <n v="37.42"/>
    <n v="4"/>
    <n v="149.68"/>
    <x v="0"/>
    <x v="5"/>
  </r>
  <r>
    <s v="O2711"/>
    <d v="2024-05-18T00:00:00"/>
    <x v="6"/>
    <x v="4"/>
    <x v="1"/>
    <s v="C885"/>
    <x v="260"/>
    <s v="B1200"/>
    <x v="955"/>
    <x v="2"/>
    <n v="30.12"/>
    <n v="3"/>
    <n v="90.36"/>
    <x v="2"/>
    <x v="1"/>
  </r>
  <r>
    <s v="O1385"/>
    <d v="2023-07-29T00:00:00"/>
    <x v="6"/>
    <x v="2"/>
    <x v="2"/>
    <s v="C359"/>
    <x v="95"/>
    <s v="B1085"/>
    <x v="621"/>
    <x v="3"/>
    <n v="32.67"/>
    <n v="2"/>
    <n v="65.34"/>
    <x v="3"/>
    <x v="3"/>
  </r>
  <r>
    <s v="O2903"/>
    <d v="2023-03-30T00:00:00"/>
    <x v="5"/>
    <x v="0"/>
    <x v="2"/>
    <s v="C554"/>
    <x v="824"/>
    <s v="B1200"/>
    <x v="955"/>
    <x v="3"/>
    <n v="42.25"/>
    <n v="4"/>
    <n v="169"/>
    <x v="0"/>
    <x v="2"/>
  </r>
  <r>
    <s v="O3109"/>
    <d v="2023-01-26T00:00:00"/>
    <x v="5"/>
    <x v="11"/>
    <x v="2"/>
    <s v="C337"/>
    <x v="938"/>
    <s v="B1689"/>
    <x v="469"/>
    <x v="3"/>
    <n v="33.17"/>
    <n v="5"/>
    <n v="165.85"/>
    <x v="2"/>
    <x v="3"/>
  </r>
  <r>
    <s v="O1496"/>
    <d v="2023-03-17T00:00:00"/>
    <x v="2"/>
    <x v="0"/>
    <x v="2"/>
    <s v="C765"/>
    <x v="6"/>
    <s v="B1895"/>
    <x v="956"/>
    <x v="2"/>
    <n v="44.09"/>
    <n v="3"/>
    <n v="132.27000000000001"/>
    <x v="1"/>
    <x v="0"/>
  </r>
  <r>
    <s v="O3969"/>
    <d v="2023-11-09T00:00:00"/>
    <x v="5"/>
    <x v="5"/>
    <x v="2"/>
    <s v="C527"/>
    <x v="424"/>
    <s v="B1067"/>
    <x v="514"/>
    <x v="2"/>
    <n v="16.47"/>
    <n v="1"/>
    <n v="16.47"/>
    <x v="0"/>
    <x v="3"/>
  </r>
  <r>
    <s v="O2646"/>
    <d v="2023-03-20T00:00:00"/>
    <x v="1"/>
    <x v="0"/>
    <x v="2"/>
    <s v="C877"/>
    <x v="744"/>
    <s v="B1447"/>
    <x v="957"/>
    <x v="3"/>
    <n v="24.81"/>
    <n v="5"/>
    <n v="124.05"/>
    <x v="0"/>
    <x v="5"/>
  </r>
  <r>
    <s v="O2728"/>
    <d v="2024-06-23T00:00:00"/>
    <x v="0"/>
    <x v="1"/>
    <x v="1"/>
    <s v="C899"/>
    <x v="112"/>
    <s v="B1921"/>
    <x v="921"/>
    <x v="0"/>
    <n v="25.14"/>
    <n v="2"/>
    <n v="50.28"/>
    <x v="1"/>
    <x v="1"/>
  </r>
  <r>
    <s v="O3098"/>
    <d v="2024-08-16T00:00:00"/>
    <x v="2"/>
    <x v="8"/>
    <x v="1"/>
    <s v="C165"/>
    <x v="870"/>
    <s v="B1059"/>
    <x v="944"/>
    <x v="0"/>
    <n v="13.33"/>
    <n v="4"/>
    <n v="53.32"/>
    <x v="0"/>
    <x v="2"/>
  </r>
  <r>
    <s v="O1238"/>
    <d v="2023-04-24T00:00:00"/>
    <x v="1"/>
    <x v="7"/>
    <x v="2"/>
    <s v="C258"/>
    <x v="939"/>
    <s v="B1455"/>
    <x v="739"/>
    <x v="0"/>
    <n v="18.190000000000001"/>
    <n v="5"/>
    <n v="90.95"/>
    <x v="2"/>
    <x v="4"/>
  </r>
  <r>
    <s v="O2109"/>
    <d v="2023-06-18T00:00:00"/>
    <x v="0"/>
    <x v="1"/>
    <x v="2"/>
    <s v="C780"/>
    <x v="940"/>
    <s v="B1037"/>
    <x v="958"/>
    <x v="3"/>
    <n v="7.41"/>
    <n v="5"/>
    <n v="37.049999999999997"/>
    <x v="0"/>
    <x v="1"/>
  </r>
  <r>
    <s v="O1305"/>
    <d v="2024-03-19T00:00:00"/>
    <x v="4"/>
    <x v="0"/>
    <x v="1"/>
    <s v="C552"/>
    <x v="495"/>
    <s v="B1491"/>
    <x v="959"/>
    <x v="3"/>
    <n v="24.44"/>
    <n v="2"/>
    <n v="48.88"/>
    <x v="1"/>
    <x v="4"/>
  </r>
  <r>
    <s v="O3360"/>
    <d v="2023-09-04T00:00:00"/>
    <x v="1"/>
    <x v="6"/>
    <x v="2"/>
    <s v="C477"/>
    <x v="367"/>
    <s v="B1111"/>
    <x v="45"/>
    <x v="0"/>
    <n v="9.81"/>
    <n v="5"/>
    <n v="49.05"/>
    <x v="0"/>
    <x v="5"/>
  </r>
  <r>
    <s v="O1802"/>
    <d v="2023-09-22T00:00:00"/>
    <x v="2"/>
    <x v="6"/>
    <x v="2"/>
    <s v="C449"/>
    <x v="255"/>
    <s v="B1708"/>
    <x v="824"/>
    <x v="3"/>
    <n v="18.48"/>
    <n v="3"/>
    <n v="55.44"/>
    <x v="3"/>
    <x v="3"/>
  </r>
  <r>
    <s v="O1625"/>
    <d v="2023-05-03T00:00:00"/>
    <x v="3"/>
    <x v="4"/>
    <x v="2"/>
    <s v="C448"/>
    <x v="941"/>
    <s v="B1645"/>
    <x v="960"/>
    <x v="3"/>
    <n v="23.24"/>
    <n v="5"/>
    <n v="116.2"/>
    <x v="0"/>
    <x v="1"/>
  </r>
  <r>
    <s v="O3855"/>
    <d v="2024-10-06T00:00:00"/>
    <x v="0"/>
    <x v="10"/>
    <x v="1"/>
    <s v="C884"/>
    <x v="921"/>
    <s v="B1517"/>
    <x v="371"/>
    <x v="0"/>
    <n v="54.65"/>
    <n v="1"/>
    <n v="54.65"/>
    <x v="1"/>
    <x v="0"/>
  </r>
  <r>
    <s v="O1824"/>
    <d v="2023-03-27T00:00:00"/>
    <x v="1"/>
    <x v="0"/>
    <x v="2"/>
    <s v="C112"/>
    <x v="942"/>
    <s v="B1028"/>
    <x v="961"/>
    <x v="2"/>
    <n v="27.11"/>
    <n v="5"/>
    <n v="135.55000000000001"/>
    <x v="3"/>
    <x v="2"/>
  </r>
  <r>
    <s v="O3263"/>
    <d v="2024-09-07T00:00:00"/>
    <x v="6"/>
    <x v="6"/>
    <x v="1"/>
    <s v="C788"/>
    <x v="348"/>
    <s v="B1350"/>
    <x v="962"/>
    <x v="0"/>
    <n v="22.21"/>
    <n v="1"/>
    <n v="22.21"/>
    <x v="0"/>
    <x v="2"/>
  </r>
  <r>
    <s v="O3378"/>
    <d v="2024-11-26T00:00:00"/>
    <x v="4"/>
    <x v="5"/>
    <x v="1"/>
    <s v="C998"/>
    <x v="193"/>
    <s v="B1627"/>
    <x v="963"/>
    <x v="1"/>
    <n v="14.04"/>
    <n v="5"/>
    <n v="70.2"/>
    <x v="0"/>
    <x v="7"/>
  </r>
  <r>
    <s v="O2145"/>
    <d v="2023-12-23T00:00:00"/>
    <x v="6"/>
    <x v="9"/>
    <x v="2"/>
    <s v="C728"/>
    <x v="815"/>
    <s v="B1943"/>
    <x v="311"/>
    <x v="3"/>
    <n v="39.68"/>
    <n v="5"/>
    <n v="198.4"/>
    <x v="0"/>
    <x v="4"/>
  </r>
  <r>
    <s v="O2749"/>
    <d v="2023-11-27T00:00:00"/>
    <x v="1"/>
    <x v="5"/>
    <x v="2"/>
    <s v="C856"/>
    <x v="943"/>
    <s v="B1565"/>
    <x v="175"/>
    <x v="1"/>
    <n v="28.76"/>
    <n v="3"/>
    <n v="86.28"/>
    <x v="2"/>
    <x v="0"/>
  </r>
  <r>
    <s v="O2741"/>
    <d v="2024-11-09T00:00:00"/>
    <x v="6"/>
    <x v="5"/>
    <x v="1"/>
    <s v="C152"/>
    <x v="48"/>
    <s v="B1663"/>
    <x v="365"/>
    <x v="2"/>
    <n v="26.82"/>
    <n v="2"/>
    <n v="53.64"/>
    <x v="2"/>
    <x v="7"/>
  </r>
  <r>
    <s v="O1347"/>
    <d v="2024-10-28T00:00:00"/>
    <x v="1"/>
    <x v="10"/>
    <x v="1"/>
    <s v="C797"/>
    <x v="944"/>
    <s v="B1825"/>
    <x v="964"/>
    <x v="2"/>
    <n v="16.97"/>
    <n v="5"/>
    <n v="84.85"/>
    <x v="3"/>
    <x v="1"/>
  </r>
  <r>
    <s v="O3672"/>
    <d v="2023-01-07T00:00:00"/>
    <x v="6"/>
    <x v="11"/>
    <x v="2"/>
    <s v="C887"/>
    <x v="396"/>
    <s v="B1561"/>
    <x v="561"/>
    <x v="0"/>
    <n v="42.44"/>
    <n v="2"/>
    <n v="84.88"/>
    <x v="0"/>
    <x v="3"/>
  </r>
  <r>
    <s v="O2279"/>
    <d v="2024-12-07T00:00:00"/>
    <x v="6"/>
    <x v="9"/>
    <x v="1"/>
    <s v="C918"/>
    <x v="945"/>
    <s v="B1536"/>
    <x v="716"/>
    <x v="0"/>
    <n v="31.61"/>
    <n v="5"/>
    <n v="158.05000000000001"/>
    <x v="0"/>
    <x v="2"/>
  </r>
  <r>
    <s v="O2981"/>
    <d v="2024-08-03T00:00:00"/>
    <x v="6"/>
    <x v="8"/>
    <x v="1"/>
    <s v="C742"/>
    <x v="394"/>
    <s v="B1647"/>
    <x v="643"/>
    <x v="0"/>
    <n v="19.63"/>
    <n v="3"/>
    <n v="58.89"/>
    <x v="2"/>
    <x v="2"/>
  </r>
  <r>
    <s v="O2674"/>
    <d v="2023-10-22T00:00:00"/>
    <x v="0"/>
    <x v="10"/>
    <x v="2"/>
    <s v="C671"/>
    <x v="560"/>
    <s v="B1234"/>
    <x v="145"/>
    <x v="1"/>
    <n v="11.92"/>
    <n v="2"/>
    <n v="23.84"/>
    <x v="2"/>
    <x v="2"/>
  </r>
  <r>
    <s v="O3415"/>
    <d v="2022-09-23T00:00:00"/>
    <x v="2"/>
    <x v="6"/>
    <x v="3"/>
    <s v="C829"/>
    <x v="946"/>
    <s v="B1154"/>
    <x v="732"/>
    <x v="3"/>
    <n v="28.1"/>
    <n v="3"/>
    <n v="84.3"/>
    <x v="0"/>
    <x v="5"/>
  </r>
  <r>
    <s v="O3256"/>
    <d v="2023-12-02T00:00:00"/>
    <x v="6"/>
    <x v="9"/>
    <x v="2"/>
    <s v="C413"/>
    <x v="693"/>
    <s v="B1917"/>
    <x v="303"/>
    <x v="2"/>
    <n v="13.56"/>
    <n v="5"/>
    <n v="67.8"/>
    <x v="0"/>
    <x v="5"/>
  </r>
  <r>
    <s v="O2936"/>
    <d v="2025-01-03T00:00:00"/>
    <x v="2"/>
    <x v="11"/>
    <x v="0"/>
    <s v="C830"/>
    <x v="764"/>
    <s v="B1539"/>
    <x v="475"/>
    <x v="0"/>
    <n v="48.9"/>
    <n v="3"/>
    <n v="146.69999999999999"/>
    <x v="2"/>
    <x v="5"/>
  </r>
  <r>
    <s v="O2398"/>
    <d v="2023-01-24T00:00:00"/>
    <x v="4"/>
    <x v="11"/>
    <x v="2"/>
    <s v="C384"/>
    <x v="407"/>
    <s v="B1075"/>
    <x v="407"/>
    <x v="3"/>
    <n v="39.94"/>
    <n v="5"/>
    <n v="199.7"/>
    <x v="0"/>
    <x v="3"/>
  </r>
  <r>
    <s v="O2664"/>
    <d v="2023-08-18T00:00:00"/>
    <x v="2"/>
    <x v="8"/>
    <x v="2"/>
    <s v="C309"/>
    <x v="264"/>
    <s v="B1314"/>
    <x v="722"/>
    <x v="0"/>
    <n v="42.03"/>
    <n v="1"/>
    <n v="42.03"/>
    <x v="0"/>
    <x v="1"/>
  </r>
  <r>
    <s v="O1652"/>
    <d v="2024-07-14T00:00:00"/>
    <x v="0"/>
    <x v="2"/>
    <x v="1"/>
    <s v="C396"/>
    <x v="682"/>
    <s v="B1481"/>
    <x v="965"/>
    <x v="1"/>
    <n v="25.61"/>
    <n v="4"/>
    <n v="102.44"/>
    <x v="0"/>
    <x v="3"/>
  </r>
  <r>
    <s v="O3235"/>
    <d v="2025-07-12T00:00:00"/>
    <x v="6"/>
    <x v="2"/>
    <x v="0"/>
    <s v="C101"/>
    <x v="581"/>
    <s v="B1704"/>
    <x v="227"/>
    <x v="2"/>
    <n v="5.07"/>
    <n v="2"/>
    <n v="10.14"/>
    <x v="0"/>
    <x v="5"/>
  </r>
  <r>
    <s v="O3675"/>
    <d v="2023-07-14T00:00:00"/>
    <x v="2"/>
    <x v="2"/>
    <x v="2"/>
    <s v="C982"/>
    <x v="313"/>
    <s v="B1930"/>
    <x v="148"/>
    <x v="0"/>
    <n v="34.520000000000003"/>
    <n v="1"/>
    <n v="34.520000000000003"/>
    <x v="0"/>
    <x v="7"/>
  </r>
  <r>
    <s v="O3003"/>
    <d v="2022-10-01T00:00:00"/>
    <x v="6"/>
    <x v="10"/>
    <x v="3"/>
    <s v="C671"/>
    <x v="52"/>
    <s v="B1233"/>
    <x v="926"/>
    <x v="0"/>
    <n v="31.31"/>
    <n v="1"/>
    <n v="31.31"/>
    <x v="0"/>
    <x v="7"/>
  </r>
  <r>
    <s v="O2970"/>
    <d v="2024-04-23T00:00:00"/>
    <x v="4"/>
    <x v="7"/>
    <x v="1"/>
    <s v="C697"/>
    <x v="413"/>
    <s v="B1486"/>
    <x v="910"/>
    <x v="1"/>
    <n v="8.98"/>
    <n v="2"/>
    <n v="17.96"/>
    <x v="0"/>
    <x v="2"/>
  </r>
  <r>
    <s v="O3826"/>
    <d v="2023-03-05T00:00:00"/>
    <x v="0"/>
    <x v="0"/>
    <x v="2"/>
    <s v="C114"/>
    <x v="947"/>
    <s v="B1503"/>
    <x v="689"/>
    <x v="0"/>
    <n v="37.340000000000003"/>
    <n v="1"/>
    <n v="37.340000000000003"/>
    <x v="0"/>
    <x v="6"/>
  </r>
  <r>
    <s v="O1520"/>
    <d v="2023-03-04T00:00:00"/>
    <x v="6"/>
    <x v="0"/>
    <x v="2"/>
    <s v="C636"/>
    <x v="715"/>
    <s v="B1911"/>
    <x v="270"/>
    <x v="2"/>
    <n v="32.619999999999997"/>
    <n v="5"/>
    <n v="163.1"/>
    <x v="0"/>
    <x v="2"/>
  </r>
  <r>
    <s v="O2225"/>
    <d v="2024-03-15T00:00:00"/>
    <x v="2"/>
    <x v="0"/>
    <x v="1"/>
    <s v="C839"/>
    <x v="284"/>
    <s v="B1465"/>
    <x v="920"/>
    <x v="0"/>
    <n v="17.32"/>
    <n v="3"/>
    <n v="51.96"/>
    <x v="0"/>
    <x v="5"/>
  </r>
  <r>
    <s v="O3393"/>
    <d v="2023-10-29T00:00:00"/>
    <x v="0"/>
    <x v="10"/>
    <x v="2"/>
    <s v="C768"/>
    <x v="230"/>
    <s v="B1091"/>
    <x v="408"/>
    <x v="2"/>
    <n v="29.2"/>
    <n v="3"/>
    <n v="87.6"/>
    <x v="0"/>
    <x v="1"/>
  </r>
  <r>
    <s v="O3388"/>
    <d v="2022-09-11T00:00:00"/>
    <x v="0"/>
    <x v="6"/>
    <x v="3"/>
    <s v="C895"/>
    <x v="853"/>
    <s v="B1512"/>
    <x v="312"/>
    <x v="1"/>
    <n v="22.59"/>
    <n v="1"/>
    <n v="22.59"/>
    <x v="2"/>
    <x v="1"/>
  </r>
  <r>
    <s v="O1381"/>
    <d v="2024-04-25T00:00:00"/>
    <x v="5"/>
    <x v="7"/>
    <x v="1"/>
    <s v="C504"/>
    <x v="604"/>
    <s v="B1633"/>
    <x v="799"/>
    <x v="1"/>
    <n v="9.75"/>
    <n v="1"/>
    <n v="9.75"/>
    <x v="2"/>
    <x v="7"/>
  </r>
  <r>
    <s v="O1543"/>
    <d v="2023-10-05T00:00:00"/>
    <x v="5"/>
    <x v="10"/>
    <x v="2"/>
    <s v="C108"/>
    <x v="948"/>
    <s v="B1096"/>
    <x v="420"/>
    <x v="3"/>
    <n v="6.29"/>
    <n v="3"/>
    <n v="18.87"/>
    <x v="3"/>
    <x v="7"/>
  </r>
  <r>
    <s v="O3194"/>
    <d v="2023-09-24T00:00:00"/>
    <x v="0"/>
    <x v="6"/>
    <x v="2"/>
    <s v="C427"/>
    <x v="427"/>
    <s v="B1409"/>
    <x v="630"/>
    <x v="2"/>
    <n v="10.81"/>
    <n v="1"/>
    <n v="10.81"/>
    <x v="1"/>
    <x v="2"/>
  </r>
  <r>
    <s v="O2075"/>
    <d v="2023-06-21T00:00:00"/>
    <x v="3"/>
    <x v="1"/>
    <x v="2"/>
    <s v="C875"/>
    <x v="949"/>
    <s v="B1759"/>
    <x v="966"/>
    <x v="0"/>
    <n v="12.6"/>
    <n v="2"/>
    <n v="25.2"/>
    <x v="3"/>
    <x v="1"/>
  </r>
  <r>
    <s v="O2447"/>
    <d v="2024-08-23T00:00:00"/>
    <x v="2"/>
    <x v="8"/>
    <x v="1"/>
    <s v="C797"/>
    <x v="885"/>
    <s v="B1139"/>
    <x v="967"/>
    <x v="0"/>
    <n v="14.22"/>
    <n v="3"/>
    <n v="42.66"/>
    <x v="0"/>
    <x v="7"/>
  </r>
  <r>
    <s v="O2510"/>
    <d v="2023-09-14T00:00:00"/>
    <x v="5"/>
    <x v="6"/>
    <x v="2"/>
    <s v="C457"/>
    <x v="701"/>
    <s v="B1424"/>
    <x v="968"/>
    <x v="2"/>
    <n v="19.14"/>
    <n v="4"/>
    <n v="76.56"/>
    <x v="2"/>
    <x v="0"/>
  </r>
  <r>
    <s v="O1611"/>
    <d v="2024-09-09T00:00:00"/>
    <x v="1"/>
    <x v="6"/>
    <x v="1"/>
    <s v="C280"/>
    <x v="950"/>
    <s v="B1124"/>
    <x v="342"/>
    <x v="0"/>
    <n v="47.42"/>
    <n v="3"/>
    <n v="142.26"/>
    <x v="1"/>
    <x v="3"/>
  </r>
  <r>
    <s v="O3595"/>
    <d v="2024-09-03T00:00:00"/>
    <x v="4"/>
    <x v="6"/>
    <x v="1"/>
    <s v="C785"/>
    <x v="441"/>
    <s v="B1453"/>
    <x v="330"/>
    <x v="0"/>
    <n v="24"/>
    <n v="4"/>
    <n v="96"/>
    <x v="0"/>
    <x v="2"/>
  </r>
  <r>
    <s v="O2348"/>
    <d v="2023-07-17T00:00:00"/>
    <x v="1"/>
    <x v="2"/>
    <x v="2"/>
    <s v="C639"/>
    <x v="951"/>
    <s v="B1664"/>
    <x v="969"/>
    <x v="0"/>
    <n v="10.25"/>
    <n v="4"/>
    <n v="41"/>
    <x v="2"/>
    <x v="0"/>
  </r>
  <r>
    <s v="O3470"/>
    <d v="2025-04-21T00:00:00"/>
    <x v="1"/>
    <x v="7"/>
    <x v="0"/>
    <s v="C749"/>
    <x v="593"/>
    <s v="B1352"/>
    <x v="840"/>
    <x v="0"/>
    <n v="32.840000000000003"/>
    <n v="2"/>
    <n v="65.680000000000007"/>
    <x v="2"/>
    <x v="2"/>
  </r>
  <r>
    <s v="O2170"/>
    <d v="2024-05-04T00:00:00"/>
    <x v="6"/>
    <x v="4"/>
    <x v="1"/>
    <s v="C974"/>
    <x v="229"/>
    <s v="B1270"/>
    <x v="800"/>
    <x v="1"/>
    <n v="14.82"/>
    <n v="2"/>
    <n v="29.64"/>
    <x v="2"/>
    <x v="3"/>
  </r>
  <r>
    <s v="O3979"/>
    <d v="2024-04-05T00:00:00"/>
    <x v="2"/>
    <x v="7"/>
    <x v="1"/>
    <s v="C853"/>
    <x v="50"/>
    <s v="B1788"/>
    <x v="341"/>
    <x v="2"/>
    <n v="45.37"/>
    <n v="3"/>
    <n v="136.11000000000001"/>
    <x v="1"/>
    <x v="7"/>
  </r>
  <r>
    <s v="O3934"/>
    <d v="2023-10-12T00:00:00"/>
    <x v="5"/>
    <x v="10"/>
    <x v="2"/>
    <s v="C660"/>
    <x v="642"/>
    <s v="B1077"/>
    <x v="360"/>
    <x v="2"/>
    <n v="39.85"/>
    <n v="1"/>
    <n v="39.85"/>
    <x v="0"/>
    <x v="3"/>
  </r>
  <r>
    <s v="O1942"/>
    <d v="2024-05-25T00:00:00"/>
    <x v="6"/>
    <x v="4"/>
    <x v="1"/>
    <s v="C483"/>
    <x v="308"/>
    <s v="B1694"/>
    <x v="970"/>
    <x v="0"/>
    <n v="45.25"/>
    <n v="5"/>
    <n v="226.25"/>
    <x v="1"/>
    <x v="1"/>
  </r>
  <r>
    <s v="O2200"/>
    <d v="2025-04-08T00:00:00"/>
    <x v="4"/>
    <x v="7"/>
    <x v="0"/>
    <s v="C406"/>
    <x v="74"/>
    <s v="B1250"/>
    <x v="637"/>
    <x v="0"/>
    <n v="30.14"/>
    <n v="5"/>
    <n v="150.69999999999999"/>
    <x v="0"/>
    <x v="0"/>
  </r>
  <r>
    <s v="O2188"/>
    <d v="2023-04-10T00:00:00"/>
    <x v="1"/>
    <x v="7"/>
    <x v="2"/>
    <s v="C975"/>
    <x v="380"/>
    <s v="B1765"/>
    <x v="971"/>
    <x v="1"/>
    <n v="29.96"/>
    <n v="5"/>
    <n v="149.80000000000001"/>
    <x v="1"/>
    <x v="0"/>
  </r>
  <r>
    <s v="O3170"/>
    <d v="2025-05-12T00:00:00"/>
    <x v="1"/>
    <x v="4"/>
    <x v="0"/>
    <s v="C127"/>
    <x v="109"/>
    <s v="B1091"/>
    <x v="408"/>
    <x v="2"/>
    <n v="36.35"/>
    <n v="2"/>
    <n v="72.7"/>
    <x v="2"/>
    <x v="5"/>
  </r>
  <r>
    <s v="O3053"/>
    <d v="2024-06-03T00:00:00"/>
    <x v="1"/>
    <x v="1"/>
    <x v="1"/>
    <s v="C699"/>
    <x v="640"/>
    <s v="B1598"/>
    <x v="711"/>
    <x v="0"/>
    <n v="26.43"/>
    <n v="5"/>
    <n v="132.15"/>
    <x v="2"/>
    <x v="2"/>
  </r>
  <r>
    <s v="O3903"/>
    <d v="2023-05-01T00:00:00"/>
    <x v="1"/>
    <x v="4"/>
    <x v="2"/>
    <s v="C346"/>
    <x v="144"/>
    <s v="B1195"/>
    <x v="836"/>
    <x v="2"/>
    <n v="26.17"/>
    <n v="1"/>
    <n v="26.17"/>
    <x v="2"/>
    <x v="2"/>
  </r>
  <r>
    <s v="O3736"/>
    <d v="2023-02-18T00:00:00"/>
    <x v="6"/>
    <x v="3"/>
    <x v="2"/>
    <s v="C240"/>
    <x v="462"/>
    <s v="B1082"/>
    <x v="159"/>
    <x v="2"/>
    <n v="49.28"/>
    <n v="2"/>
    <n v="98.56"/>
    <x v="0"/>
    <x v="5"/>
  </r>
  <r>
    <s v="O1875"/>
    <d v="2024-01-05T00:00:00"/>
    <x v="2"/>
    <x v="11"/>
    <x v="1"/>
    <s v="C217"/>
    <x v="748"/>
    <s v="B1611"/>
    <x v="129"/>
    <x v="0"/>
    <n v="19.36"/>
    <n v="5"/>
    <n v="96.8"/>
    <x v="2"/>
    <x v="0"/>
  </r>
  <r>
    <s v="O3769"/>
    <d v="2024-06-01T00:00:00"/>
    <x v="6"/>
    <x v="1"/>
    <x v="1"/>
    <s v="C654"/>
    <x v="952"/>
    <s v="B1668"/>
    <x v="680"/>
    <x v="1"/>
    <n v="29.46"/>
    <n v="2"/>
    <n v="58.92"/>
    <x v="0"/>
    <x v="3"/>
  </r>
  <r>
    <s v="O3601"/>
    <d v="2024-09-09T00:00:00"/>
    <x v="1"/>
    <x v="6"/>
    <x v="1"/>
    <s v="C657"/>
    <x v="953"/>
    <s v="B1432"/>
    <x v="696"/>
    <x v="3"/>
    <n v="10.48"/>
    <n v="1"/>
    <n v="10.48"/>
    <x v="0"/>
    <x v="2"/>
  </r>
  <r>
    <s v="O1156"/>
    <d v="2024-11-11T00:00:00"/>
    <x v="1"/>
    <x v="5"/>
    <x v="1"/>
    <s v="C473"/>
    <x v="595"/>
    <s v="B1510"/>
    <x v="972"/>
    <x v="3"/>
    <n v="43.1"/>
    <n v="3"/>
    <n v="129.30000000000001"/>
    <x v="0"/>
    <x v="7"/>
  </r>
  <r>
    <s v="O2483"/>
    <d v="2023-05-13T00:00:00"/>
    <x v="6"/>
    <x v="4"/>
    <x v="2"/>
    <s v="C852"/>
    <x v="621"/>
    <s v="B1320"/>
    <x v="135"/>
    <x v="0"/>
    <n v="15.28"/>
    <n v="2"/>
    <n v="30.56"/>
    <x v="2"/>
    <x v="1"/>
  </r>
  <r>
    <s v="O2007"/>
    <d v="2023-12-16T00:00:00"/>
    <x v="6"/>
    <x v="9"/>
    <x v="2"/>
    <s v="C746"/>
    <x v="954"/>
    <s v="B1901"/>
    <x v="383"/>
    <x v="2"/>
    <n v="38.81"/>
    <n v="1"/>
    <n v="38.81"/>
    <x v="2"/>
    <x v="0"/>
  </r>
  <r>
    <s v="O2988"/>
    <d v="2024-10-16T00:00:00"/>
    <x v="3"/>
    <x v="10"/>
    <x v="1"/>
    <s v="C687"/>
    <x v="862"/>
    <s v="B1912"/>
    <x v="132"/>
    <x v="2"/>
    <n v="12.87"/>
    <n v="2"/>
    <n v="25.74"/>
    <x v="0"/>
    <x v="7"/>
  </r>
  <r>
    <s v="O1214"/>
    <d v="2024-03-03T00:00:00"/>
    <x v="0"/>
    <x v="0"/>
    <x v="1"/>
    <s v="C699"/>
    <x v="955"/>
    <s v="B1717"/>
    <x v="973"/>
    <x v="3"/>
    <n v="26.88"/>
    <n v="2"/>
    <n v="53.76"/>
    <x v="0"/>
    <x v="4"/>
  </r>
  <r>
    <s v="O1586"/>
    <d v="2023-03-24T00:00:00"/>
    <x v="2"/>
    <x v="0"/>
    <x v="2"/>
    <s v="C993"/>
    <x v="779"/>
    <s v="B1861"/>
    <x v="974"/>
    <x v="1"/>
    <n v="10.78"/>
    <n v="4"/>
    <n v="43.12"/>
    <x v="1"/>
    <x v="4"/>
  </r>
  <r>
    <s v="O2635"/>
    <d v="2025-02-25T00:00:00"/>
    <x v="4"/>
    <x v="3"/>
    <x v="0"/>
    <s v="C876"/>
    <x v="576"/>
    <s v="B1654"/>
    <x v="318"/>
    <x v="2"/>
    <n v="25.28"/>
    <n v="3"/>
    <n v="75.84"/>
    <x v="2"/>
    <x v="2"/>
  </r>
  <r>
    <s v="O1823"/>
    <d v="2023-06-20T00:00:00"/>
    <x v="4"/>
    <x v="1"/>
    <x v="2"/>
    <s v="C994"/>
    <x v="956"/>
    <s v="B1757"/>
    <x v="975"/>
    <x v="1"/>
    <n v="37.49"/>
    <n v="3"/>
    <n v="112.47"/>
    <x v="3"/>
    <x v="7"/>
  </r>
  <r>
    <s v="O2004"/>
    <d v="2024-08-23T00:00:00"/>
    <x v="2"/>
    <x v="8"/>
    <x v="1"/>
    <s v="C744"/>
    <x v="957"/>
    <s v="B1096"/>
    <x v="976"/>
    <x v="2"/>
    <n v="12.13"/>
    <n v="5"/>
    <n v="60.65"/>
    <x v="0"/>
    <x v="4"/>
  </r>
  <r>
    <s v="O2389"/>
    <d v="2023-04-11T00:00:00"/>
    <x v="4"/>
    <x v="7"/>
    <x v="2"/>
    <s v="C865"/>
    <x v="703"/>
    <s v="B1395"/>
    <x v="153"/>
    <x v="2"/>
    <n v="35.979999999999997"/>
    <n v="2"/>
    <n v="71.959999999999994"/>
    <x v="2"/>
    <x v="5"/>
  </r>
  <r>
    <s v="O2574"/>
    <d v="2023-05-01T00:00:00"/>
    <x v="1"/>
    <x v="4"/>
    <x v="2"/>
    <s v="C842"/>
    <x v="607"/>
    <s v="B1521"/>
    <x v="320"/>
    <x v="2"/>
    <n v="30.28"/>
    <n v="5"/>
    <n v="151.4"/>
    <x v="2"/>
    <x v="2"/>
  </r>
  <r>
    <s v="O1961"/>
    <d v="2023-10-23T00:00:00"/>
    <x v="1"/>
    <x v="10"/>
    <x v="2"/>
    <s v="C464"/>
    <x v="629"/>
    <s v="B1809"/>
    <x v="907"/>
    <x v="1"/>
    <n v="40.58"/>
    <n v="5"/>
    <n v="202.9"/>
    <x v="3"/>
    <x v="0"/>
  </r>
  <r>
    <s v="O1714"/>
    <d v="2024-12-09T00:00:00"/>
    <x v="1"/>
    <x v="9"/>
    <x v="1"/>
    <s v="C473"/>
    <x v="477"/>
    <s v="B1938"/>
    <x v="977"/>
    <x v="3"/>
    <n v="29.91"/>
    <n v="2"/>
    <n v="59.82"/>
    <x v="3"/>
    <x v="2"/>
  </r>
  <r>
    <s v="O3507"/>
    <d v="2023-06-23T00:00:00"/>
    <x v="2"/>
    <x v="1"/>
    <x v="2"/>
    <s v="C946"/>
    <x v="763"/>
    <s v="B1684"/>
    <x v="455"/>
    <x v="0"/>
    <n v="41.33"/>
    <n v="1"/>
    <n v="41.33"/>
    <x v="0"/>
    <x v="6"/>
  </r>
  <r>
    <s v="O2465"/>
    <d v="2023-02-02T00:00:00"/>
    <x v="5"/>
    <x v="3"/>
    <x v="2"/>
    <s v="C958"/>
    <x v="683"/>
    <s v="B1283"/>
    <x v="904"/>
    <x v="3"/>
    <n v="17.11"/>
    <n v="5"/>
    <n v="85.55"/>
    <x v="0"/>
    <x v="6"/>
  </r>
  <r>
    <s v="O1683"/>
    <d v="2023-01-12T00:00:00"/>
    <x v="5"/>
    <x v="11"/>
    <x v="2"/>
    <s v="C636"/>
    <x v="539"/>
    <s v="B1445"/>
    <x v="749"/>
    <x v="1"/>
    <n v="47.21"/>
    <n v="2"/>
    <n v="94.42"/>
    <x v="0"/>
    <x v="0"/>
  </r>
  <r>
    <s v="O3087"/>
    <d v="2023-11-02T00:00:00"/>
    <x v="5"/>
    <x v="5"/>
    <x v="2"/>
    <s v="C328"/>
    <x v="895"/>
    <s v="B1963"/>
    <x v="217"/>
    <x v="1"/>
    <n v="16.78"/>
    <n v="3"/>
    <n v="50.34"/>
    <x v="2"/>
    <x v="3"/>
  </r>
  <r>
    <s v="O1067"/>
    <d v="2024-12-15T00:00:00"/>
    <x v="0"/>
    <x v="9"/>
    <x v="1"/>
    <s v="C116"/>
    <x v="958"/>
    <s v="B1232"/>
    <x v="444"/>
    <x v="3"/>
    <n v="43.12"/>
    <n v="3"/>
    <n v="129.36000000000001"/>
    <x v="3"/>
    <x v="3"/>
  </r>
  <r>
    <s v="O1821"/>
    <d v="2024-10-08T00:00:00"/>
    <x v="4"/>
    <x v="10"/>
    <x v="1"/>
    <s v="C106"/>
    <x v="62"/>
    <s v="B1273"/>
    <x v="166"/>
    <x v="3"/>
    <n v="28.71"/>
    <n v="4"/>
    <n v="114.84"/>
    <x v="1"/>
    <x v="7"/>
  </r>
  <r>
    <s v="O2042"/>
    <d v="2024-07-11T00:00:00"/>
    <x v="5"/>
    <x v="2"/>
    <x v="1"/>
    <s v="C495"/>
    <x v="906"/>
    <s v="B1489"/>
    <x v="419"/>
    <x v="1"/>
    <n v="34.950000000000003"/>
    <n v="5"/>
    <n v="174.75"/>
    <x v="0"/>
    <x v="4"/>
  </r>
  <r>
    <s v="O1783"/>
    <d v="2023-05-27T00:00:00"/>
    <x v="6"/>
    <x v="4"/>
    <x v="2"/>
    <s v="C247"/>
    <x v="959"/>
    <s v="B1062"/>
    <x v="978"/>
    <x v="1"/>
    <n v="15.68"/>
    <n v="5"/>
    <n v="78.400000000000006"/>
    <x v="3"/>
    <x v="4"/>
  </r>
  <r>
    <s v="O2597"/>
    <d v="2024-03-24T00:00:00"/>
    <x v="0"/>
    <x v="0"/>
    <x v="1"/>
    <s v="C682"/>
    <x v="741"/>
    <s v="B1420"/>
    <x v="979"/>
    <x v="1"/>
    <n v="36.770000000000003"/>
    <n v="3"/>
    <n v="110.31"/>
    <x v="2"/>
    <x v="6"/>
  </r>
  <r>
    <s v="O2577"/>
    <d v="2022-11-07T00:00:00"/>
    <x v="1"/>
    <x v="5"/>
    <x v="3"/>
    <s v="C591"/>
    <x v="441"/>
    <s v="B1702"/>
    <x v="980"/>
    <x v="0"/>
    <n v="19.489999999999998"/>
    <n v="5"/>
    <n v="97.45"/>
    <x v="0"/>
    <x v="6"/>
  </r>
  <r>
    <s v="O2508"/>
    <d v="2023-10-06T00:00:00"/>
    <x v="2"/>
    <x v="10"/>
    <x v="2"/>
    <s v="C788"/>
    <x v="348"/>
    <s v="B1856"/>
    <x v="91"/>
    <x v="1"/>
    <n v="17.95"/>
    <n v="2"/>
    <n v="35.9"/>
    <x v="0"/>
    <x v="2"/>
  </r>
  <r>
    <s v="O1375"/>
    <d v="2023-05-10T00:00:00"/>
    <x v="3"/>
    <x v="4"/>
    <x v="2"/>
    <s v="C887"/>
    <x v="960"/>
    <s v="B1492"/>
    <x v="203"/>
    <x v="3"/>
    <n v="33.65"/>
    <n v="2"/>
    <n v="67.3"/>
    <x v="0"/>
    <x v="7"/>
  </r>
  <r>
    <s v="O1071"/>
    <d v="2024-01-22T00:00:00"/>
    <x v="1"/>
    <x v="11"/>
    <x v="1"/>
    <s v="C595"/>
    <x v="45"/>
    <s v="B1777"/>
    <x v="247"/>
    <x v="2"/>
    <n v="28.38"/>
    <n v="2"/>
    <n v="56.76"/>
    <x v="3"/>
    <x v="1"/>
  </r>
  <r>
    <s v="O2762"/>
    <d v="2025-05-06T00:00:00"/>
    <x v="4"/>
    <x v="4"/>
    <x v="0"/>
    <s v="C358"/>
    <x v="320"/>
    <s v="B1056"/>
    <x v="481"/>
    <x v="3"/>
    <n v="22.52"/>
    <n v="1"/>
    <n v="22.52"/>
    <x v="1"/>
    <x v="7"/>
  </r>
  <r>
    <s v="O2763"/>
    <d v="2023-06-28T00:00:00"/>
    <x v="3"/>
    <x v="1"/>
    <x v="2"/>
    <s v="C589"/>
    <x v="555"/>
    <s v="B1349"/>
    <x v="193"/>
    <x v="2"/>
    <n v="25.35"/>
    <n v="2"/>
    <n v="50.7"/>
    <x v="2"/>
    <x v="3"/>
  </r>
  <r>
    <s v="O3925"/>
    <d v="2024-01-23T00:00:00"/>
    <x v="4"/>
    <x v="11"/>
    <x v="1"/>
    <s v="C672"/>
    <x v="961"/>
    <s v="B1508"/>
    <x v="981"/>
    <x v="3"/>
    <n v="25.1"/>
    <n v="2"/>
    <n v="50.2"/>
    <x v="0"/>
    <x v="2"/>
  </r>
  <r>
    <s v="O2043"/>
    <d v="2024-05-25T00:00:00"/>
    <x v="6"/>
    <x v="4"/>
    <x v="1"/>
    <s v="C845"/>
    <x v="962"/>
    <s v="B1332"/>
    <x v="172"/>
    <x v="3"/>
    <n v="33.700000000000003"/>
    <n v="3"/>
    <n v="101.1"/>
    <x v="1"/>
    <x v="2"/>
  </r>
  <r>
    <s v="O2131"/>
    <d v="2023-03-07T00:00:00"/>
    <x v="4"/>
    <x v="0"/>
    <x v="2"/>
    <s v="C946"/>
    <x v="963"/>
    <s v="B1198"/>
    <x v="982"/>
    <x v="1"/>
    <n v="35.450000000000003"/>
    <n v="5"/>
    <n v="177.25"/>
    <x v="1"/>
    <x v="1"/>
  </r>
  <r>
    <s v="O3702"/>
    <d v="2025-02-01T00:00:00"/>
    <x v="6"/>
    <x v="3"/>
    <x v="0"/>
    <s v="C862"/>
    <x v="221"/>
    <s v="B1229"/>
    <x v="81"/>
    <x v="2"/>
    <n v="49.16"/>
    <n v="2"/>
    <n v="98.32"/>
    <x v="2"/>
    <x v="2"/>
  </r>
  <r>
    <s v="O2149"/>
    <d v="2024-07-06T00:00:00"/>
    <x v="6"/>
    <x v="2"/>
    <x v="1"/>
    <s v="C746"/>
    <x v="964"/>
    <s v="B1223"/>
    <x v="215"/>
    <x v="3"/>
    <n v="5.88"/>
    <n v="3"/>
    <n v="17.64"/>
    <x v="3"/>
    <x v="7"/>
  </r>
  <r>
    <s v="O3032"/>
    <d v="2024-10-14T00:00:00"/>
    <x v="1"/>
    <x v="10"/>
    <x v="1"/>
    <s v="C758"/>
    <x v="476"/>
    <s v="B1278"/>
    <x v="578"/>
    <x v="0"/>
    <n v="27"/>
    <n v="3"/>
    <n v="81"/>
    <x v="0"/>
    <x v="7"/>
  </r>
  <r>
    <s v="O2294"/>
    <d v="2022-09-14T00:00:00"/>
    <x v="3"/>
    <x v="6"/>
    <x v="3"/>
    <s v="C812"/>
    <x v="811"/>
    <s v="B1073"/>
    <x v="983"/>
    <x v="0"/>
    <n v="41.51"/>
    <n v="3"/>
    <n v="124.53"/>
    <x v="2"/>
    <x v="3"/>
  </r>
  <r>
    <s v="O3793"/>
    <d v="2023-09-04T00:00:00"/>
    <x v="1"/>
    <x v="6"/>
    <x v="2"/>
    <s v="C456"/>
    <x v="325"/>
    <s v="B1943"/>
    <x v="183"/>
    <x v="2"/>
    <n v="5.0999999999999996"/>
    <n v="4"/>
    <n v="20.399999999999999"/>
    <x v="1"/>
    <x v="0"/>
  </r>
  <r>
    <s v="O3218"/>
    <d v="2025-08-02T00:00:00"/>
    <x v="6"/>
    <x v="8"/>
    <x v="0"/>
    <s v="C344"/>
    <x v="965"/>
    <s v="B1542"/>
    <x v="984"/>
    <x v="0"/>
    <n v="32.020000000000003"/>
    <n v="4"/>
    <n v="128.08000000000001"/>
    <x v="1"/>
    <x v="1"/>
  </r>
  <r>
    <s v="O3869"/>
    <d v="2024-01-14T00:00:00"/>
    <x v="0"/>
    <x v="11"/>
    <x v="1"/>
    <s v="C351"/>
    <x v="966"/>
    <s v="B1922"/>
    <x v="587"/>
    <x v="3"/>
    <n v="20.440000000000001"/>
    <n v="5"/>
    <n v="102.2"/>
    <x v="0"/>
    <x v="6"/>
  </r>
  <r>
    <s v="O1051"/>
    <d v="2023-10-02T00:00:00"/>
    <x v="1"/>
    <x v="10"/>
    <x v="2"/>
    <s v="C806"/>
    <x v="967"/>
    <s v="B1406"/>
    <x v="985"/>
    <x v="0"/>
    <n v="31.21"/>
    <n v="3"/>
    <n v="93.63"/>
    <x v="0"/>
    <x v="7"/>
  </r>
  <r>
    <s v="O2364"/>
    <d v="2023-03-23T00:00:00"/>
    <x v="5"/>
    <x v="0"/>
    <x v="2"/>
    <s v="C365"/>
    <x v="654"/>
    <s v="B1916"/>
    <x v="27"/>
    <x v="2"/>
    <n v="19.489999999999998"/>
    <n v="3"/>
    <n v="58.47"/>
    <x v="2"/>
    <x v="0"/>
  </r>
  <r>
    <s v="O3190"/>
    <d v="2023-09-05T00:00:00"/>
    <x v="4"/>
    <x v="6"/>
    <x v="2"/>
    <s v="C987"/>
    <x v="297"/>
    <s v="B1963"/>
    <x v="499"/>
    <x v="2"/>
    <n v="10.09"/>
    <n v="3"/>
    <n v="30.27"/>
    <x v="1"/>
    <x v="6"/>
  </r>
  <r>
    <s v="O3762"/>
    <d v="2024-07-04T00:00:00"/>
    <x v="5"/>
    <x v="2"/>
    <x v="1"/>
    <s v="C266"/>
    <x v="620"/>
    <s v="B1820"/>
    <x v="986"/>
    <x v="0"/>
    <n v="39.78"/>
    <n v="5"/>
    <n v="198.9"/>
    <x v="0"/>
    <x v="6"/>
  </r>
  <r>
    <s v="O1981"/>
    <d v="2023-10-09T00:00:00"/>
    <x v="1"/>
    <x v="10"/>
    <x v="2"/>
    <s v="C328"/>
    <x v="968"/>
    <s v="B1015"/>
    <x v="772"/>
    <x v="2"/>
    <n v="10.43"/>
    <n v="3"/>
    <n v="31.29"/>
    <x v="2"/>
    <x v="1"/>
  </r>
  <r>
    <s v="O2527"/>
    <d v="2022-10-17T00:00:00"/>
    <x v="1"/>
    <x v="10"/>
    <x v="3"/>
    <s v="C558"/>
    <x v="648"/>
    <s v="B1536"/>
    <x v="852"/>
    <x v="3"/>
    <n v="25.63"/>
    <n v="2"/>
    <n v="51.26"/>
    <x v="2"/>
    <x v="3"/>
  </r>
  <r>
    <s v="O2118"/>
    <d v="2023-01-09T00:00:00"/>
    <x v="1"/>
    <x v="11"/>
    <x v="2"/>
    <s v="C350"/>
    <x v="587"/>
    <s v="B1514"/>
    <x v="987"/>
    <x v="3"/>
    <n v="23.01"/>
    <n v="1"/>
    <n v="23.01"/>
    <x v="1"/>
    <x v="4"/>
  </r>
  <r>
    <s v="O2991"/>
    <d v="2025-02-26T00:00:00"/>
    <x v="3"/>
    <x v="3"/>
    <x v="0"/>
    <s v="C944"/>
    <x v="628"/>
    <s v="B1708"/>
    <x v="134"/>
    <x v="1"/>
    <n v="39.799999999999997"/>
    <n v="1"/>
    <n v="39.799999999999997"/>
    <x v="0"/>
    <x v="5"/>
  </r>
  <r>
    <s v="O2747"/>
    <d v="2024-01-22T00:00:00"/>
    <x v="1"/>
    <x v="11"/>
    <x v="1"/>
    <s v="C400"/>
    <x v="865"/>
    <s v="B1825"/>
    <x v="964"/>
    <x v="2"/>
    <n v="14.61"/>
    <n v="2"/>
    <n v="29.22"/>
    <x v="2"/>
    <x v="5"/>
  </r>
  <r>
    <s v="O3878"/>
    <d v="2025-05-31T00:00:00"/>
    <x v="6"/>
    <x v="4"/>
    <x v="0"/>
    <s v="C880"/>
    <x v="643"/>
    <s v="B1350"/>
    <x v="962"/>
    <x v="2"/>
    <n v="17.12"/>
    <n v="4"/>
    <n v="68.48"/>
    <x v="0"/>
    <x v="0"/>
  </r>
  <r>
    <s v="O2093"/>
    <d v="2023-10-26T00:00:00"/>
    <x v="5"/>
    <x v="10"/>
    <x v="2"/>
    <s v="C760"/>
    <x v="65"/>
    <s v="B1345"/>
    <x v="897"/>
    <x v="2"/>
    <n v="8.17"/>
    <n v="5"/>
    <n v="40.85"/>
    <x v="2"/>
    <x v="1"/>
  </r>
  <r>
    <s v="O2183"/>
    <d v="2024-11-01T00:00:00"/>
    <x v="2"/>
    <x v="5"/>
    <x v="1"/>
    <s v="C101"/>
    <x v="581"/>
    <s v="B1599"/>
    <x v="453"/>
    <x v="0"/>
    <n v="24.01"/>
    <n v="5"/>
    <n v="120.05"/>
    <x v="1"/>
    <x v="3"/>
  </r>
  <r>
    <s v="O2210"/>
    <d v="2024-01-17T00:00:00"/>
    <x v="3"/>
    <x v="11"/>
    <x v="1"/>
    <s v="C671"/>
    <x v="52"/>
    <s v="B1954"/>
    <x v="77"/>
    <x v="0"/>
    <n v="16.88"/>
    <n v="4"/>
    <n v="67.52"/>
    <x v="1"/>
    <x v="7"/>
  </r>
  <r>
    <s v="O1908"/>
    <d v="2023-09-03T00:00:00"/>
    <x v="0"/>
    <x v="6"/>
    <x v="2"/>
    <s v="C791"/>
    <x v="969"/>
    <s v="B1854"/>
    <x v="988"/>
    <x v="2"/>
    <n v="25.26"/>
    <n v="1"/>
    <n v="25.26"/>
    <x v="3"/>
    <x v="0"/>
  </r>
  <r>
    <s v="O2890"/>
    <d v="2023-07-30T00:00:00"/>
    <x v="0"/>
    <x v="2"/>
    <x v="2"/>
    <s v="C895"/>
    <x v="853"/>
    <s v="B1927"/>
    <x v="989"/>
    <x v="0"/>
    <n v="28.1"/>
    <n v="2"/>
    <n v="56.2"/>
    <x v="2"/>
    <x v="0"/>
  </r>
  <r>
    <s v="O2060"/>
    <d v="2024-12-16T00:00:00"/>
    <x v="1"/>
    <x v="9"/>
    <x v="1"/>
    <s v="C716"/>
    <x v="42"/>
    <s v="B1746"/>
    <x v="602"/>
    <x v="2"/>
    <n v="48.84"/>
    <n v="4"/>
    <n v="195.36"/>
    <x v="2"/>
    <x v="1"/>
  </r>
  <r>
    <s v="O2120"/>
    <d v="2023-06-20T00:00:00"/>
    <x v="4"/>
    <x v="1"/>
    <x v="2"/>
    <s v="C739"/>
    <x v="767"/>
    <s v="B1495"/>
    <x v="990"/>
    <x v="3"/>
    <n v="8.8000000000000007"/>
    <n v="1"/>
    <n v="8.8000000000000007"/>
    <x v="0"/>
    <x v="2"/>
  </r>
  <r>
    <s v="O3801"/>
    <d v="2025-04-28T00:00:00"/>
    <x v="1"/>
    <x v="7"/>
    <x v="0"/>
    <s v="C273"/>
    <x v="329"/>
    <s v="B1647"/>
    <x v="701"/>
    <x v="1"/>
    <n v="34.5"/>
    <n v="5"/>
    <n v="172.5"/>
    <x v="2"/>
    <x v="2"/>
  </r>
  <r>
    <s v="O2916"/>
    <d v="2023-07-23T00:00:00"/>
    <x v="0"/>
    <x v="2"/>
    <x v="2"/>
    <s v="C300"/>
    <x v="970"/>
    <s v="B1179"/>
    <x v="652"/>
    <x v="0"/>
    <n v="42.23"/>
    <n v="1"/>
    <n v="42.23"/>
    <x v="0"/>
    <x v="7"/>
  </r>
  <r>
    <s v="O2226"/>
    <d v="2022-09-08T00:00:00"/>
    <x v="5"/>
    <x v="6"/>
    <x v="3"/>
    <s v="C911"/>
    <x v="559"/>
    <s v="B1169"/>
    <x v="471"/>
    <x v="1"/>
    <n v="28.52"/>
    <n v="1"/>
    <n v="28.52"/>
    <x v="2"/>
    <x v="0"/>
  </r>
  <r>
    <s v="O1994"/>
    <d v="2023-10-02T00:00:00"/>
    <x v="1"/>
    <x v="10"/>
    <x v="2"/>
    <s v="C737"/>
    <x v="971"/>
    <s v="B1029"/>
    <x v="991"/>
    <x v="0"/>
    <n v="28.17"/>
    <n v="2"/>
    <n v="56.34"/>
    <x v="0"/>
    <x v="4"/>
  </r>
  <r>
    <s v="O1980"/>
    <d v="2023-02-02T00:00:00"/>
    <x v="5"/>
    <x v="3"/>
    <x v="2"/>
    <s v="C706"/>
    <x v="739"/>
    <s v="B1999"/>
    <x v="992"/>
    <x v="2"/>
    <n v="7.83"/>
    <n v="2"/>
    <n v="15.66"/>
    <x v="0"/>
    <x v="1"/>
  </r>
  <r>
    <s v="O3708"/>
    <d v="2023-12-19T00:00:00"/>
    <x v="4"/>
    <x v="9"/>
    <x v="2"/>
    <s v="C708"/>
    <x v="353"/>
    <s v="B1759"/>
    <x v="966"/>
    <x v="0"/>
    <n v="13.35"/>
    <n v="2"/>
    <n v="26.7"/>
    <x v="2"/>
    <x v="0"/>
  </r>
  <r>
    <s v="O2011"/>
    <d v="2024-07-17T00:00:00"/>
    <x v="3"/>
    <x v="2"/>
    <x v="1"/>
    <s v="C573"/>
    <x v="504"/>
    <s v="B1493"/>
    <x v="915"/>
    <x v="0"/>
    <n v="7.57"/>
    <n v="2"/>
    <n v="15.14"/>
    <x v="2"/>
    <x v="7"/>
  </r>
  <r>
    <s v="O2998"/>
    <d v="2023-12-14T00:00:00"/>
    <x v="5"/>
    <x v="9"/>
    <x v="2"/>
    <s v="C787"/>
    <x v="972"/>
    <s v="B1841"/>
    <x v="271"/>
    <x v="2"/>
    <n v="22.66"/>
    <n v="2"/>
    <n v="45.32"/>
    <x v="0"/>
    <x v="1"/>
  </r>
  <r>
    <s v="O1083"/>
    <d v="2023-09-21T00:00:00"/>
    <x v="5"/>
    <x v="6"/>
    <x v="2"/>
    <s v="C179"/>
    <x v="225"/>
    <s v="B1468"/>
    <x v="535"/>
    <x v="0"/>
    <n v="43.44"/>
    <n v="1"/>
    <n v="43.44"/>
    <x v="1"/>
    <x v="0"/>
  </r>
  <r>
    <s v="O1588"/>
    <d v="2023-07-22T00:00:00"/>
    <x v="6"/>
    <x v="2"/>
    <x v="2"/>
    <s v="C637"/>
    <x v="887"/>
    <s v="B1987"/>
    <x v="5"/>
    <x v="3"/>
    <n v="15.01"/>
    <n v="2"/>
    <n v="30.02"/>
    <x v="0"/>
    <x v="3"/>
  </r>
  <r>
    <s v="O2908"/>
    <d v="2025-07-30T00:00:00"/>
    <x v="3"/>
    <x v="2"/>
    <x v="0"/>
    <s v="C531"/>
    <x v="937"/>
    <s v="B1620"/>
    <x v="581"/>
    <x v="0"/>
    <n v="5.85"/>
    <n v="4"/>
    <n v="23.4"/>
    <x v="2"/>
    <x v="2"/>
  </r>
  <r>
    <s v="O2641"/>
    <d v="2023-09-11T00:00:00"/>
    <x v="1"/>
    <x v="6"/>
    <x v="2"/>
    <s v="C613"/>
    <x v="973"/>
    <s v="B1424"/>
    <x v="968"/>
    <x v="0"/>
    <n v="16.989999999999998"/>
    <n v="4"/>
    <n v="67.959999999999994"/>
    <x v="2"/>
    <x v="3"/>
  </r>
  <r>
    <s v="O3168"/>
    <d v="2022-10-22T00:00:00"/>
    <x v="6"/>
    <x v="10"/>
    <x v="3"/>
    <s v="C252"/>
    <x v="110"/>
    <s v="B1466"/>
    <x v="85"/>
    <x v="1"/>
    <n v="32.229999999999997"/>
    <n v="1"/>
    <n v="32.229999999999997"/>
    <x v="2"/>
    <x v="2"/>
  </r>
  <r>
    <s v="O3349"/>
    <d v="2023-03-16T00:00:00"/>
    <x v="5"/>
    <x v="0"/>
    <x v="2"/>
    <s v="C659"/>
    <x v="711"/>
    <s v="B1307"/>
    <x v="993"/>
    <x v="0"/>
    <n v="48.53"/>
    <n v="1"/>
    <n v="48.53"/>
    <x v="2"/>
    <x v="2"/>
  </r>
  <r>
    <s v="O2573"/>
    <d v="2023-12-09T00:00:00"/>
    <x v="6"/>
    <x v="9"/>
    <x v="2"/>
    <s v="C484"/>
    <x v="624"/>
    <s v="B1073"/>
    <x v="983"/>
    <x v="3"/>
    <n v="41.96"/>
    <n v="3"/>
    <n v="125.88"/>
    <x v="0"/>
    <x v="7"/>
  </r>
  <r>
    <s v="O2562"/>
    <d v="2022-11-19T00:00:00"/>
    <x v="6"/>
    <x v="5"/>
    <x v="3"/>
    <s v="C559"/>
    <x v="316"/>
    <s v="B1386"/>
    <x v="994"/>
    <x v="3"/>
    <n v="26.08"/>
    <n v="3"/>
    <n v="78.239999999999995"/>
    <x v="2"/>
    <x v="0"/>
  </r>
  <r>
    <s v="O1408"/>
    <d v="2023-03-20T00:00:00"/>
    <x v="1"/>
    <x v="0"/>
    <x v="2"/>
    <s v="C313"/>
    <x v="974"/>
    <s v="B1440"/>
    <x v="450"/>
    <x v="2"/>
    <n v="35.299999999999997"/>
    <n v="2"/>
    <n v="70.599999999999994"/>
    <x v="0"/>
    <x v="2"/>
  </r>
  <r>
    <s v="O3425"/>
    <d v="2024-02-24T00:00:00"/>
    <x v="6"/>
    <x v="3"/>
    <x v="1"/>
    <s v="C871"/>
    <x v="822"/>
    <s v="B1968"/>
    <x v="864"/>
    <x v="3"/>
    <n v="40.86"/>
    <n v="2"/>
    <n v="81.72"/>
    <x v="0"/>
    <x v="1"/>
  </r>
  <r>
    <s v="O2040"/>
    <d v="2024-05-18T00:00:00"/>
    <x v="6"/>
    <x v="4"/>
    <x v="1"/>
    <s v="C246"/>
    <x v="759"/>
    <s v="B1746"/>
    <x v="995"/>
    <x v="0"/>
    <n v="33.770000000000003"/>
    <n v="2"/>
    <n v="67.540000000000006"/>
    <x v="2"/>
    <x v="3"/>
  </r>
  <r>
    <s v="O3221"/>
    <d v="2025-04-03T00:00:00"/>
    <x v="5"/>
    <x v="7"/>
    <x v="0"/>
    <s v="C151"/>
    <x v="975"/>
    <s v="B1987"/>
    <x v="546"/>
    <x v="2"/>
    <n v="36.450000000000003"/>
    <n v="5"/>
    <n v="182.25"/>
    <x v="1"/>
    <x v="6"/>
  </r>
  <r>
    <s v="O1363"/>
    <d v="2024-10-07T00:00:00"/>
    <x v="1"/>
    <x v="10"/>
    <x v="1"/>
    <s v="C133"/>
    <x v="898"/>
    <s v="B1525"/>
    <x v="996"/>
    <x v="0"/>
    <n v="26.66"/>
    <n v="2"/>
    <n v="53.32"/>
    <x v="3"/>
    <x v="2"/>
  </r>
  <r>
    <s v="O1967"/>
    <d v="2023-07-06T00:00:00"/>
    <x v="5"/>
    <x v="2"/>
    <x v="2"/>
    <s v="C211"/>
    <x v="976"/>
    <s v="B1126"/>
    <x v="142"/>
    <x v="1"/>
    <n v="6.48"/>
    <n v="3"/>
    <n v="19.440000000000001"/>
    <x v="1"/>
    <x v="4"/>
  </r>
  <r>
    <s v="O1166"/>
    <d v="2024-06-20T00:00:00"/>
    <x v="5"/>
    <x v="1"/>
    <x v="1"/>
    <s v="C659"/>
    <x v="977"/>
    <s v="B1166"/>
    <x v="997"/>
    <x v="1"/>
    <n v="41.57"/>
    <n v="3"/>
    <n v="124.71"/>
    <x v="2"/>
    <x v="4"/>
  </r>
  <r>
    <s v="O1640"/>
    <d v="2023-03-01T00:00:00"/>
    <x v="3"/>
    <x v="0"/>
    <x v="2"/>
    <s v="C794"/>
    <x v="737"/>
    <s v="B1625"/>
    <x v="998"/>
    <x v="0"/>
    <n v="49.45"/>
    <n v="4"/>
    <n v="197.8"/>
    <x v="0"/>
    <x v="3"/>
  </r>
  <r>
    <s v="O3042"/>
    <d v="2023-01-26T00:00:00"/>
    <x v="5"/>
    <x v="11"/>
    <x v="2"/>
    <s v="C936"/>
    <x v="279"/>
    <s v="B1462"/>
    <x v="189"/>
    <x v="3"/>
    <n v="36.119999999999997"/>
    <n v="2"/>
    <n v="72.239999999999995"/>
    <x v="2"/>
    <x v="2"/>
  </r>
  <r>
    <s v="O3220"/>
    <d v="2023-02-09T00:00:00"/>
    <x v="5"/>
    <x v="3"/>
    <x v="2"/>
    <s v="C217"/>
    <x v="978"/>
    <s v="B1895"/>
    <x v="956"/>
    <x v="3"/>
    <n v="39.32"/>
    <n v="4"/>
    <n v="157.28"/>
    <x v="2"/>
    <x v="0"/>
  </r>
  <r>
    <s v="O3513"/>
    <d v="2024-02-22T00:00:00"/>
    <x v="5"/>
    <x v="3"/>
    <x v="1"/>
    <s v="C109"/>
    <x v="182"/>
    <s v="B1328"/>
    <x v="79"/>
    <x v="0"/>
    <n v="40.08"/>
    <n v="5"/>
    <n v="200.4"/>
    <x v="0"/>
    <x v="2"/>
  </r>
  <r>
    <s v="O3873"/>
    <d v="2025-05-19T00:00:00"/>
    <x v="1"/>
    <x v="4"/>
    <x v="0"/>
    <s v="C299"/>
    <x v="143"/>
    <s v="B1063"/>
    <x v="612"/>
    <x v="0"/>
    <n v="33.4"/>
    <n v="5"/>
    <n v="167"/>
    <x v="2"/>
    <x v="0"/>
  </r>
  <r>
    <s v="O2781"/>
    <d v="2023-11-04T00:00:00"/>
    <x v="6"/>
    <x v="5"/>
    <x v="2"/>
    <s v="C225"/>
    <x v="162"/>
    <s v="B1963"/>
    <x v="13"/>
    <x v="0"/>
    <n v="29.93"/>
    <n v="5"/>
    <n v="149.65"/>
    <x v="2"/>
    <x v="5"/>
  </r>
  <r>
    <s v="O1390"/>
    <d v="2024-05-28T00:00:00"/>
    <x v="4"/>
    <x v="4"/>
    <x v="1"/>
    <s v="C574"/>
    <x v="979"/>
    <s v="B1474"/>
    <x v="892"/>
    <x v="2"/>
    <n v="27.16"/>
    <n v="1"/>
    <n v="27.16"/>
    <x v="2"/>
    <x v="3"/>
  </r>
  <r>
    <s v="O3139"/>
    <d v="2022-10-05T00:00:00"/>
    <x v="3"/>
    <x v="10"/>
    <x v="3"/>
    <s v="C396"/>
    <x v="556"/>
    <s v="B1141"/>
    <x v="906"/>
    <x v="1"/>
    <n v="8.8699999999999992"/>
    <n v="3"/>
    <n v="26.61"/>
    <x v="0"/>
    <x v="5"/>
  </r>
  <r>
    <s v="O2676"/>
    <d v="2023-11-11T00:00:00"/>
    <x v="6"/>
    <x v="5"/>
    <x v="2"/>
    <s v="C336"/>
    <x v="894"/>
    <s v="B1059"/>
    <x v="999"/>
    <x v="1"/>
    <n v="20.65"/>
    <n v="2"/>
    <n v="41.3"/>
    <x v="0"/>
    <x v="7"/>
  </r>
  <r>
    <s v="O1692"/>
    <d v="2023-10-18T00:00:00"/>
    <x v="3"/>
    <x v="10"/>
    <x v="2"/>
    <s v="C895"/>
    <x v="853"/>
    <s v="B1996"/>
    <x v="583"/>
    <x v="3"/>
    <n v="29.97"/>
    <n v="1"/>
    <n v="29.97"/>
    <x v="2"/>
    <x v="0"/>
  </r>
  <r>
    <s v="O1982"/>
    <d v="2024-07-01T00:00:00"/>
    <x v="1"/>
    <x v="2"/>
    <x v="1"/>
    <s v="C333"/>
    <x v="415"/>
    <s v="B1788"/>
    <x v="341"/>
    <x v="0"/>
    <n v="41.5"/>
    <n v="3"/>
    <n v="124.5"/>
    <x v="2"/>
    <x v="3"/>
  </r>
  <r>
    <s v="O3693"/>
    <d v="2023-04-10T00:00:00"/>
    <x v="1"/>
    <x v="7"/>
    <x v="2"/>
    <s v="C405"/>
    <x v="403"/>
    <s v="B1037"/>
    <x v="958"/>
    <x v="0"/>
    <n v="8.76"/>
    <n v="3"/>
    <n v="26.28"/>
    <x v="2"/>
    <x v="7"/>
  </r>
  <r>
    <s v="O3264"/>
    <d v="2022-09-26T00:00:00"/>
    <x v="1"/>
    <x v="6"/>
    <x v="3"/>
    <s v="C240"/>
    <x v="915"/>
    <s v="B1359"/>
    <x v="922"/>
    <x v="2"/>
    <n v="28.72"/>
    <n v="4"/>
    <n v="114.88"/>
    <x v="2"/>
    <x v="3"/>
  </r>
  <r>
    <s v="O3093"/>
    <d v="2024-02-03T00:00:00"/>
    <x v="6"/>
    <x v="3"/>
    <x v="1"/>
    <s v="C350"/>
    <x v="453"/>
    <s v="B1614"/>
    <x v="305"/>
    <x v="1"/>
    <n v="30.76"/>
    <n v="4"/>
    <n v="123.04"/>
    <x v="2"/>
    <x v="2"/>
  </r>
  <r>
    <s v="O1627"/>
    <d v="2023-10-27T00:00:00"/>
    <x v="2"/>
    <x v="10"/>
    <x v="2"/>
    <s v="C251"/>
    <x v="980"/>
    <s v="B1354"/>
    <x v="877"/>
    <x v="2"/>
    <n v="31.83"/>
    <n v="1"/>
    <n v="31.83"/>
    <x v="1"/>
    <x v="4"/>
  </r>
  <r>
    <s v="O3149"/>
    <d v="2025-05-16T00:00:00"/>
    <x v="2"/>
    <x v="4"/>
    <x v="0"/>
    <s v="C957"/>
    <x v="362"/>
    <s v="B1488"/>
    <x v="476"/>
    <x v="2"/>
    <n v="12.31"/>
    <n v="2"/>
    <n v="24.62"/>
    <x v="0"/>
    <x v="1"/>
  </r>
  <r>
    <s v="O3370"/>
    <d v="2023-12-01T00:00:00"/>
    <x v="2"/>
    <x v="9"/>
    <x v="2"/>
    <s v="C252"/>
    <x v="603"/>
    <s v="B1809"/>
    <x v="907"/>
    <x v="3"/>
    <n v="34.71"/>
    <n v="2"/>
    <n v="69.42"/>
    <x v="2"/>
    <x v="1"/>
  </r>
  <r>
    <s v="O3866"/>
    <d v="2023-05-20T00:00:00"/>
    <x v="6"/>
    <x v="4"/>
    <x v="2"/>
    <s v="C213"/>
    <x v="777"/>
    <s v="B1924"/>
    <x v="524"/>
    <x v="0"/>
    <n v="10.09"/>
    <n v="5"/>
    <n v="50.45"/>
    <x v="0"/>
    <x v="2"/>
  </r>
  <r>
    <s v="O3921"/>
    <d v="2022-11-28T00:00:00"/>
    <x v="1"/>
    <x v="5"/>
    <x v="3"/>
    <s v="C356"/>
    <x v="262"/>
    <s v="B1074"/>
    <x v="925"/>
    <x v="0"/>
    <n v="25.11"/>
    <n v="2"/>
    <n v="50.22"/>
    <x v="0"/>
    <x v="5"/>
  </r>
  <r>
    <s v="O2219"/>
    <d v="2024-08-01T00:00:00"/>
    <x v="5"/>
    <x v="8"/>
    <x v="1"/>
    <s v="C396"/>
    <x v="175"/>
    <s v="B1844"/>
    <x v="521"/>
    <x v="0"/>
    <n v="24.07"/>
    <n v="4"/>
    <n v="96.28"/>
    <x v="2"/>
    <x v="1"/>
  </r>
  <r>
    <s v="O3278"/>
    <d v="2024-04-14T00:00:00"/>
    <x v="0"/>
    <x v="7"/>
    <x v="1"/>
    <s v="C317"/>
    <x v="981"/>
    <s v="B1716"/>
    <x v="625"/>
    <x v="2"/>
    <n v="54.35"/>
    <n v="5"/>
    <n v="271.75"/>
    <x v="1"/>
    <x v="2"/>
  </r>
  <r>
    <s v="O1121"/>
    <d v="2023-09-22T00:00:00"/>
    <x v="2"/>
    <x v="6"/>
    <x v="2"/>
    <s v="C657"/>
    <x v="953"/>
    <s v="B1034"/>
    <x v="1000"/>
    <x v="1"/>
    <n v="38.549999999999997"/>
    <n v="4"/>
    <n v="154.19999999999999"/>
    <x v="3"/>
    <x v="4"/>
  </r>
  <r>
    <s v="O2324"/>
    <d v="2023-09-14T00:00:00"/>
    <x v="5"/>
    <x v="6"/>
    <x v="2"/>
    <s v="C280"/>
    <x v="950"/>
    <s v="B1090"/>
    <x v="504"/>
    <x v="2"/>
    <n v="5.66"/>
    <n v="1"/>
    <n v="5.66"/>
    <x v="2"/>
    <x v="3"/>
  </r>
  <r>
    <s v="O2475"/>
    <d v="2024-09-13T00:00:00"/>
    <x v="2"/>
    <x v="6"/>
    <x v="1"/>
    <s v="C688"/>
    <x v="982"/>
    <s v="B1500"/>
    <x v="1001"/>
    <x v="1"/>
    <n v="16.29"/>
    <n v="5"/>
    <n v="81.45"/>
    <x v="0"/>
    <x v="0"/>
  </r>
  <r>
    <s v="O3285"/>
    <d v="2024-12-19T00:00:00"/>
    <x v="5"/>
    <x v="9"/>
    <x v="1"/>
    <s v="C743"/>
    <x v="468"/>
    <s v="B1418"/>
    <x v="1002"/>
    <x v="3"/>
    <n v="12.99"/>
    <n v="5"/>
    <n v="64.95"/>
    <x v="2"/>
    <x v="2"/>
  </r>
  <r>
    <s v="O1187"/>
    <d v="2023-02-04T00:00:00"/>
    <x v="6"/>
    <x v="3"/>
    <x v="2"/>
    <s v="C413"/>
    <x v="693"/>
    <s v="B1740"/>
    <x v="733"/>
    <x v="2"/>
    <n v="41.7"/>
    <n v="4"/>
    <n v="166.8"/>
    <x v="2"/>
    <x v="1"/>
  </r>
  <r>
    <s v="O3156"/>
    <d v="2025-08-15T00:00:00"/>
    <x v="2"/>
    <x v="8"/>
    <x v="0"/>
    <s v="C188"/>
    <x v="864"/>
    <s v="B1560"/>
    <x v="616"/>
    <x v="0"/>
    <n v="48.8"/>
    <n v="3"/>
    <n v="146.4"/>
    <x v="2"/>
    <x v="5"/>
  </r>
  <r>
    <s v="O1641"/>
    <d v="2024-05-30T00:00:00"/>
    <x v="5"/>
    <x v="4"/>
    <x v="1"/>
    <s v="C931"/>
    <x v="922"/>
    <s v="B1138"/>
    <x v="658"/>
    <x v="3"/>
    <n v="40.89"/>
    <n v="2"/>
    <n v="81.78"/>
    <x v="2"/>
    <x v="3"/>
  </r>
  <r>
    <s v="O3420"/>
    <d v="2025-03-14T00:00:00"/>
    <x v="2"/>
    <x v="0"/>
    <x v="0"/>
    <s v="C780"/>
    <x v="484"/>
    <s v="B1080"/>
    <x v="477"/>
    <x v="2"/>
    <n v="44.46"/>
    <n v="1"/>
    <n v="44.46"/>
    <x v="2"/>
    <x v="0"/>
  </r>
  <r>
    <s v="O1196"/>
    <d v="2024-05-22T00:00:00"/>
    <x v="3"/>
    <x v="4"/>
    <x v="1"/>
    <s v="C845"/>
    <x v="523"/>
    <s v="B1385"/>
    <x v="370"/>
    <x v="0"/>
    <n v="9.31"/>
    <n v="4"/>
    <n v="37.24"/>
    <x v="3"/>
    <x v="2"/>
  </r>
  <r>
    <s v="O1564"/>
    <d v="2024-08-06T00:00:00"/>
    <x v="4"/>
    <x v="8"/>
    <x v="1"/>
    <s v="C129"/>
    <x v="844"/>
    <s v="B1356"/>
    <x v="264"/>
    <x v="3"/>
    <n v="32"/>
    <n v="3"/>
    <n v="96"/>
    <x v="1"/>
    <x v="3"/>
  </r>
  <r>
    <s v="O3591"/>
    <d v="2024-03-09T00:00:00"/>
    <x v="6"/>
    <x v="0"/>
    <x v="1"/>
    <s v="C479"/>
    <x v="5"/>
    <s v="B1634"/>
    <x v="738"/>
    <x v="2"/>
    <n v="13.86"/>
    <n v="2"/>
    <n v="27.72"/>
    <x v="1"/>
    <x v="0"/>
  </r>
  <r>
    <s v="O2920"/>
    <d v="2025-07-28T00:00:00"/>
    <x v="1"/>
    <x v="2"/>
    <x v="0"/>
    <s v="C669"/>
    <x v="983"/>
    <s v="B1447"/>
    <x v="957"/>
    <x v="2"/>
    <n v="23.63"/>
    <n v="5"/>
    <n v="118.15"/>
    <x v="0"/>
    <x v="3"/>
  </r>
  <r>
    <s v="O2186"/>
    <d v="2024-08-19T00:00:00"/>
    <x v="1"/>
    <x v="8"/>
    <x v="1"/>
    <s v="C610"/>
    <x v="984"/>
    <s v="B1243"/>
    <x v="402"/>
    <x v="1"/>
    <n v="48.59"/>
    <n v="1"/>
    <n v="48.59"/>
    <x v="3"/>
    <x v="3"/>
  </r>
  <r>
    <s v="O1722"/>
    <d v="2023-07-30T00:00:00"/>
    <x v="0"/>
    <x v="2"/>
    <x v="2"/>
    <s v="C620"/>
    <x v="985"/>
    <s v="B1228"/>
    <x v="1003"/>
    <x v="0"/>
    <n v="29.37"/>
    <n v="1"/>
    <n v="29.37"/>
    <x v="1"/>
    <x v="3"/>
  </r>
  <r>
    <s v="O2376"/>
    <d v="2023-07-11T00:00:00"/>
    <x v="4"/>
    <x v="2"/>
    <x v="2"/>
    <s v="C498"/>
    <x v="70"/>
    <s v="B1916"/>
    <x v="659"/>
    <x v="0"/>
    <n v="24.85"/>
    <n v="4"/>
    <n v="99.4"/>
    <x v="0"/>
    <x v="2"/>
  </r>
  <r>
    <s v="O1020"/>
    <d v="2024-09-18T00:00:00"/>
    <x v="3"/>
    <x v="6"/>
    <x v="1"/>
    <s v="C936"/>
    <x v="279"/>
    <s v="B1405"/>
    <x v="1004"/>
    <x v="1"/>
    <n v="45.99"/>
    <n v="1"/>
    <n v="45.99"/>
    <x v="1"/>
    <x v="4"/>
  </r>
  <r>
    <s v="O3159"/>
    <d v="2025-01-25T00:00:00"/>
    <x v="6"/>
    <x v="11"/>
    <x v="0"/>
    <s v="C232"/>
    <x v="8"/>
    <s v="B1125"/>
    <x v="242"/>
    <x v="1"/>
    <n v="17.559999999999999"/>
    <n v="4"/>
    <n v="70.239999999999995"/>
    <x v="0"/>
    <x v="3"/>
  </r>
  <r>
    <s v="O3479"/>
    <d v="2025-06-15T00:00:00"/>
    <x v="0"/>
    <x v="1"/>
    <x v="0"/>
    <s v="C540"/>
    <x v="917"/>
    <s v="B1569"/>
    <x v="507"/>
    <x v="2"/>
    <n v="29.07"/>
    <n v="5"/>
    <n v="145.35"/>
    <x v="0"/>
    <x v="6"/>
  </r>
  <r>
    <s v="O2454"/>
    <d v="2024-09-28T00:00:00"/>
    <x v="6"/>
    <x v="6"/>
    <x v="1"/>
    <s v="C270"/>
    <x v="60"/>
    <s v="B1599"/>
    <x v="453"/>
    <x v="1"/>
    <n v="28.26"/>
    <n v="5"/>
    <n v="141.30000000000001"/>
    <x v="1"/>
    <x v="0"/>
  </r>
  <r>
    <s v="O3600"/>
    <d v="2025-08-19T00:00:00"/>
    <x v="4"/>
    <x v="8"/>
    <x v="0"/>
    <s v="C130"/>
    <x v="210"/>
    <s v="B1233"/>
    <x v="926"/>
    <x v="1"/>
    <n v="33.17"/>
    <n v="2"/>
    <n v="66.34"/>
    <x v="0"/>
    <x v="2"/>
  </r>
  <r>
    <s v="O1954"/>
    <d v="2023-12-23T00:00:00"/>
    <x v="6"/>
    <x v="9"/>
    <x v="2"/>
    <s v="C893"/>
    <x v="346"/>
    <s v="B1147"/>
    <x v="51"/>
    <x v="0"/>
    <n v="41.9"/>
    <n v="1"/>
    <n v="41.9"/>
    <x v="1"/>
    <x v="0"/>
  </r>
  <r>
    <s v="O2089"/>
    <d v="2023-11-12T00:00:00"/>
    <x v="0"/>
    <x v="5"/>
    <x v="2"/>
    <s v="C489"/>
    <x v="813"/>
    <s v="B1145"/>
    <x v="609"/>
    <x v="2"/>
    <n v="30.43"/>
    <n v="5"/>
    <n v="152.15"/>
    <x v="2"/>
    <x v="3"/>
  </r>
  <r>
    <s v="O3471"/>
    <d v="2024-02-15T00:00:00"/>
    <x v="5"/>
    <x v="3"/>
    <x v="1"/>
    <s v="C836"/>
    <x v="343"/>
    <s v="B1353"/>
    <x v="1005"/>
    <x v="3"/>
    <n v="23.35"/>
    <n v="1"/>
    <n v="23.35"/>
    <x v="2"/>
    <x v="0"/>
  </r>
  <r>
    <s v="O2133"/>
    <d v="2023-02-15T00:00:00"/>
    <x v="3"/>
    <x v="3"/>
    <x v="2"/>
    <s v="C389"/>
    <x v="986"/>
    <s v="B1903"/>
    <x v="224"/>
    <x v="2"/>
    <n v="33.5"/>
    <n v="2"/>
    <n v="67"/>
    <x v="3"/>
    <x v="2"/>
  </r>
  <r>
    <s v="O1350"/>
    <d v="2024-06-02T00:00:00"/>
    <x v="0"/>
    <x v="1"/>
    <x v="1"/>
    <s v="C692"/>
    <x v="303"/>
    <s v="B1465"/>
    <x v="920"/>
    <x v="1"/>
    <n v="15.36"/>
    <n v="2"/>
    <n v="30.72"/>
    <x v="0"/>
    <x v="0"/>
  </r>
  <r>
    <s v="O2255"/>
    <d v="2024-07-17T00:00:00"/>
    <x v="3"/>
    <x v="2"/>
    <x v="1"/>
    <s v="C751"/>
    <x v="987"/>
    <s v="B1542"/>
    <x v="984"/>
    <x v="2"/>
    <n v="27.18"/>
    <n v="5"/>
    <n v="135.9"/>
    <x v="0"/>
    <x v="1"/>
  </r>
  <r>
    <s v="O1307"/>
    <d v="2024-06-18T00:00:00"/>
    <x v="4"/>
    <x v="1"/>
    <x v="1"/>
    <s v="C768"/>
    <x v="230"/>
    <s v="B1203"/>
    <x v="1006"/>
    <x v="3"/>
    <n v="21.73"/>
    <n v="5"/>
    <n v="108.65"/>
    <x v="2"/>
    <x v="0"/>
  </r>
  <r>
    <s v="O3143"/>
    <d v="2025-05-24T00:00:00"/>
    <x v="6"/>
    <x v="4"/>
    <x v="0"/>
    <s v="C856"/>
    <x v="943"/>
    <s v="B1503"/>
    <x v="714"/>
    <x v="3"/>
    <n v="13.6"/>
    <n v="1"/>
    <n v="13.6"/>
    <x v="0"/>
    <x v="1"/>
  </r>
  <r>
    <s v="O1304"/>
    <d v="2024-03-12T00:00:00"/>
    <x v="4"/>
    <x v="0"/>
    <x v="1"/>
    <s v="C273"/>
    <x v="329"/>
    <s v="B1277"/>
    <x v="1007"/>
    <x v="0"/>
    <n v="48.66"/>
    <n v="1"/>
    <n v="48.66"/>
    <x v="2"/>
    <x v="7"/>
  </r>
  <r>
    <s v="O1021"/>
    <d v="2023-06-21T00:00:00"/>
    <x v="3"/>
    <x v="1"/>
    <x v="2"/>
    <s v="C853"/>
    <x v="936"/>
    <s v="B1645"/>
    <x v="796"/>
    <x v="0"/>
    <n v="16.38"/>
    <n v="5"/>
    <n v="81.900000000000006"/>
    <x v="0"/>
    <x v="3"/>
  </r>
  <r>
    <s v="O1804"/>
    <d v="2023-11-14T00:00:00"/>
    <x v="4"/>
    <x v="5"/>
    <x v="2"/>
    <s v="C247"/>
    <x v="207"/>
    <s v="B1424"/>
    <x v="968"/>
    <x v="1"/>
    <n v="18.79"/>
    <n v="1"/>
    <n v="18.79"/>
    <x v="0"/>
    <x v="3"/>
  </r>
  <r>
    <s v="O3148"/>
    <d v="2022-09-02T00:00:00"/>
    <x v="2"/>
    <x v="6"/>
    <x v="3"/>
    <s v="C844"/>
    <x v="206"/>
    <s v="B1248"/>
    <x v="358"/>
    <x v="2"/>
    <n v="14.01"/>
    <n v="3"/>
    <n v="42.03"/>
    <x v="2"/>
    <x v="0"/>
  </r>
  <r>
    <s v="O1621"/>
    <d v="2023-10-28T00:00:00"/>
    <x v="6"/>
    <x v="10"/>
    <x v="2"/>
    <s v="C410"/>
    <x v="988"/>
    <s v="B1157"/>
    <x v="1008"/>
    <x v="3"/>
    <n v="16.149999999999999"/>
    <n v="2"/>
    <n v="32.299999999999997"/>
    <x v="3"/>
    <x v="4"/>
  </r>
  <r>
    <s v="O2310"/>
    <d v="2023-12-13T00:00:00"/>
    <x v="3"/>
    <x v="9"/>
    <x v="2"/>
    <s v="C471"/>
    <x v="611"/>
    <s v="B1435"/>
    <x v="60"/>
    <x v="0"/>
    <n v="38.200000000000003"/>
    <n v="3"/>
    <n v="114.6"/>
    <x v="2"/>
    <x v="6"/>
  </r>
  <r>
    <s v="O1028"/>
    <d v="2023-07-28T00:00:00"/>
    <x v="2"/>
    <x v="2"/>
    <x v="2"/>
    <s v="C316"/>
    <x v="989"/>
    <s v="B1248"/>
    <x v="1009"/>
    <x v="2"/>
    <n v="19.3"/>
    <n v="5"/>
    <n v="96.5"/>
    <x v="2"/>
    <x v="7"/>
  </r>
  <r>
    <s v="O1536"/>
    <d v="2023-01-05T00:00:00"/>
    <x v="5"/>
    <x v="11"/>
    <x v="2"/>
    <s v="C214"/>
    <x v="164"/>
    <s v="B1210"/>
    <x v="654"/>
    <x v="0"/>
    <n v="21.31"/>
    <n v="1"/>
    <n v="21.31"/>
    <x v="1"/>
    <x v="1"/>
  </r>
  <r>
    <s v="O1149"/>
    <d v="2023-11-07T00:00:00"/>
    <x v="4"/>
    <x v="5"/>
    <x v="2"/>
    <s v="C639"/>
    <x v="163"/>
    <s v="B1542"/>
    <x v="984"/>
    <x v="1"/>
    <n v="30.76"/>
    <n v="3"/>
    <n v="92.28"/>
    <x v="3"/>
    <x v="2"/>
  </r>
  <r>
    <s v="O3620"/>
    <d v="2024-07-31T00:00:00"/>
    <x v="3"/>
    <x v="2"/>
    <x v="1"/>
    <s v="C754"/>
    <x v="573"/>
    <s v="B1798"/>
    <x v="810"/>
    <x v="3"/>
    <n v="39.19"/>
    <n v="2"/>
    <n v="78.38"/>
    <x v="0"/>
    <x v="2"/>
  </r>
  <r>
    <s v="O2041"/>
    <d v="2024-06-01T00:00:00"/>
    <x v="6"/>
    <x v="1"/>
    <x v="1"/>
    <s v="C927"/>
    <x v="990"/>
    <s v="B1469"/>
    <x v="1010"/>
    <x v="3"/>
    <n v="6.01"/>
    <n v="2"/>
    <n v="12.02"/>
    <x v="2"/>
    <x v="4"/>
  </r>
  <r>
    <s v="O3100"/>
    <d v="2025-02-12T00:00:00"/>
    <x v="3"/>
    <x v="3"/>
    <x v="0"/>
    <s v="C328"/>
    <x v="895"/>
    <s v="B1651"/>
    <x v="691"/>
    <x v="1"/>
    <n v="35.9"/>
    <n v="4"/>
    <n v="143.6"/>
    <x v="2"/>
    <x v="6"/>
  </r>
  <r>
    <s v="O2932"/>
    <d v="2023-11-06T00:00:00"/>
    <x v="1"/>
    <x v="5"/>
    <x v="2"/>
    <s v="C951"/>
    <x v="561"/>
    <s v="B1474"/>
    <x v="892"/>
    <x v="2"/>
    <n v="31.1"/>
    <n v="4"/>
    <n v="124.4"/>
    <x v="0"/>
    <x v="1"/>
  </r>
  <r>
    <s v="O3155"/>
    <d v="2024-01-20T00:00:00"/>
    <x v="6"/>
    <x v="11"/>
    <x v="1"/>
    <s v="C714"/>
    <x v="200"/>
    <s v="B1869"/>
    <x v="1011"/>
    <x v="3"/>
    <n v="17.3"/>
    <n v="1"/>
    <n v="17.3"/>
    <x v="0"/>
    <x v="7"/>
  </r>
  <r>
    <s v="O2490"/>
    <d v="2023-09-02T00:00:00"/>
    <x v="6"/>
    <x v="6"/>
    <x v="2"/>
    <s v="C659"/>
    <x v="977"/>
    <s v="B1165"/>
    <x v="331"/>
    <x v="3"/>
    <n v="18"/>
    <n v="1"/>
    <n v="18"/>
    <x v="0"/>
    <x v="7"/>
  </r>
  <r>
    <s v="O2811"/>
    <d v="2024-10-18T00:00:00"/>
    <x v="2"/>
    <x v="10"/>
    <x v="1"/>
    <s v="C539"/>
    <x v="256"/>
    <s v="B1227"/>
    <x v="844"/>
    <x v="0"/>
    <n v="50.56"/>
    <n v="3"/>
    <n v="151.68"/>
    <x v="1"/>
    <x v="6"/>
  </r>
  <r>
    <s v="O3852"/>
    <d v="2024-12-10T00:00:00"/>
    <x v="4"/>
    <x v="9"/>
    <x v="1"/>
    <s v="C919"/>
    <x v="402"/>
    <s v="B1874"/>
    <x v="109"/>
    <x v="1"/>
    <n v="32.32"/>
    <n v="2"/>
    <n v="64.64"/>
    <x v="2"/>
    <x v="3"/>
  </r>
  <r>
    <s v="O1685"/>
    <d v="2024-09-26T00:00:00"/>
    <x v="5"/>
    <x v="6"/>
    <x v="1"/>
    <s v="C238"/>
    <x v="991"/>
    <s v="B1246"/>
    <x v="1012"/>
    <x v="1"/>
    <n v="16.420000000000002"/>
    <n v="1"/>
    <n v="16.420000000000002"/>
    <x v="2"/>
    <x v="7"/>
  </r>
  <r>
    <s v="O1287"/>
    <d v="2023-06-22T00:00:00"/>
    <x v="5"/>
    <x v="1"/>
    <x v="2"/>
    <s v="C672"/>
    <x v="961"/>
    <s v="B1927"/>
    <x v="989"/>
    <x v="0"/>
    <n v="34.07"/>
    <n v="5"/>
    <n v="170.35"/>
    <x v="1"/>
    <x v="0"/>
  </r>
  <r>
    <s v="O1073"/>
    <d v="2024-12-17T00:00:00"/>
    <x v="4"/>
    <x v="9"/>
    <x v="1"/>
    <s v="C266"/>
    <x v="992"/>
    <s v="B1560"/>
    <x v="616"/>
    <x v="3"/>
    <n v="44.47"/>
    <n v="3"/>
    <n v="133.41"/>
    <x v="0"/>
    <x v="4"/>
  </r>
  <r>
    <s v="O2378"/>
    <d v="2022-08-31T00:00:00"/>
    <x v="3"/>
    <x v="8"/>
    <x v="3"/>
    <s v="C146"/>
    <x v="993"/>
    <s v="B1983"/>
    <x v="343"/>
    <x v="0"/>
    <n v="22.38"/>
    <n v="1"/>
    <n v="22.38"/>
    <x v="0"/>
    <x v="6"/>
  </r>
  <r>
    <s v="O1107"/>
    <d v="2024-08-12T00:00:00"/>
    <x v="1"/>
    <x v="8"/>
    <x v="1"/>
    <s v="C563"/>
    <x v="631"/>
    <s v="B1709"/>
    <x v="1013"/>
    <x v="2"/>
    <n v="5.7"/>
    <n v="3"/>
    <n v="17.100000000000001"/>
    <x v="0"/>
    <x v="4"/>
  </r>
  <r>
    <s v="O1929"/>
    <d v="2024-11-19T00:00:00"/>
    <x v="4"/>
    <x v="5"/>
    <x v="1"/>
    <s v="C856"/>
    <x v="943"/>
    <s v="B1457"/>
    <x v="562"/>
    <x v="1"/>
    <n v="41.8"/>
    <n v="3"/>
    <n v="125.4"/>
    <x v="2"/>
    <x v="0"/>
  </r>
  <r>
    <s v="O2095"/>
    <d v="2024-02-08T00:00:00"/>
    <x v="5"/>
    <x v="3"/>
    <x v="1"/>
    <s v="C800"/>
    <x v="994"/>
    <s v="B1933"/>
    <x v="302"/>
    <x v="3"/>
    <n v="30.03"/>
    <n v="1"/>
    <n v="30.03"/>
    <x v="2"/>
    <x v="2"/>
  </r>
  <r>
    <s v="O3556"/>
    <d v="2023-03-09T00:00:00"/>
    <x v="5"/>
    <x v="0"/>
    <x v="2"/>
    <s v="C464"/>
    <x v="629"/>
    <s v="B1340"/>
    <x v="648"/>
    <x v="0"/>
    <n v="9.99"/>
    <n v="4"/>
    <n v="39.96"/>
    <x v="2"/>
    <x v="1"/>
  </r>
  <r>
    <s v="O1118"/>
    <d v="2024-11-30T00:00:00"/>
    <x v="6"/>
    <x v="5"/>
    <x v="1"/>
    <s v="C963"/>
    <x v="995"/>
    <s v="B1125"/>
    <x v="532"/>
    <x v="1"/>
    <n v="8.76"/>
    <n v="5"/>
    <n v="43.8"/>
    <x v="3"/>
    <x v="7"/>
  </r>
  <r>
    <s v="O3241"/>
    <d v="2022-09-14T00:00:00"/>
    <x v="3"/>
    <x v="6"/>
    <x v="3"/>
    <s v="C471"/>
    <x v="611"/>
    <s v="B1925"/>
    <x v="1014"/>
    <x v="2"/>
    <n v="25.7"/>
    <n v="5"/>
    <n v="128.5"/>
    <x v="2"/>
    <x v="0"/>
  </r>
  <r>
    <s v="O1522"/>
    <d v="2024-01-17T00:00:00"/>
    <x v="3"/>
    <x v="11"/>
    <x v="1"/>
    <s v="C114"/>
    <x v="996"/>
    <s v="B1166"/>
    <x v="1015"/>
    <x v="2"/>
    <n v="44.97"/>
    <n v="2"/>
    <n v="89.94"/>
    <x v="1"/>
    <x v="3"/>
  </r>
  <r>
    <s v="O2639"/>
    <d v="2024-06-20T00:00:00"/>
    <x v="5"/>
    <x v="1"/>
    <x v="1"/>
    <s v="C132"/>
    <x v="136"/>
    <s v="B1254"/>
    <x v="783"/>
    <x v="2"/>
    <n v="55"/>
    <n v="2"/>
    <n v="110"/>
    <x v="2"/>
    <x v="1"/>
  </r>
  <r>
    <s v="O1089"/>
    <d v="2023-04-30T00:00:00"/>
    <x v="0"/>
    <x v="7"/>
    <x v="2"/>
    <s v="C659"/>
    <x v="711"/>
    <s v="B1986"/>
    <x v="1016"/>
    <x v="1"/>
    <n v="11.52"/>
    <n v="5"/>
    <n v="57.6"/>
    <x v="2"/>
    <x v="4"/>
  </r>
  <r>
    <s v="O2222"/>
    <d v="2024-07-04T00:00:00"/>
    <x v="5"/>
    <x v="2"/>
    <x v="1"/>
    <s v="C335"/>
    <x v="569"/>
    <s v="B1721"/>
    <x v="179"/>
    <x v="1"/>
    <n v="23.16"/>
    <n v="4"/>
    <n v="92.64"/>
    <x v="0"/>
    <x v="2"/>
  </r>
  <r>
    <s v="O1532"/>
    <d v="2023-06-15T00:00:00"/>
    <x v="5"/>
    <x v="1"/>
    <x v="2"/>
    <s v="C381"/>
    <x v="437"/>
    <s v="B1726"/>
    <x v="167"/>
    <x v="0"/>
    <n v="18.399999999999999"/>
    <n v="5"/>
    <n v="92"/>
    <x v="0"/>
    <x v="4"/>
  </r>
  <r>
    <s v="O1372"/>
    <d v="2023-07-30T00:00:00"/>
    <x v="0"/>
    <x v="2"/>
    <x v="2"/>
    <s v="C678"/>
    <x v="997"/>
    <s v="B1752"/>
    <x v="1017"/>
    <x v="0"/>
    <n v="13.3"/>
    <n v="2"/>
    <n v="26.6"/>
    <x v="1"/>
    <x v="7"/>
  </r>
  <r>
    <s v="O1956"/>
    <d v="2024-12-19T00:00:00"/>
    <x v="5"/>
    <x v="9"/>
    <x v="1"/>
    <s v="C492"/>
    <x v="704"/>
    <s v="B1350"/>
    <x v="962"/>
    <x v="2"/>
    <n v="21.04"/>
    <n v="3"/>
    <n v="63.12"/>
    <x v="2"/>
    <x v="3"/>
  </r>
  <r>
    <s v="O2484"/>
    <d v="2023-08-15T00:00:00"/>
    <x v="4"/>
    <x v="8"/>
    <x v="2"/>
    <s v="C291"/>
    <x v="904"/>
    <s v="B1936"/>
    <x v="122"/>
    <x v="0"/>
    <n v="39.74"/>
    <n v="4"/>
    <n v="158.96"/>
    <x v="0"/>
    <x v="7"/>
  </r>
  <r>
    <s v="O1144"/>
    <d v="2024-01-26T00:00:00"/>
    <x v="2"/>
    <x v="11"/>
    <x v="1"/>
    <s v="C415"/>
    <x v="167"/>
    <s v="B1627"/>
    <x v="963"/>
    <x v="2"/>
    <n v="11.74"/>
    <n v="1"/>
    <n v="11.74"/>
    <x v="3"/>
    <x v="1"/>
  </r>
  <r>
    <s v="O2767"/>
    <d v="2024-01-18T00:00:00"/>
    <x v="5"/>
    <x v="11"/>
    <x v="1"/>
    <s v="C396"/>
    <x v="574"/>
    <s v="B1028"/>
    <x v="518"/>
    <x v="2"/>
    <n v="18.77"/>
    <n v="3"/>
    <n v="56.31"/>
    <x v="1"/>
    <x v="2"/>
  </r>
  <r>
    <s v="O2461"/>
    <d v="2023-03-16T00:00:00"/>
    <x v="5"/>
    <x v="0"/>
    <x v="2"/>
    <s v="C773"/>
    <x v="650"/>
    <s v="B1073"/>
    <x v="110"/>
    <x v="0"/>
    <n v="33.76"/>
    <n v="4"/>
    <n v="135.04"/>
    <x v="0"/>
    <x v="5"/>
  </r>
  <r>
    <s v="O2723"/>
    <d v="2025-01-29T00:00:00"/>
    <x v="3"/>
    <x v="11"/>
    <x v="0"/>
    <s v="C876"/>
    <x v="191"/>
    <s v="B1300"/>
    <x v="479"/>
    <x v="3"/>
    <n v="53.49"/>
    <n v="4"/>
    <n v="213.96"/>
    <x v="2"/>
    <x v="5"/>
  </r>
  <r>
    <s v="O3493"/>
    <d v="2023-01-20T00:00:00"/>
    <x v="2"/>
    <x v="11"/>
    <x v="2"/>
    <s v="C941"/>
    <x v="998"/>
    <s v="B1783"/>
    <x v="1018"/>
    <x v="2"/>
    <n v="8.8800000000000008"/>
    <n v="1"/>
    <n v="8.8800000000000008"/>
    <x v="2"/>
    <x v="1"/>
  </r>
  <r>
    <s v="O2481"/>
    <d v="2024-11-12T00:00:00"/>
    <x v="4"/>
    <x v="5"/>
    <x v="1"/>
    <s v="C601"/>
    <x v="159"/>
    <s v="B1706"/>
    <x v="880"/>
    <x v="0"/>
    <n v="6.88"/>
    <n v="1"/>
    <n v="6.88"/>
    <x v="0"/>
    <x v="6"/>
  </r>
  <r>
    <s v="O3887"/>
    <d v="2025-05-21T00:00:00"/>
    <x v="3"/>
    <x v="4"/>
    <x v="0"/>
    <s v="C880"/>
    <x v="643"/>
    <s v="B1231"/>
    <x v="28"/>
    <x v="2"/>
    <n v="23.47"/>
    <n v="4"/>
    <n v="93.88"/>
    <x v="2"/>
    <x v="0"/>
  </r>
  <r>
    <s v="O2578"/>
    <d v="2024-03-10T00:00:00"/>
    <x v="0"/>
    <x v="0"/>
    <x v="1"/>
    <s v="C601"/>
    <x v="159"/>
    <s v="B1262"/>
    <x v="766"/>
    <x v="0"/>
    <n v="17.46"/>
    <n v="2"/>
    <n v="34.92"/>
    <x v="0"/>
    <x v="3"/>
  </r>
  <r>
    <s v="O3724"/>
    <d v="2024-10-07T00:00:00"/>
    <x v="1"/>
    <x v="10"/>
    <x v="1"/>
    <s v="C712"/>
    <x v="429"/>
    <s v="B1809"/>
    <x v="907"/>
    <x v="0"/>
    <n v="40.82"/>
    <n v="3"/>
    <n v="122.46"/>
    <x v="2"/>
    <x v="5"/>
  </r>
  <r>
    <s v="O2325"/>
    <d v="2025-02-19T00:00:00"/>
    <x v="3"/>
    <x v="3"/>
    <x v="0"/>
    <s v="C527"/>
    <x v="0"/>
    <s v="B1243"/>
    <x v="440"/>
    <x v="1"/>
    <n v="38.369999999999997"/>
    <n v="2"/>
    <n v="76.739999999999995"/>
    <x v="2"/>
    <x v="2"/>
  </r>
  <r>
    <s v="O3125"/>
    <d v="2023-07-11T00:00:00"/>
    <x v="4"/>
    <x v="2"/>
    <x v="2"/>
    <s v="C553"/>
    <x v="276"/>
    <s v="B1887"/>
    <x v="523"/>
    <x v="3"/>
    <n v="23.99"/>
    <n v="1"/>
    <n v="23.99"/>
    <x v="1"/>
    <x v="1"/>
  </r>
  <r>
    <s v="O1841"/>
    <d v="2024-02-14T00:00:00"/>
    <x v="3"/>
    <x v="3"/>
    <x v="1"/>
    <s v="C651"/>
    <x v="213"/>
    <s v="B1248"/>
    <x v="358"/>
    <x v="3"/>
    <n v="12.02"/>
    <n v="2"/>
    <n v="24.04"/>
    <x v="3"/>
    <x v="7"/>
  </r>
  <r>
    <s v="O1443"/>
    <d v="2024-02-29T00:00:00"/>
    <x v="5"/>
    <x v="3"/>
    <x v="1"/>
    <s v="C996"/>
    <x v="452"/>
    <s v="B1565"/>
    <x v="128"/>
    <x v="2"/>
    <n v="34.840000000000003"/>
    <n v="2"/>
    <n v="69.680000000000007"/>
    <x v="3"/>
    <x v="1"/>
  </r>
  <r>
    <s v="O1153"/>
    <d v="2023-12-09T00:00:00"/>
    <x v="6"/>
    <x v="9"/>
    <x v="2"/>
    <s v="C573"/>
    <x v="649"/>
    <s v="B1739"/>
    <x v="1019"/>
    <x v="1"/>
    <n v="18.3"/>
    <n v="5"/>
    <n v="91.5"/>
    <x v="2"/>
    <x v="2"/>
  </r>
  <r>
    <s v="O1497"/>
    <d v="2024-02-07T00:00:00"/>
    <x v="3"/>
    <x v="3"/>
    <x v="1"/>
    <s v="C461"/>
    <x v="67"/>
    <s v="B1272"/>
    <x v="1020"/>
    <x v="0"/>
    <n v="30.62"/>
    <n v="2"/>
    <n v="61.24"/>
    <x v="3"/>
    <x v="2"/>
  </r>
  <r>
    <s v="O2530"/>
    <d v="2025-03-02T00:00:00"/>
    <x v="0"/>
    <x v="0"/>
    <x v="0"/>
    <s v="C538"/>
    <x v="674"/>
    <s v="B1012"/>
    <x v="568"/>
    <x v="2"/>
    <n v="22.3"/>
    <n v="2"/>
    <n v="44.6"/>
    <x v="2"/>
    <x v="7"/>
  </r>
  <r>
    <s v="O3777"/>
    <d v="2023-08-08T00:00:00"/>
    <x v="4"/>
    <x v="8"/>
    <x v="2"/>
    <s v="C267"/>
    <x v="999"/>
    <s v="B1772"/>
    <x v="761"/>
    <x v="0"/>
    <n v="17.690000000000001"/>
    <n v="1"/>
    <n v="17.690000000000001"/>
    <x v="0"/>
    <x v="2"/>
  </r>
  <r>
    <s v="O1117"/>
    <d v="2023-01-16T00:00:00"/>
    <x v="1"/>
    <x v="11"/>
    <x v="2"/>
    <s v="C395"/>
    <x v="1000"/>
    <s v="B1656"/>
    <x v="1021"/>
    <x v="2"/>
    <n v="22.59"/>
    <n v="1"/>
    <n v="22.59"/>
    <x v="1"/>
    <x v="2"/>
  </r>
  <r>
    <s v="O2406"/>
    <d v="2024-03-14T00:00:00"/>
    <x v="5"/>
    <x v="0"/>
    <x v="1"/>
    <s v="C575"/>
    <x v="140"/>
    <s v="B1795"/>
    <x v="66"/>
    <x v="2"/>
    <n v="13.62"/>
    <n v="4"/>
    <n v="54.48"/>
    <x v="2"/>
    <x v="7"/>
  </r>
  <r>
    <s v="O1530"/>
    <d v="2024-04-30T00:00:00"/>
    <x v="4"/>
    <x v="7"/>
    <x v="1"/>
    <s v="C222"/>
    <x v="684"/>
    <s v="B1554"/>
    <x v="622"/>
    <x v="1"/>
    <n v="35.229999999999997"/>
    <n v="2"/>
    <n v="70.459999999999994"/>
    <x v="0"/>
    <x v="1"/>
  </r>
  <r>
    <s v="O2306"/>
    <d v="2023-05-20T00:00:00"/>
    <x v="6"/>
    <x v="4"/>
    <x v="2"/>
    <s v="C685"/>
    <x v="1001"/>
    <s v="B1232"/>
    <x v="803"/>
    <x v="0"/>
    <n v="30.06"/>
    <n v="5"/>
    <n v="150.30000000000001"/>
    <x v="1"/>
    <x v="6"/>
  </r>
  <r>
    <s v="O3877"/>
    <d v="2024-01-19T00:00:00"/>
    <x v="2"/>
    <x v="11"/>
    <x v="1"/>
    <s v="C518"/>
    <x v="1002"/>
    <s v="B1739"/>
    <x v="807"/>
    <x v="2"/>
    <n v="24.23"/>
    <n v="5"/>
    <n v="121.15"/>
    <x v="1"/>
    <x v="7"/>
  </r>
  <r>
    <s v="O3453"/>
    <d v="2025-03-08T00:00:00"/>
    <x v="6"/>
    <x v="0"/>
    <x v="0"/>
    <s v="C881"/>
    <x v="158"/>
    <s v="B1781"/>
    <x v="121"/>
    <x v="0"/>
    <n v="32.9"/>
    <n v="4"/>
    <n v="131.6"/>
    <x v="2"/>
    <x v="5"/>
  </r>
  <r>
    <s v="O1881"/>
    <d v="2023-09-13T00:00:00"/>
    <x v="3"/>
    <x v="6"/>
    <x v="2"/>
    <s v="C884"/>
    <x v="405"/>
    <s v="B1375"/>
    <x v="431"/>
    <x v="3"/>
    <n v="27.67"/>
    <n v="3"/>
    <n v="83.01"/>
    <x v="2"/>
    <x v="4"/>
  </r>
  <r>
    <s v="O2702"/>
    <d v="2024-11-09T00:00:00"/>
    <x v="6"/>
    <x v="5"/>
    <x v="1"/>
    <s v="C379"/>
    <x v="282"/>
    <s v="B1450"/>
    <x v="103"/>
    <x v="0"/>
    <n v="48.28"/>
    <n v="1"/>
    <n v="48.28"/>
    <x v="0"/>
    <x v="2"/>
  </r>
  <r>
    <s v="O1082"/>
    <d v="2024-12-20T00:00:00"/>
    <x v="2"/>
    <x v="9"/>
    <x v="1"/>
    <s v="C882"/>
    <x v="1003"/>
    <s v="B1131"/>
    <x v="773"/>
    <x v="2"/>
    <n v="7.72"/>
    <n v="4"/>
    <n v="30.88"/>
    <x v="2"/>
    <x v="3"/>
  </r>
  <r>
    <s v="O2208"/>
    <d v="2023-02-21T00:00:00"/>
    <x v="4"/>
    <x v="3"/>
    <x v="2"/>
    <s v="C731"/>
    <x v="923"/>
    <s v="B1963"/>
    <x v="499"/>
    <x v="0"/>
    <n v="12.13"/>
    <n v="3"/>
    <n v="36.39"/>
    <x v="2"/>
    <x v="3"/>
  </r>
  <r>
    <s v="O3465"/>
    <d v="2025-04-11T00:00:00"/>
    <x v="2"/>
    <x v="7"/>
    <x v="0"/>
    <s v="C190"/>
    <x v="1004"/>
    <s v="B1800"/>
    <x v="406"/>
    <x v="2"/>
    <n v="40.24"/>
    <n v="4"/>
    <n v="160.96"/>
    <x v="1"/>
    <x v="0"/>
  </r>
  <r>
    <s v="O2336"/>
    <d v="2022-12-15T00:00:00"/>
    <x v="5"/>
    <x v="9"/>
    <x v="3"/>
    <s v="C359"/>
    <x v="95"/>
    <s v="B1668"/>
    <x v="680"/>
    <x v="0"/>
    <n v="40.49"/>
    <n v="4"/>
    <n v="161.96"/>
    <x v="2"/>
    <x v="0"/>
  </r>
  <r>
    <s v="O3824"/>
    <d v="2024-05-10T00:00:00"/>
    <x v="2"/>
    <x v="4"/>
    <x v="1"/>
    <s v="C303"/>
    <x v="298"/>
    <s v="B1031"/>
    <x v="686"/>
    <x v="2"/>
    <n v="40.200000000000003"/>
    <n v="3"/>
    <n v="120.6"/>
    <x v="1"/>
    <x v="2"/>
  </r>
  <r>
    <s v="O2231"/>
    <d v="2024-06-11T00:00:00"/>
    <x v="4"/>
    <x v="1"/>
    <x v="1"/>
    <s v="C114"/>
    <x v="947"/>
    <s v="B1613"/>
    <x v="858"/>
    <x v="1"/>
    <n v="23.86"/>
    <n v="1"/>
    <n v="23.86"/>
    <x v="1"/>
    <x v="2"/>
  </r>
  <r>
    <s v="O2686"/>
    <d v="2022-09-23T00:00:00"/>
    <x v="2"/>
    <x v="6"/>
    <x v="3"/>
    <s v="C545"/>
    <x v="14"/>
    <s v="B1066"/>
    <x v="21"/>
    <x v="0"/>
    <n v="39.61"/>
    <n v="4"/>
    <n v="158.44"/>
    <x v="2"/>
    <x v="2"/>
  </r>
  <r>
    <s v="O1508"/>
    <d v="2023-07-25T00:00:00"/>
    <x v="4"/>
    <x v="2"/>
    <x v="2"/>
    <s v="C903"/>
    <x v="1005"/>
    <s v="B1805"/>
    <x v="221"/>
    <x v="1"/>
    <n v="20.399999999999999"/>
    <n v="3"/>
    <n v="61.2"/>
    <x v="1"/>
    <x v="7"/>
  </r>
  <r>
    <s v="O3619"/>
    <d v="2023-07-31T00:00:00"/>
    <x v="1"/>
    <x v="2"/>
    <x v="2"/>
    <s v="C325"/>
    <x v="613"/>
    <s v="B1903"/>
    <x v="321"/>
    <x v="2"/>
    <n v="19.809999999999999"/>
    <n v="1"/>
    <n v="19.809999999999999"/>
    <x v="0"/>
    <x v="5"/>
  </r>
  <r>
    <s v="O1015"/>
    <d v="2023-10-11T00:00:00"/>
    <x v="3"/>
    <x v="10"/>
    <x v="2"/>
    <s v="C112"/>
    <x v="1006"/>
    <s v="B1651"/>
    <x v="782"/>
    <x v="2"/>
    <n v="28.9"/>
    <n v="5"/>
    <n v="144.5"/>
    <x v="3"/>
    <x v="7"/>
  </r>
  <r>
    <s v="O3116"/>
    <d v="2024-11-18T00:00:00"/>
    <x v="1"/>
    <x v="5"/>
    <x v="1"/>
    <s v="C682"/>
    <x v="1007"/>
    <s v="B1959"/>
    <x v="139"/>
    <x v="1"/>
    <n v="28.35"/>
    <n v="4"/>
    <n v="113.4"/>
    <x v="2"/>
    <x v="0"/>
  </r>
  <r>
    <s v="O2742"/>
    <d v="2024-04-06T00:00:00"/>
    <x v="6"/>
    <x v="7"/>
    <x v="1"/>
    <s v="C412"/>
    <x v="1008"/>
    <s v="B1616"/>
    <x v="724"/>
    <x v="3"/>
    <n v="44.28"/>
    <n v="5"/>
    <n v="221.4"/>
    <x v="0"/>
    <x v="0"/>
  </r>
  <r>
    <s v="O2818"/>
    <d v="2024-12-21T00:00:00"/>
    <x v="6"/>
    <x v="9"/>
    <x v="1"/>
    <s v="C624"/>
    <x v="86"/>
    <s v="B1413"/>
    <x v="374"/>
    <x v="2"/>
    <n v="11.55"/>
    <n v="3"/>
    <n v="34.65"/>
    <x v="0"/>
    <x v="2"/>
  </r>
  <r>
    <s v="O3661"/>
    <d v="2023-11-14T00:00:00"/>
    <x v="4"/>
    <x v="5"/>
    <x v="2"/>
    <s v="C307"/>
    <x v="1009"/>
    <s v="B1564"/>
    <x v="564"/>
    <x v="3"/>
    <n v="35.32"/>
    <n v="2"/>
    <n v="70.64"/>
    <x v="0"/>
    <x v="6"/>
  </r>
  <r>
    <s v="O2862"/>
    <d v="2024-04-22T00:00:00"/>
    <x v="1"/>
    <x v="7"/>
    <x v="1"/>
    <s v="C453"/>
    <x v="105"/>
    <s v="B1940"/>
    <x v="1022"/>
    <x v="0"/>
    <n v="9.1999999999999993"/>
    <n v="5"/>
    <n v="46"/>
    <x v="0"/>
    <x v="0"/>
  </r>
  <r>
    <s v="O1436"/>
    <d v="2024-07-29T00:00:00"/>
    <x v="1"/>
    <x v="2"/>
    <x v="1"/>
    <s v="C364"/>
    <x v="600"/>
    <s v="B1194"/>
    <x v="933"/>
    <x v="2"/>
    <n v="30.76"/>
    <n v="3"/>
    <n v="92.28"/>
    <x v="3"/>
    <x v="3"/>
  </r>
  <r>
    <s v="O3163"/>
    <d v="2025-05-04T00:00:00"/>
    <x v="0"/>
    <x v="4"/>
    <x v="0"/>
    <s v="C688"/>
    <x v="982"/>
    <s v="B1503"/>
    <x v="714"/>
    <x v="3"/>
    <n v="15.65"/>
    <n v="2"/>
    <n v="31.3"/>
    <x v="0"/>
    <x v="0"/>
  </r>
  <r>
    <s v="O1286"/>
    <d v="2024-06-02T00:00:00"/>
    <x v="0"/>
    <x v="1"/>
    <x v="1"/>
    <s v="C142"/>
    <x v="912"/>
    <s v="B1519"/>
    <x v="1023"/>
    <x v="3"/>
    <n v="22.88"/>
    <n v="2"/>
    <n v="45.76"/>
    <x v="1"/>
    <x v="2"/>
  </r>
  <r>
    <s v="O1667"/>
    <d v="2024-01-06T00:00:00"/>
    <x v="6"/>
    <x v="11"/>
    <x v="1"/>
    <s v="C303"/>
    <x v="1010"/>
    <s v="B1624"/>
    <x v="515"/>
    <x v="3"/>
    <n v="36.090000000000003"/>
    <n v="2"/>
    <n v="72.180000000000007"/>
    <x v="3"/>
    <x v="7"/>
  </r>
  <r>
    <s v="O1648"/>
    <d v="2024-09-16T00:00:00"/>
    <x v="1"/>
    <x v="6"/>
    <x v="1"/>
    <s v="C811"/>
    <x v="1011"/>
    <s v="B1148"/>
    <x v="1024"/>
    <x v="2"/>
    <n v="31.94"/>
    <n v="5"/>
    <n v="159.69999999999999"/>
    <x v="3"/>
    <x v="1"/>
  </r>
  <r>
    <s v="O3442"/>
    <d v="2024-05-01T00:00:00"/>
    <x v="3"/>
    <x v="4"/>
    <x v="1"/>
    <s v="C229"/>
    <x v="22"/>
    <s v="B1232"/>
    <x v="803"/>
    <x v="3"/>
    <n v="29.68"/>
    <n v="2"/>
    <n v="59.36"/>
    <x v="0"/>
    <x v="0"/>
  </r>
  <r>
    <s v="O3935"/>
    <d v="2023-06-12T00:00:00"/>
    <x v="1"/>
    <x v="1"/>
    <x v="2"/>
    <s v="C541"/>
    <x v="470"/>
    <s v="B1177"/>
    <x v="438"/>
    <x v="0"/>
    <n v="14.06"/>
    <n v="5"/>
    <n v="70.3"/>
    <x v="0"/>
    <x v="5"/>
  </r>
  <r>
    <s v="O2180"/>
    <d v="2024-08-10T00:00:00"/>
    <x v="6"/>
    <x v="8"/>
    <x v="1"/>
    <s v="C278"/>
    <x v="185"/>
    <s v="B1817"/>
    <x v="1025"/>
    <x v="2"/>
    <n v="5.91"/>
    <n v="1"/>
    <n v="5.91"/>
    <x v="2"/>
    <x v="3"/>
  </r>
  <r>
    <s v="O3907"/>
    <d v="2022-12-29T00:00:00"/>
    <x v="5"/>
    <x v="9"/>
    <x v="3"/>
    <s v="C697"/>
    <x v="1012"/>
    <s v="B1256"/>
    <x v="1026"/>
    <x v="3"/>
    <n v="27.68"/>
    <n v="2"/>
    <n v="55.36"/>
    <x v="2"/>
    <x v="6"/>
  </r>
  <r>
    <s v="O3996"/>
    <d v="2023-09-27T00:00:00"/>
    <x v="3"/>
    <x v="6"/>
    <x v="2"/>
    <s v="C703"/>
    <x v="40"/>
    <s v="B1228"/>
    <x v="1027"/>
    <x v="2"/>
    <n v="19.61"/>
    <n v="1"/>
    <n v="19.61"/>
    <x v="0"/>
    <x v="2"/>
  </r>
  <r>
    <s v="O1900"/>
    <d v="2024-07-23T00:00:00"/>
    <x v="4"/>
    <x v="2"/>
    <x v="1"/>
    <s v="C713"/>
    <x v="222"/>
    <s v="B1228"/>
    <x v="946"/>
    <x v="0"/>
    <n v="38.450000000000003"/>
    <n v="1"/>
    <n v="38.450000000000003"/>
    <x v="1"/>
    <x v="7"/>
  </r>
  <r>
    <s v="O3311"/>
    <d v="2024-10-11T00:00:00"/>
    <x v="2"/>
    <x v="10"/>
    <x v="1"/>
    <s v="C408"/>
    <x v="312"/>
    <s v="B1693"/>
    <x v="1028"/>
    <x v="2"/>
    <n v="41.34"/>
    <n v="2"/>
    <n v="82.68"/>
    <x v="1"/>
    <x v="3"/>
  </r>
  <r>
    <s v="O3986"/>
    <d v="2024-09-12T00:00:00"/>
    <x v="5"/>
    <x v="6"/>
    <x v="1"/>
    <s v="C101"/>
    <x v="780"/>
    <s v="B1488"/>
    <x v="396"/>
    <x v="0"/>
    <n v="37.25"/>
    <n v="2"/>
    <n v="74.5"/>
    <x v="2"/>
    <x v="3"/>
  </r>
  <r>
    <s v="O1913"/>
    <d v="2024-07-19T00:00:00"/>
    <x v="2"/>
    <x v="2"/>
    <x v="1"/>
    <s v="C267"/>
    <x v="999"/>
    <s v="B1882"/>
    <x v="730"/>
    <x v="1"/>
    <n v="44.2"/>
    <n v="5"/>
    <n v="221"/>
    <x v="3"/>
    <x v="2"/>
  </r>
  <r>
    <s v="O2653"/>
    <d v="2025-02-04T00:00:00"/>
    <x v="4"/>
    <x v="3"/>
    <x v="0"/>
    <s v="C940"/>
    <x v="134"/>
    <s v="B1189"/>
    <x v="517"/>
    <x v="0"/>
    <n v="14.99"/>
    <n v="5"/>
    <n v="74.95"/>
    <x v="0"/>
    <x v="0"/>
  </r>
  <r>
    <s v="O3061"/>
    <d v="2023-06-28T00:00:00"/>
    <x v="3"/>
    <x v="1"/>
    <x v="2"/>
    <s v="C392"/>
    <x v="219"/>
    <s v="B1481"/>
    <x v="413"/>
    <x v="2"/>
    <n v="27.93"/>
    <n v="4"/>
    <n v="111.72"/>
    <x v="1"/>
    <x v="6"/>
  </r>
  <r>
    <s v="O3012"/>
    <d v="2023-06-28T00:00:00"/>
    <x v="3"/>
    <x v="1"/>
    <x v="2"/>
    <s v="C845"/>
    <x v="860"/>
    <s v="B1511"/>
    <x v="751"/>
    <x v="0"/>
    <n v="5.45"/>
    <n v="5"/>
    <n v="27.25"/>
    <x v="0"/>
    <x v="7"/>
  </r>
  <r>
    <s v="O2167"/>
    <d v="2023-03-20T00:00:00"/>
    <x v="1"/>
    <x v="0"/>
    <x v="2"/>
    <s v="C302"/>
    <x v="874"/>
    <s v="B1071"/>
    <x v="251"/>
    <x v="2"/>
    <n v="20.09"/>
    <n v="5"/>
    <n v="100.45"/>
    <x v="2"/>
    <x v="4"/>
  </r>
  <r>
    <s v="O3889"/>
    <d v="2025-04-19T00:00:00"/>
    <x v="6"/>
    <x v="7"/>
    <x v="0"/>
    <s v="C661"/>
    <x v="444"/>
    <s v="B1724"/>
    <x v="647"/>
    <x v="0"/>
    <n v="8.0399999999999991"/>
    <n v="1"/>
    <n v="8.0399999999999991"/>
    <x v="2"/>
    <x v="3"/>
  </r>
  <r>
    <s v="O2079"/>
    <d v="2024-03-15T00:00:00"/>
    <x v="2"/>
    <x v="0"/>
    <x v="1"/>
    <s v="C973"/>
    <x v="422"/>
    <s v="B1903"/>
    <x v="321"/>
    <x v="1"/>
    <n v="18.77"/>
    <n v="3"/>
    <n v="56.31"/>
    <x v="0"/>
    <x v="1"/>
  </r>
  <r>
    <s v="O1035"/>
    <d v="2024-05-10T00:00:00"/>
    <x v="2"/>
    <x v="4"/>
    <x v="1"/>
    <s v="C450"/>
    <x v="161"/>
    <s v="B1488"/>
    <x v="396"/>
    <x v="2"/>
    <n v="36.04"/>
    <n v="4"/>
    <n v="144.16"/>
    <x v="1"/>
    <x v="0"/>
  </r>
  <r>
    <s v="O2768"/>
    <d v="2024-10-28T00:00:00"/>
    <x v="1"/>
    <x v="10"/>
    <x v="1"/>
    <s v="C946"/>
    <x v="963"/>
    <s v="B1799"/>
    <x v="1029"/>
    <x v="2"/>
    <n v="40.81"/>
    <n v="4"/>
    <n v="163.24"/>
    <x v="2"/>
    <x v="2"/>
  </r>
  <r>
    <s v="O2913"/>
    <d v="2023-08-02T00:00:00"/>
    <x v="3"/>
    <x v="8"/>
    <x v="2"/>
    <s v="C247"/>
    <x v="799"/>
    <s v="B1083"/>
    <x v="870"/>
    <x v="2"/>
    <n v="30.18"/>
    <n v="4"/>
    <n v="120.72"/>
    <x v="0"/>
    <x v="2"/>
  </r>
  <r>
    <s v="O2867"/>
    <d v="2025-07-26T00:00:00"/>
    <x v="6"/>
    <x v="2"/>
    <x v="0"/>
    <s v="C887"/>
    <x v="235"/>
    <s v="B1503"/>
    <x v="714"/>
    <x v="2"/>
    <n v="12.44"/>
    <n v="4"/>
    <n v="49.76"/>
    <x v="0"/>
    <x v="2"/>
  </r>
  <r>
    <s v="O1938"/>
    <d v="2023-07-16T00:00:00"/>
    <x v="0"/>
    <x v="2"/>
    <x v="2"/>
    <s v="C883"/>
    <x v="583"/>
    <s v="B1691"/>
    <x v="655"/>
    <x v="3"/>
    <n v="17.420000000000002"/>
    <n v="4"/>
    <n v="69.680000000000007"/>
    <x v="1"/>
    <x v="7"/>
  </r>
  <r>
    <s v="O3056"/>
    <d v="2022-10-13T00:00:00"/>
    <x v="5"/>
    <x v="10"/>
    <x v="3"/>
    <s v="C222"/>
    <x v="684"/>
    <s v="B1930"/>
    <x v="545"/>
    <x v="0"/>
    <n v="30.83"/>
    <n v="3"/>
    <n v="92.49"/>
    <x v="1"/>
    <x v="0"/>
  </r>
  <r>
    <s v="O1814"/>
    <d v="2024-10-12T00:00:00"/>
    <x v="6"/>
    <x v="10"/>
    <x v="1"/>
    <s v="C828"/>
    <x v="652"/>
    <s v="B1014"/>
    <x v="1030"/>
    <x v="0"/>
    <n v="44.37"/>
    <n v="2"/>
    <n v="88.74"/>
    <x v="3"/>
    <x v="4"/>
  </r>
  <r>
    <s v="O3772"/>
    <d v="2025-01-26T00:00:00"/>
    <x v="0"/>
    <x v="11"/>
    <x v="0"/>
    <s v="C329"/>
    <x v="247"/>
    <s v="B1798"/>
    <x v="810"/>
    <x v="2"/>
    <n v="51.08"/>
    <n v="3"/>
    <n v="153.24"/>
    <x v="0"/>
    <x v="0"/>
  </r>
  <r>
    <s v="O2298"/>
    <d v="2023-07-07T00:00:00"/>
    <x v="2"/>
    <x v="2"/>
    <x v="2"/>
    <s v="C787"/>
    <x v="798"/>
    <s v="B1300"/>
    <x v="479"/>
    <x v="1"/>
    <n v="48.27"/>
    <n v="3"/>
    <n v="144.81"/>
    <x v="0"/>
    <x v="7"/>
  </r>
  <r>
    <s v="O2834"/>
    <d v="2024-11-06T00:00:00"/>
    <x v="3"/>
    <x v="5"/>
    <x v="1"/>
    <s v="C489"/>
    <x v="813"/>
    <s v="B1552"/>
    <x v="181"/>
    <x v="3"/>
    <n v="9.5"/>
    <n v="2"/>
    <n v="19"/>
    <x v="0"/>
    <x v="7"/>
  </r>
  <r>
    <s v="O3989"/>
    <d v="2023-05-03T00:00:00"/>
    <x v="3"/>
    <x v="4"/>
    <x v="2"/>
    <s v="C718"/>
    <x v="1013"/>
    <s v="B1662"/>
    <x v="395"/>
    <x v="2"/>
    <n v="25.17"/>
    <n v="4"/>
    <n v="100.68"/>
    <x v="2"/>
    <x v="2"/>
  </r>
  <r>
    <s v="O3604"/>
    <d v="2023-05-04T00:00:00"/>
    <x v="5"/>
    <x v="4"/>
    <x v="2"/>
    <s v="C437"/>
    <x v="1014"/>
    <s v="B1613"/>
    <x v="201"/>
    <x v="0"/>
    <n v="35.86"/>
    <n v="3"/>
    <n v="107.58"/>
    <x v="1"/>
    <x v="7"/>
  </r>
  <r>
    <s v="O1825"/>
    <d v="2023-11-21T00:00:00"/>
    <x v="4"/>
    <x v="5"/>
    <x v="2"/>
    <s v="C256"/>
    <x v="1015"/>
    <s v="B1084"/>
    <x v="1031"/>
    <x v="0"/>
    <n v="23.32"/>
    <n v="5"/>
    <n v="116.6"/>
    <x v="0"/>
    <x v="7"/>
  </r>
  <r>
    <s v="O1679"/>
    <d v="2024-08-17T00:00:00"/>
    <x v="6"/>
    <x v="8"/>
    <x v="1"/>
    <s v="C881"/>
    <x v="1016"/>
    <s v="B1580"/>
    <x v="765"/>
    <x v="2"/>
    <n v="44.89"/>
    <n v="4"/>
    <n v="179.56"/>
    <x v="2"/>
    <x v="1"/>
  </r>
  <r>
    <s v="O1220"/>
    <d v="2024-07-13T00:00:00"/>
    <x v="6"/>
    <x v="2"/>
    <x v="1"/>
    <s v="C682"/>
    <x v="1007"/>
    <s v="B1548"/>
    <x v="1032"/>
    <x v="1"/>
    <n v="10.64"/>
    <n v="2"/>
    <n v="21.28"/>
    <x v="1"/>
    <x v="7"/>
  </r>
  <r>
    <s v="O1479"/>
    <d v="2023-04-11T00:00:00"/>
    <x v="4"/>
    <x v="7"/>
    <x v="2"/>
    <s v="C202"/>
    <x v="124"/>
    <s v="B1206"/>
    <x v="2"/>
    <x v="0"/>
    <n v="22.46"/>
    <n v="5"/>
    <n v="112.3"/>
    <x v="1"/>
    <x v="0"/>
  </r>
  <r>
    <s v="O3759"/>
    <d v="2023-04-12T00:00:00"/>
    <x v="3"/>
    <x v="7"/>
    <x v="2"/>
    <s v="C453"/>
    <x v="105"/>
    <s v="B1806"/>
    <x v="48"/>
    <x v="2"/>
    <n v="24.33"/>
    <n v="3"/>
    <n v="72.989999999999995"/>
    <x v="0"/>
    <x v="0"/>
  </r>
  <r>
    <s v="O1923"/>
    <d v="2023-04-13T00:00:00"/>
    <x v="5"/>
    <x v="7"/>
    <x v="2"/>
    <s v="C886"/>
    <x v="401"/>
    <s v="B1761"/>
    <x v="208"/>
    <x v="1"/>
    <n v="42.88"/>
    <n v="3"/>
    <n v="128.63999999999999"/>
    <x v="0"/>
    <x v="3"/>
  </r>
  <r>
    <s v="O2036"/>
    <d v="2023-07-24T00:00:00"/>
    <x v="1"/>
    <x v="2"/>
    <x v="2"/>
    <s v="C904"/>
    <x v="526"/>
    <s v="B1022"/>
    <x v="1033"/>
    <x v="3"/>
    <n v="32.72"/>
    <n v="4"/>
    <n v="130.88"/>
    <x v="2"/>
    <x v="1"/>
  </r>
  <r>
    <s v="O2072"/>
    <d v="2023-09-16T00:00:00"/>
    <x v="6"/>
    <x v="6"/>
    <x v="2"/>
    <s v="C744"/>
    <x v="888"/>
    <s v="B1170"/>
    <x v="811"/>
    <x v="3"/>
    <n v="15.59"/>
    <n v="3"/>
    <n v="46.77"/>
    <x v="1"/>
    <x v="4"/>
  </r>
  <r>
    <s v="O3449"/>
    <d v="2023-02-12T00:00:00"/>
    <x v="0"/>
    <x v="3"/>
    <x v="2"/>
    <s v="C336"/>
    <x v="930"/>
    <s v="B1044"/>
    <x v="931"/>
    <x v="0"/>
    <n v="25.12"/>
    <n v="2"/>
    <n v="50.24"/>
    <x v="0"/>
    <x v="2"/>
  </r>
  <r>
    <s v="O3839"/>
    <d v="2023-09-02T00:00:00"/>
    <x v="6"/>
    <x v="6"/>
    <x v="2"/>
    <s v="C193"/>
    <x v="762"/>
    <s v="B1090"/>
    <x v="6"/>
    <x v="2"/>
    <n v="10.84"/>
    <n v="3"/>
    <n v="32.520000000000003"/>
    <x v="2"/>
    <x v="6"/>
  </r>
  <r>
    <s v="O2800"/>
    <d v="2023-12-29T00:00:00"/>
    <x v="2"/>
    <x v="9"/>
    <x v="2"/>
    <s v="C918"/>
    <x v="945"/>
    <s v="B1557"/>
    <x v="339"/>
    <x v="0"/>
    <n v="7.46"/>
    <n v="4"/>
    <n v="29.84"/>
    <x v="2"/>
    <x v="0"/>
  </r>
  <r>
    <s v="O3814"/>
    <d v="2025-06-03T00:00:00"/>
    <x v="4"/>
    <x v="1"/>
    <x v="0"/>
    <s v="C681"/>
    <x v="768"/>
    <s v="B1583"/>
    <x v="497"/>
    <x v="3"/>
    <n v="12.16"/>
    <n v="2"/>
    <n v="24.32"/>
    <x v="2"/>
    <x v="3"/>
  </r>
  <r>
    <s v="O2680"/>
    <d v="2025-08-02T00:00:00"/>
    <x v="6"/>
    <x v="8"/>
    <x v="0"/>
    <s v="C509"/>
    <x v="929"/>
    <s v="B1983"/>
    <x v="314"/>
    <x v="2"/>
    <n v="26.04"/>
    <n v="5"/>
    <n v="130.19999999999999"/>
    <x v="0"/>
    <x v="3"/>
  </r>
  <r>
    <s v="O2541"/>
    <d v="2023-06-28T00:00:00"/>
    <x v="3"/>
    <x v="1"/>
    <x v="2"/>
    <s v="C865"/>
    <x v="1017"/>
    <s v="B1958"/>
    <x v="832"/>
    <x v="0"/>
    <n v="42.81"/>
    <n v="4"/>
    <n v="171.24"/>
    <x v="1"/>
    <x v="1"/>
  </r>
  <r>
    <s v="O3796"/>
    <d v="2024-07-23T00:00:00"/>
    <x v="4"/>
    <x v="2"/>
    <x v="1"/>
    <s v="C365"/>
    <x v="524"/>
    <s v="B1565"/>
    <x v="175"/>
    <x v="1"/>
    <n v="30.24"/>
    <n v="4"/>
    <n v="120.96"/>
    <x v="0"/>
    <x v="0"/>
  </r>
  <r>
    <s v="O2698"/>
    <d v="2025-06-19T00:00:00"/>
    <x v="5"/>
    <x v="1"/>
    <x v="0"/>
    <s v="C471"/>
    <x v="611"/>
    <s v="B1506"/>
    <x v="213"/>
    <x v="2"/>
    <n v="30.62"/>
    <n v="1"/>
    <n v="30.62"/>
    <x v="2"/>
    <x v="0"/>
  </r>
  <r>
    <s v="O2809"/>
    <d v="2025-08-03T00:00:00"/>
    <x v="0"/>
    <x v="8"/>
    <x v="0"/>
    <s v="C213"/>
    <x v="1018"/>
    <s v="B1752"/>
    <x v="1017"/>
    <x v="2"/>
    <n v="12.88"/>
    <n v="5"/>
    <n v="64.400000000000006"/>
    <x v="0"/>
    <x v="2"/>
  </r>
  <r>
    <s v="O1917"/>
    <d v="2024-08-26T00:00:00"/>
    <x v="1"/>
    <x v="8"/>
    <x v="1"/>
    <s v="C431"/>
    <x v="154"/>
    <s v="B1798"/>
    <x v="1034"/>
    <x v="0"/>
    <n v="31.92"/>
    <n v="1"/>
    <n v="31.92"/>
    <x v="2"/>
    <x v="0"/>
  </r>
  <r>
    <s v="O3975"/>
    <d v="2023-11-20T00:00:00"/>
    <x v="1"/>
    <x v="5"/>
    <x v="2"/>
    <s v="C692"/>
    <x v="41"/>
    <s v="B1853"/>
    <x v="560"/>
    <x v="2"/>
    <n v="38.229999999999997"/>
    <n v="5"/>
    <n v="191.15"/>
    <x v="2"/>
    <x v="0"/>
  </r>
  <r>
    <s v="O3334"/>
    <d v="2023-06-12T00:00:00"/>
    <x v="1"/>
    <x v="1"/>
    <x v="2"/>
    <s v="C842"/>
    <x v="566"/>
    <s v="B1679"/>
    <x v="74"/>
    <x v="2"/>
    <n v="11.81"/>
    <n v="4"/>
    <n v="47.24"/>
    <x v="0"/>
    <x v="5"/>
  </r>
  <r>
    <s v="O1064"/>
    <d v="2023-08-08T00:00:00"/>
    <x v="4"/>
    <x v="8"/>
    <x v="2"/>
    <s v="C874"/>
    <x v="761"/>
    <s v="B1724"/>
    <x v="105"/>
    <x v="3"/>
    <n v="17.79"/>
    <n v="2"/>
    <n v="35.58"/>
    <x v="0"/>
    <x v="1"/>
  </r>
  <r>
    <s v="O1995"/>
    <d v="2023-12-09T00:00:00"/>
    <x v="6"/>
    <x v="9"/>
    <x v="2"/>
    <s v="C668"/>
    <x v="1019"/>
    <s v="B1354"/>
    <x v="845"/>
    <x v="3"/>
    <n v="38.700000000000003"/>
    <n v="1"/>
    <n v="38.700000000000003"/>
    <x v="0"/>
    <x v="4"/>
  </r>
  <r>
    <s v="O2979"/>
    <d v="2022-10-26T00:00:00"/>
    <x v="3"/>
    <x v="10"/>
    <x v="3"/>
    <s v="C811"/>
    <x v="168"/>
    <s v="B1564"/>
    <x v="564"/>
    <x v="1"/>
    <n v="39.61"/>
    <n v="1"/>
    <n v="39.61"/>
    <x v="0"/>
    <x v="0"/>
  </r>
  <r>
    <s v="O1322"/>
    <d v="2024-10-17T00:00:00"/>
    <x v="5"/>
    <x v="10"/>
    <x v="1"/>
    <s v="C907"/>
    <x v="817"/>
    <s v="B1387"/>
    <x v="727"/>
    <x v="2"/>
    <n v="30.85"/>
    <n v="5"/>
    <n v="154.25"/>
    <x v="0"/>
    <x v="1"/>
  </r>
  <r>
    <s v="O3537"/>
    <d v="2022-11-04T00:00:00"/>
    <x v="2"/>
    <x v="5"/>
    <x v="3"/>
    <s v="C187"/>
    <x v="418"/>
    <s v="B1840"/>
    <x v="164"/>
    <x v="2"/>
    <n v="16.489999999999998"/>
    <n v="3"/>
    <n v="49.47"/>
    <x v="0"/>
    <x v="2"/>
  </r>
  <r>
    <s v="O3335"/>
    <d v="2022-10-14T00:00:00"/>
    <x v="2"/>
    <x v="10"/>
    <x v="3"/>
    <s v="C871"/>
    <x v="334"/>
    <s v="B1385"/>
    <x v="460"/>
    <x v="2"/>
    <n v="23.47"/>
    <n v="1"/>
    <n v="23.47"/>
    <x v="0"/>
    <x v="0"/>
  </r>
  <r>
    <s v="O1694"/>
    <d v="2024-03-12T00:00:00"/>
    <x v="4"/>
    <x v="0"/>
    <x v="1"/>
    <s v="C190"/>
    <x v="1004"/>
    <s v="B1114"/>
    <x v="642"/>
    <x v="3"/>
    <n v="8.15"/>
    <n v="3"/>
    <n v="24.45"/>
    <x v="1"/>
    <x v="1"/>
  </r>
  <r>
    <s v="O1670"/>
    <d v="2023-08-23T00:00:00"/>
    <x v="3"/>
    <x v="8"/>
    <x v="2"/>
    <s v="C982"/>
    <x v="615"/>
    <s v="B1887"/>
    <x v="62"/>
    <x v="2"/>
    <n v="39.44"/>
    <n v="5"/>
    <n v="197.2"/>
    <x v="3"/>
    <x v="0"/>
  </r>
  <r>
    <s v="O2317"/>
    <d v="2025-02-10T00:00:00"/>
    <x v="1"/>
    <x v="3"/>
    <x v="0"/>
    <s v="C962"/>
    <x v="152"/>
    <s v="B1554"/>
    <x v="116"/>
    <x v="0"/>
    <n v="39.86"/>
    <n v="2"/>
    <n v="79.72"/>
    <x v="0"/>
    <x v="2"/>
  </r>
  <r>
    <s v="O1732"/>
    <d v="2023-10-01T00:00:00"/>
    <x v="0"/>
    <x v="10"/>
    <x v="2"/>
    <s v="C844"/>
    <x v="206"/>
    <s v="B1357"/>
    <x v="214"/>
    <x v="2"/>
    <n v="47.8"/>
    <n v="5"/>
    <n v="239"/>
    <x v="3"/>
    <x v="7"/>
  </r>
  <r>
    <s v="O2250"/>
    <d v="2025-02-10T00:00:00"/>
    <x v="1"/>
    <x v="3"/>
    <x v="0"/>
    <s v="C453"/>
    <x v="11"/>
    <s v="B1223"/>
    <x v="215"/>
    <x v="2"/>
    <n v="6.23"/>
    <n v="5"/>
    <n v="31.15"/>
    <x v="2"/>
    <x v="1"/>
  </r>
  <r>
    <s v="O1862"/>
    <d v="2024-10-08T00:00:00"/>
    <x v="4"/>
    <x v="10"/>
    <x v="1"/>
    <s v="C198"/>
    <x v="1020"/>
    <s v="B1331"/>
    <x v="124"/>
    <x v="2"/>
    <n v="44.34"/>
    <n v="1"/>
    <n v="44.34"/>
    <x v="1"/>
    <x v="2"/>
  </r>
  <r>
    <s v="O3860"/>
    <d v="2024-12-16T00:00:00"/>
    <x v="1"/>
    <x v="9"/>
    <x v="1"/>
    <s v="C280"/>
    <x v="602"/>
    <s v="B1331"/>
    <x v="575"/>
    <x v="0"/>
    <n v="32"/>
    <n v="3"/>
    <n v="96"/>
    <x v="2"/>
    <x v="7"/>
  </r>
  <r>
    <s v="O3157"/>
    <d v="2022-10-18T00:00:00"/>
    <x v="4"/>
    <x v="10"/>
    <x v="3"/>
    <s v="C881"/>
    <x v="158"/>
    <s v="B1689"/>
    <x v="469"/>
    <x v="1"/>
    <n v="28.51"/>
    <n v="3"/>
    <n v="85.53"/>
    <x v="2"/>
    <x v="7"/>
  </r>
  <r>
    <s v="O2678"/>
    <d v="2024-05-06T00:00:00"/>
    <x v="1"/>
    <x v="4"/>
    <x v="1"/>
    <s v="C951"/>
    <x v="1021"/>
    <s v="B1297"/>
    <x v="797"/>
    <x v="2"/>
    <n v="13.81"/>
    <n v="2"/>
    <n v="27.62"/>
    <x v="1"/>
    <x v="2"/>
  </r>
  <r>
    <s v="O3626"/>
    <d v="2025-07-15T00:00:00"/>
    <x v="4"/>
    <x v="2"/>
    <x v="0"/>
    <s v="C615"/>
    <x v="38"/>
    <s v="B1502"/>
    <x v="336"/>
    <x v="0"/>
    <n v="24.14"/>
    <n v="2"/>
    <n v="48.28"/>
    <x v="0"/>
    <x v="3"/>
  </r>
  <r>
    <s v="O3228"/>
    <d v="2025-01-11T00:00:00"/>
    <x v="6"/>
    <x v="11"/>
    <x v="0"/>
    <s v="C836"/>
    <x v="343"/>
    <s v="B1828"/>
    <x v="262"/>
    <x v="2"/>
    <n v="15"/>
    <n v="1"/>
    <n v="15"/>
    <x v="2"/>
    <x v="1"/>
  </r>
  <r>
    <s v="O3367"/>
    <d v="2022-09-22T00:00:00"/>
    <x v="5"/>
    <x v="6"/>
    <x v="3"/>
    <s v="C597"/>
    <x v="2"/>
    <s v="B1476"/>
    <x v="597"/>
    <x v="0"/>
    <n v="45.98"/>
    <n v="2"/>
    <n v="91.96"/>
    <x v="1"/>
    <x v="0"/>
  </r>
  <r>
    <s v="O3522"/>
    <d v="2025-04-21T00:00:00"/>
    <x v="1"/>
    <x v="7"/>
    <x v="0"/>
    <s v="C713"/>
    <x v="1022"/>
    <s v="B1783"/>
    <x v="1035"/>
    <x v="2"/>
    <n v="51.56"/>
    <n v="4"/>
    <n v="206.24"/>
    <x v="1"/>
    <x v="0"/>
  </r>
  <r>
    <s v="O2235"/>
    <d v="2023-11-11T00:00:00"/>
    <x v="6"/>
    <x v="5"/>
    <x v="2"/>
    <s v="C480"/>
    <x v="927"/>
    <s v="B1354"/>
    <x v="574"/>
    <x v="0"/>
    <n v="33.31"/>
    <n v="2"/>
    <n v="66.62"/>
    <x v="2"/>
    <x v="2"/>
  </r>
  <r>
    <s v="O3242"/>
    <d v="2023-06-13T00:00:00"/>
    <x v="4"/>
    <x v="1"/>
    <x v="2"/>
    <s v="C884"/>
    <x v="405"/>
    <s v="B1558"/>
    <x v="1036"/>
    <x v="0"/>
    <n v="49.73"/>
    <n v="4"/>
    <n v="198.92"/>
    <x v="2"/>
    <x v="1"/>
  </r>
  <r>
    <s v="O1112"/>
    <d v="2024-09-04T00:00:00"/>
    <x v="3"/>
    <x v="6"/>
    <x v="1"/>
    <s v="C696"/>
    <x v="43"/>
    <s v="B1791"/>
    <x v="1037"/>
    <x v="1"/>
    <n v="20.03"/>
    <n v="3"/>
    <n v="60.09"/>
    <x v="3"/>
    <x v="4"/>
  </r>
  <r>
    <s v="O2498"/>
    <d v="2025-03-10T00:00:00"/>
    <x v="1"/>
    <x v="0"/>
    <x v="0"/>
    <s v="C134"/>
    <x v="393"/>
    <s v="B1139"/>
    <x v="967"/>
    <x v="2"/>
    <n v="16.649999999999999"/>
    <n v="4"/>
    <n v="66.599999999999994"/>
    <x v="1"/>
    <x v="7"/>
  </r>
  <r>
    <s v="O3380"/>
    <d v="2023-12-09T00:00:00"/>
    <x v="6"/>
    <x v="9"/>
    <x v="2"/>
    <s v="C641"/>
    <x v="330"/>
    <s v="B1422"/>
    <x v="1038"/>
    <x v="0"/>
    <n v="19.22"/>
    <n v="5"/>
    <n v="96.1"/>
    <x v="0"/>
    <x v="5"/>
  </r>
  <r>
    <s v="O3268"/>
    <d v="2024-10-05T00:00:00"/>
    <x v="6"/>
    <x v="10"/>
    <x v="1"/>
    <s v="C936"/>
    <x v="852"/>
    <s v="B1083"/>
    <x v="434"/>
    <x v="2"/>
    <n v="18.45"/>
    <n v="1"/>
    <n v="18.45"/>
    <x v="2"/>
    <x v="2"/>
  </r>
  <r>
    <s v="O3634"/>
    <d v="2024-11-26T00:00:00"/>
    <x v="4"/>
    <x v="5"/>
    <x v="1"/>
    <s v="C989"/>
    <x v="423"/>
    <s v="B1119"/>
    <x v="154"/>
    <x v="2"/>
    <n v="8.4"/>
    <n v="5"/>
    <n v="42"/>
    <x v="2"/>
    <x v="2"/>
  </r>
  <r>
    <s v="O1806"/>
    <d v="2024-05-26T00:00:00"/>
    <x v="0"/>
    <x v="4"/>
    <x v="1"/>
    <s v="C697"/>
    <x v="1012"/>
    <s v="B1894"/>
    <x v="653"/>
    <x v="0"/>
    <n v="7.67"/>
    <n v="4"/>
    <n v="30.68"/>
    <x v="1"/>
    <x v="3"/>
  </r>
  <r>
    <s v="O1945"/>
    <d v="2023-03-28T00:00:00"/>
    <x v="4"/>
    <x v="0"/>
    <x v="2"/>
    <s v="C267"/>
    <x v="408"/>
    <s v="B1873"/>
    <x v="1039"/>
    <x v="3"/>
    <n v="45.82"/>
    <n v="4"/>
    <n v="183.28"/>
    <x v="3"/>
    <x v="7"/>
  </r>
  <r>
    <s v="O2204"/>
    <d v="2025-06-08T00:00:00"/>
    <x v="0"/>
    <x v="1"/>
    <x v="0"/>
    <s v="C559"/>
    <x v="316"/>
    <s v="B1226"/>
    <x v="255"/>
    <x v="2"/>
    <n v="50.99"/>
    <n v="5"/>
    <n v="254.95"/>
    <x v="2"/>
    <x v="2"/>
  </r>
  <r>
    <s v="O3313"/>
    <d v="2022-09-09T00:00:00"/>
    <x v="2"/>
    <x v="6"/>
    <x v="3"/>
    <s v="C273"/>
    <x v="446"/>
    <s v="B1598"/>
    <x v="792"/>
    <x v="1"/>
    <n v="6.03"/>
    <n v="2"/>
    <n v="12.06"/>
    <x v="0"/>
    <x v="2"/>
  </r>
  <r>
    <s v="O3599"/>
    <d v="2023-11-01T00:00:00"/>
    <x v="3"/>
    <x v="5"/>
    <x v="2"/>
    <s v="C691"/>
    <x v="430"/>
    <s v="B1690"/>
    <x v="1040"/>
    <x v="0"/>
    <n v="54.13"/>
    <n v="4"/>
    <n v="216.52"/>
    <x v="1"/>
    <x v="1"/>
  </r>
  <r>
    <s v="O1391"/>
    <d v="2023-09-09T00:00:00"/>
    <x v="6"/>
    <x v="6"/>
    <x v="2"/>
    <s v="C698"/>
    <x v="1023"/>
    <s v="B1449"/>
    <x v="531"/>
    <x v="3"/>
    <n v="19.100000000000001"/>
    <n v="3"/>
    <n v="57.3"/>
    <x v="2"/>
    <x v="4"/>
  </r>
  <r>
    <s v="O1046"/>
    <d v="2024-04-03T00:00:00"/>
    <x v="3"/>
    <x v="7"/>
    <x v="1"/>
    <s v="C325"/>
    <x v="776"/>
    <s v="B1746"/>
    <x v="414"/>
    <x v="3"/>
    <n v="18.68"/>
    <n v="3"/>
    <n v="56.04"/>
    <x v="2"/>
    <x v="1"/>
  </r>
  <r>
    <s v="O2049"/>
    <d v="2023-10-31T00:00:00"/>
    <x v="4"/>
    <x v="10"/>
    <x v="2"/>
    <s v="C225"/>
    <x v="162"/>
    <s v="B1387"/>
    <x v="1041"/>
    <x v="3"/>
    <n v="32.159999999999997"/>
    <n v="2"/>
    <n v="64.319999999999993"/>
    <x v="1"/>
    <x v="2"/>
  </r>
  <r>
    <s v="O3494"/>
    <d v="2024-11-29T00:00:00"/>
    <x v="2"/>
    <x v="5"/>
    <x v="1"/>
    <s v="C415"/>
    <x v="1024"/>
    <s v="B1739"/>
    <x v="1019"/>
    <x v="2"/>
    <n v="20.78"/>
    <n v="4"/>
    <n v="83.12"/>
    <x v="0"/>
    <x v="6"/>
  </r>
  <r>
    <s v="O3991"/>
    <d v="2025-08-02T00:00:00"/>
    <x v="6"/>
    <x v="8"/>
    <x v="0"/>
    <s v="C586"/>
    <x v="901"/>
    <s v="B1418"/>
    <x v="882"/>
    <x v="0"/>
    <n v="11.65"/>
    <n v="2"/>
    <n v="23.3"/>
    <x v="2"/>
    <x v="7"/>
  </r>
  <r>
    <s v="O3550"/>
    <d v="2022-11-19T00:00:00"/>
    <x v="6"/>
    <x v="5"/>
    <x v="3"/>
    <s v="C315"/>
    <x v="1025"/>
    <s v="B1669"/>
    <x v="4"/>
    <x v="2"/>
    <n v="44.18"/>
    <n v="2"/>
    <n v="88.36"/>
    <x v="2"/>
    <x v="3"/>
  </r>
  <r>
    <s v="O2233"/>
    <d v="2022-11-26T00:00:00"/>
    <x v="6"/>
    <x v="5"/>
    <x v="3"/>
    <s v="C222"/>
    <x v="318"/>
    <s v="B1871"/>
    <x v="889"/>
    <x v="2"/>
    <n v="30.84"/>
    <n v="3"/>
    <n v="92.52"/>
    <x v="0"/>
    <x v="6"/>
  </r>
  <r>
    <s v="O2330"/>
    <d v="2025-05-09T00:00:00"/>
    <x v="2"/>
    <x v="4"/>
    <x v="0"/>
    <s v="C678"/>
    <x v="997"/>
    <s v="B1274"/>
    <x v="1042"/>
    <x v="0"/>
    <n v="24.08"/>
    <n v="4"/>
    <n v="96.32"/>
    <x v="2"/>
    <x v="5"/>
  </r>
  <r>
    <s v="O3457"/>
    <d v="2022-09-30T00:00:00"/>
    <x v="2"/>
    <x v="6"/>
    <x v="3"/>
    <s v="C307"/>
    <x v="881"/>
    <s v="B1159"/>
    <x v="1043"/>
    <x v="0"/>
    <n v="45.89"/>
    <n v="5"/>
    <n v="229.45"/>
    <x v="2"/>
    <x v="6"/>
  </r>
  <r>
    <s v="O1871"/>
    <d v="2023-09-28T00:00:00"/>
    <x v="5"/>
    <x v="6"/>
    <x v="2"/>
    <s v="C271"/>
    <x v="880"/>
    <s v="B1689"/>
    <x v="469"/>
    <x v="0"/>
    <n v="27.69"/>
    <n v="4"/>
    <n v="110.76"/>
    <x v="2"/>
    <x v="7"/>
  </r>
  <r>
    <s v="O2030"/>
    <d v="2023-11-12T00:00:00"/>
    <x v="0"/>
    <x v="5"/>
    <x v="2"/>
    <s v="C751"/>
    <x v="987"/>
    <s v="B1377"/>
    <x v="1044"/>
    <x v="3"/>
    <n v="46.32"/>
    <n v="1"/>
    <n v="46.32"/>
    <x v="1"/>
    <x v="0"/>
  </r>
  <r>
    <s v="O3106"/>
    <d v="2024-09-21T00:00:00"/>
    <x v="6"/>
    <x v="6"/>
    <x v="1"/>
    <s v="C745"/>
    <x v="1026"/>
    <s v="B1486"/>
    <x v="392"/>
    <x v="3"/>
    <n v="12.36"/>
    <n v="3"/>
    <n v="37.08"/>
    <x v="1"/>
    <x v="7"/>
  </r>
  <r>
    <s v="O3586"/>
    <d v="2023-02-20T00:00:00"/>
    <x v="1"/>
    <x v="3"/>
    <x v="2"/>
    <s v="C871"/>
    <x v="800"/>
    <s v="B1170"/>
    <x v="811"/>
    <x v="3"/>
    <n v="16.7"/>
    <n v="1"/>
    <n v="16.7"/>
    <x v="0"/>
    <x v="0"/>
  </r>
  <r>
    <s v="O2239"/>
    <d v="2024-12-20T00:00:00"/>
    <x v="2"/>
    <x v="9"/>
    <x v="1"/>
    <s v="C244"/>
    <x v="823"/>
    <s v="B1745"/>
    <x v="557"/>
    <x v="0"/>
    <n v="45.6"/>
    <n v="3"/>
    <n v="136.80000000000001"/>
    <x v="1"/>
    <x v="3"/>
  </r>
  <r>
    <s v="O3749"/>
    <d v="2024-12-04T00:00:00"/>
    <x v="3"/>
    <x v="9"/>
    <x v="1"/>
    <s v="C767"/>
    <x v="707"/>
    <s v="B1297"/>
    <x v="256"/>
    <x v="2"/>
    <n v="36.630000000000003"/>
    <n v="1"/>
    <n v="36.630000000000003"/>
    <x v="2"/>
    <x v="5"/>
  </r>
  <r>
    <s v="O2404"/>
    <d v="2025-06-11T00:00:00"/>
    <x v="3"/>
    <x v="1"/>
    <x v="0"/>
    <s v="C416"/>
    <x v="513"/>
    <s v="B1565"/>
    <x v="702"/>
    <x v="0"/>
    <n v="39.86"/>
    <n v="5"/>
    <n v="199.3"/>
    <x v="2"/>
    <x v="5"/>
  </r>
  <r>
    <s v="O3253"/>
    <d v="2024-10-09T00:00:00"/>
    <x v="3"/>
    <x v="10"/>
    <x v="1"/>
    <s v="C365"/>
    <x v="1027"/>
    <s v="B1257"/>
    <x v="606"/>
    <x v="0"/>
    <n v="51.61"/>
    <n v="5"/>
    <n v="258.05"/>
    <x v="2"/>
    <x v="1"/>
  </r>
  <r>
    <s v="O2672"/>
    <d v="2023-07-08T00:00:00"/>
    <x v="6"/>
    <x v="2"/>
    <x v="2"/>
    <s v="C858"/>
    <x v="469"/>
    <s v="B1536"/>
    <x v="852"/>
    <x v="0"/>
    <n v="24.76"/>
    <n v="1"/>
    <n v="24.76"/>
    <x v="1"/>
    <x v="0"/>
  </r>
  <r>
    <s v="O3978"/>
    <d v="2024-09-23T00:00:00"/>
    <x v="1"/>
    <x v="6"/>
    <x v="1"/>
    <s v="C749"/>
    <x v="593"/>
    <s v="B1328"/>
    <x v="79"/>
    <x v="2"/>
    <n v="35.35"/>
    <n v="2"/>
    <n v="70.7"/>
    <x v="0"/>
    <x v="2"/>
  </r>
  <r>
    <s v="O1623"/>
    <d v="2023-02-12T00:00:00"/>
    <x v="0"/>
    <x v="3"/>
    <x v="2"/>
    <s v="C452"/>
    <x v="457"/>
    <s v="B1757"/>
    <x v="59"/>
    <x v="1"/>
    <n v="38.549999999999997"/>
    <n v="4"/>
    <n v="154.19999999999999"/>
    <x v="0"/>
    <x v="2"/>
  </r>
  <r>
    <s v="O3783"/>
    <d v="2025-01-31T00:00:00"/>
    <x v="2"/>
    <x v="11"/>
    <x v="0"/>
    <s v="C453"/>
    <x v="11"/>
    <s v="B1144"/>
    <x v="352"/>
    <x v="3"/>
    <n v="29.32"/>
    <n v="3"/>
    <n v="87.96"/>
    <x v="0"/>
    <x v="2"/>
  </r>
  <r>
    <s v="O3079"/>
    <d v="2023-06-24T00:00:00"/>
    <x v="6"/>
    <x v="1"/>
    <x v="2"/>
    <s v="C376"/>
    <x v="1028"/>
    <s v="B1438"/>
    <x v="1045"/>
    <x v="0"/>
    <n v="19.5"/>
    <n v="5"/>
    <n v="97.5"/>
    <x v="0"/>
    <x v="3"/>
  </r>
  <r>
    <s v="O1931"/>
    <d v="2024-09-11T00:00:00"/>
    <x v="3"/>
    <x v="6"/>
    <x v="1"/>
    <s v="C741"/>
    <x v="66"/>
    <s v="B1696"/>
    <x v="14"/>
    <x v="1"/>
    <n v="47.39"/>
    <n v="3"/>
    <n v="142.16999999999999"/>
    <x v="1"/>
    <x v="7"/>
  </r>
  <r>
    <s v="O3072"/>
    <d v="2023-02-15T00:00:00"/>
    <x v="3"/>
    <x v="3"/>
    <x v="2"/>
    <s v="C158"/>
    <x v="218"/>
    <s v="B1585"/>
    <x v="595"/>
    <x v="2"/>
    <n v="24.97"/>
    <n v="3"/>
    <n v="74.91"/>
    <x v="1"/>
    <x v="2"/>
  </r>
  <r>
    <s v="O1708"/>
    <d v="2024-09-30T00:00:00"/>
    <x v="1"/>
    <x v="6"/>
    <x v="1"/>
    <s v="C296"/>
    <x v="1029"/>
    <s v="B1515"/>
    <x v="409"/>
    <x v="0"/>
    <n v="39.36"/>
    <n v="4"/>
    <n v="157.44"/>
    <x v="1"/>
    <x v="7"/>
  </r>
  <r>
    <s v="O2197"/>
    <d v="2024-02-17T00:00:00"/>
    <x v="6"/>
    <x v="3"/>
    <x v="1"/>
    <s v="C531"/>
    <x v="231"/>
    <s v="B1418"/>
    <x v="882"/>
    <x v="0"/>
    <n v="13.16"/>
    <n v="3"/>
    <n v="39.479999999999997"/>
    <x v="3"/>
    <x v="3"/>
  </r>
  <r>
    <s v="O3401"/>
    <d v="2024-01-31T00:00:00"/>
    <x v="3"/>
    <x v="11"/>
    <x v="1"/>
    <s v="C354"/>
    <x v="420"/>
    <s v="B1357"/>
    <x v="101"/>
    <x v="0"/>
    <n v="39.020000000000003"/>
    <n v="1"/>
    <n v="39.020000000000003"/>
    <x v="0"/>
    <x v="0"/>
  </r>
  <r>
    <s v="O3579"/>
    <d v="2023-01-29T00:00:00"/>
    <x v="0"/>
    <x v="11"/>
    <x v="2"/>
    <s v="C527"/>
    <x v="0"/>
    <s v="B1028"/>
    <x v="518"/>
    <x v="0"/>
    <n v="22.79"/>
    <n v="2"/>
    <n v="45.58"/>
    <x v="2"/>
    <x v="0"/>
  </r>
  <r>
    <s v="O2533"/>
    <d v="2023-11-21T00:00:00"/>
    <x v="4"/>
    <x v="5"/>
    <x v="2"/>
    <s v="C835"/>
    <x v="117"/>
    <s v="B1791"/>
    <x v="1037"/>
    <x v="0"/>
    <n v="20.21"/>
    <n v="5"/>
    <n v="101.05"/>
    <x v="0"/>
    <x v="2"/>
  </r>
  <r>
    <s v="O3775"/>
    <d v="2023-08-28T00:00:00"/>
    <x v="1"/>
    <x v="8"/>
    <x v="2"/>
    <s v="C250"/>
    <x v="743"/>
    <s v="B1029"/>
    <x v="808"/>
    <x v="0"/>
    <n v="36.409999999999997"/>
    <n v="1"/>
    <n v="36.409999999999997"/>
    <x v="0"/>
    <x v="7"/>
  </r>
  <r>
    <s v="O2350"/>
    <d v="2024-04-17T00:00:00"/>
    <x v="3"/>
    <x v="7"/>
    <x v="1"/>
    <s v="C962"/>
    <x v="152"/>
    <s v="B1703"/>
    <x v="368"/>
    <x v="0"/>
    <n v="14.25"/>
    <n v="1"/>
    <n v="14.25"/>
    <x v="2"/>
    <x v="5"/>
  </r>
  <r>
    <s v="O2545"/>
    <d v="2023-08-12T00:00:00"/>
    <x v="6"/>
    <x v="8"/>
    <x v="2"/>
    <s v="C957"/>
    <x v="362"/>
    <s v="B1757"/>
    <x v="975"/>
    <x v="0"/>
    <n v="31.97"/>
    <n v="1"/>
    <n v="31.97"/>
    <x v="0"/>
    <x v="7"/>
  </r>
  <r>
    <s v="O2737"/>
    <d v="2023-07-19T00:00:00"/>
    <x v="3"/>
    <x v="2"/>
    <x v="2"/>
    <s v="C588"/>
    <x v="1030"/>
    <s v="B1117"/>
    <x v="394"/>
    <x v="0"/>
    <n v="41.23"/>
    <n v="4"/>
    <n v="164.92"/>
    <x v="2"/>
    <x v="3"/>
  </r>
  <r>
    <s v="O1919"/>
    <d v="2023-04-29T00:00:00"/>
    <x v="6"/>
    <x v="7"/>
    <x v="2"/>
    <s v="C453"/>
    <x v="11"/>
    <s v="B1228"/>
    <x v="1027"/>
    <x v="2"/>
    <n v="17.18"/>
    <n v="4"/>
    <n v="68.72"/>
    <x v="0"/>
    <x v="3"/>
  </r>
  <r>
    <s v="O1529"/>
    <d v="2024-07-23T00:00:00"/>
    <x v="4"/>
    <x v="2"/>
    <x v="1"/>
    <s v="C699"/>
    <x v="640"/>
    <s v="B1033"/>
    <x v="677"/>
    <x v="2"/>
    <n v="43.87"/>
    <n v="5"/>
    <n v="219.35"/>
    <x v="1"/>
    <x v="3"/>
  </r>
  <r>
    <s v="O3588"/>
    <d v="2025-06-03T00:00:00"/>
    <x v="4"/>
    <x v="1"/>
    <x v="0"/>
    <s v="C423"/>
    <x v="464"/>
    <s v="B1978"/>
    <x v="379"/>
    <x v="0"/>
    <n v="19.53"/>
    <n v="1"/>
    <n v="19.53"/>
    <x v="1"/>
    <x v="1"/>
  </r>
  <r>
    <s v="O2878"/>
    <d v="2025-03-06T00:00:00"/>
    <x v="5"/>
    <x v="0"/>
    <x v="0"/>
    <s v="C558"/>
    <x v="1031"/>
    <s v="B1157"/>
    <x v="206"/>
    <x v="3"/>
    <n v="43.78"/>
    <n v="2"/>
    <n v="87.56"/>
    <x v="2"/>
    <x v="5"/>
  </r>
  <r>
    <s v="O1468"/>
    <d v="2024-01-16T00:00:00"/>
    <x v="4"/>
    <x v="11"/>
    <x v="1"/>
    <s v="C354"/>
    <x v="420"/>
    <s v="B1768"/>
    <x v="63"/>
    <x v="1"/>
    <n v="21.5"/>
    <n v="2"/>
    <n v="43"/>
    <x v="3"/>
    <x v="7"/>
  </r>
  <r>
    <s v="O1282"/>
    <d v="2023-06-12T00:00:00"/>
    <x v="1"/>
    <x v="1"/>
    <x v="2"/>
    <s v="C230"/>
    <x v="774"/>
    <s v="B1362"/>
    <x v="775"/>
    <x v="1"/>
    <n v="49.2"/>
    <n v="1"/>
    <n v="49.2"/>
    <x v="3"/>
    <x v="3"/>
  </r>
  <r>
    <s v="O3350"/>
    <d v="2024-07-13T00:00:00"/>
    <x v="6"/>
    <x v="2"/>
    <x v="1"/>
    <s v="C476"/>
    <x v="554"/>
    <s v="B1085"/>
    <x v="899"/>
    <x v="3"/>
    <n v="35.28"/>
    <n v="2"/>
    <n v="70.56"/>
    <x v="1"/>
    <x v="2"/>
  </r>
  <r>
    <s v="O3915"/>
    <d v="2024-09-07T00:00:00"/>
    <x v="6"/>
    <x v="6"/>
    <x v="1"/>
    <s v="C569"/>
    <x v="550"/>
    <s v="B1730"/>
    <x v="113"/>
    <x v="2"/>
    <n v="38.479999999999997"/>
    <n v="1"/>
    <n v="38.479999999999997"/>
    <x v="1"/>
    <x v="0"/>
  </r>
  <r>
    <s v="O3055"/>
    <d v="2022-12-12T00:00:00"/>
    <x v="1"/>
    <x v="9"/>
    <x v="3"/>
    <s v="C413"/>
    <x v="693"/>
    <s v="B1607"/>
    <x v="747"/>
    <x v="0"/>
    <n v="13.76"/>
    <n v="3"/>
    <n v="41.28"/>
    <x v="2"/>
    <x v="2"/>
  </r>
  <r>
    <s v="O2329"/>
    <d v="2023-03-18T00:00:00"/>
    <x v="6"/>
    <x v="0"/>
    <x v="2"/>
    <s v="C691"/>
    <x v="533"/>
    <s v="B1594"/>
    <x v="161"/>
    <x v="0"/>
    <n v="53.66"/>
    <n v="2"/>
    <n v="107.32"/>
    <x v="1"/>
    <x v="3"/>
  </r>
  <r>
    <s v="O3733"/>
    <d v="2023-03-06T00:00:00"/>
    <x v="1"/>
    <x v="0"/>
    <x v="2"/>
    <s v="C491"/>
    <x v="1032"/>
    <s v="B1774"/>
    <x v="613"/>
    <x v="0"/>
    <n v="32.549999999999997"/>
    <n v="4"/>
    <n v="130.19999999999999"/>
    <x v="2"/>
    <x v="7"/>
  </r>
  <r>
    <s v="O3657"/>
    <d v="2024-07-14T00:00:00"/>
    <x v="0"/>
    <x v="2"/>
    <x v="1"/>
    <s v="C604"/>
    <x v="673"/>
    <s v="B1669"/>
    <x v="891"/>
    <x v="2"/>
    <n v="7.46"/>
    <n v="3"/>
    <n v="22.38"/>
    <x v="2"/>
    <x v="0"/>
  </r>
  <r>
    <s v="O3809"/>
    <d v="2023-12-09T00:00:00"/>
    <x v="6"/>
    <x v="9"/>
    <x v="2"/>
    <s v="C828"/>
    <x v="1033"/>
    <s v="B1274"/>
    <x v="1042"/>
    <x v="1"/>
    <n v="25.37"/>
    <n v="2"/>
    <n v="50.74"/>
    <x v="0"/>
    <x v="7"/>
  </r>
  <r>
    <s v="O1628"/>
    <d v="2023-06-16T00:00:00"/>
    <x v="2"/>
    <x v="1"/>
    <x v="2"/>
    <s v="C252"/>
    <x v="681"/>
    <s v="B1833"/>
    <x v="1046"/>
    <x v="0"/>
    <n v="19.12"/>
    <n v="4"/>
    <n v="76.48"/>
    <x v="1"/>
    <x v="3"/>
  </r>
  <r>
    <s v="O3102"/>
    <d v="2023-09-03T00:00:00"/>
    <x v="0"/>
    <x v="6"/>
    <x v="2"/>
    <s v="C478"/>
    <x v="1034"/>
    <s v="B1515"/>
    <x v="501"/>
    <x v="0"/>
    <n v="23.9"/>
    <n v="3"/>
    <n v="71.7"/>
    <x v="1"/>
    <x v="1"/>
  </r>
  <r>
    <s v="O2898"/>
    <d v="2025-02-02T00:00:00"/>
    <x v="0"/>
    <x v="3"/>
    <x v="0"/>
    <s v="C816"/>
    <x v="148"/>
    <s v="B1172"/>
    <x v="231"/>
    <x v="2"/>
    <n v="15.18"/>
    <n v="4"/>
    <n v="60.72"/>
    <x v="2"/>
    <x v="6"/>
  </r>
  <r>
    <s v="O1181"/>
    <d v="2024-06-30T00:00:00"/>
    <x v="0"/>
    <x v="1"/>
    <x v="1"/>
    <s v="C430"/>
    <x v="1035"/>
    <s v="B1928"/>
    <x v="1047"/>
    <x v="0"/>
    <n v="18.89"/>
    <n v="2"/>
    <n v="37.78"/>
    <x v="0"/>
    <x v="3"/>
  </r>
  <r>
    <s v="O3870"/>
    <d v="2023-01-05T00:00:00"/>
    <x v="5"/>
    <x v="11"/>
    <x v="2"/>
    <s v="C604"/>
    <x v="696"/>
    <s v="B1598"/>
    <x v="792"/>
    <x v="2"/>
    <n v="5.0999999999999996"/>
    <n v="4"/>
    <n v="20.399999999999999"/>
    <x v="0"/>
    <x v="2"/>
  </r>
  <r>
    <s v="O3981"/>
    <d v="2023-12-20T00:00:00"/>
    <x v="3"/>
    <x v="9"/>
    <x v="2"/>
    <s v="C225"/>
    <x v="162"/>
    <s v="B1008"/>
    <x v="177"/>
    <x v="2"/>
    <n v="5.18"/>
    <n v="5"/>
    <n v="25.9"/>
    <x v="2"/>
    <x v="2"/>
  </r>
  <r>
    <s v="O3279"/>
    <d v="2024-09-14T00:00:00"/>
    <x v="6"/>
    <x v="6"/>
    <x v="1"/>
    <s v="C235"/>
    <x v="294"/>
    <s v="B1383"/>
    <x v="324"/>
    <x v="2"/>
    <n v="26.91"/>
    <n v="2"/>
    <n v="53.82"/>
    <x v="0"/>
    <x v="1"/>
  </r>
  <r>
    <s v="O1404"/>
    <d v="2023-02-23T00:00:00"/>
    <x v="5"/>
    <x v="3"/>
    <x v="2"/>
    <s v="C654"/>
    <x v="952"/>
    <s v="B1997"/>
    <x v="484"/>
    <x v="2"/>
    <n v="7.08"/>
    <n v="5"/>
    <n v="35.4"/>
    <x v="0"/>
    <x v="2"/>
  </r>
  <r>
    <s v="O2563"/>
    <d v="2024-05-11T00:00:00"/>
    <x v="6"/>
    <x v="4"/>
    <x v="1"/>
    <s v="C167"/>
    <x v="456"/>
    <s v="B1106"/>
    <x v="432"/>
    <x v="2"/>
    <n v="31.12"/>
    <n v="2"/>
    <n v="62.24"/>
    <x v="0"/>
    <x v="3"/>
  </r>
  <r>
    <s v="O3811"/>
    <d v="2024-05-19T00:00:00"/>
    <x v="0"/>
    <x v="4"/>
    <x v="1"/>
    <s v="C651"/>
    <x v="213"/>
    <s v="B1851"/>
    <x v="232"/>
    <x v="0"/>
    <n v="56.13"/>
    <n v="4"/>
    <n v="224.52"/>
    <x v="0"/>
    <x v="2"/>
  </r>
  <r>
    <s v="O3183"/>
    <d v="2025-07-04T00:00:00"/>
    <x v="2"/>
    <x v="2"/>
    <x v="0"/>
    <s v="C858"/>
    <x v="283"/>
    <s v="B1931"/>
    <x v="130"/>
    <x v="0"/>
    <n v="15.54"/>
    <n v="5"/>
    <n v="77.7"/>
    <x v="0"/>
    <x v="0"/>
  </r>
  <r>
    <s v="O2764"/>
    <d v="2022-11-23T00:00:00"/>
    <x v="3"/>
    <x v="5"/>
    <x v="3"/>
    <s v="C994"/>
    <x v="956"/>
    <s v="B1972"/>
    <x v="70"/>
    <x v="2"/>
    <n v="30.82"/>
    <n v="2"/>
    <n v="61.64"/>
    <x v="0"/>
    <x v="3"/>
  </r>
  <r>
    <s v="O1474"/>
    <d v="2023-04-05T00:00:00"/>
    <x v="3"/>
    <x v="7"/>
    <x v="2"/>
    <s v="C825"/>
    <x v="227"/>
    <s v="B1945"/>
    <x v="1048"/>
    <x v="2"/>
    <n v="18.3"/>
    <n v="1"/>
    <n v="18.3"/>
    <x v="3"/>
    <x v="4"/>
  </r>
  <r>
    <s v="O2722"/>
    <d v="2023-07-23T00:00:00"/>
    <x v="0"/>
    <x v="2"/>
    <x v="2"/>
    <s v="C775"/>
    <x v="675"/>
    <s v="B1536"/>
    <x v="556"/>
    <x v="0"/>
    <n v="14.53"/>
    <n v="3"/>
    <n v="43.59"/>
    <x v="0"/>
    <x v="2"/>
  </r>
  <r>
    <s v="O1742"/>
    <d v="2023-11-04T00:00:00"/>
    <x v="6"/>
    <x v="5"/>
    <x v="2"/>
    <s v="C100"/>
    <x v="720"/>
    <s v="B1117"/>
    <x v="679"/>
    <x v="2"/>
    <n v="44.3"/>
    <n v="1"/>
    <n v="44.3"/>
    <x v="2"/>
    <x v="7"/>
  </r>
  <r>
    <s v="O2833"/>
    <d v="2022-10-16T00:00:00"/>
    <x v="0"/>
    <x v="10"/>
    <x v="3"/>
    <s v="C202"/>
    <x v="914"/>
    <s v="B1451"/>
    <x v="640"/>
    <x v="0"/>
    <n v="44.42"/>
    <n v="3"/>
    <n v="133.26"/>
    <x v="0"/>
    <x v="5"/>
  </r>
  <r>
    <s v="O2652"/>
    <d v="2022-08-31T00:00:00"/>
    <x v="3"/>
    <x v="8"/>
    <x v="3"/>
    <s v="C683"/>
    <x v="301"/>
    <s v="B1926"/>
    <x v="502"/>
    <x v="0"/>
    <n v="53.52"/>
    <n v="5"/>
    <n v="267.60000000000002"/>
    <x v="0"/>
    <x v="2"/>
  </r>
  <r>
    <s v="O3747"/>
    <d v="2025-05-15T00:00:00"/>
    <x v="5"/>
    <x v="4"/>
    <x v="0"/>
    <s v="C571"/>
    <x v="491"/>
    <s v="B1867"/>
    <x v="684"/>
    <x v="2"/>
    <n v="17.09"/>
    <n v="3"/>
    <n v="51.27"/>
    <x v="1"/>
    <x v="2"/>
  </r>
  <r>
    <s v="O3001"/>
    <d v="2022-11-11T00:00:00"/>
    <x v="2"/>
    <x v="5"/>
    <x v="3"/>
    <s v="C213"/>
    <x v="409"/>
    <s v="B1874"/>
    <x v="600"/>
    <x v="3"/>
    <n v="45.19"/>
    <n v="3"/>
    <n v="135.57"/>
    <x v="0"/>
    <x v="7"/>
  </r>
  <r>
    <s v="O2054"/>
    <d v="2024-05-27T00:00:00"/>
    <x v="1"/>
    <x v="4"/>
    <x v="1"/>
    <s v="C984"/>
    <x v="839"/>
    <s v="B1327"/>
    <x v="131"/>
    <x v="1"/>
    <n v="13.68"/>
    <n v="2"/>
    <n v="27.36"/>
    <x v="2"/>
    <x v="2"/>
  </r>
  <r>
    <s v="O2320"/>
    <d v="2024-03-30T00:00:00"/>
    <x v="6"/>
    <x v="0"/>
    <x v="1"/>
    <s v="C932"/>
    <x v="892"/>
    <s v="B1728"/>
    <x v="307"/>
    <x v="2"/>
    <n v="8.69"/>
    <n v="2"/>
    <n v="17.38"/>
    <x v="0"/>
    <x v="5"/>
  </r>
  <r>
    <s v="O3919"/>
    <d v="2023-07-06T00:00:00"/>
    <x v="5"/>
    <x v="2"/>
    <x v="2"/>
    <s v="C950"/>
    <x v="688"/>
    <s v="B1795"/>
    <x v="369"/>
    <x v="2"/>
    <n v="13.79"/>
    <n v="4"/>
    <n v="55.16"/>
    <x v="0"/>
    <x v="2"/>
  </r>
  <r>
    <s v="O1457"/>
    <d v="2023-04-09T00:00:00"/>
    <x v="0"/>
    <x v="7"/>
    <x v="2"/>
    <s v="C199"/>
    <x v="618"/>
    <s v="B1540"/>
    <x v="1049"/>
    <x v="2"/>
    <n v="24.83"/>
    <n v="4"/>
    <n v="99.32"/>
    <x v="2"/>
    <x v="0"/>
  </r>
  <r>
    <s v="O1025"/>
    <d v="2024-02-17T00:00:00"/>
    <x v="6"/>
    <x v="3"/>
    <x v="1"/>
    <s v="C772"/>
    <x v="459"/>
    <s v="B1357"/>
    <x v="101"/>
    <x v="3"/>
    <n v="40.700000000000003"/>
    <n v="1"/>
    <n v="40.700000000000003"/>
    <x v="0"/>
    <x v="3"/>
  </r>
  <r>
    <s v="O2102"/>
    <d v="2023-03-18T00:00:00"/>
    <x v="6"/>
    <x v="0"/>
    <x v="2"/>
    <s v="C928"/>
    <x v="907"/>
    <s v="B1434"/>
    <x v="550"/>
    <x v="3"/>
    <n v="43.21"/>
    <n v="1"/>
    <n v="43.21"/>
    <x v="1"/>
    <x v="0"/>
  </r>
  <r>
    <s v="O1151"/>
    <d v="2024-11-18T00:00:00"/>
    <x v="1"/>
    <x v="5"/>
    <x v="1"/>
    <s v="C579"/>
    <x v="1036"/>
    <s v="B1530"/>
    <x v="715"/>
    <x v="2"/>
    <n v="38.9"/>
    <n v="5"/>
    <n v="194.5"/>
    <x v="1"/>
    <x v="3"/>
  </r>
  <r>
    <s v="O2297"/>
    <d v="2023-06-14T00:00:00"/>
    <x v="3"/>
    <x v="1"/>
    <x v="2"/>
    <s v="C775"/>
    <x v="690"/>
    <s v="B1845"/>
    <x v="1050"/>
    <x v="2"/>
    <n v="29.53"/>
    <n v="3"/>
    <n v="88.59"/>
    <x v="0"/>
    <x v="0"/>
  </r>
  <r>
    <s v="O3330"/>
    <d v="2025-03-04T00:00:00"/>
    <x v="4"/>
    <x v="0"/>
    <x v="0"/>
    <s v="C313"/>
    <x v="97"/>
    <s v="B1983"/>
    <x v="314"/>
    <x v="1"/>
    <n v="22.15"/>
    <n v="3"/>
    <n v="66.45"/>
    <x v="2"/>
    <x v="3"/>
  </r>
  <r>
    <s v="O1577"/>
    <d v="2024-11-22T00:00:00"/>
    <x v="2"/>
    <x v="5"/>
    <x v="1"/>
    <s v="C455"/>
    <x v="572"/>
    <s v="B1036"/>
    <x v="901"/>
    <x v="0"/>
    <n v="19.29"/>
    <n v="3"/>
    <n v="57.87"/>
    <x v="2"/>
    <x v="2"/>
  </r>
  <r>
    <s v="O3936"/>
    <d v="2025-04-11T00:00:00"/>
    <x v="2"/>
    <x v="7"/>
    <x v="0"/>
    <s v="C333"/>
    <x v="415"/>
    <s v="B1283"/>
    <x v="904"/>
    <x v="2"/>
    <n v="17.66"/>
    <n v="5"/>
    <n v="88.3"/>
    <x v="0"/>
    <x v="7"/>
  </r>
  <r>
    <s v="O2038"/>
    <d v="2023-12-20T00:00:00"/>
    <x v="3"/>
    <x v="9"/>
    <x v="2"/>
    <s v="C692"/>
    <x v="172"/>
    <s v="B1237"/>
    <x v="949"/>
    <x v="3"/>
    <n v="24.72"/>
    <n v="3"/>
    <n v="74.16"/>
    <x v="3"/>
    <x v="0"/>
  </r>
  <r>
    <s v="O3742"/>
    <d v="2023-05-05T00:00:00"/>
    <x v="2"/>
    <x v="4"/>
    <x v="2"/>
    <s v="C604"/>
    <x v="673"/>
    <s v="B1621"/>
    <x v="64"/>
    <x v="1"/>
    <n v="28.95"/>
    <n v="5"/>
    <n v="144.75"/>
    <x v="0"/>
    <x v="2"/>
  </r>
  <r>
    <s v="O1894"/>
    <d v="2023-05-20T00:00:00"/>
    <x v="6"/>
    <x v="4"/>
    <x v="2"/>
    <s v="C108"/>
    <x v="1037"/>
    <s v="B1016"/>
    <x v="1051"/>
    <x v="3"/>
    <n v="14.37"/>
    <n v="1"/>
    <n v="14.37"/>
    <x v="2"/>
    <x v="3"/>
  </r>
  <r>
    <s v="O1138"/>
    <d v="2023-01-09T00:00:00"/>
    <x v="1"/>
    <x v="11"/>
    <x v="2"/>
    <s v="C383"/>
    <x v="1038"/>
    <s v="B1257"/>
    <x v="606"/>
    <x v="1"/>
    <n v="45.78"/>
    <n v="2"/>
    <n v="91.56"/>
    <x v="2"/>
    <x v="0"/>
  </r>
  <r>
    <s v="O2010"/>
    <d v="2023-04-10T00:00:00"/>
    <x v="1"/>
    <x v="7"/>
    <x v="2"/>
    <s v="C540"/>
    <x v="1039"/>
    <s v="B1659"/>
    <x v="465"/>
    <x v="2"/>
    <n v="35.4"/>
    <n v="5"/>
    <n v="177"/>
    <x v="1"/>
    <x v="3"/>
  </r>
  <r>
    <s v="O1467"/>
    <d v="2023-02-07T00:00:00"/>
    <x v="4"/>
    <x v="3"/>
    <x v="2"/>
    <s v="C613"/>
    <x v="770"/>
    <s v="B1515"/>
    <x v="1052"/>
    <x v="3"/>
    <n v="20.43"/>
    <n v="1"/>
    <n v="20.43"/>
    <x v="0"/>
    <x v="1"/>
  </r>
  <r>
    <s v="O3237"/>
    <d v="2024-07-15T00:00:00"/>
    <x v="1"/>
    <x v="2"/>
    <x v="1"/>
    <s v="C993"/>
    <x v="779"/>
    <s v="B1739"/>
    <x v="807"/>
    <x v="1"/>
    <n v="25.3"/>
    <n v="3"/>
    <n v="75.900000000000006"/>
    <x v="2"/>
    <x v="2"/>
  </r>
  <r>
    <s v="O2369"/>
    <d v="2025-06-01T00:00:00"/>
    <x v="0"/>
    <x v="1"/>
    <x v="0"/>
    <s v="C660"/>
    <x v="1040"/>
    <s v="B1688"/>
    <x v="72"/>
    <x v="0"/>
    <n v="34.96"/>
    <n v="3"/>
    <n v="104.88"/>
    <x v="0"/>
    <x v="0"/>
  </r>
  <r>
    <s v="O3774"/>
    <d v="2025-06-24T00:00:00"/>
    <x v="4"/>
    <x v="1"/>
    <x v="0"/>
    <s v="C996"/>
    <x v="388"/>
    <s v="B1228"/>
    <x v="946"/>
    <x v="0"/>
    <n v="46.01"/>
    <n v="4"/>
    <n v="184.04"/>
    <x v="2"/>
    <x v="5"/>
  </r>
  <r>
    <s v="O1387"/>
    <d v="2024-05-26T00:00:00"/>
    <x v="0"/>
    <x v="4"/>
    <x v="1"/>
    <s v="C589"/>
    <x v="555"/>
    <s v="B1563"/>
    <x v="98"/>
    <x v="1"/>
    <n v="30.3"/>
    <n v="1"/>
    <n v="30.3"/>
    <x v="1"/>
    <x v="1"/>
  </r>
  <r>
    <s v="O2845"/>
    <d v="2023-06-12T00:00:00"/>
    <x v="1"/>
    <x v="1"/>
    <x v="2"/>
    <s v="C850"/>
    <x v="336"/>
    <s v="B1037"/>
    <x v="958"/>
    <x v="2"/>
    <n v="6.39"/>
    <n v="5"/>
    <n v="31.95"/>
    <x v="1"/>
    <x v="1"/>
  </r>
  <r>
    <s v="O1745"/>
    <d v="2023-10-26T00:00:00"/>
    <x v="5"/>
    <x v="10"/>
    <x v="2"/>
    <s v="C102"/>
    <x v="1041"/>
    <s v="B1515"/>
    <x v="501"/>
    <x v="3"/>
    <n v="26.21"/>
    <n v="3"/>
    <n v="78.63"/>
    <x v="2"/>
    <x v="7"/>
  </r>
  <r>
    <s v="O3195"/>
    <d v="2022-12-12T00:00:00"/>
    <x v="1"/>
    <x v="9"/>
    <x v="3"/>
    <s v="C452"/>
    <x v="546"/>
    <s v="B1098"/>
    <x v="451"/>
    <x v="0"/>
    <n v="7.59"/>
    <n v="4"/>
    <n v="30.36"/>
    <x v="0"/>
    <x v="0"/>
  </r>
  <r>
    <s v="O1356"/>
    <d v="2024-08-28T00:00:00"/>
    <x v="3"/>
    <x v="8"/>
    <x v="1"/>
    <s v="C274"/>
    <x v="135"/>
    <s v="B1987"/>
    <x v="546"/>
    <x v="1"/>
    <n v="40.61"/>
    <n v="1"/>
    <n v="40.61"/>
    <x v="3"/>
    <x v="7"/>
  </r>
  <r>
    <s v="O2127"/>
    <d v="2023-05-03T00:00:00"/>
    <x v="3"/>
    <x v="4"/>
    <x v="2"/>
    <s v="C131"/>
    <x v="641"/>
    <s v="B1465"/>
    <x v="1053"/>
    <x v="0"/>
    <n v="26.82"/>
    <n v="2"/>
    <n v="53.64"/>
    <x v="1"/>
    <x v="3"/>
  </r>
  <r>
    <s v="O1315"/>
    <d v="2023-10-31T00:00:00"/>
    <x v="4"/>
    <x v="10"/>
    <x v="2"/>
    <s v="C553"/>
    <x v="1042"/>
    <s v="B1578"/>
    <x v="171"/>
    <x v="0"/>
    <n v="20.56"/>
    <n v="5"/>
    <n v="102.8"/>
    <x v="3"/>
    <x v="3"/>
  </r>
  <r>
    <s v="O3458"/>
    <d v="2024-11-08T00:00:00"/>
    <x v="2"/>
    <x v="5"/>
    <x v="1"/>
    <s v="C827"/>
    <x v="1043"/>
    <s v="B1726"/>
    <x v="167"/>
    <x v="0"/>
    <n v="14.92"/>
    <n v="3"/>
    <n v="44.76"/>
    <x v="2"/>
    <x v="3"/>
  </r>
  <r>
    <s v="O2354"/>
    <d v="2024-07-24T00:00:00"/>
    <x v="3"/>
    <x v="2"/>
    <x v="1"/>
    <s v="C828"/>
    <x v="1033"/>
    <s v="B1729"/>
    <x v="165"/>
    <x v="0"/>
    <n v="31.09"/>
    <n v="1"/>
    <n v="31.09"/>
    <x v="0"/>
    <x v="0"/>
  </r>
  <r>
    <s v="O1439"/>
    <d v="2023-07-02T00:00:00"/>
    <x v="0"/>
    <x v="2"/>
    <x v="2"/>
    <s v="C109"/>
    <x v="182"/>
    <s v="B1165"/>
    <x v="1054"/>
    <x v="3"/>
    <n v="10.88"/>
    <n v="4"/>
    <n v="43.52"/>
    <x v="2"/>
    <x v="2"/>
  </r>
  <r>
    <s v="O3960"/>
    <d v="2023-11-02T00:00:00"/>
    <x v="5"/>
    <x v="5"/>
    <x v="2"/>
    <s v="C256"/>
    <x v="1015"/>
    <s v="B1232"/>
    <x v="803"/>
    <x v="1"/>
    <n v="24.03"/>
    <n v="4"/>
    <n v="96.12"/>
    <x v="2"/>
    <x v="1"/>
  </r>
  <r>
    <s v="O1820"/>
    <d v="2024-05-08T00:00:00"/>
    <x v="3"/>
    <x v="4"/>
    <x v="1"/>
    <s v="C980"/>
    <x v="121"/>
    <s v="B1058"/>
    <x v="552"/>
    <x v="0"/>
    <n v="38.200000000000003"/>
    <n v="3"/>
    <n v="114.6"/>
    <x v="1"/>
    <x v="7"/>
  </r>
  <r>
    <s v="O1738"/>
    <d v="2024-09-17T00:00:00"/>
    <x v="4"/>
    <x v="6"/>
    <x v="1"/>
    <s v="C959"/>
    <x v="549"/>
    <s v="B1386"/>
    <x v="994"/>
    <x v="0"/>
    <n v="22.13"/>
    <n v="4"/>
    <n v="88.52"/>
    <x v="1"/>
    <x v="0"/>
  </r>
  <r>
    <s v="O3421"/>
    <d v="2024-01-09T00:00:00"/>
    <x v="4"/>
    <x v="11"/>
    <x v="1"/>
    <s v="C588"/>
    <x v="1030"/>
    <s v="B1726"/>
    <x v="167"/>
    <x v="2"/>
    <n v="17.850000000000001"/>
    <n v="3"/>
    <n v="53.55"/>
    <x v="0"/>
    <x v="0"/>
  </r>
  <r>
    <s v="O3614"/>
    <d v="2022-10-31T00:00:00"/>
    <x v="1"/>
    <x v="10"/>
    <x v="3"/>
    <s v="C601"/>
    <x v="159"/>
    <s v="B1998"/>
    <x v="868"/>
    <x v="0"/>
    <n v="19.61"/>
    <n v="2"/>
    <n v="39.22"/>
    <x v="0"/>
    <x v="2"/>
  </r>
  <r>
    <s v="O3709"/>
    <d v="2023-06-09T00:00:00"/>
    <x v="2"/>
    <x v="1"/>
    <x v="2"/>
    <s v="C202"/>
    <x v="914"/>
    <s v="B1186"/>
    <x v="458"/>
    <x v="2"/>
    <n v="39.869999999999997"/>
    <n v="2"/>
    <n v="79.739999999999995"/>
    <x v="2"/>
    <x v="2"/>
  </r>
  <r>
    <s v="O1645"/>
    <d v="2024-08-15T00:00:00"/>
    <x v="5"/>
    <x v="8"/>
    <x v="1"/>
    <s v="C848"/>
    <x v="1044"/>
    <s v="B1723"/>
    <x v="1055"/>
    <x v="3"/>
    <n v="42.48"/>
    <n v="5"/>
    <n v="212.4"/>
    <x v="2"/>
    <x v="0"/>
  </r>
  <r>
    <s v="O3115"/>
    <d v="2024-10-19T00:00:00"/>
    <x v="6"/>
    <x v="10"/>
    <x v="1"/>
    <s v="C101"/>
    <x v="581"/>
    <s v="B1920"/>
    <x v="1056"/>
    <x v="0"/>
    <n v="43.46"/>
    <n v="4"/>
    <n v="173.84"/>
    <x v="0"/>
    <x v="2"/>
  </r>
  <r>
    <s v="O3491"/>
    <d v="2023-07-13T00:00:00"/>
    <x v="5"/>
    <x v="2"/>
    <x v="2"/>
    <s v="C821"/>
    <x v="146"/>
    <s v="B1326"/>
    <x v="1057"/>
    <x v="1"/>
    <n v="32.03"/>
    <n v="5"/>
    <n v="160.15"/>
    <x v="0"/>
    <x v="3"/>
  </r>
  <r>
    <s v="O2844"/>
    <d v="2022-12-18T00:00:00"/>
    <x v="0"/>
    <x v="9"/>
    <x v="3"/>
    <s v="C213"/>
    <x v="777"/>
    <s v="B1469"/>
    <x v="1010"/>
    <x v="3"/>
    <n v="5.57"/>
    <n v="1"/>
    <n v="5.57"/>
    <x v="1"/>
    <x v="0"/>
  </r>
  <r>
    <s v="O1326"/>
    <d v="2024-05-20T00:00:00"/>
    <x v="1"/>
    <x v="4"/>
    <x v="1"/>
    <s v="C594"/>
    <x v="728"/>
    <s v="B1690"/>
    <x v="1040"/>
    <x v="3"/>
    <n v="47.42"/>
    <n v="3"/>
    <n v="142.26"/>
    <x v="1"/>
    <x v="0"/>
  </r>
  <r>
    <s v="O2665"/>
    <d v="2025-01-09T00:00:00"/>
    <x v="5"/>
    <x v="11"/>
    <x v="0"/>
    <s v="C255"/>
    <x v="1045"/>
    <s v="B1651"/>
    <x v="691"/>
    <x v="0"/>
    <n v="40.42"/>
    <n v="4"/>
    <n v="161.68"/>
    <x v="2"/>
    <x v="0"/>
  </r>
  <r>
    <s v="O3233"/>
    <d v="2023-09-24T00:00:00"/>
    <x v="0"/>
    <x v="6"/>
    <x v="2"/>
    <s v="C814"/>
    <x v="493"/>
    <s v="B1316"/>
    <x v="794"/>
    <x v="0"/>
    <n v="25.78"/>
    <n v="3"/>
    <n v="77.34"/>
    <x v="0"/>
    <x v="2"/>
  </r>
  <r>
    <s v="O2283"/>
    <d v="2023-09-27T00:00:00"/>
    <x v="3"/>
    <x v="6"/>
    <x v="2"/>
    <s v="C108"/>
    <x v="1037"/>
    <s v="B1937"/>
    <x v="55"/>
    <x v="0"/>
    <n v="28.02"/>
    <n v="4"/>
    <n v="112.08"/>
    <x v="0"/>
    <x v="0"/>
  </r>
  <r>
    <s v="O2285"/>
    <d v="2023-08-14T00:00:00"/>
    <x v="1"/>
    <x v="8"/>
    <x v="2"/>
    <s v="C742"/>
    <x v="394"/>
    <s v="B1569"/>
    <x v="1058"/>
    <x v="0"/>
    <n v="18.670000000000002"/>
    <n v="5"/>
    <n v="93.35"/>
    <x v="0"/>
    <x v="2"/>
  </r>
  <r>
    <s v="O2801"/>
    <d v="2023-05-25T00:00:00"/>
    <x v="5"/>
    <x v="4"/>
    <x v="2"/>
    <s v="C365"/>
    <x v="1046"/>
    <s v="B1877"/>
    <x v="362"/>
    <x v="0"/>
    <n v="25.33"/>
    <n v="1"/>
    <n v="25.33"/>
    <x v="0"/>
    <x v="2"/>
  </r>
  <r>
    <s v="O3337"/>
    <d v="2024-06-11T00:00:00"/>
    <x v="4"/>
    <x v="1"/>
    <x v="1"/>
    <s v="C660"/>
    <x v="669"/>
    <s v="B1503"/>
    <x v="714"/>
    <x v="2"/>
    <n v="18.059999999999999"/>
    <n v="5"/>
    <n v="90.3"/>
    <x v="0"/>
    <x v="0"/>
  </r>
  <r>
    <s v="O1702"/>
    <d v="2024-12-27T00:00:00"/>
    <x v="2"/>
    <x v="9"/>
    <x v="1"/>
    <s v="C966"/>
    <x v="760"/>
    <s v="B1922"/>
    <x v="587"/>
    <x v="1"/>
    <n v="22.62"/>
    <n v="4"/>
    <n v="90.48"/>
    <x v="3"/>
    <x v="2"/>
  </r>
  <r>
    <s v="O1920"/>
    <d v="2023-05-23T00:00:00"/>
    <x v="4"/>
    <x v="4"/>
    <x v="2"/>
    <s v="C213"/>
    <x v="1018"/>
    <s v="B1887"/>
    <x v="523"/>
    <x v="0"/>
    <n v="26.39"/>
    <n v="2"/>
    <n v="52.78"/>
    <x v="0"/>
    <x v="7"/>
  </r>
  <r>
    <s v="O2579"/>
    <d v="2024-09-16T00:00:00"/>
    <x v="1"/>
    <x v="6"/>
    <x v="1"/>
    <s v="C177"/>
    <x v="100"/>
    <s v="B1756"/>
    <x v="20"/>
    <x v="0"/>
    <n v="50.81"/>
    <n v="3"/>
    <n v="152.43"/>
    <x v="0"/>
    <x v="0"/>
  </r>
  <r>
    <s v="O1964"/>
    <d v="2024-03-06T00:00:00"/>
    <x v="3"/>
    <x v="0"/>
    <x v="1"/>
    <s v="C396"/>
    <x v="574"/>
    <s v="B1392"/>
    <x v="754"/>
    <x v="3"/>
    <n v="19.93"/>
    <n v="3"/>
    <n v="59.79"/>
    <x v="3"/>
    <x v="0"/>
  </r>
  <r>
    <s v="O2888"/>
    <d v="2023-04-27T00:00:00"/>
    <x v="5"/>
    <x v="7"/>
    <x v="2"/>
    <s v="C746"/>
    <x v="619"/>
    <s v="B1991"/>
    <x v="599"/>
    <x v="0"/>
    <n v="42.74"/>
    <n v="4"/>
    <n v="170.96"/>
    <x v="2"/>
    <x v="5"/>
  </r>
  <r>
    <s v="O1256"/>
    <d v="2023-11-25T00:00:00"/>
    <x v="6"/>
    <x v="5"/>
    <x v="2"/>
    <s v="C966"/>
    <x v="846"/>
    <s v="B1160"/>
    <x v="902"/>
    <x v="1"/>
    <n v="34.96"/>
    <n v="4"/>
    <n v="139.84"/>
    <x v="3"/>
    <x v="3"/>
  </r>
  <r>
    <s v="O1421"/>
    <d v="2024-09-12T00:00:00"/>
    <x v="5"/>
    <x v="6"/>
    <x v="1"/>
    <s v="C370"/>
    <x v="1047"/>
    <s v="B1099"/>
    <x v="308"/>
    <x v="1"/>
    <n v="28.13"/>
    <n v="2"/>
    <n v="56.26"/>
    <x v="0"/>
    <x v="1"/>
  </r>
  <r>
    <s v="O2413"/>
    <d v="2024-08-06T00:00:00"/>
    <x v="4"/>
    <x v="8"/>
    <x v="1"/>
    <s v="C178"/>
    <x v="689"/>
    <s v="B1003"/>
    <x v="361"/>
    <x v="0"/>
    <n v="35.71"/>
    <n v="2"/>
    <n v="71.42"/>
    <x v="2"/>
    <x v="6"/>
  </r>
  <r>
    <s v="O2912"/>
    <d v="2022-11-12T00:00:00"/>
    <x v="6"/>
    <x v="5"/>
    <x v="3"/>
    <s v="C607"/>
    <x v="506"/>
    <s v="B1240"/>
    <x v="197"/>
    <x v="0"/>
    <n v="19.64"/>
    <n v="2"/>
    <n v="39.28"/>
    <x v="2"/>
    <x v="5"/>
  </r>
  <r>
    <s v="O1856"/>
    <d v="2024-10-02T00:00:00"/>
    <x v="3"/>
    <x v="10"/>
    <x v="1"/>
    <s v="C930"/>
    <x v="1048"/>
    <s v="B1903"/>
    <x v="194"/>
    <x v="0"/>
    <n v="34.090000000000003"/>
    <n v="4"/>
    <n v="136.36000000000001"/>
    <x v="1"/>
    <x v="1"/>
  </r>
  <r>
    <s v="O3569"/>
    <d v="2024-10-08T00:00:00"/>
    <x v="4"/>
    <x v="10"/>
    <x v="1"/>
    <s v="C877"/>
    <x v="744"/>
    <s v="B1125"/>
    <x v="126"/>
    <x v="1"/>
    <n v="28.28"/>
    <n v="3"/>
    <n v="84.84"/>
    <x v="0"/>
    <x v="6"/>
  </r>
  <r>
    <s v="O2827"/>
    <d v="2025-05-24T00:00:00"/>
    <x v="6"/>
    <x v="4"/>
    <x v="0"/>
    <s v="C639"/>
    <x v="951"/>
    <s v="B1874"/>
    <x v="600"/>
    <x v="0"/>
    <n v="45.23"/>
    <n v="2"/>
    <n v="90.46"/>
    <x v="0"/>
    <x v="3"/>
  </r>
  <r>
    <s v="O3939"/>
    <d v="2023-09-01T00:00:00"/>
    <x v="2"/>
    <x v="6"/>
    <x v="2"/>
    <s v="C272"/>
    <x v="509"/>
    <s v="B1382"/>
    <x v="259"/>
    <x v="2"/>
    <n v="41.42"/>
    <n v="2"/>
    <n v="82.84"/>
    <x v="2"/>
    <x v="6"/>
  </r>
  <r>
    <s v="O1701"/>
    <d v="2023-07-14T00:00:00"/>
    <x v="2"/>
    <x v="2"/>
    <x v="2"/>
    <s v="C894"/>
    <x v="1049"/>
    <s v="B1772"/>
    <x v="1059"/>
    <x v="3"/>
    <n v="8.3000000000000007"/>
    <n v="4"/>
    <n v="33.200000000000003"/>
    <x v="3"/>
    <x v="0"/>
  </r>
  <r>
    <s v="O1689"/>
    <d v="2023-12-20T00:00:00"/>
    <x v="3"/>
    <x v="9"/>
    <x v="2"/>
    <s v="C263"/>
    <x v="323"/>
    <s v="B1342"/>
    <x v="548"/>
    <x v="1"/>
    <n v="48.35"/>
    <n v="3"/>
    <n v="145.05000000000001"/>
    <x v="3"/>
    <x v="3"/>
  </r>
  <r>
    <s v="O2240"/>
    <d v="2023-06-10T00:00:00"/>
    <x v="6"/>
    <x v="1"/>
    <x v="2"/>
    <s v="C313"/>
    <x v="1050"/>
    <s v="B1059"/>
    <x v="944"/>
    <x v="1"/>
    <n v="11.67"/>
    <n v="4"/>
    <n v="46.68"/>
    <x v="1"/>
    <x v="2"/>
  </r>
  <r>
    <s v="O1601"/>
    <d v="2024-07-10T00:00:00"/>
    <x v="3"/>
    <x v="2"/>
    <x v="1"/>
    <s v="C465"/>
    <x v="1051"/>
    <s v="B1085"/>
    <x v="899"/>
    <x v="2"/>
    <n v="35.19"/>
    <n v="5"/>
    <n v="175.95"/>
    <x v="1"/>
    <x v="0"/>
  </r>
  <r>
    <s v="O1617"/>
    <d v="2024-01-08T00:00:00"/>
    <x v="1"/>
    <x v="11"/>
    <x v="1"/>
    <s v="C470"/>
    <x v="1052"/>
    <s v="B1121"/>
    <x v="1060"/>
    <x v="3"/>
    <n v="47.44"/>
    <n v="3"/>
    <n v="142.32"/>
    <x v="1"/>
    <x v="1"/>
  </r>
  <r>
    <s v="O3894"/>
    <d v="2022-10-28T00:00:00"/>
    <x v="2"/>
    <x v="10"/>
    <x v="3"/>
    <s v="C875"/>
    <x v="28"/>
    <s v="B1172"/>
    <x v="1061"/>
    <x v="2"/>
    <n v="39.909999999999997"/>
    <n v="4"/>
    <n v="159.63999999999999"/>
    <x v="0"/>
    <x v="2"/>
  </r>
  <r>
    <s v="O3025"/>
    <d v="2025-05-06T00:00:00"/>
    <x v="4"/>
    <x v="4"/>
    <x v="0"/>
    <s v="C217"/>
    <x v="748"/>
    <s v="B1445"/>
    <x v="838"/>
    <x v="3"/>
    <n v="36.590000000000003"/>
    <n v="1"/>
    <n v="36.590000000000003"/>
    <x v="1"/>
    <x v="2"/>
  </r>
  <r>
    <s v="O2471"/>
    <d v="2022-09-07T00:00:00"/>
    <x v="3"/>
    <x v="6"/>
    <x v="3"/>
    <s v="C258"/>
    <x v="939"/>
    <s v="B1911"/>
    <x v="778"/>
    <x v="0"/>
    <n v="41.22"/>
    <n v="1"/>
    <n v="41.22"/>
    <x v="1"/>
    <x v="7"/>
  </r>
  <r>
    <s v="O1707"/>
    <d v="2024-03-19T00:00:00"/>
    <x v="4"/>
    <x v="0"/>
    <x v="1"/>
    <s v="C272"/>
    <x v="509"/>
    <s v="B1581"/>
    <x v="351"/>
    <x v="0"/>
    <n v="25.31"/>
    <n v="2"/>
    <n v="50.62"/>
    <x v="3"/>
    <x v="7"/>
  </r>
  <r>
    <s v="O1502"/>
    <d v="2024-07-18T00:00:00"/>
    <x v="5"/>
    <x v="2"/>
    <x v="1"/>
    <s v="C563"/>
    <x v="185"/>
    <s v="B1447"/>
    <x v="1062"/>
    <x v="1"/>
    <n v="28.21"/>
    <n v="3"/>
    <n v="84.63"/>
    <x v="3"/>
    <x v="0"/>
  </r>
  <r>
    <s v="O3510"/>
    <d v="2024-08-02T00:00:00"/>
    <x v="2"/>
    <x v="8"/>
    <x v="1"/>
    <s v="C636"/>
    <x v="715"/>
    <s v="B1149"/>
    <x v="572"/>
    <x v="2"/>
    <n v="18.3"/>
    <n v="5"/>
    <n v="91.5"/>
    <x v="2"/>
    <x v="5"/>
  </r>
  <r>
    <s v="O3879"/>
    <d v="2023-02-23T00:00:00"/>
    <x v="5"/>
    <x v="3"/>
    <x v="2"/>
    <s v="C775"/>
    <x v="588"/>
    <s v="B1765"/>
    <x v="971"/>
    <x v="0"/>
    <n v="28.28"/>
    <n v="3"/>
    <n v="84.84"/>
    <x v="0"/>
    <x v="0"/>
  </r>
  <r>
    <s v="O2571"/>
    <d v="2022-10-30T00:00:00"/>
    <x v="0"/>
    <x v="10"/>
    <x v="3"/>
    <s v="C405"/>
    <x v="403"/>
    <s v="B1378"/>
    <x v="23"/>
    <x v="0"/>
    <n v="27.29"/>
    <n v="1"/>
    <n v="27.29"/>
    <x v="1"/>
    <x v="2"/>
  </r>
  <r>
    <s v="O2761"/>
    <d v="2023-10-07T00:00:00"/>
    <x v="6"/>
    <x v="10"/>
    <x v="2"/>
    <s v="C514"/>
    <x v="81"/>
    <s v="B1903"/>
    <x v="224"/>
    <x v="3"/>
    <n v="27.69"/>
    <n v="3"/>
    <n v="83.07"/>
    <x v="2"/>
    <x v="0"/>
  </r>
  <r>
    <s v="O3066"/>
    <d v="2024-09-16T00:00:00"/>
    <x v="1"/>
    <x v="6"/>
    <x v="1"/>
    <s v="C900"/>
    <x v="1053"/>
    <s v="B1137"/>
    <x v="871"/>
    <x v="3"/>
    <n v="52.94"/>
    <n v="2"/>
    <n v="105.88"/>
    <x v="0"/>
    <x v="0"/>
  </r>
  <r>
    <s v="O1437"/>
    <d v="2024-01-29T00:00:00"/>
    <x v="1"/>
    <x v="11"/>
    <x v="1"/>
    <s v="C557"/>
    <x v="785"/>
    <s v="B1725"/>
    <x v="777"/>
    <x v="2"/>
    <n v="16.46"/>
    <n v="5"/>
    <n v="82.3"/>
    <x v="2"/>
    <x v="2"/>
  </r>
  <r>
    <s v="O2567"/>
    <d v="2023-01-27T00:00:00"/>
    <x v="2"/>
    <x v="11"/>
    <x v="2"/>
    <s v="C931"/>
    <x v="922"/>
    <s v="B1359"/>
    <x v="503"/>
    <x v="2"/>
    <n v="18.96"/>
    <n v="4"/>
    <n v="75.84"/>
    <x v="2"/>
    <x v="2"/>
  </r>
  <r>
    <s v="O1341"/>
    <d v="2024-08-10T00:00:00"/>
    <x v="6"/>
    <x v="8"/>
    <x v="1"/>
    <s v="C355"/>
    <x v="924"/>
    <s v="B1144"/>
    <x v="352"/>
    <x v="1"/>
    <n v="33.58"/>
    <n v="1"/>
    <n v="33.58"/>
    <x v="2"/>
    <x v="7"/>
  </r>
  <r>
    <s v="O2881"/>
    <d v="2022-12-28T00:00:00"/>
    <x v="3"/>
    <x v="9"/>
    <x v="3"/>
    <s v="C623"/>
    <x v="216"/>
    <s v="B1049"/>
    <x v="1063"/>
    <x v="0"/>
    <n v="15.83"/>
    <n v="5"/>
    <n v="79.150000000000006"/>
    <x v="0"/>
    <x v="5"/>
  </r>
  <r>
    <s v="O2631"/>
    <d v="2024-05-29T00:00:00"/>
    <x v="3"/>
    <x v="4"/>
    <x v="1"/>
    <s v="C985"/>
    <x v="339"/>
    <s v="B1107"/>
    <x v="873"/>
    <x v="0"/>
    <n v="37.39"/>
    <n v="5"/>
    <n v="186.95"/>
    <x v="2"/>
    <x v="2"/>
  </r>
  <r>
    <s v="O2396"/>
    <d v="2025-07-27T00:00:00"/>
    <x v="0"/>
    <x v="2"/>
    <x v="0"/>
    <s v="C697"/>
    <x v="1012"/>
    <s v="B1331"/>
    <x v="575"/>
    <x v="2"/>
    <n v="42.72"/>
    <n v="1"/>
    <n v="42.72"/>
    <x v="0"/>
    <x v="0"/>
  </r>
  <r>
    <s v="O2148"/>
    <d v="2023-11-15T00:00:00"/>
    <x v="3"/>
    <x v="5"/>
    <x v="2"/>
    <s v="C911"/>
    <x v="559"/>
    <s v="B1847"/>
    <x v="1064"/>
    <x v="1"/>
    <n v="40.94"/>
    <n v="5"/>
    <n v="204.7"/>
    <x v="1"/>
    <x v="4"/>
  </r>
  <r>
    <s v="O2854"/>
    <d v="2024-07-06T00:00:00"/>
    <x v="6"/>
    <x v="2"/>
    <x v="1"/>
    <s v="C175"/>
    <x v="324"/>
    <s v="B1138"/>
    <x v="1065"/>
    <x v="2"/>
    <n v="17.14"/>
    <n v="5"/>
    <n v="85.7"/>
    <x v="0"/>
    <x v="6"/>
  </r>
  <r>
    <s v="O3928"/>
    <d v="2022-11-26T00:00:00"/>
    <x v="6"/>
    <x v="5"/>
    <x v="3"/>
    <s v="C985"/>
    <x v="339"/>
    <s v="B1656"/>
    <x v="355"/>
    <x v="2"/>
    <n v="17.239999999999998"/>
    <n v="2"/>
    <n v="34.479999999999997"/>
    <x v="0"/>
    <x v="0"/>
  </r>
  <r>
    <s v="O2987"/>
    <d v="2025-06-17T00:00:00"/>
    <x v="4"/>
    <x v="1"/>
    <x v="0"/>
    <s v="C672"/>
    <x v="514"/>
    <s v="B1549"/>
    <x v="19"/>
    <x v="0"/>
    <n v="30.73"/>
    <n v="2"/>
    <n v="61.46"/>
    <x v="1"/>
    <x v="5"/>
  </r>
  <r>
    <s v="O2550"/>
    <d v="2023-05-04T00:00:00"/>
    <x v="5"/>
    <x v="4"/>
    <x v="2"/>
    <s v="C717"/>
    <x v="142"/>
    <s v="B1763"/>
    <x v="246"/>
    <x v="0"/>
    <n v="17.329999999999998"/>
    <n v="3"/>
    <n v="51.99"/>
    <x v="0"/>
    <x v="7"/>
  </r>
  <r>
    <s v="O2994"/>
    <d v="2023-01-08T00:00:00"/>
    <x v="0"/>
    <x v="11"/>
    <x v="2"/>
    <s v="C720"/>
    <x v="836"/>
    <s v="B1921"/>
    <x v="921"/>
    <x v="0"/>
    <n v="23"/>
    <n v="4"/>
    <n v="92"/>
    <x v="0"/>
    <x v="5"/>
  </r>
  <r>
    <s v="O2411"/>
    <d v="2022-12-05T00:00:00"/>
    <x v="1"/>
    <x v="9"/>
    <x v="3"/>
    <s v="C814"/>
    <x v="449"/>
    <s v="B1799"/>
    <x v="1029"/>
    <x v="2"/>
    <n v="43.63"/>
    <n v="4"/>
    <n v="174.52"/>
    <x v="0"/>
    <x v="1"/>
  </r>
  <r>
    <s v="O3447"/>
    <d v="2023-01-12T00:00:00"/>
    <x v="5"/>
    <x v="11"/>
    <x v="2"/>
    <s v="C987"/>
    <x v="297"/>
    <s v="B1577"/>
    <x v="909"/>
    <x v="2"/>
    <n v="45.33"/>
    <n v="2"/>
    <n v="90.66"/>
    <x v="1"/>
    <x v="5"/>
  </r>
  <r>
    <s v="O3230"/>
    <d v="2023-03-28T00:00:00"/>
    <x v="4"/>
    <x v="0"/>
    <x v="2"/>
    <s v="C365"/>
    <x v="84"/>
    <s v="B1075"/>
    <x v="1066"/>
    <x v="2"/>
    <n v="30.04"/>
    <n v="5"/>
    <n v="150.19999999999999"/>
    <x v="1"/>
    <x v="2"/>
  </r>
  <r>
    <s v="O3609"/>
    <d v="2023-08-23T00:00:00"/>
    <x v="3"/>
    <x v="8"/>
    <x v="2"/>
    <s v="C328"/>
    <x v="895"/>
    <s v="B1465"/>
    <x v="1053"/>
    <x v="1"/>
    <n v="30.77"/>
    <n v="2"/>
    <n v="61.54"/>
    <x v="1"/>
    <x v="7"/>
  </r>
  <r>
    <s v="O3361"/>
    <d v="2023-06-09T00:00:00"/>
    <x v="2"/>
    <x v="1"/>
    <x v="2"/>
    <s v="C584"/>
    <x v="1054"/>
    <s v="B1986"/>
    <x v="948"/>
    <x v="2"/>
    <n v="49.72"/>
    <n v="1"/>
    <n v="49.72"/>
    <x v="0"/>
    <x v="0"/>
  </r>
  <r>
    <s v="O2106"/>
    <d v="2023-05-30T00:00:00"/>
    <x v="4"/>
    <x v="4"/>
    <x v="2"/>
    <s v="C427"/>
    <x v="63"/>
    <s v="B1634"/>
    <x v="738"/>
    <x v="2"/>
    <n v="12.21"/>
    <n v="4"/>
    <n v="48.84"/>
    <x v="3"/>
    <x v="4"/>
  </r>
  <r>
    <s v="O2724"/>
    <d v="2023-03-02T00:00:00"/>
    <x v="5"/>
    <x v="0"/>
    <x v="2"/>
    <s v="C198"/>
    <x v="490"/>
    <s v="B1166"/>
    <x v="1015"/>
    <x v="0"/>
    <n v="44.85"/>
    <n v="3"/>
    <n v="134.55000000000001"/>
    <x v="2"/>
    <x v="3"/>
  </r>
  <r>
    <s v="O1538"/>
    <d v="2024-06-30T00:00:00"/>
    <x v="0"/>
    <x v="1"/>
    <x v="1"/>
    <s v="C337"/>
    <x v="784"/>
    <s v="B1395"/>
    <x v="1067"/>
    <x v="2"/>
    <n v="26.09"/>
    <n v="1"/>
    <n v="26.09"/>
    <x v="0"/>
    <x v="1"/>
  </r>
  <r>
    <s v="O3720"/>
    <d v="2024-05-02T00:00:00"/>
    <x v="5"/>
    <x v="4"/>
    <x v="1"/>
    <s v="C104"/>
    <x v="845"/>
    <s v="B1456"/>
    <x v="421"/>
    <x v="2"/>
    <n v="14.43"/>
    <n v="1"/>
    <n v="14.43"/>
    <x v="0"/>
    <x v="2"/>
  </r>
  <r>
    <s v="O1703"/>
    <d v="2024-12-03T00:00:00"/>
    <x v="4"/>
    <x v="9"/>
    <x v="1"/>
    <s v="C858"/>
    <x v="283"/>
    <s v="B1836"/>
    <x v="1068"/>
    <x v="3"/>
    <n v="17.690000000000001"/>
    <n v="2"/>
    <n v="35.380000000000003"/>
    <x v="0"/>
    <x v="7"/>
  </r>
  <r>
    <s v="O1656"/>
    <d v="2024-02-29T00:00:00"/>
    <x v="5"/>
    <x v="3"/>
    <x v="1"/>
    <s v="C858"/>
    <x v="1055"/>
    <s v="B1360"/>
    <x v="1069"/>
    <x v="0"/>
    <n v="20.12"/>
    <n v="4"/>
    <n v="80.48"/>
    <x v="0"/>
    <x v="4"/>
  </r>
  <r>
    <s v="O2262"/>
    <d v="2022-11-23T00:00:00"/>
    <x v="3"/>
    <x v="5"/>
    <x v="3"/>
    <s v="C162"/>
    <x v="666"/>
    <s v="B1537"/>
    <x v="934"/>
    <x v="2"/>
    <n v="8.7100000000000009"/>
    <n v="5"/>
    <n v="43.55"/>
    <x v="0"/>
    <x v="0"/>
  </r>
  <r>
    <s v="O1353"/>
    <d v="2023-10-07T00:00:00"/>
    <x v="6"/>
    <x v="10"/>
    <x v="2"/>
    <s v="C929"/>
    <x v="1056"/>
    <s v="B1473"/>
    <x v="1070"/>
    <x v="2"/>
    <n v="42.78"/>
    <n v="5"/>
    <n v="213.9"/>
    <x v="1"/>
    <x v="7"/>
  </r>
  <r>
    <s v="O3298"/>
    <d v="2025-04-01T00:00:00"/>
    <x v="4"/>
    <x v="7"/>
    <x v="0"/>
    <s v="C322"/>
    <x v="507"/>
    <s v="B1623"/>
    <x v="638"/>
    <x v="2"/>
    <n v="46.54"/>
    <n v="3"/>
    <n v="139.62"/>
    <x v="0"/>
    <x v="1"/>
  </r>
  <r>
    <s v="O1481"/>
    <d v="2024-01-04T00:00:00"/>
    <x v="5"/>
    <x v="11"/>
    <x v="1"/>
    <s v="C267"/>
    <x v="1057"/>
    <s v="B1991"/>
    <x v="599"/>
    <x v="0"/>
    <n v="37.700000000000003"/>
    <n v="5"/>
    <n v="188.5"/>
    <x v="3"/>
    <x v="7"/>
  </r>
  <r>
    <s v="O1829"/>
    <d v="2024-07-23T00:00:00"/>
    <x v="4"/>
    <x v="2"/>
    <x v="1"/>
    <s v="C651"/>
    <x v="113"/>
    <s v="B1724"/>
    <x v="263"/>
    <x v="3"/>
    <n v="29.18"/>
    <n v="3"/>
    <n v="87.54"/>
    <x v="3"/>
    <x v="3"/>
  </r>
  <r>
    <s v="O2661"/>
    <d v="2024-11-11T00:00:00"/>
    <x v="1"/>
    <x v="5"/>
    <x v="1"/>
    <s v="C939"/>
    <x v="1058"/>
    <s v="B1921"/>
    <x v="921"/>
    <x v="0"/>
    <n v="30.79"/>
    <n v="3"/>
    <n v="92.37"/>
    <x v="1"/>
    <x v="0"/>
  </r>
  <r>
    <s v="O3073"/>
    <d v="2022-09-28T00:00:00"/>
    <x v="3"/>
    <x v="6"/>
    <x v="3"/>
    <s v="C871"/>
    <x v="822"/>
    <s v="B1704"/>
    <x v="93"/>
    <x v="1"/>
    <n v="32.92"/>
    <n v="2"/>
    <n v="65.84"/>
    <x v="2"/>
    <x v="7"/>
  </r>
  <r>
    <s v="O1270"/>
    <d v="2024-01-30T00:00:00"/>
    <x v="4"/>
    <x v="11"/>
    <x v="1"/>
    <s v="C323"/>
    <x v="871"/>
    <s v="B1835"/>
    <x v="260"/>
    <x v="2"/>
    <n v="14.74"/>
    <n v="1"/>
    <n v="14.74"/>
    <x v="0"/>
    <x v="0"/>
  </r>
  <r>
    <s v="O2457"/>
    <d v="2024-06-25T00:00:00"/>
    <x v="4"/>
    <x v="1"/>
    <x v="1"/>
    <s v="C928"/>
    <x v="907"/>
    <s v="B1033"/>
    <x v="677"/>
    <x v="0"/>
    <n v="46.57"/>
    <n v="4"/>
    <n v="186.28"/>
    <x v="2"/>
    <x v="2"/>
  </r>
  <r>
    <s v="O1525"/>
    <d v="2023-11-14T00:00:00"/>
    <x v="4"/>
    <x v="5"/>
    <x v="2"/>
    <s v="C942"/>
    <x v="1059"/>
    <s v="B1172"/>
    <x v="729"/>
    <x v="3"/>
    <n v="25.53"/>
    <n v="4"/>
    <n v="102.12"/>
    <x v="3"/>
    <x v="1"/>
  </r>
  <r>
    <s v="O3587"/>
    <d v="2024-05-01T00:00:00"/>
    <x v="3"/>
    <x v="4"/>
    <x v="1"/>
    <s v="C791"/>
    <x v="596"/>
    <s v="B1014"/>
    <x v="1030"/>
    <x v="0"/>
    <n v="42.36"/>
    <n v="1"/>
    <n v="42.36"/>
    <x v="0"/>
    <x v="2"/>
  </r>
  <r>
    <s v="O1932"/>
    <d v="2024-03-16T00:00:00"/>
    <x v="6"/>
    <x v="0"/>
    <x v="1"/>
    <s v="C538"/>
    <x v="674"/>
    <s v="B1445"/>
    <x v="838"/>
    <x v="0"/>
    <n v="40.83"/>
    <n v="2"/>
    <n v="81.66"/>
    <x v="1"/>
    <x v="0"/>
  </r>
  <r>
    <s v="O3371"/>
    <d v="2023-09-08T00:00:00"/>
    <x v="2"/>
    <x v="6"/>
    <x v="2"/>
    <s v="C457"/>
    <x v="701"/>
    <s v="B1776"/>
    <x v="930"/>
    <x v="1"/>
    <n v="16.100000000000001"/>
    <n v="5"/>
    <n v="80.5"/>
    <x v="0"/>
    <x v="2"/>
  </r>
  <r>
    <s v="O2754"/>
    <d v="2023-10-13T00:00:00"/>
    <x v="2"/>
    <x v="10"/>
    <x v="2"/>
    <s v="C788"/>
    <x v="489"/>
    <s v="B1316"/>
    <x v="794"/>
    <x v="1"/>
    <n v="21.82"/>
    <n v="4"/>
    <n v="87.28"/>
    <x v="1"/>
    <x v="2"/>
  </r>
  <r>
    <s v="O3004"/>
    <d v="2024-05-26T00:00:00"/>
    <x v="0"/>
    <x v="4"/>
    <x v="1"/>
    <s v="C931"/>
    <x v="922"/>
    <s v="B1353"/>
    <x v="1005"/>
    <x v="0"/>
    <n v="22.68"/>
    <n v="5"/>
    <n v="113.4"/>
    <x v="0"/>
    <x v="2"/>
  </r>
  <r>
    <s v="O2830"/>
    <d v="2023-09-07T00:00:00"/>
    <x v="5"/>
    <x v="6"/>
    <x v="2"/>
    <s v="C246"/>
    <x v="759"/>
    <s v="B1627"/>
    <x v="963"/>
    <x v="0"/>
    <n v="11.73"/>
    <n v="1"/>
    <n v="11.73"/>
    <x v="2"/>
    <x v="2"/>
  </r>
  <r>
    <s v="O3590"/>
    <d v="2023-12-24T00:00:00"/>
    <x v="0"/>
    <x v="9"/>
    <x v="2"/>
    <s v="C755"/>
    <x v="299"/>
    <s v="B1780"/>
    <x v="1071"/>
    <x v="2"/>
    <n v="29.9"/>
    <n v="4"/>
    <n v="119.6"/>
    <x v="2"/>
    <x v="2"/>
  </r>
  <r>
    <s v="O3247"/>
    <d v="2023-03-08T00:00:00"/>
    <x v="3"/>
    <x v="0"/>
    <x v="2"/>
    <s v="C570"/>
    <x v="597"/>
    <s v="B1877"/>
    <x v="362"/>
    <x v="0"/>
    <n v="27.02"/>
    <n v="1"/>
    <n v="27.02"/>
    <x v="0"/>
    <x v="5"/>
  </r>
  <r>
    <s v="O3192"/>
    <d v="2023-04-19T00:00:00"/>
    <x v="3"/>
    <x v="7"/>
    <x v="2"/>
    <s v="C919"/>
    <x v="786"/>
    <s v="B1976"/>
    <x v="516"/>
    <x v="1"/>
    <n v="21.9"/>
    <n v="5"/>
    <n v="109.5"/>
    <x v="1"/>
    <x v="0"/>
  </r>
  <r>
    <s v="O2088"/>
    <d v="2023-03-09T00:00:00"/>
    <x v="5"/>
    <x v="0"/>
    <x v="2"/>
    <s v="C388"/>
    <x v="1060"/>
    <s v="B1935"/>
    <x v="107"/>
    <x v="2"/>
    <n v="5.56"/>
    <n v="5"/>
    <n v="27.8"/>
    <x v="3"/>
    <x v="3"/>
  </r>
  <r>
    <s v="O1233"/>
    <d v="2024-09-10T00:00:00"/>
    <x v="4"/>
    <x v="6"/>
    <x v="1"/>
    <s v="C371"/>
    <x v="1061"/>
    <s v="B1837"/>
    <x v="1072"/>
    <x v="0"/>
    <n v="21.88"/>
    <n v="2"/>
    <n v="43.76"/>
    <x v="0"/>
    <x v="3"/>
  </r>
  <r>
    <s v="O1895"/>
    <d v="2024-07-22T00:00:00"/>
    <x v="1"/>
    <x v="2"/>
    <x v="1"/>
    <s v="C307"/>
    <x v="808"/>
    <s v="B1329"/>
    <x v="1073"/>
    <x v="2"/>
    <n v="42.54"/>
    <n v="2"/>
    <n v="85.08"/>
    <x v="1"/>
    <x v="7"/>
  </r>
  <r>
    <s v="O3034"/>
    <d v="2025-05-28T00:00:00"/>
    <x v="3"/>
    <x v="4"/>
    <x v="0"/>
    <s v="C536"/>
    <x v="848"/>
    <s v="B1891"/>
    <x v="804"/>
    <x v="2"/>
    <n v="26.64"/>
    <n v="5"/>
    <n v="133.19999999999999"/>
    <x v="2"/>
    <x v="7"/>
  </r>
  <r>
    <s v="O2242"/>
    <d v="2024-06-08T00:00:00"/>
    <x v="6"/>
    <x v="1"/>
    <x v="1"/>
    <s v="C697"/>
    <x v="1012"/>
    <s v="B1139"/>
    <x v="790"/>
    <x v="0"/>
    <n v="26.42"/>
    <n v="1"/>
    <n v="26.42"/>
    <x v="1"/>
    <x v="2"/>
  </r>
  <r>
    <s v="O3923"/>
    <d v="2024-10-08T00:00:00"/>
    <x v="4"/>
    <x v="10"/>
    <x v="1"/>
    <s v="C407"/>
    <x v="1062"/>
    <s v="B1594"/>
    <x v="161"/>
    <x v="3"/>
    <n v="49.36"/>
    <n v="3"/>
    <n v="148.08000000000001"/>
    <x v="2"/>
    <x v="2"/>
  </r>
  <r>
    <s v="O2380"/>
    <d v="2023-02-01T00:00:00"/>
    <x v="3"/>
    <x v="3"/>
    <x v="2"/>
    <s v="C731"/>
    <x v="923"/>
    <s v="B1359"/>
    <x v="922"/>
    <x v="0"/>
    <n v="37.619999999999997"/>
    <n v="4"/>
    <n v="150.47999999999999"/>
    <x v="0"/>
    <x v="0"/>
  </r>
  <r>
    <s v="O2721"/>
    <d v="2023-03-23T00:00:00"/>
    <x v="5"/>
    <x v="0"/>
    <x v="2"/>
    <s v="C868"/>
    <x v="519"/>
    <s v="B1356"/>
    <x v="264"/>
    <x v="0"/>
    <n v="29.56"/>
    <n v="4"/>
    <n v="118.24"/>
    <x v="0"/>
    <x v="2"/>
  </r>
  <r>
    <s v="O2019"/>
    <d v="2023-02-17T00:00:00"/>
    <x v="2"/>
    <x v="3"/>
    <x v="2"/>
    <s v="C426"/>
    <x v="110"/>
    <s v="B1047"/>
    <x v="399"/>
    <x v="3"/>
    <n v="24.84"/>
    <n v="2"/>
    <n v="49.68"/>
    <x v="0"/>
    <x v="4"/>
  </r>
  <r>
    <s v="O3795"/>
    <d v="2024-07-26T00:00:00"/>
    <x v="2"/>
    <x v="2"/>
    <x v="1"/>
    <s v="C672"/>
    <x v="961"/>
    <s v="B1481"/>
    <x v="935"/>
    <x v="2"/>
    <n v="12.58"/>
    <n v="1"/>
    <n v="12.58"/>
    <x v="0"/>
    <x v="7"/>
  </r>
  <r>
    <s v="O1810"/>
    <d v="2024-11-19T00:00:00"/>
    <x v="4"/>
    <x v="5"/>
    <x v="1"/>
    <s v="C902"/>
    <x v="645"/>
    <s v="B1162"/>
    <x v="549"/>
    <x v="2"/>
    <n v="42"/>
    <n v="4"/>
    <n v="168"/>
    <x v="1"/>
    <x v="2"/>
  </r>
  <r>
    <s v="O1736"/>
    <d v="2024-04-17T00:00:00"/>
    <x v="3"/>
    <x v="7"/>
    <x v="1"/>
    <s v="C109"/>
    <x v="1063"/>
    <s v="B1659"/>
    <x v="188"/>
    <x v="1"/>
    <n v="7.8"/>
    <n v="5"/>
    <n v="39"/>
    <x v="2"/>
    <x v="2"/>
  </r>
  <r>
    <s v="O1396"/>
    <d v="2023-05-03T00:00:00"/>
    <x v="3"/>
    <x v="4"/>
    <x v="2"/>
    <s v="C408"/>
    <x v="312"/>
    <s v="B1799"/>
    <x v="1029"/>
    <x v="3"/>
    <n v="40.75"/>
    <n v="5"/>
    <n v="203.75"/>
    <x v="2"/>
    <x v="2"/>
  </r>
  <r>
    <s v="O1111"/>
    <d v="2023-05-23T00:00:00"/>
    <x v="4"/>
    <x v="4"/>
    <x v="2"/>
    <s v="C709"/>
    <x v="188"/>
    <s v="B1666"/>
    <x v="685"/>
    <x v="3"/>
    <n v="31.73"/>
    <n v="3"/>
    <n v="95.19"/>
    <x v="2"/>
    <x v="7"/>
  </r>
  <r>
    <s v="O2660"/>
    <d v="2022-11-14T00:00:00"/>
    <x v="1"/>
    <x v="5"/>
    <x v="3"/>
    <s v="C928"/>
    <x v="907"/>
    <s v="B1995"/>
    <x v="447"/>
    <x v="2"/>
    <n v="10.36"/>
    <n v="3"/>
    <n v="31.08"/>
    <x v="2"/>
    <x v="3"/>
  </r>
  <r>
    <s v="O1811"/>
    <d v="2024-01-22T00:00:00"/>
    <x v="1"/>
    <x v="11"/>
    <x v="1"/>
    <s v="C408"/>
    <x v="151"/>
    <s v="B1274"/>
    <x v="456"/>
    <x v="3"/>
    <n v="10.31"/>
    <n v="1"/>
    <n v="10.31"/>
    <x v="3"/>
    <x v="2"/>
  </r>
  <r>
    <s v="O2024"/>
    <d v="2024-09-12T00:00:00"/>
    <x v="5"/>
    <x v="6"/>
    <x v="1"/>
    <s v="C151"/>
    <x v="975"/>
    <s v="B1782"/>
    <x v="939"/>
    <x v="2"/>
    <n v="26.19"/>
    <n v="3"/>
    <n v="78.569999999999993"/>
    <x v="3"/>
    <x v="1"/>
  </r>
  <r>
    <s v="O2307"/>
    <d v="2025-05-03T00:00:00"/>
    <x v="6"/>
    <x v="4"/>
    <x v="0"/>
    <s v="C521"/>
    <x v="1064"/>
    <s v="B1181"/>
    <x v="789"/>
    <x v="0"/>
    <n v="37.71"/>
    <n v="1"/>
    <n v="37.71"/>
    <x v="0"/>
    <x v="7"/>
  </r>
  <r>
    <s v="O2756"/>
    <d v="2023-04-14T00:00:00"/>
    <x v="2"/>
    <x v="7"/>
    <x v="2"/>
    <s v="C213"/>
    <x v="409"/>
    <s v="B1046"/>
    <x v="498"/>
    <x v="0"/>
    <n v="13.28"/>
    <n v="5"/>
    <n v="66.400000000000006"/>
    <x v="0"/>
    <x v="0"/>
  </r>
  <r>
    <s v="O2746"/>
    <d v="2024-06-08T00:00:00"/>
    <x v="6"/>
    <x v="1"/>
    <x v="1"/>
    <s v="C999"/>
    <x v="75"/>
    <s v="B1726"/>
    <x v="167"/>
    <x v="1"/>
    <n v="17.37"/>
    <n v="2"/>
    <n v="34.74"/>
    <x v="0"/>
    <x v="3"/>
  </r>
  <r>
    <s v="O2227"/>
    <d v="2025-08-11T00:00:00"/>
    <x v="1"/>
    <x v="8"/>
    <x v="0"/>
    <s v="C578"/>
    <x v="849"/>
    <s v="B1462"/>
    <x v="189"/>
    <x v="2"/>
    <n v="43.04"/>
    <n v="2"/>
    <n v="86.08"/>
    <x v="1"/>
    <x v="2"/>
  </r>
  <r>
    <s v="O1970"/>
    <d v="2024-11-17T00:00:00"/>
    <x v="0"/>
    <x v="5"/>
    <x v="1"/>
    <s v="C152"/>
    <x v="48"/>
    <s v="B1721"/>
    <x v="429"/>
    <x v="1"/>
    <n v="27.98"/>
    <n v="4"/>
    <n v="111.92"/>
    <x v="3"/>
    <x v="4"/>
  </r>
  <r>
    <s v="O3705"/>
    <d v="2025-02-12T00:00:00"/>
    <x v="3"/>
    <x v="3"/>
    <x v="0"/>
    <s v="C419"/>
    <x v="1065"/>
    <s v="B1252"/>
    <x v="660"/>
    <x v="1"/>
    <n v="32.74"/>
    <n v="3"/>
    <n v="98.22"/>
    <x v="0"/>
    <x v="2"/>
  </r>
  <r>
    <s v="O1955"/>
    <d v="2024-01-30T00:00:00"/>
    <x v="4"/>
    <x v="11"/>
    <x v="1"/>
    <s v="C827"/>
    <x v="1066"/>
    <s v="B1976"/>
    <x v="516"/>
    <x v="3"/>
    <n v="21.56"/>
    <n v="5"/>
    <n v="107.8"/>
    <x v="3"/>
    <x v="3"/>
  </r>
  <r>
    <s v="O3336"/>
    <d v="2023-12-26T00:00:00"/>
    <x v="4"/>
    <x v="9"/>
    <x v="2"/>
    <s v="C911"/>
    <x v="559"/>
    <s v="B1222"/>
    <x v="442"/>
    <x v="0"/>
    <n v="29.14"/>
    <n v="1"/>
    <n v="29.14"/>
    <x v="0"/>
    <x v="0"/>
  </r>
  <r>
    <s v="O1659"/>
    <d v="2023-09-14T00:00:00"/>
    <x v="5"/>
    <x v="6"/>
    <x v="2"/>
    <s v="C236"/>
    <x v="1067"/>
    <s v="B1788"/>
    <x v="1074"/>
    <x v="2"/>
    <n v="11.26"/>
    <n v="2"/>
    <n v="22.52"/>
    <x v="0"/>
    <x v="3"/>
  </r>
  <r>
    <s v="O1361"/>
    <d v="2024-02-19T00:00:00"/>
    <x v="1"/>
    <x v="3"/>
    <x v="1"/>
    <s v="C135"/>
    <x v="746"/>
    <s v="B1521"/>
    <x v="320"/>
    <x v="1"/>
    <n v="28.5"/>
    <n v="5"/>
    <n v="142.5"/>
    <x v="0"/>
    <x v="1"/>
  </r>
  <r>
    <s v="O1294"/>
    <d v="2024-11-06T00:00:00"/>
    <x v="3"/>
    <x v="5"/>
    <x v="1"/>
    <s v="C966"/>
    <x v="314"/>
    <s v="B1761"/>
    <x v="478"/>
    <x v="3"/>
    <n v="47.74"/>
    <n v="3"/>
    <n v="143.22"/>
    <x v="2"/>
    <x v="4"/>
  </r>
  <r>
    <s v="O1558"/>
    <d v="2024-08-28T00:00:00"/>
    <x v="3"/>
    <x v="8"/>
    <x v="1"/>
    <s v="C415"/>
    <x v="1068"/>
    <s v="B1116"/>
    <x v="1075"/>
    <x v="3"/>
    <n v="5.36"/>
    <n v="3"/>
    <n v="16.079999999999998"/>
    <x v="1"/>
    <x v="4"/>
  </r>
  <r>
    <s v="O2837"/>
    <d v="2025-03-16T00:00:00"/>
    <x v="0"/>
    <x v="0"/>
    <x v="0"/>
    <s v="C955"/>
    <x v="91"/>
    <s v="B1612"/>
    <x v="205"/>
    <x v="2"/>
    <n v="35.74"/>
    <n v="5"/>
    <n v="178.7"/>
    <x v="0"/>
    <x v="0"/>
  </r>
  <r>
    <s v="O2758"/>
    <d v="2022-10-17T00:00:00"/>
    <x v="1"/>
    <x v="10"/>
    <x v="3"/>
    <s v="C919"/>
    <x v="402"/>
    <s v="B1744"/>
    <x v="881"/>
    <x v="0"/>
    <n v="46.06"/>
    <n v="5"/>
    <n v="230.3"/>
    <x v="2"/>
    <x v="3"/>
  </r>
  <r>
    <s v="O3445"/>
    <d v="2022-11-17T00:00:00"/>
    <x v="5"/>
    <x v="5"/>
    <x v="3"/>
    <s v="C107"/>
    <x v="729"/>
    <s v="B1342"/>
    <x v="548"/>
    <x v="2"/>
    <n v="40.590000000000003"/>
    <n v="3"/>
    <n v="121.77"/>
    <x v="0"/>
    <x v="0"/>
  </r>
  <r>
    <s v="O3083"/>
    <d v="2024-01-08T00:00:00"/>
    <x v="1"/>
    <x v="11"/>
    <x v="1"/>
    <s v="C679"/>
    <x v="165"/>
    <s v="B1586"/>
    <x v="467"/>
    <x v="2"/>
    <n v="22.4"/>
    <n v="5"/>
    <n v="112"/>
    <x v="0"/>
    <x v="2"/>
  </r>
  <r>
    <s v="O2272"/>
    <d v="2024-01-02T00:00:00"/>
    <x v="4"/>
    <x v="11"/>
    <x v="1"/>
    <s v="C818"/>
    <x v="534"/>
    <s v="B1353"/>
    <x v="391"/>
    <x v="0"/>
    <n v="50.71"/>
    <n v="1"/>
    <n v="50.71"/>
    <x v="1"/>
    <x v="6"/>
  </r>
  <r>
    <s v="O1593"/>
    <d v="2024-04-05T00:00:00"/>
    <x v="2"/>
    <x v="7"/>
    <x v="1"/>
    <s v="C443"/>
    <x v="1069"/>
    <s v="B1912"/>
    <x v="132"/>
    <x v="0"/>
    <n v="11.83"/>
    <n v="2"/>
    <n v="23.66"/>
    <x v="3"/>
    <x v="7"/>
  </r>
  <r>
    <s v="O3497"/>
    <d v="2025-08-15T00:00:00"/>
    <x v="2"/>
    <x v="8"/>
    <x v="0"/>
    <s v="C435"/>
    <x v="1070"/>
    <s v="B1569"/>
    <x v="1058"/>
    <x v="1"/>
    <n v="23.98"/>
    <n v="4"/>
    <n v="95.92"/>
    <x v="0"/>
    <x v="2"/>
  </r>
  <r>
    <s v="O3142"/>
    <d v="2024-02-05T00:00:00"/>
    <x v="1"/>
    <x v="3"/>
    <x v="1"/>
    <s v="C689"/>
    <x v="661"/>
    <s v="B1350"/>
    <x v="234"/>
    <x v="3"/>
    <n v="18.59"/>
    <n v="2"/>
    <n v="37.18"/>
    <x v="0"/>
    <x v="7"/>
  </r>
  <r>
    <s v="O1230"/>
    <d v="2024-06-15T00:00:00"/>
    <x v="6"/>
    <x v="1"/>
    <x v="1"/>
    <s v="C436"/>
    <x v="605"/>
    <s v="B1603"/>
    <x v="1076"/>
    <x v="2"/>
    <n v="45.35"/>
    <n v="1"/>
    <n v="45.35"/>
    <x v="0"/>
    <x v="3"/>
  </r>
  <r>
    <s v="O1678"/>
    <d v="2024-06-09T00:00:00"/>
    <x v="0"/>
    <x v="1"/>
    <x v="1"/>
    <s v="C316"/>
    <x v="1071"/>
    <s v="B1578"/>
    <x v="65"/>
    <x v="2"/>
    <n v="43.91"/>
    <n v="5"/>
    <n v="219.55"/>
    <x v="3"/>
    <x v="1"/>
  </r>
  <r>
    <s v="O2835"/>
    <d v="2025-06-25T00:00:00"/>
    <x v="3"/>
    <x v="1"/>
    <x v="0"/>
    <s v="C748"/>
    <x v="1072"/>
    <s v="B1511"/>
    <x v="751"/>
    <x v="1"/>
    <n v="6.02"/>
    <n v="1"/>
    <n v="6.02"/>
    <x v="0"/>
    <x v="5"/>
  </r>
  <r>
    <s v="O1612"/>
    <d v="2024-11-04T00:00:00"/>
    <x v="1"/>
    <x v="5"/>
    <x v="1"/>
    <s v="C610"/>
    <x v="544"/>
    <s v="B1173"/>
    <x v="626"/>
    <x v="3"/>
    <n v="42.03"/>
    <n v="4"/>
    <n v="168.12"/>
    <x v="1"/>
    <x v="1"/>
  </r>
  <r>
    <s v="O2777"/>
    <d v="2025-07-19T00:00:00"/>
    <x v="6"/>
    <x v="2"/>
    <x v="0"/>
    <s v="C976"/>
    <x v="1073"/>
    <s v="B1243"/>
    <x v="402"/>
    <x v="3"/>
    <n v="44.36"/>
    <n v="4"/>
    <n v="177.44"/>
    <x v="0"/>
    <x v="0"/>
  </r>
  <r>
    <s v="O2103"/>
    <d v="2023-10-03T00:00:00"/>
    <x v="4"/>
    <x v="10"/>
    <x v="2"/>
    <s v="C715"/>
    <x v="1074"/>
    <s v="B1038"/>
    <x v="202"/>
    <x v="2"/>
    <n v="39.15"/>
    <n v="2"/>
    <n v="78.3"/>
    <x v="1"/>
    <x v="1"/>
  </r>
  <r>
    <s v="O2866"/>
    <d v="2022-10-13T00:00:00"/>
    <x v="5"/>
    <x v="10"/>
    <x v="3"/>
    <s v="C806"/>
    <x v="967"/>
    <s v="B1486"/>
    <x v="392"/>
    <x v="0"/>
    <n v="14.93"/>
    <n v="1"/>
    <n v="14.93"/>
    <x v="2"/>
    <x v="0"/>
  </r>
  <r>
    <s v="O3671"/>
    <d v="2024-10-06T00:00:00"/>
    <x v="0"/>
    <x v="10"/>
    <x v="1"/>
    <s v="C660"/>
    <x v="642"/>
    <s v="B1218"/>
    <x v="127"/>
    <x v="3"/>
    <n v="19.149999999999999"/>
    <n v="4"/>
    <n v="76.599999999999994"/>
    <x v="2"/>
    <x v="0"/>
  </r>
  <r>
    <s v="O3041"/>
    <d v="2025-08-19T00:00:00"/>
    <x v="4"/>
    <x v="8"/>
    <x v="0"/>
    <s v="C941"/>
    <x v="998"/>
    <s v="B1105"/>
    <x v="543"/>
    <x v="2"/>
    <n v="31.2"/>
    <n v="2"/>
    <n v="62.4"/>
    <x v="0"/>
    <x v="0"/>
  </r>
  <r>
    <s v="O1446"/>
    <d v="2024-08-21T00:00:00"/>
    <x v="3"/>
    <x v="8"/>
    <x v="1"/>
    <s v="C584"/>
    <x v="1054"/>
    <s v="B1696"/>
    <x v="1077"/>
    <x v="2"/>
    <n v="15.42"/>
    <n v="4"/>
    <n v="61.68"/>
    <x v="2"/>
    <x v="3"/>
  </r>
  <r>
    <s v="O1041"/>
    <d v="2024-07-12T00:00:00"/>
    <x v="2"/>
    <x v="2"/>
    <x v="1"/>
    <s v="C491"/>
    <x v="1032"/>
    <s v="B1648"/>
    <x v="786"/>
    <x v="3"/>
    <n v="47.11"/>
    <n v="4"/>
    <n v="188.44"/>
    <x v="0"/>
    <x v="4"/>
  </r>
  <r>
    <s v="O3956"/>
    <d v="2025-02-12T00:00:00"/>
    <x v="3"/>
    <x v="3"/>
    <x v="0"/>
    <s v="C461"/>
    <x v="67"/>
    <s v="B1549"/>
    <x v="894"/>
    <x v="0"/>
    <n v="40.549999999999997"/>
    <n v="2"/>
    <n v="81.099999999999994"/>
    <x v="2"/>
    <x v="1"/>
  </r>
  <r>
    <s v="O3987"/>
    <d v="2022-12-24T00:00:00"/>
    <x v="6"/>
    <x v="9"/>
    <x v="3"/>
    <s v="C871"/>
    <x v="334"/>
    <s v="B1864"/>
    <x v="100"/>
    <x v="1"/>
    <n v="14.68"/>
    <n v="5"/>
    <n v="73.400000000000006"/>
    <x v="0"/>
    <x v="2"/>
  </r>
  <r>
    <s v="O2609"/>
    <d v="2022-11-09T00:00:00"/>
    <x v="3"/>
    <x v="5"/>
    <x v="3"/>
    <s v="C923"/>
    <x v="33"/>
    <s v="B1558"/>
    <x v="1036"/>
    <x v="3"/>
    <n v="46.16"/>
    <n v="5"/>
    <n v="230.8"/>
    <x v="1"/>
    <x v="1"/>
  </r>
  <r>
    <s v="O3993"/>
    <d v="2024-01-31T00:00:00"/>
    <x v="3"/>
    <x v="11"/>
    <x v="1"/>
    <s v="C173"/>
    <x v="678"/>
    <s v="B1465"/>
    <x v="937"/>
    <x v="1"/>
    <n v="36.54"/>
    <n v="4"/>
    <n v="146.16"/>
    <x v="0"/>
    <x v="2"/>
  </r>
  <r>
    <s v="O1380"/>
    <d v="2024-11-18T00:00:00"/>
    <x v="1"/>
    <x v="5"/>
    <x v="1"/>
    <s v="C475"/>
    <x v="1075"/>
    <s v="B1191"/>
    <x v="746"/>
    <x v="1"/>
    <n v="11.45"/>
    <n v="2"/>
    <n v="22.9"/>
    <x v="1"/>
    <x v="1"/>
  </r>
  <r>
    <s v="O3376"/>
    <d v="2022-09-04T00:00:00"/>
    <x v="0"/>
    <x v="6"/>
    <x v="3"/>
    <s v="C992"/>
    <x v="127"/>
    <s v="B1160"/>
    <x v="366"/>
    <x v="0"/>
    <n v="26.03"/>
    <n v="1"/>
    <n v="26.03"/>
    <x v="1"/>
    <x v="2"/>
  </r>
  <r>
    <s v="O3756"/>
    <d v="2023-01-15T00:00:00"/>
    <x v="0"/>
    <x v="11"/>
    <x v="2"/>
    <s v="C892"/>
    <x v="818"/>
    <s v="B1232"/>
    <x v="803"/>
    <x v="0"/>
    <n v="32.880000000000003"/>
    <n v="1"/>
    <n v="32.880000000000003"/>
    <x v="2"/>
    <x v="1"/>
  </r>
  <r>
    <s v="O2114"/>
    <d v="2023-04-21T00:00:00"/>
    <x v="2"/>
    <x v="7"/>
    <x v="2"/>
    <s v="C462"/>
    <x v="400"/>
    <s v="B1807"/>
    <x v="1078"/>
    <x v="1"/>
    <n v="5.77"/>
    <n v="4"/>
    <n v="23.08"/>
    <x v="2"/>
    <x v="1"/>
  </r>
  <r>
    <s v="O3876"/>
    <d v="2022-10-15T00:00:00"/>
    <x v="6"/>
    <x v="10"/>
    <x v="3"/>
    <s v="C595"/>
    <x v="45"/>
    <s v="B1912"/>
    <x v="132"/>
    <x v="0"/>
    <n v="11.7"/>
    <n v="5"/>
    <n v="58.5"/>
    <x v="2"/>
    <x v="3"/>
  </r>
  <r>
    <s v="O2997"/>
    <d v="2023-03-05T00:00:00"/>
    <x v="0"/>
    <x v="0"/>
    <x v="2"/>
    <s v="C767"/>
    <x v="757"/>
    <s v="B1616"/>
    <x v="724"/>
    <x v="0"/>
    <n v="45.1"/>
    <n v="4"/>
    <n v="180.4"/>
    <x v="0"/>
    <x v="0"/>
  </r>
  <r>
    <s v="O1786"/>
    <d v="2023-06-18T00:00:00"/>
    <x v="0"/>
    <x v="1"/>
    <x v="2"/>
    <s v="C140"/>
    <x v="637"/>
    <s v="B1766"/>
    <x v="487"/>
    <x v="1"/>
    <n v="49.18"/>
    <n v="3"/>
    <n v="147.54"/>
    <x v="0"/>
    <x v="2"/>
  </r>
  <r>
    <s v="O2978"/>
    <d v="2024-10-17T00:00:00"/>
    <x v="5"/>
    <x v="10"/>
    <x v="1"/>
    <s v="C931"/>
    <x v="922"/>
    <s v="B1189"/>
    <x v="169"/>
    <x v="2"/>
    <n v="10.14"/>
    <n v="3"/>
    <n v="30.42"/>
    <x v="2"/>
    <x v="2"/>
  </r>
  <r>
    <s v="O1597"/>
    <d v="2024-10-04T00:00:00"/>
    <x v="2"/>
    <x v="10"/>
    <x v="1"/>
    <s v="C243"/>
    <x v="1076"/>
    <s v="B1514"/>
    <x v="1079"/>
    <x v="3"/>
    <n v="43.11"/>
    <n v="2"/>
    <n v="86.22"/>
    <x v="0"/>
    <x v="4"/>
  </r>
  <r>
    <s v="O1465"/>
    <d v="2024-02-11T00:00:00"/>
    <x v="0"/>
    <x v="3"/>
    <x v="1"/>
    <s v="C585"/>
    <x v="859"/>
    <s v="B1518"/>
    <x v="623"/>
    <x v="0"/>
    <n v="30.62"/>
    <n v="4"/>
    <n v="122.48"/>
    <x v="2"/>
    <x v="1"/>
  </r>
  <r>
    <s v="O1581"/>
    <d v="2023-05-20T00:00:00"/>
    <x v="6"/>
    <x v="4"/>
    <x v="2"/>
    <s v="C234"/>
    <x v="606"/>
    <s v="B1508"/>
    <x v="981"/>
    <x v="0"/>
    <n v="23.52"/>
    <n v="2"/>
    <n v="47.04"/>
    <x v="1"/>
    <x v="1"/>
  </r>
  <r>
    <s v="O3641"/>
    <d v="2022-09-29T00:00:00"/>
    <x v="5"/>
    <x v="6"/>
    <x v="3"/>
    <s v="C453"/>
    <x v="11"/>
    <s v="B1645"/>
    <x v="796"/>
    <x v="2"/>
    <n v="16.86"/>
    <n v="2"/>
    <n v="33.72"/>
    <x v="0"/>
    <x v="1"/>
  </r>
  <r>
    <s v="O3402"/>
    <d v="2023-04-07T00:00:00"/>
    <x v="2"/>
    <x v="7"/>
    <x v="2"/>
    <s v="C795"/>
    <x v="557"/>
    <s v="B1659"/>
    <x v="465"/>
    <x v="0"/>
    <n v="29.79"/>
    <n v="1"/>
    <n v="29.79"/>
    <x v="2"/>
    <x v="1"/>
  </r>
  <r>
    <s v="O3566"/>
    <d v="2025-08-05T00:00:00"/>
    <x v="4"/>
    <x v="8"/>
    <x v="0"/>
    <s v="C843"/>
    <x v="335"/>
    <s v="B1454"/>
    <x v="15"/>
    <x v="0"/>
    <n v="43.2"/>
    <n v="5"/>
    <n v="216"/>
    <x v="0"/>
    <x v="3"/>
  </r>
  <r>
    <s v="O3172"/>
    <d v="2025-01-12T00:00:00"/>
    <x v="0"/>
    <x v="11"/>
    <x v="0"/>
    <s v="C716"/>
    <x v="42"/>
    <s v="B1395"/>
    <x v="936"/>
    <x v="2"/>
    <n v="7.39"/>
    <n v="2"/>
    <n v="14.78"/>
    <x v="2"/>
    <x v="5"/>
  </r>
  <r>
    <s v="O3568"/>
    <d v="2025-02-13T00:00:00"/>
    <x v="5"/>
    <x v="3"/>
    <x v="0"/>
    <s v="C923"/>
    <x v="438"/>
    <s v="B1389"/>
    <x v="762"/>
    <x v="0"/>
    <n v="42.92"/>
    <n v="1"/>
    <n v="42.92"/>
    <x v="0"/>
    <x v="7"/>
  </r>
  <r>
    <s v="O1462"/>
    <d v="2024-12-08T00:00:00"/>
    <x v="0"/>
    <x v="9"/>
    <x v="1"/>
    <s v="C687"/>
    <x v="677"/>
    <s v="B1572"/>
    <x v="357"/>
    <x v="1"/>
    <n v="14.78"/>
    <n v="3"/>
    <n v="44.34"/>
    <x v="0"/>
    <x v="7"/>
  </r>
  <r>
    <s v="O1990"/>
    <d v="2023-02-24T00:00:00"/>
    <x v="2"/>
    <x v="3"/>
    <x v="2"/>
    <s v="C562"/>
    <x v="467"/>
    <s v="B1783"/>
    <x v="1035"/>
    <x v="1"/>
    <n v="47.56"/>
    <n v="4"/>
    <n v="190.24"/>
    <x v="1"/>
    <x v="0"/>
  </r>
  <r>
    <s v="O2132"/>
    <d v="2023-03-21T00:00:00"/>
    <x v="4"/>
    <x v="0"/>
    <x v="2"/>
    <s v="C848"/>
    <x v="835"/>
    <s v="B1817"/>
    <x v="886"/>
    <x v="0"/>
    <n v="41.38"/>
    <n v="5"/>
    <n v="206.9"/>
    <x v="0"/>
    <x v="7"/>
  </r>
  <r>
    <s v="O2663"/>
    <d v="2024-02-08T00:00:00"/>
    <x v="5"/>
    <x v="3"/>
    <x v="1"/>
    <s v="C716"/>
    <x v="42"/>
    <s v="B1847"/>
    <x v="1064"/>
    <x v="2"/>
    <n v="42.61"/>
    <n v="4"/>
    <n v="170.44"/>
    <x v="2"/>
    <x v="2"/>
  </r>
  <r>
    <s v="O2052"/>
    <d v="2024-07-09T00:00:00"/>
    <x v="4"/>
    <x v="2"/>
    <x v="1"/>
    <s v="C333"/>
    <x v="1077"/>
    <s v="B1760"/>
    <x v="1080"/>
    <x v="0"/>
    <n v="22.24"/>
    <n v="4"/>
    <n v="88.96"/>
    <x v="2"/>
    <x v="0"/>
  </r>
  <r>
    <s v="O1953"/>
    <d v="2024-06-02T00:00:00"/>
    <x v="0"/>
    <x v="1"/>
    <x v="1"/>
    <s v="C394"/>
    <x v="910"/>
    <s v="B1664"/>
    <x v="969"/>
    <x v="3"/>
    <n v="9.3800000000000008"/>
    <n v="1"/>
    <n v="9.3800000000000008"/>
    <x v="3"/>
    <x v="7"/>
  </r>
  <r>
    <s v="O3482"/>
    <d v="2023-02-04T00:00:00"/>
    <x v="6"/>
    <x v="3"/>
    <x v="2"/>
    <s v="C959"/>
    <x v="479"/>
    <s v="B1746"/>
    <x v="995"/>
    <x v="2"/>
    <n v="35.4"/>
    <n v="5"/>
    <n v="177"/>
    <x v="0"/>
    <x v="2"/>
  </r>
  <r>
    <s v="O3743"/>
    <d v="2022-11-15T00:00:00"/>
    <x v="4"/>
    <x v="5"/>
    <x v="3"/>
    <s v="C591"/>
    <x v="406"/>
    <s v="B1921"/>
    <x v="36"/>
    <x v="0"/>
    <n v="27.72"/>
    <n v="4"/>
    <n v="110.88"/>
    <x v="2"/>
    <x v="3"/>
  </r>
  <r>
    <s v="O2176"/>
    <d v="2023-08-16T00:00:00"/>
    <x v="3"/>
    <x v="8"/>
    <x v="2"/>
    <s v="C322"/>
    <x v="1078"/>
    <s v="B1360"/>
    <x v="441"/>
    <x v="0"/>
    <n v="22.28"/>
    <n v="5"/>
    <n v="111.4"/>
    <x v="2"/>
    <x v="4"/>
  </r>
  <r>
    <s v="O3612"/>
    <d v="2025-06-20T00:00:00"/>
    <x v="2"/>
    <x v="1"/>
    <x v="0"/>
    <s v="C229"/>
    <x v="22"/>
    <s v="B1139"/>
    <x v="598"/>
    <x v="2"/>
    <n v="42.47"/>
    <n v="4"/>
    <n v="169.88"/>
    <x v="1"/>
    <x v="2"/>
  </r>
  <r>
    <s v="O2899"/>
    <d v="2022-11-03T00:00:00"/>
    <x v="5"/>
    <x v="5"/>
    <x v="3"/>
    <s v="C720"/>
    <x v="463"/>
    <s v="B1243"/>
    <x v="402"/>
    <x v="3"/>
    <n v="54.52"/>
    <n v="2"/>
    <n v="109.04"/>
    <x v="0"/>
    <x v="2"/>
  </r>
  <r>
    <s v="O2309"/>
    <d v="2022-10-28T00:00:00"/>
    <x v="2"/>
    <x v="10"/>
    <x v="3"/>
    <s v="C123"/>
    <x v="540"/>
    <s v="B1957"/>
    <x v="510"/>
    <x v="2"/>
    <n v="22.05"/>
    <n v="2"/>
    <n v="44.1"/>
    <x v="0"/>
    <x v="5"/>
  </r>
  <r>
    <s v="O2156"/>
    <d v="2023-03-02T00:00:00"/>
    <x v="5"/>
    <x v="0"/>
    <x v="2"/>
    <s v="C401"/>
    <x v="431"/>
    <s v="B1326"/>
    <x v="1057"/>
    <x v="1"/>
    <n v="30.12"/>
    <n v="4"/>
    <n v="120.48"/>
    <x v="3"/>
    <x v="0"/>
  </r>
  <r>
    <s v="O3648"/>
    <d v="2024-02-21T00:00:00"/>
    <x v="3"/>
    <x v="3"/>
    <x v="1"/>
    <s v="C955"/>
    <x v="724"/>
    <s v="B1147"/>
    <x v="51"/>
    <x v="1"/>
    <n v="39.32"/>
    <n v="1"/>
    <n v="39.32"/>
    <x v="2"/>
    <x v="2"/>
  </r>
  <r>
    <s v="O1514"/>
    <d v="2024-12-24T00:00:00"/>
    <x v="4"/>
    <x v="9"/>
    <x v="1"/>
    <s v="C183"/>
    <x v="93"/>
    <s v="B1119"/>
    <x v="1081"/>
    <x v="2"/>
    <n v="22.37"/>
    <n v="3"/>
    <n v="67.11"/>
    <x v="3"/>
    <x v="0"/>
  </r>
  <r>
    <s v="O2824"/>
    <d v="2023-05-25T00:00:00"/>
    <x v="5"/>
    <x v="4"/>
    <x v="2"/>
    <s v="C406"/>
    <x v="364"/>
    <s v="B1154"/>
    <x v="732"/>
    <x v="0"/>
    <n v="26.4"/>
    <n v="4"/>
    <n v="105.6"/>
    <x v="0"/>
    <x v="2"/>
  </r>
  <r>
    <s v="O1362"/>
    <d v="2024-11-29T00:00:00"/>
    <x v="2"/>
    <x v="5"/>
    <x v="1"/>
    <s v="C798"/>
    <x v="1074"/>
    <s v="B1418"/>
    <x v="1002"/>
    <x v="2"/>
    <n v="12.9"/>
    <n v="4"/>
    <n v="51.6"/>
    <x v="3"/>
    <x v="0"/>
  </r>
  <r>
    <s v="O1170"/>
    <d v="2024-01-19T00:00:00"/>
    <x v="2"/>
    <x v="11"/>
    <x v="1"/>
    <s v="C814"/>
    <x v="449"/>
    <s v="B1189"/>
    <x v="517"/>
    <x v="2"/>
    <n v="15.27"/>
    <n v="2"/>
    <n v="30.54"/>
    <x v="3"/>
    <x v="0"/>
  </r>
  <r>
    <s v="O3005"/>
    <d v="2023-07-27T00:00:00"/>
    <x v="5"/>
    <x v="2"/>
    <x v="2"/>
    <s v="C510"/>
    <x v="46"/>
    <s v="B1037"/>
    <x v="958"/>
    <x v="1"/>
    <n v="8.43"/>
    <n v="2"/>
    <n v="16.86"/>
    <x v="0"/>
    <x v="5"/>
  </r>
  <r>
    <s v="O2565"/>
    <d v="2024-10-03T00:00:00"/>
    <x v="5"/>
    <x v="10"/>
    <x v="1"/>
    <s v="C416"/>
    <x v="513"/>
    <s v="B1987"/>
    <x v="280"/>
    <x v="2"/>
    <n v="7.46"/>
    <n v="2"/>
    <n v="14.92"/>
    <x v="0"/>
    <x v="0"/>
  </r>
  <r>
    <s v="O3549"/>
    <d v="2023-09-21T00:00:00"/>
    <x v="5"/>
    <x v="6"/>
    <x v="2"/>
    <s v="C876"/>
    <x v="191"/>
    <s v="B1399"/>
    <x v="1082"/>
    <x v="2"/>
    <n v="42.39"/>
    <n v="5"/>
    <n v="211.95"/>
    <x v="0"/>
    <x v="0"/>
  </r>
  <r>
    <s v="O1134"/>
    <d v="2024-11-24T00:00:00"/>
    <x v="0"/>
    <x v="5"/>
    <x v="1"/>
    <s v="C479"/>
    <x v="1079"/>
    <s v="B1262"/>
    <x v="766"/>
    <x v="2"/>
    <n v="15.31"/>
    <n v="5"/>
    <n v="76.55"/>
    <x v="1"/>
    <x v="2"/>
  </r>
  <r>
    <s v="O3874"/>
    <d v="2023-10-28T00:00:00"/>
    <x v="6"/>
    <x v="10"/>
    <x v="2"/>
    <s v="C239"/>
    <x v="668"/>
    <s v="B1414"/>
    <x v="851"/>
    <x v="0"/>
    <n v="41.78"/>
    <n v="3"/>
    <n v="125.34"/>
    <x v="0"/>
    <x v="3"/>
  </r>
  <r>
    <s v="O3694"/>
    <d v="2025-01-14T00:00:00"/>
    <x v="4"/>
    <x v="11"/>
    <x v="0"/>
    <s v="C334"/>
    <x v="445"/>
    <s v="B1751"/>
    <x v="664"/>
    <x v="0"/>
    <n v="25.05"/>
    <n v="1"/>
    <n v="25.05"/>
    <x v="0"/>
    <x v="2"/>
  </r>
  <r>
    <s v="O1075"/>
    <d v="2024-10-14T00:00:00"/>
    <x v="1"/>
    <x v="10"/>
    <x v="1"/>
    <s v="C660"/>
    <x v="1040"/>
    <s v="B1135"/>
    <x v="1083"/>
    <x v="0"/>
    <n v="10.56"/>
    <n v="4"/>
    <n v="42.24"/>
    <x v="3"/>
    <x v="4"/>
  </r>
  <r>
    <s v="O2139"/>
    <d v="2024-03-19T00:00:00"/>
    <x v="4"/>
    <x v="0"/>
    <x v="1"/>
    <s v="C698"/>
    <x v="1080"/>
    <s v="B1984"/>
    <x v="272"/>
    <x v="3"/>
    <n v="27.12"/>
    <n v="5"/>
    <n v="135.6"/>
    <x v="1"/>
    <x v="7"/>
  </r>
  <r>
    <s v="O2062"/>
    <d v="2023-04-19T00:00:00"/>
    <x v="3"/>
    <x v="7"/>
    <x v="2"/>
    <s v="C613"/>
    <x v="973"/>
    <s v="B1963"/>
    <x v="499"/>
    <x v="0"/>
    <n v="11.9"/>
    <n v="4"/>
    <n v="47.6"/>
    <x v="1"/>
    <x v="4"/>
  </r>
  <r>
    <s v="O1768"/>
    <d v="2023-08-18T00:00:00"/>
    <x v="2"/>
    <x v="8"/>
    <x v="2"/>
    <s v="C915"/>
    <x v="1081"/>
    <s v="B1995"/>
    <x v="447"/>
    <x v="0"/>
    <n v="11.23"/>
    <n v="1"/>
    <n v="11.23"/>
    <x v="1"/>
    <x v="4"/>
  </r>
  <r>
    <s v="O3138"/>
    <d v="2024-03-26T00:00:00"/>
    <x v="4"/>
    <x v="0"/>
    <x v="1"/>
    <s v="C829"/>
    <x v="815"/>
    <s v="B1128"/>
    <x v="1084"/>
    <x v="2"/>
    <n v="18.68"/>
    <n v="5"/>
    <n v="93.4"/>
    <x v="0"/>
    <x v="7"/>
  </r>
  <r>
    <s v="O1217"/>
    <d v="2024-03-20T00:00:00"/>
    <x v="3"/>
    <x v="0"/>
    <x v="1"/>
    <s v="C939"/>
    <x v="1058"/>
    <s v="B1536"/>
    <x v="1085"/>
    <x v="1"/>
    <n v="8.32"/>
    <n v="2"/>
    <n v="16.64"/>
    <x v="2"/>
    <x v="1"/>
  </r>
  <r>
    <s v="O1061"/>
    <d v="2024-10-27T00:00:00"/>
    <x v="0"/>
    <x v="10"/>
    <x v="1"/>
    <s v="C548"/>
    <x v="204"/>
    <s v="B1890"/>
    <x v="1086"/>
    <x v="1"/>
    <n v="13.42"/>
    <n v="2"/>
    <n v="26.84"/>
    <x v="1"/>
    <x v="3"/>
  </r>
  <r>
    <s v="O1321"/>
    <d v="2023-04-08T00:00:00"/>
    <x v="6"/>
    <x v="7"/>
    <x v="2"/>
    <s v="C241"/>
    <x v="1082"/>
    <s v="B1880"/>
    <x v="29"/>
    <x v="1"/>
    <n v="38.700000000000003"/>
    <n v="3"/>
    <n v="116.1"/>
    <x v="0"/>
    <x v="4"/>
  </r>
  <r>
    <s v="O2709"/>
    <d v="2022-10-03T00:00:00"/>
    <x v="1"/>
    <x v="10"/>
    <x v="3"/>
    <s v="C967"/>
    <x v="1083"/>
    <s v="B1597"/>
    <x v="138"/>
    <x v="1"/>
    <n v="39.01"/>
    <n v="4"/>
    <n v="156.04"/>
    <x v="2"/>
    <x v="2"/>
  </r>
  <r>
    <s v="O2927"/>
    <d v="2023-10-27T00:00:00"/>
    <x v="2"/>
    <x v="10"/>
    <x v="2"/>
    <s v="C470"/>
    <x v="32"/>
    <s v="B1998"/>
    <x v="868"/>
    <x v="3"/>
    <n v="19.41"/>
    <n v="5"/>
    <n v="97.05"/>
    <x v="0"/>
    <x v="7"/>
  </r>
  <r>
    <s v="O1272"/>
    <d v="2023-06-08T00:00:00"/>
    <x v="5"/>
    <x v="1"/>
    <x v="2"/>
    <s v="C217"/>
    <x v="978"/>
    <s v="B1361"/>
    <x v="423"/>
    <x v="1"/>
    <n v="8.2100000000000009"/>
    <n v="1"/>
    <n v="8.2100000000000009"/>
    <x v="0"/>
    <x v="4"/>
  </r>
  <r>
    <s v="O1730"/>
    <d v="2023-05-20T00:00:00"/>
    <x v="6"/>
    <x v="4"/>
    <x v="2"/>
    <s v="C242"/>
    <x v="1084"/>
    <s v="B1820"/>
    <x v="723"/>
    <x v="2"/>
    <n v="21.27"/>
    <n v="2"/>
    <n v="42.54"/>
    <x v="2"/>
    <x v="1"/>
  </r>
  <r>
    <s v="O2934"/>
    <d v="2022-09-26T00:00:00"/>
    <x v="1"/>
    <x v="6"/>
    <x v="3"/>
    <s v="C858"/>
    <x v="283"/>
    <s v="B1795"/>
    <x v="369"/>
    <x v="0"/>
    <n v="11.3"/>
    <n v="5"/>
    <n v="56.5"/>
    <x v="0"/>
    <x v="2"/>
  </r>
  <r>
    <s v="O3608"/>
    <d v="2023-12-04T00:00:00"/>
    <x v="1"/>
    <x v="9"/>
    <x v="2"/>
    <s v="C179"/>
    <x v="306"/>
    <s v="B1170"/>
    <x v="811"/>
    <x v="0"/>
    <n v="15.12"/>
    <n v="4"/>
    <n v="60.48"/>
    <x v="0"/>
    <x v="2"/>
  </r>
  <r>
    <s v="O3721"/>
    <d v="2022-10-21T00:00:00"/>
    <x v="2"/>
    <x v="10"/>
    <x v="3"/>
    <s v="C796"/>
    <x v="238"/>
    <s v="B1797"/>
    <x v="720"/>
    <x v="2"/>
    <n v="21.05"/>
    <n v="4"/>
    <n v="84.2"/>
    <x v="2"/>
    <x v="2"/>
  </r>
  <r>
    <s v="O1241"/>
    <d v="2023-12-29T00:00:00"/>
    <x v="2"/>
    <x v="9"/>
    <x v="2"/>
    <s v="C113"/>
    <x v="1085"/>
    <s v="B1472"/>
    <x v="1087"/>
    <x v="2"/>
    <n v="7.19"/>
    <n v="4"/>
    <n v="28.76"/>
    <x v="0"/>
    <x v="4"/>
  </r>
  <r>
    <s v="O1563"/>
    <d v="2023-08-12T00:00:00"/>
    <x v="6"/>
    <x v="8"/>
    <x v="2"/>
    <s v="C297"/>
    <x v="659"/>
    <s v="B1447"/>
    <x v="957"/>
    <x v="2"/>
    <n v="22.05"/>
    <n v="2"/>
    <n v="44.1"/>
    <x v="1"/>
    <x v="1"/>
  </r>
  <r>
    <s v="O3389"/>
    <d v="2023-02-27T00:00:00"/>
    <x v="1"/>
    <x v="3"/>
    <x v="2"/>
    <s v="C744"/>
    <x v="1086"/>
    <s v="B1822"/>
    <x v="266"/>
    <x v="1"/>
    <n v="20.54"/>
    <n v="2"/>
    <n v="41.08"/>
    <x v="1"/>
    <x v="2"/>
  </r>
  <r>
    <s v="O3715"/>
    <d v="2025-01-23T00:00:00"/>
    <x v="5"/>
    <x v="11"/>
    <x v="0"/>
    <s v="C123"/>
    <x v="540"/>
    <s v="B1178"/>
    <x v="1088"/>
    <x v="2"/>
    <n v="37.380000000000003"/>
    <n v="2"/>
    <n v="74.760000000000005"/>
    <x v="0"/>
    <x v="2"/>
  </r>
  <r>
    <s v="O1598"/>
    <d v="2024-01-19T00:00:00"/>
    <x v="2"/>
    <x v="11"/>
    <x v="1"/>
    <s v="C988"/>
    <x v="626"/>
    <s v="B1966"/>
    <x v="1089"/>
    <x v="2"/>
    <n v="5.74"/>
    <n v="2"/>
    <n v="11.48"/>
    <x v="0"/>
    <x v="4"/>
  </r>
  <r>
    <s v="O1974"/>
    <d v="2024-10-28T00:00:00"/>
    <x v="1"/>
    <x v="10"/>
    <x v="1"/>
    <s v="C260"/>
    <x v="61"/>
    <s v="B1159"/>
    <x v="1043"/>
    <x v="3"/>
    <n v="49.94"/>
    <n v="1"/>
    <n v="49.94"/>
    <x v="2"/>
    <x v="7"/>
  </r>
  <r>
    <s v="O2386"/>
    <d v="2024-12-10T00:00:00"/>
    <x v="4"/>
    <x v="9"/>
    <x v="1"/>
    <s v="C229"/>
    <x v="22"/>
    <s v="B1788"/>
    <x v="1074"/>
    <x v="0"/>
    <n v="9.82"/>
    <n v="5"/>
    <n v="49.1"/>
    <x v="0"/>
    <x v="1"/>
  </r>
  <r>
    <s v="O1858"/>
    <d v="2023-11-27T00:00:00"/>
    <x v="1"/>
    <x v="5"/>
    <x v="2"/>
    <s v="C400"/>
    <x v="13"/>
    <s v="B1403"/>
    <x v="493"/>
    <x v="3"/>
    <n v="32.08"/>
    <n v="2"/>
    <n v="64.16"/>
    <x v="3"/>
    <x v="0"/>
  </r>
  <r>
    <s v="O3130"/>
    <d v="2025-07-09T00:00:00"/>
    <x v="3"/>
    <x v="2"/>
    <x v="0"/>
    <s v="C893"/>
    <x v="346"/>
    <s v="B1232"/>
    <x v="444"/>
    <x v="0"/>
    <n v="37.51"/>
    <n v="5"/>
    <n v="187.55"/>
    <x v="0"/>
    <x v="1"/>
  </r>
  <r>
    <s v="O3348"/>
    <d v="2023-09-29T00:00:00"/>
    <x v="2"/>
    <x v="6"/>
    <x v="2"/>
    <s v="C470"/>
    <x v="1052"/>
    <s v="B1511"/>
    <x v="751"/>
    <x v="0"/>
    <n v="5.43"/>
    <n v="2"/>
    <n v="10.86"/>
    <x v="2"/>
    <x v="0"/>
  </r>
  <r>
    <s v="O2515"/>
    <d v="2023-02-28T00:00:00"/>
    <x v="4"/>
    <x v="3"/>
    <x v="2"/>
    <s v="C966"/>
    <x v="760"/>
    <s v="B1229"/>
    <x v="1090"/>
    <x v="2"/>
    <n v="53.54"/>
    <n v="1"/>
    <n v="53.54"/>
    <x v="0"/>
    <x v="2"/>
  </r>
  <r>
    <s v="O2683"/>
    <d v="2024-05-14T00:00:00"/>
    <x v="4"/>
    <x v="4"/>
    <x v="1"/>
    <s v="C199"/>
    <x v="618"/>
    <s v="B1903"/>
    <x v="194"/>
    <x v="0"/>
    <n v="37.659999999999997"/>
    <n v="2"/>
    <n v="75.319999999999993"/>
    <x v="2"/>
    <x v="3"/>
  </r>
  <r>
    <s v="O3542"/>
    <d v="2024-02-16T00:00:00"/>
    <x v="2"/>
    <x v="3"/>
    <x v="1"/>
    <s v="C290"/>
    <x v="488"/>
    <s v="B1753"/>
    <x v="207"/>
    <x v="0"/>
    <n v="39"/>
    <n v="5"/>
    <n v="195"/>
    <x v="1"/>
    <x v="5"/>
  </r>
  <r>
    <s v="O2848"/>
    <d v="2023-10-12T00:00:00"/>
    <x v="5"/>
    <x v="10"/>
    <x v="2"/>
    <s v="C491"/>
    <x v="841"/>
    <s v="B1581"/>
    <x v="351"/>
    <x v="2"/>
    <n v="25.94"/>
    <n v="4"/>
    <n v="103.76"/>
    <x v="1"/>
    <x v="3"/>
  </r>
  <r>
    <s v="O1616"/>
    <d v="2023-01-28T00:00:00"/>
    <x v="6"/>
    <x v="11"/>
    <x v="2"/>
    <s v="C470"/>
    <x v="394"/>
    <s v="B1866"/>
    <x v="945"/>
    <x v="2"/>
    <n v="19.260000000000002"/>
    <n v="5"/>
    <n v="96.3"/>
    <x v="2"/>
    <x v="4"/>
  </r>
  <r>
    <s v="O2548"/>
    <d v="2025-01-02T00:00:00"/>
    <x v="5"/>
    <x v="11"/>
    <x v="0"/>
    <s v="C454"/>
    <x v="801"/>
    <s v="B1933"/>
    <x v="302"/>
    <x v="2"/>
    <n v="31.71"/>
    <n v="3"/>
    <n v="95.13"/>
    <x v="0"/>
    <x v="6"/>
  </r>
  <r>
    <s v="O2123"/>
    <d v="2023-03-22T00:00:00"/>
    <x v="3"/>
    <x v="0"/>
    <x v="2"/>
    <s v="C406"/>
    <x v="364"/>
    <s v="B1414"/>
    <x v="851"/>
    <x v="1"/>
    <n v="38.520000000000003"/>
    <n v="4"/>
    <n v="154.08000000000001"/>
    <x v="1"/>
    <x v="4"/>
  </r>
  <r>
    <s v="O2057"/>
    <d v="2023-02-14T00:00:00"/>
    <x v="4"/>
    <x v="3"/>
    <x v="2"/>
    <s v="C676"/>
    <x v="1087"/>
    <s v="B1098"/>
    <x v="1091"/>
    <x v="0"/>
    <n v="14.49"/>
    <n v="4"/>
    <n v="57.96"/>
    <x v="1"/>
    <x v="7"/>
  </r>
  <r>
    <s v="O2589"/>
    <d v="2024-01-26T00:00:00"/>
    <x v="2"/>
    <x v="11"/>
    <x v="1"/>
    <s v="C702"/>
    <x v="833"/>
    <s v="B1753"/>
    <x v="1092"/>
    <x v="0"/>
    <n v="34.65"/>
    <n v="5"/>
    <n v="173.25"/>
    <x v="2"/>
    <x v="2"/>
  </r>
  <r>
    <s v="O1200"/>
    <d v="2024-03-29T00:00:00"/>
    <x v="2"/>
    <x v="0"/>
    <x v="1"/>
    <s v="C710"/>
    <x v="525"/>
    <s v="B1576"/>
    <x v="525"/>
    <x v="2"/>
    <n v="7.68"/>
    <n v="3"/>
    <n v="23.04"/>
    <x v="0"/>
    <x v="3"/>
  </r>
  <r>
    <s v="O3832"/>
    <d v="2022-12-14T00:00:00"/>
    <x v="3"/>
    <x v="9"/>
    <x v="3"/>
    <s v="C840"/>
    <x v="830"/>
    <s v="B1536"/>
    <x v="556"/>
    <x v="2"/>
    <n v="13.56"/>
    <n v="4"/>
    <n v="54.24"/>
    <x v="0"/>
    <x v="6"/>
  </r>
  <r>
    <s v="O1040"/>
    <d v="2024-01-21T00:00:00"/>
    <x v="0"/>
    <x v="11"/>
    <x v="1"/>
    <s v="C354"/>
    <x v="911"/>
    <s v="B1502"/>
    <x v="336"/>
    <x v="2"/>
    <n v="23.66"/>
    <n v="4"/>
    <n v="94.64"/>
    <x v="0"/>
    <x v="3"/>
  </r>
  <r>
    <s v="O1715"/>
    <d v="2024-01-02T00:00:00"/>
    <x v="4"/>
    <x v="11"/>
    <x v="1"/>
    <s v="C530"/>
    <x v="766"/>
    <s v="B1700"/>
    <x v="133"/>
    <x v="0"/>
    <n v="49.38"/>
    <n v="4"/>
    <n v="197.52"/>
    <x v="1"/>
    <x v="0"/>
  </r>
  <r>
    <s v="O2851"/>
    <d v="2024-03-16T00:00:00"/>
    <x v="6"/>
    <x v="0"/>
    <x v="1"/>
    <s v="C604"/>
    <x v="696"/>
    <s v="B1289"/>
    <x v="878"/>
    <x v="0"/>
    <n v="48.37"/>
    <n v="5"/>
    <n v="241.85"/>
    <x v="1"/>
    <x v="7"/>
  </r>
  <r>
    <s v="O2390"/>
    <d v="2025-04-23T00:00:00"/>
    <x v="3"/>
    <x v="7"/>
    <x v="0"/>
    <s v="C142"/>
    <x v="912"/>
    <s v="B1413"/>
    <x v="229"/>
    <x v="0"/>
    <n v="24.03"/>
    <n v="1"/>
    <n v="24.03"/>
    <x v="0"/>
    <x v="3"/>
  </r>
  <r>
    <s v="O3394"/>
    <d v="2023-06-21T00:00:00"/>
    <x v="3"/>
    <x v="1"/>
    <x v="2"/>
    <s v="C251"/>
    <x v="692"/>
    <s v="B1503"/>
    <x v="689"/>
    <x v="2"/>
    <n v="36.56"/>
    <n v="3"/>
    <n v="109.68"/>
    <x v="2"/>
    <x v="2"/>
  </r>
  <r>
    <s v="O2311"/>
    <d v="2022-12-24T00:00:00"/>
    <x v="6"/>
    <x v="9"/>
    <x v="3"/>
    <s v="C236"/>
    <x v="232"/>
    <s v="B1621"/>
    <x v="64"/>
    <x v="2"/>
    <n v="35.19"/>
    <n v="1"/>
    <n v="35.19"/>
    <x v="1"/>
    <x v="2"/>
  </r>
  <r>
    <s v="O3462"/>
    <d v="2023-02-14T00:00:00"/>
    <x v="4"/>
    <x v="3"/>
    <x v="2"/>
    <s v="C749"/>
    <x v="384"/>
    <s v="B1916"/>
    <x v="27"/>
    <x v="1"/>
    <n v="19.16"/>
    <n v="2"/>
    <n v="38.32"/>
    <x v="0"/>
    <x v="3"/>
  </r>
  <r>
    <s v="O1719"/>
    <d v="2023-11-03T00:00:00"/>
    <x v="2"/>
    <x v="5"/>
    <x v="2"/>
    <s v="C406"/>
    <x v="586"/>
    <s v="B1281"/>
    <x v="1093"/>
    <x v="3"/>
    <n v="10.97"/>
    <n v="1"/>
    <n v="10.97"/>
    <x v="0"/>
    <x v="0"/>
  </r>
  <r>
    <s v="O3650"/>
    <d v="2024-01-05T00:00:00"/>
    <x v="2"/>
    <x v="11"/>
    <x v="1"/>
    <s v="C773"/>
    <x v="650"/>
    <s v="B1729"/>
    <x v="31"/>
    <x v="2"/>
    <n v="6.06"/>
    <n v="5"/>
    <n v="30.3"/>
    <x v="0"/>
    <x v="0"/>
  </r>
  <r>
    <s v="O3404"/>
    <d v="2024-06-22T00:00:00"/>
    <x v="6"/>
    <x v="1"/>
    <x v="1"/>
    <s v="C902"/>
    <x v="645"/>
    <s v="B1085"/>
    <x v="621"/>
    <x v="0"/>
    <n v="27.79"/>
    <n v="2"/>
    <n v="55.58"/>
    <x v="0"/>
    <x v="0"/>
  </r>
  <r>
    <s v="O2303"/>
    <d v="2023-08-22T00:00:00"/>
    <x v="4"/>
    <x v="8"/>
    <x v="2"/>
    <s v="C156"/>
    <x v="891"/>
    <s v="B1104"/>
    <x v="536"/>
    <x v="2"/>
    <n v="31.55"/>
    <n v="4"/>
    <n v="126.2"/>
    <x v="0"/>
    <x v="2"/>
  </r>
  <r>
    <s v="O3548"/>
    <d v="2023-10-04T00:00:00"/>
    <x v="3"/>
    <x v="10"/>
    <x v="2"/>
    <s v="C774"/>
    <x v="25"/>
    <s v="B1716"/>
    <x v="625"/>
    <x v="2"/>
    <n v="47.91"/>
    <n v="2"/>
    <n v="95.82"/>
    <x v="0"/>
    <x v="6"/>
  </r>
  <r>
    <s v="O3431"/>
    <d v="2023-02-19T00:00:00"/>
    <x v="0"/>
    <x v="3"/>
    <x v="2"/>
    <s v="C133"/>
    <x v="898"/>
    <s v="B1155"/>
    <x v="950"/>
    <x v="0"/>
    <n v="12.28"/>
    <n v="3"/>
    <n v="36.840000000000003"/>
    <x v="1"/>
    <x v="1"/>
  </r>
  <r>
    <s v="O3663"/>
    <d v="2023-07-08T00:00:00"/>
    <x v="6"/>
    <x v="2"/>
    <x v="2"/>
    <s v="C706"/>
    <x v="739"/>
    <s v="B1633"/>
    <x v="799"/>
    <x v="0"/>
    <n v="9.48"/>
    <n v="5"/>
    <n v="47.4"/>
    <x v="0"/>
    <x v="6"/>
  </r>
  <r>
    <s v="O1167"/>
    <d v="2024-07-11T00:00:00"/>
    <x v="5"/>
    <x v="2"/>
    <x v="1"/>
    <s v="C664"/>
    <x v="383"/>
    <s v="B1910"/>
    <x v="1094"/>
    <x v="0"/>
    <n v="35.76"/>
    <n v="3"/>
    <n v="107.28"/>
    <x v="2"/>
    <x v="4"/>
  </r>
  <r>
    <s v="O2066"/>
    <d v="2024-08-13T00:00:00"/>
    <x v="4"/>
    <x v="8"/>
    <x v="1"/>
    <s v="C685"/>
    <x v="1001"/>
    <s v="B1072"/>
    <x v="1095"/>
    <x v="3"/>
    <n v="13.15"/>
    <n v="3"/>
    <n v="39.450000000000003"/>
    <x v="2"/>
    <x v="1"/>
  </r>
  <r>
    <s v="O3373"/>
    <d v="2025-06-26T00:00:00"/>
    <x v="5"/>
    <x v="1"/>
    <x v="0"/>
    <s v="C527"/>
    <x v="0"/>
    <s v="B1500"/>
    <x v="541"/>
    <x v="2"/>
    <n v="32.1"/>
    <n v="1"/>
    <n v="32.1"/>
    <x v="0"/>
    <x v="3"/>
  </r>
  <r>
    <s v="O2588"/>
    <d v="2024-02-26T00:00:00"/>
    <x v="1"/>
    <x v="3"/>
    <x v="1"/>
    <s v="C136"/>
    <x v="680"/>
    <s v="B1943"/>
    <x v="814"/>
    <x v="0"/>
    <n v="42.74"/>
    <n v="1"/>
    <n v="42.74"/>
    <x v="2"/>
    <x v="7"/>
  </r>
  <r>
    <s v="O3807"/>
    <d v="2025-04-24T00:00:00"/>
    <x v="5"/>
    <x v="7"/>
    <x v="0"/>
    <s v="C641"/>
    <x v="330"/>
    <s v="B1765"/>
    <x v="971"/>
    <x v="2"/>
    <n v="32.83"/>
    <n v="5"/>
    <n v="164.15"/>
    <x v="2"/>
    <x v="1"/>
  </r>
  <r>
    <s v="O2304"/>
    <d v="2023-04-14T00:00:00"/>
    <x v="2"/>
    <x v="7"/>
    <x v="2"/>
    <s v="C133"/>
    <x v="898"/>
    <s v="B1385"/>
    <x v="460"/>
    <x v="0"/>
    <n v="20.170000000000002"/>
    <n v="2"/>
    <n v="40.340000000000003"/>
    <x v="2"/>
    <x v="1"/>
  </r>
  <r>
    <s v="O1248"/>
    <d v="2024-03-11T00:00:00"/>
    <x v="1"/>
    <x v="0"/>
    <x v="1"/>
    <s v="C636"/>
    <x v="433"/>
    <s v="B1059"/>
    <x v="999"/>
    <x v="1"/>
    <n v="22.67"/>
    <n v="2"/>
    <n v="45.34"/>
    <x v="1"/>
    <x v="0"/>
  </r>
  <r>
    <s v="O2128"/>
    <d v="2024-05-18T00:00:00"/>
    <x v="6"/>
    <x v="4"/>
    <x v="1"/>
    <s v="C671"/>
    <x v="560"/>
    <s v="B1477"/>
    <x v="827"/>
    <x v="3"/>
    <n v="5.22"/>
    <n v="2"/>
    <n v="10.44"/>
    <x v="1"/>
    <x v="3"/>
  </r>
  <r>
    <s v="O1309"/>
    <d v="2024-04-09T00:00:00"/>
    <x v="4"/>
    <x v="7"/>
    <x v="1"/>
    <s v="C307"/>
    <x v="1009"/>
    <s v="B1850"/>
    <x v="241"/>
    <x v="2"/>
    <n v="43.75"/>
    <n v="1"/>
    <n v="43.75"/>
    <x v="2"/>
    <x v="7"/>
  </r>
  <r>
    <s v="O1202"/>
    <d v="2023-08-19T00:00:00"/>
    <x v="6"/>
    <x v="8"/>
    <x v="2"/>
    <s v="C146"/>
    <x v="993"/>
    <s v="B1444"/>
    <x v="665"/>
    <x v="3"/>
    <n v="24.45"/>
    <n v="5"/>
    <n v="122.25"/>
    <x v="3"/>
    <x v="3"/>
  </r>
  <r>
    <s v="O1132"/>
    <d v="2024-12-06T00:00:00"/>
    <x v="2"/>
    <x v="9"/>
    <x v="1"/>
    <s v="C123"/>
    <x v="1088"/>
    <s v="B1837"/>
    <x v="1096"/>
    <x v="3"/>
    <n v="45.94"/>
    <n v="3"/>
    <n v="137.82"/>
    <x v="0"/>
    <x v="3"/>
  </r>
  <r>
    <s v="O1949"/>
    <d v="2023-12-28T00:00:00"/>
    <x v="5"/>
    <x v="9"/>
    <x v="2"/>
    <s v="C802"/>
    <x v="538"/>
    <s v="B1775"/>
    <x v="760"/>
    <x v="3"/>
    <n v="39.33"/>
    <n v="3"/>
    <n v="117.99"/>
    <x v="0"/>
    <x v="4"/>
  </r>
  <r>
    <s v="O3697"/>
    <d v="2023-01-04T00:00:00"/>
    <x v="3"/>
    <x v="11"/>
    <x v="2"/>
    <s v="C385"/>
    <x v="55"/>
    <s v="B1052"/>
    <x v="566"/>
    <x v="2"/>
    <n v="23.93"/>
    <n v="3"/>
    <n v="71.790000000000006"/>
    <x v="0"/>
    <x v="0"/>
  </r>
  <r>
    <s v="O1753"/>
    <d v="2024-06-29T00:00:00"/>
    <x v="6"/>
    <x v="1"/>
    <x v="1"/>
    <s v="C252"/>
    <x v="1089"/>
    <s v="B1133"/>
    <x v="805"/>
    <x v="3"/>
    <n v="49.94"/>
    <n v="3"/>
    <n v="149.82"/>
    <x v="3"/>
    <x v="7"/>
  </r>
  <r>
    <s v="O2719"/>
    <d v="2025-01-29T00:00:00"/>
    <x v="3"/>
    <x v="11"/>
    <x v="0"/>
    <s v="C274"/>
    <x v="135"/>
    <s v="B1307"/>
    <x v="463"/>
    <x v="2"/>
    <n v="28.75"/>
    <n v="3"/>
    <n v="86.25"/>
    <x v="2"/>
    <x v="5"/>
  </r>
  <r>
    <s v="O2838"/>
    <d v="2023-05-09T00:00:00"/>
    <x v="4"/>
    <x v="4"/>
    <x v="2"/>
    <s v="C380"/>
    <x v="691"/>
    <s v="B1664"/>
    <x v="528"/>
    <x v="0"/>
    <n v="12.3"/>
    <n v="5"/>
    <n v="61.5"/>
    <x v="0"/>
    <x v="0"/>
  </r>
  <r>
    <s v="O1716"/>
    <d v="2024-02-14T00:00:00"/>
    <x v="3"/>
    <x v="3"/>
    <x v="1"/>
    <s v="C376"/>
    <x v="1028"/>
    <s v="B1397"/>
    <x v="1097"/>
    <x v="1"/>
    <n v="30.56"/>
    <n v="1"/>
    <n v="30.56"/>
    <x v="2"/>
    <x v="1"/>
  </r>
  <r>
    <s v="O1023"/>
    <d v="2023-10-09T00:00:00"/>
    <x v="1"/>
    <x v="10"/>
    <x v="2"/>
    <s v="C945"/>
    <x v="1090"/>
    <s v="B1895"/>
    <x v="296"/>
    <x v="3"/>
    <n v="14.1"/>
    <n v="1"/>
    <n v="14.1"/>
    <x v="1"/>
    <x v="1"/>
  </r>
  <r>
    <s v="O1591"/>
    <d v="2024-01-14T00:00:00"/>
    <x v="0"/>
    <x v="11"/>
    <x v="1"/>
    <s v="C313"/>
    <x v="1050"/>
    <s v="B1178"/>
    <x v="1088"/>
    <x v="3"/>
    <n v="43.82"/>
    <n v="5"/>
    <n v="219.1"/>
    <x v="3"/>
    <x v="3"/>
  </r>
  <r>
    <s v="O2192"/>
    <d v="2023-12-26T00:00:00"/>
    <x v="4"/>
    <x v="9"/>
    <x v="2"/>
    <s v="C381"/>
    <x v="1091"/>
    <s v="B1916"/>
    <x v="853"/>
    <x v="1"/>
    <n v="21.16"/>
    <n v="3"/>
    <n v="63.48"/>
    <x v="0"/>
    <x v="4"/>
  </r>
  <r>
    <s v="O1789"/>
    <d v="2024-12-08T00:00:00"/>
    <x v="0"/>
    <x v="9"/>
    <x v="1"/>
    <s v="C923"/>
    <x v="850"/>
    <s v="B1229"/>
    <x v="1090"/>
    <x v="1"/>
    <n v="48.48"/>
    <n v="4"/>
    <n v="193.92"/>
    <x v="2"/>
    <x v="1"/>
  </r>
  <r>
    <s v="O3329"/>
    <d v="2024-04-29T00:00:00"/>
    <x v="1"/>
    <x v="7"/>
    <x v="1"/>
    <s v="C446"/>
    <x v="397"/>
    <s v="B1383"/>
    <x v="324"/>
    <x v="2"/>
    <n v="35.69"/>
    <n v="2"/>
    <n v="71.38"/>
    <x v="0"/>
    <x v="2"/>
  </r>
  <r>
    <s v="O1506"/>
    <d v="2023-09-08T00:00:00"/>
    <x v="2"/>
    <x v="6"/>
    <x v="2"/>
    <s v="C191"/>
    <x v="568"/>
    <s v="B1663"/>
    <x v="365"/>
    <x v="3"/>
    <n v="26.23"/>
    <n v="1"/>
    <n v="26.23"/>
    <x v="3"/>
    <x v="7"/>
  </r>
  <r>
    <s v="O1673"/>
    <d v="2024-05-08T00:00:00"/>
    <x v="3"/>
    <x v="4"/>
    <x v="1"/>
    <s v="C416"/>
    <x v="1092"/>
    <s v="B1939"/>
    <x v="155"/>
    <x v="0"/>
    <n v="25.67"/>
    <n v="5"/>
    <n v="128.35"/>
    <x v="2"/>
    <x v="4"/>
  </r>
  <r>
    <s v="O3193"/>
    <d v="2024-01-20T00:00:00"/>
    <x v="6"/>
    <x v="11"/>
    <x v="1"/>
    <s v="C992"/>
    <x v="127"/>
    <s v="B1135"/>
    <x v="1098"/>
    <x v="2"/>
    <n v="37.06"/>
    <n v="1"/>
    <n v="37.06"/>
    <x v="0"/>
    <x v="3"/>
  </r>
  <r>
    <s v="O2302"/>
    <d v="2023-09-01T00:00:00"/>
    <x v="2"/>
    <x v="6"/>
    <x v="2"/>
    <s v="C151"/>
    <x v="975"/>
    <s v="B1739"/>
    <x v="807"/>
    <x v="0"/>
    <n v="25.06"/>
    <n v="3"/>
    <n v="75.180000000000007"/>
    <x v="1"/>
    <x v="0"/>
  </r>
  <r>
    <s v="O1352"/>
    <d v="2023-11-23T00:00:00"/>
    <x v="5"/>
    <x v="5"/>
    <x v="2"/>
    <s v="C406"/>
    <x v="74"/>
    <s v="B1407"/>
    <x v="1099"/>
    <x v="0"/>
    <n v="44.66"/>
    <n v="2"/>
    <n v="89.32"/>
    <x v="2"/>
    <x v="4"/>
  </r>
  <r>
    <s v="O1500"/>
    <d v="2023-09-29T00:00:00"/>
    <x v="2"/>
    <x v="6"/>
    <x v="2"/>
    <s v="C791"/>
    <x v="596"/>
    <s v="B1767"/>
    <x v="293"/>
    <x v="3"/>
    <n v="36.67"/>
    <n v="2"/>
    <n v="73.34"/>
    <x v="2"/>
    <x v="3"/>
  </r>
  <r>
    <s v="O1796"/>
    <d v="2023-10-29T00:00:00"/>
    <x v="0"/>
    <x v="10"/>
    <x v="2"/>
    <s v="C590"/>
    <x v="240"/>
    <s v="B1141"/>
    <x v="906"/>
    <x v="0"/>
    <n v="8.09"/>
    <n v="5"/>
    <n v="40.450000000000003"/>
    <x v="3"/>
    <x v="2"/>
  </r>
  <r>
    <s v="O2765"/>
    <d v="2023-08-02T00:00:00"/>
    <x v="3"/>
    <x v="8"/>
    <x v="2"/>
    <s v="C903"/>
    <x v="1005"/>
    <s v="B1331"/>
    <x v="124"/>
    <x v="3"/>
    <n v="45.01"/>
    <n v="5"/>
    <n v="225.05"/>
    <x v="0"/>
    <x v="3"/>
  </r>
  <r>
    <s v="O2704"/>
    <d v="2023-08-17T00:00:00"/>
    <x v="5"/>
    <x v="8"/>
    <x v="2"/>
    <s v="C388"/>
    <x v="1060"/>
    <s v="B1207"/>
    <x v="1100"/>
    <x v="3"/>
    <n v="6.25"/>
    <n v="1"/>
    <n v="6.25"/>
    <x v="2"/>
    <x v="0"/>
  </r>
  <r>
    <s v="O1065"/>
    <d v="2024-07-30T00:00:00"/>
    <x v="4"/>
    <x v="2"/>
    <x v="1"/>
    <s v="C976"/>
    <x v="1073"/>
    <s v="B1073"/>
    <x v="983"/>
    <x v="2"/>
    <n v="42.34"/>
    <n v="3"/>
    <n v="127.02"/>
    <x v="1"/>
    <x v="0"/>
  </r>
  <r>
    <s v="O3861"/>
    <d v="2022-11-23T00:00:00"/>
    <x v="3"/>
    <x v="5"/>
    <x v="3"/>
    <s v="C771"/>
    <x v="60"/>
    <s v="B1319"/>
    <x v="290"/>
    <x v="2"/>
    <n v="42.37"/>
    <n v="2"/>
    <n v="84.74"/>
    <x v="2"/>
    <x v="3"/>
  </r>
  <r>
    <s v="O2933"/>
    <d v="2024-08-26T00:00:00"/>
    <x v="1"/>
    <x v="8"/>
    <x v="1"/>
    <s v="C151"/>
    <x v="975"/>
    <s v="B1625"/>
    <x v="998"/>
    <x v="2"/>
    <n v="44.32"/>
    <n v="4"/>
    <n v="177.28"/>
    <x v="2"/>
    <x v="5"/>
  </r>
  <r>
    <s v="O2143"/>
    <d v="2024-12-19T00:00:00"/>
    <x v="5"/>
    <x v="9"/>
    <x v="1"/>
    <s v="C697"/>
    <x v="177"/>
    <s v="B1809"/>
    <x v="1101"/>
    <x v="2"/>
    <n v="34.340000000000003"/>
    <n v="2"/>
    <n v="68.680000000000007"/>
    <x v="2"/>
    <x v="0"/>
  </r>
  <r>
    <s v="O2384"/>
    <d v="2023-02-22T00:00:00"/>
    <x v="3"/>
    <x v="3"/>
    <x v="2"/>
    <s v="C339"/>
    <x v="212"/>
    <s v="B1279"/>
    <x v="555"/>
    <x v="0"/>
    <n v="48.18"/>
    <n v="2"/>
    <n v="96.36"/>
    <x v="2"/>
    <x v="2"/>
  </r>
  <r>
    <s v="O1911"/>
    <d v="2024-08-17T00:00:00"/>
    <x v="6"/>
    <x v="8"/>
    <x v="1"/>
    <s v="C851"/>
    <x v="1093"/>
    <s v="B1179"/>
    <x v="218"/>
    <x v="2"/>
    <n v="10"/>
    <n v="5"/>
    <n v="50"/>
    <x v="1"/>
    <x v="3"/>
  </r>
  <r>
    <s v="O1211"/>
    <d v="2023-08-13T00:00:00"/>
    <x v="0"/>
    <x v="8"/>
    <x v="2"/>
    <s v="C881"/>
    <x v="371"/>
    <s v="B1600"/>
    <x v="82"/>
    <x v="2"/>
    <n v="35.24"/>
    <n v="2"/>
    <n v="70.48"/>
    <x v="2"/>
    <x v="4"/>
  </r>
  <r>
    <s v="O3097"/>
    <d v="2022-11-27T00:00:00"/>
    <x v="0"/>
    <x v="5"/>
    <x v="3"/>
    <s v="C384"/>
    <x v="407"/>
    <s v="B1350"/>
    <x v="234"/>
    <x v="0"/>
    <n v="19.510000000000002"/>
    <n v="2"/>
    <n v="39.020000000000003"/>
    <x v="0"/>
    <x v="7"/>
  </r>
  <r>
    <s v="O1213"/>
    <d v="2024-09-22T00:00:00"/>
    <x v="0"/>
    <x v="6"/>
    <x v="1"/>
    <s v="C622"/>
    <x v="1094"/>
    <s v="B1856"/>
    <x v="781"/>
    <x v="0"/>
    <n v="27.3"/>
    <n v="1"/>
    <n v="27.3"/>
    <x v="1"/>
    <x v="3"/>
  </r>
  <r>
    <s v="O2939"/>
    <d v="2025-03-25T00:00:00"/>
    <x v="4"/>
    <x v="0"/>
    <x v="0"/>
    <s v="C928"/>
    <x v="907"/>
    <s v="B1722"/>
    <x v="900"/>
    <x v="2"/>
    <n v="23.27"/>
    <n v="5"/>
    <n v="116.35"/>
    <x v="2"/>
    <x v="3"/>
  </r>
  <r>
    <s v="O1459"/>
    <d v="2024-08-03T00:00:00"/>
    <x v="6"/>
    <x v="8"/>
    <x v="1"/>
    <s v="C895"/>
    <x v="412"/>
    <s v="B1260"/>
    <x v="919"/>
    <x v="1"/>
    <n v="10.55"/>
    <n v="5"/>
    <n v="52.75"/>
    <x v="1"/>
    <x v="4"/>
  </r>
  <r>
    <s v="O2492"/>
    <d v="2024-05-29T00:00:00"/>
    <x v="3"/>
    <x v="4"/>
    <x v="1"/>
    <s v="C995"/>
    <x v="171"/>
    <s v="B1746"/>
    <x v="414"/>
    <x v="1"/>
    <n v="20.2"/>
    <n v="4"/>
    <n v="80.8"/>
    <x v="2"/>
    <x v="5"/>
  </r>
  <r>
    <s v="O2053"/>
    <d v="2024-09-30T00:00:00"/>
    <x v="1"/>
    <x v="6"/>
    <x v="1"/>
    <s v="C322"/>
    <x v="1095"/>
    <s v="B1784"/>
    <x v="1102"/>
    <x v="3"/>
    <n v="13.31"/>
    <n v="3"/>
    <n v="39.93"/>
    <x v="1"/>
    <x v="0"/>
  </r>
  <r>
    <s v="O3150"/>
    <d v="2024-02-17T00:00:00"/>
    <x v="6"/>
    <x v="3"/>
    <x v="1"/>
    <s v="C250"/>
    <x v="743"/>
    <s v="B1072"/>
    <x v="327"/>
    <x v="0"/>
    <n v="23.08"/>
    <n v="4"/>
    <n v="92.32"/>
    <x v="0"/>
    <x v="6"/>
  </r>
  <r>
    <s v="O2315"/>
    <d v="2023-04-23T00:00:00"/>
    <x v="0"/>
    <x v="7"/>
    <x v="2"/>
    <s v="C214"/>
    <x v="164"/>
    <s v="B1359"/>
    <x v="922"/>
    <x v="1"/>
    <n v="37.770000000000003"/>
    <n v="5"/>
    <n v="188.85"/>
    <x v="2"/>
    <x v="0"/>
  </r>
  <r>
    <s v="O3212"/>
    <d v="2024-07-16T00:00:00"/>
    <x v="4"/>
    <x v="2"/>
    <x v="1"/>
    <s v="C750"/>
    <x v="296"/>
    <s v="B1684"/>
    <x v="455"/>
    <x v="0"/>
    <n v="37.119999999999997"/>
    <n v="2"/>
    <n v="74.239999999999995"/>
    <x v="1"/>
    <x v="2"/>
  </r>
  <r>
    <s v="O1565"/>
    <d v="2023-03-17T00:00:00"/>
    <x v="2"/>
    <x v="0"/>
    <x v="2"/>
    <s v="C393"/>
    <x v="1096"/>
    <s v="B1618"/>
    <x v="887"/>
    <x v="1"/>
    <n v="38.200000000000003"/>
    <n v="1"/>
    <n v="38.200000000000003"/>
    <x v="1"/>
    <x v="4"/>
  </r>
  <r>
    <s v="O2194"/>
    <d v="2024-08-26T00:00:00"/>
    <x v="1"/>
    <x v="8"/>
    <x v="1"/>
    <s v="C151"/>
    <x v="1097"/>
    <s v="B1361"/>
    <x v="593"/>
    <x v="1"/>
    <n v="10.01"/>
    <n v="4"/>
    <n v="40.04"/>
    <x v="2"/>
    <x v="4"/>
  </r>
  <r>
    <s v="O1432"/>
    <d v="2023-03-26T00:00:00"/>
    <x v="0"/>
    <x v="0"/>
    <x v="2"/>
    <s v="C158"/>
    <x v="218"/>
    <s v="B1797"/>
    <x v="720"/>
    <x v="3"/>
    <n v="20.74"/>
    <n v="2"/>
    <n v="41.48"/>
    <x v="3"/>
    <x v="7"/>
  </r>
  <r>
    <s v="O2450"/>
    <d v="2024-10-11T00:00:00"/>
    <x v="2"/>
    <x v="10"/>
    <x v="1"/>
    <s v="C412"/>
    <x v="1008"/>
    <s v="B1389"/>
    <x v="762"/>
    <x v="0"/>
    <n v="36.89"/>
    <n v="3"/>
    <n v="110.67"/>
    <x v="0"/>
    <x v="0"/>
  </r>
  <r>
    <s v="O3022"/>
    <d v="2023-10-22T00:00:00"/>
    <x v="0"/>
    <x v="10"/>
    <x v="2"/>
    <s v="C971"/>
    <x v="736"/>
    <s v="B1237"/>
    <x v="235"/>
    <x v="1"/>
    <n v="6.46"/>
    <n v="5"/>
    <n v="32.299999999999997"/>
    <x v="0"/>
    <x v="2"/>
  </r>
  <r>
    <s v="O1545"/>
    <d v="2024-10-13T00:00:00"/>
    <x v="0"/>
    <x v="10"/>
    <x v="1"/>
    <s v="C202"/>
    <x v="1098"/>
    <s v="B1653"/>
    <x v="885"/>
    <x v="1"/>
    <n v="29.17"/>
    <n v="2"/>
    <n v="58.34"/>
    <x v="0"/>
    <x v="0"/>
  </r>
  <r>
    <s v="O2207"/>
    <d v="2025-07-10T00:00:00"/>
    <x v="5"/>
    <x v="2"/>
    <x v="0"/>
    <s v="C181"/>
    <x v="773"/>
    <s v="B1277"/>
    <x v="1007"/>
    <x v="3"/>
    <n v="39.93"/>
    <n v="1"/>
    <n v="39.93"/>
    <x v="2"/>
    <x v="5"/>
  </r>
  <r>
    <s v="O2917"/>
    <d v="2025-06-19T00:00:00"/>
    <x v="5"/>
    <x v="1"/>
    <x v="0"/>
    <s v="C966"/>
    <x v="314"/>
    <s v="B1730"/>
    <x v="603"/>
    <x v="2"/>
    <n v="24.75"/>
    <n v="1"/>
    <n v="24.75"/>
    <x v="2"/>
    <x v="3"/>
  </r>
  <r>
    <s v="O2083"/>
    <d v="2024-12-30T00:00:00"/>
    <x v="1"/>
    <x v="9"/>
    <x v="1"/>
    <s v="C590"/>
    <x v="157"/>
    <s v="B1464"/>
    <x v="774"/>
    <x v="3"/>
    <n v="33.81"/>
    <n v="1"/>
    <n v="33.81"/>
    <x v="0"/>
    <x v="7"/>
  </r>
  <r>
    <s v="O2524"/>
    <d v="2023-05-23T00:00:00"/>
    <x v="4"/>
    <x v="4"/>
    <x v="2"/>
    <s v="C455"/>
    <x v="202"/>
    <s v="B1037"/>
    <x v="958"/>
    <x v="2"/>
    <n v="7.25"/>
    <n v="1"/>
    <n v="7.25"/>
    <x v="2"/>
    <x v="2"/>
  </r>
  <r>
    <s v="O2185"/>
    <d v="2024-03-05T00:00:00"/>
    <x v="4"/>
    <x v="0"/>
    <x v="1"/>
    <s v="C559"/>
    <x v="527"/>
    <s v="B1585"/>
    <x v="196"/>
    <x v="0"/>
    <n v="27.2"/>
    <n v="3"/>
    <n v="81.599999999999994"/>
    <x v="3"/>
    <x v="2"/>
  </r>
  <r>
    <s v="O1517"/>
    <d v="2023-05-17T00:00:00"/>
    <x v="3"/>
    <x v="4"/>
    <x v="2"/>
    <s v="C407"/>
    <x v="1062"/>
    <s v="B1399"/>
    <x v="1082"/>
    <x v="1"/>
    <n v="49.68"/>
    <n v="1"/>
    <n v="49.68"/>
    <x v="1"/>
    <x v="3"/>
  </r>
  <r>
    <s v="O2050"/>
    <d v="2024-04-12T00:00:00"/>
    <x v="2"/>
    <x v="7"/>
    <x v="1"/>
    <s v="C658"/>
    <x v="1099"/>
    <s v="B1749"/>
    <x v="1103"/>
    <x v="1"/>
    <n v="33.520000000000003"/>
    <n v="5"/>
    <n v="167.6"/>
    <x v="0"/>
    <x v="2"/>
  </r>
  <r>
    <s v="O2804"/>
    <d v="2025-03-04T00:00:00"/>
    <x v="4"/>
    <x v="0"/>
    <x v="0"/>
    <s v="C594"/>
    <x v="60"/>
    <s v="B1234"/>
    <x v="145"/>
    <x v="0"/>
    <n v="11.69"/>
    <n v="5"/>
    <n v="58.45"/>
    <x v="0"/>
    <x v="2"/>
  </r>
  <r>
    <s v="O2452"/>
    <d v="2025-06-09T00:00:00"/>
    <x v="1"/>
    <x v="1"/>
    <x v="0"/>
    <s v="C600"/>
    <x v="698"/>
    <s v="B1611"/>
    <x v="129"/>
    <x v="2"/>
    <n v="17.149999999999999"/>
    <n v="3"/>
    <n v="51.45"/>
    <x v="0"/>
    <x v="0"/>
  </r>
  <r>
    <s v="O2566"/>
    <d v="2025-06-14T00:00:00"/>
    <x v="6"/>
    <x v="1"/>
    <x v="0"/>
    <s v="C393"/>
    <x v="275"/>
    <s v="B1647"/>
    <x v="701"/>
    <x v="0"/>
    <n v="27.21"/>
    <n v="2"/>
    <n v="54.42"/>
    <x v="1"/>
    <x v="0"/>
  </r>
  <r>
    <s v="O3726"/>
    <d v="2024-02-20T00:00:00"/>
    <x v="4"/>
    <x v="3"/>
    <x v="1"/>
    <s v="C325"/>
    <x v="776"/>
    <s v="B1182"/>
    <x v="1104"/>
    <x v="2"/>
    <n v="33.049999999999997"/>
    <n v="5"/>
    <n v="165.25"/>
    <x v="2"/>
    <x v="1"/>
  </r>
  <r>
    <s v="O3118"/>
    <d v="2023-04-03T00:00:00"/>
    <x v="1"/>
    <x v="7"/>
    <x v="2"/>
    <s v="C615"/>
    <x v="38"/>
    <s v="B1922"/>
    <x v="708"/>
    <x v="0"/>
    <n v="50.95"/>
    <n v="2"/>
    <n v="101.9"/>
    <x v="0"/>
    <x v="0"/>
  </r>
  <r>
    <s v="O1235"/>
    <d v="2024-01-31T00:00:00"/>
    <x v="3"/>
    <x v="11"/>
    <x v="1"/>
    <s v="C920"/>
    <x v="1100"/>
    <s v="B1119"/>
    <x v="551"/>
    <x v="3"/>
    <n v="15.84"/>
    <n v="5"/>
    <n v="79.2"/>
    <x v="3"/>
    <x v="2"/>
  </r>
  <r>
    <s v="O1910"/>
    <d v="2024-10-03T00:00:00"/>
    <x v="5"/>
    <x v="10"/>
    <x v="1"/>
    <s v="C183"/>
    <x v="1101"/>
    <s v="B1290"/>
    <x v="430"/>
    <x v="0"/>
    <n v="32.049999999999997"/>
    <n v="2"/>
    <n v="64.099999999999994"/>
    <x v="2"/>
    <x v="0"/>
  </r>
  <r>
    <s v="O1511"/>
    <d v="2024-10-21T00:00:00"/>
    <x v="1"/>
    <x v="10"/>
    <x v="1"/>
    <s v="C846"/>
    <x v="1102"/>
    <s v="B1184"/>
    <x v="1105"/>
    <x v="3"/>
    <n v="29.6"/>
    <n v="4"/>
    <n v="118.4"/>
    <x v="2"/>
    <x v="0"/>
  </r>
  <r>
    <s v="O1367"/>
    <d v="2023-04-16T00:00:00"/>
    <x v="0"/>
    <x v="7"/>
    <x v="2"/>
    <s v="C639"/>
    <x v="951"/>
    <s v="B1615"/>
    <x v="1106"/>
    <x v="1"/>
    <n v="28.25"/>
    <n v="1"/>
    <n v="28.25"/>
    <x v="0"/>
    <x v="4"/>
  </r>
  <r>
    <s v="O2633"/>
    <d v="2023-11-27T00:00:00"/>
    <x v="1"/>
    <x v="5"/>
    <x v="2"/>
    <s v="C993"/>
    <x v="192"/>
    <s v="B1042"/>
    <x v="785"/>
    <x v="2"/>
    <n v="14.21"/>
    <n v="4"/>
    <n v="56.84"/>
    <x v="1"/>
    <x v="5"/>
  </r>
  <r>
    <s v="O1168"/>
    <d v="2023-09-12T00:00:00"/>
    <x v="4"/>
    <x v="6"/>
    <x v="2"/>
    <s v="C985"/>
    <x v="309"/>
    <s v="B1591"/>
    <x v="579"/>
    <x v="3"/>
    <n v="47.13"/>
    <n v="3"/>
    <n v="141.38999999999999"/>
    <x v="3"/>
    <x v="4"/>
  </r>
  <r>
    <s v="O3786"/>
    <d v="2024-10-02T00:00:00"/>
    <x v="3"/>
    <x v="10"/>
    <x v="1"/>
    <s v="C193"/>
    <x v="762"/>
    <s v="B1341"/>
    <x v="316"/>
    <x v="1"/>
    <n v="45.23"/>
    <n v="5"/>
    <n v="226.15"/>
    <x v="2"/>
    <x v="0"/>
  </r>
  <r>
    <s v="O3319"/>
    <d v="2025-05-10T00:00:00"/>
    <x v="6"/>
    <x v="4"/>
    <x v="0"/>
    <s v="C927"/>
    <x v="426"/>
    <s v="B1335"/>
    <x v="300"/>
    <x v="2"/>
    <n v="17.5"/>
    <n v="5"/>
    <n v="87.5"/>
    <x v="0"/>
    <x v="6"/>
  </r>
  <r>
    <s v="O2619"/>
    <d v="2024-05-09T00:00:00"/>
    <x v="5"/>
    <x v="4"/>
    <x v="1"/>
    <s v="C824"/>
    <x v="832"/>
    <s v="B1976"/>
    <x v="516"/>
    <x v="2"/>
    <n v="24.82"/>
    <n v="3"/>
    <n v="74.459999999999994"/>
    <x v="2"/>
    <x v="7"/>
  </r>
  <r>
    <s v="O1997"/>
    <d v="2023-02-22T00:00:00"/>
    <x v="3"/>
    <x v="3"/>
    <x v="2"/>
    <s v="C523"/>
    <x v="1103"/>
    <s v="B1503"/>
    <x v="1107"/>
    <x v="2"/>
    <n v="30.86"/>
    <n v="4"/>
    <n v="123.44"/>
    <x v="1"/>
    <x v="7"/>
  </r>
  <r>
    <s v="O1221"/>
    <d v="2023-07-07T00:00:00"/>
    <x v="2"/>
    <x v="2"/>
    <x v="2"/>
    <s v="C518"/>
    <x v="1002"/>
    <s v="B1704"/>
    <x v="227"/>
    <x v="3"/>
    <n v="6.28"/>
    <n v="3"/>
    <n v="18.84"/>
    <x v="1"/>
    <x v="0"/>
  </r>
  <r>
    <s v="O2675"/>
    <d v="2025-03-14T00:00:00"/>
    <x v="2"/>
    <x v="0"/>
    <x v="0"/>
    <s v="C102"/>
    <x v="1104"/>
    <s v="B1300"/>
    <x v="479"/>
    <x v="3"/>
    <n v="39.909999999999997"/>
    <n v="2"/>
    <n v="79.819999999999993"/>
    <x v="0"/>
    <x v="3"/>
  </r>
  <r>
    <s v="O1877"/>
    <d v="2023-05-10T00:00:00"/>
    <x v="3"/>
    <x v="4"/>
    <x v="2"/>
    <s v="C427"/>
    <x v="1105"/>
    <s v="B1816"/>
    <x v="1108"/>
    <x v="1"/>
    <n v="10.94"/>
    <n v="2"/>
    <n v="21.88"/>
    <x v="2"/>
    <x v="4"/>
  </r>
  <r>
    <s v="O2760"/>
    <d v="2022-08-29T00:00:00"/>
    <x v="1"/>
    <x v="8"/>
    <x v="3"/>
    <s v="C514"/>
    <x v="735"/>
    <s v="B1119"/>
    <x v="154"/>
    <x v="2"/>
    <n v="10.59"/>
    <n v="5"/>
    <n v="52.95"/>
    <x v="0"/>
    <x v="1"/>
  </r>
  <r>
    <s v="O3840"/>
    <d v="2024-01-30T00:00:00"/>
    <x v="4"/>
    <x v="11"/>
    <x v="1"/>
    <s v="C883"/>
    <x v="1106"/>
    <s v="B1268"/>
    <x v="382"/>
    <x v="0"/>
    <n v="50.54"/>
    <n v="4"/>
    <n v="202.16"/>
    <x v="0"/>
    <x v="2"/>
  </r>
  <r>
    <s v="O3314"/>
    <d v="2022-09-03T00:00:00"/>
    <x v="6"/>
    <x v="6"/>
    <x v="3"/>
    <s v="C125"/>
    <x v="355"/>
    <s v="B1307"/>
    <x v="993"/>
    <x v="2"/>
    <n v="35.409999999999997"/>
    <n v="2"/>
    <n v="70.819999999999993"/>
    <x v="0"/>
    <x v="0"/>
  </r>
  <r>
    <s v="O1180"/>
    <d v="2024-04-07T00:00:00"/>
    <x v="0"/>
    <x v="7"/>
    <x v="1"/>
    <s v="C102"/>
    <x v="1104"/>
    <s v="B1234"/>
    <x v="145"/>
    <x v="3"/>
    <n v="10.49"/>
    <n v="5"/>
    <n v="52.45"/>
    <x v="3"/>
    <x v="4"/>
  </r>
  <r>
    <s v="O3216"/>
    <d v="2024-04-27T00:00:00"/>
    <x v="6"/>
    <x v="7"/>
    <x v="1"/>
    <s v="C297"/>
    <x v="659"/>
    <s v="B1083"/>
    <x v="898"/>
    <x v="0"/>
    <n v="13.8"/>
    <n v="5"/>
    <n v="69"/>
    <x v="0"/>
    <x v="0"/>
  </r>
  <r>
    <s v="O3340"/>
    <d v="2022-10-13T00:00:00"/>
    <x v="5"/>
    <x v="10"/>
    <x v="3"/>
    <s v="C273"/>
    <x v="329"/>
    <s v="B1997"/>
    <x v="484"/>
    <x v="0"/>
    <n v="7.36"/>
    <n v="5"/>
    <n v="36.799999999999997"/>
    <x v="0"/>
    <x v="7"/>
  </r>
  <r>
    <s v="O1883"/>
    <d v="2024-11-04T00:00:00"/>
    <x v="1"/>
    <x v="5"/>
    <x v="1"/>
    <s v="C667"/>
    <x v="883"/>
    <s v="B1353"/>
    <x v="1005"/>
    <x v="3"/>
    <n v="26.01"/>
    <n v="1"/>
    <n v="26.01"/>
    <x v="1"/>
    <x v="3"/>
  </r>
  <r>
    <s v="O1329"/>
    <d v="2024-02-04T00:00:00"/>
    <x v="0"/>
    <x v="3"/>
    <x v="1"/>
    <s v="C104"/>
    <x v="845"/>
    <s v="B1719"/>
    <x v="1109"/>
    <x v="1"/>
    <n v="26.04"/>
    <n v="5"/>
    <n v="130.19999999999999"/>
    <x v="2"/>
    <x v="0"/>
  </r>
  <r>
    <s v="O2134"/>
    <d v="2024-05-21T00:00:00"/>
    <x v="4"/>
    <x v="4"/>
    <x v="1"/>
    <s v="C651"/>
    <x v="520"/>
    <s v="B1556"/>
    <x v="1110"/>
    <x v="1"/>
    <n v="32.229999999999997"/>
    <n v="2"/>
    <n v="64.459999999999994"/>
    <x v="2"/>
    <x v="3"/>
  </r>
  <r>
    <s v="O1934"/>
    <d v="2023-07-11T00:00:00"/>
    <x v="4"/>
    <x v="2"/>
    <x v="2"/>
    <s v="C829"/>
    <x v="815"/>
    <s v="B1602"/>
    <x v="1111"/>
    <x v="1"/>
    <n v="46.85"/>
    <n v="4"/>
    <n v="187.4"/>
    <x v="1"/>
    <x v="0"/>
  </r>
  <r>
    <s v="O1729"/>
    <d v="2024-01-16T00:00:00"/>
    <x v="4"/>
    <x v="11"/>
    <x v="1"/>
    <s v="C239"/>
    <x v="1107"/>
    <s v="B1767"/>
    <x v="1112"/>
    <x v="3"/>
    <n v="15.08"/>
    <n v="5"/>
    <n v="75.400000000000006"/>
    <x v="0"/>
    <x v="4"/>
  </r>
  <r>
    <s v="O1133"/>
    <d v="2024-07-19T00:00:00"/>
    <x v="2"/>
    <x v="2"/>
    <x v="1"/>
    <s v="C873"/>
    <x v="201"/>
    <s v="B1270"/>
    <x v="1113"/>
    <x v="2"/>
    <n v="18.739999999999998"/>
    <n v="1"/>
    <n v="18.739999999999998"/>
    <x v="2"/>
    <x v="3"/>
  </r>
  <r>
    <s v="O3344"/>
    <d v="2024-01-15T00:00:00"/>
    <x v="1"/>
    <x v="11"/>
    <x v="1"/>
    <s v="C471"/>
    <x v="611"/>
    <s v="B1809"/>
    <x v="1101"/>
    <x v="1"/>
    <n v="33.68"/>
    <n v="3"/>
    <n v="101.04"/>
    <x v="0"/>
    <x v="6"/>
  </r>
  <r>
    <s v="O2349"/>
    <d v="2025-05-17T00:00:00"/>
    <x v="6"/>
    <x v="4"/>
    <x v="0"/>
    <s v="C435"/>
    <x v="1070"/>
    <s v="B1481"/>
    <x v="965"/>
    <x v="2"/>
    <n v="28.53"/>
    <n v="1"/>
    <n v="28.53"/>
    <x v="0"/>
    <x v="6"/>
  </r>
  <r>
    <s v="O3440"/>
    <d v="2025-01-05T00:00:00"/>
    <x v="0"/>
    <x v="11"/>
    <x v="0"/>
    <s v="C993"/>
    <x v="779"/>
    <s v="B1465"/>
    <x v="1053"/>
    <x v="3"/>
    <n v="26.7"/>
    <n v="3"/>
    <n v="80.099999999999994"/>
    <x v="1"/>
    <x v="2"/>
  </r>
  <r>
    <s v="O2843"/>
    <d v="2022-12-06T00:00:00"/>
    <x v="4"/>
    <x v="9"/>
    <x v="3"/>
    <s v="C702"/>
    <x v="833"/>
    <s v="B1577"/>
    <x v="909"/>
    <x v="2"/>
    <n v="42.41"/>
    <n v="1"/>
    <n v="42.41"/>
    <x v="0"/>
    <x v="2"/>
  </r>
  <r>
    <s v="O2911"/>
    <d v="2023-05-21T00:00:00"/>
    <x v="0"/>
    <x v="4"/>
    <x v="2"/>
    <s v="C133"/>
    <x v="125"/>
    <s v="B1999"/>
    <x v="992"/>
    <x v="3"/>
    <n v="7.49"/>
    <n v="1"/>
    <n v="7.49"/>
    <x v="2"/>
    <x v="2"/>
  </r>
  <r>
    <s v="O2299"/>
    <d v="2024-02-15T00:00:00"/>
    <x v="5"/>
    <x v="3"/>
    <x v="1"/>
    <s v="C821"/>
    <x v="146"/>
    <s v="B1536"/>
    <x v="1085"/>
    <x v="2"/>
    <n v="7.63"/>
    <n v="1"/>
    <n v="7.63"/>
    <x v="1"/>
    <x v="5"/>
  </r>
  <r>
    <s v="O3897"/>
    <d v="2024-11-14T00:00:00"/>
    <x v="5"/>
    <x v="5"/>
    <x v="1"/>
    <s v="C102"/>
    <x v="1104"/>
    <s v="B1074"/>
    <x v="925"/>
    <x v="2"/>
    <n v="25.48"/>
    <n v="1"/>
    <n v="25.48"/>
    <x v="0"/>
    <x v="2"/>
  </r>
  <r>
    <s v="O1413"/>
    <d v="2023-08-16T00:00:00"/>
    <x v="3"/>
    <x v="8"/>
    <x v="2"/>
    <s v="C415"/>
    <x v="1024"/>
    <s v="B1519"/>
    <x v="809"/>
    <x v="1"/>
    <n v="18.62"/>
    <n v="2"/>
    <n v="37.24"/>
    <x v="1"/>
    <x v="2"/>
  </r>
  <r>
    <s v="O1160"/>
    <d v="2024-03-22T00:00:00"/>
    <x v="2"/>
    <x v="0"/>
    <x v="1"/>
    <s v="C923"/>
    <x v="310"/>
    <s v="B1753"/>
    <x v="1092"/>
    <x v="3"/>
    <n v="40.090000000000003"/>
    <n v="2"/>
    <n v="80.180000000000007"/>
    <x v="2"/>
    <x v="3"/>
  </r>
  <r>
    <s v="O3164"/>
    <d v="2024-01-08T00:00:00"/>
    <x v="1"/>
    <x v="11"/>
    <x v="1"/>
    <s v="C274"/>
    <x v="135"/>
    <s v="B1729"/>
    <x v="629"/>
    <x v="0"/>
    <n v="43.59"/>
    <n v="5"/>
    <n v="217.95"/>
    <x v="2"/>
    <x v="2"/>
  </r>
  <r>
    <s v="O1031"/>
    <d v="2024-07-05T00:00:00"/>
    <x v="2"/>
    <x v="2"/>
    <x v="1"/>
    <s v="C321"/>
    <x v="118"/>
    <s v="B1836"/>
    <x v="846"/>
    <x v="2"/>
    <n v="46.27"/>
    <n v="5"/>
    <n v="231.35"/>
    <x v="3"/>
    <x v="7"/>
  </r>
  <r>
    <s v="O3412"/>
    <d v="2025-02-25T00:00:00"/>
    <x v="4"/>
    <x v="3"/>
    <x v="0"/>
    <s v="C251"/>
    <x v="980"/>
    <s v="B1939"/>
    <x v="155"/>
    <x v="2"/>
    <n v="24.74"/>
    <n v="3"/>
    <n v="74.22"/>
    <x v="0"/>
    <x v="6"/>
  </r>
  <r>
    <s v="O2098"/>
    <d v="2023-08-16T00:00:00"/>
    <x v="3"/>
    <x v="8"/>
    <x v="2"/>
    <s v="C545"/>
    <x v="14"/>
    <s v="B1668"/>
    <x v="1114"/>
    <x v="3"/>
    <n v="21.52"/>
    <n v="1"/>
    <n v="21.52"/>
    <x v="0"/>
    <x v="1"/>
  </r>
  <r>
    <s v="O3432"/>
    <d v="2025-02-11T00:00:00"/>
    <x v="4"/>
    <x v="3"/>
    <x v="0"/>
    <s v="C365"/>
    <x v="654"/>
    <s v="B1980"/>
    <x v="834"/>
    <x v="3"/>
    <n v="44.06"/>
    <n v="1"/>
    <n v="44.06"/>
    <x v="0"/>
    <x v="7"/>
  </r>
  <r>
    <s v="O3784"/>
    <d v="2024-05-05T00:00:00"/>
    <x v="0"/>
    <x v="4"/>
    <x v="1"/>
    <s v="C453"/>
    <x v="11"/>
    <s v="B1614"/>
    <x v="710"/>
    <x v="3"/>
    <n v="6.63"/>
    <n v="2"/>
    <n v="13.26"/>
    <x v="0"/>
    <x v="0"/>
  </r>
  <r>
    <s v="O3346"/>
    <d v="2022-10-03T00:00:00"/>
    <x v="1"/>
    <x v="10"/>
    <x v="3"/>
    <s v="C572"/>
    <x v="714"/>
    <s v="B1345"/>
    <x v="897"/>
    <x v="0"/>
    <n v="8.9"/>
    <n v="4"/>
    <n v="35.6"/>
    <x v="2"/>
    <x v="7"/>
  </r>
  <r>
    <s v="O1228"/>
    <d v="2023-07-28T00:00:00"/>
    <x v="2"/>
    <x v="2"/>
    <x v="2"/>
    <s v="C925"/>
    <x v="672"/>
    <s v="B1922"/>
    <x v="784"/>
    <x v="1"/>
    <n v="11.63"/>
    <n v="2"/>
    <n v="23.26"/>
    <x v="3"/>
    <x v="4"/>
  </r>
  <r>
    <s v="O1691"/>
    <d v="2023-10-02T00:00:00"/>
    <x v="1"/>
    <x v="10"/>
    <x v="2"/>
    <s v="C885"/>
    <x v="243"/>
    <s v="B1922"/>
    <x v="708"/>
    <x v="2"/>
    <n v="46.25"/>
    <n v="2"/>
    <n v="92.5"/>
    <x v="0"/>
    <x v="2"/>
  </r>
  <r>
    <s v="O3046"/>
    <d v="2024-09-30T00:00:00"/>
    <x v="1"/>
    <x v="6"/>
    <x v="1"/>
    <s v="C183"/>
    <x v="882"/>
    <s v="B1435"/>
    <x v="60"/>
    <x v="2"/>
    <n v="43.98"/>
    <n v="3"/>
    <n v="131.94"/>
    <x v="0"/>
    <x v="0"/>
  </r>
  <r>
    <s v="O3204"/>
    <d v="2025-02-01T00:00:00"/>
    <x v="6"/>
    <x v="3"/>
    <x v="0"/>
    <s v="C214"/>
    <x v="164"/>
    <s v="B1577"/>
    <x v="909"/>
    <x v="0"/>
    <n v="42.45"/>
    <n v="3"/>
    <n v="127.35"/>
    <x v="1"/>
    <x v="1"/>
  </r>
  <r>
    <s v="O1397"/>
    <d v="2023-04-02T00:00:00"/>
    <x v="0"/>
    <x v="7"/>
    <x v="2"/>
    <s v="C240"/>
    <x v="462"/>
    <s v="B1707"/>
    <x v="1115"/>
    <x v="1"/>
    <n v="35.81"/>
    <n v="4"/>
    <n v="143.24"/>
    <x v="1"/>
    <x v="0"/>
  </r>
  <r>
    <s v="O3791"/>
    <d v="2024-11-02T00:00:00"/>
    <x v="6"/>
    <x v="5"/>
    <x v="1"/>
    <s v="C327"/>
    <x v="234"/>
    <s v="B1484"/>
    <x v="855"/>
    <x v="3"/>
    <n v="20.34"/>
    <n v="1"/>
    <n v="20.34"/>
    <x v="0"/>
    <x v="2"/>
  </r>
  <r>
    <s v="O1306"/>
    <d v="2023-06-18T00:00:00"/>
    <x v="0"/>
    <x v="1"/>
    <x v="2"/>
    <s v="C720"/>
    <x v="836"/>
    <s v="B1849"/>
    <x v="1116"/>
    <x v="3"/>
    <n v="15.19"/>
    <n v="4"/>
    <n v="60.76"/>
    <x v="1"/>
    <x v="1"/>
  </r>
  <r>
    <s v="O3027"/>
    <d v="2023-01-18T00:00:00"/>
    <x v="3"/>
    <x v="11"/>
    <x v="2"/>
    <s v="C757"/>
    <x v="274"/>
    <s v="B1462"/>
    <x v="189"/>
    <x v="2"/>
    <n v="49.05"/>
    <n v="4"/>
    <n v="196.2"/>
    <x v="2"/>
    <x v="0"/>
  </r>
  <r>
    <s v="O1330"/>
    <d v="2024-02-03T00:00:00"/>
    <x v="6"/>
    <x v="3"/>
    <x v="1"/>
    <s v="C930"/>
    <x v="778"/>
    <s v="B1760"/>
    <x v="1117"/>
    <x v="3"/>
    <n v="12"/>
    <n v="3"/>
    <n v="36"/>
    <x v="0"/>
    <x v="1"/>
  </r>
  <r>
    <s v="O3602"/>
    <d v="2024-05-20T00:00:00"/>
    <x v="1"/>
    <x v="4"/>
    <x v="1"/>
    <s v="C678"/>
    <x v="751"/>
    <s v="B1795"/>
    <x v="66"/>
    <x v="2"/>
    <n v="12.77"/>
    <n v="3"/>
    <n v="38.31"/>
    <x v="0"/>
    <x v="5"/>
  </r>
  <r>
    <s v="O2360"/>
    <d v="2024-10-01T00:00:00"/>
    <x v="4"/>
    <x v="10"/>
    <x v="1"/>
    <s v="C584"/>
    <x v="1108"/>
    <s v="B1377"/>
    <x v="381"/>
    <x v="3"/>
    <n v="27.31"/>
    <n v="2"/>
    <n v="54.62"/>
    <x v="2"/>
    <x v="2"/>
  </r>
  <r>
    <s v="O2759"/>
    <d v="2025-03-13T00:00:00"/>
    <x v="5"/>
    <x v="0"/>
    <x v="0"/>
    <s v="C456"/>
    <x v="325"/>
    <s v="B1701"/>
    <x v="914"/>
    <x v="0"/>
    <n v="12.56"/>
    <n v="3"/>
    <n v="37.68"/>
    <x v="0"/>
    <x v="0"/>
  </r>
  <r>
    <s v="O2606"/>
    <d v="2023-03-26T00:00:00"/>
    <x v="0"/>
    <x v="0"/>
    <x v="2"/>
    <s v="C570"/>
    <x v="597"/>
    <s v="B1739"/>
    <x v="1019"/>
    <x v="0"/>
    <n v="17.37"/>
    <n v="1"/>
    <n v="17.37"/>
    <x v="0"/>
    <x v="6"/>
  </r>
  <r>
    <s v="O2628"/>
    <d v="2023-01-25T00:00:00"/>
    <x v="3"/>
    <x v="11"/>
    <x v="2"/>
    <s v="C130"/>
    <x v="224"/>
    <s v="B1352"/>
    <x v="840"/>
    <x v="0"/>
    <n v="27.61"/>
    <n v="4"/>
    <n v="110.44"/>
    <x v="2"/>
    <x v="1"/>
  </r>
  <r>
    <s v="O2929"/>
    <d v="2022-12-21T00:00:00"/>
    <x v="3"/>
    <x v="9"/>
    <x v="3"/>
    <s v="C900"/>
    <x v="1053"/>
    <s v="B1690"/>
    <x v="1118"/>
    <x v="1"/>
    <n v="15.39"/>
    <n v="5"/>
    <n v="76.95"/>
    <x v="2"/>
    <x v="0"/>
  </r>
  <r>
    <s v="O2016"/>
    <d v="2024-01-08T00:00:00"/>
    <x v="1"/>
    <x v="11"/>
    <x v="1"/>
    <s v="C300"/>
    <x v="442"/>
    <s v="B1112"/>
    <x v="867"/>
    <x v="3"/>
    <n v="45.21"/>
    <n v="5"/>
    <n v="226.05"/>
    <x v="1"/>
    <x v="3"/>
  </r>
  <r>
    <s v="O3531"/>
    <d v="2023-08-18T00:00:00"/>
    <x v="2"/>
    <x v="8"/>
    <x v="2"/>
    <s v="C867"/>
    <x v="657"/>
    <s v="B1916"/>
    <x v="659"/>
    <x v="0"/>
    <n v="24.43"/>
    <n v="3"/>
    <n v="73.290000000000006"/>
    <x v="2"/>
    <x v="2"/>
  </r>
  <r>
    <s v="O3120"/>
    <d v="2025-01-26T00:00:00"/>
    <x v="0"/>
    <x v="11"/>
    <x v="0"/>
    <s v="C384"/>
    <x v="407"/>
    <s v="B1565"/>
    <x v="175"/>
    <x v="3"/>
    <n v="27.36"/>
    <n v="3"/>
    <n v="82.08"/>
    <x v="2"/>
    <x v="1"/>
  </r>
  <r>
    <s v="O1763"/>
    <d v="2023-03-08T00:00:00"/>
    <x v="3"/>
    <x v="0"/>
    <x v="2"/>
    <s v="C926"/>
    <x v="1109"/>
    <s v="B1504"/>
    <x v="1119"/>
    <x v="2"/>
    <n v="26.45"/>
    <n v="3"/>
    <n v="79.349999999999994"/>
    <x v="3"/>
    <x v="1"/>
  </r>
  <r>
    <s v="O1263"/>
    <d v="2024-07-30T00:00:00"/>
    <x v="4"/>
    <x v="2"/>
    <x v="1"/>
    <s v="C500"/>
    <x v="791"/>
    <s v="B1085"/>
    <x v="695"/>
    <x v="0"/>
    <n v="36.770000000000003"/>
    <n v="5"/>
    <n v="183.85"/>
    <x v="3"/>
    <x v="7"/>
  </r>
  <r>
    <s v="O2367"/>
    <d v="2023-02-25T00:00:00"/>
    <x v="6"/>
    <x v="3"/>
    <x v="2"/>
    <s v="C576"/>
    <x v="1110"/>
    <s v="B1071"/>
    <x v="251"/>
    <x v="0"/>
    <n v="21.03"/>
    <n v="4"/>
    <n v="84.12"/>
    <x v="0"/>
    <x v="7"/>
  </r>
  <r>
    <s v="O2989"/>
    <d v="2022-11-25T00:00:00"/>
    <x v="2"/>
    <x v="5"/>
    <x v="3"/>
    <s v="C877"/>
    <x v="744"/>
    <s v="B1261"/>
    <x v="788"/>
    <x v="2"/>
    <n v="35.020000000000003"/>
    <n v="5"/>
    <n v="175.1"/>
    <x v="0"/>
    <x v="2"/>
  </r>
  <r>
    <s v="O2193"/>
    <d v="2024-09-21T00:00:00"/>
    <x v="6"/>
    <x v="6"/>
    <x v="1"/>
    <s v="C888"/>
    <x v="814"/>
    <s v="B1046"/>
    <x v="498"/>
    <x v="2"/>
    <n v="14.32"/>
    <n v="3"/>
    <n v="42.96"/>
    <x v="3"/>
    <x v="7"/>
  </r>
  <r>
    <s v="O2583"/>
    <d v="2023-12-30T00:00:00"/>
    <x v="6"/>
    <x v="9"/>
    <x v="2"/>
    <s v="C164"/>
    <x v="266"/>
    <s v="B1354"/>
    <x v="877"/>
    <x v="0"/>
    <n v="31.98"/>
    <n v="2"/>
    <n v="63.96"/>
    <x v="1"/>
    <x v="2"/>
  </r>
  <r>
    <s v="O2343"/>
    <d v="2025-01-06T00:00:00"/>
    <x v="1"/>
    <x v="11"/>
    <x v="0"/>
    <s v="C690"/>
    <x v="466"/>
    <s v="B1362"/>
    <x v="775"/>
    <x v="0"/>
    <n v="43.58"/>
    <n v="1"/>
    <n v="43.58"/>
    <x v="2"/>
    <x v="1"/>
  </r>
  <r>
    <s v="O2896"/>
    <d v="2025-02-22T00:00:00"/>
    <x v="6"/>
    <x v="3"/>
    <x v="0"/>
    <s v="C101"/>
    <x v="780"/>
    <s v="B1679"/>
    <x v="74"/>
    <x v="0"/>
    <n v="11.86"/>
    <n v="3"/>
    <n v="35.58"/>
    <x v="1"/>
    <x v="2"/>
  </r>
  <r>
    <s v="O1017"/>
    <d v="2024-04-02T00:00:00"/>
    <x v="4"/>
    <x v="7"/>
    <x v="1"/>
    <s v="C475"/>
    <x v="734"/>
    <s v="B1205"/>
    <x v="1120"/>
    <x v="1"/>
    <n v="6.83"/>
    <n v="5"/>
    <n v="34.15"/>
    <x v="3"/>
    <x v="7"/>
  </r>
  <r>
    <s v="O1632"/>
    <d v="2023-02-16T00:00:00"/>
    <x v="5"/>
    <x v="3"/>
    <x v="2"/>
    <s v="C918"/>
    <x v="945"/>
    <s v="B1651"/>
    <x v="691"/>
    <x v="0"/>
    <n v="44.82"/>
    <n v="5"/>
    <n v="224.1"/>
    <x v="0"/>
    <x v="0"/>
  </r>
  <r>
    <s v="O2333"/>
    <d v="2024-07-19T00:00:00"/>
    <x v="2"/>
    <x v="2"/>
    <x v="1"/>
    <s v="C746"/>
    <x v="954"/>
    <s v="B1414"/>
    <x v="511"/>
    <x v="2"/>
    <n v="25.2"/>
    <n v="4"/>
    <n v="100.8"/>
    <x v="2"/>
    <x v="0"/>
  </r>
  <r>
    <s v="O3640"/>
    <d v="2024-12-19T00:00:00"/>
    <x v="5"/>
    <x v="9"/>
    <x v="1"/>
    <s v="C252"/>
    <x v="1089"/>
    <s v="B1500"/>
    <x v="494"/>
    <x v="3"/>
    <n v="16.399999999999999"/>
    <n v="1"/>
    <n v="16.399999999999999"/>
    <x v="2"/>
    <x v="6"/>
  </r>
  <r>
    <s v="O1962"/>
    <d v="2024-12-10T00:00:00"/>
    <x v="4"/>
    <x v="9"/>
    <x v="1"/>
    <s v="C536"/>
    <x v="1111"/>
    <s v="B1377"/>
    <x v="381"/>
    <x v="3"/>
    <n v="23.63"/>
    <n v="3"/>
    <n v="70.89"/>
    <x v="2"/>
    <x v="0"/>
  </r>
  <r>
    <s v="O2422"/>
    <d v="2022-09-14T00:00:00"/>
    <x v="3"/>
    <x v="6"/>
    <x v="3"/>
    <s v="C977"/>
    <x v="1112"/>
    <s v="B1515"/>
    <x v="409"/>
    <x v="2"/>
    <n v="40.299999999999997"/>
    <n v="4"/>
    <n v="161.19999999999999"/>
    <x v="0"/>
    <x v="0"/>
  </r>
  <r>
    <s v="O1177"/>
    <d v="2024-06-23T00:00:00"/>
    <x v="0"/>
    <x v="1"/>
    <x v="1"/>
    <s v="C622"/>
    <x v="594"/>
    <s v="B1828"/>
    <x v="1121"/>
    <x v="3"/>
    <n v="25.43"/>
    <n v="4"/>
    <n v="101.72"/>
    <x v="1"/>
    <x v="0"/>
  </r>
  <r>
    <s v="O2171"/>
    <d v="2024-05-15T00:00:00"/>
    <x v="3"/>
    <x v="4"/>
    <x v="1"/>
    <s v="C309"/>
    <x v="1113"/>
    <s v="B1587"/>
    <x v="1122"/>
    <x v="1"/>
    <n v="33.85"/>
    <n v="4"/>
    <n v="135.4"/>
    <x v="2"/>
    <x v="2"/>
  </r>
  <r>
    <s v="O1045"/>
    <d v="2023-04-20T00:00:00"/>
    <x v="5"/>
    <x v="7"/>
    <x v="2"/>
    <s v="C550"/>
    <x v="1114"/>
    <s v="B1247"/>
    <x v="108"/>
    <x v="3"/>
    <n v="17.16"/>
    <n v="2"/>
    <n v="34.32"/>
    <x v="3"/>
    <x v="1"/>
  </r>
  <r>
    <s v="O2877"/>
    <d v="2024-10-16T00:00:00"/>
    <x v="3"/>
    <x v="10"/>
    <x v="1"/>
    <s v="C179"/>
    <x v="1115"/>
    <s v="B1446"/>
    <x v="1123"/>
    <x v="0"/>
    <n v="37.76"/>
    <n v="3"/>
    <n v="113.28"/>
    <x v="0"/>
    <x v="0"/>
  </r>
  <r>
    <s v="O1737"/>
    <d v="2023-10-14T00:00:00"/>
    <x v="6"/>
    <x v="10"/>
    <x v="2"/>
    <s v="C719"/>
    <x v="27"/>
    <s v="B1208"/>
    <x v="33"/>
    <x v="2"/>
    <n v="15.85"/>
    <n v="4"/>
    <n v="63.4"/>
    <x v="0"/>
    <x v="1"/>
  </r>
  <r>
    <s v="O3446"/>
    <d v="2023-10-04T00:00:00"/>
    <x v="3"/>
    <x v="10"/>
    <x v="2"/>
    <s v="C543"/>
    <x v="503"/>
    <s v="B1491"/>
    <x v="1124"/>
    <x v="2"/>
    <n v="22.81"/>
    <n v="1"/>
    <n v="22.81"/>
    <x v="0"/>
    <x v="5"/>
  </r>
  <r>
    <s v="O1480"/>
    <d v="2023-02-11T00:00:00"/>
    <x v="6"/>
    <x v="3"/>
    <x v="2"/>
    <s v="C506"/>
    <x v="1116"/>
    <s v="B1577"/>
    <x v="909"/>
    <x v="1"/>
    <n v="40.04"/>
    <n v="5"/>
    <n v="200.2"/>
    <x v="2"/>
    <x v="4"/>
  </r>
  <r>
    <s v="O3320"/>
    <d v="2025-07-03T00:00:00"/>
    <x v="5"/>
    <x v="2"/>
    <x v="0"/>
    <s v="C240"/>
    <x v="462"/>
    <s v="B1222"/>
    <x v="442"/>
    <x v="0"/>
    <n v="28.32"/>
    <n v="3"/>
    <n v="84.96"/>
    <x v="0"/>
    <x v="3"/>
  </r>
  <r>
    <s v="O3451"/>
    <d v="2025-01-06T00:00:00"/>
    <x v="1"/>
    <x v="11"/>
    <x v="0"/>
    <s v="C199"/>
    <x v="618"/>
    <s v="B1921"/>
    <x v="921"/>
    <x v="0"/>
    <n v="22.15"/>
    <n v="1"/>
    <n v="22.15"/>
    <x v="2"/>
    <x v="6"/>
  </r>
  <r>
    <s v="O1618"/>
    <d v="2024-01-03T00:00:00"/>
    <x v="3"/>
    <x v="11"/>
    <x v="1"/>
    <s v="C509"/>
    <x v="750"/>
    <s v="B1926"/>
    <x v="502"/>
    <x v="1"/>
    <n v="46.27"/>
    <n v="4"/>
    <n v="185.08"/>
    <x v="0"/>
    <x v="2"/>
  </r>
  <r>
    <s v="O1093"/>
    <d v="2023-08-15T00:00:00"/>
    <x v="4"/>
    <x v="8"/>
    <x v="2"/>
    <s v="C477"/>
    <x v="840"/>
    <s v="B1266"/>
    <x v="367"/>
    <x v="0"/>
    <n v="48.15"/>
    <n v="3"/>
    <n v="144.44999999999999"/>
    <x v="0"/>
    <x v="1"/>
  </r>
  <r>
    <s v="O1510"/>
    <d v="2023-04-15T00:00:00"/>
    <x v="6"/>
    <x v="7"/>
    <x v="2"/>
    <s v="C809"/>
    <x v="1117"/>
    <s v="B1441"/>
    <x v="573"/>
    <x v="1"/>
    <n v="16.43"/>
    <n v="4"/>
    <n v="65.72"/>
    <x v="0"/>
    <x v="0"/>
  </r>
  <r>
    <s v="O3570"/>
    <d v="2023-12-26T00:00:00"/>
    <x v="4"/>
    <x v="9"/>
    <x v="2"/>
    <s v="C891"/>
    <x v="257"/>
    <s v="B1701"/>
    <x v="914"/>
    <x v="0"/>
    <n v="14.47"/>
    <n v="3"/>
    <n v="43.41"/>
    <x v="0"/>
    <x v="2"/>
  </r>
  <r>
    <s v="O3930"/>
    <d v="2025-01-18T00:00:00"/>
    <x v="6"/>
    <x v="11"/>
    <x v="0"/>
    <s v="C234"/>
    <x v="606"/>
    <s v="B1806"/>
    <x v="48"/>
    <x v="2"/>
    <n v="21.97"/>
    <n v="2"/>
    <n v="43.94"/>
    <x v="2"/>
    <x v="2"/>
  </r>
  <r>
    <s v="O2535"/>
    <d v="2023-02-10T00:00:00"/>
    <x v="2"/>
    <x v="3"/>
    <x v="2"/>
    <s v="C869"/>
    <x v="552"/>
    <s v="B1328"/>
    <x v="1125"/>
    <x v="1"/>
    <n v="6.07"/>
    <n v="5"/>
    <n v="30.35"/>
    <x v="0"/>
    <x v="6"/>
  </r>
  <r>
    <s v="O1686"/>
    <d v="2024-11-04T00:00:00"/>
    <x v="1"/>
    <x v="5"/>
    <x v="1"/>
    <s v="C576"/>
    <x v="1110"/>
    <s v="B1064"/>
    <x v="1126"/>
    <x v="0"/>
    <n v="39.67"/>
    <n v="4"/>
    <n v="158.68"/>
    <x v="1"/>
    <x v="2"/>
  </r>
  <r>
    <s v="O1252"/>
    <d v="2024-07-03T00:00:00"/>
    <x v="3"/>
    <x v="2"/>
    <x v="1"/>
    <s v="C164"/>
    <x v="837"/>
    <s v="B1406"/>
    <x v="1127"/>
    <x v="3"/>
    <n v="40.76"/>
    <n v="5"/>
    <n v="203.8"/>
    <x v="3"/>
    <x v="0"/>
  </r>
  <r>
    <s v="O2751"/>
    <d v="2022-09-22T00:00:00"/>
    <x v="5"/>
    <x v="6"/>
    <x v="3"/>
    <s v="C574"/>
    <x v="9"/>
    <s v="B1425"/>
    <x v="279"/>
    <x v="2"/>
    <n v="13.93"/>
    <n v="2"/>
    <n v="27.86"/>
    <x v="0"/>
    <x v="3"/>
  </r>
  <r>
    <s v="O3010"/>
    <d v="2022-12-10T00:00:00"/>
    <x v="6"/>
    <x v="9"/>
    <x v="3"/>
    <s v="C273"/>
    <x v="446"/>
    <s v="B1612"/>
    <x v="205"/>
    <x v="2"/>
    <n v="36.200000000000003"/>
    <n v="1"/>
    <n v="36.200000000000003"/>
    <x v="0"/>
    <x v="6"/>
  </r>
  <r>
    <s v="O2230"/>
    <d v="2025-06-03T00:00:00"/>
    <x v="4"/>
    <x v="1"/>
    <x v="0"/>
    <s v="C651"/>
    <x v="113"/>
    <s v="B1232"/>
    <x v="444"/>
    <x v="2"/>
    <n v="37.25"/>
    <n v="5"/>
    <n v="186.25"/>
    <x v="0"/>
    <x v="0"/>
  </r>
  <r>
    <s v="O3511"/>
    <d v="2023-03-07T00:00:00"/>
    <x v="4"/>
    <x v="0"/>
    <x v="2"/>
    <s v="C770"/>
    <x v="866"/>
    <s v="B1738"/>
    <x v="212"/>
    <x v="0"/>
    <n v="7.68"/>
    <n v="3"/>
    <n v="23.04"/>
    <x v="2"/>
    <x v="2"/>
  </r>
  <r>
    <s v="O3508"/>
    <d v="2024-08-05T00:00:00"/>
    <x v="1"/>
    <x v="8"/>
    <x v="1"/>
    <s v="C865"/>
    <x v="1017"/>
    <s v="B1580"/>
    <x v="854"/>
    <x v="0"/>
    <n v="5.56"/>
    <n v="1"/>
    <n v="5.56"/>
    <x v="0"/>
    <x v="0"/>
  </r>
  <r>
    <s v="O3158"/>
    <d v="2024-06-12T00:00:00"/>
    <x v="3"/>
    <x v="1"/>
    <x v="1"/>
    <s v="C749"/>
    <x v="593"/>
    <s v="B1645"/>
    <x v="960"/>
    <x v="2"/>
    <n v="20.79"/>
    <n v="4"/>
    <n v="83.16"/>
    <x v="0"/>
    <x v="5"/>
  </r>
  <r>
    <s v="O3967"/>
    <d v="2023-07-06T00:00:00"/>
    <x v="5"/>
    <x v="2"/>
    <x v="2"/>
    <s v="C166"/>
    <x v="344"/>
    <s v="B1364"/>
    <x v="821"/>
    <x v="1"/>
    <n v="19.13"/>
    <n v="5"/>
    <n v="95.65"/>
    <x v="0"/>
    <x v="1"/>
  </r>
  <r>
    <s v="O3884"/>
    <d v="2024-08-08T00:00:00"/>
    <x v="5"/>
    <x v="8"/>
    <x v="1"/>
    <s v="C251"/>
    <x v="980"/>
    <s v="B1759"/>
    <x v="966"/>
    <x v="0"/>
    <n v="15.06"/>
    <n v="3"/>
    <n v="45.18"/>
    <x v="0"/>
    <x v="1"/>
  </r>
  <r>
    <s v="O3182"/>
    <d v="2023-10-05T00:00:00"/>
    <x v="5"/>
    <x v="10"/>
    <x v="2"/>
    <s v="C799"/>
    <x v="634"/>
    <s v="B1729"/>
    <x v="31"/>
    <x v="0"/>
    <n v="6.7"/>
    <n v="2"/>
    <n v="13.4"/>
    <x v="0"/>
    <x v="1"/>
  </r>
  <r>
    <s v="O3185"/>
    <d v="2024-01-30T00:00:00"/>
    <x v="4"/>
    <x v="11"/>
    <x v="1"/>
    <s v="C386"/>
    <x v="56"/>
    <s v="B1618"/>
    <x v="887"/>
    <x v="0"/>
    <n v="30.75"/>
    <n v="4"/>
    <n v="123"/>
    <x v="1"/>
    <x v="0"/>
  </r>
  <r>
    <s v="O3624"/>
    <d v="2024-12-15T00:00:00"/>
    <x v="0"/>
    <x v="9"/>
    <x v="1"/>
    <s v="C483"/>
    <x v="578"/>
    <s v="B1198"/>
    <x v="735"/>
    <x v="2"/>
    <n v="17.66"/>
    <n v="2"/>
    <n v="35.32"/>
    <x v="0"/>
    <x v="2"/>
  </r>
  <r>
    <s v="O2688"/>
    <d v="2023-04-03T00:00:00"/>
    <x v="1"/>
    <x v="7"/>
    <x v="2"/>
    <s v="C234"/>
    <x v="606"/>
    <s v="B1297"/>
    <x v="797"/>
    <x v="2"/>
    <n v="9.64"/>
    <n v="1"/>
    <n v="9.64"/>
    <x v="1"/>
    <x v="0"/>
  </r>
  <r>
    <s v="O3176"/>
    <d v="2023-12-04T00:00:00"/>
    <x v="1"/>
    <x v="9"/>
    <x v="2"/>
    <s v="C487"/>
    <x v="82"/>
    <s v="B1749"/>
    <x v="1103"/>
    <x v="0"/>
    <n v="38.97"/>
    <n v="2"/>
    <n v="77.94"/>
    <x v="0"/>
    <x v="2"/>
  </r>
  <r>
    <s v="O2669"/>
    <d v="2023-05-04T00:00:00"/>
    <x v="5"/>
    <x v="4"/>
    <x v="2"/>
    <s v="C179"/>
    <x v="306"/>
    <s v="B1028"/>
    <x v="961"/>
    <x v="3"/>
    <n v="25.66"/>
    <n v="4"/>
    <n v="102.64"/>
    <x v="2"/>
    <x v="3"/>
  </r>
  <r>
    <s v="O1613"/>
    <d v="2024-12-02T00:00:00"/>
    <x v="1"/>
    <x v="9"/>
    <x v="1"/>
    <s v="C178"/>
    <x v="689"/>
    <s v="B1274"/>
    <x v="1042"/>
    <x v="0"/>
    <n v="21.42"/>
    <n v="1"/>
    <n v="21.42"/>
    <x v="0"/>
    <x v="0"/>
  </r>
  <r>
    <s v="O1882"/>
    <d v="2023-04-26T00:00:00"/>
    <x v="3"/>
    <x v="7"/>
    <x v="2"/>
    <s v="C718"/>
    <x v="1013"/>
    <s v="B1594"/>
    <x v="161"/>
    <x v="1"/>
    <n v="48.69"/>
    <n v="4"/>
    <n v="194.76"/>
    <x v="0"/>
    <x v="7"/>
  </r>
  <r>
    <s v="O3112"/>
    <d v="2024-10-21T00:00:00"/>
    <x v="1"/>
    <x v="10"/>
    <x v="1"/>
    <s v="C563"/>
    <x v="631"/>
    <s v="B1514"/>
    <x v="987"/>
    <x v="0"/>
    <n v="21.16"/>
    <n v="4"/>
    <n v="84.64"/>
    <x v="0"/>
    <x v="5"/>
  </r>
  <r>
    <s v="O3257"/>
    <d v="2025-03-03T00:00:00"/>
    <x v="1"/>
    <x v="0"/>
    <x v="0"/>
    <s v="C682"/>
    <x v="564"/>
    <s v="B1901"/>
    <x v="383"/>
    <x v="2"/>
    <n v="44.91"/>
    <n v="3"/>
    <n v="134.72999999999999"/>
    <x v="0"/>
    <x v="0"/>
  </r>
  <r>
    <s v="O1837"/>
    <d v="2024-05-13T00:00:00"/>
    <x v="1"/>
    <x v="4"/>
    <x v="1"/>
    <s v="C536"/>
    <x v="1118"/>
    <s v="B1200"/>
    <x v="955"/>
    <x v="3"/>
    <n v="36.89"/>
    <n v="1"/>
    <n v="36.89"/>
    <x v="2"/>
    <x v="4"/>
  </r>
  <r>
    <s v="O1274"/>
    <d v="2024-10-09T00:00:00"/>
    <x v="3"/>
    <x v="10"/>
    <x v="1"/>
    <s v="C891"/>
    <x v="257"/>
    <s v="B1182"/>
    <x v="1104"/>
    <x v="3"/>
    <n v="35.14"/>
    <n v="1"/>
    <n v="35.14"/>
    <x v="1"/>
    <x v="7"/>
  </r>
  <r>
    <s v="O3905"/>
    <d v="2024-08-10T00:00:00"/>
    <x v="6"/>
    <x v="8"/>
    <x v="1"/>
    <s v="C712"/>
    <x v="429"/>
    <s v="B1816"/>
    <x v="1108"/>
    <x v="2"/>
    <n v="10.36"/>
    <n v="4"/>
    <n v="41.44"/>
    <x v="0"/>
    <x v="3"/>
  </r>
  <r>
    <s v="O2559"/>
    <d v="2023-08-01T00:00:00"/>
    <x v="4"/>
    <x v="8"/>
    <x v="2"/>
    <s v="C438"/>
    <x v="184"/>
    <s v="B1585"/>
    <x v="196"/>
    <x v="0"/>
    <n v="27.28"/>
    <n v="3"/>
    <n v="81.84"/>
    <x v="1"/>
    <x v="2"/>
  </r>
  <r>
    <s v="O3554"/>
    <d v="2024-05-18T00:00:00"/>
    <x v="6"/>
    <x v="4"/>
    <x v="1"/>
    <s v="C654"/>
    <x v="1119"/>
    <s v="B1855"/>
    <x v="872"/>
    <x v="0"/>
    <n v="14.86"/>
    <n v="2"/>
    <n v="29.72"/>
    <x v="1"/>
    <x v="2"/>
  </r>
  <r>
    <s v="O3684"/>
    <d v="2024-01-08T00:00:00"/>
    <x v="1"/>
    <x v="11"/>
    <x v="1"/>
    <s v="C780"/>
    <x v="484"/>
    <s v="B1115"/>
    <x v="436"/>
    <x v="3"/>
    <n v="16.100000000000001"/>
    <n v="5"/>
    <n v="80.5"/>
    <x v="0"/>
    <x v="2"/>
  </r>
  <r>
    <s v="O2269"/>
    <d v="2024-08-28T00:00:00"/>
    <x v="3"/>
    <x v="8"/>
    <x v="1"/>
    <s v="C710"/>
    <x v="525"/>
    <s v="B1344"/>
    <x v="210"/>
    <x v="0"/>
    <n v="30.95"/>
    <n v="1"/>
    <n v="30.95"/>
    <x v="0"/>
    <x v="2"/>
  </r>
  <r>
    <s v="O1444"/>
    <d v="2023-10-11T00:00:00"/>
    <x v="3"/>
    <x v="10"/>
    <x v="2"/>
    <s v="C849"/>
    <x v="635"/>
    <s v="B1300"/>
    <x v="479"/>
    <x v="2"/>
    <n v="49.86"/>
    <n v="4"/>
    <n v="199.44"/>
    <x v="0"/>
    <x v="3"/>
  </r>
  <r>
    <s v="O2694"/>
    <d v="2024-10-19T00:00:00"/>
    <x v="6"/>
    <x v="10"/>
    <x v="1"/>
    <s v="C171"/>
    <x v="331"/>
    <s v="B1536"/>
    <x v="716"/>
    <x v="1"/>
    <n v="37.869999999999997"/>
    <n v="3"/>
    <n v="113.61"/>
    <x v="0"/>
    <x v="2"/>
  </r>
  <r>
    <s v="O3524"/>
    <d v="2023-06-23T00:00:00"/>
    <x v="2"/>
    <x v="1"/>
    <x v="2"/>
    <s v="C948"/>
    <x v="358"/>
    <s v="B1243"/>
    <x v="440"/>
    <x v="3"/>
    <n v="37.229999999999997"/>
    <n v="2"/>
    <n v="74.459999999999994"/>
    <x v="2"/>
    <x v="2"/>
  </r>
  <r>
    <s v="O2715"/>
    <d v="2025-06-19T00:00:00"/>
    <x v="5"/>
    <x v="1"/>
    <x v="0"/>
    <s v="C839"/>
    <x v="284"/>
    <s v="B1253"/>
    <x v="641"/>
    <x v="0"/>
    <n v="28.15"/>
    <n v="2"/>
    <n v="56.3"/>
    <x v="0"/>
    <x v="1"/>
  </r>
  <r>
    <s v="O1343"/>
    <d v="2024-07-28T00:00:00"/>
    <x v="0"/>
    <x v="2"/>
    <x v="1"/>
    <s v="C140"/>
    <x v="382"/>
    <s v="B1438"/>
    <x v="1128"/>
    <x v="1"/>
    <n v="35.99"/>
    <n v="1"/>
    <n v="35.99"/>
    <x v="1"/>
    <x v="4"/>
  </r>
  <r>
    <s v="O2952"/>
    <d v="2023-10-06T00:00:00"/>
    <x v="2"/>
    <x v="10"/>
    <x v="2"/>
    <s v="C987"/>
    <x v="297"/>
    <s v="B1648"/>
    <x v="786"/>
    <x v="0"/>
    <n v="52.09"/>
    <n v="2"/>
    <n v="104.18"/>
    <x v="1"/>
    <x v="1"/>
  </r>
  <r>
    <s v="O2327"/>
    <d v="2024-03-27T00:00:00"/>
    <x v="3"/>
    <x v="0"/>
    <x v="1"/>
    <s v="C920"/>
    <x v="295"/>
    <s v="B1773"/>
    <x v="298"/>
    <x v="3"/>
    <n v="33.729999999999997"/>
    <n v="5"/>
    <n v="168.65"/>
    <x v="0"/>
    <x v="5"/>
  </r>
  <r>
    <s v="O1484"/>
    <d v="2024-06-13T00:00:00"/>
    <x v="5"/>
    <x v="1"/>
    <x v="1"/>
    <s v="C737"/>
    <x v="1120"/>
    <s v="B1506"/>
    <x v="213"/>
    <x v="1"/>
    <n v="36.130000000000003"/>
    <n v="1"/>
    <n v="36.130000000000003"/>
    <x v="1"/>
    <x v="2"/>
  </r>
  <r>
    <s v="O3418"/>
    <d v="2023-06-22T00:00:00"/>
    <x v="5"/>
    <x v="1"/>
    <x v="2"/>
    <s v="C823"/>
    <x v="119"/>
    <s v="B1319"/>
    <x v="340"/>
    <x v="0"/>
    <n v="36.54"/>
    <n v="2"/>
    <n v="73.08"/>
    <x v="2"/>
    <x v="2"/>
  </r>
  <r>
    <s v="O3850"/>
    <d v="2023-04-03T00:00:00"/>
    <x v="1"/>
    <x v="7"/>
    <x v="2"/>
    <s v="C549"/>
    <x v="451"/>
    <s v="B1542"/>
    <x v="984"/>
    <x v="0"/>
    <n v="27.24"/>
    <n v="1"/>
    <n v="27.24"/>
    <x v="2"/>
    <x v="0"/>
  </r>
  <r>
    <s v="O1559"/>
    <d v="2023-01-14T00:00:00"/>
    <x v="6"/>
    <x v="11"/>
    <x v="2"/>
    <s v="C372"/>
    <x v="756"/>
    <s v="B1164"/>
    <x v="1129"/>
    <x v="1"/>
    <n v="19.89"/>
    <n v="3"/>
    <n v="59.67"/>
    <x v="3"/>
    <x v="7"/>
  </r>
  <r>
    <s v="O2292"/>
    <d v="2024-09-27T00:00:00"/>
    <x v="2"/>
    <x v="6"/>
    <x v="1"/>
    <s v="C108"/>
    <x v="948"/>
    <s v="B1502"/>
    <x v="336"/>
    <x v="2"/>
    <n v="22.65"/>
    <n v="3"/>
    <n v="67.95"/>
    <x v="0"/>
    <x v="3"/>
  </r>
  <r>
    <s v="O3261"/>
    <d v="2023-07-09T00:00:00"/>
    <x v="0"/>
    <x v="2"/>
    <x v="2"/>
    <s v="C140"/>
    <x v="637"/>
    <s v="B1995"/>
    <x v="447"/>
    <x v="2"/>
    <n v="9.7200000000000006"/>
    <n v="4"/>
    <n v="38.880000000000003"/>
    <x v="2"/>
    <x v="7"/>
  </r>
  <r>
    <s v="O3863"/>
    <d v="2023-12-27T00:00:00"/>
    <x v="3"/>
    <x v="9"/>
    <x v="2"/>
    <s v="C597"/>
    <x v="2"/>
    <s v="B1133"/>
    <x v="805"/>
    <x v="0"/>
    <n v="42.35"/>
    <n v="1"/>
    <n v="42.35"/>
    <x v="0"/>
    <x v="6"/>
  </r>
  <r>
    <s v="O1169"/>
    <d v="2023-12-04T00:00:00"/>
    <x v="1"/>
    <x v="9"/>
    <x v="2"/>
    <s v="C255"/>
    <x v="1045"/>
    <s v="B1690"/>
    <x v="1118"/>
    <x v="0"/>
    <n v="12.85"/>
    <n v="4"/>
    <n v="51.4"/>
    <x v="2"/>
    <x v="1"/>
  </r>
  <r>
    <s v="O1114"/>
    <d v="2024-08-30T00:00:00"/>
    <x v="2"/>
    <x v="8"/>
    <x v="1"/>
    <s v="C175"/>
    <x v="324"/>
    <s v="B1249"/>
    <x v="1130"/>
    <x v="1"/>
    <n v="6.86"/>
    <n v="1"/>
    <n v="6.86"/>
    <x v="0"/>
    <x v="3"/>
  </r>
  <r>
    <s v="O1308"/>
    <d v="2023-07-09T00:00:00"/>
    <x v="0"/>
    <x v="2"/>
    <x v="2"/>
    <s v="C951"/>
    <x v="1021"/>
    <s v="B1503"/>
    <x v="714"/>
    <x v="0"/>
    <n v="15.49"/>
    <n v="5"/>
    <n v="77.45"/>
    <x v="3"/>
    <x v="0"/>
  </r>
  <r>
    <s v="O3038"/>
    <d v="2024-04-10T00:00:00"/>
    <x v="3"/>
    <x v="7"/>
    <x v="1"/>
    <s v="C562"/>
    <x v="319"/>
    <s v="B1237"/>
    <x v="235"/>
    <x v="0"/>
    <n v="6.64"/>
    <n v="3"/>
    <n v="19.920000000000002"/>
    <x v="0"/>
    <x v="1"/>
  </r>
  <r>
    <s v="O2826"/>
    <d v="2023-07-05T00:00:00"/>
    <x v="3"/>
    <x v="2"/>
    <x v="2"/>
    <s v="C780"/>
    <x v="153"/>
    <s v="B1542"/>
    <x v="795"/>
    <x v="3"/>
    <n v="23.8"/>
    <n v="4"/>
    <n v="95.2"/>
    <x v="2"/>
    <x v="2"/>
  </r>
  <r>
    <s v="O2282"/>
    <d v="2025-01-30T00:00:00"/>
    <x v="5"/>
    <x v="11"/>
    <x v="0"/>
    <s v="C495"/>
    <x v="906"/>
    <s v="B1611"/>
    <x v="829"/>
    <x v="3"/>
    <n v="40.549999999999997"/>
    <n v="2"/>
    <n v="81.099999999999994"/>
    <x v="1"/>
    <x v="0"/>
  </r>
  <r>
    <s v="O2488"/>
    <d v="2023-05-26T00:00:00"/>
    <x v="2"/>
    <x v="4"/>
    <x v="2"/>
    <s v="C730"/>
    <x v="500"/>
    <s v="B1549"/>
    <x v="894"/>
    <x v="2"/>
    <n v="51.14"/>
    <n v="3"/>
    <n v="153.41999999999999"/>
    <x v="2"/>
    <x v="2"/>
  </r>
  <r>
    <s v="O1830"/>
    <d v="2024-11-08T00:00:00"/>
    <x v="2"/>
    <x v="5"/>
    <x v="1"/>
    <s v="C900"/>
    <x v="1053"/>
    <s v="B1227"/>
    <x v="844"/>
    <x v="0"/>
    <n v="42.39"/>
    <n v="1"/>
    <n v="42.39"/>
    <x v="0"/>
    <x v="4"/>
  </r>
  <r>
    <s v="O1818"/>
    <d v="2024-07-19T00:00:00"/>
    <x v="2"/>
    <x v="2"/>
    <x v="1"/>
    <s v="C818"/>
    <x v="782"/>
    <s v="B1647"/>
    <x v="857"/>
    <x v="1"/>
    <n v="15.09"/>
    <n v="2"/>
    <n v="30.18"/>
    <x v="1"/>
    <x v="1"/>
  </r>
  <r>
    <s v="O2825"/>
    <d v="2023-01-01T00:00:00"/>
    <x v="0"/>
    <x v="11"/>
    <x v="2"/>
    <s v="C672"/>
    <x v="514"/>
    <s v="B1418"/>
    <x v="882"/>
    <x v="2"/>
    <n v="13.31"/>
    <n v="1"/>
    <n v="13.31"/>
    <x v="2"/>
    <x v="0"/>
  </r>
  <r>
    <s v="O3896"/>
    <d v="2024-09-13T00:00:00"/>
    <x v="2"/>
    <x v="6"/>
    <x v="1"/>
    <s v="C526"/>
    <x v="428"/>
    <s v="B1046"/>
    <x v="317"/>
    <x v="0"/>
    <n v="38.71"/>
    <n v="5"/>
    <n v="193.55"/>
    <x v="1"/>
    <x v="0"/>
  </r>
  <r>
    <s v="O2489"/>
    <d v="2024-07-21T00:00:00"/>
    <x v="0"/>
    <x v="2"/>
    <x v="1"/>
    <s v="C876"/>
    <x v="191"/>
    <s v="B1155"/>
    <x v="950"/>
    <x v="0"/>
    <n v="13.89"/>
    <n v="1"/>
    <n v="13.89"/>
    <x v="2"/>
    <x v="2"/>
  </r>
  <r>
    <s v="O1650"/>
    <d v="2024-08-30T00:00:00"/>
    <x v="2"/>
    <x v="8"/>
    <x v="1"/>
    <s v="C662"/>
    <x v="1121"/>
    <s v="B1138"/>
    <x v="1065"/>
    <x v="2"/>
    <n v="17.18"/>
    <n v="3"/>
    <n v="51.54"/>
    <x v="0"/>
    <x v="4"/>
  </r>
  <r>
    <s v="O3662"/>
    <d v="2025-08-20T00:00:00"/>
    <x v="3"/>
    <x v="8"/>
    <x v="0"/>
    <s v="C899"/>
    <x v="112"/>
    <s v="B1546"/>
    <x v="856"/>
    <x v="2"/>
    <n v="24.78"/>
    <n v="4"/>
    <n v="99.12"/>
    <x v="0"/>
    <x v="2"/>
  </r>
  <r>
    <s v="O2213"/>
    <d v="2024-07-16T00:00:00"/>
    <x v="4"/>
    <x v="2"/>
    <x v="1"/>
    <s v="C632"/>
    <x v="37"/>
    <s v="B1927"/>
    <x v="989"/>
    <x v="2"/>
    <n v="32.29"/>
    <n v="3"/>
    <n v="96.87"/>
    <x v="0"/>
    <x v="2"/>
  </r>
  <r>
    <s v="O1582"/>
    <d v="2024-09-18T00:00:00"/>
    <x v="3"/>
    <x v="6"/>
    <x v="1"/>
    <s v="C322"/>
    <x v="507"/>
    <s v="B1503"/>
    <x v="571"/>
    <x v="3"/>
    <n v="34.979999999999997"/>
    <n v="5"/>
    <n v="174.9"/>
    <x v="2"/>
    <x v="0"/>
  </r>
  <r>
    <s v="O3551"/>
    <d v="2023-11-05T00:00:00"/>
    <x v="0"/>
    <x v="5"/>
    <x v="2"/>
    <s v="C461"/>
    <x v="67"/>
    <s v="B1614"/>
    <x v="710"/>
    <x v="0"/>
    <n v="5.12"/>
    <n v="3"/>
    <n v="15.36"/>
    <x v="0"/>
    <x v="2"/>
  </r>
  <r>
    <s v="O1925"/>
    <d v="2023-09-01T00:00:00"/>
    <x v="2"/>
    <x v="6"/>
    <x v="2"/>
    <s v="C553"/>
    <x v="1122"/>
    <s v="B1693"/>
    <x v="1028"/>
    <x v="1"/>
    <n v="49.05"/>
    <n v="4"/>
    <n v="196.2"/>
    <x v="1"/>
    <x v="2"/>
  </r>
  <r>
    <s v="O1711"/>
    <d v="2024-11-10T00:00:00"/>
    <x v="0"/>
    <x v="5"/>
    <x v="1"/>
    <s v="C588"/>
    <x v="1030"/>
    <s v="B1569"/>
    <x v="1058"/>
    <x v="0"/>
    <n v="22.52"/>
    <n v="5"/>
    <n v="112.6"/>
    <x v="1"/>
    <x v="0"/>
  </r>
  <r>
    <s v="O3940"/>
    <d v="2023-08-16T00:00:00"/>
    <x v="3"/>
    <x v="8"/>
    <x v="2"/>
    <s v="C546"/>
    <x v="439"/>
    <s v="B1729"/>
    <x v="165"/>
    <x v="2"/>
    <n v="40.1"/>
    <n v="3"/>
    <n v="120.3"/>
    <x v="0"/>
    <x v="5"/>
  </r>
  <r>
    <s v="O2140"/>
    <d v="2023-11-16T00:00:00"/>
    <x v="5"/>
    <x v="5"/>
    <x v="2"/>
    <s v="C683"/>
    <x v="301"/>
    <s v="B1813"/>
    <x v="883"/>
    <x v="3"/>
    <n v="7.32"/>
    <n v="3"/>
    <n v="21.96"/>
    <x v="3"/>
    <x v="3"/>
  </r>
  <r>
    <s v="O1700"/>
    <d v="2023-02-13T00:00:00"/>
    <x v="1"/>
    <x v="3"/>
    <x v="2"/>
    <s v="C671"/>
    <x v="52"/>
    <s v="B1942"/>
    <x v="462"/>
    <x v="1"/>
    <n v="47.95"/>
    <n v="1"/>
    <n v="47.95"/>
    <x v="2"/>
    <x v="4"/>
  </r>
  <r>
    <s v="O3654"/>
    <d v="2023-06-06T00:00:00"/>
    <x v="4"/>
    <x v="1"/>
    <x v="2"/>
    <s v="C631"/>
    <x v="1123"/>
    <s v="B1361"/>
    <x v="423"/>
    <x v="2"/>
    <n v="6.62"/>
    <n v="1"/>
    <n v="6.62"/>
    <x v="0"/>
    <x v="0"/>
  </r>
  <r>
    <s v="O2802"/>
    <d v="2024-08-10T00:00:00"/>
    <x v="6"/>
    <x v="8"/>
    <x v="1"/>
    <s v="C455"/>
    <x v="572"/>
    <s v="B1764"/>
    <x v="80"/>
    <x v="2"/>
    <n v="18.510000000000002"/>
    <n v="1"/>
    <n v="18.510000000000002"/>
    <x v="0"/>
    <x v="5"/>
  </r>
  <r>
    <s v="O1493"/>
    <d v="2024-02-24T00:00:00"/>
    <x v="6"/>
    <x v="3"/>
    <x v="1"/>
    <s v="C745"/>
    <x v="1026"/>
    <s v="B1488"/>
    <x v="1131"/>
    <x v="2"/>
    <n v="8.77"/>
    <n v="4"/>
    <n v="35.08"/>
    <x v="0"/>
    <x v="3"/>
  </r>
  <r>
    <s v="O1400"/>
    <d v="2023-08-26T00:00:00"/>
    <x v="6"/>
    <x v="8"/>
    <x v="2"/>
    <s v="C337"/>
    <x v="938"/>
    <s v="B1073"/>
    <x v="496"/>
    <x v="0"/>
    <n v="46.18"/>
    <n v="1"/>
    <n v="46.18"/>
    <x v="3"/>
    <x v="2"/>
  </r>
  <r>
    <s v="O3323"/>
    <d v="2025-07-06T00:00:00"/>
    <x v="0"/>
    <x v="2"/>
    <x v="0"/>
    <s v="C872"/>
    <x v="878"/>
    <s v="B1836"/>
    <x v="846"/>
    <x v="0"/>
    <n v="52.57"/>
    <n v="1"/>
    <n v="52.57"/>
    <x v="1"/>
    <x v="2"/>
  </r>
  <r>
    <s v="O3405"/>
    <d v="2023-12-01T00:00:00"/>
    <x v="2"/>
    <x v="9"/>
    <x v="2"/>
    <s v="C898"/>
    <x v="176"/>
    <s v="B1345"/>
    <x v="897"/>
    <x v="2"/>
    <n v="8.65"/>
    <n v="2"/>
    <n v="17.3"/>
    <x v="0"/>
    <x v="3"/>
  </r>
  <r>
    <s v="O2875"/>
    <d v="2022-10-07T00:00:00"/>
    <x v="2"/>
    <x v="10"/>
    <x v="3"/>
    <s v="C604"/>
    <x v="696"/>
    <s v="B1230"/>
    <x v="614"/>
    <x v="3"/>
    <n v="19.18"/>
    <n v="1"/>
    <n v="19.18"/>
    <x v="0"/>
    <x v="0"/>
  </r>
  <r>
    <s v="O3208"/>
    <d v="2025-04-26T00:00:00"/>
    <x v="6"/>
    <x v="7"/>
    <x v="0"/>
    <s v="C746"/>
    <x v="964"/>
    <s v="B1721"/>
    <x v="429"/>
    <x v="0"/>
    <n v="26.69"/>
    <n v="3"/>
    <n v="80.069999999999993"/>
    <x v="0"/>
    <x v="2"/>
  </r>
  <r>
    <s v="O2268"/>
    <d v="2025-07-10T00:00:00"/>
    <x v="5"/>
    <x v="2"/>
    <x v="0"/>
    <s v="C828"/>
    <x v="1033"/>
    <s v="B1465"/>
    <x v="920"/>
    <x v="2"/>
    <n v="13.16"/>
    <n v="3"/>
    <n v="39.479999999999997"/>
    <x v="2"/>
    <x v="0"/>
  </r>
  <r>
    <s v="O3829"/>
    <d v="2024-02-05T00:00:00"/>
    <x v="1"/>
    <x v="3"/>
    <x v="1"/>
    <s v="C300"/>
    <x v="551"/>
    <s v="B1909"/>
    <x v="874"/>
    <x v="0"/>
    <n v="39.909999999999997"/>
    <n v="1"/>
    <n v="39.909999999999997"/>
    <x v="1"/>
    <x v="0"/>
  </r>
  <r>
    <s v="O1039"/>
    <d v="2023-11-22T00:00:00"/>
    <x v="3"/>
    <x v="5"/>
    <x v="2"/>
    <s v="C521"/>
    <x v="440"/>
    <s v="B1088"/>
    <x v="582"/>
    <x v="0"/>
    <n v="36.54"/>
    <n v="5"/>
    <n v="182.7"/>
    <x v="0"/>
    <x v="2"/>
  </r>
  <r>
    <s v="O2852"/>
    <d v="2025-06-18T00:00:00"/>
    <x v="3"/>
    <x v="1"/>
    <x v="0"/>
    <s v="C477"/>
    <x v="367"/>
    <s v="B1752"/>
    <x v="1017"/>
    <x v="0"/>
    <n v="11.3"/>
    <n v="4"/>
    <n v="45.2"/>
    <x v="0"/>
    <x v="5"/>
  </r>
  <r>
    <s v="O2261"/>
    <d v="2023-10-20T00:00:00"/>
    <x v="2"/>
    <x v="10"/>
    <x v="2"/>
    <s v="C142"/>
    <x v="912"/>
    <s v="B1487"/>
    <x v="577"/>
    <x v="0"/>
    <n v="20.99"/>
    <n v="3"/>
    <n v="62.97"/>
    <x v="1"/>
    <x v="0"/>
  </r>
  <r>
    <s v="O2753"/>
    <d v="2024-08-27T00:00:00"/>
    <x v="4"/>
    <x v="8"/>
    <x v="1"/>
    <s v="C423"/>
    <x v="480"/>
    <s v="B1772"/>
    <x v="761"/>
    <x v="2"/>
    <n v="17.16"/>
    <n v="2"/>
    <n v="34.32"/>
    <x v="0"/>
    <x v="7"/>
  </r>
  <r>
    <s v="O3076"/>
    <d v="2023-03-10T00:00:00"/>
    <x v="2"/>
    <x v="0"/>
    <x v="2"/>
    <s v="C787"/>
    <x v="798"/>
    <s v="B1474"/>
    <x v="892"/>
    <x v="0"/>
    <n v="28.8"/>
    <n v="5"/>
    <n v="144"/>
    <x v="1"/>
    <x v="5"/>
  </r>
  <r>
    <s v="O2439"/>
    <d v="2025-07-01T00:00:00"/>
    <x v="4"/>
    <x v="2"/>
    <x v="0"/>
    <s v="C562"/>
    <x v="293"/>
    <s v="B1694"/>
    <x v="970"/>
    <x v="0"/>
    <n v="36.42"/>
    <n v="4"/>
    <n v="145.68"/>
    <x v="2"/>
    <x v="7"/>
  </r>
  <r>
    <s v="O3043"/>
    <d v="2024-01-30T00:00:00"/>
    <x v="4"/>
    <x v="11"/>
    <x v="1"/>
    <s v="C720"/>
    <x v="463"/>
    <s v="B1855"/>
    <x v="30"/>
    <x v="2"/>
    <n v="6.98"/>
    <n v="4"/>
    <n v="27.92"/>
    <x v="1"/>
    <x v="2"/>
  </r>
  <r>
    <s v="O2887"/>
    <d v="2024-04-09T00:00:00"/>
    <x v="4"/>
    <x v="7"/>
    <x v="1"/>
    <s v="C702"/>
    <x v="833"/>
    <s v="B1080"/>
    <x v="619"/>
    <x v="3"/>
    <n v="48.4"/>
    <n v="1"/>
    <n v="48.4"/>
    <x v="0"/>
    <x v="1"/>
  </r>
  <r>
    <s v="O2963"/>
    <d v="2024-07-14T00:00:00"/>
    <x v="0"/>
    <x v="2"/>
    <x v="1"/>
    <s v="C613"/>
    <x v="770"/>
    <s v="B1036"/>
    <x v="901"/>
    <x v="3"/>
    <n v="16.07"/>
    <n v="1"/>
    <n v="16.07"/>
    <x v="2"/>
    <x v="7"/>
  </r>
  <r>
    <s v="O2238"/>
    <d v="2024-04-17T00:00:00"/>
    <x v="3"/>
    <x v="7"/>
    <x v="1"/>
    <s v="C412"/>
    <x v="1008"/>
    <s v="B1539"/>
    <x v="475"/>
    <x v="1"/>
    <n v="52.99"/>
    <n v="4"/>
    <n v="211.96"/>
    <x v="2"/>
    <x v="6"/>
  </r>
  <r>
    <s v="O3865"/>
    <d v="2024-06-29T00:00:00"/>
    <x v="6"/>
    <x v="1"/>
    <x v="1"/>
    <s v="C280"/>
    <x v="421"/>
    <s v="B1429"/>
    <x v="1132"/>
    <x v="2"/>
    <n v="7.42"/>
    <n v="1"/>
    <n v="7.42"/>
    <x v="2"/>
    <x v="6"/>
  </r>
  <r>
    <s v="O1268"/>
    <d v="2023-05-02T00:00:00"/>
    <x v="4"/>
    <x v="4"/>
    <x v="2"/>
    <s v="C842"/>
    <x v="566"/>
    <s v="B1003"/>
    <x v="1133"/>
    <x v="1"/>
    <n v="5.92"/>
    <n v="3"/>
    <n v="17.760000000000002"/>
    <x v="3"/>
    <x v="4"/>
  </r>
  <r>
    <s v="O1671"/>
    <d v="2023-11-22T00:00:00"/>
    <x v="3"/>
    <x v="5"/>
    <x v="2"/>
    <s v="C874"/>
    <x v="585"/>
    <s v="B1011"/>
    <x v="488"/>
    <x v="2"/>
    <n v="20.54"/>
    <n v="3"/>
    <n v="61.62"/>
    <x v="3"/>
    <x v="4"/>
  </r>
  <r>
    <s v="O1725"/>
    <d v="2024-11-02T00:00:00"/>
    <x v="6"/>
    <x v="5"/>
    <x v="1"/>
    <s v="C926"/>
    <x v="78"/>
    <s v="B1585"/>
    <x v="595"/>
    <x v="1"/>
    <n v="29.94"/>
    <n v="2"/>
    <n v="59.88"/>
    <x v="0"/>
    <x v="7"/>
  </r>
  <r>
    <s v="O2536"/>
    <d v="2023-04-07T00:00:00"/>
    <x v="2"/>
    <x v="7"/>
    <x v="2"/>
    <s v="C191"/>
    <x v="1124"/>
    <s v="B1069"/>
    <x v="12"/>
    <x v="0"/>
    <n v="20.98"/>
    <n v="1"/>
    <n v="20.98"/>
    <x v="2"/>
    <x v="6"/>
  </r>
  <r>
    <s v="O3476"/>
    <d v="2024-11-02T00:00:00"/>
    <x v="6"/>
    <x v="5"/>
    <x v="1"/>
    <s v="C775"/>
    <x v="588"/>
    <s v="B1503"/>
    <x v="1107"/>
    <x v="0"/>
    <n v="31.69"/>
    <n v="5"/>
    <n v="158.44999999999999"/>
    <x v="0"/>
    <x v="0"/>
  </r>
  <r>
    <s v="O3691"/>
    <d v="2024-11-05T00:00:00"/>
    <x v="4"/>
    <x v="5"/>
    <x v="1"/>
    <s v="C929"/>
    <x v="913"/>
    <s v="B1191"/>
    <x v="400"/>
    <x v="0"/>
    <n v="5.88"/>
    <n v="1"/>
    <n v="5.88"/>
    <x v="0"/>
    <x v="6"/>
  </r>
  <r>
    <s v="O2831"/>
    <d v="2022-11-24T00:00:00"/>
    <x v="5"/>
    <x v="5"/>
    <x v="3"/>
    <s v="C681"/>
    <x v="768"/>
    <s v="B1409"/>
    <x v="630"/>
    <x v="0"/>
    <n v="9.7100000000000009"/>
    <n v="3"/>
    <n v="29.13"/>
    <x v="0"/>
    <x v="2"/>
  </r>
  <r>
    <s v="O1779"/>
    <d v="2024-04-14T00:00:00"/>
    <x v="0"/>
    <x v="7"/>
    <x v="1"/>
    <s v="C367"/>
    <x v="1125"/>
    <s v="B1714"/>
    <x v="380"/>
    <x v="0"/>
    <n v="19.12"/>
    <n v="3"/>
    <n v="57.36"/>
    <x v="1"/>
    <x v="0"/>
  </r>
  <r>
    <s v="O3534"/>
    <d v="2023-09-07T00:00:00"/>
    <x v="5"/>
    <x v="6"/>
    <x v="2"/>
    <s v="C813"/>
    <x v="1126"/>
    <s v="B1533"/>
    <x v="445"/>
    <x v="0"/>
    <n v="35.93"/>
    <n v="4"/>
    <n v="143.72"/>
    <x v="1"/>
    <x v="5"/>
  </r>
  <r>
    <s v="O3729"/>
    <d v="2024-11-05T00:00:00"/>
    <x v="4"/>
    <x v="5"/>
    <x v="1"/>
    <s v="C672"/>
    <x v="514"/>
    <s v="B1867"/>
    <x v="684"/>
    <x v="3"/>
    <n v="17.46"/>
    <n v="1"/>
    <n v="17.46"/>
    <x v="1"/>
    <x v="2"/>
  </r>
  <r>
    <s v="O2778"/>
    <d v="2023-11-04T00:00:00"/>
    <x v="6"/>
    <x v="5"/>
    <x v="2"/>
    <s v="C521"/>
    <x v="440"/>
    <s v="B1588"/>
    <x v="492"/>
    <x v="0"/>
    <n v="45.68"/>
    <n v="2"/>
    <n v="91.36"/>
    <x v="2"/>
    <x v="1"/>
  </r>
  <r>
    <s v="O2999"/>
    <d v="2022-11-09T00:00:00"/>
    <x v="3"/>
    <x v="5"/>
    <x v="3"/>
    <s v="C406"/>
    <x v="364"/>
    <s v="B1607"/>
    <x v="245"/>
    <x v="0"/>
    <n v="33.369999999999997"/>
    <n v="1"/>
    <n v="33.369999999999997"/>
    <x v="0"/>
    <x v="5"/>
  </r>
  <r>
    <s v="O3262"/>
    <d v="2023-06-03T00:00:00"/>
    <x v="6"/>
    <x v="1"/>
    <x v="2"/>
    <s v="C858"/>
    <x v="1055"/>
    <s v="B1357"/>
    <x v="911"/>
    <x v="0"/>
    <n v="7.34"/>
    <n v="1"/>
    <n v="7.34"/>
    <x v="2"/>
    <x v="1"/>
  </r>
  <r>
    <s v="O1011"/>
    <d v="2024-09-24T00:00:00"/>
    <x v="4"/>
    <x v="6"/>
    <x v="1"/>
    <s v="C517"/>
    <x v="487"/>
    <s v="B1876"/>
    <x v="199"/>
    <x v="2"/>
    <n v="33.33"/>
    <n v="5"/>
    <n v="166.65"/>
    <x v="2"/>
    <x v="2"/>
  </r>
  <r>
    <s v="O2968"/>
    <d v="2025-04-16T00:00:00"/>
    <x v="3"/>
    <x v="7"/>
    <x v="0"/>
    <s v="C487"/>
    <x v="82"/>
    <s v="B1506"/>
    <x v="213"/>
    <x v="2"/>
    <n v="40.64"/>
    <n v="3"/>
    <n v="121.92"/>
    <x v="1"/>
    <x v="1"/>
  </r>
  <r>
    <s v="O2446"/>
    <d v="2023-07-22T00:00:00"/>
    <x v="6"/>
    <x v="2"/>
    <x v="2"/>
    <s v="C830"/>
    <x v="764"/>
    <s v="B1647"/>
    <x v="857"/>
    <x v="2"/>
    <n v="14.11"/>
    <n v="4"/>
    <n v="56.44"/>
    <x v="0"/>
    <x v="3"/>
  </r>
  <r>
    <s v="O1409"/>
    <d v="2023-01-15T00:00:00"/>
    <x v="0"/>
    <x v="11"/>
    <x v="2"/>
    <s v="C790"/>
    <x v="664"/>
    <s v="B1463"/>
    <x v="863"/>
    <x v="0"/>
    <n v="10.3"/>
    <n v="2"/>
    <n v="20.6"/>
    <x v="1"/>
    <x v="1"/>
  </r>
  <r>
    <s v="O1424"/>
    <d v="2023-02-25T00:00:00"/>
    <x v="6"/>
    <x v="3"/>
    <x v="2"/>
    <s v="C630"/>
    <x v="1127"/>
    <s v="B1365"/>
    <x v="697"/>
    <x v="0"/>
    <n v="47.05"/>
    <n v="4"/>
    <n v="188.2"/>
    <x v="3"/>
    <x v="7"/>
  </r>
  <r>
    <s v="O2414"/>
    <d v="2023-07-21T00:00:00"/>
    <x v="2"/>
    <x v="2"/>
    <x v="2"/>
    <s v="C252"/>
    <x v="110"/>
    <s v="B1649"/>
    <x v="412"/>
    <x v="0"/>
    <n v="29.05"/>
    <n v="3"/>
    <n v="87.15"/>
    <x v="2"/>
    <x v="2"/>
  </r>
  <r>
    <s v="O3574"/>
    <d v="2023-08-14T00:00:00"/>
    <x v="1"/>
    <x v="8"/>
    <x v="2"/>
    <s v="C757"/>
    <x v="274"/>
    <s v="B1618"/>
    <x v="887"/>
    <x v="3"/>
    <n v="30.6"/>
    <n v="3"/>
    <n v="91.8"/>
    <x v="2"/>
    <x v="0"/>
  </r>
  <r>
    <s v="O3472"/>
    <d v="2023-10-24T00:00:00"/>
    <x v="4"/>
    <x v="10"/>
    <x v="2"/>
    <s v="C714"/>
    <x v="200"/>
    <s v="B1316"/>
    <x v="588"/>
    <x v="0"/>
    <n v="26.72"/>
    <n v="2"/>
    <n v="53.44"/>
    <x v="0"/>
    <x v="2"/>
  </r>
  <r>
    <s v="O2658"/>
    <d v="2025-02-27T00:00:00"/>
    <x v="5"/>
    <x v="3"/>
    <x v="0"/>
    <s v="C951"/>
    <x v="561"/>
    <s v="B1707"/>
    <x v="1115"/>
    <x v="0"/>
    <n v="38.840000000000003"/>
    <n v="3"/>
    <n v="116.52"/>
    <x v="0"/>
    <x v="0"/>
  </r>
  <r>
    <s v="O1058"/>
    <d v="2023-04-03T00:00:00"/>
    <x v="1"/>
    <x v="7"/>
    <x v="2"/>
    <s v="C275"/>
    <x v="505"/>
    <s v="B1420"/>
    <x v="979"/>
    <x v="0"/>
    <n v="38.450000000000003"/>
    <n v="3"/>
    <n v="115.35"/>
    <x v="1"/>
    <x v="2"/>
  </r>
  <r>
    <s v="O1755"/>
    <d v="2024-03-03T00:00:00"/>
    <x v="0"/>
    <x v="0"/>
    <x v="1"/>
    <s v="C553"/>
    <x v="614"/>
    <s v="B1542"/>
    <x v="737"/>
    <x v="2"/>
    <n v="40.69"/>
    <n v="3"/>
    <n v="122.07"/>
    <x v="3"/>
    <x v="2"/>
  </r>
  <r>
    <s v="O3730"/>
    <d v="2024-09-23T00:00:00"/>
    <x v="1"/>
    <x v="6"/>
    <x v="1"/>
    <s v="C393"/>
    <x v="275"/>
    <s v="B1368"/>
    <x v="540"/>
    <x v="2"/>
    <n v="14.3"/>
    <n v="1"/>
    <n v="14.3"/>
    <x v="2"/>
    <x v="0"/>
  </r>
  <r>
    <s v="O1095"/>
    <d v="2023-07-16T00:00:00"/>
    <x v="0"/>
    <x v="2"/>
    <x v="2"/>
    <s v="C304"/>
    <x v="571"/>
    <s v="B1702"/>
    <x v="980"/>
    <x v="2"/>
    <n v="17.2"/>
    <n v="1"/>
    <n v="17.2"/>
    <x v="0"/>
    <x v="3"/>
  </r>
  <r>
    <s v="O2570"/>
    <d v="2024-09-21T00:00:00"/>
    <x v="6"/>
    <x v="6"/>
    <x v="1"/>
    <s v="C898"/>
    <x v="88"/>
    <s v="B1254"/>
    <x v="783"/>
    <x v="2"/>
    <n v="47.08"/>
    <n v="1"/>
    <n v="47.08"/>
    <x v="2"/>
    <x v="2"/>
  </r>
  <r>
    <s v="O1924"/>
    <d v="2023-01-30T00:00:00"/>
    <x v="1"/>
    <x v="11"/>
    <x v="2"/>
    <s v="C527"/>
    <x v="0"/>
    <s v="B1109"/>
    <x v="228"/>
    <x v="1"/>
    <n v="17.46"/>
    <n v="3"/>
    <n v="52.38"/>
    <x v="1"/>
    <x v="7"/>
  </r>
  <r>
    <s v="O2332"/>
    <d v="2023-11-24T00:00:00"/>
    <x v="2"/>
    <x v="5"/>
    <x v="2"/>
    <s v="C569"/>
    <x v="115"/>
    <s v="B1542"/>
    <x v="323"/>
    <x v="2"/>
    <n v="46.43"/>
    <n v="4"/>
    <n v="185.72"/>
    <x v="0"/>
    <x v="6"/>
  </r>
  <r>
    <s v="O3359"/>
    <d v="2024-01-27T00:00:00"/>
    <x v="6"/>
    <x v="11"/>
    <x v="1"/>
    <s v="C881"/>
    <x v="651"/>
    <s v="B1409"/>
    <x v="630"/>
    <x v="2"/>
    <n v="10.31"/>
    <n v="5"/>
    <n v="51.55"/>
    <x v="2"/>
    <x v="2"/>
  </r>
  <r>
    <s v="O1541"/>
    <d v="2023-11-12T00:00:00"/>
    <x v="0"/>
    <x v="5"/>
    <x v="2"/>
    <s v="C567"/>
    <x v="647"/>
    <s v="B1792"/>
    <x v="114"/>
    <x v="3"/>
    <n v="42.57"/>
    <n v="2"/>
    <n v="85.14"/>
    <x v="3"/>
    <x v="3"/>
  </r>
  <r>
    <s v="O3326"/>
    <d v="2024-02-22T00:00:00"/>
    <x v="5"/>
    <x v="3"/>
    <x v="1"/>
    <s v="C540"/>
    <x v="917"/>
    <s v="B1376"/>
    <x v="768"/>
    <x v="3"/>
    <n v="44.49"/>
    <n v="4"/>
    <n v="177.96"/>
    <x v="2"/>
    <x v="2"/>
  </r>
  <r>
    <s v="O1135"/>
    <d v="2023-01-31T00:00:00"/>
    <x v="4"/>
    <x v="11"/>
    <x v="2"/>
    <s v="C775"/>
    <x v="675"/>
    <s v="B1462"/>
    <x v="335"/>
    <x v="0"/>
    <n v="21.16"/>
    <n v="2"/>
    <n v="42.32"/>
    <x v="3"/>
    <x v="0"/>
  </r>
  <r>
    <s v="O3717"/>
    <d v="2025-01-08T00:00:00"/>
    <x v="3"/>
    <x v="11"/>
    <x v="0"/>
    <s v="C814"/>
    <x v="278"/>
    <s v="B1399"/>
    <x v="1082"/>
    <x v="2"/>
    <n v="43.58"/>
    <n v="3"/>
    <n v="130.74"/>
    <x v="2"/>
    <x v="5"/>
  </r>
  <r>
    <s v="O1127"/>
    <d v="2024-05-03T00:00:00"/>
    <x v="2"/>
    <x v="4"/>
    <x v="1"/>
    <s v="C871"/>
    <x v="334"/>
    <s v="B1036"/>
    <x v="1134"/>
    <x v="0"/>
    <n v="43.2"/>
    <n v="2"/>
    <n v="86.4"/>
    <x v="0"/>
    <x v="2"/>
  </r>
  <r>
    <s v="O1453"/>
    <d v="2024-10-27T00:00:00"/>
    <x v="0"/>
    <x v="10"/>
    <x v="1"/>
    <s v="C521"/>
    <x v="1064"/>
    <s v="B1879"/>
    <x v="150"/>
    <x v="2"/>
    <n v="21.34"/>
    <n v="5"/>
    <n v="106.7"/>
    <x v="1"/>
    <x v="4"/>
  </r>
  <r>
    <s v="O2556"/>
    <d v="2025-07-09T00:00:00"/>
    <x v="3"/>
    <x v="2"/>
    <x v="0"/>
    <s v="C253"/>
    <x v="697"/>
    <s v="B1360"/>
    <x v="441"/>
    <x v="1"/>
    <n v="18.2"/>
    <n v="1"/>
    <n v="18.2"/>
    <x v="0"/>
    <x v="5"/>
  </r>
  <r>
    <s v="O1115"/>
    <d v="2024-07-31T00:00:00"/>
    <x v="3"/>
    <x v="2"/>
    <x v="1"/>
    <s v="C285"/>
    <x v="819"/>
    <s v="B1927"/>
    <x v="764"/>
    <x v="0"/>
    <n v="49.26"/>
    <n v="5"/>
    <n v="246.3"/>
    <x v="2"/>
    <x v="2"/>
  </r>
  <r>
    <s v="O3428"/>
    <d v="2024-11-18T00:00:00"/>
    <x v="1"/>
    <x v="5"/>
    <x v="1"/>
    <s v="C538"/>
    <x v="333"/>
    <s v="B1127"/>
    <x v="284"/>
    <x v="0"/>
    <n v="23.11"/>
    <n v="4"/>
    <n v="92.44"/>
    <x v="2"/>
    <x v="3"/>
  </r>
  <r>
    <s v="O2070"/>
    <d v="2024-10-31T00:00:00"/>
    <x v="5"/>
    <x v="10"/>
    <x v="1"/>
    <s v="C669"/>
    <x v="983"/>
    <s v="B1320"/>
    <x v="135"/>
    <x v="3"/>
    <n v="14.3"/>
    <n v="3"/>
    <n v="42.9"/>
    <x v="1"/>
    <x v="3"/>
  </r>
  <r>
    <s v="O1972"/>
    <d v="2024-11-11T00:00:00"/>
    <x v="1"/>
    <x v="5"/>
    <x v="1"/>
    <s v="C344"/>
    <x v="965"/>
    <s v="B1172"/>
    <x v="1061"/>
    <x v="0"/>
    <n v="48.81"/>
    <n v="2"/>
    <n v="97.62"/>
    <x v="1"/>
    <x v="7"/>
  </r>
  <r>
    <s v="O2644"/>
    <d v="2023-03-12T00:00:00"/>
    <x v="0"/>
    <x v="0"/>
    <x v="2"/>
    <s v="C362"/>
    <x v="10"/>
    <s v="B1261"/>
    <x v="54"/>
    <x v="0"/>
    <n v="10.94"/>
    <n v="2"/>
    <n v="21.88"/>
    <x v="0"/>
    <x v="2"/>
  </r>
  <r>
    <s v="O2409"/>
    <d v="2024-09-20T00:00:00"/>
    <x v="2"/>
    <x v="6"/>
    <x v="1"/>
    <s v="C657"/>
    <x v="471"/>
    <s v="B1645"/>
    <x v="796"/>
    <x v="0"/>
    <n v="15.34"/>
    <n v="3"/>
    <n v="46.02"/>
    <x v="2"/>
    <x v="0"/>
  </r>
  <r>
    <s v="O3269"/>
    <d v="2024-04-14T00:00:00"/>
    <x v="0"/>
    <x v="7"/>
    <x v="1"/>
    <s v="C453"/>
    <x v="105"/>
    <s v="B1297"/>
    <x v="797"/>
    <x v="2"/>
    <n v="9.99"/>
    <n v="2"/>
    <n v="19.98"/>
    <x v="0"/>
    <x v="7"/>
  </r>
  <r>
    <s v="O3134"/>
    <d v="2023-10-02T00:00:00"/>
    <x v="1"/>
    <x v="10"/>
    <x v="2"/>
    <s v="C236"/>
    <x v="738"/>
    <s v="B1036"/>
    <x v="125"/>
    <x v="2"/>
    <n v="7.08"/>
    <n v="1"/>
    <n v="7.08"/>
    <x v="1"/>
    <x v="7"/>
  </r>
  <r>
    <s v="O3123"/>
    <d v="2023-02-23T00:00:00"/>
    <x v="5"/>
    <x v="3"/>
    <x v="2"/>
    <s v="C543"/>
    <x v="1128"/>
    <s v="B1018"/>
    <x v="140"/>
    <x v="3"/>
    <n v="14.76"/>
    <n v="5"/>
    <n v="73.8"/>
    <x v="2"/>
    <x v="3"/>
  </r>
  <r>
    <s v="O3656"/>
    <d v="2025-07-07T00:00:00"/>
    <x v="1"/>
    <x v="2"/>
    <x v="0"/>
    <s v="C109"/>
    <x v="1063"/>
    <s v="B1813"/>
    <x v="1135"/>
    <x v="2"/>
    <n v="38.67"/>
    <n v="3"/>
    <n v="116.01"/>
    <x v="1"/>
    <x v="5"/>
  </r>
  <r>
    <s v="O3254"/>
    <d v="2025-05-09T00:00:00"/>
    <x v="2"/>
    <x v="4"/>
    <x v="0"/>
    <s v="C986"/>
    <x v="1129"/>
    <s v="B1114"/>
    <x v="642"/>
    <x v="0"/>
    <n v="7.02"/>
    <n v="5"/>
    <n v="35.1"/>
    <x v="0"/>
    <x v="6"/>
  </r>
  <r>
    <s v="O1916"/>
    <d v="2023-05-22T00:00:00"/>
    <x v="1"/>
    <x v="4"/>
    <x v="2"/>
    <s v="C786"/>
    <x v="1130"/>
    <s v="B1050"/>
    <x v="1136"/>
    <x v="3"/>
    <n v="22.72"/>
    <n v="5"/>
    <n v="113.6"/>
    <x v="1"/>
    <x v="2"/>
  </r>
  <r>
    <s v="O2780"/>
    <d v="2024-10-30T00:00:00"/>
    <x v="3"/>
    <x v="10"/>
    <x v="1"/>
    <s v="C660"/>
    <x v="642"/>
    <s v="B1015"/>
    <x v="772"/>
    <x v="2"/>
    <n v="9.42"/>
    <n v="5"/>
    <n v="47.1"/>
    <x v="2"/>
    <x v="6"/>
  </r>
  <r>
    <s v="O2175"/>
    <d v="2023-04-03T00:00:00"/>
    <x v="1"/>
    <x v="7"/>
    <x v="2"/>
    <s v="C300"/>
    <x v="970"/>
    <s v="B1536"/>
    <x v="716"/>
    <x v="1"/>
    <n v="35.69"/>
    <n v="5"/>
    <n v="178.45"/>
    <x v="3"/>
    <x v="1"/>
  </r>
  <r>
    <s v="O2648"/>
    <d v="2023-07-23T00:00:00"/>
    <x v="0"/>
    <x v="2"/>
    <x v="2"/>
    <s v="C987"/>
    <x v="622"/>
    <s v="B1537"/>
    <x v="934"/>
    <x v="3"/>
    <n v="10.25"/>
    <n v="5"/>
    <n v="51.25"/>
    <x v="0"/>
    <x v="1"/>
  </r>
  <r>
    <s v="O2729"/>
    <d v="2024-07-07T00:00:00"/>
    <x v="0"/>
    <x v="2"/>
    <x v="1"/>
    <s v="C685"/>
    <x v="1001"/>
    <s v="B1273"/>
    <x v="1137"/>
    <x v="3"/>
    <n v="48.93"/>
    <n v="2"/>
    <n v="97.86"/>
    <x v="0"/>
    <x v="6"/>
  </r>
  <r>
    <s v="O1839"/>
    <d v="2024-12-15T00:00:00"/>
    <x v="0"/>
    <x v="9"/>
    <x v="1"/>
    <s v="C984"/>
    <x v="1131"/>
    <s v="B1905"/>
    <x v="1138"/>
    <x v="1"/>
    <n v="38.9"/>
    <n v="4"/>
    <n v="155.6"/>
    <x v="3"/>
    <x v="2"/>
  </r>
  <r>
    <s v="O1998"/>
    <d v="2024-06-18T00:00:00"/>
    <x v="4"/>
    <x v="1"/>
    <x v="1"/>
    <s v="C820"/>
    <x v="1132"/>
    <s v="B1348"/>
    <x v="1139"/>
    <x v="2"/>
    <n v="19.22"/>
    <n v="4"/>
    <n v="76.88"/>
    <x v="1"/>
    <x v="3"/>
  </r>
  <r>
    <s v="O2028"/>
    <d v="2023-02-03T00:00:00"/>
    <x v="2"/>
    <x v="3"/>
    <x v="2"/>
    <s v="C656"/>
    <x v="1133"/>
    <s v="B1228"/>
    <x v="1140"/>
    <x v="3"/>
    <n v="39.33"/>
    <n v="1"/>
    <n v="39.33"/>
    <x v="2"/>
    <x v="3"/>
  </r>
  <r>
    <s v="O2221"/>
    <d v="2023-04-01T00:00:00"/>
    <x v="6"/>
    <x v="7"/>
    <x v="2"/>
    <s v="C881"/>
    <x v="371"/>
    <s v="B1922"/>
    <x v="918"/>
    <x v="2"/>
    <n v="40.56"/>
    <n v="1"/>
    <n v="40.56"/>
    <x v="2"/>
    <x v="0"/>
  </r>
  <r>
    <s v="O3731"/>
    <d v="2025-06-06T00:00:00"/>
    <x v="2"/>
    <x v="1"/>
    <x v="0"/>
    <s v="C920"/>
    <x v="295"/>
    <s v="B1074"/>
    <x v="297"/>
    <x v="2"/>
    <n v="29.49"/>
    <n v="4"/>
    <n v="117.96"/>
    <x v="0"/>
    <x v="6"/>
  </r>
  <r>
    <s v="O2115"/>
    <d v="2023-07-03T00:00:00"/>
    <x v="1"/>
    <x v="2"/>
    <x v="2"/>
    <s v="C645"/>
    <x v="1134"/>
    <s v="B1723"/>
    <x v="1141"/>
    <x v="2"/>
    <n v="6.64"/>
    <n v="5"/>
    <n v="33.200000000000003"/>
    <x v="2"/>
    <x v="1"/>
  </r>
  <r>
    <s v="O3414"/>
    <d v="2024-09-07T00:00:00"/>
    <x v="6"/>
    <x v="6"/>
    <x v="1"/>
    <s v="C285"/>
    <x v="819"/>
    <s v="B1160"/>
    <x v="366"/>
    <x v="2"/>
    <n v="22.87"/>
    <n v="3"/>
    <n v="68.61"/>
    <x v="2"/>
    <x v="6"/>
  </r>
  <r>
    <s v="O3924"/>
    <d v="2024-08-20T00:00:00"/>
    <x v="4"/>
    <x v="8"/>
    <x v="1"/>
    <s v="C907"/>
    <x v="817"/>
    <s v="B1926"/>
    <x v="502"/>
    <x v="2"/>
    <n v="45.37"/>
    <n v="5"/>
    <n v="226.85"/>
    <x v="0"/>
    <x v="7"/>
  </r>
  <r>
    <s v="O1781"/>
    <d v="2024-08-22T00:00:00"/>
    <x v="5"/>
    <x v="8"/>
    <x v="1"/>
    <s v="C446"/>
    <x v="194"/>
    <s v="B1072"/>
    <x v="411"/>
    <x v="1"/>
    <n v="41.26"/>
    <n v="1"/>
    <n v="41.26"/>
    <x v="0"/>
    <x v="7"/>
  </r>
  <r>
    <s v="O2138"/>
    <d v="2023-10-02T00:00:00"/>
    <x v="1"/>
    <x v="10"/>
    <x v="2"/>
    <s v="C571"/>
    <x v="491"/>
    <s v="B1319"/>
    <x v="340"/>
    <x v="0"/>
    <n v="32.979999999999997"/>
    <n v="4"/>
    <n v="131.91999999999999"/>
    <x v="3"/>
    <x v="3"/>
  </r>
  <r>
    <s v="O3167"/>
    <d v="2025-03-25T00:00:00"/>
    <x v="4"/>
    <x v="0"/>
    <x v="0"/>
    <s v="C822"/>
    <x v="360"/>
    <s v="B1469"/>
    <x v="1010"/>
    <x v="2"/>
    <n v="5.98"/>
    <n v="1"/>
    <n v="5.98"/>
    <x v="1"/>
    <x v="0"/>
  </r>
  <r>
    <s v="O3830"/>
    <d v="2024-07-03T00:00:00"/>
    <x v="3"/>
    <x v="2"/>
    <x v="1"/>
    <s v="C412"/>
    <x v="1008"/>
    <s v="B1686"/>
    <x v="865"/>
    <x v="0"/>
    <n v="7.44"/>
    <n v="3"/>
    <n v="22.32"/>
    <x v="0"/>
    <x v="2"/>
  </r>
  <r>
    <s v="O3020"/>
    <d v="2023-03-06T00:00:00"/>
    <x v="1"/>
    <x v="0"/>
    <x v="2"/>
    <s v="C886"/>
    <x v="401"/>
    <s v="B1566"/>
    <x v="69"/>
    <x v="0"/>
    <n v="39.29"/>
    <n v="2"/>
    <n v="78.58"/>
    <x v="2"/>
    <x v="5"/>
  </r>
  <r>
    <s v="O1298"/>
    <d v="2024-08-20T00:00:00"/>
    <x v="4"/>
    <x v="8"/>
    <x v="1"/>
    <s v="C749"/>
    <x v="384"/>
    <s v="B1472"/>
    <x v="1142"/>
    <x v="3"/>
    <n v="20.11"/>
    <n v="2"/>
    <n v="40.22"/>
    <x v="0"/>
    <x v="7"/>
  </r>
  <r>
    <s v="O1790"/>
    <d v="2024-05-18T00:00:00"/>
    <x v="6"/>
    <x v="4"/>
    <x v="1"/>
    <s v="C412"/>
    <x v="1008"/>
    <s v="B1780"/>
    <x v="329"/>
    <x v="2"/>
    <n v="48.89"/>
    <n v="2"/>
    <n v="97.78"/>
    <x v="3"/>
    <x v="0"/>
  </r>
  <r>
    <s v="O1546"/>
    <d v="2024-09-23T00:00:00"/>
    <x v="1"/>
    <x v="6"/>
    <x v="1"/>
    <s v="C923"/>
    <x v="1135"/>
    <s v="B1201"/>
    <x v="928"/>
    <x v="0"/>
    <n v="30.21"/>
    <n v="5"/>
    <n v="151.05000000000001"/>
    <x v="0"/>
    <x v="4"/>
  </r>
  <r>
    <s v="O3885"/>
    <d v="2023-03-10T00:00:00"/>
    <x v="2"/>
    <x v="0"/>
    <x v="2"/>
    <s v="C988"/>
    <x v="80"/>
    <s v="B1930"/>
    <x v="148"/>
    <x v="0"/>
    <n v="34.47"/>
    <n v="1"/>
    <n v="34.47"/>
    <x v="2"/>
    <x v="3"/>
  </r>
  <r>
    <s v="O1547"/>
    <d v="2023-01-07T00:00:00"/>
    <x v="6"/>
    <x v="11"/>
    <x v="2"/>
    <s v="C517"/>
    <x v="432"/>
    <s v="B1278"/>
    <x v="578"/>
    <x v="3"/>
    <n v="22.88"/>
    <n v="1"/>
    <n v="22.88"/>
    <x v="0"/>
    <x v="0"/>
  </r>
  <r>
    <s v="O3059"/>
    <d v="2023-06-16T00:00:00"/>
    <x v="2"/>
    <x v="1"/>
    <x v="2"/>
    <s v="C476"/>
    <x v="562"/>
    <s v="B1246"/>
    <x v="334"/>
    <x v="1"/>
    <n v="31.06"/>
    <n v="2"/>
    <n v="62.12"/>
    <x v="0"/>
    <x v="1"/>
  </r>
  <r>
    <s v="O3951"/>
    <d v="2024-12-30T00:00:00"/>
    <x v="1"/>
    <x v="9"/>
    <x v="1"/>
    <s v="C480"/>
    <x v="927"/>
    <s v="B1240"/>
    <x v="644"/>
    <x v="0"/>
    <n v="14.33"/>
    <n v="1"/>
    <n v="14.33"/>
    <x v="0"/>
    <x v="0"/>
  </r>
  <r>
    <s v="O2248"/>
    <d v="2022-09-22T00:00:00"/>
    <x v="5"/>
    <x v="6"/>
    <x v="3"/>
    <s v="C984"/>
    <x v="1131"/>
    <s v="B1466"/>
    <x v="85"/>
    <x v="1"/>
    <n v="28.36"/>
    <n v="5"/>
    <n v="141.80000000000001"/>
    <x v="1"/>
    <x v="2"/>
  </r>
  <r>
    <s v="O3052"/>
    <d v="2023-11-26T00:00:00"/>
    <x v="0"/>
    <x v="5"/>
    <x v="2"/>
    <s v="C543"/>
    <x v="1128"/>
    <s v="B1921"/>
    <x v="36"/>
    <x v="2"/>
    <n v="34.24"/>
    <n v="3"/>
    <n v="102.72"/>
    <x v="1"/>
    <x v="3"/>
  </r>
  <r>
    <s v="O1832"/>
    <d v="2024-08-01T00:00:00"/>
    <x v="5"/>
    <x v="8"/>
    <x v="1"/>
    <s v="C892"/>
    <x v="706"/>
    <s v="B1181"/>
    <x v="789"/>
    <x v="0"/>
    <n v="36.07"/>
    <n v="2"/>
    <n v="72.14"/>
    <x v="0"/>
    <x v="3"/>
  </r>
  <r>
    <s v="O1569"/>
    <d v="2023-04-30T00:00:00"/>
    <x v="0"/>
    <x v="7"/>
    <x v="2"/>
    <s v="C483"/>
    <x v="578"/>
    <s v="B1217"/>
    <x v="426"/>
    <x v="3"/>
    <n v="32.130000000000003"/>
    <n v="4"/>
    <n v="128.52000000000001"/>
    <x v="2"/>
    <x v="0"/>
  </r>
  <r>
    <s v="O3051"/>
    <d v="2024-02-04T00:00:00"/>
    <x v="0"/>
    <x v="3"/>
    <x v="1"/>
    <s v="C192"/>
    <x v="722"/>
    <s v="B1871"/>
    <x v="889"/>
    <x v="0"/>
    <n v="26.55"/>
    <n v="4"/>
    <n v="106.2"/>
    <x v="0"/>
    <x v="3"/>
  </r>
  <r>
    <s v="O1418"/>
    <d v="2023-05-17T00:00:00"/>
    <x v="3"/>
    <x v="4"/>
    <x v="2"/>
    <s v="C748"/>
    <x v="1072"/>
    <s v="B1137"/>
    <x v="871"/>
    <x v="2"/>
    <n v="47.71"/>
    <n v="2"/>
    <n v="95.42"/>
    <x v="1"/>
    <x v="0"/>
  </r>
  <r>
    <s v="O2116"/>
    <d v="2023-12-22T00:00:00"/>
    <x v="2"/>
    <x v="9"/>
    <x v="2"/>
    <s v="C202"/>
    <x v="914"/>
    <s v="B1617"/>
    <x v="1143"/>
    <x v="0"/>
    <n v="5.87"/>
    <n v="3"/>
    <n v="17.61"/>
    <x v="3"/>
    <x v="4"/>
  </r>
  <r>
    <s v="O2716"/>
    <d v="2025-07-15T00:00:00"/>
    <x v="4"/>
    <x v="2"/>
    <x v="0"/>
    <s v="C336"/>
    <x v="930"/>
    <s v="B1284"/>
    <x v="744"/>
    <x v="0"/>
    <n v="16.27"/>
    <n v="1"/>
    <n v="16.27"/>
    <x v="2"/>
    <x v="5"/>
  </r>
  <r>
    <s v="O3295"/>
    <d v="2022-09-04T00:00:00"/>
    <x v="0"/>
    <x v="6"/>
    <x v="3"/>
    <s v="C412"/>
    <x v="889"/>
    <s v="B1501"/>
    <x v="195"/>
    <x v="0"/>
    <n v="44.62"/>
    <n v="5"/>
    <n v="223.1"/>
    <x v="2"/>
    <x v="2"/>
  </r>
  <r>
    <s v="O1037"/>
    <d v="2024-05-09T00:00:00"/>
    <x v="5"/>
    <x v="4"/>
    <x v="1"/>
    <s v="C609"/>
    <x v="1136"/>
    <s v="B1841"/>
    <x v="888"/>
    <x v="0"/>
    <n v="33.26"/>
    <n v="3"/>
    <n v="99.78"/>
    <x v="0"/>
    <x v="4"/>
  </r>
  <r>
    <s v="O1103"/>
    <d v="2023-12-25T00:00:00"/>
    <x v="1"/>
    <x v="9"/>
    <x v="2"/>
    <s v="C103"/>
    <x v="1137"/>
    <s v="B1496"/>
    <x v="397"/>
    <x v="1"/>
    <n v="14.37"/>
    <n v="4"/>
    <n v="57.48"/>
    <x v="2"/>
    <x v="7"/>
  </r>
  <r>
    <s v="O1940"/>
    <d v="2024-03-22T00:00:00"/>
    <x v="2"/>
    <x v="0"/>
    <x v="1"/>
    <s v="C658"/>
    <x v="1138"/>
    <s v="B1563"/>
    <x v="584"/>
    <x v="0"/>
    <n v="42.61"/>
    <n v="5"/>
    <n v="213.05"/>
    <x v="1"/>
    <x v="2"/>
  </r>
  <r>
    <s v="O1266"/>
    <d v="2024-10-16T00:00:00"/>
    <x v="3"/>
    <x v="10"/>
    <x v="1"/>
    <s v="C123"/>
    <x v="540"/>
    <s v="B1925"/>
    <x v="1144"/>
    <x v="0"/>
    <n v="10.6"/>
    <n v="3"/>
    <n v="31.8"/>
    <x v="1"/>
    <x v="0"/>
  </r>
  <r>
    <s v="O1411"/>
    <d v="2023-02-16T00:00:00"/>
    <x v="5"/>
    <x v="3"/>
    <x v="2"/>
    <s v="C967"/>
    <x v="1083"/>
    <s v="B1782"/>
    <x v="1145"/>
    <x v="0"/>
    <n v="37.130000000000003"/>
    <n v="4"/>
    <n v="148.52000000000001"/>
    <x v="2"/>
    <x v="0"/>
  </r>
  <r>
    <s v="O3594"/>
    <d v="2023-03-20T00:00:00"/>
    <x v="1"/>
    <x v="0"/>
    <x v="2"/>
    <s v="C923"/>
    <x v="33"/>
    <s v="B1822"/>
    <x v="266"/>
    <x v="2"/>
    <n v="19.34"/>
    <n v="5"/>
    <n v="96.7"/>
    <x v="1"/>
    <x v="2"/>
  </r>
  <r>
    <s v="O3952"/>
    <d v="2023-03-07T00:00:00"/>
    <x v="4"/>
    <x v="0"/>
    <x v="2"/>
    <s v="C760"/>
    <x v="65"/>
    <s v="B1050"/>
    <x v="1136"/>
    <x v="0"/>
    <n v="18.440000000000001"/>
    <n v="3"/>
    <n v="55.32"/>
    <x v="0"/>
    <x v="2"/>
  </r>
  <r>
    <s v="O2355"/>
    <d v="2023-05-03T00:00:00"/>
    <x v="3"/>
    <x v="4"/>
    <x v="2"/>
    <s v="C320"/>
    <x v="717"/>
    <s v="B1029"/>
    <x v="808"/>
    <x v="0"/>
    <n v="42.48"/>
    <n v="4"/>
    <n v="169.92"/>
    <x v="2"/>
    <x v="2"/>
  </r>
  <r>
    <s v="O3386"/>
    <d v="2024-04-09T00:00:00"/>
    <x v="4"/>
    <x v="7"/>
    <x v="1"/>
    <s v="C830"/>
    <x v="398"/>
    <s v="B1128"/>
    <x v="1084"/>
    <x v="0"/>
    <n v="18.21"/>
    <n v="2"/>
    <n v="36.42"/>
    <x v="2"/>
    <x v="5"/>
  </r>
  <r>
    <s v="O2018"/>
    <d v="2023-04-05T00:00:00"/>
    <x v="3"/>
    <x v="7"/>
    <x v="2"/>
    <s v="C247"/>
    <x v="799"/>
    <s v="B1247"/>
    <x v="703"/>
    <x v="0"/>
    <n v="7.26"/>
    <n v="1"/>
    <n v="7.26"/>
    <x v="2"/>
    <x v="7"/>
  </r>
  <r>
    <s v="O1792"/>
    <d v="2024-01-28T00:00:00"/>
    <x v="0"/>
    <x v="11"/>
    <x v="1"/>
    <s v="C127"/>
    <x v="109"/>
    <s v="B1487"/>
    <x v="577"/>
    <x v="2"/>
    <n v="17.670000000000002"/>
    <n v="5"/>
    <n v="88.35"/>
    <x v="3"/>
    <x v="1"/>
  </r>
  <r>
    <s v="O1867"/>
    <d v="2023-07-10T00:00:00"/>
    <x v="1"/>
    <x v="2"/>
    <x v="2"/>
    <s v="C408"/>
    <x v="1139"/>
    <s v="B1312"/>
    <x v="1146"/>
    <x v="3"/>
    <n v="19.29"/>
    <n v="5"/>
    <n v="96.45"/>
    <x v="1"/>
    <x v="7"/>
  </r>
  <r>
    <s v="O1226"/>
    <d v="2024-07-06T00:00:00"/>
    <x v="6"/>
    <x v="2"/>
    <x v="1"/>
    <s v="C448"/>
    <x v="399"/>
    <s v="B1251"/>
    <x v="84"/>
    <x v="1"/>
    <n v="32.619999999999997"/>
    <n v="2"/>
    <n v="65.239999999999995"/>
    <x v="0"/>
    <x v="1"/>
  </r>
  <r>
    <s v="O2117"/>
    <d v="2024-10-10T00:00:00"/>
    <x v="5"/>
    <x v="10"/>
    <x v="1"/>
    <s v="C688"/>
    <x v="982"/>
    <s v="B1166"/>
    <x v="1147"/>
    <x v="3"/>
    <n v="41.65"/>
    <n v="4"/>
    <n v="166.6"/>
    <x v="0"/>
    <x v="0"/>
  </r>
  <r>
    <s v="O1604"/>
    <d v="2024-03-11T00:00:00"/>
    <x v="1"/>
    <x v="0"/>
    <x v="1"/>
    <s v="C756"/>
    <x v="700"/>
    <s v="B1598"/>
    <x v="711"/>
    <x v="2"/>
    <n v="29.32"/>
    <n v="1"/>
    <n v="29.32"/>
    <x v="2"/>
    <x v="7"/>
  </r>
  <r>
    <s v="O3808"/>
    <d v="2025-08-20T00:00:00"/>
    <x v="3"/>
    <x v="8"/>
    <x v="0"/>
    <s v="C674"/>
    <x v="1140"/>
    <s v="B1189"/>
    <x v="169"/>
    <x v="0"/>
    <n v="9.0299999999999994"/>
    <n v="5"/>
    <n v="45.15"/>
    <x v="0"/>
    <x v="2"/>
  </r>
  <r>
    <s v="O3834"/>
    <d v="2025-02-11T00:00:00"/>
    <x v="4"/>
    <x v="3"/>
    <x v="0"/>
    <s v="C698"/>
    <x v="1023"/>
    <s v="B1407"/>
    <x v="457"/>
    <x v="0"/>
    <n v="55.57"/>
    <n v="1"/>
    <n v="55.57"/>
    <x v="1"/>
    <x v="0"/>
  </r>
  <r>
    <s v="O1077"/>
    <d v="2023-07-01T00:00:00"/>
    <x v="6"/>
    <x v="2"/>
    <x v="2"/>
    <s v="C266"/>
    <x v="570"/>
    <s v="B1411"/>
    <x v="586"/>
    <x v="2"/>
    <n v="33.32"/>
    <n v="1"/>
    <n v="33.32"/>
    <x v="3"/>
    <x v="7"/>
  </r>
  <r>
    <s v="O3628"/>
    <d v="2025-01-31T00:00:00"/>
    <x v="2"/>
    <x v="11"/>
    <x v="0"/>
    <s v="C242"/>
    <x v="54"/>
    <s v="B1529"/>
    <x v="833"/>
    <x v="0"/>
    <n v="42.42"/>
    <n v="2"/>
    <n v="84.84"/>
    <x v="0"/>
    <x v="7"/>
  </r>
  <r>
    <s v="O3667"/>
    <d v="2022-11-03T00:00:00"/>
    <x v="5"/>
    <x v="5"/>
    <x v="3"/>
    <s v="C403"/>
    <x v="229"/>
    <s v="B1191"/>
    <x v="400"/>
    <x v="3"/>
    <n v="5.14"/>
    <n v="1"/>
    <n v="5.14"/>
    <x v="2"/>
    <x v="6"/>
  </r>
  <r>
    <s v="O3676"/>
    <d v="2025-05-05T00:00:00"/>
    <x v="1"/>
    <x v="4"/>
    <x v="0"/>
    <s v="C919"/>
    <x v="402"/>
    <s v="B1381"/>
    <x v="211"/>
    <x v="0"/>
    <n v="34.53"/>
    <n v="2"/>
    <n v="69.06"/>
    <x v="0"/>
    <x v="3"/>
  </r>
  <r>
    <s v="O1840"/>
    <d v="2023-03-27T00:00:00"/>
    <x v="1"/>
    <x v="0"/>
    <x v="2"/>
    <s v="C412"/>
    <x v="889"/>
    <s v="B1725"/>
    <x v="275"/>
    <x v="1"/>
    <n v="10.17"/>
    <n v="1"/>
    <n v="10.17"/>
    <x v="1"/>
    <x v="2"/>
  </r>
  <r>
    <s v="O2561"/>
    <d v="2023-08-19T00:00:00"/>
    <x v="6"/>
    <x v="8"/>
    <x v="2"/>
    <s v="C772"/>
    <x v="459"/>
    <s v="B1508"/>
    <x v="981"/>
    <x v="0"/>
    <n v="23.5"/>
    <n v="4"/>
    <n v="94"/>
    <x v="0"/>
    <x v="0"/>
  </r>
  <r>
    <s v="O1141"/>
    <d v="2023-03-01T00:00:00"/>
    <x v="3"/>
    <x v="0"/>
    <x v="2"/>
    <s v="C365"/>
    <x v="1046"/>
    <s v="B1139"/>
    <x v="967"/>
    <x v="1"/>
    <n v="16.84"/>
    <n v="4"/>
    <n v="67.36"/>
    <x v="3"/>
    <x v="0"/>
  </r>
  <r>
    <s v="O3245"/>
    <d v="2025-05-08T00:00:00"/>
    <x v="5"/>
    <x v="4"/>
    <x v="0"/>
    <s v="C749"/>
    <x v="49"/>
    <s v="B1348"/>
    <x v="1139"/>
    <x v="0"/>
    <n v="16.75"/>
    <n v="5"/>
    <n v="83.75"/>
    <x v="0"/>
    <x v="0"/>
  </r>
  <r>
    <s v="O2966"/>
    <d v="2024-12-02T00:00:00"/>
    <x v="1"/>
    <x v="9"/>
    <x v="1"/>
    <s v="C323"/>
    <x v="871"/>
    <s v="B1031"/>
    <x v="1148"/>
    <x v="3"/>
    <n v="27.82"/>
    <n v="2"/>
    <n v="55.64"/>
    <x v="2"/>
    <x v="2"/>
  </r>
  <r>
    <s v="O1773"/>
    <d v="2024-06-05T00:00:00"/>
    <x v="3"/>
    <x v="1"/>
    <x v="1"/>
    <s v="C986"/>
    <x v="1129"/>
    <s v="B1940"/>
    <x v="1022"/>
    <x v="3"/>
    <n v="9.4600000000000009"/>
    <n v="3"/>
    <n v="28.38"/>
    <x v="3"/>
    <x v="3"/>
  </r>
  <r>
    <s v="O2740"/>
    <d v="2023-11-17T00:00:00"/>
    <x v="2"/>
    <x v="5"/>
    <x v="2"/>
    <s v="C285"/>
    <x v="819"/>
    <s v="B1569"/>
    <x v="1058"/>
    <x v="3"/>
    <n v="23.71"/>
    <n v="1"/>
    <n v="23.71"/>
    <x v="2"/>
    <x v="1"/>
  </r>
  <r>
    <s v="O3541"/>
    <d v="2023-03-14T00:00:00"/>
    <x v="4"/>
    <x v="0"/>
    <x v="2"/>
    <s v="C604"/>
    <x v="673"/>
    <s v="B1044"/>
    <x v="452"/>
    <x v="2"/>
    <n v="39.97"/>
    <n v="2"/>
    <n v="79.94"/>
    <x v="1"/>
    <x v="1"/>
  </r>
  <r>
    <s v="O1441"/>
    <d v="2024-12-11T00:00:00"/>
    <x v="3"/>
    <x v="9"/>
    <x v="1"/>
    <s v="C813"/>
    <x v="248"/>
    <s v="B1446"/>
    <x v="1123"/>
    <x v="1"/>
    <n v="32.75"/>
    <n v="5"/>
    <n v="163.75"/>
    <x v="0"/>
    <x v="7"/>
  </r>
  <r>
    <s v="O2506"/>
    <d v="2024-11-19T00:00:00"/>
    <x v="4"/>
    <x v="5"/>
    <x v="1"/>
    <s v="C822"/>
    <x v="360"/>
    <s v="B1022"/>
    <x v="448"/>
    <x v="2"/>
    <n v="11.87"/>
    <n v="3"/>
    <n v="35.61"/>
    <x v="0"/>
    <x v="5"/>
  </r>
  <r>
    <s v="O1619"/>
    <d v="2023-03-21T00:00:00"/>
    <x v="4"/>
    <x v="0"/>
    <x v="2"/>
    <s v="C115"/>
    <x v="879"/>
    <s v="B1718"/>
    <x v="1149"/>
    <x v="0"/>
    <n v="31.73"/>
    <n v="1"/>
    <n v="31.73"/>
    <x v="0"/>
    <x v="4"/>
  </r>
  <r>
    <s v="O2397"/>
    <d v="2025-02-02T00:00:00"/>
    <x v="0"/>
    <x v="3"/>
    <x v="0"/>
    <s v="C317"/>
    <x v="981"/>
    <s v="B1602"/>
    <x v="791"/>
    <x v="0"/>
    <n v="44.57"/>
    <n v="2"/>
    <n v="89.14"/>
    <x v="0"/>
    <x v="2"/>
  </r>
  <r>
    <s v="O2555"/>
    <d v="2025-03-29T00:00:00"/>
    <x v="6"/>
    <x v="0"/>
    <x v="0"/>
    <s v="C479"/>
    <x v="141"/>
    <s v="B1222"/>
    <x v="442"/>
    <x v="1"/>
    <n v="26.41"/>
    <n v="5"/>
    <n v="132.05000000000001"/>
    <x v="1"/>
    <x v="7"/>
  </r>
  <r>
    <s v="O1012"/>
    <d v="2024-03-24T00:00:00"/>
    <x v="0"/>
    <x v="0"/>
    <x v="1"/>
    <s v="C778"/>
    <x v="1141"/>
    <s v="B1316"/>
    <x v="794"/>
    <x v="3"/>
    <n v="26.12"/>
    <n v="5"/>
    <n v="130.6"/>
    <x v="1"/>
    <x v="7"/>
  </r>
  <r>
    <s v="O3433"/>
    <d v="2024-07-01T00:00:00"/>
    <x v="1"/>
    <x v="2"/>
    <x v="1"/>
    <s v="C559"/>
    <x v="316"/>
    <s v="B1986"/>
    <x v="1016"/>
    <x v="3"/>
    <n v="10.71"/>
    <n v="2"/>
    <n v="21.42"/>
    <x v="0"/>
    <x v="3"/>
  </r>
  <r>
    <s v="O3835"/>
    <d v="2022-09-02T00:00:00"/>
    <x v="2"/>
    <x v="6"/>
    <x v="3"/>
    <s v="C172"/>
    <x v="178"/>
    <s v="B1356"/>
    <x v="264"/>
    <x v="0"/>
    <n v="28.65"/>
    <n v="5"/>
    <n v="143.25"/>
    <x v="2"/>
    <x v="6"/>
  </r>
  <r>
    <s v="O2757"/>
    <d v="2024-12-20T00:00:00"/>
    <x v="2"/>
    <x v="9"/>
    <x v="1"/>
    <s v="C112"/>
    <x v="695"/>
    <s v="B1768"/>
    <x v="63"/>
    <x v="2"/>
    <n v="23.82"/>
    <n v="2"/>
    <n v="47.64"/>
    <x v="0"/>
    <x v="2"/>
  </r>
  <r>
    <s v="O2690"/>
    <d v="2023-08-31T00:00:00"/>
    <x v="5"/>
    <x v="8"/>
    <x v="2"/>
    <s v="C435"/>
    <x v="1070"/>
    <s v="B1217"/>
    <x v="672"/>
    <x v="1"/>
    <n v="17.399999999999999"/>
    <n v="2"/>
    <n v="34.799999999999997"/>
    <x v="0"/>
    <x v="2"/>
  </r>
  <r>
    <s v="O1354"/>
    <d v="2023-11-30T00:00:00"/>
    <x v="5"/>
    <x v="5"/>
    <x v="2"/>
    <s v="C125"/>
    <x v="355"/>
    <s v="B1802"/>
    <x v="1150"/>
    <x v="3"/>
    <n v="20.2"/>
    <n v="1"/>
    <n v="20.2"/>
    <x v="1"/>
    <x v="1"/>
  </r>
  <r>
    <s v="O2427"/>
    <d v="2022-12-16T00:00:00"/>
    <x v="2"/>
    <x v="9"/>
    <x v="3"/>
    <s v="C101"/>
    <x v="581"/>
    <s v="B1508"/>
    <x v="981"/>
    <x v="0"/>
    <n v="19.670000000000002"/>
    <n v="1"/>
    <n v="19.670000000000002"/>
    <x v="0"/>
    <x v="5"/>
  </r>
  <r>
    <s v="O1727"/>
    <d v="2024-04-07T00:00:00"/>
    <x v="0"/>
    <x v="7"/>
    <x v="1"/>
    <s v="C400"/>
    <x v="865"/>
    <s v="B1744"/>
    <x v="881"/>
    <x v="2"/>
    <n v="44.15"/>
    <n v="1"/>
    <n v="44.15"/>
    <x v="0"/>
    <x v="3"/>
  </r>
  <r>
    <s v="O2337"/>
    <d v="2025-08-11T00:00:00"/>
    <x v="1"/>
    <x v="8"/>
    <x v="0"/>
    <s v="C962"/>
    <x v="152"/>
    <s v="B1036"/>
    <x v="901"/>
    <x v="2"/>
    <n v="18.37"/>
    <n v="1"/>
    <n v="18.37"/>
    <x v="2"/>
    <x v="6"/>
  </r>
  <r>
    <s v="O1891"/>
    <d v="2024-05-03T00:00:00"/>
    <x v="2"/>
    <x v="4"/>
    <x v="1"/>
    <s v="C562"/>
    <x v="319"/>
    <s v="B1047"/>
    <x v="1151"/>
    <x v="2"/>
    <n v="23.8"/>
    <n v="1"/>
    <n v="23.8"/>
    <x v="2"/>
    <x v="3"/>
  </r>
  <r>
    <s v="O3690"/>
    <d v="2022-11-05T00:00:00"/>
    <x v="6"/>
    <x v="5"/>
    <x v="3"/>
    <s v="C491"/>
    <x v="841"/>
    <s v="B1485"/>
    <x v="806"/>
    <x v="1"/>
    <n v="22.22"/>
    <n v="3"/>
    <n v="66.66"/>
    <x v="1"/>
    <x v="3"/>
  </r>
  <r>
    <s v="O1993"/>
    <d v="2024-04-02T00:00:00"/>
    <x v="4"/>
    <x v="7"/>
    <x v="1"/>
    <s v="C253"/>
    <x v="825"/>
    <s v="B1031"/>
    <x v="1148"/>
    <x v="1"/>
    <n v="23.43"/>
    <n v="3"/>
    <n v="70.290000000000006"/>
    <x v="1"/>
    <x v="1"/>
  </r>
  <r>
    <s v="O3265"/>
    <d v="2025-07-11T00:00:00"/>
    <x v="2"/>
    <x v="2"/>
    <x v="0"/>
    <s v="C907"/>
    <x v="817"/>
    <s v="B1586"/>
    <x v="117"/>
    <x v="0"/>
    <n v="10.62"/>
    <n v="4"/>
    <n v="42.48"/>
    <x v="2"/>
    <x v="7"/>
  </r>
  <r>
    <s v="O3354"/>
    <d v="2024-11-06T00:00:00"/>
    <x v="3"/>
    <x v="5"/>
    <x v="1"/>
    <s v="C553"/>
    <x v="276"/>
    <s v="B1476"/>
    <x v="597"/>
    <x v="0"/>
    <n v="38.96"/>
    <n v="1"/>
    <n v="38.96"/>
    <x v="2"/>
    <x v="0"/>
  </r>
  <r>
    <s v="O1665"/>
    <d v="2024-11-17T00:00:00"/>
    <x v="0"/>
    <x v="5"/>
    <x v="1"/>
    <s v="C862"/>
    <x v="155"/>
    <s v="B1647"/>
    <x v="701"/>
    <x v="3"/>
    <n v="31.88"/>
    <n v="1"/>
    <n v="31.88"/>
    <x v="1"/>
    <x v="0"/>
  </r>
  <r>
    <s v="O1393"/>
    <d v="2023-07-21T00:00:00"/>
    <x v="2"/>
    <x v="2"/>
    <x v="2"/>
    <s v="C985"/>
    <x v="339"/>
    <s v="B1072"/>
    <x v="454"/>
    <x v="3"/>
    <n v="43.89"/>
    <n v="1"/>
    <n v="43.89"/>
    <x v="3"/>
    <x v="1"/>
  </r>
  <r>
    <s v="O3495"/>
    <d v="2024-10-17T00:00:00"/>
    <x v="5"/>
    <x v="10"/>
    <x v="1"/>
    <s v="C658"/>
    <x v="1138"/>
    <s v="B1029"/>
    <x v="808"/>
    <x v="0"/>
    <n v="36.020000000000003"/>
    <n v="2"/>
    <n v="72.040000000000006"/>
    <x v="0"/>
    <x v="2"/>
  </r>
  <r>
    <s v="O3353"/>
    <d v="2023-02-25T00:00:00"/>
    <x v="6"/>
    <x v="3"/>
    <x v="2"/>
    <s v="C659"/>
    <x v="977"/>
    <s v="B1378"/>
    <x v="23"/>
    <x v="0"/>
    <n v="24.56"/>
    <n v="3"/>
    <n v="73.680000000000007"/>
    <x v="2"/>
    <x v="2"/>
  </r>
  <r>
    <s v="O2394"/>
    <d v="2024-12-09T00:00:00"/>
    <x v="1"/>
    <x v="9"/>
    <x v="1"/>
    <s v="C818"/>
    <x v="534"/>
    <s v="B1337"/>
    <x v="99"/>
    <x v="3"/>
    <n v="9.83"/>
    <n v="1"/>
    <n v="9.83"/>
    <x v="0"/>
    <x v="0"/>
  </r>
  <r>
    <s v="O3399"/>
    <d v="2024-03-12T00:00:00"/>
    <x v="4"/>
    <x v="0"/>
    <x v="1"/>
    <s v="C631"/>
    <x v="1123"/>
    <s v="B1530"/>
    <x v="226"/>
    <x v="2"/>
    <n v="55.9"/>
    <n v="4"/>
    <n v="223.6"/>
    <x v="1"/>
    <x v="1"/>
  </r>
  <r>
    <s v="O3856"/>
    <d v="2023-02-15T00:00:00"/>
    <x v="3"/>
    <x v="3"/>
    <x v="2"/>
    <s v="C384"/>
    <x v="28"/>
    <s v="B1080"/>
    <x v="477"/>
    <x v="1"/>
    <n v="43.11"/>
    <n v="2"/>
    <n v="86.22"/>
    <x v="2"/>
    <x v="6"/>
  </r>
  <r>
    <s v="O3153"/>
    <d v="2024-06-24T00:00:00"/>
    <x v="1"/>
    <x v="1"/>
    <x v="1"/>
    <s v="C130"/>
    <x v="224"/>
    <s v="B1184"/>
    <x v="1105"/>
    <x v="0"/>
    <n v="32.01"/>
    <n v="4"/>
    <n v="128.04"/>
    <x v="1"/>
    <x v="2"/>
  </r>
  <r>
    <s v="O1154"/>
    <d v="2023-04-07T00:00:00"/>
    <x v="2"/>
    <x v="7"/>
    <x v="2"/>
    <s v="C498"/>
    <x v="1142"/>
    <s v="B1512"/>
    <x v="312"/>
    <x v="3"/>
    <n v="22.11"/>
    <n v="1"/>
    <n v="22.11"/>
    <x v="1"/>
    <x v="1"/>
  </r>
  <r>
    <s v="O1392"/>
    <d v="2023-02-28T00:00:00"/>
    <x v="4"/>
    <x v="3"/>
    <x v="2"/>
    <s v="C828"/>
    <x v="1143"/>
    <s v="B1119"/>
    <x v="154"/>
    <x v="1"/>
    <n v="10.08"/>
    <n v="1"/>
    <n v="10.08"/>
    <x v="3"/>
    <x v="7"/>
  </r>
  <r>
    <s v="O3322"/>
    <d v="2024-08-26T00:00:00"/>
    <x v="1"/>
    <x v="8"/>
    <x v="1"/>
    <s v="C750"/>
    <x v="373"/>
    <s v="B1558"/>
    <x v="533"/>
    <x v="0"/>
    <n v="22.5"/>
    <n v="1"/>
    <n v="22.5"/>
    <x v="0"/>
    <x v="3"/>
  </r>
  <r>
    <s v="O2407"/>
    <d v="2023-10-21T00:00:00"/>
    <x v="6"/>
    <x v="10"/>
    <x v="2"/>
    <s v="C353"/>
    <x v="518"/>
    <s v="B1276"/>
    <x v="236"/>
    <x v="2"/>
    <n v="7.76"/>
    <n v="5"/>
    <n v="38.799999999999997"/>
    <x v="0"/>
    <x v="0"/>
  </r>
  <r>
    <s v="O1406"/>
    <d v="2023-07-17T00:00:00"/>
    <x v="1"/>
    <x v="2"/>
    <x v="2"/>
    <s v="C457"/>
    <x v="701"/>
    <s v="B1042"/>
    <x v="785"/>
    <x v="3"/>
    <n v="17.5"/>
    <n v="1"/>
    <n v="17.5"/>
    <x v="2"/>
    <x v="2"/>
  </r>
  <r>
    <s v="O1105"/>
    <d v="2023-07-14T00:00:00"/>
    <x v="2"/>
    <x v="2"/>
    <x v="2"/>
    <s v="C809"/>
    <x v="233"/>
    <s v="B1714"/>
    <x v="401"/>
    <x v="1"/>
    <n v="35.1"/>
    <n v="1"/>
    <n v="35.1"/>
    <x v="3"/>
    <x v="7"/>
  </r>
  <r>
    <s v="O2776"/>
    <d v="2023-01-10T00:00:00"/>
    <x v="4"/>
    <x v="11"/>
    <x v="2"/>
    <s v="C749"/>
    <x v="49"/>
    <s v="B1871"/>
    <x v="889"/>
    <x v="0"/>
    <n v="34.15"/>
    <n v="1"/>
    <n v="34.15"/>
    <x v="0"/>
    <x v="7"/>
  </r>
  <r>
    <s v="O2703"/>
    <d v="2024-03-27T00:00:00"/>
    <x v="3"/>
    <x v="0"/>
    <x v="1"/>
    <s v="C898"/>
    <x v="176"/>
    <s v="B1063"/>
    <x v="612"/>
    <x v="1"/>
    <n v="34.07"/>
    <n v="4"/>
    <n v="136.28"/>
    <x v="1"/>
    <x v="2"/>
  </r>
  <r>
    <s v="O3050"/>
    <d v="2022-08-29T00:00:00"/>
    <x v="1"/>
    <x v="8"/>
    <x v="3"/>
    <s v="C989"/>
    <x v="423"/>
    <s v="B1933"/>
    <x v="302"/>
    <x v="2"/>
    <n v="32.58"/>
    <n v="5"/>
    <n v="162.9"/>
    <x v="0"/>
    <x v="2"/>
  </r>
  <r>
    <s v="O1765"/>
    <d v="2023-04-11T00:00:00"/>
    <x v="4"/>
    <x v="7"/>
    <x v="2"/>
    <s v="C787"/>
    <x v="972"/>
    <s v="B1698"/>
    <x v="288"/>
    <x v="1"/>
    <n v="32.950000000000003"/>
    <n v="1"/>
    <n v="32.950000000000003"/>
    <x v="2"/>
    <x v="2"/>
  </r>
  <r>
    <s v="O1822"/>
    <d v="2024-11-27T00:00:00"/>
    <x v="3"/>
    <x v="5"/>
    <x v="1"/>
    <s v="C977"/>
    <x v="1112"/>
    <s v="B1464"/>
    <x v="559"/>
    <x v="1"/>
    <n v="17.27"/>
    <n v="1"/>
    <n v="17.27"/>
    <x v="3"/>
    <x v="7"/>
  </r>
  <r>
    <s v="O1579"/>
    <d v="2023-07-31T00:00:00"/>
    <x v="1"/>
    <x v="2"/>
    <x v="2"/>
    <s v="C740"/>
    <x v="1144"/>
    <s v="B1500"/>
    <x v="1001"/>
    <x v="3"/>
    <n v="16.260000000000002"/>
    <n v="1"/>
    <n v="16.260000000000002"/>
    <x v="0"/>
    <x v="7"/>
  </r>
  <r>
    <s v="O2785"/>
    <d v="2025-03-26T00:00:00"/>
    <x v="3"/>
    <x v="0"/>
    <x v="0"/>
    <s v="C788"/>
    <x v="489"/>
    <s v="B1782"/>
    <x v="282"/>
    <x v="0"/>
    <n v="35.93"/>
    <n v="2"/>
    <n v="71.86"/>
    <x v="2"/>
    <x v="7"/>
  </r>
  <r>
    <s v="O2985"/>
    <d v="2025-01-12T00:00:00"/>
    <x v="0"/>
    <x v="11"/>
    <x v="0"/>
    <s v="C989"/>
    <x v="423"/>
    <s v="B1395"/>
    <x v="153"/>
    <x v="3"/>
    <n v="43.01"/>
    <n v="5"/>
    <n v="215.05"/>
    <x v="1"/>
    <x v="2"/>
  </r>
  <r>
    <s v="O3815"/>
    <d v="2024-03-05T00:00:00"/>
    <x v="4"/>
    <x v="0"/>
    <x v="1"/>
    <s v="C153"/>
    <x v="1145"/>
    <s v="B1033"/>
    <x v="677"/>
    <x v="2"/>
    <n v="45.49"/>
    <n v="1"/>
    <n v="45.49"/>
    <x v="0"/>
    <x v="2"/>
  </r>
  <r>
    <s v="O2718"/>
    <d v="2023-05-09T00:00:00"/>
    <x v="4"/>
    <x v="4"/>
    <x v="2"/>
    <s v="C110"/>
    <x v="249"/>
    <s v="B1651"/>
    <x v="782"/>
    <x v="2"/>
    <n v="31.41"/>
    <n v="4"/>
    <n v="125.64"/>
    <x v="2"/>
    <x v="2"/>
  </r>
  <r>
    <s v="O1912"/>
    <d v="2024-11-05T00:00:00"/>
    <x v="4"/>
    <x v="5"/>
    <x v="1"/>
    <s v="C829"/>
    <x v="946"/>
    <s v="B1112"/>
    <x v="1152"/>
    <x v="0"/>
    <n v="46.23"/>
    <n v="1"/>
    <n v="46.23"/>
    <x v="1"/>
    <x v="7"/>
  </r>
  <r>
    <s v="O2293"/>
    <d v="2025-07-16T00:00:00"/>
    <x v="3"/>
    <x v="2"/>
    <x v="0"/>
    <s v="C656"/>
    <x v="1133"/>
    <s v="B1416"/>
    <x v="433"/>
    <x v="2"/>
    <n v="37.590000000000003"/>
    <n v="1"/>
    <n v="37.590000000000003"/>
    <x v="2"/>
    <x v="2"/>
  </r>
  <r>
    <s v="O1762"/>
    <d v="2023-04-09T00:00:00"/>
    <x v="0"/>
    <x v="7"/>
    <x v="2"/>
    <s v="C887"/>
    <x v="396"/>
    <s v="B1920"/>
    <x v="1056"/>
    <x v="2"/>
    <n v="39.86"/>
    <n v="4"/>
    <n v="159.44"/>
    <x v="1"/>
    <x v="2"/>
  </r>
  <r>
    <s v="O1798"/>
    <d v="2024-04-12T00:00:00"/>
    <x v="2"/>
    <x v="7"/>
    <x v="1"/>
    <s v="C476"/>
    <x v="562"/>
    <s v="B1530"/>
    <x v="226"/>
    <x v="1"/>
    <n v="49.06"/>
    <n v="4"/>
    <n v="196.24"/>
    <x v="3"/>
    <x v="3"/>
  </r>
  <r>
    <s v="O3732"/>
    <d v="2025-04-24T00:00:00"/>
    <x v="5"/>
    <x v="7"/>
    <x v="0"/>
    <s v="C827"/>
    <x v="1043"/>
    <s v="B1472"/>
    <x v="1153"/>
    <x v="0"/>
    <n v="9.77"/>
    <n v="2"/>
    <n v="19.54"/>
    <x v="2"/>
    <x v="0"/>
  </r>
  <r>
    <s v="O3864"/>
    <d v="2023-05-04T00:00:00"/>
    <x v="5"/>
    <x v="4"/>
    <x v="2"/>
    <s v="C115"/>
    <x v="424"/>
    <s v="B1922"/>
    <x v="587"/>
    <x v="0"/>
    <n v="24.65"/>
    <n v="2"/>
    <n v="49.3"/>
    <x v="0"/>
    <x v="0"/>
  </r>
  <r>
    <s v="O2281"/>
    <d v="2023-12-22T00:00:00"/>
    <x v="2"/>
    <x v="9"/>
    <x v="2"/>
    <s v="C660"/>
    <x v="642"/>
    <s v="B1297"/>
    <x v="289"/>
    <x v="2"/>
    <n v="22.29"/>
    <n v="1"/>
    <n v="22.29"/>
    <x v="1"/>
    <x v="7"/>
  </r>
  <r>
    <s v="O1451"/>
    <d v="2023-01-18T00:00:00"/>
    <x v="3"/>
    <x v="11"/>
    <x v="2"/>
    <s v="C977"/>
    <x v="1"/>
    <s v="B1491"/>
    <x v="1124"/>
    <x v="3"/>
    <n v="19.43"/>
    <n v="3"/>
    <n v="58.29"/>
    <x v="2"/>
    <x v="0"/>
  </r>
  <r>
    <s v="O3403"/>
    <d v="2025-08-07T00:00:00"/>
    <x v="5"/>
    <x v="8"/>
    <x v="0"/>
    <s v="C697"/>
    <x v="1012"/>
    <s v="B1444"/>
    <x v="665"/>
    <x v="1"/>
    <n v="20.89"/>
    <n v="3"/>
    <n v="62.67"/>
    <x v="2"/>
    <x v="3"/>
  </r>
  <r>
    <s v="O3092"/>
    <d v="2023-10-01T00:00:00"/>
    <x v="0"/>
    <x v="10"/>
    <x v="2"/>
    <s v="C875"/>
    <x v="949"/>
    <s v="B1517"/>
    <x v="923"/>
    <x v="0"/>
    <n v="34.64"/>
    <n v="1"/>
    <n v="34.64"/>
    <x v="2"/>
    <x v="5"/>
  </r>
  <r>
    <s v="O2105"/>
    <d v="2023-09-10T00:00:00"/>
    <x v="0"/>
    <x v="6"/>
    <x v="2"/>
    <s v="C696"/>
    <x v="809"/>
    <s v="B1248"/>
    <x v="940"/>
    <x v="3"/>
    <n v="18.38"/>
    <n v="3"/>
    <n v="55.14"/>
    <x v="1"/>
    <x v="2"/>
  </r>
  <r>
    <s v="O3968"/>
    <d v="2023-04-19T00:00:00"/>
    <x v="3"/>
    <x v="7"/>
    <x v="2"/>
    <s v="C572"/>
    <x v="714"/>
    <s v="B1225"/>
    <x v="861"/>
    <x v="1"/>
    <n v="6.41"/>
    <n v="4"/>
    <n v="25.64"/>
    <x v="0"/>
    <x v="2"/>
  </r>
  <r>
    <s v="O2774"/>
    <d v="2024-12-29T00:00:00"/>
    <x v="0"/>
    <x v="9"/>
    <x v="1"/>
    <s v="C300"/>
    <x v="442"/>
    <s v="B1468"/>
    <x v="741"/>
    <x v="2"/>
    <n v="21"/>
    <n v="2"/>
    <n v="42"/>
    <x v="1"/>
    <x v="0"/>
  </r>
  <r>
    <s v="O3117"/>
    <d v="2022-11-08T00:00:00"/>
    <x v="4"/>
    <x v="5"/>
    <x v="3"/>
    <s v="C913"/>
    <x v="610"/>
    <s v="B1874"/>
    <x v="249"/>
    <x v="2"/>
    <n v="36.39"/>
    <n v="4"/>
    <n v="145.56"/>
    <x v="2"/>
    <x v="0"/>
  </r>
  <r>
    <s v="O2828"/>
    <d v="2025-04-12T00:00:00"/>
    <x v="6"/>
    <x v="7"/>
    <x v="0"/>
    <s v="C590"/>
    <x v="1146"/>
    <s v="B1784"/>
    <x v="1102"/>
    <x v="2"/>
    <n v="14.25"/>
    <n v="2"/>
    <n v="28.5"/>
    <x v="2"/>
    <x v="6"/>
  </r>
  <r>
    <s v="O3416"/>
    <d v="2023-11-06T00:00:00"/>
    <x v="1"/>
    <x v="5"/>
    <x v="2"/>
    <s v="C651"/>
    <x v="113"/>
    <s v="B1648"/>
    <x v="786"/>
    <x v="0"/>
    <n v="47.96"/>
    <n v="2"/>
    <n v="95.92"/>
    <x v="0"/>
    <x v="5"/>
  </r>
  <r>
    <s v="O2158"/>
    <d v="2023-08-07T00:00:00"/>
    <x v="1"/>
    <x v="8"/>
    <x v="2"/>
    <s v="C880"/>
    <x v="643"/>
    <s v="B1044"/>
    <x v="931"/>
    <x v="2"/>
    <n v="21.41"/>
    <n v="3"/>
    <n v="64.23"/>
    <x v="0"/>
    <x v="3"/>
  </r>
  <r>
    <s v="O1857"/>
    <d v="2024-07-13T00:00:00"/>
    <x v="6"/>
    <x v="2"/>
    <x v="1"/>
    <s v="C641"/>
    <x v="307"/>
    <s v="B1020"/>
    <x v="46"/>
    <x v="1"/>
    <n v="49.22"/>
    <n v="3"/>
    <n v="147.66"/>
    <x v="0"/>
    <x v="3"/>
  </r>
  <r>
    <s v="O3058"/>
    <d v="2023-08-10T00:00:00"/>
    <x v="5"/>
    <x v="8"/>
    <x v="2"/>
    <s v="C412"/>
    <x v="889"/>
    <s v="B1935"/>
    <x v="107"/>
    <x v="2"/>
    <n v="5.28"/>
    <n v="5"/>
    <n v="26.4"/>
    <x v="0"/>
    <x v="2"/>
  </r>
  <r>
    <s v="O2654"/>
    <d v="2025-03-04T00:00:00"/>
    <x v="4"/>
    <x v="0"/>
    <x v="0"/>
    <s v="C372"/>
    <x v="687"/>
    <s v="B1908"/>
    <x v="1154"/>
    <x v="2"/>
    <n v="26.04"/>
    <n v="4"/>
    <n v="104.16"/>
    <x v="0"/>
    <x v="2"/>
  </r>
  <r>
    <s v="O2819"/>
    <d v="2025-06-26T00:00:00"/>
    <x v="5"/>
    <x v="1"/>
    <x v="0"/>
    <s v="C510"/>
    <x v="246"/>
    <s v="B1488"/>
    <x v="1131"/>
    <x v="2"/>
    <n v="9.58"/>
    <n v="3"/>
    <n v="28.74"/>
    <x v="0"/>
    <x v="0"/>
  </r>
  <r>
    <s v="O1524"/>
    <d v="2024-03-20T00:00:00"/>
    <x v="3"/>
    <x v="0"/>
    <x v="1"/>
    <s v="C850"/>
    <x v="336"/>
    <s v="B1503"/>
    <x v="689"/>
    <x v="0"/>
    <n v="42.93"/>
    <n v="2"/>
    <n v="85.86"/>
    <x v="0"/>
    <x v="4"/>
  </r>
  <r>
    <s v="O2598"/>
    <d v="2024-11-01T00:00:00"/>
    <x v="2"/>
    <x v="5"/>
    <x v="1"/>
    <s v="C437"/>
    <x v="352"/>
    <s v="B1751"/>
    <x v="664"/>
    <x v="2"/>
    <n v="21.53"/>
    <n v="1"/>
    <n v="21.53"/>
    <x v="0"/>
    <x v="2"/>
  </r>
  <r>
    <s v="O1461"/>
    <d v="2023-12-10T00:00:00"/>
    <x v="0"/>
    <x v="9"/>
    <x v="2"/>
    <s v="C679"/>
    <x v="57"/>
    <s v="B1719"/>
    <x v="1155"/>
    <x v="1"/>
    <n v="32.869999999999997"/>
    <n v="1"/>
    <n v="32.869999999999997"/>
    <x v="1"/>
    <x v="1"/>
  </r>
  <r>
    <s v="O3132"/>
    <d v="2024-11-21T00:00:00"/>
    <x v="5"/>
    <x v="5"/>
    <x v="1"/>
    <s v="C959"/>
    <x v="479"/>
    <s v="B1022"/>
    <x v="448"/>
    <x v="2"/>
    <n v="9.65"/>
    <n v="2"/>
    <n v="19.3"/>
    <x v="2"/>
    <x v="2"/>
  </r>
  <r>
    <s v="O2280"/>
    <d v="2023-08-17T00:00:00"/>
    <x v="5"/>
    <x v="8"/>
    <x v="2"/>
    <s v="C679"/>
    <x v="57"/>
    <s v="B1841"/>
    <x v="888"/>
    <x v="2"/>
    <n v="36.71"/>
    <n v="3"/>
    <n v="110.13"/>
    <x v="1"/>
    <x v="6"/>
  </r>
  <r>
    <s v="O2449"/>
    <d v="2023-06-10T00:00:00"/>
    <x v="6"/>
    <x v="1"/>
    <x v="2"/>
    <s v="C526"/>
    <x v="428"/>
    <s v="B1896"/>
    <x v="384"/>
    <x v="0"/>
    <n v="28.11"/>
    <n v="5"/>
    <n v="140.55000000000001"/>
    <x v="2"/>
    <x v="2"/>
  </r>
  <r>
    <s v="O3108"/>
    <d v="2024-04-15T00:00:00"/>
    <x v="1"/>
    <x v="7"/>
    <x v="1"/>
    <s v="C263"/>
    <x v="139"/>
    <s v="B1307"/>
    <x v="993"/>
    <x v="2"/>
    <n v="45.86"/>
    <n v="2"/>
    <n v="91.72"/>
    <x v="0"/>
    <x v="2"/>
  </r>
  <r>
    <s v="O2560"/>
    <d v="2025-06-25T00:00:00"/>
    <x v="3"/>
    <x v="1"/>
    <x v="0"/>
    <s v="C112"/>
    <x v="695"/>
    <s v="B1482"/>
    <x v="44"/>
    <x v="3"/>
    <n v="48.88"/>
    <n v="2"/>
    <n v="97.76"/>
    <x v="0"/>
    <x v="0"/>
  </r>
  <r>
    <s v="O3310"/>
    <d v="2023-01-26T00:00:00"/>
    <x v="5"/>
    <x v="11"/>
    <x v="2"/>
    <s v="C165"/>
    <x v="870"/>
    <s v="B1634"/>
    <x v="738"/>
    <x v="1"/>
    <n v="10.199999999999999"/>
    <n v="3"/>
    <n v="30.6"/>
    <x v="2"/>
    <x v="0"/>
  </r>
  <r>
    <s v="O1963"/>
    <d v="2023-09-29T00:00:00"/>
    <x v="2"/>
    <x v="6"/>
    <x v="2"/>
    <s v="C478"/>
    <x v="1034"/>
    <s v="B1313"/>
    <x v="1156"/>
    <x v="2"/>
    <n v="48.36"/>
    <n v="4"/>
    <n v="193.44"/>
    <x v="0"/>
    <x v="0"/>
  </r>
  <r>
    <s v="O1831"/>
    <d v="2023-01-22T00:00:00"/>
    <x v="0"/>
    <x v="11"/>
    <x v="2"/>
    <s v="C135"/>
    <x v="1147"/>
    <s v="B1172"/>
    <x v="554"/>
    <x v="2"/>
    <n v="45.37"/>
    <n v="4"/>
    <n v="181.48"/>
    <x v="3"/>
    <x v="1"/>
  </r>
  <r>
    <s v="O2359"/>
    <d v="2023-08-31T00:00:00"/>
    <x v="5"/>
    <x v="8"/>
    <x v="2"/>
    <s v="C517"/>
    <x v="584"/>
    <s v="B1050"/>
    <x v="1136"/>
    <x v="2"/>
    <n v="25.3"/>
    <n v="1"/>
    <n v="25.3"/>
    <x v="2"/>
    <x v="3"/>
  </r>
  <r>
    <s v="O1889"/>
    <d v="2024-11-26T00:00:00"/>
    <x v="4"/>
    <x v="5"/>
    <x v="1"/>
    <s v="C221"/>
    <x v="96"/>
    <s v="B1869"/>
    <x v="1011"/>
    <x v="2"/>
    <n v="18.12"/>
    <n v="2"/>
    <n v="36.24"/>
    <x v="3"/>
    <x v="1"/>
  </r>
  <r>
    <s v="O1989"/>
    <d v="2023-03-24T00:00:00"/>
    <x v="2"/>
    <x v="0"/>
    <x v="2"/>
    <s v="C153"/>
    <x v="1145"/>
    <s v="B1438"/>
    <x v="1045"/>
    <x v="3"/>
    <n v="19.09"/>
    <n v="3"/>
    <n v="57.27"/>
    <x v="0"/>
    <x v="2"/>
  </r>
  <r>
    <s v="O3324"/>
    <d v="2023-02-09T00:00:00"/>
    <x v="5"/>
    <x v="3"/>
    <x v="2"/>
    <s v="C536"/>
    <x v="209"/>
    <s v="B1578"/>
    <x v="67"/>
    <x v="0"/>
    <n v="31.32"/>
    <n v="4"/>
    <n v="125.28"/>
    <x v="1"/>
    <x v="0"/>
  </r>
  <r>
    <s v="O3947"/>
    <d v="2023-10-06T00:00:00"/>
    <x v="2"/>
    <x v="10"/>
    <x v="2"/>
    <s v="C551"/>
    <x v="60"/>
    <s v="B1094"/>
    <x v="325"/>
    <x v="0"/>
    <n v="55.53"/>
    <n v="4"/>
    <n v="222.12"/>
    <x v="0"/>
    <x v="7"/>
  </r>
  <r>
    <s v="O3825"/>
    <d v="2025-02-10T00:00:00"/>
    <x v="1"/>
    <x v="3"/>
    <x v="0"/>
    <s v="C324"/>
    <x v="517"/>
    <s v="B1377"/>
    <x v="1044"/>
    <x v="2"/>
    <n v="45.1"/>
    <n v="4"/>
    <n v="180.4"/>
    <x v="2"/>
    <x v="6"/>
  </r>
  <r>
    <s v="O2382"/>
    <d v="2025-07-01T00:00:00"/>
    <x v="4"/>
    <x v="2"/>
    <x v="0"/>
    <s v="C130"/>
    <x v="920"/>
    <s v="B1834"/>
    <x v="553"/>
    <x v="1"/>
    <n v="33.799999999999997"/>
    <n v="4"/>
    <n v="135.19999999999999"/>
    <x v="2"/>
    <x v="3"/>
  </r>
  <r>
    <s v="O2950"/>
    <d v="2023-03-05T00:00:00"/>
    <x v="0"/>
    <x v="0"/>
    <x v="2"/>
    <s v="C930"/>
    <x v="582"/>
    <s v="B1765"/>
    <x v="971"/>
    <x v="2"/>
    <n v="33.69"/>
    <n v="2"/>
    <n v="67.38"/>
    <x v="0"/>
    <x v="6"/>
  </r>
  <r>
    <s v="O2962"/>
    <d v="2022-10-22T00:00:00"/>
    <x v="6"/>
    <x v="10"/>
    <x v="3"/>
    <s v="C433"/>
    <x v="772"/>
    <s v="B1700"/>
    <x v="133"/>
    <x v="2"/>
    <n v="52.64"/>
    <n v="3"/>
    <n v="157.91999999999999"/>
    <x v="0"/>
    <x v="2"/>
  </r>
  <r>
    <s v="O1085"/>
    <d v="2024-07-16T00:00:00"/>
    <x v="4"/>
    <x v="2"/>
    <x v="1"/>
    <s v="C441"/>
    <x v="625"/>
    <s v="B1128"/>
    <x v="1084"/>
    <x v="1"/>
    <n v="18.61"/>
    <n v="5"/>
    <n v="93.05"/>
    <x v="2"/>
    <x v="4"/>
  </r>
  <r>
    <s v="O2017"/>
    <d v="2023-05-25T00:00:00"/>
    <x v="5"/>
    <x v="4"/>
    <x v="2"/>
    <s v="C913"/>
    <x v="1148"/>
    <s v="B1806"/>
    <x v="48"/>
    <x v="2"/>
    <n v="25.63"/>
    <n v="5"/>
    <n v="128.15"/>
    <x v="0"/>
    <x v="0"/>
  </r>
  <r>
    <s v="O1782"/>
    <d v="2024-06-06T00:00:00"/>
    <x v="5"/>
    <x v="1"/>
    <x v="1"/>
    <s v="C310"/>
    <x v="771"/>
    <s v="B1383"/>
    <x v="324"/>
    <x v="3"/>
    <n v="32.799999999999997"/>
    <n v="5"/>
    <n v="164"/>
    <x v="2"/>
    <x v="1"/>
  </r>
  <r>
    <s v="O2581"/>
    <d v="2023-09-28T00:00:00"/>
    <x v="5"/>
    <x v="6"/>
    <x v="2"/>
    <s v="C980"/>
    <x v="121"/>
    <s v="B1120"/>
    <x v="748"/>
    <x v="2"/>
    <n v="18.489999999999998"/>
    <n v="2"/>
    <n v="36.979999999999997"/>
    <x v="0"/>
    <x v="2"/>
  </r>
  <r>
    <s v="O1873"/>
    <d v="2023-03-06T00:00:00"/>
    <x v="1"/>
    <x v="0"/>
    <x v="2"/>
    <s v="C222"/>
    <x v="855"/>
    <s v="B1422"/>
    <x v="1038"/>
    <x v="0"/>
    <n v="16.61"/>
    <n v="5"/>
    <n v="83.05"/>
    <x v="1"/>
    <x v="0"/>
  </r>
  <r>
    <s v="O3593"/>
    <d v="2024-03-07T00:00:00"/>
    <x v="5"/>
    <x v="0"/>
    <x v="1"/>
    <s v="C942"/>
    <x v="1059"/>
    <s v="B1799"/>
    <x v="712"/>
    <x v="2"/>
    <n v="34.880000000000003"/>
    <n v="5"/>
    <n v="174.4"/>
    <x v="0"/>
    <x v="6"/>
  </r>
  <r>
    <s v="O2295"/>
    <d v="2023-11-07T00:00:00"/>
    <x v="4"/>
    <x v="5"/>
    <x v="2"/>
    <s v="C335"/>
    <x v="569"/>
    <s v="B1780"/>
    <x v="329"/>
    <x v="1"/>
    <n v="44.24"/>
    <n v="3"/>
    <n v="132.72"/>
    <x v="2"/>
    <x v="0"/>
  </r>
  <r>
    <s v="O1290"/>
    <d v="2024-06-21T00:00:00"/>
    <x v="2"/>
    <x v="1"/>
    <x v="1"/>
    <s v="C788"/>
    <x v="489"/>
    <s v="B1407"/>
    <x v="457"/>
    <x v="3"/>
    <n v="48.94"/>
    <n v="2"/>
    <n v="97.88"/>
    <x v="0"/>
    <x v="0"/>
  </r>
  <r>
    <s v="O1793"/>
    <d v="2024-10-07T00:00:00"/>
    <x v="1"/>
    <x v="10"/>
    <x v="1"/>
    <s v="C950"/>
    <x v="548"/>
    <s v="B1055"/>
    <x v="671"/>
    <x v="3"/>
    <n v="38.08"/>
    <n v="5"/>
    <n v="190.4"/>
    <x v="3"/>
    <x v="1"/>
  </r>
  <r>
    <s v="O3287"/>
    <d v="2022-09-19T00:00:00"/>
    <x v="1"/>
    <x v="6"/>
    <x v="3"/>
    <s v="C355"/>
    <x v="924"/>
    <s v="B1581"/>
    <x v="351"/>
    <x v="0"/>
    <n v="28.94"/>
    <n v="3"/>
    <n v="86.82"/>
    <x v="0"/>
    <x v="1"/>
  </r>
  <r>
    <s v="O2424"/>
    <d v="2023-04-11T00:00:00"/>
    <x v="4"/>
    <x v="7"/>
    <x v="2"/>
    <s v="C814"/>
    <x v="493"/>
    <s v="B1940"/>
    <x v="1022"/>
    <x v="0"/>
    <n v="10.35"/>
    <n v="3"/>
    <n v="31.05"/>
    <x v="1"/>
    <x v="3"/>
  </r>
  <r>
    <s v="O3711"/>
    <d v="2024-10-15T00:00:00"/>
    <x v="4"/>
    <x v="10"/>
    <x v="1"/>
    <s v="C538"/>
    <x v="333"/>
    <s v="B1916"/>
    <x v="853"/>
    <x v="3"/>
    <n v="24.12"/>
    <n v="2"/>
    <n v="48.24"/>
    <x v="0"/>
    <x v="6"/>
  </r>
  <r>
    <s v="O1242"/>
    <d v="2024-01-07T00:00:00"/>
    <x v="0"/>
    <x v="11"/>
    <x v="1"/>
    <s v="C720"/>
    <x v="463"/>
    <s v="B1211"/>
    <x v="1157"/>
    <x v="2"/>
    <n v="25.84"/>
    <n v="5"/>
    <n v="129.19999999999999"/>
    <x v="3"/>
    <x v="1"/>
  </r>
  <r>
    <s v="O2717"/>
    <d v="2024-11-04T00:00:00"/>
    <x v="1"/>
    <x v="5"/>
    <x v="1"/>
    <s v="C749"/>
    <x v="49"/>
    <s v="B1854"/>
    <x v="988"/>
    <x v="1"/>
    <n v="20.52"/>
    <n v="5"/>
    <n v="102.6"/>
    <x v="1"/>
    <x v="0"/>
  </r>
  <r>
    <s v="O2874"/>
    <d v="2023-09-07T00:00:00"/>
    <x v="5"/>
    <x v="6"/>
    <x v="2"/>
    <s v="C985"/>
    <x v="339"/>
    <s v="B1198"/>
    <x v="694"/>
    <x v="0"/>
    <n v="14.87"/>
    <n v="1"/>
    <n v="14.87"/>
    <x v="0"/>
    <x v="6"/>
  </r>
  <r>
    <s v="O3094"/>
    <d v="2023-08-18T00:00:00"/>
    <x v="2"/>
    <x v="8"/>
    <x v="2"/>
    <s v="C999"/>
    <x v="75"/>
    <s v="B1307"/>
    <x v="993"/>
    <x v="2"/>
    <n v="35.770000000000003"/>
    <n v="4"/>
    <n v="143.08000000000001"/>
    <x v="0"/>
    <x v="6"/>
  </r>
  <r>
    <s v="O3226"/>
    <d v="2025-01-21T00:00:00"/>
    <x v="4"/>
    <x v="11"/>
    <x v="0"/>
    <s v="C153"/>
    <x v="1145"/>
    <s v="B1391"/>
    <x v="673"/>
    <x v="2"/>
    <n v="17.82"/>
    <n v="4"/>
    <n v="71.28"/>
    <x v="1"/>
    <x v="6"/>
  </r>
  <r>
    <s v="O3282"/>
    <d v="2024-06-22T00:00:00"/>
    <x v="6"/>
    <x v="1"/>
    <x v="1"/>
    <s v="C333"/>
    <x v="512"/>
    <s v="B1022"/>
    <x v="884"/>
    <x v="1"/>
    <n v="8.02"/>
    <n v="4"/>
    <n v="32.08"/>
    <x v="2"/>
    <x v="3"/>
  </r>
  <r>
    <s v="O2603"/>
    <d v="2023-11-30T00:00:00"/>
    <x v="5"/>
    <x v="5"/>
    <x v="2"/>
    <s v="C865"/>
    <x v="1017"/>
    <s v="B1331"/>
    <x v="575"/>
    <x v="2"/>
    <n v="44.03"/>
    <n v="2"/>
    <n v="88.06"/>
    <x v="0"/>
    <x v="2"/>
  </r>
  <r>
    <s v="O3015"/>
    <d v="2025-02-22T00:00:00"/>
    <x v="6"/>
    <x v="3"/>
    <x v="0"/>
    <s v="C912"/>
    <x v="23"/>
    <s v="B1652"/>
    <x v="608"/>
    <x v="0"/>
    <n v="28.95"/>
    <n v="1"/>
    <n v="28.95"/>
    <x v="0"/>
    <x v="2"/>
  </r>
  <r>
    <s v="O3862"/>
    <d v="2024-05-07T00:00:00"/>
    <x v="4"/>
    <x v="4"/>
    <x v="1"/>
    <s v="C252"/>
    <x v="681"/>
    <s v="B1397"/>
    <x v="1097"/>
    <x v="3"/>
    <n v="31.13"/>
    <n v="3"/>
    <n v="93.39"/>
    <x v="2"/>
    <x v="7"/>
  </r>
  <r>
    <s v="O2256"/>
    <d v="2022-09-01T00:00:00"/>
    <x v="5"/>
    <x v="6"/>
    <x v="3"/>
    <s v="C953"/>
    <x v="702"/>
    <s v="B1510"/>
    <x v="666"/>
    <x v="2"/>
    <n v="40.78"/>
    <n v="5"/>
    <n v="203.9"/>
    <x v="0"/>
    <x v="5"/>
  </r>
  <r>
    <s v="O1515"/>
    <d v="2024-01-24T00:00:00"/>
    <x v="3"/>
    <x v="11"/>
    <x v="1"/>
    <s v="C654"/>
    <x v="1119"/>
    <s v="B1780"/>
    <x v="1071"/>
    <x v="2"/>
    <n v="32.840000000000003"/>
    <n v="5"/>
    <n v="164.2"/>
    <x v="3"/>
    <x v="2"/>
  </r>
  <r>
    <s v="O3512"/>
    <d v="2023-02-23T00:00:00"/>
    <x v="5"/>
    <x v="3"/>
    <x v="2"/>
    <s v="C739"/>
    <x v="767"/>
    <s v="B1588"/>
    <x v="492"/>
    <x v="2"/>
    <n v="40.229999999999997"/>
    <n v="2"/>
    <n v="80.459999999999994"/>
    <x v="0"/>
    <x v="2"/>
  </r>
  <r>
    <s v="O2006"/>
    <d v="2023-01-15T00:00:00"/>
    <x v="0"/>
    <x v="11"/>
    <x v="2"/>
    <s v="C123"/>
    <x v="1149"/>
    <s v="B1416"/>
    <x v="433"/>
    <x v="3"/>
    <n v="36.46"/>
    <n v="2"/>
    <n v="72.92"/>
    <x v="3"/>
    <x v="2"/>
  </r>
  <r>
    <s v="O2990"/>
    <d v="2024-01-18T00:00:00"/>
    <x v="5"/>
    <x v="11"/>
    <x v="1"/>
    <s v="C584"/>
    <x v="1108"/>
    <s v="B1303"/>
    <x v="1158"/>
    <x v="2"/>
    <n v="20.96"/>
    <n v="2"/>
    <n v="41.92"/>
    <x v="0"/>
    <x v="5"/>
  </r>
  <r>
    <s v="O2967"/>
    <d v="2025-03-20T00:00:00"/>
    <x v="5"/>
    <x v="0"/>
    <x v="0"/>
    <s v="C556"/>
    <x v="821"/>
    <s v="B1260"/>
    <x v="919"/>
    <x v="2"/>
    <n v="11.47"/>
    <n v="5"/>
    <n v="57.35"/>
    <x v="2"/>
    <x v="5"/>
  </r>
  <r>
    <s v="O2940"/>
    <d v="2025-06-28T00:00:00"/>
    <x v="6"/>
    <x v="1"/>
    <x v="0"/>
    <s v="C739"/>
    <x v="31"/>
    <s v="B1599"/>
    <x v="453"/>
    <x v="1"/>
    <n v="24.14"/>
    <n v="3"/>
    <n v="72.42"/>
    <x v="2"/>
    <x v="7"/>
  </r>
  <r>
    <s v="O3851"/>
    <d v="2023-10-08T00:00:00"/>
    <x v="0"/>
    <x v="10"/>
    <x v="2"/>
    <s v="C676"/>
    <x v="101"/>
    <s v="B1820"/>
    <x v="723"/>
    <x v="3"/>
    <n v="21.59"/>
    <n v="5"/>
    <n v="107.95"/>
    <x v="2"/>
    <x v="6"/>
  </r>
  <r>
    <s v="O1741"/>
    <d v="2024-01-20T00:00:00"/>
    <x v="6"/>
    <x v="11"/>
    <x v="1"/>
    <s v="C806"/>
    <x v="365"/>
    <s v="B1302"/>
    <x v="682"/>
    <x v="2"/>
    <n v="38.090000000000003"/>
    <n v="5"/>
    <n v="190.45"/>
    <x v="0"/>
    <x v="1"/>
  </r>
  <r>
    <s v="O2418"/>
    <d v="2023-02-03T00:00:00"/>
    <x v="2"/>
    <x v="3"/>
    <x v="2"/>
    <s v="C325"/>
    <x v="613"/>
    <s v="B1411"/>
    <x v="513"/>
    <x v="0"/>
    <n v="49.7"/>
    <n v="2"/>
    <n v="99.4"/>
    <x v="1"/>
    <x v="2"/>
  </r>
  <r>
    <s v="O2308"/>
    <d v="2023-05-09T00:00:00"/>
    <x v="4"/>
    <x v="4"/>
    <x v="2"/>
    <s v="C660"/>
    <x v="530"/>
    <s v="B1684"/>
    <x v="455"/>
    <x v="1"/>
    <n v="45.93"/>
    <n v="4"/>
    <n v="183.72"/>
    <x v="0"/>
    <x v="0"/>
  </r>
  <r>
    <s v="O3219"/>
    <d v="2024-03-17T00:00:00"/>
    <x v="0"/>
    <x v="0"/>
    <x v="1"/>
    <s v="C855"/>
    <x v="408"/>
    <s v="B1501"/>
    <x v="472"/>
    <x v="0"/>
    <n v="12.96"/>
    <n v="1"/>
    <n v="12.96"/>
    <x v="2"/>
    <x v="2"/>
  </r>
  <r>
    <s v="O2542"/>
    <d v="2022-10-29T00:00:00"/>
    <x v="6"/>
    <x v="10"/>
    <x v="3"/>
    <s v="C883"/>
    <x v="1106"/>
    <s v="B1930"/>
    <x v="545"/>
    <x v="1"/>
    <n v="36.03"/>
    <n v="1"/>
    <n v="36.03"/>
    <x v="1"/>
    <x v="7"/>
  </r>
  <r>
    <s v="O1388"/>
    <d v="2023-04-25T00:00:00"/>
    <x v="4"/>
    <x v="7"/>
    <x v="2"/>
    <s v="C183"/>
    <x v="26"/>
    <s v="B1484"/>
    <x v="855"/>
    <x v="3"/>
    <n v="17"/>
    <n v="3"/>
    <n v="51"/>
    <x v="2"/>
    <x v="2"/>
  </r>
  <r>
    <s v="O2551"/>
    <d v="2024-07-25T00:00:00"/>
    <x v="5"/>
    <x v="2"/>
    <x v="1"/>
    <s v="C403"/>
    <x v="229"/>
    <s v="B1645"/>
    <x v="796"/>
    <x v="3"/>
    <n v="13.91"/>
    <n v="4"/>
    <n v="55.64"/>
    <x v="0"/>
    <x v="0"/>
  </r>
  <r>
    <s v="O1125"/>
    <d v="2024-08-28T00:00:00"/>
    <x v="3"/>
    <x v="8"/>
    <x v="1"/>
    <s v="C303"/>
    <x v="1150"/>
    <s v="B1090"/>
    <x v="504"/>
    <x v="3"/>
    <n v="6.09"/>
    <n v="3"/>
    <n v="18.27"/>
    <x v="3"/>
    <x v="0"/>
  </r>
  <r>
    <s v="O3943"/>
    <d v="2022-10-29T00:00:00"/>
    <x v="6"/>
    <x v="10"/>
    <x v="3"/>
    <s v="C887"/>
    <x v="235"/>
    <s v="B1053"/>
    <x v="569"/>
    <x v="2"/>
    <n v="37.92"/>
    <n v="4"/>
    <n v="151.68"/>
    <x v="0"/>
    <x v="5"/>
  </r>
  <r>
    <s v="O1560"/>
    <d v="2024-10-29T00:00:00"/>
    <x v="4"/>
    <x v="10"/>
    <x v="1"/>
    <s v="C138"/>
    <x v="795"/>
    <s v="B1512"/>
    <x v="1159"/>
    <x v="0"/>
    <n v="10.29"/>
    <n v="1"/>
    <n v="10.29"/>
    <x v="3"/>
    <x v="1"/>
  </r>
  <r>
    <s v="O2529"/>
    <d v="2022-09-05T00:00:00"/>
    <x v="1"/>
    <x v="6"/>
    <x v="3"/>
    <s v="C133"/>
    <x v="731"/>
    <s v="B1599"/>
    <x v="453"/>
    <x v="2"/>
    <n v="24.47"/>
    <n v="2"/>
    <n v="48.94"/>
    <x v="2"/>
    <x v="6"/>
  </r>
  <r>
    <s v="O1478"/>
    <d v="2024-10-17T00:00:00"/>
    <x v="5"/>
    <x v="10"/>
    <x v="1"/>
    <s v="C266"/>
    <x v="1151"/>
    <s v="B1650"/>
    <x v="1160"/>
    <x v="3"/>
    <n v="9.43"/>
    <n v="1"/>
    <n v="9.43"/>
    <x v="0"/>
    <x v="4"/>
  </r>
  <r>
    <s v="O3526"/>
    <d v="2025-02-06T00:00:00"/>
    <x v="5"/>
    <x v="3"/>
    <x v="0"/>
    <s v="C514"/>
    <x v="81"/>
    <s v="B1258"/>
    <x v="253"/>
    <x v="0"/>
    <n v="11.86"/>
    <n v="3"/>
    <n v="35.58"/>
    <x v="0"/>
    <x v="2"/>
  </r>
  <r>
    <s v="O3174"/>
    <d v="2024-09-19T00:00:00"/>
    <x v="5"/>
    <x v="6"/>
    <x v="1"/>
    <s v="C812"/>
    <x v="811"/>
    <s v="B1281"/>
    <x v="1093"/>
    <x v="3"/>
    <n v="12.29"/>
    <n v="4"/>
    <n v="49.16"/>
    <x v="0"/>
    <x v="2"/>
  </r>
  <r>
    <s v="O2626"/>
    <d v="2025-07-19T00:00:00"/>
    <x v="6"/>
    <x v="2"/>
    <x v="0"/>
    <s v="C588"/>
    <x v="1030"/>
    <s v="B1828"/>
    <x v="1121"/>
    <x v="0"/>
    <n v="20.72"/>
    <n v="4"/>
    <n v="82.88"/>
    <x v="2"/>
    <x v="2"/>
  </r>
  <r>
    <s v="O2596"/>
    <d v="2025-07-17T00:00:00"/>
    <x v="5"/>
    <x v="2"/>
    <x v="0"/>
    <s v="C549"/>
    <x v="451"/>
    <s v="B1869"/>
    <x v="1011"/>
    <x v="0"/>
    <n v="16.48"/>
    <n v="4"/>
    <n v="65.92"/>
    <x v="2"/>
    <x v="5"/>
  </r>
  <r>
    <s v="O2044"/>
    <d v="2023-10-26T00:00:00"/>
    <x v="5"/>
    <x v="10"/>
    <x v="2"/>
    <s v="C266"/>
    <x v="620"/>
    <s v="B1407"/>
    <x v="1161"/>
    <x v="3"/>
    <n v="10.78"/>
    <n v="5"/>
    <n v="53.9"/>
    <x v="1"/>
    <x v="4"/>
  </r>
  <r>
    <s v="O1975"/>
    <d v="2024-01-13T00:00:00"/>
    <x v="6"/>
    <x v="11"/>
    <x v="1"/>
    <s v="C170"/>
    <x v="1152"/>
    <s v="B1087"/>
    <x v="1162"/>
    <x v="3"/>
    <n v="23.34"/>
    <n v="5"/>
    <n v="116.7"/>
    <x v="0"/>
    <x v="4"/>
  </r>
  <r>
    <s v="O1596"/>
    <d v="2023-10-12T00:00:00"/>
    <x v="5"/>
    <x v="10"/>
    <x v="2"/>
    <s v="C664"/>
    <x v="1153"/>
    <s v="B1328"/>
    <x v="1125"/>
    <x v="1"/>
    <n v="6.73"/>
    <n v="1"/>
    <n v="6.73"/>
    <x v="1"/>
    <x v="3"/>
  </r>
  <r>
    <s v="O2346"/>
    <d v="2023-02-14T00:00:00"/>
    <x v="4"/>
    <x v="3"/>
    <x v="2"/>
    <s v="C768"/>
    <x v="230"/>
    <s v="B1449"/>
    <x v="531"/>
    <x v="0"/>
    <n v="16.05"/>
    <n v="2"/>
    <n v="32.1"/>
    <x v="2"/>
    <x v="6"/>
  </r>
  <r>
    <s v="O3067"/>
    <d v="2025-05-27T00:00:00"/>
    <x v="4"/>
    <x v="4"/>
    <x v="0"/>
    <s v="C688"/>
    <x v="982"/>
    <s v="B1666"/>
    <x v="685"/>
    <x v="0"/>
    <n v="34.36"/>
    <n v="2"/>
    <n v="68.72"/>
    <x v="0"/>
    <x v="0"/>
  </r>
  <r>
    <s v="O3202"/>
    <d v="2024-03-30T00:00:00"/>
    <x v="6"/>
    <x v="0"/>
    <x v="1"/>
    <s v="C749"/>
    <x v="384"/>
    <s v="B1274"/>
    <x v="92"/>
    <x v="2"/>
    <n v="22.84"/>
    <n v="4"/>
    <n v="91.36"/>
    <x v="0"/>
    <x v="2"/>
  </r>
  <r>
    <s v="O3293"/>
    <d v="2024-07-06T00:00:00"/>
    <x v="6"/>
    <x v="2"/>
    <x v="1"/>
    <s v="C322"/>
    <x v="507"/>
    <s v="B1279"/>
    <x v="555"/>
    <x v="1"/>
    <n v="52.31"/>
    <n v="1"/>
    <n v="52.31"/>
    <x v="2"/>
    <x v="2"/>
  </r>
  <r>
    <s v="O1757"/>
    <d v="2023-09-13T00:00:00"/>
    <x v="3"/>
    <x v="6"/>
    <x v="2"/>
    <s v="C949"/>
    <x v="341"/>
    <s v="B1764"/>
    <x v="287"/>
    <x v="3"/>
    <n v="47.27"/>
    <n v="3"/>
    <n v="141.81"/>
    <x v="2"/>
    <x v="0"/>
  </r>
  <r>
    <s v="O3509"/>
    <d v="2024-10-09T00:00:00"/>
    <x v="3"/>
    <x v="10"/>
    <x v="1"/>
    <s v="C354"/>
    <x v="420"/>
    <s v="B1563"/>
    <x v="584"/>
    <x v="2"/>
    <n v="48.21"/>
    <n v="3"/>
    <n v="144.63"/>
    <x v="0"/>
    <x v="3"/>
  </r>
  <r>
    <s v="O1162"/>
    <d v="2024-08-05T00:00:00"/>
    <x v="1"/>
    <x v="8"/>
    <x v="1"/>
    <s v="C966"/>
    <x v="934"/>
    <s v="B1246"/>
    <x v="334"/>
    <x v="0"/>
    <n v="30.83"/>
    <n v="5"/>
    <n v="154.15"/>
    <x v="3"/>
    <x v="1"/>
  </r>
  <r>
    <s v="O1301"/>
    <d v="2023-04-04T00:00:00"/>
    <x v="4"/>
    <x v="7"/>
    <x v="2"/>
    <s v="C852"/>
    <x v="1154"/>
    <s v="B1339"/>
    <x v="668"/>
    <x v="0"/>
    <n v="15.78"/>
    <n v="1"/>
    <n v="15.78"/>
    <x v="3"/>
    <x v="0"/>
  </r>
  <r>
    <s v="O1620"/>
    <d v="2023-04-29T00:00:00"/>
    <x v="6"/>
    <x v="7"/>
    <x v="2"/>
    <s v="C473"/>
    <x v="547"/>
    <s v="B1077"/>
    <x v="360"/>
    <x v="3"/>
    <n v="46.38"/>
    <n v="1"/>
    <n v="46.38"/>
    <x v="3"/>
    <x v="4"/>
  </r>
  <r>
    <s v="O2769"/>
    <d v="2023-01-21T00:00:00"/>
    <x v="6"/>
    <x v="11"/>
    <x v="2"/>
    <s v="C337"/>
    <x v="938"/>
    <s v="B1749"/>
    <x v="1103"/>
    <x v="3"/>
    <n v="38.299999999999997"/>
    <n v="2"/>
    <n v="76.599999999999994"/>
    <x v="2"/>
    <x v="6"/>
  </r>
  <r>
    <s v="O3660"/>
    <d v="2024-01-10T00:00:00"/>
    <x v="3"/>
    <x v="11"/>
    <x v="1"/>
    <s v="C498"/>
    <x v="70"/>
    <s v="B1466"/>
    <x v="756"/>
    <x v="2"/>
    <n v="13.58"/>
    <n v="2"/>
    <n v="27.16"/>
    <x v="1"/>
    <x v="7"/>
  </r>
  <r>
    <s v="O3964"/>
    <d v="2023-08-18T00:00:00"/>
    <x v="2"/>
    <x v="8"/>
    <x v="2"/>
    <s v="C572"/>
    <x v="807"/>
    <s v="B1756"/>
    <x v="20"/>
    <x v="0"/>
    <n v="38.57"/>
    <n v="3"/>
    <n v="115.71"/>
    <x v="0"/>
    <x v="2"/>
  </r>
  <r>
    <s v="O1850"/>
    <d v="2024-03-13T00:00:00"/>
    <x v="3"/>
    <x v="0"/>
    <x v="1"/>
    <s v="C472"/>
    <x v="29"/>
    <s v="B1537"/>
    <x v="934"/>
    <x v="0"/>
    <n v="8.9"/>
    <n v="3"/>
    <n v="26.7"/>
    <x v="0"/>
    <x v="3"/>
  </r>
  <r>
    <s v="O3631"/>
    <d v="2024-09-08T00:00:00"/>
    <x v="0"/>
    <x v="6"/>
    <x v="1"/>
    <s v="C236"/>
    <x v="232"/>
    <s v="B1105"/>
    <x v="700"/>
    <x v="2"/>
    <n v="20.83"/>
    <n v="2"/>
    <n v="41.66"/>
    <x v="2"/>
    <x v="2"/>
  </r>
  <r>
    <s v="O1523"/>
    <d v="2023-01-25T00:00:00"/>
    <x v="3"/>
    <x v="11"/>
    <x v="2"/>
    <s v="C218"/>
    <x v="1155"/>
    <s v="B1169"/>
    <x v="474"/>
    <x v="2"/>
    <n v="38.25"/>
    <n v="1"/>
    <n v="38.25"/>
    <x v="1"/>
    <x v="1"/>
  </r>
  <r>
    <s v="O3770"/>
    <d v="2022-12-01T00:00:00"/>
    <x v="5"/>
    <x v="9"/>
    <x v="3"/>
    <s v="C553"/>
    <x v="1042"/>
    <s v="B1772"/>
    <x v="761"/>
    <x v="0"/>
    <n v="16.37"/>
    <n v="2"/>
    <n v="32.74"/>
    <x v="2"/>
    <x v="3"/>
  </r>
  <r>
    <s v="O2944"/>
    <d v="2024-02-13T00:00:00"/>
    <x v="4"/>
    <x v="3"/>
    <x v="1"/>
    <s v="C892"/>
    <x v="706"/>
    <s v="B1328"/>
    <x v="79"/>
    <x v="2"/>
    <n v="35.92"/>
    <n v="1"/>
    <n v="35.92"/>
    <x v="0"/>
    <x v="0"/>
  </r>
  <r>
    <s v="O2426"/>
    <d v="2023-08-01T00:00:00"/>
    <x v="4"/>
    <x v="8"/>
    <x v="2"/>
    <s v="C986"/>
    <x v="1129"/>
    <s v="B1283"/>
    <x v="904"/>
    <x v="0"/>
    <n v="19.100000000000001"/>
    <n v="2"/>
    <n v="38.200000000000003"/>
    <x v="0"/>
    <x v="3"/>
  </r>
  <r>
    <s v="O1069"/>
    <d v="2024-02-28T00:00:00"/>
    <x v="3"/>
    <x v="3"/>
    <x v="1"/>
    <s v="C167"/>
    <x v="456"/>
    <s v="B1087"/>
    <x v="1163"/>
    <x v="2"/>
    <n v="29.11"/>
    <n v="4"/>
    <n v="116.44"/>
    <x v="1"/>
    <x v="3"/>
  </r>
  <r>
    <s v="O2137"/>
    <d v="2024-01-12T00:00:00"/>
    <x v="2"/>
    <x v="11"/>
    <x v="1"/>
    <s v="C101"/>
    <x v="780"/>
    <s v="B1049"/>
    <x v="1063"/>
    <x v="1"/>
    <n v="18.649999999999999"/>
    <n v="5"/>
    <n v="93.25"/>
    <x v="0"/>
    <x v="0"/>
  </r>
  <r>
    <s v="O2504"/>
    <d v="2024-08-02T00:00:00"/>
    <x v="2"/>
    <x v="8"/>
    <x v="1"/>
    <s v="C664"/>
    <x v="1153"/>
    <s v="B1247"/>
    <x v="344"/>
    <x v="0"/>
    <n v="43.32"/>
    <n v="1"/>
    <n v="43.32"/>
    <x v="0"/>
    <x v="3"/>
  </r>
  <r>
    <s v="O1086"/>
    <d v="2023-08-20T00:00:00"/>
    <x v="0"/>
    <x v="8"/>
    <x v="2"/>
    <s v="C365"/>
    <x v="1027"/>
    <s v="B1466"/>
    <x v="756"/>
    <x v="0"/>
    <n v="12.84"/>
    <n v="3"/>
    <n v="38.520000000000003"/>
    <x v="1"/>
    <x v="7"/>
  </r>
  <r>
    <s v="O3477"/>
    <d v="2024-02-29T00:00:00"/>
    <x v="5"/>
    <x v="3"/>
    <x v="1"/>
    <s v="C887"/>
    <x v="396"/>
    <s v="B1391"/>
    <x v="673"/>
    <x v="1"/>
    <n v="14.75"/>
    <n v="2"/>
    <n v="29.5"/>
    <x v="0"/>
    <x v="1"/>
  </r>
  <r>
    <s v="O2662"/>
    <d v="2025-02-09T00:00:00"/>
    <x v="0"/>
    <x v="3"/>
    <x v="0"/>
    <s v="C856"/>
    <x v="943"/>
    <s v="B1585"/>
    <x v="196"/>
    <x v="3"/>
    <n v="30.52"/>
    <n v="1"/>
    <n v="30.52"/>
    <x v="0"/>
    <x v="6"/>
  </r>
  <r>
    <s v="O1527"/>
    <d v="2023-11-27T00:00:00"/>
    <x v="1"/>
    <x v="5"/>
    <x v="2"/>
    <s v="C569"/>
    <x v="1156"/>
    <s v="B1919"/>
    <x v="1164"/>
    <x v="1"/>
    <n v="8.32"/>
    <n v="3"/>
    <n v="24.96"/>
    <x v="0"/>
    <x v="4"/>
  </r>
  <r>
    <s v="O3954"/>
    <d v="2023-09-29T00:00:00"/>
    <x v="2"/>
    <x v="6"/>
    <x v="2"/>
    <s v="C475"/>
    <x v="1075"/>
    <s v="B1148"/>
    <x v="1024"/>
    <x v="2"/>
    <n v="29.05"/>
    <n v="2"/>
    <n v="58.1"/>
    <x v="0"/>
    <x v="3"/>
  </r>
  <r>
    <s v="O1764"/>
    <d v="2023-02-22T00:00:00"/>
    <x v="3"/>
    <x v="3"/>
    <x v="2"/>
    <s v="C179"/>
    <x v="1115"/>
    <s v="B1028"/>
    <x v="518"/>
    <x v="0"/>
    <n v="20.77"/>
    <n v="3"/>
    <n v="62.31"/>
    <x v="0"/>
    <x v="4"/>
  </r>
  <r>
    <s v="O3008"/>
    <d v="2022-11-20T00:00:00"/>
    <x v="0"/>
    <x v="5"/>
    <x v="3"/>
    <s v="C562"/>
    <x v="467"/>
    <s v="B1653"/>
    <x v="885"/>
    <x v="2"/>
    <n v="28.33"/>
    <n v="5"/>
    <n v="141.65"/>
    <x v="0"/>
    <x v="1"/>
  </r>
  <r>
    <s v="O2743"/>
    <d v="2024-06-21T00:00:00"/>
    <x v="2"/>
    <x v="1"/>
    <x v="1"/>
    <s v="C915"/>
    <x v="1081"/>
    <s v="B1342"/>
    <x v="548"/>
    <x v="2"/>
    <n v="46.8"/>
    <n v="4"/>
    <n v="187.2"/>
    <x v="0"/>
    <x v="6"/>
  </r>
  <r>
    <s v="O1860"/>
    <d v="2024-05-14T00:00:00"/>
    <x v="4"/>
    <x v="4"/>
    <x v="1"/>
    <s v="C293"/>
    <x v="425"/>
    <s v="B1396"/>
    <x v="951"/>
    <x v="1"/>
    <n v="40.880000000000003"/>
    <n v="5"/>
    <n v="204.4"/>
    <x v="1"/>
    <x v="2"/>
  </r>
  <r>
    <s v="O1787"/>
    <d v="2024-08-05T00:00:00"/>
    <x v="1"/>
    <x v="8"/>
    <x v="1"/>
    <s v="C488"/>
    <x v="1157"/>
    <s v="B1143"/>
    <x v="758"/>
    <x v="1"/>
    <n v="7.7"/>
    <n v="3"/>
    <n v="23.1"/>
    <x v="2"/>
    <x v="2"/>
  </r>
  <r>
    <s v="O2614"/>
    <d v="2024-02-25T00:00:00"/>
    <x v="0"/>
    <x v="3"/>
    <x v="1"/>
    <s v="C830"/>
    <x v="138"/>
    <s v="B1795"/>
    <x v="66"/>
    <x v="0"/>
    <n v="14.56"/>
    <n v="5"/>
    <n v="72.8"/>
    <x v="0"/>
    <x v="0"/>
  </r>
  <r>
    <s v="O2458"/>
    <d v="2024-08-26T00:00:00"/>
    <x v="1"/>
    <x v="8"/>
    <x v="1"/>
    <s v="C959"/>
    <x v="542"/>
    <s v="B1262"/>
    <x v="766"/>
    <x v="3"/>
    <n v="13.37"/>
    <n v="1"/>
    <n v="13.37"/>
    <x v="0"/>
    <x v="2"/>
  </r>
  <r>
    <s v="O2125"/>
    <d v="2023-06-17T00:00:00"/>
    <x v="6"/>
    <x v="1"/>
    <x v="2"/>
    <s v="C865"/>
    <x v="1017"/>
    <s v="B1936"/>
    <x v="1165"/>
    <x v="3"/>
    <n v="11.11"/>
    <n v="3"/>
    <n v="33.33"/>
    <x v="3"/>
    <x v="1"/>
  </r>
  <r>
    <s v="O1237"/>
    <d v="2023-01-21T00:00:00"/>
    <x v="6"/>
    <x v="11"/>
    <x v="2"/>
    <s v="C461"/>
    <x v="931"/>
    <s v="B1207"/>
    <x v="1100"/>
    <x v="2"/>
    <n v="7.05"/>
    <n v="2"/>
    <n v="14.1"/>
    <x v="3"/>
    <x v="4"/>
  </r>
  <r>
    <s v="O1780"/>
    <d v="2024-12-21T00:00:00"/>
    <x v="6"/>
    <x v="9"/>
    <x v="1"/>
    <s v="C242"/>
    <x v="1158"/>
    <s v="B1773"/>
    <x v="298"/>
    <x v="3"/>
    <n v="28.91"/>
    <n v="3"/>
    <n v="86.73"/>
    <x v="3"/>
    <x v="0"/>
  </r>
  <r>
    <s v="O1482"/>
    <d v="2023-03-12T00:00:00"/>
    <x v="0"/>
    <x v="0"/>
    <x v="2"/>
    <s v="C726"/>
    <x v="447"/>
    <s v="B1295"/>
    <x v="310"/>
    <x v="2"/>
    <n v="39.39"/>
    <n v="4"/>
    <n v="157.56"/>
    <x v="2"/>
    <x v="4"/>
  </r>
  <r>
    <s v="O3617"/>
    <d v="2023-09-11T00:00:00"/>
    <x v="1"/>
    <x v="6"/>
    <x v="2"/>
    <s v="C600"/>
    <x v="698"/>
    <s v="B1250"/>
    <x v="637"/>
    <x v="3"/>
    <n v="24.46"/>
    <n v="2"/>
    <n v="48.92"/>
    <x v="2"/>
    <x v="1"/>
  </r>
  <r>
    <s v="O3395"/>
    <d v="2022-10-27T00:00:00"/>
    <x v="5"/>
    <x v="10"/>
    <x v="3"/>
    <s v="C692"/>
    <x v="41"/>
    <s v="B1261"/>
    <x v="788"/>
    <x v="3"/>
    <n v="39.119999999999997"/>
    <n v="3"/>
    <n v="117.36"/>
    <x v="0"/>
    <x v="0"/>
  </r>
  <r>
    <s v="O3214"/>
    <d v="2024-04-26T00:00:00"/>
    <x v="2"/>
    <x v="7"/>
    <x v="1"/>
    <s v="C535"/>
    <x v="727"/>
    <s v="B1444"/>
    <x v="665"/>
    <x v="0"/>
    <n v="22.54"/>
    <n v="5"/>
    <n v="112.7"/>
    <x v="1"/>
    <x v="2"/>
  </r>
  <r>
    <s v="O3545"/>
    <d v="2024-04-20T00:00:00"/>
    <x v="6"/>
    <x v="7"/>
    <x v="1"/>
    <s v="C418"/>
    <x v="290"/>
    <s v="B1248"/>
    <x v="940"/>
    <x v="0"/>
    <n v="17.02"/>
    <n v="5"/>
    <n v="85.1"/>
    <x v="0"/>
    <x v="1"/>
  </r>
  <r>
    <s v="O3047"/>
    <d v="2023-06-14T00:00:00"/>
    <x v="3"/>
    <x v="1"/>
    <x v="2"/>
    <s v="C930"/>
    <x v="1048"/>
    <s v="B1536"/>
    <x v="526"/>
    <x v="3"/>
    <n v="28.88"/>
    <n v="5"/>
    <n v="144.4"/>
    <x v="2"/>
    <x v="0"/>
  </r>
  <r>
    <s v="O3941"/>
    <d v="2023-12-09T00:00:00"/>
    <x v="6"/>
    <x v="9"/>
    <x v="2"/>
    <s v="C114"/>
    <x v="996"/>
    <s v="B1096"/>
    <x v="976"/>
    <x v="0"/>
    <n v="10.44"/>
    <n v="3"/>
    <n v="31.32"/>
    <x v="1"/>
    <x v="0"/>
  </r>
  <r>
    <s v="O2860"/>
    <d v="2025-05-31T00:00:00"/>
    <x v="6"/>
    <x v="4"/>
    <x v="0"/>
    <s v="C948"/>
    <x v="79"/>
    <s v="B1441"/>
    <x v="573"/>
    <x v="0"/>
    <n v="19.71"/>
    <n v="5"/>
    <n v="98.55"/>
    <x v="0"/>
    <x v="1"/>
  </r>
  <r>
    <s v="O1817"/>
    <d v="2023-03-10T00:00:00"/>
    <x v="2"/>
    <x v="0"/>
    <x v="2"/>
    <s v="C775"/>
    <x v="441"/>
    <s v="B1424"/>
    <x v="119"/>
    <x v="3"/>
    <n v="39.57"/>
    <n v="4"/>
    <n v="158.28"/>
    <x v="2"/>
    <x v="7"/>
  </r>
  <r>
    <s v="O1398"/>
    <d v="2023-07-15T00:00:00"/>
    <x v="6"/>
    <x v="2"/>
    <x v="2"/>
    <s v="C813"/>
    <x v="1126"/>
    <s v="B1813"/>
    <x v="1135"/>
    <x v="3"/>
    <n v="40.049999999999997"/>
    <n v="4"/>
    <n v="160.19999999999999"/>
    <x v="1"/>
    <x v="3"/>
  </r>
  <r>
    <s v="O1176"/>
    <d v="2023-01-07T00:00:00"/>
    <x v="6"/>
    <x v="11"/>
    <x v="2"/>
    <s v="C482"/>
    <x v="1159"/>
    <s v="B1152"/>
    <x v="1166"/>
    <x v="0"/>
    <n v="12.67"/>
    <n v="1"/>
    <n v="12.67"/>
    <x v="1"/>
    <x v="1"/>
  </r>
  <r>
    <s v="O2649"/>
    <d v="2025-06-03T00:00:00"/>
    <x v="4"/>
    <x v="1"/>
    <x v="0"/>
    <s v="C923"/>
    <x v="708"/>
    <s v="B1261"/>
    <x v="54"/>
    <x v="2"/>
    <n v="12.3"/>
    <n v="1"/>
    <n v="12.3"/>
    <x v="0"/>
    <x v="6"/>
  </r>
  <r>
    <s v="O2850"/>
    <d v="2023-01-05T00:00:00"/>
    <x v="5"/>
    <x v="11"/>
    <x v="2"/>
    <s v="C874"/>
    <x v="761"/>
    <s v="B1728"/>
    <x v="307"/>
    <x v="0"/>
    <n v="10.33"/>
    <n v="1"/>
    <n v="10.33"/>
    <x v="0"/>
    <x v="2"/>
  </r>
  <r>
    <s v="O1223"/>
    <d v="2024-02-12T00:00:00"/>
    <x v="1"/>
    <x v="3"/>
    <x v="1"/>
    <s v="C959"/>
    <x v="644"/>
    <s v="B1958"/>
    <x v="86"/>
    <x v="2"/>
    <n v="7.81"/>
    <n v="4"/>
    <n v="31.24"/>
    <x v="2"/>
    <x v="7"/>
  </r>
  <r>
    <s v="O1206"/>
    <d v="2023-05-13T00:00:00"/>
    <x v="6"/>
    <x v="4"/>
    <x v="2"/>
    <s v="C526"/>
    <x v="428"/>
    <s v="B1959"/>
    <x v="139"/>
    <x v="2"/>
    <n v="26.13"/>
    <n v="5"/>
    <n v="130.65"/>
    <x v="1"/>
    <x v="3"/>
  </r>
  <r>
    <s v="O3666"/>
    <d v="2023-03-09T00:00:00"/>
    <x v="5"/>
    <x v="0"/>
    <x v="2"/>
    <s v="C855"/>
    <x v="368"/>
    <s v="B1091"/>
    <x v="408"/>
    <x v="3"/>
    <n v="37.11"/>
    <n v="1"/>
    <n v="37.11"/>
    <x v="2"/>
    <x v="3"/>
  </r>
  <r>
    <s v="O3904"/>
    <d v="2023-01-20T00:00:00"/>
    <x v="2"/>
    <x v="11"/>
    <x v="2"/>
    <s v="C999"/>
    <x v="501"/>
    <s v="B1254"/>
    <x v="542"/>
    <x v="2"/>
    <n v="13.43"/>
    <n v="5"/>
    <n v="67.150000000000006"/>
    <x v="0"/>
    <x v="7"/>
  </r>
  <r>
    <s v="O2445"/>
    <d v="2024-03-19T00:00:00"/>
    <x v="4"/>
    <x v="0"/>
    <x v="1"/>
    <s v="C829"/>
    <x v="946"/>
    <s v="B1106"/>
    <x v="432"/>
    <x v="2"/>
    <n v="28.29"/>
    <n v="2"/>
    <n v="56.58"/>
    <x v="0"/>
    <x v="7"/>
  </r>
  <r>
    <s v="O3077"/>
    <d v="2025-02-24T00:00:00"/>
    <x v="1"/>
    <x v="3"/>
    <x v="0"/>
    <s v="C381"/>
    <x v="1091"/>
    <s v="B1377"/>
    <x v="381"/>
    <x v="3"/>
    <n v="28.26"/>
    <n v="3"/>
    <n v="84.78"/>
    <x v="0"/>
    <x v="0"/>
  </r>
  <r>
    <s v="O2157"/>
    <d v="2023-05-03T00:00:00"/>
    <x v="3"/>
    <x v="4"/>
    <x v="2"/>
    <s v="C299"/>
    <x v="143"/>
    <s v="B1799"/>
    <x v="37"/>
    <x v="2"/>
    <n v="19.89"/>
    <n v="2"/>
    <n v="39.78"/>
    <x v="3"/>
    <x v="0"/>
  </r>
  <r>
    <s v="O1068"/>
    <d v="2024-04-21T00:00:00"/>
    <x v="0"/>
    <x v="7"/>
    <x v="1"/>
    <s v="C608"/>
    <x v="1160"/>
    <s v="B1580"/>
    <x v="1167"/>
    <x v="2"/>
    <n v="48.86"/>
    <n v="4"/>
    <n v="195.44"/>
    <x v="3"/>
    <x v="0"/>
  </r>
  <r>
    <s v="O2919"/>
    <d v="2025-07-15T00:00:00"/>
    <x v="4"/>
    <x v="2"/>
    <x v="0"/>
    <s v="C303"/>
    <x v="298"/>
    <s v="B1806"/>
    <x v="309"/>
    <x v="0"/>
    <n v="28.54"/>
    <n v="5"/>
    <n v="142.69999999999999"/>
    <x v="0"/>
    <x v="0"/>
  </r>
  <r>
    <s v="O3643"/>
    <d v="2023-05-11T00:00:00"/>
    <x v="5"/>
    <x v="4"/>
    <x v="2"/>
    <s v="C775"/>
    <x v="690"/>
    <s v="B1836"/>
    <x v="1068"/>
    <x v="2"/>
    <n v="18.55"/>
    <n v="2"/>
    <n v="37.1"/>
    <x v="2"/>
    <x v="2"/>
  </r>
  <r>
    <s v="O3505"/>
    <d v="2024-08-31T00:00:00"/>
    <x v="6"/>
    <x v="8"/>
    <x v="1"/>
    <s v="C664"/>
    <x v="383"/>
    <s v="B1471"/>
    <x v="893"/>
    <x v="1"/>
    <n v="52.93"/>
    <n v="2"/>
    <n v="105.86"/>
    <x v="0"/>
    <x v="1"/>
  </r>
  <r>
    <s v="O3946"/>
    <d v="2024-01-16T00:00:00"/>
    <x v="4"/>
    <x v="11"/>
    <x v="1"/>
    <s v="C202"/>
    <x v="1098"/>
    <s v="B1607"/>
    <x v="747"/>
    <x v="0"/>
    <n v="15.23"/>
    <n v="2"/>
    <n v="30.46"/>
    <x v="0"/>
    <x v="2"/>
  </r>
  <r>
    <s v="O3844"/>
    <d v="2024-08-05T00:00:00"/>
    <x v="1"/>
    <x v="8"/>
    <x v="1"/>
    <s v="C501"/>
    <x v="686"/>
    <s v="B1040"/>
    <x v="678"/>
    <x v="0"/>
    <n v="26.55"/>
    <n v="1"/>
    <n v="26.55"/>
    <x v="0"/>
    <x v="2"/>
  </r>
  <r>
    <s v="O2051"/>
    <d v="2024-10-09T00:00:00"/>
    <x v="3"/>
    <x v="10"/>
    <x v="1"/>
    <s v="C428"/>
    <x v="395"/>
    <s v="B1842"/>
    <x v="1168"/>
    <x v="1"/>
    <n v="26.14"/>
    <n v="4"/>
    <n v="104.56"/>
    <x v="3"/>
    <x v="2"/>
  </r>
  <r>
    <s v="O2082"/>
    <d v="2023-04-27T00:00:00"/>
    <x v="5"/>
    <x v="7"/>
    <x v="2"/>
    <s v="C317"/>
    <x v="981"/>
    <s v="B1376"/>
    <x v="768"/>
    <x v="2"/>
    <n v="45.95"/>
    <n v="5"/>
    <n v="229.75"/>
    <x v="1"/>
    <x v="0"/>
  </r>
  <r>
    <s v="O1395"/>
    <d v="2023-12-11T00:00:00"/>
    <x v="1"/>
    <x v="9"/>
    <x v="2"/>
    <s v="C437"/>
    <x v="1014"/>
    <s v="B1256"/>
    <x v="1026"/>
    <x v="2"/>
    <n v="27.11"/>
    <n v="3"/>
    <n v="81.33"/>
    <x v="2"/>
    <x v="3"/>
  </r>
  <r>
    <s v="O3166"/>
    <d v="2024-05-22T00:00:00"/>
    <x v="3"/>
    <x v="4"/>
    <x v="1"/>
    <s v="C159"/>
    <x v="783"/>
    <s v="B1761"/>
    <x v="478"/>
    <x v="2"/>
    <n v="45.49"/>
    <n v="4"/>
    <n v="181.96"/>
    <x v="2"/>
    <x v="1"/>
  </r>
  <r>
    <s v="O2708"/>
    <d v="2025-07-29T00:00:00"/>
    <x v="4"/>
    <x v="2"/>
    <x v="0"/>
    <s v="C876"/>
    <x v="191"/>
    <s v="B1240"/>
    <x v="644"/>
    <x v="2"/>
    <n v="14.41"/>
    <n v="3"/>
    <n v="43.23"/>
    <x v="0"/>
    <x v="3"/>
  </r>
  <r>
    <s v="O3082"/>
    <d v="2023-09-18T00:00:00"/>
    <x v="1"/>
    <x v="6"/>
    <x v="2"/>
    <s v="C936"/>
    <x v="369"/>
    <s v="B1995"/>
    <x v="447"/>
    <x v="2"/>
    <n v="13.03"/>
    <n v="5"/>
    <n v="65.150000000000006"/>
    <x v="1"/>
    <x v="2"/>
  </r>
  <r>
    <s v="O1666"/>
    <d v="2024-01-15T00:00:00"/>
    <x v="1"/>
    <x v="11"/>
    <x v="1"/>
    <s v="C191"/>
    <x v="1124"/>
    <s v="B1598"/>
    <x v="792"/>
    <x v="0"/>
    <n v="6.21"/>
    <n v="2"/>
    <n v="12.42"/>
    <x v="2"/>
    <x v="0"/>
  </r>
  <r>
    <s v="O2416"/>
    <d v="2024-11-18T00:00:00"/>
    <x v="1"/>
    <x v="5"/>
    <x v="1"/>
    <s v="C572"/>
    <x v="116"/>
    <s v="B1566"/>
    <x v="69"/>
    <x v="2"/>
    <n v="37.61"/>
    <n v="2"/>
    <n v="75.22"/>
    <x v="0"/>
    <x v="7"/>
  </r>
  <r>
    <s v="O2909"/>
    <d v="2023-04-04T00:00:00"/>
    <x v="4"/>
    <x v="7"/>
    <x v="2"/>
    <s v="C531"/>
    <x v="231"/>
    <s v="B1653"/>
    <x v="885"/>
    <x v="0"/>
    <n v="29.78"/>
    <n v="3"/>
    <n v="89.34"/>
    <x v="2"/>
    <x v="0"/>
  </r>
  <r>
    <s v="O1374"/>
    <d v="2024-07-17T00:00:00"/>
    <x v="3"/>
    <x v="2"/>
    <x v="1"/>
    <s v="C575"/>
    <x v="140"/>
    <s v="B1293"/>
    <x v="537"/>
    <x v="2"/>
    <n v="28.73"/>
    <n v="2"/>
    <n v="57.46"/>
    <x v="3"/>
    <x v="7"/>
  </r>
  <r>
    <s v="O2755"/>
    <d v="2022-09-10T00:00:00"/>
    <x v="6"/>
    <x v="6"/>
    <x v="3"/>
    <s v="C236"/>
    <x v="738"/>
    <s v="B1729"/>
    <x v="31"/>
    <x v="0"/>
    <n v="7.67"/>
    <n v="1"/>
    <n v="7.67"/>
    <x v="2"/>
    <x v="6"/>
  </r>
  <r>
    <s v="O2894"/>
    <d v="2023-12-07T00:00:00"/>
    <x v="5"/>
    <x v="9"/>
    <x v="2"/>
    <s v="C958"/>
    <x v="270"/>
    <s v="B1329"/>
    <x v="1073"/>
    <x v="2"/>
    <n v="44.06"/>
    <n v="1"/>
    <n v="44.06"/>
    <x v="2"/>
    <x v="6"/>
  </r>
  <r>
    <s v="O3810"/>
    <d v="2023-06-07T00:00:00"/>
    <x v="3"/>
    <x v="1"/>
    <x v="2"/>
    <s v="C230"/>
    <x v="774"/>
    <s v="B1563"/>
    <x v="98"/>
    <x v="0"/>
    <n v="29.22"/>
    <n v="4"/>
    <n v="116.88"/>
    <x v="0"/>
    <x v="2"/>
  </r>
  <r>
    <s v="O3578"/>
    <d v="2023-02-11T00:00:00"/>
    <x v="6"/>
    <x v="3"/>
    <x v="2"/>
    <s v="C538"/>
    <x v="177"/>
    <s v="B1489"/>
    <x v="470"/>
    <x v="2"/>
    <n v="9.2799999999999994"/>
    <n v="5"/>
    <n v="46.4"/>
    <x v="0"/>
    <x v="5"/>
  </r>
  <r>
    <s v="O2744"/>
    <d v="2023-01-17T00:00:00"/>
    <x v="4"/>
    <x v="11"/>
    <x v="2"/>
    <s v="C316"/>
    <x v="1071"/>
    <s v="B1056"/>
    <x v="490"/>
    <x v="1"/>
    <n v="19.690000000000001"/>
    <n v="2"/>
    <n v="39.380000000000003"/>
    <x v="2"/>
    <x v="2"/>
  </r>
  <r>
    <s v="O2659"/>
    <d v="2022-12-01T00:00:00"/>
    <x v="5"/>
    <x v="9"/>
    <x v="3"/>
    <s v="C376"/>
    <x v="1028"/>
    <s v="B1297"/>
    <x v="289"/>
    <x v="0"/>
    <n v="21.62"/>
    <n v="5"/>
    <n v="108.1"/>
    <x v="2"/>
    <x v="6"/>
  </r>
  <r>
    <s v="O3868"/>
    <d v="2025-08-11T00:00:00"/>
    <x v="1"/>
    <x v="8"/>
    <x v="0"/>
    <s v="C100"/>
    <x v="720"/>
    <s v="B1610"/>
    <x v="428"/>
    <x v="3"/>
    <n v="36.31"/>
    <n v="1"/>
    <n v="36.31"/>
    <x v="0"/>
    <x v="5"/>
  </r>
  <r>
    <s v="O1198"/>
    <d v="2023-11-07T00:00:00"/>
    <x v="4"/>
    <x v="5"/>
    <x v="2"/>
    <s v="C660"/>
    <x v="530"/>
    <s v="B1307"/>
    <x v="993"/>
    <x v="0"/>
    <n v="43.78"/>
    <n v="3"/>
    <n v="131.34"/>
    <x v="3"/>
    <x v="7"/>
  </r>
  <r>
    <s v="O3953"/>
    <d v="2024-11-28T00:00:00"/>
    <x v="5"/>
    <x v="5"/>
    <x v="1"/>
    <s v="C558"/>
    <x v="648"/>
    <s v="B1102"/>
    <x v="76"/>
    <x v="0"/>
    <n v="33.29"/>
    <n v="3"/>
    <n v="99.87"/>
    <x v="2"/>
    <x v="1"/>
  </r>
  <r>
    <s v="O2792"/>
    <d v="2022-09-23T00:00:00"/>
    <x v="2"/>
    <x v="6"/>
    <x v="3"/>
    <s v="C811"/>
    <x v="168"/>
    <s v="B1861"/>
    <x v="725"/>
    <x v="2"/>
    <n v="25.81"/>
    <n v="4"/>
    <n v="103.24"/>
    <x v="2"/>
    <x v="2"/>
  </r>
  <r>
    <s v="O3823"/>
    <d v="2022-10-04T00:00:00"/>
    <x v="4"/>
    <x v="10"/>
    <x v="3"/>
    <s v="C517"/>
    <x v="487"/>
    <s v="B1471"/>
    <x v="736"/>
    <x v="2"/>
    <n v="37.6"/>
    <n v="3"/>
    <n v="112.8"/>
    <x v="0"/>
    <x v="1"/>
  </r>
  <r>
    <s v="O1155"/>
    <d v="2024-06-12T00:00:00"/>
    <x v="3"/>
    <x v="1"/>
    <x v="1"/>
    <s v="C265"/>
    <x v="816"/>
    <s v="B1018"/>
    <x v="140"/>
    <x v="2"/>
    <n v="12.53"/>
    <n v="2"/>
    <n v="25.06"/>
    <x v="1"/>
    <x v="7"/>
  </r>
  <r>
    <s v="O3434"/>
    <d v="2024-09-08T00:00:00"/>
    <x v="0"/>
    <x v="6"/>
    <x v="1"/>
    <s v="C875"/>
    <x v="28"/>
    <s v="B1098"/>
    <x v="1091"/>
    <x v="2"/>
    <n v="16.440000000000001"/>
    <n v="2"/>
    <n v="32.880000000000003"/>
    <x v="1"/>
    <x v="2"/>
  </r>
  <r>
    <s v="O1646"/>
    <d v="2023-01-08T00:00:00"/>
    <x v="0"/>
    <x v="11"/>
    <x v="2"/>
    <s v="C281"/>
    <x v="379"/>
    <s v="B1925"/>
    <x v="1014"/>
    <x v="1"/>
    <n v="23.35"/>
    <n v="4"/>
    <n v="93.4"/>
    <x v="0"/>
    <x v="7"/>
  </r>
  <r>
    <s v="O2209"/>
    <d v="2024-01-11T00:00:00"/>
    <x v="5"/>
    <x v="11"/>
    <x v="1"/>
    <s v="C948"/>
    <x v="358"/>
    <s v="B1832"/>
    <x v="42"/>
    <x v="2"/>
    <n v="31.18"/>
    <n v="5"/>
    <n v="155.9"/>
    <x v="2"/>
    <x v="3"/>
  </r>
  <r>
    <s v="O2973"/>
    <d v="2025-02-11T00:00:00"/>
    <x v="4"/>
    <x v="3"/>
    <x v="0"/>
    <s v="C908"/>
    <x v="228"/>
    <s v="B1883"/>
    <x v="859"/>
    <x v="2"/>
    <n v="22.44"/>
    <n v="3"/>
    <n v="67.319999999999993"/>
    <x v="0"/>
    <x v="2"/>
  </r>
  <r>
    <s v="O2220"/>
    <d v="2024-11-30T00:00:00"/>
    <x v="6"/>
    <x v="5"/>
    <x v="1"/>
    <s v="C354"/>
    <x v="531"/>
    <s v="B1313"/>
    <x v="1156"/>
    <x v="0"/>
    <n v="56.66"/>
    <n v="1"/>
    <n v="56.66"/>
    <x v="0"/>
    <x v="6"/>
  </r>
  <r>
    <s v="O1629"/>
    <d v="2024-09-05T00:00:00"/>
    <x v="5"/>
    <x v="6"/>
    <x v="1"/>
    <s v="C962"/>
    <x v="152"/>
    <s v="B1606"/>
    <x v="1169"/>
    <x v="0"/>
    <n v="12.43"/>
    <n v="4"/>
    <n v="49.72"/>
    <x v="2"/>
    <x v="3"/>
  </r>
  <r>
    <s v="O2258"/>
    <d v="2023-05-13T00:00:00"/>
    <x v="6"/>
    <x v="4"/>
    <x v="2"/>
    <s v="C540"/>
    <x v="338"/>
    <s v="B1767"/>
    <x v="1112"/>
    <x v="3"/>
    <n v="12.65"/>
    <n v="5"/>
    <n v="63.25"/>
    <x v="0"/>
    <x v="5"/>
  </r>
  <r>
    <s v="O3974"/>
    <d v="2024-04-10T00:00:00"/>
    <x v="3"/>
    <x v="7"/>
    <x v="1"/>
    <s v="C303"/>
    <x v="298"/>
    <s v="B1195"/>
    <x v="50"/>
    <x v="0"/>
    <n v="11.49"/>
    <n v="1"/>
    <n v="11.49"/>
    <x v="1"/>
    <x v="2"/>
  </r>
  <r>
    <s v="O1758"/>
    <d v="2023-09-20T00:00:00"/>
    <x v="3"/>
    <x v="6"/>
    <x v="2"/>
    <s v="C569"/>
    <x v="1161"/>
    <s v="B1426"/>
    <x v="1170"/>
    <x v="2"/>
    <n v="33.81"/>
    <n v="1"/>
    <n v="33.81"/>
    <x v="2"/>
    <x v="0"/>
  </r>
  <r>
    <s v="O3441"/>
    <d v="2025-08-13T00:00:00"/>
    <x v="3"/>
    <x v="8"/>
    <x v="0"/>
    <s v="C256"/>
    <x v="1015"/>
    <s v="B1434"/>
    <x v="550"/>
    <x v="2"/>
    <n v="37.68"/>
    <n v="1"/>
    <n v="37.68"/>
    <x v="0"/>
    <x v="2"/>
  </r>
  <r>
    <s v="O1244"/>
    <d v="2023-06-02T00:00:00"/>
    <x v="2"/>
    <x v="1"/>
    <x v="2"/>
    <s v="C207"/>
    <x v="350"/>
    <s v="B1135"/>
    <x v="1098"/>
    <x v="0"/>
    <n v="32.18"/>
    <n v="4"/>
    <n v="128.72"/>
    <x v="0"/>
    <x v="7"/>
  </r>
  <r>
    <s v="O1471"/>
    <d v="2023-09-24T00:00:00"/>
    <x v="0"/>
    <x v="6"/>
    <x v="2"/>
    <s v="C884"/>
    <x v="921"/>
    <s v="B1179"/>
    <x v="652"/>
    <x v="1"/>
    <n v="46.44"/>
    <n v="3"/>
    <n v="139.32"/>
    <x v="1"/>
    <x v="4"/>
  </r>
  <r>
    <s v="O2544"/>
    <d v="2024-07-08T00:00:00"/>
    <x v="1"/>
    <x v="2"/>
    <x v="1"/>
    <s v="C992"/>
    <x v="127"/>
    <s v="B1837"/>
    <x v="1072"/>
    <x v="2"/>
    <n v="19.89"/>
    <n v="5"/>
    <n v="99.45"/>
    <x v="0"/>
    <x v="7"/>
  </r>
  <r>
    <s v="O2783"/>
    <d v="2023-11-13T00:00:00"/>
    <x v="1"/>
    <x v="5"/>
    <x v="2"/>
    <s v="C350"/>
    <x v="453"/>
    <s v="B1088"/>
    <x v="582"/>
    <x v="1"/>
    <n v="40.380000000000003"/>
    <n v="5"/>
    <n v="201.9"/>
    <x v="0"/>
    <x v="0"/>
  </r>
  <r>
    <s v="O2904"/>
    <d v="2025-03-14T00:00:00"/>
    <x v="2"/>
    <x v="0"/>
    <x v="0"/>
    <s v="C996"/>
    <x v="452"/>
    <s v="B1730"/>
    <x v="113"/>
    <x v="3"/>
    <n v="29.19"/>
    <n v="4"/>
    <n v="116.76"/>
    <x v="2"/>
    <x v="0"/>
  </r>
  <r>
    <s v="O2058"/>
    <d v="2023-01-07T00:00:00"/>
    <x v="6"/>
    <x v="11"/>
    <x v="2"/>
    <s v="C100"/>
    <x v="638"/>
    <s v="B1963"/>
    <x v="1171"/>
    <x v="3"/>
    <n v="34.19"/>
    <n v="5"/>
    <n v="170.95"/>
    <x v="0"/>
    <x v="3"/>
  </r>
  <r>
    <s v="O3305"/>
    <d v="2024-08-31T00:00:00"/>
    <x v="6"/>
    <x v="8"/>
    <x v="1"/>
    <s v="C344"/>
    <x v="965"/>
    <s v="B1757"/>
    <x v="975"/>
    <x v="0"/>
    <n v="42.94"/>
    <n v="3"/>
    <n v="128.82"/>
    <x v="2"/>
    <x v="7"/>
  </r>
  <r>
    <s v="O2516"/>
    <d v="2022-10-02T00:00:00"/>
    <x v="0"/>
    <x v="10"/>
    <x v="3"/>
    <s v="C877"/>
    <x v="337"/>
    <s v="B1080"/>
    <x v="295"/>
    <x v="0"/>
    <n v="46.12"/>
    <n v="5"/>
    <n v="230.6"/>
    <x v="2"/>
    <x v="2"/>
  </r>
  <r>
    <s v="O3906"/>
    <d v="2024-04-12T00:00:00"/>
    <x v="2"/>
    <x v="7"/>
    <x v="1"/>
    <s v="C448"/>
    <x v="941"/>
    <s v="B1169"/>
    <x v="471"/>
    <x v="2"/>
    <n v="28.64"/>
    <n v="1"/>
    <n v="28.64"/>
    <x v="0"/>
    <x v="6"/>
  </r>
  <r>
    <s v="O3147"/>
    <d v="2024-04-22T00:00:00"/>
    <x v="1"/>
    <x v="7"/>
    <x v="1"/>
    <s v="C535"/>
    <x v="727"/>
    <s v="B1377"/>
    <x v="198"/>
    <x v="0"/>
    <n v="27.85"/>
    <n v="4"/>
    <n v="111.4"/>
    <x v="1"/>
    <x v="1"/>
  </r>
  <r>
    <s v="O1433"/>
    <d v="2023-06-25T00:00:00"/>
    <x v="0"/>
    <x v="1"/>
    <x v="2"/>
    <s v="C345"/>
    <x v="1162"/>
    <s v="B1583"/>
    <x v="497"/>
    <x v="0"/>
    <n v="10.34"/>
    <n v="3"/>
    <n v="31.02"/>
    <x v="3"/>
    <x v="0"/>
  </r>
  <r>
    <s v="O3988"/>
    <d v="2025-05-28T00:00:00"/>
    <x v="3"/>
    <x v="4"/>
    <x v="0"/>
    <s v="C958"/>
    <x v="270"/>
    <s v="B1364"/>
    <x v="821"/>
    <x v="3"/>
    <n v="16.809999999999999"/>
    <n v="1"/>
    <n v="16.809999999999999"/>
    <x v="2"/>
    <x v="2"/>
  </r>
  <r>
    <s v="O2381"/>
    <d v="2023-11-11T00:00:00"/>
    <x v="6"/>
    <x v="5"/>
    <x v="2"/>
    <s v="C438"/>
    <x v="184"/>
    <s v="B1240"/>
    <x v="644"/>
    <x v="2"/>
    <n v="15.99"/>
    <n v="3"/>
    <n v="47.97"/>
    <x v="2"/>
    <x v="2"/>
  </r>
  <r>
    <s v="O1208"/>
    <d v="2023-05-10T00:00:00"/>
    <x v="3"/>
    <x v="4"/>
    <x v="2"/>
    <s v="C351"/>
    <x v="966"/>
    <s v="B1074"/>
    <x v="952"/>
    <x v="3"/>
    <n v="6.22"/>
    <n v="5"/>
    <n v="31.1"/>
    <x v="2"/>
    <x v="3"/>
  </r>
  <r>
    <s v="O1079"/>
    <d v="2023-08-28T00:00:00"/>
    <x v="1"/>
    <x v="8"/>
    <x v="2"/>
    <s v="C166"/>
    <x v="342"/>
    <s v="B1303"/>
    <x v="1158"/>
    <x v="0"/>
    <n v="22.46"/>
    <n v="3"/>
    <n v="67.38"/>
    <x v="3"/>
    <x v="2"/>
  </r>
  <r>
    <s v="O1371"/>
    <d v="2024-03-08T00:00:00"/>
    <x v="2"/>
    <x v="0"/>
    <x v="1"/>
    <s v="C774"/>
    <x v="25"/>
    <s v="B1544"/>
    <x v="1172"/>
    <x v="0"/>
    <n v="41.27"/>
    <n v="2"/>
    <n v="82.54"/>
    <x v="1"/>
    <x v="7"/>
  </r>
  <r>
    <s v="O2846"/>
    <d v="2025-03-17T00:00:00"/>
    <x v="1"/>
    <x v="0"/>
    <x v="0"/>
    <s v="C883"/>
    <x v="1106"/>
    <s v="B1293"/>
    <x v="537"/>
    <x v="0"/>
    <n v="23.53"/>
    <n v="4"/>
    <n v="94.12"/>
    <x v="2"/>
    <x v="5"/>
  </r>
  <r>
    <s v="O1056"/>
    <d v="2024-11-23T00:00:00"/>
    <x v="6"/>
    <x v="5"/>
    <x v="1"/>
    <s v="C712"/>
    <x v="1163"/>
    <s v="B1429"/>
    <x v="1132"/>
    <x v="0"/>
    <n v="7.9"/>
    <n v="1"/>
    <n v="7.9"/>
    <x v="0"/>
    <x v="3"/>
  </r>
  <r>
    <s v="O3049"/>
    <d v="2023-08-14T00:00:00"/>
    <x v="1"/>
    <x v="8"/>
    <x v="2"/>
    <s v="C783"/>
    <x v="575"/>
    <s v="B1462"/>
    <x v="335"/>
    <x v="2"/>
    <n v="22.24"/>
    <n v="2"/>
    <n v="44.48"/>
    <x v="1"/>
    <x v="2"/>
  </r>
  <r>
    <s v="O1277"/>
    <d v="2023-05-25T00:00:00"/>
    <x v="5"/>
    <x v="4"/>
    <x v="2"/>
    <s v="C133"/>
    <x v="731"/>
    <s v="B1783"/>
    <x v="1018"/>
    <x v="1"/>
    <n v="8.75"/>
    <n v="1"/>
    <n v="8.75"/>
    <x v="1"/>
    <x v="2"/>
  </r>
  <r>
    <s v="O2431"/>
    <d v="2024-08-14T00:00:00"/>
    <x v="3"/>
    <x v="8"/>
    <x v="1"/>
    <s v="C868"/>
    <x v="519"/>
    <s v="B1376"/>
    <x v="768"/>
    <x v="0"/>
    <n v="50.25"/>
    <n v="3"/>
    <n v="150.75"/>
    <x v="1"/>
    <x v="0"/>
  </r>
  <r>
    <s v="O3938"/>
    <d v="2024-08-30T00:00:00"/>
    <x v="2"/>
    <x v="8"/>
    <x v="1"/>
    <s v="C523"/>
    <x v="1103"/>
    <s v="B1536"/>
    <x v="624"/>
    <x v="2"/>
    <n v="19.22"/>
    <n v="2"/>
    <n v="38.44"/>
    <x v="2"/>
    <x v="2"/>
  </r>
  <r>
    <s v="O3682"/>
    <d v="2024-04-08T00:00:00"/>
    <x v="1"/>
    <x v="7"/>
    <x v="1"/>
    <s v="C235"/>
    <x v="294"/>
    <s v="B1503"/>
    <x v="714"/>
    <x v="0"/>
    <n v="16.91"/>
    <n v="4"/>
    <n v="67.64"/>
    <x v="0"/>
    <x v="3"/>
  </r>
  <r>
    <s v="O3748"/>
    <d v="2023-10-02T00:00:00"/>
    <x v="1"/>
    <x v="10"/>
    <x v="2"/>
    <s v="C791"/>
    <x v="596"/>
    <s v="B1844"/>
    <x v="618"/>
    <x v="2"/>
    <n v="25.23"/>
    <n v="2"/>
    <n v="50.46"/>
    <x v="0"/>
    <x v="0"/>
  </r>
  <r>
    <s v="O2812"/>
    <d v="2023-09-10T00:00:00"/>
    <x v="0"/>
    <x v="6"/>
    <x v="2"/>
    <s v="C256"/>
    <x v="1015"/>
    <s v="B1080"/>
    <x v="295"/>
    <x v="3"/>
    <n v="34.4"/>
    <n v="1"/>
    <n v="34.4"/>
    <x v="2"/>
    <x v="1"/>
  </r>
  <r>
    <s v="O1808"/>
    <d v="2024-06-11T00:00:00"/>
    <x v="4"/>
    <x v="1"/>
    <x v="1"/>
    <s v="C504"/>
    <x v="528"/>
    <s v="B1218"/>
    <x v="127"/>
    <x v="1"/>
    <n v="22.64"/>
    <n v="5"/>
    <n v="113.2"/>
    <x v="0"/>
    <x v="4"/>
  </r>
  <r>
    <s v="O3916"/>
    <d v="2024-12-04T00:00:00"/>
    <x v="3"/>
    <x v="9"/>
    <x v="1"/>
    <s v="C380"/>
    <x v="691"/>
    <s v="B1138"/>
    <x v="1065"/>
    <x v="1"/>
    <n v="17.41"/>
    <n v="4"/>
    <n v="69.64"/>
    <x v="0"/>
    <x v="0"/>
  </r>
  <r>
    <s v="O3704"/>
    <d v="2023-10-23T00:00:00"/>
    <x v="1"/>
    <x v="10"/>
    <x v="2"/>
    <s v="C371"/>
    <x v="1061"/>
    <s v="B1525"/>
    <x v="996"/>
    <x v="1"/>
    <n v="24.63"/>
    <n v="2"/>
    <n v="49.26"/>
    <x v="2"/>
    <x v="3"/>
  </r>
  <r>
    <s v="O3181"/>
    <d v="2023-06-12T00:00:00"/>
    <x v="1"/>
    <x v="1"/>
    <x v="2"/>
    <s v="C406"/>
    <x v="364"/>
    <s v="B1069"/>
    <x v="12"/>
    <x v="0"/>
    <n v="25.1"/>
    <n v="3"/>
    <n v="75.3"/>
    <x v="2"/>
    <x v="6"/>
  </r>
  <r>
    <s v="O3088"/>
    <d v="2025-07-10T00:00:00"/>
    <x v="5"/>
    <x v="2"/>
    <x v="0"/>
    <s v="C900"/>
    <x v="1053"/>
    <s v="B1874"/>
    <x v="600"/>
    <x v="2"/>
    <n v="44.39"/>
    <n v="2"/>
    <n v="88.78"/>
    <x v="0"/>
    <x v="2"/>
  </r>
  <r>
    <s v="O3162"/>
    <d v="2023-04-18T00:00:00"/>
    <x v="4"/>
    <x v="7"/>
    <x v="2"/>
    <s v="C509"/>
    <x v="750"/>
    <s v="B1061"/>
    <x v="938"/>
    <x v="3"/>
    <n v="32.21"/>
    <n v="5"/>
    <n v="161.05000000000001"/>
    <x v="1"/>
    <x v="6"/>
  </r>
  <r>
    <s v="O1383"/>
    <d v="2023-04-03T00:00:00"/>
    <x v="1"/>
    <x v="7"/>
    <x v="2"/>
    <s v="C569"/>
    <x v="115"/>
    <s v="B1861"/>
    <x v="725"/>
    <x v="3"/>
    <n v="29.25"/>
    <n v="4"/>
    <n v="117"/>
    <x v="1"/>
    <x v="4"/>
  </r>
  <r>
    <s v="O3901"/>
    <d v="2024-03-28T00:00:00"/>
    <x v="5"/>
    <x v="0"/>
    <x v="1"/>
    <s v="C186"/>
    <x v="508"/>
    <s v="B1463"/>
    <x v="863"/>
    <x v="2"/>
    <n v="11.44"/>
    <n v="3"/>
    <n v="34.32"/>
    <x v="0"/>
    <x v="7"/>
  </r>
  <r>
    <s v="O3316"/>
    <d v="2025-07-09T00:00:00"/>
    <x v="3"/>
    <x v="2"/>
    <x v="0"/>
    <s v="C780"/>
    <x v="940"/>
    <s v="B1895"/>
    <x v="296"/>
    <x v="0"/>
    <n v="12.79"/>
    <n v="3"/>
    <n v="38.369999999999997"/>
    <x v="0"/>
    <x v="7"/>
  </r>
  <r>
    <s v="O1194"/>
    <d v="2024-05-24T00:00:00"/>
    <x v="2"/>
    <x v="4"/>
    <x v="1"/>
    <s v="C139"/>
    <x v="1164"/>
    <s v="B1560"/>
    <x v="178"/>
    <x v="1"/>
    <n v="18.47"/>
    <n v="4"/>
    <n v="73.88"/>
    <x v="1"/>
    <x v="3"/>
  </r>
  <r>
    <s v="O3243"/>
    <d v="2023-04-22T00:00:00"/>
    <x v="6"/>
    <x v="7"/>
    <x v="2"/>
    <s v="C864"/>
    <x v="627"/>
    <s v="B1031"/>
    <x v="1148"/>
    <x v="2"/>
    <n v="19.28"/>
    <n v="5"/>
    <n v="96.4"/>
    <x v="2"/>
    <x v="2"/>
  </r>
  <r>
    <s v="O2241"/>
    <d v="2022-11-16T00:00:00"/>
    <x v="3"/>
    <x v="5"/>
    <x v="3"/>
    <s v="C871"/>
    <x v="334"/>
    <s v="B1612"/>
    <x v="205"/>
    <x v="1"/>
    <n v="25.85"/>
    <n v="5"/>
    <n v="129.25"/>
    <x v="2"/>
    <x v="2"/>
  </r>
  <r>
    <s v="O2008"/>
    <d v="2024-06-27T00:00:00"/>
    <x v="5"/>
    <x v="1"/>
    <x v="1"/>
    <s v="C478"/>
    <x v="19"/>
    <s v="B1009"/>
    <x v="1173"/>
    <x v="2"/>
    <n v="23.59"/>
    <n v="2"/>
    <n v="47.18"/>
    <x v="1"/>
    <x v="7"/>
  </r>
  <r>
    <s v="O3274"/>
    <d v="2023-12-04T00:00:00"/>
    <x v="1"/>
    <x v="9"/>
    <x v="2"/>
    <s v="C660"/>
    <x v="642"/>
    <s v="B1165"/>
    <x v="1054"/>
    <x v="3"/>
    <n v="9.5"/>
    <n v="2"/>
    <n v="19"/>
    <x v="0"/>
    <x v="2"/>
  </r>
  <r>
    <s v="O2891"/>
    <d v="2023-12-13T00:00:00"/>
    <x v="3"/>
    <x v="9"/>
    <x v="2"/>
    <s v="C457"/>
    <x v="701"/>
    <s v="B1999"/>
    <x v="818"/>
    <x v="1"/>
    <n v="39.69"/>
    <n v="2"/>
    <n v="79.38"/>
    <x v="2"/>
    <x v="7"/>
  </r>
  <r>
    <s v="O1512"/>
    <d v="2023-11-01T00:00:00"/>
    <x v="3"/>
    <x v="5"/>
    <x v="2"/>
    <s v="C828"/>
    <x v="1033"/>
    <s v="B1996"/>
    <x v="1174"/>
    <x v="2"/>
    <n v="30.08"/>
    <n v="3"/>
    <n v="90.24"/>
    <x v="0"/>
    <x v="1"/>
  </r>
  <r>
    <s v="O3716"/>
    <d v="2023-05-02T00:00:00"/>
    <x v="4"/>
    <x v="4"/>
    <x v="2"/>
    <s v="C983"/>
    <x v="44"/>
    <s v="B1773"/>
    <x v="607"/>
    <x v="1"/>
    <n v="42.43"/>
    <n v="2"/>
    <n v="84.86"/>
    <x v="2"/>
    <x v="6"/>
  </r>
  <r>
    <s v="O3776"/>
    <d v="2025-02-11T00:00:00"/>
    <x v="4"/>
    <x v="3"/>
    <x v="0"/>
    <s v="C127"/>
    <x v="109"/>
    <s v="B1419"/>
    <x v="896"/>
    <x v="2"/>
    <n v="40.07"/>
    <n v="4"/>
    <n v="160.28"/>
    <x v="0"/>
    <x v="5"/>
  </r>
  <r>
    <s v="O3949"/>
    <d v="2025-02-19T00:00:00"/>
    <x v="3"/>
    <x v="3"/>
    <x v="0"/>
    <s v="C488"/>
    <x v="537"/>
    <s v="B1042"/>
    <x v="785"/>
    <x v="2"/>
    <n v="16.75"/>
    <n v="1"/>
    <n v="16.75"/>
    <x v="2"/>
    <x v="6"/>
  </r>
  <r>
    <s v="O2643"/>
    <d v="2024-06-28T00:00:00"/>
    <x v="2"/>
    <x v="1"/>
    <x v="1"/>
    <s v="C150"/>
    <x v="658"/>
    <s v="B1293"/>
    <x v="537"/>
    <x v="2"/>
    <n v="26.82"/>
    <n v="5"/>
    <n v="134.1"/>
    <x v="0"/>
    <x v="7"/>
  </r>
  <r>
    <s v="O1661"/>
    <d v="2024-08-07T00:00:00"/>
    <x v="3"/>
    <x v="8"/>
    <x v="1"/>
    <s v="C960"/>
    <x v="1165"/>
    <s v="B1855"/>
    <x v="872"/>
    <x v="2"/>
    <n v="17.29"/>
    <n v="2"/>
    <n v="34.58"/>
    <x v="3"/>
    <x v="4"/>
  </r>
  <r>
    <s v="O1816"/>
    <d v="2023-09-28T00:00:00"/>
    <x v="5"/>
    <x v="6"/>
    <x v="2"/>
    <s v="C830"/>
    <x v="138"/>
    <s v="B1261"/>
    <x v="54"/>
    <x v="3"/>
    <n v="11.35"/>
    <n v="3"/>
    <n v="34.049999999999997"/>
    <x v="1"/>
    <x v="3"/>
  </r>
  <r>
    <s v="O3383"/>
    <d v="2023-05-01T00:00:00"/>
    <x v="1"/>
    <x v="4"/>
    <x v="2"/>
    <s v="C361"/>
    <x v="502"/>
    <s v="B1736"/>
    <x v="170"/>
    <x v="3"/>
    <n v="14.44"/>
    <n v="3"/>
    <n v="43.32"/>
    <x v="1"/>
    <x v="2"/>
  </r>
  <r>
    <s v="O3294"/>
    <d v="2024-08-01T00:00:00"/>
    <x v="5"/>
    <x v="8"/>
    <x v="1"/>
    <s v="C492"/>
    <x v="704"/>
    <s v="B1203"/>
    <x v="345"/>
    <x v="0"/>
    <n v="54.34"/>
    <n v="4"/>
    <n v="217.36"/>
    <x v="1"/>
    <x v="5"/>
  </r>
  <r>
    <s v="O1664"/>
    <d v="2024-10-20T00:00:00"/>
    <x v="0"/>
    <x v="10"/>
    <x v="1"/>
    <s v="C100"/>
    <x v="198"/>
    <s v="B1947"/>
    <x v="828"/>
    <x v="0"/>
    <n v="12.52"/>
    <n v="4"/>
    <n v="50.08"/>
    <x v="2"/>
    <x v="0"/>
  </r>
  <r>
    <s v="O2056"/>
    <d v="2024-05-09T00:00:00"/>
    <x v="5"/>
    <x v="4"/>
    <x v="1"/>
    <s v="C744"/>
    <x v="1086"/>
    <s v="B1739"/>
    <x v="152"/>
    <x v="0"/>
    <n v="6.8"/>
    <n v="5"/>
    <n v="34"/>
    <x v="3"/>
    <x v="2"/>
  </r>
  <r>
    <s v="O1324"/>
    <d v="2023-11-28T00:00:00"/>
    <x v="4"/>
    <x v="5"/>
    <x v="2"/>
    <s v="C998"/>
    <x v="1166"/>
    <s v="B1497"/>
    <x v="717"/>
    <x v="0"/>
    <n v="23.9"/>
    <n v="5"/>
    <n v="119.5"/>
    <x v="1"/>
    <x v="7"/>
  </r>
  <r>
    <s v="O3435"/>
    <d v="2023-01-29T00:00:00"/>
    <x v="0"/>
    <x v="11"/>
    <x v="2"/>
    <s v="C426"/>
    <x v="253"/>
    <s v="B1270"/>
    <x v="1113"/>
    <x v="2"/>
    <n v="19.25"/>
    <n v="3"/>
    <n v="57.75"/>
    <x v="0"/>
    <x v="0"/>
  </r>
  <r>
    <s v="O1407"/>
    <d v="2024-07-12T00:00:00"/>
    <x v="2"/>
    <x v="2"/>
    <x v="1"/>
    <s v="C678"/>
    <x v="751"/>
    <s v="B1273"/>
    <x v="1137"/>
    <x v="3"/>
    <n v="41.91"/>
    <n v="2"/>
    <n v="83.82"/>
    <x v="2"/>
    <x v="4"/>
  </r>
  <r>
    <s v="O1749"/>
    <d v="2023-01-10T00:00:00"/>
    <x v="4"/>
    <x v="11"/>
    <x v="2"/>
    <s v="C590"/>
    <x v="1146"/>
    <s v="B1010"/>
    <x v="817"/>
    <x v="0"/>
    <n v="20.52"/>
    <n v="2"/>
    <n v="41.04"/>
    <x v="2"/>
    <x v="7"/>
  </r>
  <r>
    <s v="O2893"/>
    <d v="2022-09-26T00:00:00"/>
    <x v="1"/>
    <x v="6"/>
    <x v="3"/>
    <s v="C862"/>
    <x v="155"/>
    <s v="B1753"/>
    <x v="1092"/>
    <x v="2"/>
    <n v="39.35"/>
    <n v="2"/>
    <n v="78.7"/>
    <x v="0"/>
    <x v="3"/>
  </r>
  <r>
    <s v="O1951"/>
    <d v="2023-12-11T00:00:00"/>
    <x v="1"/>
    <x v="9"/>
    <x v="2"/>
    <s v="C244"/>
    <x v="823"/>
    <s v="B1395"/>
    <x v="153"/>
    <x v="0"/>
    <n v="38.770000000000003"/>
    <n v="5"/>
    <n v="193.85"/>
    <x v="2"/>
    <x v="3"/>
  </r>
  <r>
    <s v="O2915"/>
    <d v="2024-08-05T00:00:00"/>
    <x v="1"/>
    <x v="8"/>
    <x v="1"/>
    <s v="C412"/>
    <x v="713"/>
    <s v="B1490"/>
    <x v="180"/>
    <x v="0"/>
    <n v="18.89"/>
    <n v="1"/>
    <n v="18.89"/>
    <x v="2"/>
    <x v="2"/>
  </r>
  <r>
    <s v="O3009"/>
    <d v="2023-02-04T00:00:00"/>
    <x v="6"/>
    <x v="3"/>
    <x v="2"/>
    <s v="C196"/>
    <x v="21"/>
    <s v="B1517"/>
    <x v="923"/>
    <x v="2"/>
    <n v="43.4"/>
    <n v="2"/>
    <n v="86.8"/>
    <x v="2"/>
    <x v="6"/>
  </r>
  <r>
    <s v="O3024"/>
    <d v="2023-09-03T00:00:00"/>
    <x v="0"/>
    <x v="6"/>
    <x v="2"/>
    <s v="C239"/>
    <x v="1107"/>
    <s v="B1028"/>
    <x v="961"/>
    <x v="0"/>
    <n v="25.89"/>
    <n v="3"/>
    <n v="77.67"/>
    <x v="2"/>
    <x v="0"/>
  </r>
  <r>
    <s v="O1254"/>
    <d v="2023-10-07T00:00:00"/>
    <x v="6"/>
    <x v="10"/>
    <x v="2"/>
    <s v="C177"/>
    <x v="100"/>
    <s v="B1908"/>
    <x v="1154"/>
    <x v="0"/>
    <n v="30.66"/>
    <n v="3"/>
    <n v="91.98"/>
    <x v="1"/>
    <x v="2"/>
  </r>
  <r>
    <s v="O1797"/>
    <d v="2023-05-20T00:00:00"/>
    <x v="6"/>
    <x v="4"/>
    <x v="2"/>
    <s v="C631"/>
    <x v="1123"/>
    <s v="B1679"/>
    <x v="763"/>
    <x v="1"/>
    <n v="8.93"/>
    <n v="2"/>
    <n v="17.86"/>
    <x v="2"/>
    <x v="0"/>
  </r>
  <r>
    <s v="O3571"/>
    <d v="2024-07-07T00:00:00"/>
    <x v="0"/>
    <x v="2"/>
    <x v="1"/>
    <s v="C365"/>
    <x v="654"/>
    <s v="B1911"/>
    <x v="270"/>
    <x v="2"/>
    <n v="37.75"/>
    <n v="4"/>
    <n v="151"/>
    <x v="0"/>
    <x v="5"/>
  </r>
  <r>
    <s v="O3231"/>
    <d v="2023-09-28T00:00:00"/>
    <x v="5"/>
    <x v="6"/>
    <x v="2"/>
    <s v="C939"/>
    <x v="1058"/>
    <s v="B1828"/>
    <x v="1121"/>
    <x v="0"/>
    <n v="22.81"/>
    <n v="5"/>
    <n v="114.05"/>
    <x v="1"/>
    <x v="2"/>
  </r>
  <r>
    <s v="O2260"/>
    <d v="2023-02-28T00:00:00"/>
    <x v="4"/>
    <x v="3"/>
    <x v="2"/>
    <s v="C325"/>
    <x v="496"/>
    <s v="B1576"/>
    <x v="525"/>
    <x v="2"/>
    <n v="7.4"/>
    <n v="3"/>
    <n v="22.2"/>
    <x v="0"/>
    <x v="3"/>
  </r>
  <r>
    <s v="O1209"/>
    <d v="2023-03-04T00:00:00"/>
    <x v="6"/>
    <x v="0"/>
    <x v="2"/>
    <s v="C601"/>
    <x v="159"/>
    <s v="B1027"/>
    <x v="1175"/>
    <x v="2"/>
    <n v="22.88"/>
    <n v="3"/>
    <n v="68.64"/>
    <x v="1"/>
    <x v="4"/>
  </r>
  <r>
    <s v="O2229"/>
    <d v="2025-08-19T00:00:00"/>
    <x v="4"/>
    <x v="8"/>
    <x v="0"/>
    <s v="C758"/>
    <x v="289"/>
    <s v="B1445"/>
    <x v="749"/>
    <x v="0"/>
    <n v="48.16"/>
    <n v="4"/>
    <n v="192.64"/>
    <x v="0"/>
    <x v="5"/>
  </r>
  <r>
    <s v="O3649"/>
    <d v="2024-02-02T00:00:00"/>
    <x v="2"/>
    <x v="3"/>
    <x v="1"/>
    <s v="C504"/>
    <x v="604"/>
    <s v="B1377"/>
    <x v="1044"/>
    <x v="3"/>
    <n v="50.25"/>
    <n v="5"/>
    <n v="251.25"/>
    <x v="1"/>
    <x v="6"/>
  </r>
  <r>
    <s v="O3813"/>
    <d v="2024-11-11T00:00:00"/>
    <x v="1"/>
    <x v="5"/>
    <x v="1"/>
    <s v="C179"/>
    <x v="1115"/>
    <s v="B1544"/>
    <x v="1172"/>
    <x v="0"/>
    <n v="36.43"/>
    <n v="5"/>
    <n v="182.15"/>
    <x v="0"/>
    <x v="0"/>
  </r>
  <r>
    <s v="O1631"/>
    <d v="2023-09-22T00:00:00"/>
    <x v="2"/>
    <x v="6"/>
    <x v="2"/>
    <s v="C435"/>
    <x v="1070"/>
    <s v="B1701"/>
    <x v="486"/>
    <x v="1"/>
    <n v="41.74"/>
    <n v="1"/>
    <n v="41.74"/>
    <x v="3"/>
    <x v="7"/>
  </r>
  <r>
    <s v="O3961"/>
    <d v="2022-11-27T00:00:00"/>
    <x v="0"/>
    <x v="5"/>
    <x v="3"/>
    <s v="C791"/>
    <x v="596"/>
    <s v="B1861"/>
    <x v="725"/>
    <x v="3"/>
    <n v="25.27"/>
    <n v="2"/>
    <n v="50.54"/>
    <x v="0"/>
    <x v="2"/>
  </r>
  <r>
    <s v="O2592"/>
    <d v="2023-11-13T00:00:00"/>
    <x v="1"/>
    <x v="5"/>
    <x v="2"/>
    <s v="C526"/>
    <x v="428"/>
    <s v="B1256"/>
    <x v="1026"/>
    <x v="2"/>
    <n v="27.27"/>
    <n v="2"/>
    <n v="54.54"/>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D72F6-1516-4E98-A209-D60AECD172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G11" firstHeaderRow="1" firstDataRow="1" firstDataCol="1"/>
  <pivotFields count="15">
    <pivotField showAll="0"/>
    <pivotField numFmtId="14" showAll="0"/>
    <pivotField axis="axisRow" showAll="0">
      <items count="8">
        <item x="0"/>
        <item x="1"/>
        <item x="4"/>
        <item x="3"/>
        <item x="5"/>
        <item x="2"/>
        <item x="6"/>
        <item t="default"/>
      </items>
    </pivotField>
    <pivotField showAll="0"/>
    <pivotField showAll="0"/>
    <pivotField showAll="0"/>
    <pivotField showAll="0"/>
    <pivotField showAll="0"/>
    <pivotField showAll="0"/>
    <pivotField showAll="0"/>
    <pivotField numFmtId="44" showAll="0"/>
    <pivotField showAll="0"/>
    <pivotField dataField="1" numFmtId="44" showAll="0"/>
    <pivotField showAll="0"/>
    <pivotField showAll="0">
      <items count="9">
        <item h="1" x="4"/>
        <item h="1" x="1"/>
        <item h="1" x="3"/>
        <item h="1" x="5"/>
        <item h="1" x="7"/>
        <item h="1" x="6"/>
        <item x="0"/>
        <item h="1" x="2"/>
        <item t="default"/>
      </items>
    </pivotField>
  </pivotFields>
  <rowFields count="1">
    <field x="2"/>
  </rowFields>
  <rowItems count="8">
    <i>
      <x/>
    </i>
    <i>
      <x v="1"/>
    </i>
    <i>
      <x v="2"/>
    </i>
    <i>
      <x v="3"/>
    </i>
    <i>
      <x v="4"/>
    </i>
    <i>
      <x v="5"/>
    </i>
    <i>
      <x v="6"/>
    </i>
    <i t="grand">
      <x/>
    </i>
  </rowItems>
  <colItems count="1">
    <i/>
  </colItems>
  <dataFields count="1">
    <dataField name="Total Sales ($USD)" fld="12" baseField="2" baseItem="0" numFmtId="4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4F38E1-1F46-4DB8-A814-ECCF5B1C487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20"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items count="9">
        <item x="4"/>
        <item x="1"/>
        <item x="3"/>
        <item x="5"/>
        <item x="7"/>
        <item x="6"/>
        <item x="0"/>
        <item x="2"/>
        <item t="default"/>
      </items>
    </pivotField>
  </pivotFields>
  <rowFields count="1">
    <field x="14"/>
  </rowFields>
  <rowItems count="9">
    <i>
      <x/>
    </i>
    <i>
      <x v="1"/>
    </i>
    <i>
      <x v="2"/>
    </i>
    <i>
      <x v="3"/>
    </i>
    <i>
      <x v="4"/>
    </i>
    <i>
      <x v="5"/>
    </i>
    <i>
      <x v="6"/>
    </i>
    <i>
      <x v="7"/>
    </i>
    <i t="grand">
      <x/>
    </i>
  </rowItems>
  <colItems count="1">
    <i/>
  </colItems>
  <dataFields count="1">
    <dataField name="Total Sales ($USD)" fld="12" baseField="1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9A5739-DDA1-4581-88AB-8FB431B107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2"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8"/>
  </rowFields>
  <rowItems count="11">
    <i>
      <x v="710"/>
    </i>
    <i>
      <x v="615"/>
    </i>
    <i>
      <x v="334"/>
    </i>
    <i>
      <x v="26"/>
    </i>
    <i>
      <x v="541"/>
    </i>
    <i>
      <x v="722"/>
    </i>
    <i>
      <x v="667"/>
    </i>
    <i>
      <x v="132"/>
    </i>
    <i>
      <x v="766"/>
    </i>
    <i>
      <x v="1003"/>
    </i>
    <i t="grand">
      <x/>
    </i>
  </rowItems>
  <colItems count="1">
    <i/>
  </colItems>
  <dataFields count="1">
    <dataField name="Total Sales ($USD)" fld="12" baseField="8"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84BCDD-E466-4FAA-8A13-AE26A19BB7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3" firstHeaderRow="0" firstDataRow="1" firstDataCol="0"/>
  <pivotFields count="15">
    <pivotField dataField="1"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Items count="1">
    <i/>
  </rowItems>
  <colFields count="1">
    <field x="-2"/>
  </colFields>
  <colItems count="2">
    <i>
      <x/>
    </i>
    <i i="1">
      <x v="1"/>
    </i>
  </colItems>
  <dataFields count="2">
    <dataField name="Total Sales ($USD)" fld="12" baseField="0" baseItem="0" numFmtId="164"/>
    <dataField name="Orders Count" fld="0" subtotal="count" baseField="0" baseItem="1"/>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6039C8-7829-4EC8-8CE0-F1C75660EB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axis="axisRow" showAll="0">
      <items count="5">
        <item x="3"/>
        <item x="2"/>
        <item x="1"/>
        <item x="0"/>
        <item t="default"/>
      </items>
    </pivotField>
    <pivotField showAll="0"/>
    <pivotField showAll="0"/>
    <pivotField showAll="0"/>
    <pivotField showAll="0"/>
    <pivotField showAll="0">
      <items count="5">
        <item x="3"/>
        <item x="1"/>
        <item x="0"/>
        <item x="2"/>
        <item t="default"/>
      </items>
    </pivotField>
    <pivotField dataField="1" numFmtId="44" showAll="0"/>
    <pivotField showAll="0"/>
    <pivotField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4"/>
  </rowFields>
  <rowItems count="5">
    <i>
      <x/>
    </i>
    <i>
      <x v="1"/>
    </i>
    <i>
      <x v="2"/>
    </i>
    <i>
      <x v="3"/>
    </i>
    <i t="grand">
      <x/>
    </i>
  </rowItems>
  <colItems count="1">
    <i/>
  </colItems>
  <dataFields count="1">
    <dataField name="Total Sales ($USD)" fld="10" baseField="4"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A4F0BC-1E31-4862-A1B5-D6AFE2DB01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axis="axisRow" showAll="0" measureFilter="1" sortType="ascending">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6"/>
  </rowFields>
  <rowItems count="6">
    <i>
      <x v="27"/>
    </i>
    <i>
      <x v="912"/>
    </i>
    <i>
      <x v="267"/>
    </i>
    <i>
      <x v="343"/>
    </i>
    <i>
      <x v="876"/>
    </i>
    <i t="grand">
      <x/>
    </i>
  </rowItems>
  <colItems count="1">
    <i/>
  </colItems>
  <dataFields count="1">
    <dataField name="Total Sales ($USD)" fld="12" baseField="6" baseItem="0" numFmtId="4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C7A2A-FF41-481D-A807-6B918AEDB5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32"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4AF0CF-CADB-42FA-A16F-EFE0634714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9"/>
  </rowFields>
  <rowItems count="5">
    <i>
      <x v="2"/>
    </i>
    <i>
      <x v="3"/>
    </i>
    <i>
      <x v="1"/>
    </i>
    <i>
      <x/>
    </i>
    <i t="grand">
      <x/>
    </i>
  </rowItems>
  <colItems count="1">
    <i/>
  </colItems>
  <dataFields count="1">
    <dataField name="Total Sales ($USD)" fld="12" baseField="9" baseItem="2"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DDF1C2-D0CE-4F71-9CF8-AAF0B9333F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P8" firstHeaderRow="0" firstDataRow="1" firstDataCol="1"/>
  <pivotFields count="15">
    <pivotField showAll="0"/>
    <pivotField numFmtId="14" showAll="0"/>
    <pivotField showAll="0"/>
    <pivotField showAll="0"/>
    <pivotField showAll="0"/>
    <pivotField showAll="0"/>
    <pivotField showAll="0"/>
    <pivotField showAll="0"/>
    <pivotField showAll="0"/>
    <pivotField axis="axisRow" showAll="0">
      <items count="5">
        <item x="3"/>
        <item x="1"/>
        <item x="0"/>
        <item x="2"/>
        <item t="default"/>
      </items>
    </pivotField>
    <pivotField numFmtId="44" showAll="0"/>
    <pivotField showAll="0"/>
    <pivotField dataField="1" numFmtId="44" showAll="0"/>
    <pivotField showAll="0"/>
    <pivotField showAll="0"/>
  </pivotFields>
  <rowFields count="1">
    <field x="9"/>
  </rowFields>
  <rowItems count="5">
    <i>
      <x/>
    </i>
    <i>
      <x v="1"/>
    </i>
    <i>
      <x v="2"/>
    </i>
    <i>
      <x v="3"/>
    </i>
    <i t="grand">
      <x/>
    </i>
  </rowItems>
  <colFields count="1">
    <field x="-2"/>
  </colFields>
  <colItems count="5">
    <i>
      <x/>
    </i>
    <i i="1">
      <x v="1"/>
    </i>
    <i i="2">
      <x v="2"/>
    </i>
    <i i="3">
      <x v="3"/>
    </i>
    <i i="4">
      <x v="4"/>
    </i>
  </colItems>
  <dataFields count="5">
    <dataField name="Total Sales" fld="12" baseField="9" baseItem="0" numFmtId="42"/>
    <dataField name="Avg Sales" fld="12" subtotal="average" baseField="9" baseItem="0" numFmtId="44"/>
    <dataField name="Min Sales" fld="12" subtotal="min" baseField="9" baseItem="0" numFmtId="44"/>
    <dataField name="Max Sales" fld="12" subtotal="max" baseField="9" baseItem="0" numFmtId="44"/>
    <dataField name="Contribution In Sales (%)" fld="12"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D82C05-EE80-4C7C-8CD1-13EA13D189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5:I18"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pivotField showAll="0"/>
    <pivotField showAll="0"/>
    <pivotField showAll="0"/>
    <pivotField showAll="0"/>
    <pivotField showAll="0"/>
    <pivotField numFmtId="44" showAll="0"/>
    <pivotField showAll="0"/>
    <pivotField dataField="1" numFmtId="44"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1F219B-E6B9-4059-A737-00225E402D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M7" firstHeaderRow="0"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showAll="0"/>
    <pivotField showAll="0"/>
    <pivotField numFmtId="44" showAll="0"/>
    <pivotField showAll="0"/>
    <pivotField dataField="1" numFmtId="44" showAll="0"/>
    <pivotField showAll="0"/>
    <pivotField showAll="0"/>
  </pivotFields>
  <rowFields count="1">
    <field x="4"/>
  </rowFields>
  <rowItems count="5">
    <i>
      <x/>
    </i>
    <i>
      <x v="1"/>
    </i>
    <i>
      <x v="2"/>
    </i>
    <i>
      <x v="3"/>
    </i>
    <i t="grand">
      <x/>
    </i>
  </rowItems>
  <colFields count="1">
    <field x="-2"/>
  </colFields>
  <colItems count="3">
    <i>
      <x/>
    </i>
    <i i="1">
      <x v="1"/>
    </i>
    <i i="2">
      <x v="2"/>
    </i>
  </colItems>
  <dataFields count="3">
    <dataField name="Orders Count" fld="12" subtotal="count" baseField="4" baseItem="0"/>
    <dataField name="Total Sales" fld="12" baseField="4" baseItem="0" numFmtId="42"/>
    <dataField name="Avg Sales" fld="12" subtotal="average" baseField="4"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C09E2B-BE39-456B-B889-D01833ECDA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12" firstHeaderRow="1"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axis="axisRow" showAll="0" measureFilter="1" sortType="de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2">
    <field x="4"/>
    <field x="8"/>
  </rowFields>
  <rowItems count="9">
    <i>
      <x/>
    </i>
    <i r="1">
      <x v="1003"/>
    </i>
    <i>
      <x v="1"/>
    </i>
    <i r="1">
      <x v="132"/>
    </i>
    <i>
      <x v="2"/>
    </i>
    <i r="1">
      <x v="727"/>
    </i>
    <i>
      <x v="3"/>
    </i>
    <i r="1">
      <x v="869"/>
    </i>
    <i t="grand">
      <x/>
    </i>
  </rowItems>
  <colItems count="1">
    <i/>
  </colItems>
  <dataFields count="1">
    <dataField name="Total Sales" fld="12" baseField="4" baseItem="0" numFmtId="42"/>
  </dataFields>
  <pivotTableStyleInfo name="PivotStyleLight16" showRowHeaders="1" showColHeaders="1" showRowStripes="0" showColStripes="0" showLastColumn="1"/>
  <filters count="1">
    <filter fld="8"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59B9DA-8DCE-4638-88B3-E560768ACE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D13" firstHeaderRow="0" firstDataRow="1" firstDataCol="1"/>
  <pivotFields count="15">
    <pivotField dataField="1" showAll="0"/>
    <pivotField numFmtId="14" showAll="0"/>
    <pivotField showAll="0"/>
    <pivotField showAll="0"/>
    <pivotField showAll="0"/>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1">
    <field x="8"/>
  </rowFields>
  <rowItems count="11">
    <i>
      <x v="710"/>
    </i>
    <i>
      <x v="615"/>
    </i>
    <i>
      <x v="334"/>
    </i>
    <i>
      <x v="26"/>
    </i>
    <i>
      <x v="541"/>
    </i>
    <i>
      <x v="722"/>
    </i>
    <i>
      <x v="667"/>
    </i>
    <i>
      <x v="132"/>
    </i>
    <i>
      <x v="766"/>
    </i>
    <i>
      <x v="1003"/>
    </i>
    <i t="grand">
      <x/>
    </i>
  </rowItems>
  <colFields count="1">
    <field x="-2"/>
  </colFields>
  <colItems count="2">
    <i>
      <x/>
    </i>
    <i i="1">
      <x v="1"/>
    </i>
  </colItems>
  <dataFields count="2">
    <dataField name="Total Sales" fld="12" baseField="8" baseItem="0" numFmtId="42"/>
    <dataField name="Orders Count"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111015-E380-4DF1-BAE8-15DFA3CF5D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M11" firstHeaderRow="1" firstDataRow="1" firstDataCol="1"/>
  <pivotFields count="15">
    <pivotField showAll="0"/>
    <pivotField numFmtId="14" showAll="0"/>
    <pivotField showAll="0"/>
    <pivotField showAll="0"/>
    <pivotField showAll="0">
      <items count="5">
        <item x="3"/>
        <item x="2"/>
        <item x="1"/>
        <item x="0"/>
        <item t="default"/>
      </items>
    </pivotField>
    <pivotField showAll="0"/>
    <pivotField showAll="0">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sortType="ascending">
      <items count="9">
        <item x="4"/>
        <item x="1"/>
        <item x="3"/>
        <item x="5"/>
        <item x="7"/>
        <item x="6"/>
        <item x="0"/>
        <item x="2"/>
        <item t="default"/>
      </items>
      <autoSortScope>
        <pivotArea dataOnly="0" outline="0" fieldPosition="0">
          <references count="1">
            <reference field="4294967294" count="1" selected="0">
              <x v="0"/>
            </reference>
          </references>
        </pivotArea>
      </autoSortScope>
    </pivotField>
  </pivotFields>
  <rowFields count="1">
    <field x="14"/>
  </rowFields>
  <rowItems count="9">
    <i>
      <x v="5"/>
    </i>
    <i>
      <x/>
    </i>
    <i>
      <x v="3"/>
    </i>
    <i>
      <x v="4"/>
    </i>
    <i>
      <x v="1"/>
    </i>
    <i>
      <x v="2"/>
    </i>
    <i>
      <x v="6"/>
    </i>
    <i>
      <x v="7"/>
    </i>
    <i t="grand">
      <x/>
    </i>
  </rowItems>
  <colItems count="1">
    <i/>
  </colItems>
  <dataFields count="1">
    <dataField name="Total Sales" fld="12" baseField="9"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869630-C9F4-4AE1-BD6C-8B3B121A4A5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E16" firstHeaderRow="0" firstDataRow="1" firstDataCol="1"/>
  <pivotFields count="15">
    <pivotField dataField="1" showAll="0"/>
    <pivotField numFmtId="14" showAll="0"/>
    <pivotField showAll="0"/>
    <pivotField showAll="0"/>
    <pivotField showAll="0"/>
    <pivotField showAll="0"/>
    <pivotField showAll="0"/>
    <pivotField showAll="0"/>
    <pivotField showAll="0"/>
    <pivotField showAll="0"/>
    <pivotField numFmtId="44" showAll="0"/>
    <pivotField showAll="0"/>
    <pivotField dataField="1" numFmtId="44" showAll="0"/>
    <pivotField axis="axisRow" showAll="0" sortType="descending">
      <items count="5">
        <item x="1"/>
        <item x="0"/>
        <item x="2"/>
        <item x="3"/>
        <item t="default"/>
      </items>
      <autoSortScope>
        <pivotArea dataOnly="0" outline="0" fieldPosition="0">
          <references count="1">
            <reference field="4294967294" count="1" selected="0">
              <x v="2"/>
            </reference>
          </references>
        </pivotArea>
      </autoSortScope>
    </pivotField>
    <pivotField showAll="0"/>
  </pivotFields>
  <rowFields count="1">
    <field x="13"/>
  </rowFields>
  <rowItems count="5">
    <i>
      <x v="1"/>
    </i>
    <i>
      <x v="2"/>
    </i>
    <i>
      <x/>
    </i>
    <i>
      <x v="3"/>
    </i>
    <i t="grand">
      <x/>
    </i>
  </rowItems>
  <colFields count="1">
    <field x="-2"/>
  </colFields>
  <colItems count="3">
    <i>
      <x/>
    </i>
    <i i="1">
      <x v="1"/>
    </i>
    <i i="2">
      <x v="2"/>
    </i>
  </colItems>
  <dataFields count="3">
    <dataField name="Orders Count" fld="0" subtotal="count" baseField="13" baseItem="0"/>
    <dataField name="Total Sales" fld="12" baseField="13" baseItem="0" numFmtId="42"/>
    <dataField name="Contribution in Orders" fld="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D2A99-925B-4C66-9029-90F918ABF6C8}" autoFormatId="16" applyNumberFormats="0" applyBorderFormats="0" applyFontFormats="0" applyPatternFormats="0" applyAlignmentFormats="0" applyWidthHeightFormats="0">
  <queryTableRefresh nextId="17">
    <queryTableFields count="15">
      <queryTableField id="1" name="OrderID" tableColumnId="1"/>
      <queryTableField id="2" name="OrderDate" tableColumnId="2"/>
      <queryTableField id="15" name="OrderDay" tableColumnId="15"/>
      <queryTableField id="3" name="OrderMonth" tableColumnId="3"/>
      <queryTableField id="4" name="OrderYear" tableColumnId="4"/>
      <queryTableField id="5" name="CustomerID" tableColumnId="5"/>
      <queryTableField id="6" name="CustomerName" tableColumnId="6"/>
      <queryTableField id="7" name="BookID" tableColumnId="7"/>
      <queryTableField id="8" name="BookTitle" tableColumnId="8"/>
      <queryTableField id="9" name="Category" tableColumnId="9"/>
      <queryTableField id="10" name="Price" tableColumnId="10"/>
      <queryTableField id="11" name="Quantity" tableColumnId="11"/>
      <queryTableField id="12" name="TotalSales" tableColumnId="12"/>
      <queryTableField id="13" name="PaymentMethod" tableColumnId="13"/>
      <queryTableField id="14" name="Count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0FD4E50-9136-4636-A302-36BC458F6D21}" sourceName="Country">
  <pivotTables>
    <pivotTable tabId="10" name="PivotTable1"/>
  </pivotTables>
  <data>
    <tabular pivotCacheId="1605129649">
      <items count="8">
        <i x="4"/>
        <i x="1"/>
        <i x="3"/>
        <i x="5"/>
        <i x="7"/>
        <i x="6"/>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1D48C43F-2E2E-488F-A0F2-A78C05E519F9}" sourceName="OrderMonth">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12">
        <i x="11" s="1"/>
        <i x="3" s="1"/>
        <i x="0" s="1"/>
        <i x="7" s="1"/>
        <i x="4" s="1"/>
        <i x="1" s="1"/>
        <i x="2" s="1"/>
        <i x="8" s="1"/>
        <i x="6" s="1"/>
        <i x="10" s="1"/>
        <i x="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377175E9-7DDB-4070-AA31-C4DF29A8EE63}" sourceName="OrderYear">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79C67-A076-435A-A692-D370CE545837}" sourceName="Catego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FD165C2-502A-4F99-B9C7-DC81114D7260}" sourceName="PaymentMethod">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A6A1082-369E-4E40-A640-4CDDF75B8B1C}" sourceName="Count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8">
        <i x="4" s="1"/>
        <i x="1" s="1"/>
        <i x="3" s="1"/>
        <i x="5" s="1"/>
        <i x="7" s="1"/>
        <i x="6"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9A3FE27-2620-4963-BEC1-8BF8124D6193}" cache="Slicer_Country" caption="Count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slicer" xr10:uid="{C21FDC25-83CB-4862-923C-325F5B6445A4}" cache="Slicer_OrderMonth" caption="Month" columnCount="2" style="Slicer main" rowHeight="247650"/>
  <slicer name="year_slicer" xr10:uid="{8EE671A8-C69E-4E45-BAC5-9EB2622B1408}" cache="Slicer_OrderYear" caption="Year" style="Slicer main" rowHeight="247650"/>
  <slicer name="Category_slicer" xr10:uid="{B3CE1EAF-07D2-45DF-B046-02487115AE8F}" cache="Slicer_Category" caption="Category" style="Slicer main" rowHeight="247650"/>
  <slicer name="payment_slicer" xr10:uid="{7CBE5314-E7CE-4279-B4E6-C7E711058958}" cache="Slicer_PaymentMethod" caption="payment_method_slicer" columnCount="2" style="Slicer main" rowHeight="182880"/>
  <slicer name="country_slicer" xr10:uid="{8042BF74-BEEC-45F7-A655-65DDBFD2CE12}" cache="Slicer_Country1" caption="Country" columnCount="4" style="Slicer main"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A1D46-8326-4149-8628-BA3C4A04DBC6}" name="orders" displayName="orders" ref="A1:O2922" tableType="queryTable" totalsRowShown="0">
  <autoFilter ref="A1:O2922" xr:uid="{E5AA1D46-8326-4149-8628-BA3C4A04DBC6}"/>
  <tableColumns count="15">
    <tableColumn id="1" xr3:uid="{C05C379B-1A51-4B6F-A328-8063F90B1EBC}" uniqueName="1" name="OrderID" queryTableFieldId="1" dataDxfId="13"/>
    <tableColumn id="2" xr3:uid="{298D31E0-AD9F-480F-B39C-FE85F0B98F96}" uniqueName="2" name="OrderDate" queryTableFieldId="2" dataDxfId="12"/>
    <tableColumn id="15" xr3:uid="{07B2C60A-D0AC-43CF-8562-6A2151F402C9}" uniqueName="15" name="OrderDay" queryTableFieldId="15" dataDxfId="11"/>
    <tableColumn id="3" xr3:uid="{3F123494-CDE7-4F45-BC65-BD1726BB3FC6}" uniqueName="3" name="OrderMonth" queryTableFieldId="3" dataDxfId="10"/>
    <tableColumn id="4" xr3:uid="{6DCCACF7-C14B-4002-97C5-CB4AE35BD766}" uniqueName="4" name="OrderYear" queryTableFieldId="4"/>
    <tableColumn id="5" xr3:uid="{CB8CA049-715A-4C8A-B49B-C2DECD7F0DF8}" uniqueName="5" name="CustomerID" queryTableFieldId="5" dataDxfId="9"/>
    <tableColumn id="6" xr3:uid="{6A12F4B1-AEC7-4595-AD27-64E0573BDEC0}" uniqueName="6" name="CustomerName" queryTableFieldId="6" dataDxfId="8"/>
    <tableColumn id="7" xr3:uid="{030BE71F-4378-44F2-BCE8-32E5780FF3D3}" uniqueName="7" name="BookID" queryTableFieldId="7" dataDxfId="7"/>
    <tableColumn id="8" xr3:uid="{9B60366C-1F41-4CD2-9FF5-00F3C74A828D}" uniqueName="8" name="BookTitle" queryTableFieldId="8" dataDxfId="6"/>
    <tableColumn id="9" xr3:uid="{CEA8253C-774E-47D2-AB66-D1B0AB99D329}" uniqueName="9" name="Category" queryTableFieldId="9" dataDxfId="5"/>
    <tableColumn id="10" xr3:uid="{8B3387CE-6DE3-43F6-85E5-4B1FB778FFC6}" uniqueName="10" name="Price" queryTableFieldId="10" dataDxfId="4" dataCellStyle="Currency"/>
    <tableColumn id="11" xr3:uid="{F7F17CE7-8010-4734-A7B1-A18C8A9D8D2E}" uniqueName="11" name="Quantity" queryTableFieldId="11"/>
    <tableColumn id="12" xr3:uid="{A8851054-A581-4FE0-AA1F-2F8587E8C3BD}" uniqueName="12" name="TotalSales" queryTableFieldId="12" dataDxfId="3" dataCellStyle="Currency"/>
    <tableColumn id="13" xr3:uid="{D14C3D33-3E8F-46AC-9383-C10248008A94}" uniqueName="13" name="PaymentMethod" queryTableFieldId="13" dataDxfId="2"/>
    <tableColumn id="14" xr3:uid="{67ADEF47-6807-461F-88A9-26DBEEB65AD3}" uniqueName="14" name="Country"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9FF1-3AD2-4BA5-B1EA-61C0D3CE9AB1}">
  <dimension ref="A1:O2922"/>
  <sheetViews>
    <sheetView topLeftCell="A205" workbookViewId="0">
      <selection activeCell="I2539" sqref="I2539"/>
    </sheetView>
  </sheetViews>
  <sheetFormatPr defaultRowHeight="14.4" x14ac:dyDescent="0.3"/>
  <cols>
    <col min="1" max="1" width="9.77734375" bestFit="1" customWidth="1"/>
    <col min="2" max="2" width="11.88671875" bestFit="1" customWidth="1"/>
    <col min="3" max="3" width="11.109375" bestFit="1" customWidth="1"/>
    <col min="4" max="4" width="13.109375" bestFit="1" customWidth="1"/>
    <col min="5" max="5" width="11.6640625" bestFit="1" customWidth="1"/>
    <col min="6" max="6" width="13.109375" bestFit="1" customWidth="1"/>
    <col min="7" max="7" width="20.21875" bestFit="1" customWidth="1"/>
    <col min="8" max="8" width="9.109375" bestFit="1" customWidth="1"/>
    <col min="9" max="9" width="31.6640625" bestFit="1" customWidth="1"/>
    <col min="10" max="10" width="10.5546875" bestFit="1" customWidth="1"/>
    <col min="11" max="11" width="8.88671875" style="3" bestFit="1" customWidth="1"/>
    <col min="12" max="12" width="10.33203125" bestFit="1" customWidth="1"/>
    <col min="13" max="13" width="13.21875" style="3" bestFit="1" customWidth="1"/>
    <col min="14" max="14" width="16.88671875" bestFit="1" customWidth="1"/>
    <col min="15" max="15" width="9.6640625" customWidth="1"/>
  </cols>
  <sheetData>
    <row r="1" spans="1:15" x14ac:dyDescent="0.3">
      <c r="A1" t="s">
        <v>0</v>
      </c>
      <c r="B1" t="s">
        <v>1</v>
      </c>
      <c r="C1" t="s">
        <v>6665</v>
      </c>
      <c r="D1" t="s">
        <v>2</v>
      </c>
      <c r="E1" t="s">
        <v>3</v>
      </c>
      <c r="F1" t="s">
        <v>4</v>
      </c>
      <c r="G1" t="s">
        <v>5</v>
      </c>
      <c r="H1" t="s">
        <v>6</v>
      </c>
      <c r="I1" t="s">
        <v>7</v>
      </c>
      <c r="J1" t="s">
        <v>8</v>
      </c>
      <c r="K1" s="3" t="s">
        <v>9</v>
      </c>
      <c r="L1" t="s">
        <v>10</v>
      </c>
      <c r="M1" s="3" t="s">
        <v>11</v>
      </c>
      <c r="N1" t="s">
        <v>12</v>
      </c>
      <c r="O1" t="s">
        <v>13</v>
      </c>
    </row>
    <row r="2" spans="1:15" x14ac:dyDescent="0.3">
      <c r="A2" s="1" t="s">
        <v>14</v>
      </c>
      <c r="B2" s="2">
        <v>45718</v>
      </c>
      <c r="C2" s="1" t="s">
        <v>6666</v>
      </c>
      <c r="D2" s="1" t="s">
        <v>15</v>
      </c>
      <c r="E2">
        <v>2025</v>
      </c>
      <c r="F2" s="1" t="s">
        <v>16</v>
      </c>
      <c r="G2" s="1" t="s">
        <v>17</v>
      </c>
      <c r="H2" s="1" t="s">
        <v>18</v>
      </c>
      <c r="I2" s="1" t="s">
        <v>19</v>
      </c>
      <c r="J2" s="1" t="s">
        <v>20</v>
      </c>
      <c r="K2" s="3">
        <v>6.07</v>
      </c>
      <c r="L2">
        <v>2</v>
      </c>
      <c r="M2" s="3">
        <v>12.14</v>
      </c>
      <c r="N2" s="1" t="s">
        <v>21</v>
      </c>
      <c r="O2" s="1" t="s">
        <v>22</v>
      </c>
    </row>
    <row r="3" spans="1:15" x14ac:dyDescent="0.3">
      <c r="A3" s="1" t="s">
        <v>23</v>
      </c>
      <c r="B3" s="2">
        <v>45467</v>
      </c>
      <c r="C3" s="1" t="s">
        <v>6667</v>
      </c>
      <c r="D3" s="1" t="s">
        <v>24</v>
      </c>
      <c r="E3">
        <v>2024</v>
      </c>
      <c r="F3" s="1" t="s">
        <v>25</v>
      </c>
      <c r="G3" s="1" t="s">
        <v>26</v>
      </c>
      <c r="H3" s="1" t="s">
        <v>27</v>
      </c>
      <c r="I3" s="1" t="s">
        <v>28</v>
      </c>
      <c r="J3" s="1" t="s">
        <v>20</v>
      </c>
      <c r="K3" s="3">
        <v>29.43</v>
      </c>
      <c r="L3">
        <v>1</v>
      </c>
      <c r="M3" s="3">
        <v>29.43</v>
      </c>
      <c r="N3" s="1" t="s">
        <v>29</v>
      </c>
      <c r="O3" s="1" t="s">
        <v>30</v>
      </c>
    </row>
    <row r="4" spans="1:15" x14ac:dyDescent="0.3">
      <c r="A4" s="1" t="s">
        <v>31</v>
      </c>
      <c r="B4" s="2">
        <v>45128</v>
      </c>
      <c r="C4" s="1" t="s">
        <v>6668</v>
      </c>
      <c r="D4" s="1" t="s">
        <v>32</v>
      </c>
      <c r="E4">
        <v>2023</v>
      </c>
      <c r="F4" s="1" t="s">
        <v>33</v>
      </c>
      <c r="G4" s="1" t="s">
        <v>34</v>
      </c>
      <c r="H4" s="1" t="s">
        <v>35</v>
      </c>
      <c r="I4" s="1" t="s">
        <v>36</v>
      </c>
      <c r="J4" s="1" t="s">
        <v>20</v>
      </c>
      <c r="K4" s="3">
        <v>26.89</v>
      </c>
      <c r="L4">
        <v>3</v>
      </c>
      <c r="M4" s="3">
        <v>80.67</v>
      </c>
      <c r="N4" s="1" t="s">
        <v>6669</v>
      </c>
      <c r="O4" s="1" t="s">
        <v>37</v>
      </c>
    </row>
    <row r="5" spans="1:15" x14ac:dyDescent="0.3">
      <c r="A5" s="1" t="s">
        <v>38</v>
      </c>
      <c r="B5" s="2">
        <v>44972</v>
      </c>
      <c r="C5" s="1" t="s">
        <v>6670</v>
      </c>
      <c r="D5" s="1" t="s">
        <v>39</v>
      </c>
      <c r="E5">
        <v>2023</v>
      </c>
      <c r="F5" s="1" t="s">
        <v>40</v>
      </c>
      <c r="G5" s="1" t="s">
        <v>41</v>
      </c>
      <c r="H5" s="1" t="s">
        <v>42</v>
      </c>
      <c r="I5" s="1" t="s">
        <v>43</v>
      </c>
      <c r="J5" s="1" t="s">
        <v>20</v>
      </c>
      <c r="K5" s="3">
        <v>27.85</v>
      </c>
      <c r="L5">
        <v>5</v>
      </c>
      <c r="M5" s="3">
        <v>139.25</v>
      </c>
      <c r="N5" s="1" t="s">
        <v>6669</v>
      </c>
      <c r="O5" s="1" t="s">
        <v>44</v>
      </c>
    </row>
    <row r="6" spans="1:15" x14ac:dyDescent="0.3">
      <c r="A6" s="1" t="s">
        <v>45</v>
      </c>
      <c r="B6" s="2">
        <v>45054</v>
      </c>
      <c r="C6" s="1" t="s">
        <v>6667</v>
      </c>
      <c r="D6" s="1" t="s">
        <v>46</v>
      </c>
      <c r="E6">
        <v>2023</v>
      </c>
      <c r="F6" s="1" t="s">
        <v>47</v>
      </c>
      <c r="G6" s="1" t="s">
        <v>48</v>
      </c>
      <c r="H6" s="1" t="s">
        <v>49</v>
      </c>
      <c r="I6" s="1" t="s">
        <v>50</v>
      </c>
      <c r="J6" s="1" t="s">
        <v>51</v>
      </c>
      <c r="K6" s="3">
        <v>38.299999999999997</v>
      </c>
      <c r="L6">
        <v>5</v>
      </c>
      <c r="M6" s="3">
        <v>191.5</v>
      </c>
      <c r="N6" s="1" t="s">
        <v>6669</v>
      </c>
      <c r="O6" s="1" t="s">
        <v>52</v>
      </c>
    </row>
    <row r="7" spans="1:15" x14ac:dyDescent="0.3">
      <c r="A7" s="1" t="s">
        <v>53</v>
      </c>
      <c r="B7" s="2">
        <v>45251</v>
      </c>
      <c r="C7" s="1" t="s">
        <v>6671</v>
      </c>
      <c r="D7" s="1" t="s">
        <v>54</v>
      </c>
      <c r="E7">
        <v>2023</v>
      </c>
      <c r="F7" s="1" t="s">
        <v>55</v>
      </c>
      <c r="G7" s="1" t="s">
        <v>56</v>
      </c>
      <c r="H7" s="1" t="s">
        <v>57</v>
      </c>
      <c r="I7" s="1" t="s">
        <v>58</v>
      </c>
      <c r="J7" s="1" t="s">
        <v>51</v>
      </c>
      <c r="K7" s="3">
        <v>14.57</v>
      </c>
      <c r="L7">
        <v>4</v>
      </c>
      <c r="M7" s="3">
        <v>58.28</v>
      </c>
      <c r="N7" s="1" t="s">
        <v>21</v>
      </c>
      <c r="O7" s="1" t="s">
        <v>37</v>
      </c>
    </row>
    <row r="8" spans="1:15" x14ac:dyDescent="0.3">
      <c r="A8" s="1" t="s">
        <v>59</v>
      </c>
      <c r="B8" s="2">
        <v>45189</v>
      </c>
      <c r="C8" s="1" t="s">
        <v>6670</v>
      </c>
      <c r="D8" s="1" t="s">
        <v>60</v>
      </c>
      <c r="E8">
        <v>2023</v>
      </c>
      <c r="F8" s="1" t="s">
        <v>61</v>
      </c>
      <c r="G8" s="1" t="s">
        <v>62</v>
      </c>
      <c r="H8" s="1" t="s">
        <v>63</v>
      </c>
      <c r="I8" s="1" t="s">
        <v>64</v>
      </c>
      <c r="J8" s="1" t="s">
        <v>20</v>
      </c>
      <c r="K8" s="3">
        <v>15.07</v>
      </c>
      <c r="L8">
        <v>3</v>
      </c>
      <c r="M8" s="3">
        <v>45.21</v>
      </c>
      <c r="N8" s="1" t="s">
        <v>21</v>
      </c>
      <c r="O8" s="1" t="s">
        <v>30</v>
      </c>
    </row>
    <row r="9" spans="1:15" x14ac:dyDescent="0.3">
      <c r="A9" s="1" t="s">
        <v>65</v>
      </c>
      <c r="B9" s="2">
        <v>45183</v>
      </c>
      <c r="C9" s="1" t="s">
        <v>6672</v>
      </c>
      <c r="D9" s="1" t="s">
        <v>60</v>
      </c>
      <c r="E9">
        <v>2023</v>
      </c>
      <c r="F9" s="1" t="s">
        <v>66</v>
      </c>
      <c r="G9" s="1" t="s">
        <v>67</v>
      </c>
      <c r="H9" s="1" t="s">
        <v>68</v>
      </c>
      <c r="I9" s="1" t="s">
        <v>69</v>
      </c>
      <c r="J9" s="1" t="s">
        <v>70</v>
      </c>
      <c r="K9" s="3">
        <v>33.78</v>
      </c>
      <c r="L9">
        <v>1</v>
      </c>
      <c r="M9" s="3">
        <v>33.78</v>
      </c>
      <c r="N9" s="1" t="s">
        <v>29</v>
      </c>
      <c r="O9" s="1" t="s">
        <v>30</v>
      </c>
    </row>
    <row r="10" spans="1:15" x14ac:dyDescent="0.3">
      <c r="A10" s="1" t="s">
        <v>71</v>
      </c>
      <c r="B10" s="2">
        <v>45498</v>
      </c>
      <c r="C10" s="1" t="s">
        <v>6672</v>
      </c>
      <c r="D10" s="1" t="s">
        <v>32</v>
      </c>
      <c r="E10">
        <v>2024</v>
      </c>
      <c r="F10" s="1" t="s">
        <v>47</v>
      </c>
      <c r="G10" s="1" t="s">
        <v>72</v>
      </c>
      <c r="H10" s="1" t="s">
        <v>73</v>
      </c>
      <c r="I10" s="1" t="s">
        <v>74</v>
      </c>
      <c r="J10" s="1" t="s">
        <v>20</v>
      </c>
      <c r="K10" s="3">
        <v>24.12</v>
      </c>
      <c r="L10">
        <v>3</v>
      </c>
      <c r="M10" s="3">
        <v>72.36</v>
      </c>
      <c r="N10" s="1" t="s">
        <v>21</v>
      </c>
      <c r="O10" s="1" t="s">
        <v>22</v>
      </c>
    </row>
    <row r="11" spans="1:15" x14ac:dyDescent="0.3">
      <c r="A11" s="1" t="s">
        <v>75</v>
      </c>
      <c r="B11" s="2">
        <v>45430</v>
      </c>
      <c r="C11" s="1" t="s">
        <v>6673</v>
      </c>
      <c r="D11" s="1" t="s">
        <v>46</v>
      </c>
      <c r="E11">
        <v>2024</v>
      </c>
      <c r="F11" s="1" t="s">
        <v>76</v>
      </c>
      <c r="G11" s="1" t="s">
        <v>77</v>
      </c>
      <c r="H11" s="1" t="s">
        <v>78</v>
      </c>
      <c r="I11" s="1" t="s">
        <v>79</v>
      </c>
      <c r="J11" s="1" t="s">
        <v>70</v>
      </c>
      <c r="K11" s="3">
        <v>41.14</v>
      </c>
      <c r="L11">
        <v>5</v>
      </c>
      <c r="M11" s="3">
        <v>205.7</v>
      </c>
      <c r="N11" s="1" t="s">
        <v>21</v>
      </c>
      <c r="O11" s="1" t="s">
        <v>80</v>
      </c>
    </row>
    <row r="12" spans="1:15" x14ac:dyDescent="0.3">
      <c r="A12" s="1" t="s">
        <v>81</v>
      </c>
      <c r="B12" s="2">
        <v>45383</v>
      </c>
      <c r="C12" s="1" t="s">
        <v>6667</v>
      </c>
      <c r="D12" s="1" t="s">
        <v>82</v>
      </c>
      <c r="E12">
        <v>2024</v>
      </c>
      <c r="F12" s="1" t="s">
        <v>83</v>
      </c>
      <c r="G12" s="1" t="s">
        <v>84</v>
      </c>
      <c r="H12" s="1" t="s">
        <v>85</v>
      </c>
      <c r="I12" s="1" t="s">
        <v>86</v>
      </c>
      <c r="J12" s="1" t="s">
        <v>87</v>
      </c>
      <c r="K12" s="3">
        <v>29.47</v>
      </c>
      <c r="L12">
        <v>1</v>
      </c>
      <c r="M12" s="3">
        <v>29.47</v>
      </c>
      <c r="N12" s="1" t="s">
        <v>88</v>
      </c>
      <c r="O12" s="1" t="s">
        <v>52</v>
      </c>
    </row>
    <row r="13" spans="1:15" x14ac:dyDescent="0.3">
      <c r="A13" s="1" t="s">
        <v>89</v>
      </c>
      <c r="B13" s="2">
        <v>45892</v>
      </c>
      <c r="C13" s="1" t="s">
        <v>6673</v>
      </c>
      <c r="D13" s="1" t="s">
        <v>90</v>
      </c>
      <c r="E13">
        <v>2025</v>
      </c>
      <c r="F13" s="1" t="s">
        <v>91</v>
      </c>
      <c r="G13" s="1" t="s">
        <v>92</v>
      </c>
      <c r="H13" s="1" t="s">
        <v>93</v>
      </c>
      <c r="I13" s="1" t="s">
        <v>94</v>
      </c>
      <c r="J13" s="1" t="s">
        <v>51</v>
      </c>
      <c r="K13" s="3">
        <v>21.34</v>
      </c>
      <c r="L13">
        <v>1</v>
      </c>
      <c r="M13" s="3">
        <v>21.34</v>
      </c>
      <c r="N13" s="1" t="s">
        <v>21</v>
      </c>
      <c r="O13" s="1" t="s">
        <v>95</v>
      </c>
    </row>
    <row r="14" spans="1:15" x14ac:dyDescent="0.3">
      <c r="A14" s="1" t="s">
        <v>96</v>
      </c>
      <c r="B14" s="2">
        <v>45598</v>
      </c>
      <c r="C14" s="1" t="s">
        <v>6673</v>
      </c>
      <c r="D14" s="1" t="s">
        <v>54</v>
      </c>
      <c r="E14">
        <v>2024</v>
      </c>
      <c r="F14" s="1" t="s">
        <v>97</v>
      </c>
      <c r="G14" s="1" t="s">
        <v>98</v>
      </c>
      <c r="H14" s="1" t="s">
        <v>99</v>
      </c>
      <c r="I14" s="1" t="s">
        <v>100</v>
      </c>
      <c r="J14" s="1" t="s">
        <v>20</v>
      </c>
      <c r="K14" s="3">
        <v>24.15</v>
      </c>
      <c r="L14">
        <v>4</v>
      </c>
      <c r="M14" s="3">
        <v>96.6</v>
      </c>
      <c r="N14" s="1" t="s">
        <v>21</v>
      </c>
      <c r="O14" s="1" t="s">
        <v>30</v>
      </c>
    </row>
    <row r="15" spans="1:15" x14ac:dyDescent="0.3">
      <c r="A15" s="1" t="s">
        <v>101</v>
      </c>
      <c r="B15" s="2">
        <v>44894</v>
      </c>
      <c r="C15" s="1" t="s">
        <v>6671</v>
      </c>
      <c r="D15" s="1" t="s">
        <v>54</v>
      </c>
      <c r="E15">
        <v>2022</v>
      </c>
      <c r="F15" s="1" t="s">
        <v>102</v>
      </c>
      <c r="G15" s="1" t="s">
        <v>103</v>
      </c>
      <c r="H15" s="1" t="s">
        <v>104</v>
      </c>
      <c r="I15" s="1" t="s">
        <v>105</v>
      </c>
      <c r="J15" s="1" t="s">
        <v>20</v>
      </c>
      <c r="K15" s="3">
        <v>37.14</v>
      </c>
      <c r="L15">
        <v>3</v>
      </c>
      <c r="M15" s="3">
        <v>111.42</v>
      </c>
      <c r="N15" s="1" t="s">
        <v>21</v>
      </c>
      <c r="O15" s="1" t="s">
        <v>22</v>
      </c>
    </row>
    <row r="16" spans="1:15" x14ac:dyDescent="0.3">
      <c r="A16" s="1" t="s">
        <v>106</v>
      </c>
      <c r="B16" s="2">
        <v>45286</v>
      </c>
      <c r="C16" s="1" t="s">
        <v>6671</v>
      </c>
      <c r="D16" s="1" t="s">
        <v>107</v>
      </c>
      <c r="E16">
        <v>2023</v>
      </c>
      <c r="F16" s="1" t="s">
        <v>108</v>
      </c>
      <c r="G16" s="1" t="s">
        <v>109</v>
      </c>
      <c r="H16" s="1" t="s">
        <v>110</v>
      </c>
      <c r="I16" s="1" t="s">
        <v>111</v>
      </c>
      <c r="J16" s="1" t="s">
        <v>70</v>
      </c>
      <c r="K16" s="3">
        <v>41.06</v>
      </c>
      <c r="L16">
        <v>5</v>
      </c>
      <c r="M16" s="3">
        <v>205.3</v>
      </c>
      <c r="N16" s="1" t="s">
        <v>21</v>
      </c>
      <c r="O16" s="1" t="s">
        <v>22</v>
      </c>
    </row>
    <row r="17" spans="1:15" x14ac:dyDescent="0.3">
      <c r="A17" s="1" t="s">
        <v>112</v>
      </c>
      <c r="B17" s="2">
        <v>45243</v>
      </c>
      <c r="C17" s="1" t="s">
        <v>6667</v>
      </c>
      <c r="D17" s="1" t="s">
        <v>54</v>
      </c>
      <c r="E17">
        <v>2023</v>
      </c>
      <c r="F17" s="1" t="s">
        <v>113</v>
      </c>
      <c r="G17" s="1" t="s">
        <v>114</v>
      </c>
      <c r="H17" s="1" t="s">
        <v>115</v>
      </c>
      <c r="I17" s="1" t="s">
        <v>116</v>
      </c>
      <c r="J17" s="1" t="s">
        <v>70</v>
      </c>
      <c r="K17" s="3">
        <v>44.56</v>
      </c>
      <c r="L17">
        <v>5</v>
      </c>
      <c r="M17" s="3">
        <v>222.8</v>
      </c>
      <c r="N17" s="1" t="s">
        <v>21</v>
      </c>
      <c r="O17" s="1" t="s">
        <v>37</v>
      </c>
    </row>
    <row r="18" spans="1:15" x14ac:dyDescent="0.3">
      <c r="A18" s="1" t="s">
        <v>117</v>
      </c>
      <c r="B18" s="2">
        <v>45006</v>
      </c>
      <c r="C18" s="1" t="s">
        <v>6671</v>
      </c>
      <c r="D18" s="1" t="s">
        <v>15</v>
      </c>
      <c r="E18">
        <v>2023</v>
      </c>
      <c r="F18" s="1" t="s">
        <v>118</v>
      </c>
      <c r="G18" s="1" t="s">
        <v>119</v>
      </c>
      <c r="H18" s="1" t="s">
        <v>120</v>
      </c>
      <c r="I18" s="1" t="s">
        <v>121</v>
      </c>
      <c r="J18" s="1" t="s">
        <v>51</v>
      </c>
      <c r="K18" s="3">
        <v>33.659999999999997</v>
      </c>
      <c r="L18">
        <v>4</v>
      </c>
      <c r="M18" s="3">
        <v>134.63999999999999</v>
      </c>
      <c r="N18" s="1" t="s">
        <v>6669</v>
      </c>
      <c r="O18" s="1" t="s">
        <v>30</v>
      </c>
    </row>
    <row r="19" spans="1:15" x14ac:dyDescent="0.3">
      <c r="A19" s="1" t="s">
        <v>122</v>
      </c>
      <c r="B19" s="2">
        <v>44976</v>
      </c>
      <c r="C19" s="1" t="s">
        <v>6666</v>
      </c>
      <c r="D19" s="1" t="s">
        <v>39</v>
      </c>
      <c r="E19">
        <v>2023</v>
      </c>
      <c r="F19" s="1" t="s">
        <v>123</v>
      </c>
      <c r="G19" s="1" t="s">
        <v>124</v>
      </c>
      <c r="H19" s="1" t="s">
        <v>125</v>
      </c>
      <c r="I19" s="1" t="s">
        <v>126</v>
      </c>
      <c r="J19" s="1" t="s">
        <v>20</v>
      </c>
      <c r="K19" s="3">
        <v>37.06</v>
      </c>
      <c r="L19">
        <v>4</v>
      </c>
      <c r="M19" s="3">
        <v>148.24</v>
      </c>
      <c r="N19" s="1" t="s">
        <v>6669</v>
      </c>
      <c r="O19" s="1" t="s">
        <v>22</v>
      </c>
    </row>
    <row r="20" spans="1:15" x14ac:dyDescent="0.3">
      <c r="A20" s="1" t="s">
        <v>127</v>
      </c>
      <c r="B20" s="2">
        <v>45257</v>
      </c>
      <c r="C20" s="1" t="s">
        <v>6667</v>
      </c>
      <c r="D20" s="1" t="s">
        <v>54</v>
      </c>
      <c r="E20">
        <v>2023</v>
      </c>
      <c r="F20" s="1" t="s">
        <v>128</v>
      </c>
      <c r="G20" s="1" t="s">
        <v>129</v>
      </c>
      <c r="H20" s="1" t="s">
        <v>130</v>
      </c>
      <c r="I20" s="1" t="s">
        <v>131</v>
      </c>
      <c r="J20" s="1" t="s">
        <v>70</v>
      </c>
      <c r="K20" s="3">
        <v>8.24</v>
      </c>
      <c r="L20">
        <v>3</v>
      </c>
      <c r="M20" s="3">
        <v>24.72</v>
      </c>
      <c r="N20" s="1" t="s">
        <v>21</v>
      </c>
      <c r="O20" s="1" t="s">
        <v>22</v>
      </c>
    </row>
    <row r="21" spans="1:15" x14ac:dyDescent="0.3">
      <c r="A21" s="1" t="s">
        <v>132</v>
      </c>
      <c r="B21" s="2">
        <v>44841</v>
      </c>
      <c r="C21" s="1" t="s">
        <v>6668</v>
      </c>
      <c r="D21" s="1" t="s">
        <v>133</v>
      </c>
      <c r="E21">
        <v>2022</v>
      </c>
      <c r="F21" s="1" t="s">
        <v>134</v>
      </c>
      <c r="G21" s="1" t="s">
        <v>135</v>
      </c>
      <c r="H21" s="1" t="s">
        <v>136</v>
      </c>
      <c r="I21" s="1" t="s">
        <v>137</v>
      </c>
      <c r="J21" s="1" t="s">
        <v>51</v>
      </c>
      <c r="K21" s="3">
        <v>41.88</v>
      </c>
      <c r="L21">
        <v>4</v>
      </c>
      <c r="M21" s="3">
        <v>167.52</v>
      </c>
      <c r="N21" s="1" t="s">
        <v>6669</v>
      </c>
      <c r="O21" s="1" t="s">
        <v>22</v>
      </c>
    </row>
    <row r="22" spans="1:15" x14ac:dyDescent="0.3">
      <c r="A22" s="1" t="s">
        <v>138</v>
      </c>
      <c r="B22" s="2">
        <v>45123</v>
      </c>
      <c r="C22" s="1" t="s">
        <v>6666</v>
      </c>
      <c r="D22" s="1" t="s">
        <v>32</v>
      </c>
      <c r="E22">
        <v>2023</v>
      </c>
      <c r="F22" s="1" t="s">
        <v>139</v>
      </c>
      <c r="G22" s="1" t="s">
        <v>140</v>
      </c>
      <c r="H22" s="1" t="s">
        <v>141</v>
      </c>
      <c r="I22" s="1" t="s">
        <v>142</v>
      </c>
      <c r="J22" s="1" t="s">
        <v>70</v>
      </c>
      <c r="K22" s="3">
        <v>51.31</v>
      </c>
      <c r="L22">
        <v>2</v>
      </c>
      <c r="M22" s="3">
        <v>102.62</v>
      </c>
      <c r="N22" s="1" t="s">
        <v>6669</v>
      </c>
      <c r="O22" s="1" t="s">
        <v>22</v>
      </c>
    </row>
    <row r="23" spans="1:15" x14ac:dyDescent="0.3">
      <c r="A23" s="1" t="s">
        <v>143</v>
      </c>
      <c r="B23" s="2">
        <v>45491</v>
      </c>
      <c r="C23" s="1" t="s">
        <v>6672</v>
      </c>
      <c r="D23" s="1" t="s">
        <v>32</v>
      </c>
      <c r="E23">
        <v>2024</v>
      </c>
      <c r="F23" s="1" t="s">
        <v>144</v>
      </c>
      <c r="G23" s="1" t="s">
        <v>145</v>
      </c>
      <c r="H23" s="1" t="s">
        <v>146</v>
      </c>
      <c r="I23" s="1" t="s">
        <v>147</v>
      </c>
      <c r="J23" s="1" t="s">
        <v>20</v>
      </c>
      <c r="K23" s="3">
        <v>42.35</v>
      </c>
      <c r="L23">
        <v>3</v>
      </c>
      <c r="M23" s="3">
        <v>127.05</v>
      </c>
      <c r="N23" s="1" t="s">
        <v>6669</v>
      </c>
      <c r="O23" s="1" t="s">
        <v>37</v>
      </c>
    </row>
    <row r="24" spans="1:15" x14ac:dyDescent="0.3">
      <c r="A24" s="1" t="s">
        <v>148</v>
      </c>
      <c r="B24" s="2">
        <v>45208</v>
      </c>
      <c r="C24" s="1" t="s">
        <v>6667</v>
      </c>
      <c r="D24" s="1" t="s">
        <v>133</v>
      </c>
      <c r="E24">
        <v>2023</v>
      </c>
      <c r="F24" s="1" t="s">
        <v>149</v>
      </c>
      <c r="G24" s="1" t="s">
        <v>150</v>
      </c>
      <c r="H24" s="1" t="s">
        <v>151</v>
      </c>
      <c r="I24" s="1" t="s">
        <v>152</v>
      </c>
      <c r="J24" s="1" t="s">
        <v>87</v>
      </c>
      <c r="K24" s="3">
        <v>27.5</v>
      </c>
      <c r="L24">
        <v>2</v>
      </c>
      <c r="M24" s="3">
        <v>55</v>
      </c>
      <c r="N24" s="1" t="s">
        <v>21</v>
      </c>
      <c r="O24" s="1" t="s">
        <v>22</v>
      </c>
    </row>
    <row r="25" spans="1:15" x14ac:dyDescent="0.3">
      <c r="A25" s="1" t="s">
        <v>153</v>
      </c>
      <c r="B25" s="2">
        <v>45877</v>
      </c>
      <c r="C25" s="1" t="s">
        <v>6668</v>
      </c>
      <c r="D25" s="1" t="s">
        <v>90</v>
      </c>
      <c r="E25">
        <v>2025</v>
      </c>
      <c r="F25" s="1" t="s">
        <v>154</v>
      </c>
      <c r="G25" s="1" t="s">
        <v>155</v>
      </c>
      <c r="H25" s="1" t="s">
        <v>156</v>
      </c>
      <c r="I25" s="1" t="s">
        <v>157</v>
      </c>
      <c r="J25" s="1" t="s">
        <v>51</v>
      </c>
      <c r="K25" s="3">
        <v>32.64</v>
      </c>
      <c r="L25">
        <v>3</v>
      </c>
      <c r="M25" s="3">
        <v>97.92</v>
      </c>
      <c r="N25" s="1" t="s">
        <v>21</v>
      </c>
      <c r="O25" s="1" t="s">
        <v>95</v>
      </c>
    </row>
    <row r="26" spans="1:15" x14ac:dyDescent="0.3">
      <c r="A26" s="1" t="s">
        <v>158</v>
      </c>
      <c r="B26" s="2">
        <v>45142</v>
      </c>
      <c r="C26" s="1" t="s">
        <v>6668</v>
      </c>
      <c r="D26" s="1" t="s">
        <v>90</v>
      </c>
      <c r="E26">
        <v>2023</v>
      </c>
      <c r="F26" s="1" t="s">
        <v>159</v>
      </c>
      <c r="G26" s="1" t="s">
        <v>160</v>
      </c>
      <c r="H26" s="1" t="s">
        <v>161</v>
      </c>
      <c r="I26" s="1" t="s">
        <v>162</v>
      </c>
      <c r="J26" s="1" t="s">
        <v>51</v>
      </c>
      <c r="K26" s="3">
        <v>36.53</v>
      </c>
      <c r="L26">
        <v>4</v>
      </c>
      <c r="M26" s="3">
        <v>146.12</v>
      </c>
      <c r="N26" s="1" t="s">
        <v>88</v>
      </c>
      <c r="O26" s="1" t="s">
        <v>37</v>
      </c>
    </row>
    <row r="27" spans="1:15" x14ac:dyDescent="0.3">
      <c r="A27" s="1" t="s">
        <v>163</v>
      </c>
      <c r="B27" s="2">
        <v>45288</v>
      </c>
      <c r="C27" s="1" t="s">
        <v>6672</v>
      </c>
      <c r="D27" s="1" t="s">
        <v>107</v>
      </c>
      <c r="E27">
        <v>2023</v>
      </c>
      <c r="F27" s="1" t="s">
        <v>164</v>
      </c>
      <c r="G27" s="1" t="s">
        <v>165</v>
      </c>
      <c r="H27" s="1" t="s">
        <v>166</v>
      </c>
      <c r="I27" s="1" t="s">
        <v>167</v>
      </c>
      <c r="J27" s="1" t="s">
        <v>20</v>
      </c>
      <c r="K27" s="3">
        <v>54.12</v>
      </c>
      <c r="L27">
        <v>3</v>
      </c>
      <c r="M27" s="3">
        <v>162.36000000000001</v>
      </c>
      <c r="N27" s="1" t="s">
        <v>21</v>
      </c>
      <c r="O27" s="1" t="s">
        <v>22</v>
      </c>
    </row>
    <row r="28" spans="1:15" x14ac:dyDescent="0.3">
      <c r="A28" s="1" t="s">
        <v>168</v>
      </c>
      <c r="B28" s="2">
        <v>45456</v>
      </c>
      <c r="C28" s="1" t="s">
        <v>6672</v>
      </c>
      <c r="D28" s="1" t="s">
        <v>24</v>
      </c>
      <c r="E28">
        <v>2024</v>
      </c>
      <c r="F28" s="1" t="s">
        <v>169</v>
      </c>
      <c r="G28" s="1" t="s">
        <v>170</v>
      </c>
      <c r="H28" s="1" t="s">
        <v>171</v>
      </c>
      <c r="I28" s="1" t="s">
        <v>172</v>
      </c>
      <c r="J28" s="1" t="s">
        <v>70</v>
      </c>
      <c r="K28" s="3">
        <v>7.28</v>
      </c>
      <c r="L28">
        <v>2</v>
      </c>
      <c r="M28" s="3">
        <v>14.56</v>
      </c>
      <c r="N28" s="1" t="s">
        <v>6669</v>
      </c>
      <c r="O28" s="1" t="s">
        <v>22</v>
      </c>
    </row>
    <row r="29" spans="1:15" x14ac:dyDescent="0.3">
      <c r="A29" s="1" t="s">
        <v>173</v>
      </c>
      <c r="B29" s="2">
        <v>45623</v>
      </c>
      <c r="C29" s="1" t="s">
        <v>6670</v>
      </c>
      <c r="D29" s="1" t="s">
        <v>54</v>
      </c>
      <c r="E29">
        <v>2024</v>
      </c>
      <c r="F29" s="1" t="s">
        <v>174</v>
      </c>
      <c r="G29" s="1" t="s">
        <v>175</v>
      </c>
      <c r="H29" s="1" t="s">
        <v>176</v>
      </c>
      <c r="I29" s="1" t="s">
        <v>177</v>
      </c>
      <c r="J29" s="1" t="s">
        <v>20</v>
      </c>
      <c r="K29" s="3">
        <v>17.760000000000002</v>
      </c>
      <c r="L29">
        <v>2</v>
      </c>
      <c r="M29" s="3">
        <v>35.520000000000003</v>
      </c>
      <c r="N29" s="1" t="s">
        <v>6669</v>
      </c>
      <c r="O29" s="1" t="s">
        <v>37</v>
      </c>
    </row>
    <row r="30" spans="1:15" x14ac:dyDescent="0.3">
      <c r="A30" s="1" t="s">
        <v>178</v>
      </c>
      <c r="B30" s="2">
        <v>45120</v>
      </c>
      <c r="C30" s="1" t="s">
        <v>6672</v>
      </c>
      <c r="D30" s="1" t="s">
        <v>32</v>
      </c>
      <c r="E30">
        <v>2023</v>
      </c>
      <c r="F30" s="1" t="s">
        <v>179</v>
      </c>
      <c r="G30" s="1" t="s">
        <v>180</v>
      </c>
      <c r="H30" s="1" t="s">
        <v>181</v>
      </c>
      <c r="I30" s="1" t="s">
        <v>182</v>
      </c>
      <c r="J30" s="1" t="s">
        <v>70</v>
      </c>
      <c r="K30" s="3">
        <v>27.1</v>
      </c>
      <c r="L30">
        <v>4</v>
      </c>
      <c r="M30" s="3">
        <v>108.4</v>
      </c>
      <c r="N30" s="1" t="s">
        <v>88</v>
      </c>
      <c r="O30" s="1" t="s">
        <v>44</v>
      </c>
    </row>
    <row r="31" spans="1:15" x14ac:dyDescent="0.3">
      <c r="A31" s="1" t="s">
        <v>183</v>
      </c>
      <c r="B31" s="2">
        <v>45084</v>
      </c>
      <c r="C31" s="1" t="s">
        <v>6670</v>
      </c>
      <c r="D31" s="1" t="s">
        <v>24</v>
      </c>
      <c r="E31">
        <v>2023</v>
      </c>
      <c r="F31" s="1" t="s">
        <v>184</v>
      </c>
      <c r="G31" s="1" t="s">
        <v>185</v>
      </c>
      <c r="H31" s="1" t="s">
        <v>186</v>
      </c>
      <c r="I31" s="1" t="s">
        <v>187</v>
      </c>
      <c r="J31" s="1" t="s">
        <v>20</v>
      </c>
      <c r="K31" s="3">
        <v>32.29</v>
      </c>
      <c r="L31">
        <v>3</v>
      </c>
      <c r="M31" s="3">
        <v>96.87</v>
      </c>
      <c r="N31" s="1" t="s">
        <v>6669</v>
      </c>
      <c r="O31" s="1" t="s">
        <v>22</v>
      </c>
    </row>
    <row r="32" spans="1:15" x14ac:dyDescent="0.3">
      <c r="A32" s="1" t="s">
        <v>188</v>
      </c>
      <c r="B32" s="2">
        <v>45442</v>
      </c>
      <c r="C32" s="1" t="s">
        <v>6672</v>
      </c>
      <c r="D32" s="1" t="s">
        <v>46</v>
      </c>
      <c r="E32">
        <v>2024</v>
      </c>
      <c r="F32" s="1" t="s">
        <v>189</v>
      </c>
      <c r="G32" s="1" t="s">
        <v>190</v>
      </c>
      <c r="H32" s="1" t="s">
        <v>191</v>
      </c>
      <c r="I32" s="1" t="s">
        <v>192</v>
      </c>
      <c r="J32" s="1" t="s">
        <v>70</v>
      </c>
      <c r="K32" s="3">
        <v>5.24</v>
      </c>
      <c r="L32">
        <v>4</v>
      </c>
      <c r="M32" s="3">
        <v>20.96</v>
      </c>
      <c r="N32" s="1" t="s">
        <v>6669</v>
      </c>
      <c r="O32" s="1" t="s">
        <v>193</v>
      </c>
    </row>
    <row r="33" spans="1:15" x14ac:dyDescent="0.3">
      <c r="A33" s="1" t="s">
        <v>194</v>
      </c>
      <c r="B33" s="2">
        <v>45192</v>
      </c>
      <c r="C33" s="1" t="s">
        <v>6673</v>
      </c>
      <c r="D33" s="1" t="s">
        <v>60</v>
      </c>
      <c r="E33">
        <v>2023</v>
      </c>
      <c r="F33" s="1" t="s">
        <v>195</v>
      </c>
      <c r="G33" s="1" t="s">
        <v>196</v>
      </c>
      <c r="H33" s="1" t="s">
        <v>197</v>
      </c>
      <c r="I33" s="1" t="s">
        <v>198</v>
      </c>
      <c r="J33" s="1" t="s">
        <v>70</v>
      </c>
      <c r="K33" s="3">
        <v>6.11</v>
      </c>
      <c r="L33">
        <v>2</v>
      </c>
      <c r="M33" s="3">
        <v>12.22</v>
      </c>
      <c r="N33" s="1" t="s">
        <v>21</v>
      </c>
      <c r="O33" s="1" t="s">
        <v>193</v>
      </c>
    </row>
    <row r="34" spans="1:15" x14ac:dyDescent="0.3">
      <c r="A34" s="1" t="s">
        <v>199</v>
      </c>
      <c r="B34" s="2">
        <v>44909</v>
      </c>
      <c r="C34" s="1" t="s">
        <v>6670</v>
      </c>
      <c r="D34" s="1" t="s">
        <v>107</v>
      </c>
      <c r="E34">
        <v>2022</v>
      </c>
      <c r="F34" s="1" t="s">
        <v>200</v>
      </c>
      <c r="G34" s="1" t="s">
        <v>201</v>
      </c>
      <c r="H34" s="1" t="s">
        <v>202</v>
      </c>
      <c r="I34" s="1" t="s">
        <v>203</v>
      </c>
      <c r="J34" s="1" t="s">
        <v>20</v>
      </c>
      <c r="K34" s="3">
        <v>15.17</v>
      </c>
      <c r="L34">
        <v>2</v>
      </c>
      <c r="M34" s="3">
        <v>30.34</v>
      </c>
      <c r="N34" s="1" t="s">
        <v>21</v>
      </c>
      <c r="O34" s="1" t="s">
        <v>193</v>
      </c>
    </row>
    <row r="35" spans="1:15" x14ac:dyDescent="0.3">
      <c r="A35" s="1" t="s">
        <v>204</v>
      </c>
      <c r="B35" s="2">
        <v>44814</v>
      </c>
      <c r="C35" s="1" t="s">
        <v>6673</v>
      </c>
      <c r="D35" s="1" t="s">
        <v>60</v>
      </c>
      <c r="E35">
        <v>2022</v>
      </c>
      <c r="F35" s="1" t="s">
        <v>205</v>
      </c>
      <c r="G35" s="1" t="s">
        <v>206</v>
      </c>
      <c r="H35" s="1" t="s">
        <v>207</v>
      </c>
      <c r="I35" s="1" t="s">
        <v>208</v>
      </c>
      <c r="J35" s="1" t="s">
        <v>51</v>
      </c>
      <c r="K35" s="3">
        <v>13.88</v>
      </c>
      <c r="L35">
        <v>5</v>
      </c>
      <c r="M35" s="3">
        <v>69.400000000000006</v>
      </c>
      <c r="N35" s="1" t="s">
        <v>6669</v>
      </c>
      <c r="O35" s="1" t="s">
        <v>37</v>
      </c>
    </row>
    <row r="36" spans="1:15" x14ac:dyDescent="0.3">
      <c r="A36" s="1" t="s">
        <v>209</v>
      </c>
      <c r="B36" s="2">
        <v>45314</v>
      </c>
      <c r="C36" s="1" t="s">
        <v>6671</v>
      </c>
      <c r="D36" s="1" t="s">
        <v>210</v>
      </c>
      <c r="E36">
        <v>2024</v>
      </c>
      <c r="F36" s="1" t="s">
        <v>211</v>
      </c>
      <c r="G36" s="1" t="s">
        <v>212</v>
      </c>
      <c r="H36" s="1" t="s">
        <v>213</v>
      </c>
      <c r="I36" s="1" t="s">
        <v>214</v>
      </c>
      <c r="J36" s="1" t="s">
        <v>70</v>
      </c>
      <c r="K36" s="3">
        <v>21.49</v>
      </c>
      <c r="L36">
        <v>4</v>
      </c>
      <c r="M36" s="3">
        <v>85.96</v>
      </c>
      <c r="N36" s="1" t="s">
        <v>29</v>
      </c>
      <c r="O36" s="1" t="s">
        <v>44</v>
      </c>
    </row>
    <row r="37" spans="1:15" x14ac:dyDescent="0.3">
      <c r="A37" s="1" t="s">
        <v>215</v>
      </c>
      <c r="B37" s="2">
        <v>45258</v>
      </c>
      <c r="C37" s="1" t="s">
        <v>6671</v>
      </c>
      <c r="D37" s="1" t="s">
        <v>54</v>
      </c>
      <c r="E37">
        <v>2023</v>
      </c>
      <c r="F37" s="1" t="s">
        <v>216</v>
      </c>
      <c r="G37" s="1" t="s">
        <v>217</v>
      </c>
      <c r="H37" s="1" t="s">
        <v>218</v>
      </c>
      <c r="I37" s="1" t="s">
        <v>219</v>
      </c>
      <c r="J37" s="1" t="s">
        <v>70</v>
      </c>
      <c r="K37" s="3">
        <v>15.9</v>
      </c>
      <c r="L37">
        <v>2</v>
      </c>
      <c r="M37" s="3">
        <v>31.8</v>
      </c>
      <c r="N37" s="1" t="s">
        <v>29</v>
      </c>
      <c r="O37" s="1" t="s">
        <v>22</v>
      </c>
    </row>
    <row r="38" spans="1:15" x14ac:dyDescent="0.3">
      <c r="A38" s="1" t="s">
        <v>220</v>
      </c>
      <c r="B38" s="2">
        <v>45758</v>
      </c>
      <c r="C38" s="1" t="s">
        <v>6668</v>
      </c>
      <c r="D38" s="1" t="s">
        <v>82</v>
      </c>
      <c r="E38">
        <v>2025</v>
      </c>
      <c r="F38" s="1" t="s">
        <v>221</v>
      </c>
      <c r="G38" s="1" t="s">
        <v>222</v>
      </c>
      <c r="H38" s="1" t="s">
        <v>223</v>
      </c>
      <c r="I38" s="1" t="s">
        <v>224</v>
      </c>
      <c r="J38" s="1" t="s">
        <v>87</v>
      </c>
      <c r="K38" s="3">
        <v>36.729999999999997</v>
      </c>
      <c r="L38">
        <v>5</v>
      </c>
      <c r="M38" s="3">
        <v>183.65</v>
      </c>
      <c r="N38" s="1" t="s">
        <v>29</v>
      </c>
      <c r="O38" s="1" t="s">
        <v>44</v>
      </c>
    </row>
    <row r="39" spans="1:15" x14ac:dyDescent="0.3">
      <c r="A39" s="1" t="s">
        <v>225</v>
      </c>
      <c r="B39" s="2">
        <v>45807</v>
      </c>
      <c r="C39" s="1" t="s">
        <v>6668</v>
      </c>
      <c r="D39" s="1" t="s">
        <v>46</v>
      </c>
      <c r="E39">
        <v>2025</v>
      </c>
      <c r="F39" s="1" t="s">
        <v>226</v>
      </c>
      <c r="G39" s="1" t="s">
        <v>227</v>
      </c>
      <c r="H39" s="1" t="s">
        <v>228</v>
      </c>
      <c r="I39" s="1" t="s">
        <v>229</v>
      </c>
      <c r="J39" s="1" t="s">
        <v>20</v>
      </c>
      <c r="K39" s="3">
        <v>17.38</v>
      </c>
      <c r="L39">
        <v>5</v>
      </c>
      <c r="M39" s="3">
        <v>86.9</v>
      </c>
      <c r="N39" s="1" t="s">
        <v>21</v>
      </c>
      <c r="O39" s="1" t="s">
        <v>37</v>
      </c>
    </row>
    <row r="40" spans="1:15" x14ac:dyDescent="0.3">
      <c r="A40" s="1" t="s">
        <v>230</v>
      </c>
      <c r="B40" s="2">
        <v>45068</v>
      </c>
      <c r="C40" s="1" t="s">
        <v>6667</v>
      </c>
      <c r="D40" s="1" t="s">
        <v>46</v>
      </c>
      <c r="E40">
        <v>2023</v>
      </c>
      <c r="F40" s="1" t="s">
        <v>231</v>
      </c>
      <c r="G40" s="1" t="s">
        <v>232</v>
      </c>
      <c r="H40" s="1" t="s">
        <v>42</v>
      </c>
      <c r="I40" s="1" t="s">
        <v>233</v>
      </c>
      <c r="J40" s="1" t="s">
        <v>51</v>
      </c>
      <c r="K40" s="3">
        <v>38.31</v>
      </c>
      <c r="L40">
        <v>2</v>
      </c>
      <c r="M40" s="3">
        <v>76.62</v>
      </c>
      <c r="N40" s="1" t="s">
        <v>29</v>
      </c>
      <c r="O40" s="1" t="s">
        <v>52</v>
      </c>
    </row>
    <row r="41" spans="1:15" x14ac:dyDescent="0.3">
      <c r="A41" s="1" t="s">
        <v>234</v>
      </c>
      <c r="B41" s="2">
        <v>45256</v>
      </c>
      <c r="C41" s="1" t="s">
        <v>6666</v>
      </c>
      <c r="D41" s="1" t="s">
        <v>54</v>
      </c>
      <c r="E41">
        <v>2023</v>
      </c>
      <c r="F41" s="1" t="s">
        <v>235</v>
      </c>
      <c r="G41" s="1" t="s">
        <v>236</v>
      </c>
      <c r="H41" s="1" t="s">
        <v>237</v>
      </c>
      <c r="I41" s="1" t="s">
        <v>238</v>
      </c>
      <c r="J41" s="1" t="s">
        <v>70</v>
      </c>
      <c r="K41" s="3">
        <v>44.39</v>
      </c>
      <c r="L41">
        <v>5</v>
      </c>
      <c r="M41" s="3">
        <v>221.95</v>
      </c>
      <c r="N41" s="1" t="s">
        <v>6669</v>
      </c>
      <c r="O41" s="1" t="s">
        <v>22</v>
      </c>
    </row>
    <row r="42" spans="1:15" x14ac:dyDescent="0.3">
      <c r="A42" s="1" t="s">
        <v>239</v>
      </c>
      <c r="B42" s="2">
        <v>45481</v>
      </c>
      <c r="C42" s="1" t="s">
        <v>6667</v>
      </c>
      <c r="D42" s="1" t="s">
        <v>32</v>
      </c>
      <c r="E42">
        <v>2024</v>
      </c>
      <c r="F42" s="1" t="s">
        <v>240</v>
      </c>
      <c r="G42" s="1" t="s">
        <v>241</v>
      </c>
      <c r="H42" s="1" t="s">
        <v>242</v>
      </c>
      <c r="I42" s="1" t="s">
        <v>243</v>
      </c>
      <c r="J42" s="1" t="s">
        <v>51</v>
      </c>
      <c r="K42" s="3">
        <v>49.04</v>
      </c>
      <c r="L42">
        <v>3</v>
      </c>
      <c r="M42" s="3">
        <v>147.12</v>
      </c>
      <c r="N42" s="1" t="s">
        <v>29</v>
      </c>
      <c r="O42" s="1" t="s">
        <v>37</v>
      </c>
    </row>
    <row r="43" spans="1:15" x14ac:dyDescent="0.3">
      <c r="A43" s="1" t="s">
        <v>244</v>
      </c>
      <c r="B43" s="2">
        <v>44894</v>
      </c>
      <c r="C43" s="1" t="s">
        <v>6671</v>
      </c>
      <c r="D43" s="1" t="s">
        <v>54</v>
      </c>
      <c r="E43">
        <v>2022</v>
      </c>
      <c r="F43" s="1" t="s">
        <v>245</v>
      </c>
      <c r="G43" s="1" t="s">
        <v>246</v>
      </c>
      <c r="H43" s="1" t="s">
        <v>247</v>
      </c>
      <c r="I43" s="1" t="s">
        <v>248</v>
      </c>
      <c r="J43" s="1" t="s">
        <v>51</v>
      </c>
      <c r="K43" s="3">
        <v>15.23</v>
      </c>
      <c r="L43">
        <v>3</v>
      </c>
      <c r="M43" s="3">
        <v>45.69</v>
      </c>
      <c r="N43" s="1" t="s">
        <v>29</v>
      </c>
      <c r="O43" s="1" t="s">
        <v>80</v>
      </c>
    </row>
    <row r="44" spans="1:15" x14ac:dyDescent="0.3">
      <c r="A44" s="1" t="s">
        <v>249</v>
      </c>
      <c r="B44" s="2">
        <v>45508</v>
      </c>
      <c r="C44" s="1" t="s">
        <v>6666</v>
      </c>
      <c r="D44" s="1" t="s">
        <v>90</v>
      </c>
      <c r="E44">
        <v>2024</v>
      </c>
      <c r="F44" s="1" t="s">
        <v>250</v>
      </c>
      <c r="G44" s="1" t="s">
        <v>251</v>
      </c>
      <c r="H44" s="1" t="s">
        <v>252</v>
      </c>
      <c r="I44" s="1" t="s">
        <v>253</v>
      </c>
      <c r="J44" s="1" t="s">
        <v>70</v>
      </c>
      <c r="K44" s="3">
        <v>40.85</v>
      </c>
      <c r="L44">
        <v>3</v>
      </c>
      <c r="M44" s="3">
        <v>122.55</v>
      </c>
      <c r="N44" s="1" t="s">
        <v>21</v>
      </c>
      <c r="O44" s="1" t="s">
        <v>37</v>
      </c>
    </row>
    <row r="45" spans="1:15" x14ac:dyDescent="0.3">
      <c r="A45" s="1" t="s">
        <v>254</v>
      </c>
      <c r="B45" s="2">
        <v>45577</v>
      </c>
      <c r="C45" s="1" t="s">
        <v>6673</v>
      </c>
      <c r="D45" s="1" t="s">
        <v>133</v>
      </c>
      <c r="E45">
        <v>2024</v>
      </c>
      <c r="F45" s="1" t="s">
        <v>255</v>
      </c>
      <c r="G45" s="1" t="s">
        <v>256</v>
      </c>
      <c r="H45" s="1" t="s">
        <v>257</v>
      </c>
      <c r="I45" s="1" t="s">
        <v>258</v>
      </c>
      <c r="J45" s="1" t="s">
        <v>70</v>
      </c>
      <c r="K45" s="3">
        <v>19.37</v>
      </c>
      <c r="L45">
        <v>2</v>
      </c>
      <c r="M45" s="3">
        <v>38.74</v>
      </c>
      <c r="N45" s="1" t="s">
        <v>21</v>
      </c>
      <c r="O45" s="1" t="s">
        <v>37</v>
      </c>
    </row>
    <row r="46" spans="1:15" x14ac:dyDescent="0.3">
      <c r="A46" s="1" t="s">
        <v>259</v>
      </c>
      <c r="B46" s="2">
        <v>44949</v>
      </c>
      <c r="C46" s="1" t="s">
        <v>6667</v>
      </c>
      <c r="D46" s="1" t="s">
        <v>210</v>
      </c>
      <c r="E46">
        <v>2023</v>
      </c>
      <c r="F46" s="1" t="s">
        <v>260</v>
      </c>
      <c r="G46" s="1" t="s">
        <v>261</v>
      </c>
      <c r="H46" s="1" t="s">
        <v>262</v>
      </c>
      <c r="I46" s="1" t="s">
        <v>263</v>
      </c>
      <c r="J46" s="1" t="s">
        <v>87</v>
      </c>
      <c r="K46" s="3">
        <v>49.85</v>
      </c>
      <c r="L46">
        <v>4</v>
      </c>
      <c r="M46" s="3">
        <v>199.4</v>
      </c>
      <c r="N46" s="1" t="s">
        <v>29</v>
      </c>
      <c r="O46" s="1" t="s">
        <v>95</v>
      </c>
    </row>
    <row r="47" spans="1:15" x14ac:dyDescent="0.3">
      <c r="A47" s="1" t="s">
        <v>264</v>
      </c>
      <c r="B47" s="2">
        <v>45709</v>
      </c>
      <c r="C47" s="1" t="s">
        <v>6668</v>
      </c>
      <c r="D47" s="1" t="s">
        <v>39</v>
      </c>
      <c r="E47">
        <v>2025</v>
      </c>
      <c r="F47" s="1" t="s">
        <v>265</v>
      </c>
      <c r="G47" s="1" t="s">
        <v>266</v>
      </c>
      <c r="H47" s="1" t="s">
        <v>267</v>
      </c>
      <c r="I47" s="1" t="s">
        <v>268</v>
      </c>
      <c r="J47" s="1" t="s">
        <v>20</v>
      </c>
      <c r="K47" s="3">
        <v>8.8000000000000007</v>
      </c>
      <c r="L47">
        <v>1</v>
      </c>
      <c r="M47" s="3">
        <v>8.8000000000000007</v>
      </c>
      <c r="N47" s="1" t="s">
        <v>6669</v>
      </c>
      <c r="O47" s="1" t="s">
        <v>80</v>
      </c>
    </row>
    <row r="48" spans="1:15" x14ac:dyDescent="0.3">
      <c r="A48" s="1" t="s">
        <v>269</v>
      </c>
      <c r="B48" s="2">
        <v>45821</v>
      </c>
      <c r="C48" s="1" t="s">
        <v>6668</v>
      </c>
      <c r="D48" s="1" t="s">
        <v>24</v>
      </c>
      <c r="E48">
        <v>2025</v>
      </c>
      <c r="F48" s="1" t="s">
        <v>270</v>
      </c>
      <c r="G48" s="1" t="s">
        <v>271</v>
      </c>
      <c r="H48" s="1" t="s">
        <v>272</v>
      </c>
      <c r="I48" s="1" t="s">
        <v>273</v>
      </c>
      <c r="J48" s="1" t="s">
        <v>87</v>
      </c>
      <c r="K48" s="3">
        <v>55.9</v>
      </c>
      <c r="L48">
        <v>5</v>
      </c>
      <c r="M48" s="3">
        <v>279.5</v>
      </c>
      <c r="N48" s="1" t="s">
        <v>6669</v>
      </c>
      <c r="O48" s="1" t="s">
        <v>193</v>
      </c>
    </row>
    <row r="49" spans="1:15" x14ac:dyDescent="0.3">
      <c r="A49" s="1" t="s">
        <v>274</v>
      </c>
      <c r="B49" s="2">
        <v>45261</v>
      </c>
      <c r="C49" s="1" t="s">
        <v>6668</v>
      </c>
      <c r="D49" s="1" t="s">
        <v>107</v>
      </c>
      <c r="E49">
        <v>2023</v>
      </c>
      <c r="F49" s="1" t="s">
        <v>275</v>
      </c>
      <c r="G49" s="1" t="s">
        <v>276</v>
      </c>
      <c r="H49" s="1" t="s">
        <v>277</v>
      </c>
      <c r="I49" s="1" t="s">
        <v>278</v>
      </c>
      <c r="J49" s="1" t="s">
        <v>51</v>
      </c>
      <c r="K49" s="3">
        <v>14.42</v>
      </c>
      <c r="L49">
        <v>5</v>
      </c>
      <c r="M49" s="3">
        <v>72.099999999999994</v>
      </c>
      <c r="N49" s="1" t="s">
        <v>29</v>
      </c>
      <c r="O49" s="1" t="s">
        <v>44</v>
      </c>
    </row>
    <row r="50" spans="1:15" x14ac:dyDescent="0.3">
      <c r="A50" s="1" t="s">
        <v>279</v>
      </c>
      <c r="B50" s="2">
        <v>45169</v>
      </c>
      <c r="C50" s="1" t="s">
        <v>6672</v>
      </c>
      <c r="D50" s="1" t="s">
        <v>90</v>
      </c>
      <c r="E50">
        <v>2023</v>
      </c>
      <c r="F50" s="1" t="s">
        <v>280</v>
      </c>
      <c r="G50" s="1" t="s">
        <v>281</v>
      </c>
      <c r="H50" s="1" t="s">
        <v>282</v>
      </c>
      <c r="I50" s="1" t="s">
        <v>283</v>
      </c>
      <c r="J50" s="1" t="s">
        <v>70</v>
      </c>
      <c r="K50" s="3">
        <v>22.65</v>
      </c>
      <c r="L50">
        <v>1</v>
      </c>
      <c r="M50" s="3">
        <v>22.65</v>
      </c>
      <c r="N50" s="1" t="s">
        <v>29</v>
      </c>
      <c r="O50" s="1" t="s">
        <v>193</v>
      </c>
    </row>
    <row r="51" spans="1:15" x14ac:dyDescent="0.3">
      <c r="A51" s="1" t="s">
        <v>284</v>
      </c>
      <c r="B51" s="2">
        <v>44969</v>
      </c>
      <c r="C51" s="1" t="s">
        <v>6666</v>
      </c>
      <c r="D51" s="1" t="s">
        <v>39</v>
      </c>
      <c r="E51">
        <v>2023</v>
      </c>
      <c r="F51" s="1" t="s">
        <v>285</v>
      </c>
      <c r="G51" s="1" t="s">
        <v>286</v>
      </c>
      <c r="H51" s="1" t="s">
        <v>287</v>
      </c>
      <c r="I51" s="1" t="s">
        <v>288</v>
      </c>
      <c r="J51" s="1" t="s">
        <v>51</v>
      </c>
      <c r="K51" s="3">
        <v>26.87</v>
      </c>
      <c r="L51">
        <v>2</v>
      </c>
      <c r="M51" s="3">
        <v>53.74</v>
      </c>
      <c r="N51" s="1" t="s">
        <v>88</v>
      </c>
      <c r="O51" s="1" t="s">
        <v>52</v>
      </c>
    </row>
    <row r="52" spans="1:15" x14ac:dyDescent="0.3">
      <c r="A52" s="1" t="s">
        <v>289</v>
      </c>
      <c r="B52" s="2">
        <v>45621</v>
      </c>
      <c r="C52" s="1" t="s">
        <v>6667</v>
      </c>
      <c r="D52" s="1" t="s">
        <v>54</v>
      </c>
      <c r="E52">
        <v>2024</v>
      </c>
      <c r="F52" s="1" t="s">
        <v>290</v>
      </c>
      <c r="G52" s="1" t="s">
        <v>291</v>
      </c>
      <c r="H52" s="1" t="s">
        <v>292</v>
      </c>
      <c r="I52" s="1" t="s">
        <v>293</v>
      </c>
      <c r="J52" s="1" t="s">
        <v>70</v>
      </c>
      <c r="K52" s="3">
        <v>10.6</v>
      </c>
      <c r="L52">
        <v>2</v>
      </c>
      <c r="M52" s="3">
        <v>21.2</v>
      </c>
      <c r="N52" s="1" t="s">
        <v>6669</v>
      </c>
      <c r="O52" s="1" t="s">
        <v>44</v>
      </c>
    </row>
    <row r="53" spans="1:15" x14ac:dyDescent="0.3">
      <c r="A53" s="1" t="s">
        <v>294</v>
      </c>
      <c r="B53" s="2">
        <v>45528</v>
      </c>
      <c r="C53" s="1" t="s">
        <v>6673</v>
      </c>
      <c r="D53" s="1" t="s">
        <v>90</v>
      </c>
      <c r="E53">
        <v>2024</v>
      </c>
      <c r="F53" s="1" t="s">
        <v>295</v>
      </c>
      <c r="G53" s="1" t="s">
        <v>296</v>
      </c>
      <c r="H53" s="1" t="s">
        <v>297</v>
      </c>
      <c r="I53" s="1" t="s">
        <v>298</v>
      </c>
      <c r="J53" s="1" t="s">
        <v>70</v>
      </c>
      <c r="K53" s="3">
        <v>38.6</v>
      </c>
      <c r="L53">
        <v>5</v>
      </c>
      <c r="M53" s="3">
        <v>193</v>
      </c>
      <c r="N53" s="1" t="s">
        <v>6669</v>
      </c>
      <c r="O53" s="1" t="s">
        <v>95</v>
      </c>
    </row>
    <row r="54" spans="1:15" x14ac:dyDescent="0.3">
      <c r="A54" s="1" t="s">
        <v>299</v>
      </c>
      <c r="B54" s="2">
        <v>45083</v>
      </c>
      <c r="C54" s="1" t="s">
        <v>6671</v>
      </c>
      <c r="D54" s="1" t="s">
        <v>24</v>
      </c>
      <c r="E54">
        <v>2023</v>
      </c>
      <c r="F54" s="1" t="s">
        <v>300</v>
      </c>
      <c r="G54" s="1" t="s">
        <v>301</v>
      </c>
      <c r="H54" s="1" t="s">
        <v>302</v>
      </c>
      <c r="I54" s="1" t="s">
        <v>303</v>
      </c>
      <c r="J54" s="1" t="s">
        <v>70</v>
      </c>
      <c r="K54" s="3">
        <v>38.74</v>
      </c>
      <c r="L54">
        <v>4</v>
      </c>
      <c r="M54" s="3">
        <v>154.96</v>
      </c>
      <c r="N54" s="1" t="s">
        <v>29</v>
      </c>
      <c r="O54" s="1" t="s">
        <v>37</v>
      </c>
    </row>
    <row r="55" spans="1:15" x14ac:dyDescent="0.3">
      <c r="A55" s="1" t="s">
        <v>304</v>
      </c>
      <c r="B55" s="2">
        <v>45529</v>
      </c>
      <c r="C55" s="1" t="s">
        <v>6666</v>
      </c>
      <c r="D55" s="1" t="s">
        <v>90</v>
      </c>
      <c r="E55">
        <v>2024</v>
      </c>
      <c r="F55" s="1" t="s">
        <v>305</v>
      </c>
      <c r="G55" s="1" t="s">
        <v>306</v>
      </c>
      <c r="H55" s="1" t="s">
        <v>115</v>
      </c>
      <c r="I55" s="1" t="s">
        <v>116</v>
      </c>
      <c r="J55" s="1" t="s">
        <v>20</v>
      </c>
      <c r="K55" s="3">
        <v>41.68</v>
      </c>
      <c r="L55">
        <v>4</v>
      </c>
      <c r="M55" s="3">
        <v>166.72</v>
      </c>
      <c r="N55" s="1" t="s">
        <v>21</v>
      </c>
      <c r="O55" s="1" t="s">
        <v>37</v>
      </c>
    </row>
    <row r="56" spans="1:15" x14ac:dyDescent="0.3">
      <c r="A56" s="1" t="s">
        <v>307</v>
      </c>
      <c r="B56" s="2">
        <v>45191</v>
      </c>
      <c r="C56" s="1" t="s">
        <v>6668</v>
      </c>
      <c r="D56" s="1" t="s">
        <v>60</v>
      </c>
      <c r="E56">
        <v>2023</v>
      </c>
      <c r="F56" s="1" t="s">
        <v>308</v>
      </c>
      <c r="G56" s="1" t="s">
        <v>309</v>
      </c>
      <c r="H56" s="1" t="s">
        <v>310</v>
      </c>
      <c r="I56" s="1" t="s">
        <v>311</v>
      </c>
      <c r="J56" s="1" t="s">
        <v>87</v>
      </c>
      <c r="K56" s="3">
        <v>39.01</v>
      </c>
      <c r="L56">
        <v>2</v>
      </c>
      <c r="M56" s="3">
        <v>78.02</v>
      </c>
      <c r="N56" s="1" t="s">
        <v>6669</v>
      </c>
      <c r="O56" s="1" t="s">
        <v>52</v>
      </c>
    </row>
    <row r="57" spans="1:15" x14ac:dyDescent="0.3">
      <c r="A57" s="1" t="s">
        <v>312</v>
      </c>
      <c r="B57" s="2">
        <v>45195</v>
      </c>
      <c r="C57" s="1" t="s">
        <v>6671</v>
      </c>
      <c r="D57" s="1" t="s">
        <v>60</v>
      </c>
      <c r="E57">
        <v>2023</v>
      </c>
      <c r="F57" s="1" t="s">
        <v>313</v>
      </c>
      <c r="G57" s="1" t="s">
        <v>314</v>
      </c>
      <c r="H57" s="1" t="s">
        <v>93</v>
      </c>
      <c r="I57" s="1" t="s">
        <v>315</v>
      </c>
      <c r="J57" s="1" t="s">
        <v>87</v>
      </c>
      <c r="K57" s="3">
        <v>10.55</v>
      </c>
      <c r="L57">
        <v>2</v>
      </c>
      <c r="M57" s="3">
        <v>21.1</v>
      </c>
      <c r="N57" s="1" t="s">
        <v>29</v>
      </c>
      <c r="O57" s="1" t="s">
        <v>193</v>
      </c>
    </row>
    <row r="58" spans="1:15" x14ac:dyDescent="0.3">
      <c r="A58" s="1" t="s">
        <v>316</v>
      </c>
      <c r="B58" s="2">
        <v>45455</v>
      </c>
      <c r="C58" s="1" t="s">
        <v>6670</v>
      </c>
      <c r="D58" s="1" t="s">
        <v>24</v>
      </c>
      <c r="E58">
        <v>2024</v>
      </c>
      <c r="F58" s="1" t="s">
        <v>317</v>
      </c>
      <c r="G58" s="1" t="s">
        <v>318</v>
      </c>
      <c r="H58" s="1" t="s">
        <v>319</v>
      </c>
      <c r="I58" s="1" t="s">
        <v>320</v>
      </c>
      <c r="J58" s="1" t="s">
        <v>70</v>
      </c>
      <c r="K58" s="3">
        <v>27.93</v>
      </c>
      <c r="L58">
        <v>1</v>
      </c>
      <c r="M58" s="3">
        <v>27.93</v>
      </c>
      <c r="N58" s="1" t="s">
        <v>29</v>
      </c>
      <c r="O58" s="1" t="s">
        <v>52</v>
      </c>
    </row>
    <row r="59" spans="1:15" x14ac:dyDescent="0.3">
      <c r="A59" s="1" t="s">
        <v>321</v>
      </c>
      <c r="B59" s="2">
        <v>45247</v>
      </c>
      <c r="C59" s="1" t="s">
        <v>6668</v>
      </c>
      <c r="D59" s="1" t="s">
        <v>54</v>
      </c>
      <c r="E59">
        <v>2023</v>
      </c>
      <c r="F59" s="1" t="s">
        <v>322</v>
      </c>
      <c r="G59" s="1" t="s">
        <v>323</v>
      </c>
      <c r="H59" s="1" t="s">
        <v>324</v>
      </c>
      <c r="I59" s="1" t="s">
        <v>325</v>
      </c>
      <c r="J59" s="1" t="s">
        <v>70</v>
      </c>
      <c r="K59" s="3">
        <v>32.64</v>
      </c>
      <c r="L59">
        <v>5</v>
      </c>
      <c r="M59" s="3">
        <v>163.19999999999999</v>
      </c>
      <c r="N59" s="1" t="s">
        <v>29</v>
      </c>
      <c r="O59" s="1" t="s">
        <v>37</v>
      </c>
    </row>
    <row r="60" spans="1:15" x14ac:dyDescent="0.3">
      <c r="A60" s="1" t="s">
        <v>329</v>
      </c>
      <c r="B60" s="2">
        <v>45538</v>
      </c>
      <c r="C60" s="1" t="s">
        <v>6671</v>
      </c>
      <c r="D60" s="1" t="s">
        <v>60</v>
      </c>
      <c r="E60">
        <v>2024</v>
      </c>
      <c r="F60" s="1" t="s">
        <v>330</v>
      </c>
      <c r="G60" s="1" t="s">
        <v>331</v>
      </c>
      <c r="H60" s="1" t="s">
        <v>332</v>
      </c>
      <c r="I60" s="1" t="s">
        <v>333</v>
      </c>
      <c r="J60" s="1" t="s">
        <v>87</v>
      </c>
      <c r="K60" s="3">
        <v>44.59</v>
      </c>
      <c r="L60">
        <v>4</v>
      </c>
      <c r="M60" s="3">
        <v>178.36</v>
      </c>
      <c r="N60" s="1" t="s">
        <v>88</v>
      </c>
      <c r="O60" s="1" t="s">
        <v>193</v>
      </c>
    </row>
    <row r="61" spans="1:15" x14ac:dyDescent="0.3">
      <c r="A61" s="1" t="s">
        <v>334</v>
      </c>
      <c r="B61" s="2">
        <v>45230</v>
      </c>
      <c r="C61" s="1" t="s">
        <v>6671</v>
      </c>
      <c r="D61" s="1" t="s">
        <v>133</v>
      </c>
      <c r="E61">
        <v>2023</v>
      </c>
      <c r="F61" s="1" t="s">
        <v>335</v>
      </c>
      <c r="G61" s="1" t="s">
        <v>336</v>
      </c>
      <c r="H61" s="1" t="s">
        <v>337</v>
      </c>
      <c r="I61" s="1" t="s">
        <v>338</v>
      </c>
      <c r="J61" s="1" t="s">
        <v>51</v>
      </c>
      <c r="K61" s="3">
        <v>19.29</v>
      </c>
      <c r="L61">
        <v>5</v>
      </c>
      <c r="M61" s="3">
        <v>96.45</v>
      </c>
      <c r="N61" s="1" t="s">
        <v>88</v>
      </c>
      <c r="O61" s="1" t="s">
        <v>30</v>
      </c>
    </row>
    <row r="62" spans="1:15" x14ac:dyDescent="0.3">
      <c r="A62" s="1" t="s">
        <v>339</v>
      </c>
      <c r="B62" s="2">
        <v>45024</v>
      </c>
      <c r="C62" s="1" t="s">
        <v>6673</v>
      </c>
      <c r="D62" s="1" t="s">
        <v>82</v>
      </c>
      <c r="E62">
        <v>2023</v>
      </c>
      <c r="F62" s="1" t="s">
        <v>340</v>
      </c>
      <c r="G62" s="1" t="s">
        <v>341</v>
      </c>
      <c r="H62" s="1" t="s">
        <v>342</v>
      </c>
      <c r="I62" s="1" t="s">
        <v>343</v>
      </c>
      <c r="J62" s="1" t="s">
        <v>87</v>
      </c>
      <c r="K62" s="3">
        <v>35.01</v>
      </c>
      <c r="L62">
        <v>2</v>
      </c>
      <c r="M62" s="3">
        <v>70.02</v>
      </c>
      <c r="N62" s="1" t="s">
        <v>21</v>
      </c>
      <c r="O62" s="1" t="s">
        <v>44</v>
      </c>
    </row>
    <row r="63" spans="1:15" x14ac:dyDescent="0.3">
      <c r="A63" s="1" t="s">
        <v>344</v>
      </c>
      <c r="B63" s="2">
        <v>44947</v>
      </c>
      <c r="C63" s="1" t="s">
        <v>6673</v>
      </c>
      <c r="D63" s="1" t="s">
        <v>210</v>
      </c>
      <c r="E63">
        <v>2023</v>
      </c>
      <c r="F63" s="1" t="s">
        <v>216</v>
      </c>
      <c r="G63" s="1" t="s">
        <v>217</v>
      </c>
      <c r="H63" s="1" t="s">
        <v>345</v>
      </c>
      <c r="I63" s="1" t="s">
        <v>346</v>
      </c>
      <c r="J63" s="1" t="s">
        <v>87</v>
      </c>
      <c r="K63" s="3">
        <v>44.94</v>
      </c>
      <c r="L63">
        <v>2</v>
      </c>
      <c r="M63" s="3">
        <v>89.88</v>
      </c>
      <c r="N63" s="1" t="s">
        <v>29</v>
      </c>
      <c r="O63" s="1" t="s">
        <v>193</v>
      </c>
    </row>
    <row r="64" spans="1:15" x14ac:dyDescent="0.3">
      <c r="A64" s="1" t="s">
        <v>347</v>
      </c>
      <c r="B64" s="2">
        <v>45194</v>
      </c>
      <c r="C64" s="1" t="s">
        <v>6667</v>
      </c>
      <c r="D64" s="1" t="s">
        <v>60</v>
      </c>
      <c r="E64">
        <v>2023</v>
      </c>
      <c r="F64" s="1" t="s">
        <v>348</v>
      </c>
      <c r="G64" s="1" t="s">
        <v>349</v>
      </c>
      <c r="H64" s="1" t="s">
        <v>350</v>
      </c>
      <c r="I64" s="1" t="s">
        <v>351</v>
      </c>
      <c r="J64" s="1" t="s">
        <v>20</v>
      </c>
      <c r="K64" s="3">
        <v>33.33</v>
      </c>
      <c r="L64">
        <v>1</v>
      </c>
      <c r="M64" s="3">
        <v>33.33</v>
      </c>
      <c r="N64" s="1" t="s">
        <v>6669</v>
      </c>
      <c r="O64" s="1" t="s">
        <v>22</v>
      </c>
    </row>
    <row r="65" spans="1:15" x14ac:dyDescent="0.3">
      <c r="A65" s="1" t="s">
        <v>352</v>
      </c>
      <c r="B65" s="2">
        <v>45285</v>
      </c>
      <c r="C65" s="1" t="s">
        <v>6667</v>
      </c>
      <c r="D65" s="1" t="s">
        <v>107</v>
      </c>
      <c r="E65">
        <v>2023</v>
      </c>
      <c r="F65" s="1" t="s">
        <v>353</v>
      </c>
      <c r="G65" s="1" t="s">
        <v>354</v>
      </c>
      <c r="H65" s="1" t="s">
        <v>355</v>
      </c>
      <c r="I65" s="1" t="s">
        <v>356</v>
      </c>
      <c r="J65" s="1" t="s">
        <v>87</v>
      </c>
      <c r="K65" s="3">
        <v>33.770000000000003</v>
      </c>
      <c r="L65">
        <v>2</v>
      </c>
      <c r="M65" s="3">
        <v>67.540000000000006</v>
      </c>
      <c r="N65" s="1" t="s">
        <v>6669</v>
      </c>
      <c r="O65" s="1" t="s">
        <v>37</v>
      </c>
    </row>
    <row r="66" spans="1:15" x14ac:dyDescent="0.3">
      <c r="A66" s="1" t="s">
        <v>357</v>
      </c>
      <c r="B66" s="2">
        <v>45759</v>
      </c>
      <c r="C66" s="1" t="s">
        <v>6673</v>
      </c>
      <c r="D66" s="1" t="s">
        <v>82</v>
      </c>
      <c r="E66">
        <v>2025</v>
      </c>
      <c r="F66" s="1" t="s">
        <v>358</v>
      </c>
      <c r="G66" s="1" t="s">
        <v>359</v>
      </c>
      <c r="H66" s="1" t="s">
        <v>360</v>
      </c>
      <c r="I66" s="1" t="s">
        <v>361</v>
      </c>
      <c r="J66" s="1" t="s">
        <v>20</v>
      </c>
      <c r="K66" s="3">
        <v>20.010000000000002</v>
      </c>
      <c r="L66">
        <v>3</v>
      </c>
      <c r="M66" s="3">
        <v>60.03</v>
      </c>
      <c r="N66" s="1" t="s">
        <v>29</v>
      </c>
      <c r="O66" s="1" t="s">
        <v>37</v>
      </c>
    </row>
    <row r="67" spans="1:15" x14ac:dyDescent="0.3">
      <c r="A67" s="1" t="s">
        <v>362</v>
      </c>
      <c r="B67" s="2">
        <v>45392</v>
      </c>
      <c r="C67" s="1" t="s">
        <v>6670</v>
      </c>
      <c r="D67" s="1" t="s">
        <v>82</v>
      </c>
      <c r="E67">
        <v>2024</v>
      </c>
      <c r="F67" s="1" t="s">
        <v>363</v>
      </c>
      <c r="G67" s="1" t="s">
        <v>364</v>
      </c>
      <c r="H67" s="1" t="s">
        <v>365</v>
      </c>
      <c r="I67" s="1" t="s">
        <v>366</v>
      </c>
      <c r="J67" s="1" t="s">
        <v>70</v>
      </c>
      <c r="K67" s="3">
        <v>34.770000000000003</v>
      </c>
      <c r="L67">
        <v>2</v>
      </c>
      <c r="M67" s="3">
        <v>69.540000000000006</v>
      </c>
      <c r="N67" s="1" t="s">
        <v>29</v>
      </c>
      <c r="O67" s="1" t="s">
        <v>30</v>
      </c>
    </row>
    <row r="68" spans="1:15" x14ac:dyDescent="0.3">
      <c r="A68" s="1" t="s">
        <v>367</v>
      </c>
      <c r="B68" s="2">
        <v>44966</v>
      </c>
      <c r="C68" s="1" t="s">
        <v>6672</v>
      </c>
      <c r="D68" s="1" t="s">
        <v>39</v>
      </c>
      <c r="E68">
        <v>2023</v>
      </c>
      <c r="F68" s="1" t="s">
        <v>368</v>
      </c>
      <c r="G68" s="1" t="s">
        <v>369</v>
      </c>
      <c r="H68" s="1" t="s">
        <v>370</v>
      </c>
      <c r="I68" s="1" t="s">
        <v>371</v>
      </c>
      <c r="J68" s="1" t="s">
        <v>70</v>
      </c>
      <c r="K68" s="3">
        <v>42.52</v>
      </c>
      <c r="L68">
        <v>1</v>
      </c>
      <c r="M68" s="3">
        <v>42.52</v>
      </c>
      <c r="N68" s="1" t="s">
        <v>6669</v>
      </c>
      <c r="O68" s="1" t="s">
        <v>37</v>
      </c>
    </row>
    <row r="69" spans="1:15" x14ac:dyDescent="0.3">
      <c r="A69" s="1" t="s">
        <v>372</v>
      </c>
      <c r="B69" s="2">
        <v>45207</v>
      </c>
      <c r="C69" s="1" t="s">
        <v>6666</v>
      </c>
      <c r="D69" s="1" t="s">
        <v>133</v>
      </c>
      <c r="E69">
        <v>2023</v>
      </c>
      <c r="F69" s="1" t="s">
        <v>373</v>
      </c>
      <c r="G69" s="1" t="s">
        <v>374</v>
      </c>
      <c r="H69" s="1" t="s">
        <v>375</v>
      </c>
      <c r="I69" s="1" t="s">
        <v>376</v>
      </c>
      <c r="J69" s="1" t="s">
        <v>20</v>
      </c>
      <c r="K69" s="3">
        <v>14.02</v>
      </c>
      <c r="L69">
        <v>4</v>
      </c>
      <c r="M69" s="3">
        <v>56.08</v>
      </c>
      <c r="N69" s="1" t="s">
        <v>29</v>
      </c>
      <c r="O69" s="1" t="s">
        <v>22</v>
      </c>
    </row>
    <row r="70" spans="1:15" x14ac:dyDescent="0.3">
      <c r="A70" s="1" t="s">
        <v>377</v>
      </c>
      <c r="B70" s="2">
        <v>45632</v>
      </c>
      <c r="C70" s="1" t="s">
        <v>6668</v>
      </c>
      <c r="D70" s="1" t="s">
        <v>107</v>
      </c>
      <c r="E70">
        <v>2024</v>
      </c>
      <c r="F70" s="1" t="s">
        <v>378</v>
      </c>
      <c r="G70" s="1" t="s">
        <v>379</v>
      </c>
      <c r="H70" s="1" t="s">
        <v>370</v>
      </c>
      <c r="I70" s="1" t="s">
        <v>380</v>
      </c>
      <c r="J70" s="1" t="s">
        <v>20</v>
      </c>
      <c r="K70" s="3">
        <v>35.94</v>
      </c>
      <c r="L70">
        <v>4</v>
      </c>
      <c r="M70" s="3">
        <v>143.76</v>
      </c>
      <c r="N70" s="1" t="s">
        <v>6669</v>
      </c>
      <c r="O70" s="1" t="s">
        <v>30</v>
      </c>
    </row>
    <row r="71" spans="1:15" x14ac:dyDescent="0.3">
      <c r="A71" s="1" t="s">
        <v>381</v>
      </c>
      <c r="B71" s="2">
        <v>44962</v>
      </c>
      <c r="C71" s="1" t="s">
        <v>6666</v>
      </c>
      <c r="D71" s="1" t="s">
        <v>39</v>
      </c>
      <c r="E71">
        <v>2023</v>
      </c>
      <c r="F71" s="1" t="s">
        <v>382</v>
      </c>
      <c r="G71" s="1" t="s">
        <v>383</v>
      </c>
      <c r="H71" s="1" t="s">
        <v>384</v>
      </c>
      <c r="I71" s="1" t="s">
        <v>385</v>
      </c>
      <c r="J71" s="1" t="s">
        <v>20</v>
      </c>
      <c r="K71" s="3">
        <v>33.229999999999997</v>
      </c>
      <c r="L71">
        <v>1</v>
      </c>
      <c r="M71" s="3">
        <v>33.229999999999997</v>
      </c>
      <c r="N71" s="1" t="s">
        <v>6669</v>
      </c>
      <c r="O71" s="1" t="s">
        <v>37</v>
      </c>
    </row>
    <row r="72" spans="1:15" x14ac:dyDescent="0.3">
      <c r="A72" s="1" t="s">
        <v>386</v>
      </c>
      <c r="B72" s="2">
        <v>45671</v>
      </c>
      <c r="C72" s="1" t="s">
        <v>6671</v>
      </c>
      <c r="D72" s="1" t="s">
        <v>210</v>
      </c>
      <c r="E72">
        <v>2025</v>
      </c>
      <c r="F72" s="1" t="s">
        <v>387</v>
      </c>
      <c r="G72" s="1" t="s">
        <v>388</v>
      </c>
      <c r="H72" s="1" t="s">
        <v>389</v>
      </c>
      <c r="I72" s="1" t="s">
        <v>390</v>
      </c>
      <c r="J72" s="1" t="s">
        <v>20</v>
      </c>
      <c r="K72" s="3">
        <v>32.78</v>
      </c>
      <c r="L72">
        <v>3</v>
      </c>
      <c r="M72" s="3">
        <v>98.34</v>
      </c>
      <c r="N72" s="1" t="s">
        <v>21</v>
      </c>
      <c r="O72" s="1" t="s">
        <v>37</v>
      </c>
    </row>
    <row r="73" spans="1:15" x14ac:dyDescent="0.3">
      <c r="A73" s="1" t="s">
        <v>395</v>
      </c>
      <c r="B73" s="2">
        <v>45888</v>
      </c>
      <c r="C73" s="1" t="s">
        <v>6671</v>
      </c>
      <c r="D73" s="1" t="s">
        <v>90</v>
      </c>
      <c r="E73">
        <v>2025</v>
      </c>
      <c r="F73" s="1" t="s">
        <v>396</v>
      </c>
      <c r="G73" s="1" t="s">
        <v>397</v>
      </c>
      <c r="H73" s="1" t="s">
        <v>398</v>
      </c>
      <c r="I73" s="1" t="s">
        <v>399</v>
      </c>
      <c r="J73" s="1" t="s">
        <v>70</v>
      </c>
      <c r="K73" s="3">
        <v>23.14</v>
      </c>
      <c r="L73">
        <v>3</v>
      </c>
      <c r="M73" s="3">
        <v>69.42</v>
      </c>
      <c r="N73" s="1" t="s">
        <v>21</v>
      </c>
      <c r="O73" s="1" t="s">
        <v>80</v>
      </c>
    </row>
    <row r="74" spans="1:15" x14ac:dyDescent="0.3">
      <c r="A74" s="1" t="s">
        <v>400</v>
      </c>
      <c r="B74" s="2">
        <v>44925</v>
      </c>
      <c r="C74" s="1" t="s">
        <v>6668</v>
      </c>
      <c r="D74" s="1" t="s">
        <v>107</v>
      </c>
      <c r="E74">
        <v>2022</v>
      </c>
      <c r="F74" s="1" t="s">
        <v>401</v>
      </c>
      <c r="G74" s="1" t="s">
        <v>402</v>
      </c>
      <c r="H74" s="1" t="s">
        <v>42</v>
      </c>
      <c r="I74" s="1" t="s">
        <v>43</v>
      </c>
      <c r="J74" s="1" t="s">
        <v>20</v>
      </c>
      <c r="K74" s="3">
        <v>31.23</v>
      </c>
      <c r="L74">
        <v>5</v>
      </c>
      <c r="M74" s="3">
        <v>156.15</v>
      </c>
      <c r="N74" s="1" t="s">
        <v>21</v>
      </c>
      <c r="O74" s="1" t="s">
        <v>22</v>
      </c>
    </row>
    <row r="75" spans="1:15" x14ac:dyDescent="0.3">
      <c r="A75" s="1" t="s">
        <v>403</v>
      </c>
      <c r="B75" s="2">
        <v>45156</v>
      </c>
      <c r="C75" s="1" t="s">
        <v>6668</v>
      </c>
      <c r="D75" s="1" t="s">
        <v>90</v>
      </c>
      <c r="E75">
        <v>2023</v>
      </c>
      <c r="F75" s="1" t="s">
        <v>404</v>
      </c>
      <c r="G75" s="1" t="s">
        <v>405</v>
      </c>
      <c r="H75" s="1" t="s">
        <v>406</v>
      </c>
      <c r="I75" s="1" t="s">
        <v>407</v>
      </c>
      <c r="J75" s="1" t="s">
        <v>70</v>
      </c>
      <c r="K75" s="3">
        <v>37.39</v>
      </c>
      <c r="L75">
        <v>3</v>
      </c>
      <c r="M75" s="3">
        <v>112.17</v>
      </c>
      <c r="N75" s="1" t="s">
        <v>21</v>
      </c>
      <c r="O75" s="1" t="s">
        <v>37</v>
      </c>
    </row>
    <row r="76" spans="1:15" x14ac:dyDescent="0.3">
      <c r="A76" s="1" t="s">
        <v>408</v>
      </c>
      <c r="B76" s="2">
        <v>45030</v>
      </c>
      <c r="C76" s="1" t="s">
        <v>6668</v>
      </c>
      <c r="D76" s="1" t="s">
        <v>82</v>
      </c>
      <c r="E76">
        <v>2023</v>
      </c>
      <c r="F76" s="1" t="s">
        <v>409</v>
      </c>
      <c r="G76" s="1" t="s">
        <v>410</v>
      </c>
      <c r="H76" s="1" t="s">
        <v>411</v>
      </c>
      <c r="I76" s="1" t="s">
        <v>412</v>
      </c>
      <c r="J76" s="1" t="s">
        <v>87</v>
      </c>
      <c r="K76" s="3">
        <v>37.71</v>
      </c>
      <c r="L76">
        <v>5</v>
      </c>
      <c r="M76" s="3">
        <v>188.55</v>
      </c>
      <c r="N76" s="1" t="s">
        <v>21</v>
      </c>
      <c r="O76" s="1" t="s">
        <v>37</v>
      </c>
    </row>
    <row r="77" spans="1:15" x14ac:dyDescent="0.3">
      <c r="A77" s="1" t="s">
        <v>413</v>
      </c>
      <c r="B77" s="2">
        <v>45227</v>
      </c>
      <c r="C77" s="1" t="s">
        <v>6673</v>
      </c>
      <c r="D77" s="1" t="s">
        <v>133</v>
      </c>
      <c r="E77">
        <v>2023</v>
      </c>
      <c r="F77" s="1" t="s">
        <v>414</v>
      </c>
      <c r="G77" s="1" t="s">
        <v>415</v>
      </c>
      <c r="H77" s="1" t="s">
        <v>416</v>
      </c>
      <c r="I77" s="1" t="s">
        <v>417</v>
      </c>
      <c r="J77" s="1" t="s">
        <v>20</v>
      </c>
      <c r="K77" s="3">
        <v>48.89</v>
      </c>
      <c r="L77">
        <v>1</v>
      </c>
      <c r="M77" s="3">
        <v>48.89</v>
      </c>
      <c r="N77" s="1" t="s">
        <v>21</v>
      </c>
      <c r="O77" s="1" t="s">
        <v>80</v>
      </c>
    </row>
    <row r="78" spans="1:15" x14ac:dyDescent="0.3">
      <c r="A78" s="1" t="s">
        <v>418</v>
      </c>
      <c r="B78" s="2">
        <v>45321</v>
      </c>
      <c r="C78" s="1" t="s">
        <v>6671</v>
      </c>
      <c r="D78" s="1" t="s">
        <v>210</v>
      </c>
      <c r="E78">
        <v>2024</v>
      </c>
      <c r="F78" s="1" t="s">
        <v>419</v>
      </c>
      <c r="G78" s="1" t="s">
        <v>420</v>
      </c>
      <c r="H78" s="1" t="s">
        <v>421</v>
      </c>
      <c r="I78" s="1" t="s">
        <v>422</v>
      </c>
      <c r="J78" s="1" t="s">
        <v>70</v>
      </c>
      <c r="K78" s="3">
        <v>10.34</v>
      </c>
      <c r="L78">
        <v>4</v>
      </c>
      <c r="M78" s="3">
        <v>41.36</v>
      </c>
      <c r="N78" s="1" t="s">
        <v>6669</v>
      </c>
      <c r="O78" s="1" t="s">
        <v>193</v>
      </c>
    </row>
    <row r="79" spans="1:15" x14ac:dyDescent="0.3">
      <c r="A79" s="1" t="s">
        <v>423</v>
      </c>
      <c r="B79" s="2">
        <v>44937</v>
      </c>
      <c r="C79" s="1" t="s">
        <v>6670</v>
      </c>
      <c r="D79" s="1" t="s">
        <v>210</v>
      </c>
      <c r="E79">
        <v>2023</v>
      </c>
      <c r="F79" s="1" t="s">
        <v>424</v>
      </c>
      <c r="G79" s="1" t="s">
        <v>425</v>
      </c>
      <c r="H79" s="1" t="s">
        <v>426</v>
      </c>
      <c r="I79" s="1" t="s">
        <v>427</v>
      </c>
      <c r="J79" s="1" t="s">
        <v>70</v>
      </c>
      <c r="K79" s="3">
        <v>43.63</v>
      </c>
      <c r="L79">
        <v>2</v>
      </c>
      <c r="M79" s="3">
        <v>87.26</v>
      </c>
      <c r="N79" s="1" t="s">
        <v>29</v>
      </c>
      <c r="O79" s="1" t="s">
        <v>37</v>
      </c>
    </row>
    <row r="80" spans="1:15" x14ac:dyDescent="0.3">
      <c r="A80" s="1" t="s">
        <v>428</v>
      </c>
      <c r="B80" s="2">
        <v>45226</v>
      </c>
      <c r="C80" s="1" t="s">
        <v>6668</v>
      </c>
      <c r="D80" s="1" t="s">
        <v>133</v>
      </c>
      <c r="E80">
        <v>2023</v>
      </c>
      <c r="F80" s="1" t="s">
        <v>387</v>
      </c>
      <c r="G80" s="1" t="s">
        <v>429</v>
      </c>
      <c r="H80" s="1" t="s">
        <v>430</v>
      </c>
      <c r="I80" s="1" t="s">
        <v>431</v>
      </c>
      <c r="J80" s="1" t="s">
        <v>70</v>
      </c>
      <c r="K80" s="3">
        <v>35.700000000000003</v>
      </c>
      <c r="L80">
        <v>2</v>
      </c>
      <c r="M80" s="3">
        <v>71.400000000000006</v>
      </c>
      <c r="N80" s="1" t="s">
        <v>6669</v>
      </c>
      <c r="O80" s="1" t="s">
        <v>44</v>
      </c>
    </row>
    <row r="81" spans="1:15" x14ac:dyDescent="0.3">
      <c r="A81" s="1" t="s">
        <v>432</v>
      </c>
      <c r="B81" s="2">
        <v>45447</v>
      </c>
      <c r="C81" s="1" t="s">
        <v>6671</v>
      </c>
      <c r="D81" s="1" t="s">
        <v>24</v>
      </c>
      <c r="E81">
        <v>2024</v>
      </c>
      <c r="F81" s="1" t="s">
        <v>433</v>
      </c>
      <c r="G81" s="1" t="s">
        <v>434</v>
      </c>
      <c r="H81" s="1" t="s">
        <v>435</v>
      </c>
      <c r="I81" s="1" t="s">
        <v>436</v>
      </c>
      <c r="J81" s="1" t="s">
        <v>70</v>
      </c>
      <c r="K81" s="3">
        <v>19.36</v>
      </c>
      <c r="L81">
        <v>5</v>
      </c>
      <c r="M81" s="3">
        <v>96.8</v>
      </c>
      <c r="N81" s="1" t="s">
        <v>6669</v>
      </c>
      <c r="O81" s="1" t="s">
        <v>37</v>
      </c>
    </row>
    <row r="82" spans="1:15" x14ac:dyDescent="0.3">
      <c r="A82" s="1" t="s">
        <v>437</v>
      </c>
      <c r="B82" s="2">
        <v>45087</v>
      </c>
      <c r="C82" s="1" t="s">
        <v>6673</v>
      </c>
      <c r="D82" s="1" t="s">
        <v>24</v>
      </c>
      <c r="E82">
        <v>2023</v>
      </c>
      <c r="F82" s="1" t="s">
        <v>438</v>
      </c>
      <c r="G82" s="1" t="s">
        <v>439</v>
      </c>
      <c r="H82" s="1" t="s">
        <v>440</v>
      </c>
      <c r="I82" s="1" t="s">
        <v>441</v>
      </c>
      <c r="J82" s="1" t="s">
        <v>87</v>
      </c>
      <c r="K82" s="3">
        <v>31.85</v>
      </c>
      <c r="L82">
        <v>4</v>
      </c>
      <c r="M82" s="3">
        <v>127.4</v>
      </c>
      <c r="N82" s="1" t="s">
        <v>29</v>
      </c>
      <c r="O82" s="1" t="s">
        <v>52</v>
      </c>
    </row>
    <row r="83" spans="1:15" x14ac:dyDescent="0.3">
      <c r="A83" s="1" t="s">
        <v>442</v>
      </c>
      <c r="B83" s="2">
        <v>44955</v>
      </c>
      <c r="C83" s="1" t="s">
        <v>6666</v>
      </c>
      <c r="D83" s="1" t="s">
        <v>210</v>
      </c>
      <c r="E83">
        <v>2023</v>
      </c>
      <c r="F83" s="1" t="s">
        <v>443</v>
      </c>
      <c r="G83" s="1" t="s">
        <v>444</v>
      </c>
      <c r="H83" s="1" t="s">
        <v>445</v>
      </c>
      <c r="I83" s="1" t="s">
        <v>446</v>
      </c>
      <c r="J83" s="1" t="s">
        <v>51</v>
      </c>
      <c r="K83" s="3">
        <v>36.76</v>
      </c>
      <c r="L83">
        <v>4</v>
      </c>
      <c r="M83" s="3">
        <v>147.04</v>
      </c>
      <c r="N83" s="1" t="s">
        <v>29</v>
      </c>
      <c r="O83" s="1" t="s">
        <v>52</v>
      </c>
    </row>
    <row r="84" spans="1:15" x14ac:dyDescent="0.3">
      <c r="A84" s="1" t="s">
        <v>447</v>
      </c>
      <c r="B84" s="2">
        <v>44968</v>
      </c>
      <c r="C84" s="1" t="s">
        <v>6673</v>
      </c>
      <c r="D84" s="1" t="s">
        <v>39</v>
      </c>
      <c r="E84">
        <v>2023</v>
      </c>
      <c r="F84" s="1" t="s">
        <v>448</v>
      </c>
      <c r="G84" s="1" t="s">
        <v>449</v>
      </c>
      <c r="H84" s="1" t="s">
        <v>450</v>
      </c>
      <c r="I84" s="1" t="s">
        <v>451</v>
      </c>
      <c r="J84" s="1" t="s">
        <v>20</v>
      </c>
      <c r="K84" s="3">
        <v>19.809999999999999</v>
      </c>
      <c r="L84">
        <v>2</v>
      </c>
      <c r="M84" s="3">
        <v>39.619999999999997</v>
      </c>
      <c r="N84" s="1" t="s">
        <v>88</v>
      </c>
      <c r="O84" s="1" t="s">
        <v>193</v>
      </c>
    </row>
    <row r="85" spans="1:15" x14ac:dyDescent="0.3">
      <c r="A85" s="1" t="s">
        <v>452</v>
      </c>
      <c r="B85" s="2">
        <v>45525</v>
      </c>
      <c r="C85" s="1" t="s">
        <v>6670</v>
      </c>
      <c r="D85" s="1" t="s">
        <v>90</v>
      </c>
      <c r="E85">
        <v>2024</v>
      </c>
      <c r="F85" s="1" t="s">
        <v>453</v>
      </c>
      <c r="G85" s="1" t="s">
        <v>454</v>
      </c>
      <c r="H85" s="1" t="s">
        <v>455</v>
      </c>
      <c r="I85" s="1" t="s">
        <v>456</v>
      </c>
      <c r="J85" s="1" t="s">
        <v>20</v>
      </c>
      <c r="K85" s="3">
        <v>38.99</v>
      </c>
      <c r="L85">
        <v>2</v>
      </c>
      <c r="M85" s="3">
        <v>77.98</v>
      </c>
      <c r="N85" s="1" t="s">
        <v>6669</v>
      </c>
      <c r="O85" s="1" t="s">
        <v>80</v>
      </c>
    </row>
    <row r="86" spans="1:15" x14ac:dyDescent="0.3">
      <c r="A86" s="1" t="s">
        <v>457</v>
      </c>
      <c r="B86" s="2">
        <v>45738</v>
      </c>
      <c r="C86" s="1" t="s">
        <v>6673</v>
      </c>
      <c r="D86" s="1" t="s">
        <v>15</v>
      </c>
      <c r="E86">
        <v>2025</v>
      </c>
      <c r="F86" s="1" t="s">
        <v>458</v>
      </c>
      <c r="G86" s="1" t="s">
        <v>459</v>
      </c>
      <c r="H86" s="1" t="s">
        <v>460</v>
      </c>
      <c r="I86" s="1" t="s">
        <v>461</v>
      </c>
      <c r="J86" s="1" t="s">
        <v>20</v>
      </c>
      <c r="K86" s="3">
        <v>29.31</v>
      </c>
      <c r="L86">
        <v>5</v>
      </c>
      <c r="M86" s="3">
        <v>146.55000000000001</v>
      </c>
      <c r="N86" s="1" t="s">
        <v>6669</v>
      </c>
      <c r="O86" s="1" t="s">
        <v>80</v>
      </c>
    </row>
    <row r="87" spans="1:15" x14ac:dyDescent="0.3">
      <c r="A87" s="1" t="s">
        <v>462</v>
      </c>
      <c r="B87" s="2">
        <v>45892</v>
      </c>
      <c r="C87" s="1" t="s">
        <v>6673</v>
      </c>
      <c r="D87" s="1" t="s">
        <v>90</v>
      </c>
      <c r="E87">
        <v>2025</v>
      </c>
      <c r="F87" s="1" t="s">
        <v>463</v>
      </c>
      <c r="G87" s="1" t="s">
        <v>464</v>
      </c>
      <c r="H87" s="1" t="s">
        <v>310</v>
      </c>
      <c r="I87" s="1" t="s">
        <v>311</v>
      </c>
      <c r="J87" s="1" t="s">
        <v>70</v>
      </c>
      <c r="K87" s="3">
        <v>31.42</v>
      </c>
      <c r="L87">
        <v>2</v>
      </c>
      <c r="M87" s="3">
        <v>62.84</v>
      </c>
      <c r="N87" s="1" t="s">
        <v>6669</v>
      </c>
      <c r="O87" s="1" t="s">
        <v>193</v>
      </c>
    </row>
    <row r="88" spans="1:15" x14ac:dyDescent="0.3">
      <c r="A88" s="1" t="s">
        <v>465</v>
      </c>
      <c r="B88" s="2">
        <v>45531</v>
      </c>
      <c r="C88" s="1" t="s">
        <v>6671</v>
      </c>
      <c r="D88" s="1" t="s">
        <v>90</v>
      </c>
      <c r="E88">
        <v>2024</v>
      </c>
      <c r="F88" s="1" t="s">
        <v>466</v>
      </c>
      <c r="G88" s="1" t="s">
        <v>467</v>
      </c>
      <c r="H88" s="1" t="s">
        <v>468</v>
      </c>
      <c r="I88" s="1" t="s">
        <v>469</v>
      </c>
      <c r="J88" s="1" t="s">
        <v>20</v>
      </c>
      <c r="K88" s="3">
        <v>49.37</v>
      </c>
      <c r="L88">
        <v>1</v>
      </c>
      <c r="M88" s="3">
        <v>49.37</v>
      </c>
      <c r="N88" s="1" t="s">
        <v>6669</v>
      </c>
      <c r="O88" s="1" t="s">
        <v>30</v>
      </c>
    </row>
    <row r="89" spans="1:15" x14ac:dyDescent="0.3">
      <c r="A89" s="1" t="s">
        <v>470</v>
      </c>
      <c r="B89" s="2">
        <v>44863</v>
      </c>
      <c r="C89" s="1" t="s">
        <v>6673</v>
      </c>
      <c r="D89" s="1" t="s">
        <v>133</v>
      </c>
      <c r="E89">
        <v>2022</v>
      </c>
      <c r="F89" s="1" t="s">
        <v>471</v>
      </c>
      <c r="G89" s="1" t="s">
        <v>472</v>
      </c>
      <c r="H89" s="1" t="s">
        <v>473</v>
      </c>
      <c r="I89" s="1" t="s">
        <v>474</v>
      </c>
      <c r="J89" s="1" t="s">
        <v>51</v>
      </c>
      <c r="K89" s="3">
        <v>37.61</v>
      </c>
      <c r="L89">
        <v>1</v>
      </c>
      <c r="M89" s="3">
        <v>37.61</v>
      </c>
      <c r="N89" s="1" t="s">
        <v>21</v>
      </c>
      <c r="O89" s="1" t="s">
        <v>80</v>
      </c>
    </row>
    <row r="90" spans="1:15" x14ac:dyDescent="0.3">
      <c r="A90" s="1" t="s">
        <v>475</v>
      </c>
      <c r="B90" s="2">
        <v>45584</v>
      </c>
      <c r="C90" s="1" t="s">
        <v>6673</v>
      </c>
      <c r="D90" s="1" t="s">
        <v>133</v>
      </c>
      <c r="E90">
        <v>2024</v>
      </c>
      <c r="F90" s="1" t="s">
        <v>476</v>
      </c>
      <c r="G90" s="1" t="s">
        <v>477</v>
      </c>
      <c r="H90" s="1" t="s">
        <v>478</v>
      </c>
      <c r="I90" s="1" t="s">
        <v>479</v>
      </c>
      <c r="J90" s="1" t="s">
        <v>20</v>
      </c>
      <c r="K90" s="3">
        <v>31.59</v>
      </c>
      <c r="L90">
        <v>5</v>
      </c>
      <c r="M90" s="3">
        <v>157.94999999999999</v>
      </c>
      <c r="N90" s="1" t="s">
        <v>21</v>
      </c>
      <c r="O90" s="1" t="s">
        <v>44</v>
      </c>
    </row>
    <row r="91" spans="1:15" x14ac:dyDescent="0.3">
      <c r="A91" s="1" t="s">
        <v>480</v>
      </c>
      <c r="B91" s="2">
        <v>44888</v>
      </c>
      <c r="C91" s="1" t="s">
        <v>6670</v>
      </c>
      <c r="D91" s="1" t="s">
        <v>54</v>
      </c>
      <c r="E91">
        <v>2022</v>
      </c>
      <c r="F91" s="1" t="s">
        <v>481</v>
      </c>
      <c r="G91" s="1" t="s">
        <v>482</v>
      </c>
      <c r="H91" s="1" t="s">
        <v>247</v>
      </c>
      <c r="I91" s="1" t="s">
        <v>483</v>
      </c>
      <c r="J91" s="1" t="s">
        <v>87</v>
      </c>
      <c r="K91" s="3">
        <v>7.87</v>
      </c>
      <c r="L91">
        <v>3</v>
      </c>
      <c r="M91" s="3">
        <v>23.61</v>
      </c>
      <c r="N91" s="1" t="s">
        <v>6669</v>
      </c>
      <c r="O91" s="1" t="s">
        <v>37</v>
      </c>
    </row>
    <row r="92" spans="1:15" x14ac:dyDescent="0.3">
      <c r="A92" s="1" t="s">
        <v>484</v>
      </c>
      <c r="B92" s="2">
        <v>45181</v>
      </c>
      <c r="C92" s="1" t="s">
        <v>6671</v>
      </c>
      <c r="D92" s="1" t="s">
        <v>60</v>
      </c>
      <c r="E92">
        <v>2023</v>
      </c>
      <c r="F92" s="1" t="s">
        <v>485</v>
      </c>
      <c r="G92" s="1" t="s">
        <v>486</v>
      </c>
      <c r="H92" s="1" t="s">
        <v>487</v>
      </c>
      <c r="I92" s="1" t="s">
        <v>488</v>
      </c>
      <c r="J92" s="1" t="s">
        <v>70</v>
      </c>
      <c r="K92" s="3">
        <v>49.69</v>
      </c>
      <c r="L92">
        <v>5</v>
      </c>
      <c r="M92" s="3">
        <v>248.45</v>
      </c>
      <c r="N92" s="1" t="s">
        <v>88</v>
      </c>
      <c r="O92" s="1" t="s">
        <v>30</v>
      </c>
    </row>
    <row r="93" spans="1:15" x14ac:dyDescent="0.3">
      <c r="A93" s="1" t="s">
        <v>489</v>
      </c>
      <c r="B93" s="2">
        <v>45007</v>
      </c>
      <c r="C93" s="1" t="s">
        <v>6670</v>
      </c>
      <c r="D93" s="1" t="s">
        <v>15</v>
      </c>
      <c r="E93">
        <v>2023</v>
      </c>
      <c r="F93" s="1" t="s">
        <v>490</v>
      </c>
      <c r="G93" s="1" t="s">
        <v>491</v>
      </c>
      <c r="H93" s="1" t="s">
        <v>492</v>
      </c>
      <c r="I93" s="1" t="s">
        <v>493</v>
      </c>
      <c r="J93" s="1" t="s">
        <v>51</v>
      </c>
      <c r="K93" s="3">
        <v>12.63</v>
      </c>
      <c r="L93">
        <v>4</v>
      </c>
      <c r="M93" s="3">
        <v>50.52</v>
      </c>
      <c r="N93" s="1" t="s">
        <v>21</v>
      </c>
      <c r="O93" s="1" t="s">
        <v>193</v>
      </c>
    </row>
    <row r="94" spans="1:15" x14ac:dyDescent="0.3">
      <c r="A94" s="1" t="s">
        <v>494</v>
      </c>
      <c r="B94" s="2">
        <v>45595</v>
      </c>
      <c r="C94" s="1" t="s">
        <v>6670</v>
      </c>
      <c r="D94" s="1" t="s">
        <v>133</v>
      </c>
      <c r="E94">
        <v>2024</v>
      </c>
      <c r="F94" s="1" t="s">
        <v>495</v>
      </c>
      <c r="G94" s="1" t="s">
        <v>496</v>
      </c>
      <c r="H94" s="1" t="s">
        <v>151</v>
      </c>
      <c r="I94" s="1" t="s">
        <v>497</v>
      </c>
      <c r="J94" s="1" t="s">
        <v>70</v>
      </c>
      <c r="K94" s="3">
        <v>44.86</v>
      </c>
      <c r="L94">
        <v>2</v>
      </c>
      <c r="M94" s="3">
        <v>89.72</v>
      </c>
      <c r="N94" s="1" t="s">
        <v>88</v>
      </c>
      <c r="O94" s="1" t="s">
        <v>22</v>
      </c>
    </row>
    <row r="95" spans="1:15" x14ac:dyDescent="0.3">
      <c r="A95" s="1" t="s">
        <v>498</v>
      </c>
      <c r="B95" s="2">
        <v>45388</v>
      </c>
      <c r="C95" s="1" t="s">
        <v>6673</v>
      </c>
      <c r="D95" s="1" t="s">
        <v>82</v>
      </c>
      <c r="E95">
        <v>2024</v>
      </c>
      <c r="F95" s="1" t="s">
        <v>499</v>
      </c>
      <c r="G95" s="1" t="s">
        <v>500</v>
      </c>
      <c r="H95" s="1" t="s">
        <v>501</v>
      </c>
      <c r="I95" s="1" t="s">
        <v>502</v>
      </c>
      <c r="J95" s="1" t="s">
        <v>20</v>
      </c>
      <c r="K95" s="3">
        <v>20.170000000000002</v>
      </c>
      <c r="L95">
        <v>2</v>
      </c>
      <c r="M95" s="3">
        <v>40.340000000000003</v>
      </c>
      <c r="N95" s="1" t="s">
        <v>29</v>
      </c>
      <c r="O95" s="1" t="s">
        <v>30</v>
      </c>
    </row>
    <row r="96" spans="1:15" x14ac:dyDescent="0.3">
      <c r="A96" s="1" t="s">
        <v>503</v>
      </c>
      <c r="B96" s="2">
        <v>45624</v>
      </c>
      <c r="C96" s="1" t="s">
        <v>6672</v>
      </c>
      <c r="D96" s="1" t="s">
        <v>54</v>
      </c>
      <c r="E96">
        <v>2024</v>
      </c>
      <c r="F96" s="1" t="s">
        <v>373</v>
      </c>
      <c r="G96" s="1" t="s">
        <v>374</v>
      </c>
      <c r="H96" s="1" t="s">
        <v>504</v>
      </c>
      <c r="I96" s="1" t="s">
        <v>505</v>
      </c>
      <c r="J96" s="1" t="s">
        <v>20</v>
      </c>
      <c r="K96" s="3">
        <v>16.989999999999998</v>
      </c>
      <c r="L96">
        <v>4</v>
      </c>
      <c r="M96" s="3">
        <v>67.959999999999994</v>
      </c>
      <c r="N96" s="1" t="s">
        <v>21</v>
      </c>
      <c r="O96" s="1" t="s">
        <v>37</v>
      </c>
    </row>
    <row r="97" spans="1:15" x14ac:dyDescent="0.3">
      <c r="A97" s="1" t="s">
        <v>506</v>
      </c>
      <c r="B97" s="2">
        <v>45835</v>
      </c>
      <c r="C97" s="1" t="s">
        <v>6668</v>
      </c>
      <c r="D97" s="1" t="s">
        <v>24</v>
      </c>
      <c r="E97">
        <v>2025</v>
      </c>
      <c r="F97" s="1" t="s">
        <v>169</v>
      </c>
      <c r="G97" s="1" t="s">
        <v>507</v>
      </c>
      <c r="H97" s="1" t="s">
        <v>508</v>
      </c>
      <c r="I97" s="1" t="s">
        <v>509</v>
      </c>
      <c r="J97" s="1" t="s">
        <v>51</v>
      </c>
      <c r="K97" s="3">
        <v>19.29</v>
      </c>
      <c r="L97">
        <v>5</v>
      </c>
      <c r="M97" s="3">
        <v>96.45</v>
      </c>
      <c r="N97" s="1" t="s">
        <v>21</v>
      </c>
      <c r="O97" s="1" t="s">
        <v>37</v>
      </c>
    </row>
    <row r="98" spans="1:15" x14ac:dyDescent="0.3">
      <c r="A98" s="1" t="s">
        <v>510</v>
      </c>
      <c r="B98" s="2">
        <v>45625</v>
      </c>
      <c r="C98" s="1" t="s">
        <v>6668</v>
      </c>
      <c r="D98" s="1" t="s">
        <v>54</v>
      </c>
      <c r="E98">
        <v>2024</v>
      </c>
      <c r="F98" s="1" t="s">
        <v>511</v>
      </c>
      <c r="G98" s="1" t="s">
        <v>512</v>
      </c>
      <c r="H98" s="1" t="s">
        <v>513</v>
      </c>
      <c r="I98" s="1" t="s">
        <v>514</v>
      </c>
      <c r="J98" s="1" t="s">
        <v>51</v>
      </c>
      <c r="K98" s="3">
        <v>38.92</v>
      </c>
      <c r="L98">
        <v>2</v>
      </c>
      <c r="M98" s="3">
        <v>77.84</v>
      </c>
      <c r="N98" s="1" t="s">
        <v>6669</v>
      </c>
      <c r="O98" s="1" t="s">
        <v>193</v>
      </c>
    </row>
    <row r="99" spans="1:15" x14ac:dyDescent="0.3">
      <c r="A99" s="1" t="s">
        <v>515</v>
      </c>
      <c r="B99" s="2">
        <v>45103</v>
      </c>
      <c r="C99" s="1" t="s">
        <v>6667</v>
      </c>
      <c r="D99" s="1" t="s">
        <v>24</v>
      </c>
      <c r="E99">
        <v>2023</v>
      </c>
      <c r="F99" s="1" t="s">
        <v>516</v>
      </c>
      <c r="G99" s="1" t="s">
        <v>517</v>
      </c>
      <c r="H99" s="1" t="s">
        <v>518</v>
      </c>
      <c r="I99" s="1" t="s">
        <v>519</v>
      </c>
      <c r="J99" s="1" t="s">
        <v>70</v>
      </c>
      <c r="K99" s="3">
        <v>21.95</v>
      </c>
      <c r="L99">
        <v>5</v>
      </c>
      <c r="M99" s="3">
        <v>109.75</v>
      </c>
      <c r="N99" s="1" t="s">
        <v>21</v>
      </c>
      <c r="O99" s="1" t="s">
        <v>37</v>
      </c>
    </row>
    <row r="100" spans="1:15" x14ac:dyDescent="0.3">
      <c r="A100" s="1" t="s">
        <v>520</v>
      </c>
      <c r="B100" s="2">
        <v>45552</v>
      </c>
      <c r="C100" s="1" t="s">
        <v>6671</v>
      </c>
      <c r="D100" s="1" t="s">
        <v>60</v>
      </c>
      <c r="E100">
        <v>2024</v>
      </c>
      <c r="F100" s="1" t="s">
        <v>521</v>
      </c>
      <c r="G100" s="1" t="s">
        <v>522</v>
      </c>
      <c r="H100" s="1" t="s">
        <v>78</v>
      </c>
      <c r="I100" s="1" t="s">
        <v>79</v>
      </c>
      <c r="J100" s="1" t="s">
        <v>20</v>
      </c>
      <c r="K100" s="3">
        <v>49.27</v>
      </c>
      <c r="L100">
        <v>2</v>
      </c>
      <c r="M100" s="3">
        <v>98.54</v>
      </c>
      <c r="N100" s="1" t="s">
        <v>21</v>
      </c>
      <c r="O100" s="1" t="s">
        <v>22</v>
      </c>
    </row>
    <row r="101" spans="1:15" x14ac:dyDescent="0.3">
      <c r="A101" s="1" t="s">
        <v>523</v>
      </c>
      <c r="B101" s="2">
        <v>45238</v>
      </c>
      <c r="C101" s="1" t="s">
        <v>6670</v>
      </c>
      <c r="D101" s="1" t="s">
        <v>54</v>
      </c>
      <c r="E101">
        <v>2023</v>
      </c>
      <c r="F101" s="1" t="s">
        <v>524</v>
      </c>
      <c r="G101" s="1" t="s">
        <v>525</v>
      </c>
      <c r="H101" s="1" t="s">
        <v>526</v>
      </c>
      <c r="I101" s="1" t="s">
        <v>527</v>
      </c>
      <c r="J101" s="1" t="s">
        <v>87</v>
      </c>
      <c r="K101" s="3">
        <v>17.98</v>
      </c>
      <c r="L101">
        <v>1</v>
      </c>
      <c r="M101" s="3">
        <v>17.98</v>
      </c>
      <c r="N101" s="1" t="s">
        <v>29</v>
      </c>
      <c r="O101" s="1" t="s">
        <v>44</v>
      </c>
    </row>
    <row r="102" spans="1:15" x14ac:dyDescent="0.3">
      <c r="A102" s="1" t="s">
        <v>528</v>
      </c>
      <c r="B102" s="2">
        <v>44965</v>
      </c>
      <c r="C102" s="1" t="s">
        <v>6670</v>
      </c>
      <c r="D102" s="1" t="s">
        <v>39</v>
      </c>
      <c r="E102">
        <v>2023</v>
      </c>
      <c r="F102" s="1" t="s">
        <v>529</v>
      </c>
      <c r="G102" s="1" t="s">
        <v>530</v>
      </c>
      <c r="H102" s="1" t="s">
        <v>310</v>
      </c>
      <c r="I102" s="1" t="s">
        <v>531</v>
      </c>
      <c r="J102" s="1" t="s">
        <v>70</v>
      </c>
      <c r="K102" s="3">
        <v>12.11</v>
      </c>
      <c r="L102">
        <v>5</v>
      </c>
      <c r="M102" s="3">
        <v>60.55</v>
      </c>
      <c r="N102" s="1" t="s">
        <v>21</v>
      </c>
      <c r="O102" s="1" t="s">
        <v>37</v>
      </c>
    </row>
    <row r="103" spans="1:15" x14ac:dyDescent="0.3">
      <c r="A103" s="1" t="s">
        <v>532</v>
      </c>
      <c r="B103" s="2">
        <v>44835</v>
      </c>
      <c r="C103" s="1" t="s">
        <v>6673</v>
      </c>
      <c r="D103" s="1" t="s">
        <v>133</v>
      </c>
      <c r="E103">
        <v>2022</v>
      </c>
      <c r="F103" s="1" t="s">
        <v>533</v>
      </c>
      <c r="G103" s="1" t="s">
        <v>534</v>
      </c>
      <c r="H103" s="1" t="s">
        <v>535</v>
      </c>
      <c r="I103" s="1" t="s">
        <v>536</v>
      </c>
      <c r="J103" s="1" t="s">
        <v>20</v>
      </c>
      <c r="K103" s="3">
        <v>8.89</v>
      </c>
      <c r="L103">
        <v>1</v>
      </c>
      <c r="M103" s="3">
        <v>8.89</v>
      </c>
      <c r="N103" s="1" t="s">
        <v>21</v>
      </c>
      <c r="O103" s="1" t="s">
        <v>193</v>
      </c>
    </row>
    <row r="104" spans="1:15" x14ac:dyDescent="0.3">
      <c r="A104" s="1" t="s">
        <v>537</v>
      </c>
      <c r="B104" s="2">
        <v>45624</v>
      </c>
      <c r="C104" s="1" t="s">
        <v>6672</v>
      </c>
      <c r="D104" s="1" t="s">
        <v>54</v>
      </c>
      <c r="E104">
        <v>2024</v>
      </c>
      <c r="F104" s="1" t="s">
        <v>538</v>
      </c>
      <c r="G104" s="1" t="s">
        <v>539</v>
      </c>
      <c r="H104" s="1" t="s">
        <v>540</v>
      </c>
      <c r="I104" s="1" t="s">
        <v>541</v>
      </c>
      <c r="J104" s="1" t="s">
        <v>70</v>
      </c>
      <c r="K104" s="3">
        <v>30.69</v>
      </c>
      <c r="L104">
        <v>1</v>
      </c>
      <c r="M104" s="3">
        <v>30.69</v>
      </c>
      <c r="N104" s="1" t="s">
        <v>21</v>
      </c>
      <c r="O104" s="1" t="s">
        <v>37</v>
      </c>
    </row>
    <row r="105" spans="1:15" x14ac:dyDescent="0.3">
      <c r="A105" s="1" t="s">
        <v>542</v>
      </c>
      <c r="B105" s="2">
        <v>45000</v>
      </c>
      <c r="C105" s="1" t="s">
        <v>6670</v>
      </c>
      <c r="D105" s="1" t="s">
        <v>15</v>
      </c>
      <c r="E105">
        <v>2023</v>
      </c>
      <c r="F105" s="1" t="s">
        <v>543</v>
      </c>
      <c r="G105" s="1" t="s">
        <v>544</v>
      </c>
      <c r="H105" s="1" t="s">
        <v>545</v>
      </c>
      <c r="I105" s="1" t="s">
        <v>546</v>
      </c>
      <c r="J105" s="1" t="s">
        <v>70</v>
      </c>
      <c r="K105" s="3">
        <v>10.91</v>
      </c>
      <c r="L105">
        <v>4</v>
      </c>
      <c r="M105" s="3">
        <v>43.64</v>
      </c>
      <c r="N105" s="1" t="s">
        <v>29</v>
      </c>
      <c r="O105" s="1" t="s">
        <v>44</v>
      </c>
    </row>
    <row r="106" spans="1:15" x14ac:dyDescent="0.3">
      <c r="A106" s="1" t="s">
        <v>547</v>
      </c>
      <c r="B106" s="2">
        <v>45365</v>
      </c>
      <c r="C106" s="1" t="s">
        <v>6672</v>
      </c>
      <c r="D106" s="1" t="s">
        <v>15</v>
      </c>
      <c r="E106">
        <v>2024</v>
      </c>
      <c r="F106" s="1" t="s">
        <v>548</v>
      </c>
      <c r="G106" s="1" t="s">
        <v>549</v>
      </c>
      <c r="H106" s="1" t="s">
        <v>535</v>
      </c>
      <c r="I106" s="1" t="s">
        <v>550</v>
      </c>
      <c r="J106" s="1" t="s">
        <v>87</v>
      </c>
      <c r="K106" s="3">
        <v>17.04</v>
      </c>
      <c r="L106">
        <v>3</v>
      </c>
      <c r="M106" s="3">
        <v>51.12</v>
      </c>
      <c r="N106" s="1" t="s">
        <v>88</v>
      </c>
      <c r="O106" s="1" t="s">
        <v>44</v>
      </c>
    </row>
    <row r="107" spans="1:15" x14ac:dyDescent="0.3">
      <c r="A107" s="1" t="s">
        <v>551</v>
      </c>
      <c r="B107" s="2">
        <v>45776</v>
      </c>
      <c r="C107" s="1" t="s">
        <v>6671</v>
      </c>
      <c r="D107" s="1" t="s">
        <v>82</v>
      </c>
      <c r="E107">
        <v>2025</v>
      </c>
      <c r="F107" s="1" t="s">
        <v>552</v>
      </c>
      <c r="G107" s="1" t="s">
        <v>553</v>
      </c>
      <c r="H107" s="1" t="s">
        <v>554</v>
      </c>
      <c r="I107" s="1" t="s">
        <v>555</v>
      </c>
      <c r="J107" s="1" t="s">
        <v>70</v>
      </c>
      <c r="K107" s="3">
        <v>37.19</v>
      </c>
      <c r="L107">
        <v>3</v>
      </c>
      <c r="M107" s="3">
        <v>111.57</v>
      </c>
      <c r="N107" s="1" t="s">
        <v>21</v>
      </c>
      <c r="O107" s="1" t="s">
        <v>95</v>
      </c>
    </row>
    <row r="108" spans="1:15" x14ac:dyDescent="0.3">
      <c r="A108" s="1" t="s">
        <v>556</v>
      </c>
      <c r="B108" s="2">
        <v>45825</v>
      </c>
      <c r="C108" s="1" t="s">
        <v>6671</v>
      </c>
      <c r="D108" s="1" t="s">
        <v>24</v>
      </c>
      <c r="E108">
        <v>2025</v>
      </c>
      <c r="F108" s="1" t="s">
        <v>557</v>
      </c>
      <c r="G108" s="1" t="s">
        <v>558</v>
      </c>
      <c r="H108" s="1" t="s">
        <v>559</v>
      </c>
      <c r="I108" s="1" t="s">
        <v>560</v>
      </c>
      <c r="J108" s="1" t="s">
        <v>51</v>
      </c>
      <c r="K108" s="3">
        <v>47.62</v>
      </c>
      <c r="L108">
        <v>1</v>
      </c>
      <c r="M108" s="3">
        <v>47.62</v>
      </c>
      <c r="N108" s="1" t="s">
        <v>21</v>
      </c>
      <c r="O108" s="1" t="s">
        <v>37</v>
      </c>
    </row>
    <row r="109" spans="1:15" x14ac:dyDescent="0.3">
      <c r="A109" s="1" t="s">
        <v>561</v>
      </c>
      <c r="B109" s="2">
        <v>45596</v>
      </c>
      <c r="C109" s="1" t="s">
        <v>6672</v>
      </c>
      <c r="D109" s="1" t="s">
        <v>133</v>
      </c>
      <c r="E109">
        <v>2024</v>
      </c>
      <c r="F109" s="1" t="s">
        <v>91</v>
      </c>
      <c r="G109" s="1" t="s">
        <v>562</v>
      </c>
      <c r="H109" s="1" t="s">
        <v>563</v>
      </c>
      <c r="I109" s="1" t="s">
        <v>564</v>
      </c>
      <c r="J109" s="1" t="s">
        <v>20</v>
      </c>
      <c r="K109" s="3">
        <v>43.95</v>
      </c>
      <c r="L109">
        <v>1</v>
      </c>
      <c r="M109" s="3">
        <v>43.95</v>
      </c>
      <c r="N109" s="1" t="s">
        <v>6669</v>
      </c>
      <c r="O109" s="1" t="s">
        <v>30</v>
      </c>
    </row>
    <row r="110" spans="1:15" x14ac:dyDescent="0.3">
      <c r="A110" s="1" t="s">
        <v>565</v>
      </c>
      <c r="B110" s="2">
        <v>45193</v>
      </c>
      <c r="C110" s="1" t="s">
        <v>6666</v>
      </c>
      <c r="D110" s="1" t="s">
        <v>60</v>
      </c>
      <c r="E110">
        <v>2023</v>
      </c>
      <c r="F110" s="1" t="s">
        <v>566</v>
      </c>
      <c r="G110" s="1" t="s">
        <v>567</v>
      </c>
      <c r="H110" s="1" t="s">
        <v>568</v>
      </c>
      <c r="I110" s="1" t="s">
        <v>569</v>
      </c>
      <c r="J110" s="1" t="s">
        <v>70</v>
      </c>
      <c r="K110" s="3">
        <v>19.18</v>
      </c>
      <c r="L110">
        <v>1</v>
      </c>
      <c r="M110" s="3">
        <v>19.18</v>
      </c>
      <c r="N110" s="1" t="s">
        <v>6669</v>
      </c>
      <c r="O110" s="1" t="s">
        <v>22</v>
      </c>
    </row>
    <row r="111" spans="1:15" x14ac:dyDescent="0.3">
      <c r="A111" s="1" t="s">
        <v>570</v>
      </c>
      <c r="B111" s="2">
        <v>45171</v>
      </c>
      <c r="C111" s="1" t="s">
        <v>6673</v>
      </c>
      <c r="D111" s="1" t="s">
        <v>60</v>
      </c>
      <c r="E111">
        <v>2023</v>
      </c>
      <c r="F111" s="1" t="s">
        <v>524</v>
      </c>
      <c r="G111" s="1" t="s">
        <v>571</v>
      </c>
      <c r="H111" s="1" t="s">
        <v>572</v>
      </c>
      <c r="I111" s="1" t="s">
        <v>573</v>
      </c>
      <c r="J111" s="1" t="s">
        <v>51</v>
      </c>
      <c r="K111" s="3">
        <v>18.7</v>
      </c>
      <c r="L111">
        <v>3</v>
      </c>
      <c r="M111" s="3">
        <v>56.1</v>
      </c>
      <c r="N111" s="1" t="s">
        <v>21</v>
      </c>
      <c r="O111" s="1" t="s">
        <v>22</v>
      </c>
    </row>
    <row r="112" spans="1:15" x14ac:dyDescent="0.3">
      <c r="A112" s="1" t="s">
        <v>574</v>
      </c>
      <c r="B112" s="2">
        <v>45060</v>
      </c>
      <c r="C112" s="1" t="s">
        <v>6666</v>
      </c>
      <c r="D112" s="1" t="s">
        <v>46</v>
      </c>
      <c r="E112">
        <v>2023</v>
      </c>
      <c r="F112" s="1" t="s">
        <v>575</v>
      </c>
      <c r="G112" s="1" t="s">
        <v>576</v>
      </c>
      <c r="H112" s="1" t="s">
        <v>223</v>
      </c>
      <c r="I112" s="1" t="s">
        <v>224</v>
      </c>
      <c r="J112" s="1" t="s">
        <v>87</v>
      </c>
      <c r="K112" s="3">
        <v>34.22</v>
      </c>
      <c r="L112">
        <v>3</v>
      </c>
      <c r="M112" s="3">
        <v>102.66</v>
      </c>
      <c r="N112" s="1" t="s">
        <v>21</v>
      </c>
      <c r="O112" s="1" t="s">
        <v>80</v>
      </c>
    </row>
    <row r="113" spans="1:15" x14ac:dyDescent="0.3">
      <c r="A113" s="1" t="s">
        <v>577</v>
      </c>
      <c r="B113" s="2">
        <v>45340</v>
      </c>
      <c r="C113" s="1" t="s">
        <v>6666</v>
      </c>
      <c r="D113" s="1" t="s">
        <v>39</v>
      </c>
      <c r="E113">
        <v>2024</v>
      </c>
      <c r="F113" s="1" t="s">
        <v>578</v>
      </c>
      <c r="G113" s="1" t="s">
        <v>579</v>
      </c>
      <c r="H113" s="1" t="s">
        <v>580</v>
      </c>
      <c r="I113" s="1" t="s">
        <v>581</v>
      </c>
      <c r="J113" s="1" t="s">
        <v>70</v>
      </c>
      <c r="K113" s="3">
        <v>7.07</v>
      </c>
      <c r="L113">
        <v>5</v>
      </c>
      <c r="M113" s="3">
        <v>35.35</v>
      </c>
      <c r="N113" s="1" t="s">
        <v>21</v>
      </c>
      <c r="O113" s="1" t="s">
        <v>80</v>
      </c>
    </row>
    <row r="114" spans="1:15" x14ac:dyDescent="0.3">
      <c r="A114" s="1" t="s">
        <v>582</v>
      </c>
      <c r="B114" s="2">
        <v>44967</v>
      </c>
      <c r="C114" s="1" t="s">
        <v>6668</v>
      </c>
      <c r="D114" s="1" t="s">
        <v>39</v>
      </c>
      <c r="E114">
        <v>2023</v>
      </c>
      <c r="F114" s="1" t="s">
        <v>583</v>
      </c>
      <c r="G114" s="1" t="s">
        <v>584</v>
      </c>
      <c r="H114" s="1" t="s">
        <v>585</v>
      </c>
      <c r="I114" s="1" t="s">
        <v>586</v>
      </c>
      <c r="J114" s="1" t="s">
        <v>70</v>
      </c>
      <c r="K114" s="3">
        <v>5.92</v>
      </c>
      <c r="L114">
        <v>1</v>
      </c>
      <c r="M114" s="3">
        <v>5.92</v>
      </c>
      <c r="N114" s="1" t="s">
        <v>6669</v>
      </c>
      <c r="O114" s="1" t="s">
        <v>44</v>
      </c>
    </row>
    <row r="115" spans="1:15" x14ac:dyDescent="0.3">
      <c r="A115" s="1" t="s">
        <v>587</v>
      </c>
      <c r="B115" s="2">
        <v>45701</v>
      </c>
      <c r="C115" s="1" t="s">
        <v>6672</v>
      </c>
      <c r="D115" s="1" t="s">
        <v>39</v>
      </c>
      <c r="E115">
        <v>2025</v>
      </c>
      <c r="F115" s="1" t="s">
        <v>149</v>
      </c>
      <c r="G115" s="1" t="s">
        <v>150</v>
      </c>
      <c r="H115" s="1" t="s">
        <v>588</v>
      </c>
      <c r="I115" s="1" t="s">
        <v>589</v>
      </c>
      <c r="J115" s="1" t="s">
        <v>20</v>
      </c>
      <c r="K115" s="3">
        <v>17.95</v>
      </c>
      <c r="L115">
        <v>4</v>
      </c>
      <c r="M115" s="3">
        <v>71.8</v>
      </c>
      <c r="N115" s="1" t="s">
        <v>6669</v>
      </c>
      <c r="O115" s="1" t="s">
        <v>22</v>
      </c>
    </row>
    <row r="116" spans="1:15" x14ac:dyDescent="0.3">
      <c r="A116" s="1" t="s">
        <v>590</v>
      </c>
      <c r="B116" s="2">
        <v>45616</v>
      </c>
      <c r="C116" s="1" t="s">
        <v>6670</v>
      </c>
      <c r="D116" s="1" t="s">
        <v>54</v>
      </c>
      <c r="E116">
        <v>2024</v>
      </c>
      <c r="F116" s="1" t="s">
        <v>591</v>
      </c>
      <c r="G116" s="1" t="s">
        <v>592</v>
      </c>
      <c r="H116" s="1" t="s">
        <v>593</v>
      </c>
      <c r="I116" s="1" t="s">
        <v>594</v>
      </c>
      <c r="J116" s="1" t="s">
        <v>87</v>
      </c>
      <c r="K116" s="3">
        <v>33.18</v>
      </c>
      <c r="L116">
        <v>1</v>
      </c>
      <c r="M116" s="3">
        <v>33.18</v>
      </c>
      <c r="N116" s="1" t="s">
        <v>29</v>
      </c>
      <c r="O116" s="1" t="s">
        <v>44</v>
      </c>
    </row>
    <row r="117" spans="1:15" x14ac:dyDescent="0.3">
      <c r="A117" s="1" t="s">
        <v>595</v>
      </c>
      <c r="B117" s="2">
        <v>45740</v>
      </c>
      <c r="C117" s="1" t="s">
        <v>6667</v>
      </c>
      <c r="D117" s="1" t="s">
        <v>15</v>
      </c>
      <c r="E117">
        <v>2025</v>
      </c>
      <c r="F117" s="1" t="s">
        <v>596</v>
      </c>
      <c r="G117" s="1" t="s">
        <v>597</v>
      </c>
      <c r="H117" s="1" t="s">
        <v>598</v>
      </c>
      <c r="I117" s="1" t="s">
        <v>599</v>
      </c>
      <c r="J117" s="1" t="s">
        <v>70</v>
      </c>
      <c r="K117" s="3">
        <v>47.38</v>
      </c>
      <c r="L117">
        <v>4</v>
      </c>
      <c r="M117" s="3">
        <v>189.52</v>
      </c>
      <c r="N117" s="1" t="s">
        <v>21</v>
      </c>
      <c r="O117" s="1" t="s">
        <v>37</v>
      </c>
    </row>
    <row r="118" spans="1:15" x14ac:dyDescent="0.3">
      <c r="A118" s="1" t="s">
        <v>600</v>
      </c>
      <c r="B118" s="2">
        <v>45179</v>
      </c>
      <c r="C118" s="1" t="s">
        <v>6666</v>
      </c>
      <c r="D118" s="1" t="s">
        <v>60</v>
      </c>
      <c r="E118">
        <v>2023</v>
      </c>
      <c r="F118" s="1" t="s">
        <v>601</v>
      </c>
      <c r="G118" s="1" t="s">
        <v>602</v>
      </c>
      <c r="H118" s="1" t="s">
        <v>603</v>
      </c>
      <c r="I118" s="1" t="s">
        <v>604</v>
      </c>
      <c r="J118" s="1" t="s">
        <v>20</v>
      </c>
      <c r="K118" s="3">
        <v>49.28</v>
      </c>
      <c r="L118">
        <v>2</v>
      </c>
      <c r="M118" s="3">
        <v>98.56</v>
      </c>
      <c r="N118" s="1" t="s">
        <v>88</v>
      </c>
      <c r="O118" s="1" t="s">
        <v>44</v>
      </c>
    </row>
    <row r="119" spans="1:15" x14ac:dyDescent="0.3">
      <c r="A119" s="1" t="s">
        <v>605</v>
      </c>
      <c r="B119" s="2">
        <v>45610</v>
      </c>
      <c r="C119" s="1" t="s">
        <v>6672</v>
      </c>
      <c r="D119" s="1" t="s">
        <v>54</v>
      </c>
      <c r="E119">
        <v>2024</v>
      </c>
      <c r="F119" s="1" t="s">
        <v>606</v>
      </c>
      <c r="G119" s="1" t="s">
        <v>607</v>
      </c>
      <c r="H119" s="1" t="s">
        <v>608</v>
      </c>
      <c r="I119" s="1" t="s">
        <v>609</v>
      </c>
      <c r="J119" s="1" t="s">
        <v>20</v>
      </c>
      <c r="K119" s="3">
        <v>27.27</v>
      </c>
      <c r="L119">
        <v>4</v>
      </c>
      <c r="M119" s="3">
        <v>109.08</v>
      </c>
      <c r="N119" s="1" t="s">
        <v>29</v>
      </c>
      <c r="O119" s="1" t="s">
        <v>37</v>
      </c>
    </row>
    <row r="120" spans="1:15" x14ac:dyDescent="0.3">
      <c r="A120" s="1" t="s">
        <v>610</v>
      </c>
      <c r="B120" s="2">
        <v>45604</v>
      </c>
      <c r="C120" s="1" t="s">
        <v>6668</v>
      </c>
      <c r="D120" s="1" t="s">
        <v>54</v>
      </c>
      <c r="E120">
        <v>2024</v>
      </c>
      <c r="F120" s="1" t="s">
        <v>611</v>
      </c>
      <c r="G120" s="1" t="s">
        <v>612</v>
      </c>
      <c r="H120" s="1" t="s">
        <v>613</v>
      </c>
      <c r="I120" s="1" t="s">
        <v>614</v>
      </c>
      <c r="J120" s="1" t="s">
        <v>20</v>
      </c>
      <c r="K120" s="3">
        <v>34.06</v>
      </c>
      <c r="L120">
        <v>4</v>
      </c>
      <c r="M120" s="3">
        <v>136.24</v>
      </c>
      <c r="N120" s="1" t="s">
        <v>6669</v>
      </c>
      <c r="O120" s="1" t="s">
        <v>80</v>
      </c>
    </row>
    <row r="121" spans="1:15" x14ac:dyDescent="0.3">
      <c r="A121" s="1" t="s">
        <v>615</v>
      </c>
      <c r="B121" s="2">
        <v>44826</v>
      </c>
      <c r="C121" s="1" t="s">
        <v>6672</v>
      </c>
      <c r="D121" s="1" t="s">
        <v>60</v>
      </c>
      <c r="E121">
        <v>2022</v>
      </c>
      <c r="F121" s="1" t="s">
        <v>616</v>
      </c>
      <c r="G121" s="1" t="s">
        <v>617</v>
      </c>
      <c r="H121" s="1" t="s">
        <v>618</v>
      </c>
      <c r="I121" s="1" t="s">
        <v>619</v>
      </c>
      <c r="J121" s="1" t="s">
        <v>70</v>
      </c>
      <c r="K121" s="3">
        <v>47.06</v>
      </c>
      <c r="L121">
        <v>1</v>
      </c>
      <c r="M121" s="3">
        <v>47.06</v>
      </c>
      <c r="N121" s="1" t="s">
        <v>6669</v>
      </c>
      <c r="O121" s="1" t="s">
        <v>193</v>
      </c>
    </row>
    <row r="122" spans="1:15" x14ac:dyDescent="0.3">
      <c r="A122" s="1" t="s">
        <v>620</v>
      </c>
      <c r="B122" s="2">
        <v>44931</v>
      </c>
      <c r="C122" s="1" t="s">
        <v>6672</v>
      </c>
      <c r="D122" s="1" t="s">
        <v>210</v>
      </c>
      <c r="E122">
        <v>2023</v>
      </c>
      <c r="F122" s="1" t="s">
        <v>621</v>
      </c>
      <c r="G122" s="1" t="s">
        <v>622</v>
      </c>
      <c r="H122" s="1" t="s">
        <v>623</v>
      </c>
      <c r="I122" s="1" t="s">
        <v>624</v>
      </c>
      <c r="J122" s="1" t="s">
        <v>51</v>
      </c>
      <c r="K122" s="3">
        <v>48.5</v>
      </c>
      <c r="L122">
        <v>4</v>
      </c>
      <c r="M122" s="3">
        <v>194</v>
      </c>
      <c r="N122" s="1" t="s">
        <v>21</v>
      </c>
      <c r="O122" s="1" t="s">
        <v>30</v>
      </c>
    </row>
    <row r="123" spans="1:15" x14ac:dyDescent="0.3">
      <c r="A123" s="1" t="s">
        <v>625</v>
      </c>
      <c r="B123" s="2">
        <v>45319</v>
      </c>
      <c r="C123" s="1" t="s">
        <v>6666</v>
      </c>
      <c r="D123" s="1" t="s">
        <v>210</v>
      </c>
      <c r="E123">
        <v>2024</v>
      </c>
      <c r="F123" s="1" t="s">
        <v>626</v>
      </c>
      <c r="G123" s="1" t="s">
        <v>627</v>
      </c>
      <c r="H123" s="1" t="s">
        <v>628</v>
      </c>
      <c r="I123" s="1" t="s">
        <v>629</v>
      </c>
      <c r="J123" s="1" t="s">
        <v>20</v>
      </c>
      <c r="K123" s="3">
        <v>35.14</v>
      </c>
      <c r="L123">
        <v>5</v>
      </c>
      <c r="M123" s="3">
        <v>175.7</v>
      </c>
      <c r="N123" s="1" t="s">
        <v>6669</v>
      </c>
      <c r="O123" s="1" t="s">
        <v>30</v>
      </c>
    </row>
    <row r="124" spans="1:15" x14ac:dyDescent="0.3">
      <c r="A124" s="1" t="s">
        <v>630</v>
      </c>
      <c r="B124" s="2">
        <v>45217</v>
      </c>
      <c r="C124" s="1" t="s">
        <v>6670</v>
      </c>
      <c r="D124" s="1" t="s">
        <v>133</v>
      </c>
      <c r="E124">
        <v>2023</v>
      </c>
      <c r="F124" s="1" t="s">
        <v>631</v>
      </c>
      <c r="G124" s="1" t="s">
        <v>632</v>
      </c>
      <c r="H124" s="1" t="s">
        <v>633</v>
      </c>
      <c r="I124" s="1" t="s">
        <v>634</v>
      </c>
      <c r="J124" s="1" t="s">
        <v>20</v>
      </c>
      <c r="K124" s="3">
        <v>12.99</v>
      </c>
      <c r="L124">
        <v>2</v>
      </c>
      <c r="M124" s="3">
        <v>25.98</v>
      </c>
      <c r="N124" s="1" t="s">
        <v>21</v>
      </c>
      <c r="O124" s="1" t="s">
        <v>193</v>
      </c>
    </row>
    <row r="125" spans="1:15" x14ac:dyDescent="0.3">
      <c r="A125" s="1" t="s">
        <v>635</v>
      </c>
      <c r="B125" s="2">
        <v>45581</v>
      </c>
      <c r="C125" s="1" t="s">
        <v>6670</v>
      </c>
      <c r="D125" s="1" t="s">
        <v>133</v>
      </c>
      <c r="E125">
        <v>2024</v>
      </c>
      <c r="F125" s="1" t="s">
        <v>636</v>
      </c>
      <c r="G125" s="1" t="s">
        <v>637</v>
      </c>
      <c r="H125" s="1" t="s">
        <v>282</v>
      </c>
      <c r="I125" s="1" t="s">
        <v>638</v>
      </c>
      <c r="J125" s="1" t="s">
        <v>87</v>
      </c>
      <c r="K125" s="3">
        <v>29.07</v>
      </c>
      <c r="L125">
        <v>4</v>
      </c>
      <c r="M125" s="3">
        <v>116.28</v>
      </c>
      <c r="N125" s="1" t="s">
        <v>6669</v>
      </c>
      <c r="O125" s="1" t="s">
        <v>193</v>
      </c>
    </row>
    <row r="126" spans="1:15" x14ac:dyDescent="0.3">
      <c r="A126" s="1" t="s">
        <v>639</v>
      </c>
      <c r="B126" s="2">
        <v>45875</v>
      </c>
      <c r="C126" s="1" t="s">
        <v>6670</v>
      </c>
      <c r="D126" s="1" t="s">
        <v>90</v>
      </c>
      <c r="E126">
        <v>2025</v>
      </c>
      <c r="F126" s="1" t="s">
        <v>640</v>
      </c>
      <c r="G126" s="1" t="s">
        <v>641</v>
      </c>
      <c r="H126" s="1" t="s">
        <v>292</v>
      </c>
      <c r="I126" s="1" t="s">
        <v>293</v>
      </c>
      <c r="J126" s="1" t="s">
        <v>70</v>
      </c>
      <c r="K126" s="3">
        <v>13.66</v>
      </c>
      <c r="L126">
        <v>2</v>
      </c>
      <c r="M126" s="3">
        <v>27.32</v>
      </c>
      <c r="N126" s="1" t="s">
        <v>29</v>
      </c>
      <c r="O126" s="1" t="s">
        <v>22</v>
      </c>
    </row>
    <row r="127" spans="1:15" x14ac:dyDescent="0.3">
      <c r="A127" s="1" t="s">
        <v>642</v>
      </c>
      <c r="B127" s="2">
        <v>45844</v>
      </c>
      <c r="C127" s="1" t="s">
        <v>6666</v>
      </c>
      <c r="D127" s="1" t="s">
        <v>32</v>
      </c>
      <c r="E127">
        <v>2025</v>
      </c>
      <c r="F127" s="1" t="s">
        <v>643</v>
      </c>
      <c r="G127" s="1" t="s">
        <v>644</v>
      </c>
      <c r="H127" s="1" t="s">
        <v>645</v>
      </c>
      <c r="I127" s="1" t="s">
        <v>646</v>
      </c>
      <c r="J127" s="1" t="s">
        <v>51</v>
      </c>
      <c r="K127" s="3">
        <v>35.96</v>
      </c>
      <c r="L127">
        <v>1</v>
      </c>
      <c r="M127" s="3">
        <v>35.96</v>
      </c>
      <c r="N127" s="1" t="s">
        <v>29</v>
      </c>
      <c r="O127" s="1" t="s">
        <v>193</v>
      </c>
    </row>
    <row r="128" spans="1:15" x14ac:dyDescent="0.3">
      <c r="A128" s="1" t="s">
        <v>647</v>
      </c>
      <c r="B128" s="2">
        <v>45361</v>
      </c>
      <c r="C128" s="1" t="s">
        <v>6666</v>
      </c>
      <c r="D128" s="1" t="s">
        <v>15</v>
      </c>
      <c r="E128">
        <v>2024</v>
      </c>
      <c r="F128" s="1" t="s">
        <v>648</v>
      </c>
      <c r="G128" s="1" t="s">
        <v>649</v>
      </c>
      <c r="H128" s="1" t="s">
        <v>650</v>
      </c>
      <c r="I128" s="1" t="s">
        <v>651</v>
      </c>
      <c r="J128" s="1" t="s">
        <v>20</v>
      </c>
      <c r="K128" s="3">
        <v>38.729999999999997</v>
      </c>
      <c r="L128">
        <v>4</v>
      </c>
      <c r="M128" s="3">
        <v>154.91999999999999</v>
      </c>
      <c r="N128" s="1" t="s">
        <v>21</v>
      </c>
      <c r="O128" s="1" t="s">
        <v>37</v>
      </c>
    </row>
    <row r="129" spans="1:15" x14ac:dyDescent="0.3">
      <c r="A129" s="1" t="s">
        <v>652</v>
      </c>
      <c r="B129" s="2">
        <v>45456</v>
      </c>
      <c r="C129" s="1" t="s">
        <v>6672</v>
      </c>
      <c r="D129" s="1" t="s">
        <v>24</v>
      </c>
      <c r="E129">
        <v>2024</v>
      </c>
      <c r="F129" s="1" t="s">
        <v>653</v>
      </c>
      <c r="G129" s="1" t="s">
        <v>654</v>
      </c>
      <c r="H129" s="1" t="s">
        <v>655</v>
      </c>
      <c r="I129" s="1" t="s">
        <v>656</v>
      </c>
      <c r="J129" s="1" t="s">
        <v>20</v>
      </c>
      <c r="K129" s="3">
        <v>37.6</v>
      </c>
      <c r="L129">
        <v>1</v>
      </c>
      <c r="M129" s="3">
        <v>37.6</v>
      </c>
      <c r="N129" s="1" t="s">
        <v>88</v>
      </c>
      <c r="O129" s="1" t="s">
        <v>44</v>
      </c>
    </row>
    <row r="130" spans="1:15" x14ac:dyDescent="0.3">
      <c r="A130" s="1" t="s">
        <v>657</v>
      </c>
      <c r="B130" s="2">
        <v>45341</v>
      </c>
      <c r="C130" s="1" t="s">
        <v>6667</v>
      </c>
      <c r="D130" s="1" t="s">
        <v>39</v>
      </c>
      <c r="E130">
        <v>2024</v>
      </c>
      <c r="F130" s="1" t="s">
        <v>658</v>
      </c>
      <c r="G130" s="1" t="s">
        <v>659</v>
      </c>
      <c r="H130" s="1" t="s">
        <v>660</v>
      </c>
      <c r="I130" s="1" t="s">
        <v>661</v>
      </c>
      <c r="J130" s="1" t="s">
        <v>87</v>
      </c>
      <c r="K130" s="3">
        <v>41.39</v>
      </c>
      <c r="L130">
        <v>3</v>
      </c>
      <c r="M130" s="3">
        <v>124.17</v>
      </c>
      <c r="N130" s="1" t="s">
        <v>88</v>
      </c>
      <c r="O130" s="1" t="s">
        <v>30</v>
      </c>
    </row>
    <row r="131" spans="1:15" x14ac:dyDescent="0.3">
      <c r="A131" s="1" t="s">
        <v>662</v>
      </c>
      <c r="B131" s="2">
        <v>45471</v>
      </c>
      <c r="C131" s="1" t="s">
        <v>6668</v>
      </c>
      <c r="D131" s="1" t="s">
        <v>24</v>
      </c>
      <c r="E131">
        <v>2024</v>
      </c>
      <c r="F131" s="1" t="s">
        <v>583</v>
      </c>
      <c r="G131" s="1" t="s">
        <v>584</v>
      </c>
      <c r="H131" s="1" t="s">
        <v>663</v>
      </c>
      <c r="I131" s="1" t="s">
        <v>664</v>
      </c>
      <c r="J131" s="1" t="s">
        <v>87</v>
      </c>
      <c r="K131" s="3">
        <v>24.94</v>
      </c>
      <c r="L131">
        <v>5</v>
      </c>
      <c r="M131" s="3">
        <v>124.7</v>
      </c>
      <c r="N131" s="1" t="s">
        <v>88</v>
      </c>
      <c r="O131" s="1" t="s">
        <v>37</v>
      </c>
    </row>
    <row r="132" spans="1:15" x14ac:dyDescent="0.3">
      <c r="A132" s="1" t="s">
        <v>665</v>
      </c>
      <c r="B132" s="2">
        <v>45458</v>
      </c>
      <c r="C132" s="1" t="s">
        <v>6673</v>
      </c>
      <c r="D132" s="1" t="s">
        <v>24</v>
      </c>
      <c r="E132">
        <v>2024</v>
      </c>
      <c r="F132" s="1" t="s">
        <v>666</v>
      </c>
      <c r="G132" s="1" t="s">
        <v>667</v>
      </c>
      <c r="H132" s="1" t="s">
        <v>668</v>
      </c>
      <c r="I132" s="1" t="s">
        <v>669</v>
      </c>
      <c r="J132" s="1" t="s">
        <v>20</v>
      </c>
      <c r="K132" s="3">
        <v>39.06</v>
      </c>
      <c r="L132">
        <v>1</v>
      </c>
      <c r="M132" s="3">
        <v>39.06</v>
      </c>
      <c r="N132" s="1" t="s">
        <v>21</v>
      </c>
      <c r="O132" s="1" t="s">
        <v>95</v>
      </c>
    </row>
    <row r="133" spans="1:15" x14ac:dyDescent="0.3">
      <c r="A133" s="1" t="s">
        <v>670</v>
      </c>
      <c r="B133" s="2">
        <v>45049</v>
      </c>
      <c r="C133" s="1" t="s">
        <v>6670</v>
      </c>
      <c r="D133" s="1" t="s">
        <v>46</v>
      </c>
      <c r="E133">
        <v>2023</v>
      </c>
      <c r="F133" s="1" t="s">
        <v>671</v>
      </c>
      <c r="G133" s="1" t="s">
        <v>672</v>
      </c>
      <c r="H133" s="1" t="s">
        <v>673</v>
      </c>
      <c r="I133" s="1" t="s">
        <v>674</v>
      </c>
      <c r="J133" s="1" t="s">
        <v>87</v>
      </c>
      <c r="K133" s="3">
        <v>7.01</v>
      </c>
      <c r="L133">
        <v>4</v>
      </c>
      <c r="M133" s="3">
        <v>28.04</v>
      </c>
      <c r="N133" s="1" t="s">
        <v>29</v>
      </c>
      <c r="O133" s="1" t="s">
        <v>22</v>
      </c>
    </row>
    <row r="134" spans="1:15" x14ac:dyDescent="0.3">
      <c r="A134" s="1" t="s">
        <v>675</v>
      </c>
      <c r="B134" s="2">
        <v>45515</v>
      </c>
      <c r="C134" s="1" t="s">
        <v>6666</v>
      </c>
      <c r="D134" s="1" t="s">
        <v>90</v>
      </c>
      <c r="E134">
        <v>2024</v>
      </c>
      <c r="F134" s="1" t="s">
        <v>676</v>
      </c>
      <c r="G134" s="1" t="s">
        <v>677</v>
      </c>
      <c r="H134" s="1" t="s">
        <v>678</v>
      </c>
      <c r="I134" s="1" t="s">
        <v>679</v>
      </c>
      <c r="J134" s="1" t="s">
        <v>70</v>
      </c>
      <c r="K134" s="3">
        <v>31.1</v>
      </c>
      <c r="L134">
        <v>3</v>
      </c>
      <c r="M134" s="3">
        <v>93.3</v>
      </c>
      <c r="N134" s="1" t="s">
        <v>21</v>
      </c>
      <c r="O134" s="1" t="s">
        <v>80</v>
      </c>
    </row>
    <row r="135" spans="1:15" x14ac:dyDescent="0.3">
      <c r="A135" s="1" t="s">
        <v>680</v>
      </c>
      <c r="B135" s="2">
        <v>45057</v>
      </c>
      <c r="C135" s="1" t="s">
        <v>6672</v>
      </c>
      <c r="D135" s="1" t="s">
        <v>46</v>
      </c>
      <c r="E135">
        <v>2023</v>
      </c>
      <c r="F135" s="1" t="s">
        <v>681</v>
      </c>
      <c r="G135" s="1" t="s">
        <v>682</v>
      </c>
      <c r="H135" s="1" t="s">
        <v>683</v>
      </c>
      <c r="I135" s="1" t="s">
        <v>684</v>
      </c>
      <c r="J135" s="1" t="s">
        <v>70</v>
      </c>
      <c r="K135" s="3">
        <v>21.48</v>
      </c>
      <c r="L135">
        <v>1</v>
      </c>
      <c r="M135" s="3">
        <v>21.48</v>
      </c>
      <c r="N135" s="1" t="s">
        <v>29</v>
      </c>
      <c r="O135" s="1" t="s">
        <v>37</v>
      </c>
    </row>
    <row r="136" spans="1:15" x14ac:dyDescent="0.3">
      <c r="A136" s="1" t="s">
        <v>685</v>
      </c>
      <c r="B136" s="2">
        <v>45115</v>
      </c>
      <c r="C136" s="1" t="s">
        <v>6673</v>
      </c>
      <c r="D136" s="1" t="s">
        <v>32</v>
      </c>
      <c r="E136">
        <v>2023</v>
      </c>
      <c r="F136" s="1" t="s">
        <v>686</v>
      </c>
      <c r="G136" s="1" t="s">
        <v>687</v>
      </c>
      <c r="H136" s="1" t="s">
        <v>518</v>
      </c>
      <c r="I136" s="1" t="s">
        <v>688</v>
      </c>
      <c r="J136" s="1" t="s">
        <v>70</v>
      </c>
      <c r="K136" s="3">
        <v>29.11</v>
      </c>
      <c r="L136">
        <v>5</v>
      </c>
      <c r="M136" s="3">
        <v>145.55000000000001</v>
      </c>
      <c r="N136" s="1" t="s">
        <v>6669</v>
      </c>
      <c r="O136" s="1" t="s">
        <v>80</v>
      </c>
    </row>
    <row r="137" spans="1:15" x14ac:dyDescent="0.3">
      <c r="A137" s="1" t="s">
        <v>689</v>
      </c>
      <c r="B137" s="2">
        <v>45512</v>
      </c>
      <c r="C137" s="1" t="s">
        <v>6672</v>
      </c>
      <c r="D137" s="1" t="s">
        <v>90</v>
      </c>
      <c r="E137">
        <v>2024</v>
      </c>
      <c r="F137" s="1" t="s">
        <v>690</v>
      </c>
      <c r="G137" s="1" t="s">
        <v>691</v>
      </c>
      <c r="H137" s="1" t="s">
        <v>692</v>
      </c>
      <c r="I137" s="1" t="s">
        <v>693</v>
      </c>
      <c r="J137" s="1" t="s">
        <v>87</v>
      </c>
      <c r="K137" s="3">
        <v>16.3</v>
      </c>
      <c r="L137">
        <v>5</v>
      </c>
      <c r="M137" s="3">
        <v>81.5</v>
      </c>
      <c r="N137" s="1" t="s">
        <v>29</v>
      </c>
      <c r="O137" s="1" t="s">
        <v>193</v>
      </c>
    </row>
    <row r="138" spans="1:15" x14ac:dyDescent="0.3">
      <c r="A138" s="1" t="s">
        <v>694</v>
      </c>
      <c r="B138" s="2">
        <v>45113</v>
      </c>
      <c r="C138" s="1" t="s">
        <v>6672</v>
      </c>
      <c r="D138" s="1" t="s">
        <v>32</v>
      </c>
      <c r="E138">
        <v>2023</v>
      </c>
      <c r="F138" s="1" t="s">
        <v>695</v>
      </c>
      <c r="G138" s="1" t="s">
        <v>696</v>
      </c>
      <c r="H138" s="1" t="s">
        <v>697</v>
      </c>
      <c r="I138" s="1" t="s">
        <v>698</v>
      </c>
      <c r="J138" s="1" t="s">
        <v>51</v>
      </c>
      <c r="K138" s="3">
        <v>14.9</v>
      </c>
      <c r="L138">
        <v>3</v>
      </c>
      <c r="M138" s="3">
        <v>44.7</v>
      </c>
      <c r="N138" s="1" t="s">
        <v>88</v>
      </c>
      <c r="O138" s="1" t="s">
        <v>30</v>
      </c>
    </row>
    <row r="139" spans="1:15" x14ac:dyDescent="0.3">
      <c r="A139" s="1" t="s">
        <v>699</v>
      </c>
      <c r="B139" s="2">
        <v>45280</v>
      </c>
      <c r="C139" s="1" t="s">
        <v>6670</v>
      </c>
      <c r="D139" s="1" t="s">
        <v>107</v>
      </c>
      <c r="E139">
        <v>2023</v>
      </c>
      <c r="F139" s="1" t="s">
        <v>700</v>
      </c>
      <c r="G139" s="1" t="s">
        <v>701</v>
      </c>
      <c r="H139" s="1" t="s">
        <v>702</v>
      </c>
      <c r="I139" s="1" t="s">
        <v>703</v>
      </c>
      <c r="J139" s="1" t="s">
        <v>51</v>
      </c>
      <c r="K139" s="3">
        <v>10.98</v>
      </c>
      <c r="L139">
        <v>4</v>
      </c>
      <c r="M139" s="3">
        <v>43.92</v>
      </c>
      <c r="N139" s="1" t="s">
        <v>21</v>
      </c>
      <c r="O139" s="1" t="s">
        <v>30</v>
      </c>
    </row>
    <row r="140" spans="1:15" x14ac:dyDescent="0.3">
      <c r="A140" s="1" t="s">
        <v>704</v>
      </c>
      <c r="B140" s="2">
        <v>45228</v>
      </c>
      <c r="C140" s="1" t="s">
        <v>6666</v>
      </c>
      <c r="D140" s="1" t="s">
        <v>133</v>
      </c>
      <c r="E140">
        <v>2023</v>
      </c>
      <c r="F140" s="1" t="s">
        <v>705</v>
      </c>
      <c r="G140" s="1" t="s">
        <v>706</v>
      </c>
      <c r="H140" s="1" t="s">
        <v>707</v>
      </c>
      <c r="I140" s="1" t="s">
        <v>708</v>
      </c>
      <c r="J140" s="1" t="s">
        <v>51</v>
      </c>
      <c r="K140" s="3">
        <v>10.97</v>
      </c>
      <c r="L140">
        <v>1</v>
      </c>
      <c r="M140" s="3">
        <v>10.97</v>
      </c>
      <c r="N140" s="1" t="s">
        <v>29</v>
      </c>
      <c r="O140" s="1" t="s">
        <v>95</v>
      </c>
    </row>
    <row r="141" spans="1:15" x14ac:dyDescent="0.3">
      <c r="A141" s="1" t="s">
        <v>709</v>
      </c>
      <c r="B141" s="2">
        <v>45124</v>
      </c>
      <c r="C141" s="1" t="s">
        <v>6667</v>
      </c>
      <c r="D141" s="1" t="s">
        <v>32</v>
      </c>
      <c r="E141">
        <v>2023</v>
      </c>
      <c r="F141" s="1" t="s">
        <v>710</v>
      </c>
      <c r="G141" s="1" t="s">
        <v>711</v>
      </c>
      <c r="H141" s="1" t="s">
        <v>712</v>
      </c>
      <c r="I141" s="1" t="s">
        <v>713</v>
      </c>
      <c r="J141" s="1" t="s">
        <v>70</v>
      </c>
      <c r="K141" s="3">
        <v>44.12</v>
      </c>
      <c r="L141">
        <v>2</v>
      </c>
      <c r="M141" s="3">
        <v>88.24</v>
      </c>
      <c r="N141" s="1" t="s">
        <v>29</v>
      </c>
      <c r="O141" s="1" t="s">
        <v>30</v>
      </c>
    </row>
    <row r="142" spans="1:15" x14ac:dyDescent="0.3">
      <c r="A142" s="1" t="s">
        <v>714</v>
      </c>
      <c r="B142" s="2">
        <v>45144</v>
      </c>
      <c r="C142" s="1" t="s">
        <v>6666</v>
      </c>
      <c r="D142" s="1" t="s">
        <v>90</v>
      </c>
      <c r="E142">
        <v>2023</v>
      </c>
      <c r="F142" s="1" t="s">
        <v>715</v>
      </c>
      <c r="G142" s="1" t="s">
        <v>716</v>
      </c>
      <c r="H142" s="1" t="s">
        <v>717</v>
      </c>
      <c r="I142" s="1" t="s">
        <v>718</v>
      </c>
      <c r="J142" s="1" t="s">
        <v>87</v>
      </c>
      <c r="K142" s="3">
        <v>44.65</v>
      </c>
      <c r="L142">
        <v>1</v>
      </c>
      <c r="M142" s="3">
        <v>44.65</v>
      </c>
      <c r="N142" s="1" t="s">
        <v>29</v>
      </c>
      <c r="O142" s="1" t="s">
        <v>44</v>
      </c>
    </row>
    <row r="143" spans="1:15" x14ac:dyDescent="0.3">
      <c r="A143" s="1" t="s">
        <v>719</v>
      </c>
      <c r="B143" s="2">
        <v>45763</v>
      </c>
      <c r="C143" s="1" t="s">
        <v>6670</v>
      </c>
      <c r="D143" s="1" t="s">
        <v>82</v>
      </c>
      <c r="E143">
        <v>2025</v>
      </c>
      <c r="F143" s="1" t="s">
        <v>516</v>
      </c>
      <c r="G143" s="1" t="s">
        <v>517</v>
      </c>
      <c r="H143" s="1" t="s">
        <v>720</v>
      </c>
      <c r="I143" s="1" t="s">
        <v>721</v>
      </c>
      <c r="J143" s="1" t="s">
        <v>51</v>
      </c>
      <c r="K143" s="3">
        <v>15.59</v>
      </c>
      <c r="L143">
        <v>1</v>
      </c>
      <c r="M143" s="3">
        <v>15.59</v>
      </c>
      <c r="N143" s="1" t="s">
        <v>29</v>
      </c>
      <c r="O143" s="1" t="s">
        <v>37</v>
      </c>
    </row>
    <row r="144" spans="1:15" x14ac:dyDescent="0.3">
      <c r="A144" s="1" t="s">
        <v>722</v>
      </c>
      <c r="B144" s="2">
        <v>45290</v>
      </c>
      <c r="C144" s="1" t="s">
        <v>6673</v>
      </c>
      <c r="D144" s="1" t="s">
        <v>107</v>
      </c>
      <c r="E144">
        <v>2023</v>
      </c>
      <c r="F144" s="1" t="s">
        <v>723</v>
      </c>
      <c r="G144" s="1" t="s">
        <v>724</v>
      </c>
      <c r="H144" s="1" t="s">
        <v>725</v>
      </c>
      <c r="I144" s="1" t="s">
        <v>726</v>
      </c>
      <c r="J144" s="1" t="s">
        <v>70</v>
      </c>
      <c r="K144" s="3">
        <v>39.47</v>
      </c>
      <c r="L144">
        <v>3</v>
      </c>
      <c r="M144" s="3">
        <v>118.41</v>
      </c>
      <c r="N144" s="1" t="s">
        <v>6669</v>
      </c>
      <c r="O144" s="1" t="s">
        <v>44</v>
      </c>
    </row>
    <row r="145" spans="1:15" x14ac:dyDescent="0.3">
      <c r="A145" s="1" t="s">
        <v>727</v>
      </c>
      <c r="B145" s="2">
        <v>45868</v>
      </c>
      <c r="C145" s="1" t="s">
        <v>6670</v>
      </c>
      <c r="D145" s="1" t="s">
        <v>32</v>
      </c>
      <c r="E145">
        <v>2025</v>
      </c>
      <c r="F145" s="1" t="s">
        <v>728</v>
      </c>
      <c r="G145" s="1" t="s">
        <v>729</v>
      </c>
      <c r="H145" s="1" t="s">
        <v>730</v>
      </c>
      <c r="I145" s="1" t="s">
        <v>731</v>
      </c>
      <c r="J145" s="1" t="s">
        <v>20</v>
      </c>
      <c r="K145" s="3">
        <v>39.380000000000003</v>
      </c>
      <c r="L145">
        <v>4</v>
      </c>
      <c r="M145" s="3">
        <v>157.52000000000001</v>
      </c>
      <c r="N145" s="1" t="s">
        <v>21</v>
      </c>
      <c r="O145" s="1" t="s">
        <v>30</v>
      </c>
    </row>
    <row r="146" spans="1:15" x14ac:dyDescent="0.3">
      <c r="A146" s="1" t="s">
        <v>736</v>
      </c>
      <c r="B146" s="2">
        <v>45042</v>
      </c>
      <c r="C146" s="1" t="s">
        <v>6670</v>
      </c>
      <c r="D146" s="1" t="s">
        <v>82</v>
      </c>
      <c r="E146">
        <v>2023</v>
      </c>
      <c r="F146" s="1" t="s">
        <v>737</v>
      </c>
      <c r="G146" s="1" t="s">
        <v>738</v>
      </c>
      <c r="H146" s="1" t="s">
        <v>739</v>
      </c>
      <c r="I146" s="1" t="s">
        <v>740</v>
      </c>
      <c r="J146" s="1" t="s">
        <v>70</v>
      </c>
      <c r="K146" s="3">
        <v>36.19</v>
      </c>
      <c r="L146">
        <v>2</v>
      </c>
      <c r="M146" s="3">
        <v>72.38</v>
      </c>
      <c r="N146" s="1" t="s">
        <v>21</v>
      </c>
      <c r="O146" s="1" t="s">
        <v>37</v>
      </c>
    </row>
    <row r="147" spans="1:15" x14ac:dyDescent="0.3">
      <c r="A147" s="1" t="s">
        <v>741</v>
      </c>
      <c r="B147" s="2">
        <v>45007</v>
      </c>
      <c r="C147" s="1" t="s">
        <v>6670</v>
      </c>
      <c r="D147" s="1" t="s">
        <v>15</v>
      </c>
      <c r="E147">
        <v>2023</v>
      </c>
      <c r="F147" s="1" t="s">
        <v>742</v>
      </c>
      <c r="G147" s="1" t="s">
        <v>743</v>
      </c>
      <c r="H147" s="1" t="s">
        <v>310</v>
      </c>
      <c r="I147" s="1" t="s">
        <v>744</v>
      </c>
      <c r="J147" s="1" t="s">
        <v>51</v>
      </c>
      <c r="K147" s="3">
        <v>31.12</v>
      </c>
      <c r="L147">
        <v>3</v>
      </c>
      <c r="M147" s="3">
        <v>93.36</v>
      </c>
      <c r="N147" s="1" t="s">
        <v>21</v>
      </c>
      <c r="O147" s="1" t="s">
        <v>37</v>
      </c>
    </row>
    <row r="148" spans="1:15" x14ac:dyDescent="0.3">
      <c r="A148" s="1" t="s">
        <v>745</v>
      </c>
      <c r="B148" s="2">
        <v>45215</v>
      </c>
      <c r="C148" s="1" t="s">
        <v>6667</v>
      </c>
      <c r="D148" s="1" t="s">
        <v>133</v>
      </c>
      <c r="E148">
        <v>2023</v>
      </c>
      <c r="F148" s="1" t="s">
        <v>55</v>
      </c>
      <c r="G148" s="1" t="s">
        <v>746</v>
      </c>
      <c r="H148" s="1" t="s">
        <v>747</v>
      </c>
      <c r="I148" s="1" t="s">
        <v>748</v>
      </c>
      <c r="J148" s="1" t="s">
        <v>20</v>
      </c>
      <c r="K148" s="3">
        <v>10.26</v>
      </c>
      <c r="L148">
        <v>5</v>
      </c>
      <c r="M148" s="3">
        <v>51.3</v>
      </c>
      <c r="N148" s="1" t="s">
        <v>6669</v>
      </c>
      <c r="O148" s="1" t="s">
        <v>22</v>
      </c>
    </row>
    <row r="149" spans="1:15" x14ac:dyDescent="0.3">
      <c r="A149" s="1" t="s">
        <v>749</v>
      </c>
      <c r="B149" s="2">
        <v>45293</v>
      </c>
      <c r="C149" s="1" t="s">
        <v>6671</v>
      </c>
      <c r="D149" s="1" t="s">
        <v>210</v>
      </c>
      <c r="E149">
        <v>2024</v>
      </c>
      <c r="F149" s="1" t="s">
        <v>750</v>
      </c>
      <c r="G149" s="1" t="s">
        <v>751</v>
      </c>
      <c r="H149" s="1" t="s">
        <v>752</v>
      </c>
      <c r="I149" s="1" t="s">
        <v>753</v>
      </c>
      <c r="J149" s="1" t="s">
        <v>20</v>
      </c>
      <c r="K149" s="3">
        <v>7.32</v>
      </c>
      <c r="L149">
        <v>4</v>
      </c>
      <c r="M149" s="3">
        <v>29.28</v>
      </c>
      <c r="N149" s="1" t="s">
        <v>6669</v>
      </c>
      <c r="O149" s="1" t="s">
        <v>22</v>
      </c>
    </row>
    <row r="150" spans="1:15" x14ac:dyDescent="0.3">
      <c r="A150" s="1" t="s">
        <v>754</v>
      </c>
      <c r="B150" s="2">
        <v>45486</v>
      </c>
      <c r="C150" s="1" t="s">
        <v>6673</v>
      </c>
      <c r="D150" s="1" t="s">
        <v>32</v>
      </c>
      <c r="E150">
        <v>2024</v>
      </c>
      <c r="F150" s="1" t="s">
        <v>755</v>
      </c>
      <c r="G150" s="1" t="s">
        <v>756</v>
      </c>
      <c r="H150" s="1" t="s">
        <v>757</v>
      </c>
      <c r="I150" s="1" t="s">
        <v>758</v>
      </c>
      <c r="J150" s="1" t="s">
        <v>70</v>
      </c>
      <c r="K150" s="3">
        <v>6.83</v>
      </c>
      <c r="L150">
        <v>2</v>
      </c>
      <c r="M150" s="3">
        <v>13.66</v>
      </c>
      <c r="N150" s="1" t="s">
        <v>29</v>
      </c>
      <c r="O150" s="1" t="s">
        <v>193</v>
      </c>
    </row>
    <row r="151" spans="1:15" x14ac:dyDescent="0.3">
      <c r="A151" s="1" t="s">
        <v>759</v>
      </c>
      <c r="B151" s="2">
        <v>44875</v>
      </c>
      <c r="C151" s="1" t="s">
        <v>6672</v>
      </c>
      <c r="D151" s="1" t="s">
        <v>54</v>
      </c>
      <c r="E151">
        <v>2022</v>
      </c>
      <c r="F151" s="1" t="s">
        <v>760</v>
      </c>
      <c r="G151" s="1" t="s">
        <v>761</v>
      </c>
      <c r="H151" s="1" t="s">
        <v>762</v>
      </c>
      <c r="I151" s="1" t="s">
        <v>763</v>
      </c>
      <c r="J151" s="1" t="s">
        <v>87</v>
      </c>
      <c r="K151" s="3">
        <v>38.159999999999997</v>
      </c>
      <c r="L151">
        <v>5</v>
      </c>
      <c r="M151" s="3">
        <v>190.8</v>
      </c>
      <c r="N151" s="1" t="s">
        <v>6669</v>
      </c>
      <c r="O151" s="1" t="s">
        <v>37</v>
      </c>
    </row>
    <row r="152" spans="1:15" x14ac:dyDescent="0.3">
      <c r="A152" s="1" t="s">
        <v>764</v>
      </c>
      <c r="B152" s="2">
        <v>45117</v>
      </c>
      <c r="C152" s="1" t="s">
        <v>6667</v>
      </c>
      <c r="D152" s="1" t="s">
        <v>32</v>
      </c>
      <c r="E152">
        <v>2023</v>
      </c>
      <c r="F152" s="1" t="s">
        <v>765</v>
      </c>
      <c r="G152" s="1" t="s">
        <v>766</v>
      </c>
      <c r="H152" s="1" t="s">
        <v>767</v>
      </c>
      <c r="I152" s="1" t="s">
        <v>768</v>
      </c>
      <c r="J152" s="1" t="s">
        <v>51</v>
      </c>
      <c r="K152" s="3">
        <v>30.11</v>
      </c>
      <c r="L152">
        <v>1</v>
      </c>
      <c r="M152" s="3">
        <v>30.11</v>
      </c>
      <c r="N152" s="1" t="s">
        <v>6669</v>
      </c>
      <c r="O152" s="1" t="s">
        <v>30</v>
      </c>
    </row>
    <row r="153" spans="1:15" x14ac:dyDescent="0.3">
      <c r="A153" s="1" t="s">
        <v>769</v>
      </c>
      <c r="B153" s="2">
        <v>45884</v>
      </c>
      <c r="C153" s="1" t="s">
        <v>6668</v>
      </c>
      <c r="D153" s="1" t="s">
        <v>90</v>
      </c>
      <c r="E153">
        <v>2025</v>
      </c>
      <c r="F153" s="1" t="s">
        <v>770</v>
      </c>
      <c r="G153" s="1" t="s">
        <v>771</v>
      </c>
      <c r="H153" s="1" t="s">
        <v>772</v>
      </c>
      <c r="I153" s="1" t="s">
        <v>773</v>
      </c>
      <c r="J153" s="1" t="s">
        <v>87</v>
      </c>
      <c r="K153" s="3">
        <v>8.61</v>
      </c>
      <c r="L153">
        <v>1</v>
      </c>
      <c r="M153" s="3">
        <v>8.61</v>
      </c>
      <c r="N153" s="1" t="s">
        <v>21</v>
      </c>
      <c r="O153" s="1" t="s">
        <v>44</v>
      </c>
    </row>
    <row r="154" spans="1:15" x14ac:dyDescent="0.3">
      <c r="A154" s="1" t="s">
        <v>774</v>
      </c>
      <c r="B154" s="2">
        <v>45396</v>
      </c>
      <c r="C154" s="1" t="s">
        <v>6666</v>
      </c>
      <c r="D154" s="1" t="s">
        <v>82</v>
      </c>
      <c r="E154">
        <v>2024</v>
      </c>
      <c r="F154" s="1" t="s">
        <v>775</v>
      </c>
      <c r="G154" s="1" t="s">
        <v>776</v>
      </c>
      <c r="H154" s="1" t="s">
        <v>777</v>
      </c>
      <c r="I154" s="1" t="s">
        <v>778</v>
      </c>
      <c r="J154" s="1" t="s">
        <v>87</v>
      </c>
      <c r="K154" s="3">
        <v>45.79</v>
      </c>
      <c r="L154">
        <v>2</v>
      </c>
      <c r="M154" s="3">
        <v>91.58</v>
      </c>
      <c r="N154" s="1" t="s">
        <v>88</v>
      </c>
      <c r="O154" s="1" t="s">
        <v>52</v>
      </c>
    </row>
    <row r="155" spans="1:15" x14ac:dyDescent="0.3">
      <c r="A155" s="1" t="s">
        <v>779</v>
      </c>
      <c r="B155" s="2">
        <v>45010</v>
      </c>
      <c r="C155" s="1" t="s">
        <v>6673</v>
      </c>
      <c r="D155" s="1" t="s">
        <v>15</v>
      </c>
      <c r="E155">
        <v>2023</v>
      </c>
      <c r="F155" s="1" t="s">
        <v>780</v>
      </c>
      <c r="G155" s="1" t="s">
        <v>781</v>
      </c>
      <c r="H155" s="1" t="s">
        <v>782</v>
      </c>
      <c r="I155" s="1" t="s">
        <v>783</v>
      </c>
      <c r="J155" s="1" t="s">
        <v>20</v>
      </c>
      <c r="K155" s="3">
        <v>28.41</v>
      </c>
      <c r="L155">
        <v>1</v>
      </c>
      <c r="M155" s="3">
        <v>28.41</v>
      </c>
      <c r="N155" s="1" t="s">
        <v>6669</v>
      </c>
      <c r="O155" s="1" t="s">
        <v>30</v>
      </c>
    </row>
    <row r="156" spans="1:15" x14ac:dyDescent="0.3">
      <c r="A156" s="1" t="s">
        <v>784</v>
      </c>
      <c r="B156" s="2">
        <v>45600</v>
      </c>
      <c r="C156" s="1" t="s">
        <v>6667</v>
      </c>
      <c r="D156" s="1" t="s">
        <v>54</v>
      </c>
      <c r="E156">
        <v>2024</v>
      </c>
      <c r="F156" s="1" t="s">
        <v>524</v>
      </c>
      <c r="G156" s="1" t="s">
        <v>571</v>
      </c>
      <c r="H156" s="1" t="s">
        <v>785</v>
      </c>
      <c r="I156" s="1" t="s">
        <v>786</v>
      </c>
      <c r="J156" s="1" t="s">
        <v>51</v>
      </c>
      <c r="K156" s="3">
        <v>37.700000000000003</v>
      </c>
      <c r="L156">
        <v>4</v>
      </c>
      <c r="M156" s="3">
        <v>150.80000000000001</v>
      </c>
      <c r="N156" s="1" t="s">
        <v>6669</v>
      </c>
      <c r="O156" s="1" t="s">
        <v>193</v>
      </c>
    </row>
    <row r="157" spans="1:15" x14ac:dyDescent="0.3">
      <c r="A157" s="1" t="s">
        <v>787</v>
      </c>
      <c r="B157" s="2">
        <v>44999</v>
      </c>
      <c r="C157" s="1" t="s">
        <v>6671</v>
      </c>
      <c r="D157" s="1" t="s">
        <v>15</v>
      </c>
      <c r="E157">
        <v>2023</v>
      </c>
      <c r="F157" s="1" t="s">
        <v>788</v>
      </c>
      <c r="G157" s="1" t="s">
        <v>789</v>
      </c>
      <c r="H157" s="1" t="s">
        <v>99</v>
      </c>
      <c r="I157" s="1" t="s">
        <v>100</v>
      </c>
      <c r="J157" s="1" t="s">
        <v>51</v>
      </c>
      <c r="K157" s="3">
        <v>24.13</v>
      </c>
      <c r="L157">
        <v>5</v>
      </c>
      <c r="M157" s="3">
        <v>120.65</v>
      </c>
      <c r="N157" s="1" t="s">
        <v>29</v>
      </c>
      <c r="O157" s="1" t="s">
        <v>30</v>
      </c>
    </row>
    <row r="158" spans="1:15" x14ac:dyDescent="0.3">
      <c r="A158" s="1" t="s">
        <v>790</v>
      </c>
      <c r="B158" s="2">
        <v>45259</v>
      </c>
      <c r="C158" s="1" t="s">
        <v>6670</v>
      </c>
      <c r="D158" s="1" t="s">
        <v>54</v>
      </c>
      <c r="E158">
        <v>2023</v>
      </c>
      <c r="F158" s="1" t="s">
        <v>453</v>
      </c>
      <c r="G158" s="1" t="s">
        <v>454</v>
      </c>
      <c r="H158" s="1" t="s">
        <v>791</v>
      </c>
      <c r="I158" s="1" t="s">
        <v>792</v>
      </c>
      <c r="J158" s="1" t="s">
        <v>51</v>
      </c>
      <c r="K158" s="3">
        <v>38.479999999999997</v>
      </c>
      <c r="L158">
        <v>2</v>
      </c>
      <c r="M158" s="3">
        <v>76.959999999999994</v>
      </c>
      <c r="N158" s="1" t="s">
        <v>88</v>
      </c>
      <c r="O158" s="1" t="s">
        <v>30</v>
      </c>
    </row>
    <row r="159" spans="1:15" x14ac:dyDescent="0.3">
      <c r="A159" s="1" t="s">
        <v>793</v>
      </c>
      <c r="B159" s="2">
        <v>45687</v>
      </c>
      <c r="C159" s="1" t="s">
        <v>6672</v>
      </c>
      <c r="D159" s="1" t="s">
        <v>210</v>
      </c>
      <c r="E159">
        <v>2025</v>
      </c>
      <c r="F159" s="1" t="s">
        <v>794</v>
      </c>
      <c r="G159" s="1" t="s">
        <v>795</v>
      </c>
      <c r="H159" s="1" t="s">
        <v>796</v>
      </c>
      <c r="I159" s="1" t="s">
        <v>797</v>
      </c>
      <c r="J159" s="1" t="s">
        <v>20</v>
      </c>
      <c r="K159" s="3">
        <v>19.420000000000002</v>
      </c>
      <c r="L159">
        <v>2</v>
      </c>
      <c r="M159" s="3">
        <v>38.840000000000003</v>
      </c>
      <c r="N159" s="1" t="s">
        <v>21</v>
      </c>
      <c r="O159" s="1" t="s">
        <v>22</v>
      </c>
    </row>
    <row r="160" spans="1:15" x14ac:dyDescent="0.3">
      <c r="A160" s="1" t="s">
        <v>798</v>
      </c>
      <c r="B160" s="2">
        <v>44861</v>
      </c>
      <c r="C160" s="1" t="s">
        <v>6672</v>
      </c>
      <c r="D160" s="1" t="s">
        <v>133</v>
      </c>
      <c r="E160">
        <v>2022</v>
      </c>
      <c r="F160" s="1" t="s">
        <v>799</v>
      </c>
      <c r="G160" s="1" t="s">
        <v>800</v>
      </c>
      <c r="H160" s="1" t="s">
        <v>110</v>
      </c>
      <c r="I160" s="1" t="s">
        <v>111</v>
      </c>
      <c r="J160" s="1" t="s">
        <v>20</v>
      </c>
      <c r="K160" s="3">
        <v>48.54</v>
      </c>
      <c r="L160">
        <v>1</v>
      </c>
      <c r="M160" s="3">
        <v>48.54</v>
      </c>
      <c r="N160" s="1" t="s">
        <v>21</v>
      </c>
      <c r="O160" s="1" t="s">
        <v>37</v>
      </c>
    </row>
    <row r="161" spans="1:15" x14ac:dyDescent="0.3">
      <c r="A161" s="1" t="s">
        <v>801</v>
      </c>
      <c r="B161" s="2">
        <v>45268</v>
      </c>
      <c r="C161" s="1" t="s">
        <v>6668</v>
      </c>
      <c r="D161" s="1" t="s">
        <v>107</v>
      </c>
      <c r="E161">
        <v>2023</v>
      </c>
      <c r="F161" s="1" t="s">
        <v>802</v>
      </c>
      <c r="G161" s="1" t="s">
        <v>803</v>
      </c>
      <c r="H161" s="1" t="s">
        <v>292</v>
      </c>
      <c r="I161" s="1" t="s">
        <v>293</v>
      </c>
      <c r="J161" s="1" t="s">
        <v>70</v>
      </c>
      <c r="K161" s="3">
        <v>10.29</v>
      </c>
      <c r="L161">
        <v>4</v>
      </c>
      <c r="M161" s="3">
        <v>41.16</v>
      </c>
      <c r="N161" s="1" t="s">
        <v>6669</v>
      </c>
      <c r="O161" s="1" t="s">
        <v>30</v>
      </c>
    </row>
    <row r="162" spans="1:15" x14ac:dyDescent="0.3">
      <c r="A162" s="1" t="s">
        <v>804</v>
      </c>
      <c r="B162" s="2">
        <v>45334</v>
      </c>
      <c r="C162" s="1" t="s">
        <v>6667</v>
      </c>
      <c r="D162" s="1" t="s">
        <v>39</v>
      </c>
      <c r="E162">
        <v>2024</v>
      </c>
      <c r="F162" s="1" t="s">
        <v>118</v>
      </c>
      <c r="G162" s="1" t="s">
        <v>805</v>
      </c>
      <c r="H162" s="1" t="s">
        <v>806</v>
      </c>
      <c r="I162" s="1" t="s">
        <v>807</v>
      </c>
      <c r="J162" s="1" t="s">
        <v>20</v>
      </c>
      <c r="K162" s="3">
        <v>34.29</v>
      </c>
      <c r="L162">
        <v>1</v>
      </c>
      <c r="M162" s="3">
        <v>34.29</v>
      </c>
      <c r="N162" s="1" t="s">
        <v>21</v>
      </c>
      <c r="O162" s="1" t="s">
        <v>22</v>
      </c>
    </row>
    <row r="163" spans="1:15" x14ac:dyDescent="0.3">
      <c r="A163" s="1" t="s">
        <v>808</v>
      </c>
      <c r="B163" s="2">
        <v>44963</v>
      </c>
      <c r="C163" s="1" t="s">
        <v>6667</v>
      </c>
      <c r="D163" s="1" t="s">
        <v>39</v>
      </c>
      <c r="E163">
        <v>2023</v>
      </c>
      <c r="F163" s="1" t="s">
        <v>809</v>
      </c>
      <c r="G163" s="1" t="s">
        <v>810</v>
      </c>
      <c r="H163" s="1" t="s">
        <v>811</v>
      </c>
      <c r="I163" s="1" t="s">
        <v>812</v>
      </c>
      <c r="J163" s="1" t="s">
        <v>51</v>
      </c>
      <c r="K163" s="3">
        <v>5.88</v>
      </c>
      <c r="L163">
        <v>4</v>
      </c>
      <c r="M163" s="3">
        <v>23.52</v>
      </c>
      <c r="N163" s="1" t="s">
        <v>21</v>
      </c>
      <c r="O163" s="1" t="s">
        <v>80</v>
      </c>
    </row>
    <row r="164" spans="1:15" x14ac:dyDescent="0.3">
      <c r="A164" s="1" t="s">
        <v>813</v>
      </c>
      <c r="B164" s="2">
        <v>45701</v>
      </c>
      <c r="C164" s="1" t="s">
        <v>6672</v>
      </c>
      <c r="D164" s="1" t="s">
        <v>39</v>
      </c>
      <c r="E164">
        <v>2025</v>
      </c>
      <c r="F164" s="1" t="s">
        <v>814</v>
      </c>
      <c r="G164" s="1" t="s">
        <v>815</v>
      </c>
      <c r="H164" s="1" t="s">
        <v>816</v>
      </c>
      <c r="I164" s="1" t="s">
        <v>817</v>
      </c>
      <c r="J164" s="1" t="s">
        <v>70</v>
      </c>
      <c r="K164" s="3">
        <v>32.159999999999997</v>
      </c>
      <c r="L164">
        <v>2</v>
      </c>
      <c r="M164" s="3">
        <v>64.319999999999993</v>
      </c>
      <c r="N164" s="1" t="s">
        <v>6669</v>
      </c>
      <c r="O164" s="1" t="s">
        <v>37</v>
      </c>
    </row>
    <row r="165" spans="1:15" x14ac:dyDescent="0.3">
      <c r="A165" s="1" t="s">
        <v>818</v>
      </c>
      <c r="B165" s="2">
        <v>45352</v>
      </c>
      <c r="C165" s="1" t="s">
        <v>6668</v>
      </c>
      <c r="D165" s="1" t="s">
        <v>15</v>
      </c>
      <c r="E165">
        <v>2024</v>
      </c>
      <c r="F165" s="1" t="s">
        <v>819</v>
      </c>
      <c r="G165" s="1" t="s">
        <v>820</v>
      </c>
      <c r="H165" s="1" t="s">
        <v>821</v>
      </c>
      <c r="I165" s="1" t="s">
        <v>822</v>
      </c>
      <c r="J165" s="1" t="s">
        <v>70</v>
      </c>
      <c r="K165" s="3">
        <v>10.37</v>
      </c>
      <c r="L165">
        <v>5</v>
      </c>
      <c r="M165" s="3">
        <v>51.85</v>
      </c>
      <c r="N165" s="1" t="s">
        <v>6669</v>
      </c>
      <c r="O165" s="1" t="s">
        <v>44</v>
      </c>
    </row>
    <row r="166" spans="1:15" x14ac:dyDescent="0.3">
      <c r="A166" s="1" t="s">
        <v>823</v>
      </c>
      <c r="B166" s="2">
        <v>44960</v>
      </c>
      <c r="C166" s="1" t="s">
        <v>6668</v>
      </c>
      <c r="D166" s="1" t="s">
        <v>39</v>
      </c>
      <c r="E166">
        <v>2023</v>
      </c>
      <c r="F166" s="1" t="s">
        <v>824</v>
      </c>
      <c r="G166" s="1" t="s">
        <v>825</v>
      </c>
      <c r="H166" s="1" t="s">
        <v>826</v>
      </c>
      <c r="I166" s="1" t="s">
        <v>827</v>
      </c>
      <c r="J166" s="1" t="s">
        <v>70</v>
      </c>
      <c r="K166" s="3">
        <v>28.86</v>
      </c>
      <c r="L166">
        <v>4</v>
      </c>
      <c r="M166" s="3">
        <v>115.44</v>
      </c>
      <c r="N166" s="1" t="s">
        <v>21</v>
      </c>
      <c r="O166" s="1" t="s">
        <v>22</v>
      </c>
    </row>
    <row r="167" spans="1:15" x14ac:dyDescent="0.3">
      <c r="A167" s="1" t="s">
        <v>828</v>
      </c>
      <c r="B167" s="2">
        <v>45249</v>
      </c>
      <c r="C167" s="1" t="s">
        <v>6666</v>
      </c>
      <c r="D167" s="1" t="s">
        <v>54</v>
      </c>
      <c r="E167">
        <v>2023</v>
      </c>
      <c r="F167" s="1" t="s">
        <v>829</v>
      </c>
      <c r="G167" s="1" t="s">
        <v>830</v>
      </c>
      <c r="H167" s="1" t="s">
        <v>831</v>
      </c>
      <c r="I167" s="1" t="s">
        <v>832</v>
      </c>
      <c r="J167" s="1" t="s">
        <v>70</v>
      </c>
      <c r="K167" s="3">
        <v>39.619999999999997</v>
      </c>
      <c r="L167">
        <v>4</v>
      </c>
      <c r="M167" s="3">
        <v>158.47999999999999</v>
      </c>
      <c r="N167" s="1" t="s">
        <v>29</v>
      </c>
      <c r="O167" s="1" t="s">
        <v>80</v>
      </c>
    </row>
    <row r="168" spans="1:15" x14ac:dyDescent="0.3">
      <c r="A168" s="1" t="s">
        <v>833</v>
      </c>
      <c r="B168" s="2">
        <v>45047</v>
      </c>
      <c r="C168" s="1" t="s">
        <v>6667</v>
      </c>
      <c r="D168" s="1" t="s">
        <v>46</v>
      </c>
      <c r="E168">
        <v>2023</v>
      </c>
      <c r="F168" s="1" t="s">
        <v>834</v>
      </c>
      <c r="G168" s="1" t="s">
        <v>835</v>
      </c>
      <c r="H168" s="1" t="s">
        <v>836</v>
      </c>
      <c r="I168" s="1" t="s">
        <v>837</v>
      </c>
      <c r="J168" s="1" t="s">
        <v>20</v>
      </c>
      <c r="K168" s="3">
        <v>46.17</v>
      </c>
      <c r="L168">
        <v>4</v>
      </c>
      <c r="M168" s="3">
        <v>184.68</v>
      </c>
      <c r="N168" s="1" t="s">
        <v>21</v>
      </c>
      <c r="O168" s="1" t="s">
        <v>30</v>
      </c>
    </row>
    <row r="169" spans="1:15" x14ac:dyDescent="0.3">
      <c r="A169" s="1" t="s">
        <v>838</v>
      </c>
      <c r="B169" s="2">
        <v>45578</v>
      </c>
      <c r="C169" s="1" t="s">
        <v>6666</v>
      </c>
      <c r="D169" s="1" t="s">
        <v>133</v>
      </c>
      <c r="E169">
        <v>2024</v>
      </c>
      <c r="F169" s="1" t="s">
        <v>839</v>
      </c>
      <c r="G169" s="1" t="s">
        <v>840</v>
      </c>
      <c r="H169" s="1" t="s">
        <v>841</v>
      </c>
      <c r="I169" s="1" t="s">
        <v>842</v>
      </c>
      <c r="J169" s="1" t="s">
        <v>87</v>
      </c>
      <c r="K169" s="3">
        <v>33</v>
      </c>
      <c r="L169">
        <v>3</v>
      </c>
      <c r="M169" s="3">
        <v>99</v>
      </c>
      <c r="N169" s="1" t="s">
        <v>6669</v>
      </c>
      <c r="O169" s="1" t="s">
        <v>44</v>
      </c>
    </row>
    <row r="170" spans="1:15" x14ac:dyDescent="0.3">
      <c r="A170" s="1" t="s">
        <v>843</v>
      </c>
      <c r="B170" s="2">
        <v>45308</v>
      </c>
      <c r="C170" s="1" t="s">
        <v>6670</v>
      </c>
      <c r="D170" s="1" t="s">
        <v>210</v>
      </c>
      <c r="E170">
        <v>2024</v>
      </c>
      <c r="F170" s="1" t="s">
        <v>844</v>
      </c>
      <c r="G170" s="1" t="s">
        <v>845</v>
      </c>
      <c r="H170" s="1" t="s">
        <v>846</v>
      </c>
      <c r="I170" s="1" t="s">
        <v>847</v>
      </c>
      <c r="J170" s="1" t="s">
        <v>20</v>
      </c>
      <c r="K170" s="3">
        <v>43.54</v>
      </c>
      <c r="L170">
        <v>1</v>
      </c>
      <c r="M170" s="3">
        <v>43.54</v>
      </c>
      <c r="N170" s="1" t="s">
        <v>29</v>
      </c>
      <c r="O170" s="1" t="s">
        <v>193</v>
      </c>
    </row>
    <row r="171" spans="1:15" x14ac:dyDescent="0.3">
      <c r="A171" s="1" t="s">
        <v>848</v>
      </c>
      <c r="B171" s="2">
        <v>44928</v>
      </c>
      <c r="C171" s="1" t="s">
        <v>6667</v>
      </c>
      <c r="D171" s="1" t="s">
        <v>210</v>
      </c>
      <c r="E171">
        <v>2023</v>
      </c>
      <c r="F171" s="1" t="s">
        <v>849</v>
      </c>
      <c r="G171" s="1" t="s">
        <v>850</v>
      </c>
      <c r="H171" s="1" t="s">
        <v>851</v>
      </c>
      <c r="I171" s="1" t="s">
        <v>852</v>
      </c>
      <c r="J171" s="1" t="s">
        <v>87</v>
      </c>
      <c r="K171" s="3">
        <v>23.91</v>
      </c>
      <c r="L171">
        <v>4</v>
      </c>
      <c r="M171" s="3">
        <v>95.64</v>
      </c>
      <c r="N171" s="1" t="s">
        <v>6669</v>
      </c>
      <c r="O171" s="1" t="s">
        <v>80</v>
      </c>
    </row>
    <row r="172" spans="1:15" x14ac:dyDescent="0.3">
      <c r="A172" s="1" t="s">
        <v>853</v>
      </c>
      <c r="B172" s="2">
        <v>44901</v>
      </c>
      <c r="C172" s="1" t="s">
        <v>6671</v>
      </c>
      <c r="D172" s="1" t="s">
        <v>107</v>
      </c>
      <c r="E172">
        <v>2022</v>
      </c>
      <c r="F172" s="1" t="s">
        <v>854</v>
      </c>
      <c r="G172" s="1" t="s">
        <v>855</v>
      </c>
      <c r="H172" s="1" t="s">
        <v>856</v>
      </c>
      <c r="I172" s="1" t="s">
        <v>857</v>
      </c>
      <c r="J172" s="1" t="s">
        <v>51</v>
      </c>
      <c r="K172" s="3">
        <v>43.65</v>
      </c>
      <c r="L172">
        <v>1</v>
      </c>
      <c r="M172" s="3">
        <v>43.65</v>
      </c>
      <c r="N172" s="1" t="s">
        <v>21</v>
      </c>
      <c r="O172" s="1" t="s">
        <v>80</v>
      </c>
    </row>
    <row r="173" spans="1:15" x14ac:dyDescent="0.3">
      <c r="A173" s="1" t="s">
        <v>858</v>
      </c>
      <c r="B173" s="2">
        <v>45164</v>
      </c>
      <c r="C173" s="1" t="s">
        <v>6673</v>
      </c>
      <c r="D173" s="1" t="s">
        <v>90</v>
      </c>
      <c r="E173">
        <v>2023</v>
      </c>
      <c r="F173" s="1" t="s">
        <v>859</v>
      </c>
      <c r="G173" s="1" t="s">
        <v>860</v>
      </c>
      <c r="H173" s="1" t="s">
        <v>861</v>
      </c>
      <c r="I173" s="1" t="s">
        <v>862</v>
      </c>
      <c r="J173" s="1" t="s">
        <v>20</v>
      </c>
      <c r="K173" s="3">
        <v>15.11</v>
      </c>
      <c r="L173">
        <v>4</v>
      </c>
      <c r="M173" s="3">
        <v>60.44</v>
      </c>
      <c r="N173" s="1" t="s">
        <v>21</v>
      </c>
      <c r="O173" s="1" t="s">
        <v>37</v>
      </c>
    </row>
    <row r="174" spans="1:15" x14ac:dyDescent="0.3">
      <c r="A174" s="1" t="s">
        <v>863</v>
      </c>
      <c r="B174" s="2">
        <v>45193</v>
      </c>
      <c r="C174" s="1" t="s">
        <v>6666</v>
      </c>
      <c r="D174" s="1" t="s">
        <v>60</v>
      </c>
      <c r="E174">
        <v>2023</v>
      </c>
      <c r="F174" s="1" t="s">
        <v>322</v>
      </c>
      <c r="G174" s="1" t="s">
        <v>864</v>
      </c>
      <c r="H174" s="1" t="s">
        <v>865</v>
      </c>
      <c r="I174" s="1" t="s">
        <v>866</v>
      </c>
      <c r="J174" s="1" t="s">
        <v>20</v>
      </c>
      <c r="K174" s="3">
        <v>35.53</v>
      </c>
      <c r="L174">
        <v>1</v>
      </c>
      <c r="M174" s="3">
        <v>35.53</v>
      </c>
      <c r="N174" s="1" t="s">
        <v>6669</v>
      </c>
      <c r="O174" s="1" t="s">
        <v>80</v>
      </c>
    </row>
    <row r="175" spans="1:15" x14ac:dyDescent="0.3">
      <c r="A175" s="1" t="s">
        <v>867</v>
      </c>
      <c r="B175" s="2">
        <v>45055</v>
      </c>
      <c r="C175" s="1" t="s">
        <v>6671</v>
      </c>
      <c r="D175" s="1" t="s">
        <v>46</v>
      </c>
      <c r="E175">
        <v>2023</v>
      </c>
      <c r="F175" s="1" t="s">
        <v>868</v>
      </c>
      <c r="G175" s="1" t="s">
        <v>869</v>
      </c>
      <c r="H175" s="1" t="s">
        <v>870</v>
      </c>
      <c r="I175" s="1" t="s">
        <v>871</v>
      </c>
      <c r="J175" s="1" t="s">
        <v>87</v>
      </c>
      <c r="K175" s="3">
        <v>14.92</v>
      </c>
      <c r="L175">
        <v>4</v>
      </c>
      <c r="M175" s="3">
        <v>59.68</v>
      </c>
      <c r="N175" s="1" t="s">
        <v>29</v>
      </c>
      <c r="O175" s="1" t="s">
        <v>37</v>
      </c>
    </row>
    <row r="176" spans="1:15" x14ac:dyDescent="0.3">
      <c r="A176" s="1" t="s">
        <v>872</v>
      </c>
      <c r="B176" s="2">
        <v>45290</v>
      </c>
      <c r="C176" s="1" t="s">
        <v>6673</v>
      </c>
      <c r="D176" s="1" t="s">
        <v>107</v>
      </c>
      <c r="E176">
        <v>2023</v>
      </c>
      <c r="F176" s="1" t="s">
        <v>873</v>
      </c>
      <c r="G176" s="1" t="s">
        <v>874</v>
      </c>
      <c r="H176" s="1" t="s">
        <v>197</v>
      </c>
      <c r="I176" s="1" t="s">
        <v>875</v>
      </c>
      <c r="J176" s="1" t="s">
        <v>87</v>
      </c>
      <c r="K176" s="3">
        <v>45.02</v>
      </c>
      <c r="L176">
        <v>4</v>
      </c>
      <c r="M176" s="3">
        <v>180.08</v>
      </c>
      <c r="N176" s="1" t="s">
        <v>21</v>
      </c>
      <c r="O176" s="1" t="s">
        <v>22</v>
      </c>
    </row>
    <row r="177" spans="1:15" x14ac:dyDescent="0.3">
      <c r="A177" s="1" t="s">
        <v>876</v>
      </c>
      <c r="B177" s="2">
        <v>45251</v>
      </c>
      <c r="C177" s="1" t="s">
        <v>6671</v>
      </c>
      <c r="D177" s="1" t="s">
        <v>54</v>
      </c>
      <c r="E177">
        <v>2023</v>
      </c>
      <c r="F177" s="1" t="s">
        <v>235</v>
      </c>
      <c r="G177" s="1" t="s">
        <v>877</v>
      </c>
      <c r="H177" s="1" t="s">
        <v>878</v>
      </c>
      <c r="I177" s="1" t="s">
        <v>879</v>
      </c>
      <c r="J177" s="1" t="s">
        <v>51</v>
      </c>
      <c r="K177" s="3">
        <v>29.03</v>
      </c>
      <c r="L177">
        <v>4</v>
      </c>
      <c r="M177" s="3">
        <v>116.12</v>
      </c>
      <c r="N177" s="1" t="s">
        <v>21</v>
      </c>
      <c r="O177" s="1" t="s">
        <v>22</v>
      </c>
    </row>
    <row r="178" spans="1:15" x14ac:dyDescent="0.3">
      <c r="A178" s="1" t="s">
        <v>880</v>
      </c>
      <c r="B178" s="2">
        <v>45389</v>
      </c>
      <c r="C178" s="1" t="s">
        <v>6666</v>
      </c>
      <c r="D178" s="1" t="s">
        <v>82</v>
      </c>
      <c r="E178">
        <v>2024</v>
      </c>
      <c r="F178" s="1" t="s">
        <v>881</v>
      </c>
      <c r="G178" s="1" t="s">
        <v>882</v>
      </c>
      <c r="H178" s="1" t="s">
        <v>883</v>
      </c>
      <c r="I178" s="1" t="s">
        <v>884</v>
      </c>
      <c r="J178" s="1" t="s">
        <v>87</v>
      </c>
      <c r="K178" s="3">
        <v>16.43</v>
      </c>
      <c r="L178">
        <v>5</v>
      </c>
      <c r="M178" s="3">
        <v>82.15</v>
      </c>
      <c r="N178" s="1" t="s">
        <v>21</v>
      </c>
      <c r="O178" s="1" t="s">
        <v>95</v>
      </c>
    </row>
    <row r="179" spans="1:15" x14ac:dyDescent="0.3">
      <c r="A179" s="1" t="s">
        <v>885</v>
      </c>
      <c r="B179" s="2">
        <v>45390</v>
      </c>
      <c r="C179" s="1" t="s">
        <v>6667</v>
      </c>
      <c r="D179" s="1" t="s">
        <v>82</v>
      </c>
      <c r="E179">
        <v>2024</v>
      </c>
      <c r="F179" s="1" t="s">
        <v>819</v>
      </c>
      <c r="G179" s="1" t="s">
        <v>820</v>
      </c>
      <c r="H179" s="1" t="s">
        <v>886</v>
      </c>
      <c r="I179" s="1" t="s">
        <v>887</v>
      </c>
      <c r="J179" s="1" t="s">
        <v>51</v>
      </c>
      <c r="K179" s="3">
        <v>36.94</v>
      </c>
      <c r="L179">
        <v>5</v>
      </c>
      <c r="M179" s="3">
        <v>184.7</v>
      </c>
      <c r="N179" s="1" t="s">
        <v>88</v>
      </c>
      <c r="O179" s="1" t="s">
        <v>193</v>
      </c>
    </row>
    <row r="180" spans="1:15" x14ac:dyDescent="0.3">
      <c r="A180" s="1" t="s">
        <v>888</v>
      </c>
      <c r="B180" s="2">
        <v>45174</v>
      </c>
      <c r="C180" s="1" t="s">
        <v>6671</v>
      </c>
      <c r="D180" s="1" t="s">
        <v>60</v>
      </c>
      <c r="E180">
        <v>2023</v>
      </c>
      <c r="F180" s="1" t="s">
        <v>889</v>
      </c>
      <c r="G180" s="1" t="s">
        <v>890</v>
      </c>
      <c r="H180" s="1" t="s">
        <v>891</v>
      </c>
      <c r="I180" s="1" t="s">
        <v>892</v>
      </c>
      <c r="J180" s="1" t="s">
        <v>20</v>
      </c>
      <c r="K180" s="3">
        <v>8.9</v>
      </c>
      <c r="L180">
        <v>3</v>
      </c>
      <c r="M180" s="3">
        <v>26.7</v>
      </c>
      <c r="N180" s="1" t="s">
        <v>88</v>
      </c>
      <c r="O180" s="1" t="s">
        <v>52</v>
      </c>
    </row>
    <row r="181" spans="1:15" x14ac:dyDescent="0.3">
      <c r="A181" s="1" t="s">
        <v>893</v>
      </c>
      <c r="B181" s="2">
        <v>45177</v>
      </c>
      <c r="C181" s="1" t="s">
        <v>6668</v>
      </c>
      <c r="D181" s="1" t="s">
        <v>60</v>
      </c>
      <c r="E181">
        <v>2023</v>
      </c>
      <c r="F181" s="1" t="s">
        <v>894</v>
      </c>
      <c r="G181" s="1" t="s">
        <v>895</v>
      </c>
      <c r="H181" s="1" t="s">
        <v>896</v>
      </c>
      <c r="I181" s="1" t="s">
        <v>897</v>
      </c>
      <c r="J181" s="1" t="s">
        <v>70</v>
      </c>
      <c r="K181" s="3">
        <v>16.149999999999999</v>
      </c>
      <c r="L181">
        <v>3</v>
      </c>
      <c r="M181" s="3">
        <v>48.45</v>
      </c>
      <c r="N181" s="1" t="s">
        <v>29</v>
      </c>
      <c r="O181" s="1" t="s">
        <v>37</v>
      </c>
    </row>
    <row r="182" spans="1:15" x14ac:dyDescent="0.3">
      <c r="A182" s="1" t="s">
        <v>901</v>
      </c>
      <c r="B182" s="2">
        <v>45861</v>
      </c>
      <c r="C182" s="1" t="s">
        <v>6670</v>
      </c>
      <c r="D182" s="1" t="s">
        <v>32</v>
      </c>
      <c r="E182">
        <v>2025</v>
      </c>
      <c r="F182" s="1" t="s">
        <v>566</v>
      </c>
      <c r="G182" s="1" t="s">
        <v>567</v>
      </c>
      <c r="H182" s="1" t="s">
        <v>370</v>
      </c>
      <c r="I182" s="1" t="s">
        <v>902</v>
      </c>
      <c r="J182" s="1" t="s">
        <v>70</v>
      </c>
      <c r="K182" s="3">
        <v>17.079999999999998</v>
      </c>
      <c r="L182">
        <v>2</v>
      </c>
      <c r="M182" s="3">
        <v>34.159999999999997</v>
      </c>
      <c r="N182" s="1" t="s">
        <v>6669</v>
      </c>
      <c r="O182" s="1" t="s">
        <v>37</v>
      </c>
    </row>
    <row r="183" spans="1:15" x14ac:dyDescent="0.3">
      <c r="A183" s="1" t="s">
        <v>903</v>
      </c>
      <c r="B183" s="2">
        <v>44950</v>
      </c>
      <c r="C183" s="1" t="s">
        <v>6671</v>
      </c>
      <c r="D183" s="1" t="s">
        <v>210</v>
      </c>
      <c r="E183">
        <v>2023</v>
      </c>
      <c r="F183" s="1" t="s">
        <v>245</v>
      </c>
      <c r="G183" s="1" t="s">
        <v>904</v>
      </c>
      <c r="H183" s="1" t="s">
        <v>905</v>
      </c>
      <c r="I183" s="1" t="s">
        <v>906</v>
      </c>
      <c r="J183" s="1" t="s">
        <v>20</v>
      </c>
      <c r="K183" s="3">
        <v>34.25</v>
      </c>
      <c r="L183">
        <v>1</v>
      </c>
      <c r="M183" s="3">
        <v>34.25</v>
      </c>
      <c r="N183" s="1" t="s">
        <v>29</v>
      </c>
      <c r="O183" s="1" t="s">
        <v>22</v>
      </c>
    </row>
    <row r="184" spans="1:15" x14ac:dyDescent="0.3">
      <c r="A184" s="1" t="s">
        <v>907</v>
      </c>
      <c r="B184" s="2">
        <v>45017</v>
      </c>
      <c r="C184" s="1" t="s">
        <v>6673</v>
      </c>
      <c r="D184" s="1" t="s">
        <v>82</v>
      </c>
      <c r="E184">
        <v>2023</v>
      </c>
      <c r="F184" s="1" t="s">
        <v>908</v>
      </c>
      <c r="G184" s="1" t="s">
        <v>341</v>
      </c>
      <c r="H184" s="1" t="s">
        <v>909</v>
      </c>
      <c r="I184" s="1" t="s">
        <v>910</v>
      </c>
      <c r="J184" s="1" t="s">
        <v>20</v>
      </c>
      <c r="K184" s="3">
        <v>47.13</v>
      </c>
      <c r="L184">
        <v>2</v>
      </c>
      <c r="M184" s="3">
        <v>94.26</v>
      </c>
      <c r="N184" s="1" t="s">
        <v>21</v>
      </c>
      <c r="O184" s="1" t="s">
        <v>30</v>
      </c>
    </row>
    <row r="185" spans="1:15" x14ac:dyDescent="0.3">
      <c r="A185" s="1" t="s">
        <v>911</v>
      </c>
      <c r="B185" s="2">
        <v>45430</v>
      </c>
      <c r="C185" s="1" t="s">
        <v>6673</v>
      </c>
      <c r="D185" s="1" t="s">
        <v>46</v>
      </c>
      <c r="E185">
        <v>2024</v>
      </c>
      <c r="F185" s="1" t="s">
        <v>912</v>
      </c>
      <c r="G185" s="1" t="s">
        <v>913</v>
      </c>
      <c r="H185" s="1" t="s">
        <v>355</v>
      </c>
      <c r="I185" s="1" t="s">
        <v>914</v>
      </c>
      <c r="J185" s="1" t="s">
        <v>70</v>
      </c>
      <c r="K185" s="3">
        <v>56.83</v>
      </c>
      <c r="L185">
        <v>5</v>
      </c>
      <c r="M185" s="3">
        <v>284.14999999999998</v>
      </c>
      <c r="N185" s="1" t="s">
        <v>6669</v>
      </c>
      <c r="O185" s="1" t="s">
        <v>22</v>
      </c>
    </row>
    <row r="186" spans="1:15" x14ac:dyDescent="0.3">
      <c r="A186" s="1" t="s">
        <v>915</v>
      </c>
      <c r="B186" s="2">
        <v>45280</v>
      </c>
      <c r="C186" s="1" t="s">
        <v>6670</v>
      </c>
      <c r="D186" s="1" t="s">
        <v>107</v>
      </c>
      <c r="E186">
        <v>2023</v>
      </c>
      <c r="F186" s="1" t="s">
        <v>710</v>
      </c>
      <c r="G186" s="1" t="s">
        <v>711</v>
      </c>
      <c r="H186" s="1" t="s">
        <v>518</v>
      </c>
      <c r="I186" s="1" t="s">
        <v>916</v>
      </c>
      <c r="J186" s="1" t="s">
        <v>20</v>
      </c>
      <c r="K186" s="3">
        <v>27.86</v>
      </c>
      <c r="L186">
        <v>2</v>
      </c>
      <c r="M186" s="3">
        <v>55.72</v>
      </c>
      <c r="N186" s="1" t="s">
        <v>21</v>
      </c>
      <c r="O186" s="1" t="s">
        <v>37</v>
      </c>
    </row>
    <row r="187" spans="1:15" x14ac:dyDescent="0.3">
      <c r="A187" s="1" t="s">
        <v>917</v>
      </c>
      <c r="B187" s="2">
        <v>45287</v>
      </c>
      <c r="C187" s="1" t="s">
        <v>6670</v>
      </c>
      <c r="D187" s="1" t="s">
        <v>107</v>
      </c>
      <c r="E187">
        <v>2023</v>
      </c>
      <c r="F187" s="1" t="s">
        <v>918</v>
      </c>
      <c r="G187" s="1" t="s">
        <v>919</v>
      </c>
      <c r="H187" s="1" t="s">
        <v>161</v>
      </c>
      <c r="I187" s="1" t="s">
        <v>162</v>
      </c>
      <c r="J187" s="1" t="s">
        <v>51</v>
      </c>
      <c r="K187" s="3">
        <v>34.880000000000003</v>
      </c>
      <c r="L187">
        <v>1</v>
      </c>
      <c r="M187" s="3">
        <v>34.880000000000003</v>
      </c>
      <c r="N187" s="1" t="s">
        <v>6669</v>
      </c>
      <c r="O187" s="1" t="s">
        <v>80</v>
      </c>
    </row>
    <row r="188" spans="1:15" x14ac:dyDescent="0.3">
      <c r="A188" s="1" t="s">
        <v>920</v>
      </c>
      <c r="B188" s="2">
        <v>45033</v>
      </c>
      <c r="C188" s="1" t="s">
        <v>6667</v>
      </c>
      <c r="D188" s="1" t="s">
        <v>82</v>
      </c>
      <c r="E188">
        <v>2023</v>
      </c>
      <c r="F188" s="1" t="s">
        <v>921</v>
      </c>
      <c r="G188" s="1" t="s">
        <v>922</v>
      </c>
      <c r="H188" s="1" t="s">
        <v>923</v>
      </c>
      <c r="I188" s="1" t="s">
        <v>924</v>
      </c>
      <c r="J188" s="1" t="s">
        <v>51</v>
      </c>
      <c r="K188" s="3">
        <v>28.18</v>
      </c>
      <c r="L188">
        <v>5</v>
      </c>
      <c r="M188" s="3">
        <v>140.9</v>
      </c>
      <c r="N188" s="1" t="s">
        <v>29</v>
      </c>
      <c r="O188" s="1" t="s">
        <v>193</v>
      </c>
    </row>
    <row r="189" spans="1:15" x14ac:dyDescent="0.3">
      <c r="A189" s="1" t="s">
        <v>925</v>
      </c>
      <c r="B189" s="2">
        <v>45419</v>
      </c>
      <c r="C189" s="1" t="s">
        <v>6671</v>
      </c>
      <c r="D189" s="1" t="s">
        <v>46</v>
      </c>
      <c r="E189">
        <v>2024</v>
      </c>
      <c r="F189" s="1" t="s">
        <v>481</v>
      </c>
      <c r="G189" s="1" t="s">
        <v>926</v>
      </c>
      <c r="H189" s="1" t="s">
        <v>927</v>
      </c>
      <c r="I189" s="1" t="s">
        <v>928</v>
      </c>
      <c r="J189" s="1" t="s">
        <v>70</v>
      </c>
      <c r="K189" s="3">
        <v>5.8</v>
      </c>
      <c r="L189">
        <v>5</v>
      </c>
      <c r="M189" s="3">
        <v>29</v>
      </c>
      <c r="N189" s="1" t="s">
        <v>88</v>
      </c>
      <c r="O189" s="1" t="s">
        <v>37</v>
      </c>
    </row>
    <row r="190" spans="1:15" x14ac:dyDescent="0.3">
      <c r="A190" s="1" t="s">
        <v>929</v>
      </c>
      <c r="B190" s="2">
        <v>45575</v>
      </c>
      <c r="C190" s="1" t="s">
        <v>6672</v>
      </c>
      <c r="D190" s="1" t="s">
        <v>133</v>
      </c>
      <c r="E190">
        <v>2024</v>
      </c>
      <c r="F190" s="1" t="s">
        <v>930</v>
      </c>
      <c r="G190" s="1" t="s">
        <v>931</v>
      </c>
      <c r="H190" s="1" t="s">
        <v>932</v>
      </c>
      <c r="I190" s="1" t="s">
        <v>933</v>
      </c>
      <c r="J190" s="1" t="s">
        <v>70</v>
      </c>
      <c r="K190" s="3">
        <v>15.39</v>
      </c>
      <c r="L190">
        <v>2</v>
      </c>
      <c r="M190" s="3">
        <v>30.78</v>
      </c>
      <c r="N190" s="1" t="s">
        <v>6669</v>
      </c>
      <c r="O190" s="1" t="s">
        <v>30</v>
      </c>
    </row>
    <row r="191" spans="1:15" x14ac:dyDescent="0.3">
      <c r="A191" s="1" t="s">
        <v>934</v>
      </c>
      <c r="B191" s="2">
        <v>44933</v>
      </c>
      <c r="C191" s="1" t="s">
        <v>6673</v>
      </c>
      <c r="D191" s="1" t="s">
        <v>210</v>
      </c>
      <c r="E191">
        <v>2023</v>
      </c>
      <c r="F191" s="1" t="s">
        <v>529</v>
      </c>
      <c r="G191" s="1" t="s">
        <v>935</v>
      </c>
      <c r="H191" s="1" t="s">
        <v>936</v>
      </c>
      <c r="I191" s="1" t="s">
        <v>937</v>
      </c>
      <c r="J191" s="1" t="s">
        <v>87</v>
      </c>
      <c r="K191" s="3">
        <v>24.39</v>
      </c>
      <c r="L191">
        <v>2</v>
      </c>
      <c r="M191" s="3">
        <v>48.78</v>
      </c>
      <c r="N191" s="1" t="s">
        <v>6669</v>
      </c>
      <c r="O191" s="1" t="s">
        <v>193</v>
      </c>
    </row>
    <row r="192" spans="1:15" x14ac:dyDescent="0.3">
      <c r="A192" s="1" t="s">
        <v>938</v>
      </c>
      <c r="B192" s="2">
        <v>45080</v>
      </c>
      <c r="C192" s="1" t="s">
        <v>6673</v>
      </c>
      <c r="D192" s="1" t="s">
        <v>24</v>
      </c>
      <c r="E192">
        <v>2023</v>
      </c>
      <c r="F192" s="1" t="s">
        <v>939</v>
      </c>
      <c r="G192" s="1" t="s">
        <v>940</v>
      </c>
      <c r="H192" s="1" t="s">
        <v>941</v>
      </c>
      <c r="I192" s="1" t="s">
        <v>942</v>
      </c>
      <c r="J192" s="1" t="s">
        <v>20</v>
      </c>
      <c r="K192" s="3">
        <v>20.29</v>
      </c>
      <c r="L192">
        <v>1</v>
      </c>
      <c r="M192" s="3">
        <v>20.29</v>
      </c>
      <c r="N192" s="1" t="s">
        <v>88</v>
      </c>
      <c r="O192" s="1" t="s">
        <v>37</v>
      </c>
    </row>
    <row r="193" spans="1:15" x14ac:dyDescent="0.3">
      <c r="A193" s="1" t="s">
        <v>943</v>
      </c>
      <c r="B193" s="2">
        <v>45603</v>
      </c>
      <c r="C193" s="1" t="s">
        <v>6672</v>
      </c>
      <c r="D193" s="1" t="s">
        <v>54</v>
      </c>
      <c r="E193">
        <v>2024</v>
      </c>
      <c r="F193" s="1" t="s">
        <v>944</v>
      </c>
      <c r="G193" s="1" t="s">
        <v>945</v>
      </c>
      <c r="H193" s="1" t="s">
        <v>628</v>
      </c>
      <c r="I193" s="1" t="s">
        <v>629</v>
      </c>
      <c r="J193" s="1" t="s">
        <v>51</v>
      </c>
      <c r="K193" s="3">
        <v>35.6</v>
      </c>
      <c r="L193">
        <v>2</v>
      </c>
      <c r="M193" s="3">
        <v>71.2</v>
      </c>
      <c r="N193" s="1" t="s">
        <v>88</v>
      </c>
      <c r="O193" s="1" t="s">
        <v>52</v>
      </c>
    </row>
    <row r="194" spans="1:15" x14ac:dyDescent="0.3">
      <c r="A194" s="1" t="s">
        <v>946</v>
      </c>
      <c r="B194" s="2">
        <v>45502</v>
      </c>
      <c r="C194" s="1" t="s">
        <v>6667</v>
      </c>
      <c r="D194" s="1" t="s">
        <v>32</v>
      </c>
      <c r="E194">
        <v>2024</v>
      </c>
      <c r="F194" s="1" t="s">
        <v>839</v>
      </c>
      <c r="G194" s="1" t="s">
        <v>840</v>
      </c>
      <c r="H194" s="1" t="s">
        <v>947</v>
      </c>
      <c r="I194" s="1" t="s">
        <v>948</v>
      </c>
      <c r="J194" s="1" t="s">
        <v>70</v>
      </c>
      <c r="K194" s="3">
        <v>11.16</v>
      </c>
      <c r="L194">
        <v>1</v>
      </c>
      <c r="M194" s="3">
        <v>11.16</v>
      </c>
      <c r="N194" s="1" t="s">
        <v>21</v>
      </c>
      <c r="O194" s="1" t="s">
        <v>95</v>
      </c>
    </row>
    <row r="195" spans="1:15" x14ac:dyDescent="0.3">
      <c r="A195" s="1" t="s">
        <v>949</v>
      </c>
      <c r="B195" s="2">
        <v>45383</v>
      </c>
      <c r="C195" s="1" t="s">
        <v>6667</v>
      </c>
      <c r="D195" s="1" t="s">
        <v>82</v>
      </c>
      <c r="E195">
        <v>2024</v>
      </c>
      <c r="F195" s="1" t="s">
        <v>794</v>
      </c>
      <c r="G195" s="1" t="s">
        <v>795</v>
      </c>
      <c r="H195" s="1" t="s">
        <v>950</v>
      </c>
      <c r="I195" s="1" t="s">
        <v>951</v>
      </c>
      <c r="J195" s="1" t="s">
        <v>70</v>
      </c>
      <c r="K195" s="3">
        <v>12.01</v>
      </c>
      <c r="L195">
        <v>4</v>
      </c>
      <c r="M195" s="3">
        <v>48.04</v>
      </c>
      <c r="N195" s="1" t="s">
        <v>6669</v>
      </c>
      <c r="O195" s="1" t="s">
        <v>22</v>
      </c>
    </row>
    <row r="196" spans="1:15" x14ac:dyDescent="0.3">
      <c r="A196" s="1" t="s">
        <v>952</v>
      </c>
      <c r="B196" s="2">
        <v>45124</v>
      </c>
      <c r="C196" s="1" t="s">
        <v>6667</v>
      </c>
      <c r="D196" s="1" t="s">
        <v>32</v>
      </c>
      <c r="E196">
        <v>2023</v>
      </c>
      <c r="F196" s="1" t="s">
        <v>953</v>
      </c>
      <c r="G196" s="1" t="s">
        <v>954</v>
      </c>
      <c r="H196" s="1" t="s">
        <v>955</v>
      </c>
      <c r="I196" s="1" t="s">
        <v>956</v>
      </c>
      <c r="J196" s="1" t="s">
        <v>51</v>
      </c>
      <c r="K196" s="3">
        <v>5.79</v>
      </c>
      <c r="L196">
        <v>3</v>
      </c>
      <c r="M196" s="3">
        <v>17.37</v>
      </c>
      <c r="N196" s="1" t="s">
        <v>6669</v>
      </c>
      <c r="O196" s="1" t="s">
        <v>22</v>
      </c>
    </row>
    <row r="197" spans="1:15" x14ac:dyDescent="0.3">
      <c r="A197" s="1" t="s">
        <v>957</v>
      </c>
      <c r="B197" s="2">
        <v>45148</v>
      </c>
      <c r="C197" s="1" t="s">
        <v>6672</v>
      </c>
      <c r="D197" s="1" t="s">
        <v>90</v>
      </c>
      <c r="E197">
        <v>2023</v>
      </c>
      <c r="F197" s="1" t="s">
        <v>958</v>
      </c>
      <c r="G197" s="1" t="s">
        <v>959</v>
      </c>
      <c r="H197" s="1" t="s">
        <v>223</v>
      </c>
      <c r="I197" s="1" t="s">
        <v>224</v>
      </c>
      <c r="J197" s="1" t="s">
        <v>87</v>
      </c>
      <c r="K197" s="3">
        <v>34.049999999999997</v>
      </c>
      <c r="L197">
        <v>5</v>
      </c>
      <c r="M197" s="3">
        <v>170.25</v>
      </c>
      <c r="N197" s="1" t="s">
        <v>21</v>
      </c>
      <c r="O197" s="1" t="s">
        <v>37</v>
      </c>
    </row>
    <row r="198" spans="1:15" x14ac:dyDescent="0.3">
      <c r="A198" s="1" t="s">
        <v>960</v>
      </c>
      <c r="B198" s="2">
        <v>45010</v>
      </c>
      <c r="C198" s="1" t="s">
        <v>6673</v>
      </c>
      <c r="D198" s="1" t="s">
        <v>15</v>
      </c>
      <c r="E198">
        <v>2023</v>
      </c>
      <c r="F198" s="1" t="s">
        <v>961</v>
      </c>
      <c r="G198" s="1" t="s">
        <v>962</v>
      </c>
      <c r="H198" s="1" t="s">
        <v>487</v>
      </c>
      <c r="I198" s="1" t="s">
        <v>963</v>
      </c>
      <c r="J198" s="1" t="s">
        <v>87</v>
      </c>
      <c r="K198" s="3">
        <v>9.57</v>
      </c>
      <c r="L198">
        <v>1</v>
      </c>
      <c r="M198" s="3">
        <v>9.57</v>
      </c>
      <c r="N198" s="1" t="s">
        <v>88</v>
      </c>
      <c r="O198" s="1" t="s">
        <v>37</v>
      </c>
    </row>
    <row r="199" spans="1:15" x14ac:dyDescent="0.3">
      <c r="A199" s="1" t="s">
        <v>964</v>
      </c>
      <c r="B199" s="2">
        <v>45605</v>
      </c>
      <c r="C199" s="1" t="s">
        <v>6673</v>
      </c>
      <c r="D199" s="1" t="s">
        <v>54</v>
      </c>
      <c r="E199">
        <v>2024</v>
      </c>
      <c r="F199" s="1" t="s">
        <v>591</v>
      </c>
      <c r="G199" s="1" t="s">
        <v>592</v>
      </c>
      <c r="H199" s="1" t="s">
        <v>568</v>
      </c>
      <c r="I199" s="1" t="s">
        <v>965</v>
      </c>
      <c r="J199" s="1" t="s">
        <v>70</v>
      </c>
      <c r="K199" s="3">
        <v>35.43</v>
      </c>
      <c r="L199">
        <v>5</v>
      </c>
      <c r="M199" s="3">
        <v>177.15</v>
      </c>
      <c r="N199" s="1" t="s">
        <v>21</v>
      </c>
      <c r="O199" s="1" t="s">
        <v>37</v>
      </c>
    </row>
    <row r="200" spans="1:15" x14ac:dyDescent="0.3">
      <c r="A200" s="1" t="s">
        <v>966</v>
      </c>
      <c r="B200" s="2">
        <v>45531</v>
      </c>
      <c r="C200" s="1" t="s">
        <v>6671</v>
      </c>
      <c r="D200" s="1" t="s">
        <v>90</v>
      </c>
      <c r="E200">
        <v>2024</v>
      </c>
      <c r="F200" s="1" t="s">
        <v>967</v>
      </c>
      <c r="G200" s="1" t="s">
        <v>968</v>
      </c>
      <c r="H200" s="1" t="s">
        <v>969</v>
      </c>
      <c r="I200" s="1" t="s">
        <v>970</v>
      </c>
      <c r="J200" s="1" t="s">
        <v>70</v>
      </c>
      <c r="K200" s="3">
        <v>32.880000000000003</v>
      </c>
      <c r="L200">
        <v>2</v>
      </c>
      <c r="M200" s="3">
        <v>65.760000000000005</v>
      </c>
      <c r="N200" s="1" t="s">
        <v>88</v>
      </c>
      <c r="O200" s="1" t="s">
        <v>193</v>
      </c>
    </row>
    <row r="201" spans="1:15" x14ac:dyDescent="0.3">
      <c r="A201" s="1" t="s">
        <v>971</v>
      </c>
      <c r="B201" s="2">
        <v>45705</v>
      </c>
      <c r="C201" s="1" t="s">
        <v>6667</v>
      </c>
      <c r="D201" s="1" t="s">
        <v>39</v>
      </c>
      <c r="E201">
        <v>2025</v>
      </c>
      <c r="F201" s="1" t="s">
        <v>972</v>
      </c>
      <c r="G201" s="1" t="s">
        <v>973</v>
      </c>
      <c r="H201" s="1" t="s">
        <v>974</v>
      </c>
      <c r="I201" s="1" t="s">
        <v>975</v>
      </c>
      <c r="J201" s="1" t="s">
        <v>51</v>
      </c>
      <c r="K201" s="3">
        <v>19.38</v>
      </c>
      <c r="L201">
        <v>5</v>
      </c>
      <c r="M201" s="3">
        <v>96.9</v>
      </c>
      <c r="N201" s="1" t="s">
        <v>29</v>
      </c>
      <c r="O201" s="1" t="s">
        <v>44</v>
      </c>
    </row>
    <row r="202" spans="1:15" x14ac:dyDescent="0.3">
      <c r="A202" s="1" t="s">
        <v>976</v>
      </c>
      <c r="B202" s="2">
        <v>45476</v>
      </c>
      <c r="C202" s="1" t="s">
        <v>6670</v>
      </c>
      <c r="D202" s="1" t="s">
        <v>32</v>
      </c>
      <c r="E202">
        <v>2024</v>
      </c>
      <c r="F202" s="1" t="s">
        <v>977</v>
      </c>
      <c r="G202" s="1" t="s">
        <v>978</v>
      </c>
      <c r="H202" s="1" t="s">
        <v>979</v>
      </c>
      <c r="I202" s="1" t="s">
        <v>980</v>
      </c>
      <c r="J202" s="1" t="s">
        <v>20</v>
      </c>
      <c r="K202" s="3">
        <v>7.66</v>
      </c>
      <c r="L202">
        <v>2</v>
      </c>
      <c r="M202" s="3">
        <v>15.32</v>
      </c>
      <c r="N202" s="1" t="s">
        <v>21</v>
      </c>
      <c r="O202" s="1" t="s">
        <v>80</v>
      </c>
    </row>
    <row r="203" spans="1:15" x14ac:dyDescent="0.3">
      <c r="A203" s="1" t="s">
        <v>981</v>
      </c>
      <c r="B203" s="2">
        <v>45014</v>
      </c>
      <c r="C203" s="1" t="s">
        <v>6670</v>
      </c>
      <c r="D203" s="1" t="s">
        <v>15</v>
      </c>
      <c r="E203">
        <v>2023</v>
      </c>
      <c r="F203" s="1" t="s">
        <v>982</v>
      </c>
      <c r="G203" s="1" t="s">
        <v>983</v>
      </c>
      <c r="H203" s="1" t="s">
        <v>984</v>
      </c>
      <c r="I203" s="1" t="s">
        <v>985</v>
      </c>
      <c r="J203" s="1" t="s">
        <v>20</v>
      </c>
      <c r="K203" s="3">
        <v>41.95</v>
      </c>
      <c r="L203">
        <v>3</v>
      </c>
      <c r="M203" s="3">
        <v>125.85</v>
      </c>
      <c r="N203" s="1" t="s">
        <v>29</v>
      </c>
      <c r="O203" s="1" t="s">
        <v>52</v>
      </c>
    </row>
    <row r="204" spans="1:15" x14ac:dyDescent="0.3">
      <c r="A204" s="1" t="s">
        <v>986</v>
      </c>
      <c r="B204" s="2">
        <v>45163</v>
      </c>
      <c r="C204" s="1" t="s">
        <v>6668</v>
      </c>
      <c r="D204" s="1" t="s">
        <v>90</v>
      </c>
      <c r="E204">
        <v>2023</v>
      </c>
      <c r="F204" s="1" t="s">
        <v>987</v>
      </c>
      <c r="G204" s="1" t="s">
        <v>988</v>
      </c>
      <c r="H204" s="1" t="s">
        <v>989</v>
      </c>
      <c r="I204" s="1" t="s">
        <v>990</v>
      </c>
      <c r="J204" s="1" t="s">
        <v>70</v>
      </c>
      <c r="K204" s="3">
        <v>17.850000000000001</v>
      </c>
      <c r="L204">
        <v>2</v>
      </c>
      <c r="M204" s="3">
        <v>35.700000000000003</v>
      </c>
      <c r="N204" s="1" t="s">
        <v>29</v>
      </c>
      <c r="O204" s="1" t="s">
        <v>37</v>
      </c>
    </row>
    <row r="205" spans="1:15" x14ac:dyDescent="0.3">
      <c r="A205" s="1" t="s">
        <v>991</v>
      </c>
      <c r="B205" s="2">
        <v>45507</v>
      </c>
      <c r="C205" s="1" t="s">
        <v>6673</v>
      </c>
      <c r="D205" s="1" t="s">
        <v>90</v>
      </c>
      <c r="E205">
        <v>2024</v>
      </c>
      <c r="F205" s="1" t="s">
        <v>992</v>
      </c>
      <c r="G205" s="1" t="s">
        <v>993</v>
      </c>
      <c r="H205" s="1" t="s">
        <v>994</v>
      </c>
      <c r="I205" s="1" t="s">
        <v>995</v>
      </c>
      <c r="J205" s="1" t="s">
        <v>51</v>
      </c>
      <c r="K205" s="3">
        <v>12.31</v>
      </c>
      <c r="L205">
        <v>4</v>
      </c>
      <c r="M205" s="3">
        <v>49.24</v>
      </c>
      <c r="N205" s="1" t="s">
        <v>88</v>
      </c>
      <c r="O205" s="1" t="s">
        <v>52</v>
      </c>
    </row>
    <row r="206" spans="1:15" x14ac:dyDescent="0.3">
      <c r="A206" s="1" t="s">
        <v>996</v>
      </c>
      <c r="B206" s="2">
        <v>45273</v>
      </c>
      <c r="C206" s="1" t="s">
        <v>6670</v>
      </c>
      <c r="D206" s="1" t="s">
        <v>107</v>
      </c>
      <c r="E206">
        <v>2023</v>
      </c>
      <c r="F206" s="1" t="s">
        <v>997</v>
      </c>
      <c r="G206" s="1" t="s">
        <v>998</v>
      </c>
      <c r="H206" s="1" t="s">
        <v>999</v>
      </c>
      <c r="I206" s="1" t="s">
        <v>1000</v>
      </c>
      <c r="J206" s="1" t="s">
        <v>87</v>
      </c>
      <c r="K206" s="3">
        <v>34.409999999999997</v>
      </c>
      <c r="L206">
        <v>3</v>
      </c>
      <c r="M206" s="3">
        <v>103.23</v>
      </c>
      <c r="N206" s="1" t="s">
        <v>21</v>
      </c>
      <c r="O206" s="1" t="s">
        <v>52</v>
      </c>
    </row>
    <row r="207" spans="1:15" x14ac:dyDescent="0.3">
      <c r="A207" s="1" t="s">
        <v>1001</v>
      </c>
      <c r="B207" s="2">
        <v>45539</v>
      </c>
      <c r="C207" s="1" t="s">
        <v>6670</v>
      </c>
      <c r="D207" s="1" t="s">
        <v>60</v>
      </c>
      <c r="E207">
        <v>2024</v>
      </c>
      <c r="F207" s="1" t="s">
        <v>1002</v>
      </c>
      <c r="G207" s="1" t="s">
        <v>1003</v>
      </c>
      <c r="H207" s="1" t="s">
        <v>1004</v>
      </c>
      <c r="I207" s="1" t="s">
        <v>1005</v>
      </c>
      <c r="J207" s="1" t="s">
        <v>20</v>
      </c>
      <c r="K207" s="3">
        <v>29.6</v>
      </c>
      <c r="L207">
        <v>3</v>
      </c>
      <c r="M207" s="3">
        <v>88.8</v>
      </c>
      <c r="N207" s="1" t="s">
        <v>21</v>
      </c>
      <c r="O207" s="1" t="s">
        <v>37</v>
      </c>
    </row>
    <row r="208" spans="1:15" x14ac:dyDescent="0.3">
      <c r="A208" s="1" t="s">
        <v>1006</v>
      </c>
      <c r="B208" s="2">
        <v>45537</v>
      </c>
      <c r="C208" s="1" t="s">
        <v>6667</v>
      </c>
      <c r="D208" s="1" t="s">
        <v>60</v>
      </c>
      <c r="E208">
        <v>2024</v>
      </c>
      <c r="F208" s="1" t="s">
        <v>270</v>
      </c>
      <c r="G208" s="1" t="s">
        <v>271</v>
      </c>
      <c r="H208" s="1" t="s">
        <v>1007</v>
      </c>
      <c r="I208" s="1" t="s">
        <v>1008</v>
      </c>
      <c r="J208" s="1" t="s">
        <v>70</v>
      </c>
      <c r="K208" s="3">
        <v>33.61</v>
      </c>
      <c r="L208">
        <v>2</v>
      </c>
      <c r="M208" s="3">
        <v>67.22</v>
      </c>
      <c r="N208" s="1" t="s">
        <v>21</v>
      </c>
      <c r="O208" s="1" t="s">
        <v>80</v>
      </c>
    </row>
    <row r="209" spans="1:15" x14ac:dyDescent="0.3">
      <c r="A209" s="1" t="s">
        <v>1009</v>
      </c>
      <c r="B209" s="2">
        <v>45525</v>
      </c>
      <c r="C209" s="1" t="s">
        <v>6670</v>
      </c>
      <c r="D209" s="1" t="s">
        <v>90</v>
      </c>
      <c r="E209">
        <v>2024</v>
      </c>
      <c r="F209" s="1" t="s">
        <v>1010</v>
      </c>
      <c r="G209" s="1" t="s">
        <v>1011</v>
      </c>
      <c r="H209" s="1" t="s">
        <v>1012</v>
      </c>
      <c r="I209" s="1" t="s">
        <v>1013</v>
      </c>
      <c r="J209" s="1" t="s">
        <v>51</v>
      </c>
      <c r="K209" s="3">
        <v>40.99</v>
      </c>
      <c r="L209">
        <v>4</v>
      </c>
      <c r="M209" s="3">
        <v>163.96</v>
      </c>
      <c r="N209" s="1" t="s">
        <v>29</v>
      </c>
      <c r="O209" s="1" t="s">
        <v>22</v>
      </c>
    </row>
    <row r="210" spans="1:15" x14ac:dyDescent="0.3">
      <c r="A210" s="1" t="s">
        <v>1014</v>
      </c>
      <c r="B210" s="2">
        <v>45127</v>
      </c>
      <c r="C210" s="1" t="s">
        <v>6672</v>
      </c>
      <c r="D210" s="1" t="s">
        <v>32</v>
      </c>
      <c r="E210">
        <v>2023</v>
      </c>
      <c r="F210" s="1" t="s">
        <v>1015</v>
      </c>
      <c r="G210" s="1" t="s">
        <v>1016</v>
      </c>
      <c r="H210" s="1" t="s">
        <v>767</v>
      </c>
      <c r="I210" s="1" t="s">
        <v>1017</v>
      </c>
      <c r="J210" s="1" t="s">
        <v>51</v>
      </c>
      <c r="K210" s="3">
        <v>25</v>
      </c>
      <c r="L210">
        <v>1</v>
      </c>
      <c r="M210" s="3">
        <v>25</v>
      </c>
      <c r="N210" s="1" t="s">
        <v>21</v>
      </c>
      <c r="O210" s="1" t="s">
        <v>37</v>
      </c>
    </row>
    <row r="211" spans="1:15" x14ac:dyDescent="0.3">
      <c r="A211" s="1" t="s">
        <v>1018</v>
      </c>
      <c r="B211" s="2">
        <v>45787</v>
      </c>
      <c r="C211" s="1" t="s">
        <v>6673</v>
      </c>
      <c r="D211" s="1" t="s">
        <v>46</v>
      </c>
      <c r="E211">
        <v>2025</v>
      </c>
      <c r="F211" s="1" t="s">
        <v>1019</v>
      </c>
      <c r="G211" s="1" t="s">
        <v>1020</v>
      </c>
      <c r="H211" s="1" t="s">
        <v>1021</v>
      </c>
      <c r="I211" s="1" t="s">
        <v>1022</v>
      </c>
      <c r="J211" s="1" t="s">
        <v>70</v>
      </c>
      <c r="K211" s="3">
        <v>20.100000000000001</v>
      </c>
      <c r="L211">
        <v>4</v>
      </c>
      <c r="M211" s="3">
        <v>80.400000000000006</v>
      </c>
      <c r="N211" s="1" t="s">
        <v>29</v>
      </c>
      <c r="O211" s="1" t="s">
        <v>80</v>
      </c>
    </row>
    <row r="212" spans="1:15" x14ac:dyDescent="0.3">
      <c r="A212" s="1" t="s">
        <v>1023</v>
      </c>
      <c r="B212" s="2">
        <v>45632</v>
      </c>
      <c r="C212" s="1" t="s">
        <v>6668</v>
      </c>
      <c r="D212" s="1" t="s">
        <v>107</v>
      </c>
      <c r="E212">
        <v>2024</v>
      </c>
      <c r="F212" s="1" t="s">
        <v>245</v>
      </c>
      <c r="G212" s="1" t="s">
        <v>246</v>
      </c>
      <c r="H212" s="1" t="s">
        <v>1024</v>
      </c>
      <c r="I212" s="1" t="s">
        <v>1025</v>
      </c>
      <c r="J212" s="1" t="s">
        <v>87</v>
      </c>
      <c r="K212" s="3">
        <v>34.090000000000003</v>
      </c>
      <c r="L212">
        <v>1</v>
      </c>
      <c r="M212" s="3">
        <v>34.090000000000003</v>
      </c>
      <c r="N212" s="1" t="s">
        <v>6669</v>
      </c>
      <c r="O212" s="1" t="s">
        <v>52</v>
      </c>
    </row>
    <row r="213" spans="1:15" x14ac:dyDescent="0.3">
      <c r="A213" s="1" t="s">
        <v>1026</v>
      </c>
      <c r="B213" s="2">
        <v>45162</v>
      </c>
      <c r="C213" s="1" t="s">
        <v>6672</v>
      </c>
      <c r="D213" s="1" t="s">
        <v>90</v>
      </c>
      <c r="E213">
        <v>2023</v>
      </c>
      <c r="F213" s="1" t="s">
        <v>1027</v>
      </c>
      <c r="G213" s="1" t="s">
        <v>1028</v>
      </c>
      <c r="H213" s="1" t="s">
        <v>1029</v>
      </c>
      <c r="I213" s="1" t="s">
        <v>1030</v>
      </c>
      <c r="J213" s="1" t="s">
        <v>70</v>
      </c>
      <c r="K213" s="3">
        <v>35.82</v>
      </c>
      <c r="L213">
        <v>4</v>
      </c>
      <c r="M213" s="3">
        <v>143.28</v>
      </c>
      <c r="N213" s="1" t="s">
        <v>21</v>
      </c>
      <c r="O213" s="1" t="s">
        <v>80</v>
      </c>
    </row>
    <row r="214" spans="1:15" x14ac:dyDescent="0.3">
      <c r="A214" s="1" t="s">
        <v>1031</v>
      </c>
      <c r="B214" s="2">
        <v>45708</v>
      </c>
      <c r="C214" s="1" t="s">
        <v>6672</v>
      </c>
      <c r="D214" s="1" t="s">
        <v>39</v>
      </c>
      <c r="E214">
        <v>2025</v>
      </c>
      <c r="F214" s="1" t="s">
        <v>1032</v>
      </c>
      <c r="G214" s="1" t="s">
        <v>1033</v>
      </c>
      <c r="H214" s="1" t="s">
        <v>535</v>
      </c>
      <c r="I214" s="1" t="s">
        <v>550</v>
      </c>
      <c r="J214" s="1" t="s">
        <v>70</v>
      </c>
      <c r="K214" s="3">
        <v>16.39</v>
      </c>
      <c r="L214">
        <v>5</v>
      </c>
      <c r="M214" s="3">
        <v>81.95</v>
      </c>
      <c r="N214" s="1" t="s">
        <v>21</v>
      </c>
      <c r="O214" s="1" t="s">
        <v>37</v>
      </c>
    </row>
    <row r="215" spans="1:15" x14ac:dyDescent="0.3">
      <c r="A215" s="1" t="s">
        <v>1034</v>
      </c>
      <c r="B215" s="2">
        <v>45292</v>
      </c>
      <c r="C215" s="1" t="s">
        <v>6667</v>
      </c>
      <c r="D215" s="1" t="s">
        <v>210</v>
      </c>
      <c r="E215">
        <v>2024</v>
      </c>
      <c r="F215" s="1" t="s">
        <v>1035</v>
      </c>
      <c r="G215" s="1" t="s">
        <v>1036</v>
      </c>
      <c r="H215" s="1" t="s">
        <v>1037</v>
      </c>
      <c r="I215" s="1" t="s">
        <v>1038</v>
      </c>
      <c r="J215" s="1" t="s">
        <v>20</v>
      </c>
      <c r="K215" s="3">
        <v>5.23</v>
      </c>
      <c r="L215">
        <v>1</v>
      </c>
      <c r="M215" s="3">
        <v>5.23</v>
      </c>
      <c r="N215" s="1" t="s">
        <v>88</v>
      </c>
      <c r="O215" s="1" t="s">
        <v>37</v>
      </c>
    </row>
    <row r="216" spans="1:15" x14ac:dyDescent="0.3">
      <c r="A216" s="1" t="s">
        <v>1039</v>
      </c>
      <c r="B216" s="2">
        <v>45737</v>
      </c>
      <c r="C216" s="1" t="s">
        <v>6668</v>
      </c>
      <c r="D216" s="1" t="s">
        <v>15</v>
      </c>
      <c r="E216">
        <v>2025</v>
      </c>
      <c r="F216" s="1" t="s">
        <v>1040</v>
      </c>
      <c r="G216" s="1" t="s">
        <v>1041</v>
      </c>
      <c r="H216" s="1" t="s">
        <v>1007</v>
      </c>
      <c r="I216" s="1" t="s">
        <v>1008</v>
      </c>
      <c r="J216" s="1" t="s">
        <v>70</v>
      </c>
      <c r="K216" s="3">
        <v>27.44</v>
      </c>
      <c r="L216">
        <v>5</v>
      </c>
      <c r="M216" s="3">
        <v>137.19999999999999</v>
      </c>
      <c r="N216" s="1" t="s">
        <v>21</v>
      </c>
      <c r="O216" s="1" t="s">
        <v>37</v>
      </c>
    </row>
    <row r="217" spans="1:15" x14ac:dyDescent="0.3">
      <c r="A217" s="1" t="s">
        <v>1042</v>
      </c>
      <c r="B217" s="2">
        <v>45281</v>
      </c>
      <c r="C217" s="1" t="s">
        <v>6672</v>
      </c>
      <c r="D217" s="1" t="s">
        <v>107</v>
      </c>
      <c r="E217">
        <v>2023</v>
      </c>
      <c r="F217" s="1" t="s">
        <v>1043</v>
      </c>
      <c r="G217" s="1" t="s">
        <v>1044</v>
      </c>
      <c r="H217" s="1" t="s">
        <v>1045</v>
      </c>
      <c r="I217" s="1" t="s">
        <v>1046</v>
      </c>
      <c r="J217" s="1" t="s">
        <v>70</v>
      </c>
      <c r="K217" s="3">
        <v>32.520000000000003</v>
      </c>
      <c r="L217">
        <v>5</v>
      </c>
      <c r="M217" s="3">
        <v>162.6</v>
      </c>
      <c r="N217" s="1" t="s">
        <v>6669</v>
      </c>
      <c r="O217" s="1" t="s">
        <v>37</v>
      </c>
    </row>
    <row r="218" spans="1:15" x14ac:dyDescent="0.3">
      <c r="A218" s="1" t="s">
        <v>1047</v>
      </c>
      <c r="B218" s="2">
        <v>45336</v>
      </c>
      <c r="C218" s="1" t="s">
        <v>6670</v>
      </c>
      <c r="D218" s="1" t="s">
        <v>39</v>
      </c>
      <c r="E218">
        <v>2024</v>
      </c>
      <c r="F218" s="1" t="s">
        <v>1048</v>
      </c>
      <c r="G218" s="1" t="s">
        <v>1049</v>
      </c>
      <c r="H218" s="1" t="s">
        <v>1050</v>
      </c>
      <c r="I218" s="1" t="s">
        <v>1051</v>
      </c>
      <c r="J218" s="1" t="s">
        <v>70</v>
      </c>
      <c r="K218" s="3">
        <v>42.45</v>
      </c>
      <c r="L218">
        <v>4</v>
      </c>
      <c r="M218" s="3">
        <v>169.8</v>
      </c>
      <c r="N218" s="1" t="s">
        <v>21</v>
      </c>
      <c r="O218" s="1" t="s">
        <v>37</v>
      </c>
    </row>
    <row r="219" spans="1:15" x14ac:dyDescent="0.3">
      <c r="A219" s="1" t="s">
        <v>1052</v>
      </c>
      <c r="B219" s="2">
        <v>45392</v>
      </c>
      <c r="C219" s="1" t="s">
        <v>6670</v>
      </c>
      <c r="D219" s="1" t="s">
        <v>82</v>
      </c>
      <c r="E219">
        <v>2024</v>
      </c>
      <c r="F219" s="1" t="s">
        <v>1053</v>
      </c>
      <c r="G219" s="1" t="s">
        <v>1054</v>
      </c>
      <c r="H219" s="1" t="s">
        <v>1055</v>
      </c>
      <c r="I219" s="1" t="s">
        <v>1056</v>
      </c>
      <c r="J219" s="1" t="s">
        <v>20</v>
      </c>
      <c r="K219" s="3">
        <v>39.75</v>
      </c>
      <c r="L219">
        <v>4</v>
      </c>
      <c r="M219" s="3">
        <v>159</v>
      </c>
      <c r="N219" s="1" t="s">
        <v>29</v>
      </c>
      <c r="O219" s="1" t="s">
        <v>22</v>
      </c>
    </row>
    <row r="220" spans="1:15" x14ac:dyDescent="0.3">
      <c r="A220" s="1" t="s">
        <v>1057</v>
      </c>
      <c r="B220" s="2">
        <v>44826</v>
      </c>
      <c r="C220" s="1" t="s">
        <v>6672</v>
      </c>
      <c r="D220" s="1" t="s">
        <v>60</v>
      </c>
      <c r="E220">
        <v>2022</v>
      </c>
      <c r="F220" s="1" t="s">
        <v>1058</v>
      </c>
      <c r="G220" s="1" t="s">
        <v>1059</v>
      </c>
      <c r="H220" s="1" t="s">
        <v>1060</v>
      </c>
      <c r="I220" s="1" t="s">
        <v>1061</v>
      </c>
      <c r="J220" s="1" t="s">
        <v>70</v>
      </c>
      <c r="K220" s="3">
        <v>14.81</v>
      </c>
      <c r="L220">
        <v>3</v>
      </c>
      <c r="M220" s="3">
        <v>44.43</v>
      </c>
      <c r="N220" s="1" t="s">
        <v>29</v>
      </c>
      <c r="O220" s="1" t="s">
        <v>37</v>
      </c>
    </row>
    <row r="221" spans="1:15" x14ac:dyDescent="0.3">
      <c r="A221" s="1" t="s">
        <v>1062</v>
      </c>
      <c r="B221" s="2">
        <v>45033</v>
      </c>
      <c r="C221" s="1" t="s">
        <v>6667</v>
      </c>
      <c r="D221" s="1" t="s">
        <v>82</v>
      </c>
      <c r="E221">
        <v>2023</v>
      </c>
      <c r="F221" s="1" t="s">
        <v>1063</v>
      </c>
      <c r="G221" s="1" t="s">
        <v>1064</v>
      </c>
      <c r="H221" s="1" t="s">
        <v>568</v>
      </c>
      <c r="I221" s="1" t="s">
        <v>965</v>
      </c>
      <c r="J221" s="1" t="s">
        <v>70</v>
      </c>
      <c r="K221" s="3">
        <v>41.04</v>
      </c>
      <c r="L221">
        <v>2</v>
      </c>
      <c r="M221" s="3">
        <v>82.08</v>
      </c>
      <c r="N221" s="1" t="s">
        <v>6669</v>
      </c>
      <c r="O221" s="1" t="s">
        <v>44</v>
      </c>
    </row>
    <row r="222" spans="1:15" x14ac:dyDescent="0.3">
      <c r="A222" s="1" t="s">
        <v>1065</v>
      </c>
      <c r="B222" s="2">
        <v>44982</v>
      </c>
      <c r="C222" s="1" t="s">
        <v>6673</v>
      </c>
      <c r="D222" s="1" t="s">
        <v>39</v>
      </c>
      <c r="E222">
        <v>2023</v>
      </c>
      <c r="F222" s="1" t="s">
        <v>1066</v>
      </c>
      <c r="G222" s="1" t="s">
        <v>1067</v>
      </c>
      <c r="H222" s="1" t="s">
        <v>1068</v>
      </c>
      <c r="I222" s="1" t="s">
        <v>1069</v>
      </c>
      <c r="J222" s="1" t="s">
        <v>20</v>
      </c>
      <c r="K222" s="3">
        <v>30.98</v>
      </c>
      <c r="L222">
        <v>3</v>
      </c>
      <c r="M222" s="3">
        <v>92.94</v>
      </c>
      <c r="N222" s="1" t="s">
        <v>21</v>
      </c>
      <c r="O222" s="1" t="s">
        <v>30</v>
      </c>
    </row>
    <row r="223" spans="1:15" x14ac:dyDescent="0.3">
      <c r="A223" s="1" t="s">
        <v>1070</v>
      </c>
      <c r="B223" s="2">
        <v>45732</v>
      </c>
      <c r="C223" s="1" t="s">
        <v>6666</v>
      </c>
      <c r="D223" s="1" t="s">
        <v>15</v>
      </c>
      <c r="E223">
        <v>2025</v>
      </c>
      <c r="F223" s="1" t="s">
        <v>918</v>
      </c>
      <c r="G223" s="1" t="s">
        <v>919</v>
      </c>
      <c r="H223" s="1" t="s">
        <v>1071</v>
      </c>
      <c r="I223" s="1" t="s">
        <v>1072</v>
      </c>
      <c r="J223" s="1" t="s">
        <v>70</v>
      </c>
      <c r="K223" s="3">
        <v>46.2</v>
      </c>
      <c r="L223">
        <v>1</v>
      </c>
      <c r="M223" s="3">
        <v>46.2</v>
      </c>
      <c r="N223" s="1" t="s">
        <v>29</v>
      </c>
      <c r="O223" s="1" t="s">
        <v>44</v>
      </c>
    </row>
    <row r="224" spans="1:15" x14ac:dyDescent="0.3">
      <c r="A224" s="1" t="s">
        <v>1073</v>
      </c>
      <c r="B224" s="2">
        <v>45352</v>
      </c>
      <c r="C224" s="1" t="s">
        <v>6668</v>
      </c>
      <c r="D224" s="1" t="s">
        <v>15</v>
      </c>
      <c r="E224">
        <v>2024</v>
      </c>
      <c r="F224" s="1" t="s">
        <v>404</v>
      </c>
      <c r="G224" s="1" t="s">
        <v>1074</v>
      </c>
      <c r="H224" s="1" t="s">
        <v>1075</v>
      </c>
      <c r="I224" s="1" t="s">
        <v>1076</v>
      </c>
      <c r="J224" s="1" t="s">
        <v>20</v>
      </c>
      <c r="K224" s="3">
        <v>40.479999999999997</v>
      </c>
      <c r="L224">
        <v>3</v>
      </c>
      <c r="M224" s="3">
        <v>121.44</v>
      </c>
      <c r="N224" s="1" t="s">
        <v>21</v>
      </c>
      <c r="O224" s="1" t="s">
        <v>30</v>
      </c>
    </row>
    <row r="225" spans="1:15" x14ac:dyDescent="0.3">
      <c r="A225" s="1" t="s">
        <v>1077</v>
      </c>
      <c r="B225" s="2">
        <v>44821</v>
      </c>
      <c r="C225" s="1" t="s">
        <v>6673</v>
      </c>
      <c r="D225" s="1" t="s">
        <v>60</v>
      </c>
      <c r="E225">
        <v>2022</v>
      </c>
      <c r="F225" s="1" t="s">
        <v>1078</v>
      </c>
      <c r="G225" s="1" t="s">
        <v>1079</v>
      </c>
      <c r="H225" s="1" t="s">
        <v>1080</v>
      </c>
      <c r="I225" s="1" t="s">
        <v>1081</v>
      </c>
      <c r="J225" s="1" t="s">
        <v>70</v>
      </c>
      <c r="K225" s="3">
        <v>51.43</v>
      </c>
      <c r="L225">
        <v>1</v>
      </c>
      <c r="M225" s="3">
        <v>51.43</v>
      </c>
      <c r="N225" s="1" t="s">
        <v>29</v>
      </c>
      <c r="O225" s="1" t="s">
        <v>80</v>
      </c>
    </row>
    <row r="226" spans="1:15" x14ac:dyDescent="0.3">
      <c r="A226" s="1" t="s">
        <v>1082</v>
      </c>
      <c r="B226" s="2">
        <v>45307</v>
      </c>
      <c r="C226" s="1" t="s">
        <v>6671</v>
      </c>
      <c r="D226" s="1" t="s">
        <v>210</v>
      </c>
      <c r="E226">
        <v>2024</v>
      </c>
      <c r="F226" s="1" t="s">
        <v>1083</v>
      </c>
      <c r="G226" s="1" t="s">
        <v>1084</v>
      </c>
      <c r="H226" s="1" t="s">
        <v>1085</v>
      </c>
      <c r="I226" s="1" t="s">
        <v>1086</v>
      </c>
      <c r="J226" s="1" t="s">
        <v>70</v>
      </c>
      <c r="K226" s="3">
        <v>36.729999999999997</v>
      </c>
      <c r="L226">
        <v>1</v>
      </c>
      <c r="M226" s="3">
        <v>36.729999999999997</v>
      </c>
      <c r="N226" s="1" t="s">
        <v>21</v>
      </c>
      <c r="O226" s="1" t="s">
        <v>44</v>
      </c>
    </row>
    <row r="227" spans="1:15" x14ac:dyDescent="0.3">
      <c r="A227" s="1" t="s">
        <v>1087</v>
      </c>
      <c r="B227" s="2">
        <v>45038</v>
      </c>
      <c r="C227" s="1" t="s">
        <v>6673</v>
      </c>
      <c r="D227" s="1" t="s">
        <v>82</v>
      </c>
      <c r="E227">
        <v>2023</v>
      </c>
      <c r="F227" s="1" t="s">
        <v>438</v>
      </c>
      <c r="G227" s="1" t="s">
        <v>1088</v>
      </c>
      <c r="H227" s="1" t="s">
        <v>1089</v>
      </c>
      <c r="I227" s="1" t="s">
        <v>1090</v>
      </c>
      <c r="J227" s="1" t="s">
        <v>87</v>
      </c>
      <c r="K227" s="3">
        <v>37.270000000000003</v>
      </c>
      <c r="L227">
        <v>1</v>
      </c>
      <c r="M227" s="3">
        <v>37.270000000000003</v>
      </c>
      <c r="N227" s="1" t="s">
        <v>29</v>
      </c>
      <c r="O227" s="1" t="s">
        <v>37</v>
      </c>
    </row>
    <row r="228" spans="1:15" x14ac:dyDescent="0.3">
      <c r="A228" s="1" t="s">
        <v>1091</v>
      </c>
      <c r="B228" s="2">
        <v>45494</v>
      </c>
      <c r="C228" s="1" t="s">
        <v>6666</v>
      </c>
      <c r="D228" s="1" t="s">
        <v>32</v>
      </c>
      <c r="E228">
        <v>2024</v>
      </c>
      <c r="F228" s="1" t="s">
        <v>1092</v>
      </c>
      <c r="G228" s="1" t="s">
        <v>1093</v>
      </c>
      <c r="H228" s="1" t="s">
        <v>518</v>
      </c>
      <c r="I228" s="1" t="s">
        <v>519</v>
      </c>
      <c r="J228" s="1" t="s">
        <v>87</v>
      </c>
      <c r="K228" s="3">
        <v>26.38</v>
      </c>
      <c r="L228">
        <v>5</v>
      </c>
      <c r="M228" s="3">
        <v>131.9</v>
      </c>
      <c r="N228" s="1" t="s">
        <v>6669</v>
      </c>
      <c r="O228" s="1" t="s">
        <v>30</v>
      </c>
    </row>
    <row r="229" spans="1:15" x14ac:dyDescent="0.3">
      <c r="A229" s="1" t="s">
        <v>1094</v>
      </c>
      <c r="B229" s="2">
        <v>44928</v>
      </c>
      <c r="C229" s="1" t="s">
        <v>6667</v>
      </c>
      <c r="D229" s="1" t="s">
        <v>210</v>
      </c>
      <c r="E229">
        <v>2023</v>
      </c>
      <c r="F229" s="1" t="s">
        <v>1095</v>
      </c>
      <c r="G229" s="1" t="s">
        <v>1096</v>
      </c>
      <c r="H229" s="1" t="s">
        <v>841</v>
      </c>
      <c r="I229" s="1" t="s">
        <v>1097</v>
      </c>
      <c r="J229" s="1" t="s">
        <v>70</v>
      </c>
      <c r="K229" s="3">
        <v>35.15</v>
      </c>
      <c r="L229">
        <v>2</v>
      </c>
      <c r="M229" s="3">
        <v>70.3</v>
      </c>
      <c r="N229" s="1" t="s">
        <v>29</v>
      </c>
      <c r="O229" s="1" t="s">
        <v>37</v>
      </c>
    </row>
    <row r="230" spans="1:15" x14ac:dyDescent="0.3">
      <c r="A230" s="1" t="s">
        <v>1098</v>
      </c>
      <c r="B230" s="2">
        <v>44832</v>
      </c>
      <c r="C230" s="1" t="s">
        <v>6670</v>
      </c>
      <c r="D230" s="1" t="s">
        <v>60</v>
      </c>
      <c r="E230">
        <v>2022</v>
      </c>
      <c r="F230" s="1" t="s">
        <v>829</v>
      </c>
      <c r="G230" s="1" t="s">
        <v>1099</v>
      </c>
      <c r="H230" s="1" t="s">
        <v>1100</v>
      </c>
      <c r="I230" s="1" t="s">
        <v>1101</v>
      </c>
      <c r="J230" s="1" t="s">
        <v>70</v>
      </c>
      <c r="K230" s="3">
        <v>7.31</v>
      </c>
      <c r="L230">
        <v>4</v>
      </c>
      <c r="M230" s="3">
        <v>29.24</v>
      </c>
      <c r="N230" s="1" t="s">
        <v>21</v>
      </c>
      <c r="O230" s="1" t="s">
        <v>37</v>
      </c>
    </row>
    <row r="231" spans="1:15" x14ac:dyDescent="0.3">
      <c r="A231" s="1" t="s">
        <v>1102</v>
      </c>
      <c r="B231" s="2">
        <v>45403</v>
      </c>
      <c r="C231" s="1" t="s">
        <v>6666</v>
      </c>
      <c r="D231" s="1" t="s">
        <v>82</v>
      </c>
      <c r="E231">
        <v>2024</v>
      </c>
      <c r="F231" s="1" t="s">
        <v>1103</v>
      </c>
      <c r="G231" s="1" t="s">
        <v>1104</v>
      </c>
      <c r="H231" s="1" t="s">
        <v>435</v>
      </c>
      <c r="I231" s="1" t="s">
        <v>436</v>
      </c>
      <c r="J231" s="1" t="s">
        <v>51</v>
      </c>
      <c r="K231" s="3">
        <v>17.25</v>
      </c>
      <c r="L231">
        <v>4</v>
      </c>
      <c r="M231" s="3">
        <v>69</v>
      </c>
      <c r="N231" s="1" t="s">
        <v>29</v>
      </c>
      <c r="O231" s="1" t="s">
        <v>193</v>
      </c>
    </row>
    <row r="232" spans="1:15" x14ac:dyDescent="0.3">
      <c r="A232" s="1" t="s">
        <v>1105</v>
      </c>
      <c r="B232" s="2">
        <v>45828</v>
      </c>
      <c r="C232" s="1" t="s">
        <v>6668</v>
      </c>
      <c r="D232" s="1" t="s">
        <v>24</v>
      </c>
      <c r="E232">
        <v>2025</v>
      </c>
      <c r="F232" s="1" t="s">
        <v>1106</v>
      </c>
      <c r="G232" s="1" t="s">
        <v>1107</v>
      </c>
      <c r="H232" s="1" t="s">
        <v>1108</v>
      </c>
      <c r="I232" s="1" t="s">
        <v>1109</v>
      </c>
      <c r="J232" s="1" t="s">
        <v>70</v>
      </c>
      <c r="K232" s="3">
        <v>41.79</v>
      </c>
      <c r="L232">
        <v>3</v>
      </c>
      <c r="M232" s="3">
        <v>125.37</v>
      </c>
      <c r="N232" s="1" t="s">
        <v>6669</v>
      </c>
      <c r="O232" s="1" t="s">
        <v>30</v>
      </c>
    </row>
    <row r="233" spans="1:15" x14ac:dyDescent="0.3">
      <c r="A233" s="1" t="s">
        <v>1110</v>
      </c>
      <c r="B233" s="2">
        <v>45479</v>
      </c>
      <c r="C233" s="1" t="s">
        <v>6673</v>
      </c>
      <c r="D233" s="1" t="s">
        <v>32</v>
      </c>
      <c r="E233">
        <v>2024</v>
      </c>
      <c r="F233" s="1" t="s">
        <v>1111</v>
      </c>
      <c r="G233" s="1" t="s">
        <v>1112</v>
      </c>
      <c r="H233" s="1" t="s">
        <v>896</v>
      </c>
      <c r="I233" s="1" t="s">
        <v>897</v>
      </c>
      <c r="J233" s="1" t="s">
        <v>87</v>
      </c>
      <c r="K233" s="3">
        <v>13.63</v>
      </c>
      <c r="L233">
        <v>2</v>
      </c>
      <c r="M233" s="3">
        <v>27.26</v>
      </c>
      <c r="N233" s="1" t="s">
        <v>6669</v>
      </c>
      <c r="O233" s="1" t="s">
        <v>193</v>
      </c>
    </row>
    <row r="234" spans="1:15" x14ac:dyDescent="0.3">
      <c r="A234" s="1" t="s">
        <v>1113</v>
      </c>
      <c r="B234" s="2">
        <v>45084</v>
      </c>
      <c r="C234" s="1" t="s">
        <v>6670</v>
      </c>
      <c r="D234" s="1" t="s">
        <v>24</v>
      </c>
      <c r="E234">
        <v>2023</v>
      </c>
      <c r="F234" s="1" t="s">
        <v>1114</v>
      </c>
      <c r="G234" s="1" t="s">
        <v>1115</v>
      </c>
      <c r="H234" s="1" t="s">
        <v>554</v>
      </c>
      <c r="I234" s="1" t="s">
        <v>1116</v>
      </c>
      <c r="J234" s="1" t="s">
        <v>51</v>
      </c>
      <c r="K234" s="3">
        <v>57.3</v>
      </c>
      <c r="L234">
        <v>2</v>
      </c>
      <c r="M234" s="3">
        <v>114.6</v>
      </c>
      <c r="N234" s="1" t="s">
        <v>6669</v>
      </c>
      <c r="O234" s="1" t="s">
        <v>95</v>
      </c>
    </row>
    <row r="235" spans="1:15" x14ac:dyDescent="0.3">
      <c r="A235" s="1" t="s">
        <v>1117</v>
      </c>
      <c r="B235" s="2">
        <v>45064</v>
      </c>
      <c r="C235" s="1" t="s">
        <v>6672</v>
      </c>
      <c r="D235" s="1" t="s">
        <v>46</v>
      </c>
      <c r="E235">
        <v>2023</v>
      </c>
      <c r="F235" s="1" t="s">
        <v>819</v>
      </c>
      <c r="G235" s="1" t="s">
        <v>1118</v>
      </c>
      <c r="H235" s="1" t="s">
        <v>1037</v>
      </c>
      <c r="I235" s="1" t="s">
        <v>1038</v>
      </c>
      <c r="J235" s="1" t="s">
        <v>20</v>
      </c>
      <c r="K235" s="3">
        <v>5.47</v>
      </c>
      <c r="L235">
        <v>4</v>
      </c>
      <c r="M235" s="3">
        <v>21.88</v>
      </c>
      <c r="N235" s="1" t="s">
        <v>6669</v>
      </c>
      <c r="O235" s="1" t="s">
        <v>30</v>
      </c>
    </row>
    <row r="236" spans="1:15" x14ac:dyDescent="0.3">
      <c r="A236" s="1" t="s">
        <v>1119</v>
      </c>
      <c r="B236" s="2">
        <v>45435</v>
      </c>
      <c r="C236" s="1" t="s">
        <v>6672</v>
      </c>
      <c r="D236" s="1" t="s">
        <v>46</v>
      </c>
      <c r="E236">
        <v>2024</v>
      </c>
      <c r="F236" s="1" t="s">
        <v>1120</v>
      </c>
      <c r="G236" s="1" t="s">
        <v>1121</v>
      </c>
      <c r="H236" s="1" t="s">
        <v>535</v>
      </c>
      <c r="I236" s="1" t="s">
        <v>536</v>
      </c>
      <c r="J236" s="1" t="s">
        <v>70</v>
      </c>
      <c r="K236" s="3">
        <v>8.35</v>
      </c>
      <c r="L236">
        <v>2</v>
      </c>
      <c r="M236" s="3">
        <v>16.7</v>
      </c>
      <c r="N236" s="1" t="s">
        <v>6669</v>
      </c>
      <c r="O236" s="1" t="s">
        <v>37</v>
      </c>
    </row>
    <row r="237" spans="1:15" x14ac:dyDescent="0.3">
      <c r="A237" s="1" t="s">
        <v>1122</v>
      </c>
      <c r="B237" s="2">
        <v>45587</v>
      </c>
      <c r="C237" s="1" t="s">
        <v>6671</v>
      </c>
      <c r="D237" s="1" t="s">
        <v>133</v>
      </c>
      <c r="E237">
        <v>2024</v>
      </c>
      <c r="F237" s="1" t="s">
        <v>1123</v>
      </c>
      <c r="G237" s="1" t="s">
        <v>1124</v>
      </c>
      <c r="H237" s="1" t="s">
        <v>1125</v>
      </c>
      <c r="I237" s="1" t="s">
        <v>1126</v>
      </c>
      <c r="J237" s="1" t="s">
        <v>87</v>
      </c>
      <c r="K237" s="3">
        <v>5.59</v>
      </c>
      <c r="L237">
        <v>1</v>
      </c>
      <c r="M237" s="3">
        <v>5.59</v>
      </c>
      <c r="N237" s="1" t="s">
        <v>21</v>
      </c>
      <c r="O237" s="1" t="s">
        <v>44</v>
      </c>
    </row>
    <row r="238" spans="1:15" x14ac:dyDescent="0.3">
      <c r="A238" s="1" t="s">
        <v>1127</v>
      </c>
      <c r="B238" s="2">
        <v>45639</v>
      </c>
      <c r="C238" s="1" t="s">
        <v>6668</v>
      </c>
      <c r="D238" s="1" t="s">
        <v>107</v>
      </c>
      <c r="E238">
        <v>2024</v>
      </c>
      <c r="F238" s="1" t="s">
        <v>1128</v>
      </c>
      <c r="G238" s="1" t="s">
        <v>1129</v>
      </c>
      <c r="H238" s="1" t="s">
        <v>1130</v>
      </c>
      <c r="I238" s="1" t="s">
        <v>1131</v>
      </c>
      <c r="J238" s="1" t="s">
        <v>87</v>
      </c>
      <c r="K238" s="3">
        <v>6.53</v>
      </c>
      <c r="L238">
        <v>3</v>
      </c>
      <c r="M238" s="3">
        <v>19.59</v>
      </c>
      <c r="N238" s="1" t="s">
        <v>21</v>
      </c>
      <c r="O238" s="1" t="s">
        <v>193</v>
      </c>
    </row>
    <row r="239" spans="1:15" x14ac:dyDescent="0.3">
      <c r="A239" s="1" t="s">
        <v>1132</v>
      </c>
      <c r="B239" s="2">
        <v>45011</v>
      </c>
      <c r="C239" s="1" t="s">
        <v>6666</v>
      </c>
      <c r="D239" s="1" t="s">
        <v>15</v>
      </c>
      <c r="E239">
        <v>2023</v>
      </c>
      <c r="F239" s="1" t="s">
        <v>1133</v>
      </c>
      <c r="G239" s="1" t="s">
        <v>1134</v>
      </c>
      <c r="H239" s="1" t="s">
        <v>104</v>
      </c>
      <c r="I239" s="1" t="s">
        <v>1135</v>
      </c>
      <c r="J239" s="1" t="s">
        <v>20</v>
      </c>
      <c r="K239" s="3">
        <v>17.73</v>
      </c>
      <c r="L239">
        <v>5</v>
      </c>
      <c r="M239" s="3">
        <v>88.65</v>
      </c>
      <c r="N239" s="1" t="s">
        <v>21</v>
      </c>
      <c r="O239" s="1" t="s">
        <v>44</v>
      </c>
    </row>
    <row r="240" spans="1:15" x14ac:dyDescent="0.3">
      <c r="A240" s="1" t="s">
        <v>1136</v>
      </c>
      <c r="B240" s="2">
        <v>45893</v>
      </c>
      <c r="C240" s="1" t="s">
        <v>6666</v>
      </c>
      <c r="D240" s="1" t="s">
        <v>90</v>
      </c>
      <c r="E240">
        <v>2025</v>
      </c>
      <c r="F240" s="1" t="s">
        <v>305</v>
      </c>
      <c r="G240" s="1" t="s">
        <v>306</v>
      </c>
      <c r="H240" s="1" t="s">
        <v>181</v>
      </c>
      <c r="I240" s="1" t="s">
        <v>182</v>
      </c>
      <c r="J240" s="1" t="s">
        <v>70</v>
      </c>
      <c r="K240" s="3">
        <v>32.15</v>
      </c>
      <c r="L240">
        <v>2</v>
      </c>
      <c r="M240" s="3">
        <v>64.3</v>
      </c>
      <c r="N240" s="1" t="s">
        <v>6669</v>
      </c>
      <c r="O240" s="1" t="s">
        <v>37</v>
      </c>
    </row>
    <row r="241" spans="1:15" x14ac:dyDescent="0.3">
      <c r="A241" s="1" t="s">
        <v>1137</v>
      </c>
      <c r="B241" s="2">
        <v>45125</v>
      </c>
      <c r="C241" s="1" t="s">
        <v>6671</v>
      </c>
      <c r="D241" s="1" t="s">
        <v>32</v>
      </c>
      <c r="E241">
        <v>2023</v>
      </c>
      <c r="F241" s="1" t="s">
        <v>814</v>
      </c>
      <c r="G241" s="1" t="s">
        <v>1138</v>
      </c>
      <c r="H241" s="1" t="s">
        <v>252</v>
      </c>
      <c r="I241" s="1" t="s">
        <v>253</v>
      </c>
      <c r="J241" s="1" t="s">
        <v>51</v>
      </c>
      <c r="K241" s="3">
        <v>38.200000000000003</v>
      </c>
      <c r="L241">
        <v>4</v>
      </c>
      <c r="M241" s="3">
        <v>152.80000000000001</v>
      </c>
      <c r="N241" s="1" t="s">
        <v>29</v>
      </c>
      <c r="O241" s="1" t="s">
        <v>44</v>
      </c>
    </row>
    <row r="242" spans="1:15" x14ac:dyDescent="0.3">
      <c r="A242" s="1" t="s">
        <v>1139</v>
      </c>
      <c r="B242" s="2">
        <v>44818</v>
      </c>
      <c r="C242" s="1" t="s">
        <v>6670</v>
      </c>
      <c r="D242" s="1" t="s">
        <v>60</v>
      </c>
      <c r="E242">
        <v>2022</v>
      </c>
      <c r="F242" s="1" t="s">
        <v>606</v>
      </c>
      <c r="G242" s="1" t="s">
        <v>607</v>
      </c>
      <c r="H242" s="1" t="s">
        <v>1140</v>
      </c>
      <c r="I242" s="1" t="s">
        <v>1141</v>
      </c>
      <c r="J242" s="1" t="s">
        <v>51</v>
      </c>
      <c r="K242" s="3">
        <v>8.2200000000000006</v>
      </c>
      <c r="L242">
        <v>3</v>
      </c>
      <c r="M242" s="3">
        <v>24.66</v>
      </c>
      <c r="N242" s="1" t="s">
        <v>6669</v>
      </c>
      <c r="O242" s="1" t="s">
        <v>22</v>
      </c>
    </row>
    <row r="243" spans="1:15" x14ac:dyDescent="0.3">
      <c r="A243" s="1" t="s">
        <v>1142</v>
      </c>
      <c r="B243" s="2">
        <v>44890</v>
      </c>
      <c r="C243" s="1" t="s">
        <v>6668</v>
      </c>
      <c r="D243" s="1" t="s">
        <v>54</v>
      </c>
      <c r="E243">
        <v>2022</v>
      </c>
      <c r="F243" s="1" t="s">
        <v>1143</v>
      </c>
      <c r="G243" s="1" t="s">
        <v>1144</v>
      </c>
      <c r="H243" s="1" t="s">
        <v>739</v>
      </c>
      <c r="I243" s="1" t="s">
        <v>740</v>
      </c>
      <c r="J243" s="1" t="s">
        <v>20</v>
      </c>
      <c r="K243" s="3">
        <v>33.32</v>
      </c>
      <c r="L243">
        <v>3</v>
      </c>
      <c r="M243" s="3">
        <v>99.96</v>
      </c>
      <c r="N243" s="1" t="s">
        <v>6669</v>
      </c>
      <c r="O243" s="1" t="s">
        <v>44</v>
      </c>
    </row>
    <row r="244" spans="1:15" x14ac:dyDescent="0.3">
      <c r="A244" s="1" t="s">
        <v>1145</v>
      </c>
      <c r="B244" s="2">
        <v>45345</v>
      </c>
      <c r="C244" s="1" t="s">
        <v>6668</v>
      </c>
      <c r="D244" s="1" t="s">
        <v>39</v>
      </c>
      <c r="E244">
        <v>2024</v>
      </c>
      <c r="F244" s="1" t="s">
        <v>1146</v>
      </c>
      <c r="G244" s="1" t="s">
        <v>1147</v>
      </c>
      <c r="H244" s="1" t="s">
        <v>1148</v>
      </c>
      <c r="I244" s="1" t="s">
        <v>1149</v>
      </c>
      <c r="J244" s="1" t="s">
        <v>70</v>
      </c>
      <c r="K244" s="3">
        <v>21.52</v>
      </c>
      <c r="L244">
        <v>5</v>
      </c>
      <c r="M244" s="3">
        <v>107.6</v>
      </c>
      <c r="N244" s="1" t="s">
        <v>88</v>
      </c>
      <c r="O244" s="1" t="s">
        <v>52</v>
      </c>
    </row>
    <row r="245" spans="1:15" x14ac:dyDescent="0.3">
      <c r="A245" s="1" t="s">
        <v>1150</v>
      </c>
      <c r="B245" s="2">
        <v>45162</v>
      </c>
      <c r="C245" s="1" t="s">
        <v>6672</v>
      </c>
      <c r="D245" s="1" t="s">
        <v>90</v>
      </c>
      <c r="E245">
        <v>2023</v>
      </c>
      <c r="F245" s="1" t="s">
        <v>1095</v>
      </c>
      <c r="G245" s="1" t="s">
        <v>1151</v>
      </c>
      <c r="H245" s="1" t="s">
        <v>1152</v>
      </c>
      <c r="I245" s="1" t="s">
        <v>1153</v>
      </c>
      <c r="J245" s="1" t="s">
        <v>87</v>
      </c>
      <c r="K245" s="3">
        <v>36.409999999999997</v>
      </c>
      <c r="L245">
        <v>4</v>
      </c>
      <c r="M245" s="3">
        <v>145.63999999999999</v>
      </c>
      <c r="N245" s="1" t="s">
        <v>88</v>
      </c>
      <c r="O245" s="1" t="s">
        <v>30</v>
      </c>
    </row>
    <row r="246" spans="1:15" x14ac:dyDescent="0.3">
      <c r="A246" s="1" t="s">
        <v>1154</v>
      </c>
      <c r="B246" s="2">
        <v>45750</v>
      </c>
      <c r="C246" s="1" t="s">
        <v>6672</v>
      </c>
      <c r="D246" s="1" t="s">
        <v>82</v>
      </c>
      <c r="E246">
        <v>2025</v>
      </c>
      <c r="F246" s="1" t="s">
        <v>378</v>
      </c>
      <c r="G246" s="1" t="s">
        <v>379</v>
      </c>
      <c r="H246" s="1" t="s">
        <v>1155</v>
      </c>
      <c r="I246" s="1" t="s">
        <v>1156</v>
      </c>
      <c r="J246" s="1" t="s">
        <v>51</v>
      </c>
      <c r="K246" s="3">
        <v>20.09</v>
      </c>
      <c r="L246">
        <v>3</v>
      </c>
      <c r="M246" s="3">
        <v>60.27</v>
      </c>
      <c r="N246" s="1" t="s">
        <v>21</v>
      </c>
      <c r="O246" s="1" t="s">
        <v>37</v>
      </c>
    </row>
    <row r="247" spans="1:15" x14ac:dyDescent="0.3">
      <c r="A247" s="1" t="s">
        <v>1157</v>
      </c>
      <c r="B247" s="2">
        <v>45293</v>
      </c>
      <c r="C247" s="1" t="s">
        <v>6671</v>
      </c>
      <c r="D247" s="1" t="s">
        <v>210</v>
      </c>
      <c r="E247">
        <v>2024</v>
      </c>
      <c r="F247" s="1" t="s">
        <v>1114</v>
      </c>
      <c r="G247" s="1" t="s">
        <v>1115</v>
      </c>
      <c r="H247" s="1" t="s">
        <v>1158</v>
      </c>
      <c r="I247" s="1" t="s">
        <v>1159</v>
      </c>
      <c r="J247" s="1" t="s">
        <v>87</v>
      </c>
      <c r="K247" s="3">
        <v>20.94</v>
      </c>
      <c r="L247">
        <v>4</v>
      </c>
      <c r="M247" s="3">
        <v>83.76</v>
      </c>
      <c r="N247" s="1" t="s">
        <v>6669</v>
      </c>
      <c r="O247" s="1" t="s">
        <v>52</v>
      </c>
    </row>
    <row r="248" spans="1:15" x14ac:dyDescent="0.3">
      <c r="A248" s="1" t="s">
        <v>1160</v>
      </c>
      <c r="B248" s="2">
        <v>45045</v>
      </c>
      <c r="C248" s="1" t="s">
        <v>6673</v>
      </c>
      <c r="D248" s="1" t="s">
        <v>82</v>
      </c>
      <c r="E248">
        <v>2023</v>
      </c>
      <c r="F248" s="1" t="s">
        <v>839</v>
      </c>
      <c r="G248" s="1" t="s">
        <v>1161</v>
      </c>
      <c r="H248" s="1" t="s">
        <v>936</v>
      </c>
      <c r="I248" s="1" t="s">
        <v>937</v>
      </c>
      <c r="J248" s="1" t="s">
        <v>87</v>
      </c>
      <c r="K248" s="3">
        <v>23.32</v>
      </c>
      <c r="L248">
        <v>2</v>
      </c>
      <c r="M248" s="3">
        <v>46.64</v>
      </c>
      <c r="N248" s="1" t="s">
        <v>6669</v>
      </c>
      <c r="O248" s="1" t="s">
        <v>95</v>
      </c>
    </row>
    <row r="249" spans="1:15" x14ac:dyDescent="0.3">
      <c r="A249" s="1" t="s">
        <v>1162</v>
      </c>
      <c r="B249" s="2">
        <v>45639</v>
      </c>
      <c r="C249" s="1" t="s">
        <v>6668</v>
      </c>
      <c r="D249" s="1" t="s">
        <v>107</v>
      </c>
      <c r="E249">
        <v>2024</v>
      </c>
      <c r="F249" s="1" t="s">
        <v>1163</v>
      </c>
      <c r="G249" s="1" t="s">
        <v>1164</v>
      </c>
      <c r="H249" s="1" t="s">
        <v>1165</v>
      </c>
      <c r="I249" s="1" t="s">
        <v>1166</v>
      </c>
      <c r="J249" s="1" t="s">
        <v>20</v>
      </c>
      <c r="K249" s="3">
        <v>21.75</v>
      </c>
      <c r="L249">
        <v>1</v>
      </c>
      <c r="M249" s="3">
        <v>21.75</v>
      </c>
      <c r="N249" s="1" t="s">
        <v>6669</v>
      </c>
      <c r="O249" s="1" t="s">
        <v>22</v>
      </c>
    </row>
    <row r="250" spans="1:15" x14ac:dyDescent="0.3">
      <c r="A250" s="1" t="s">
        <v>1167</v>
      </c>
      <c r="B250" s="2">
        <v>45889</v>
      </c>
      <c r="C250" s="1" t="s">
        <v>6670</v>
      </c>
      <c r="D250" s="1" t="s">
        <v>90</v>
      </c>
      <c r="E250">
        <v>2025</v>
      </c>
      <c r="F250" s="1" t="s">
        <v>1168</v>
      </c>
      <c r="G250" s="1" t="s">
        <v>1169</v>
      </c>
      <c r="H250" s="1" t="s">
        <v>1007</v>
      </c>
      <c r="I250" s="1" t="s">
        <v>1170</v>
      </c>
      <c r="J250" s="1" t="s">
        <v>70</v>
      </c>
      <c r="K250" s="3">
        <v>31.92</v>
      </c>
      <c r="L250">
        <v>3</v>
      </c>
      <c r="M250" s="3">
        <v>95.76</v>
      </c>
      <c r="N250" s="1" t="s">
        <v>21</v>
      </c>
      <c r="O250" s="1" t="s">
        <v>22</v>
      </c>
    </row>
    <row r="251" spans="1:15" x14ac:dyDescent="0.3">
      <c r="A251" s="1" t="s">
        <v>1171</v>
      </c>
      <c r="B251" s="2">
        <v>45054</v>
      </c>
      <c r="C251" s="1" t="s">
        <v>6667</v>
      </c>
      <c r="D251" s="1" t="s">
        <v>46</v>
      </c>
      <c r="E251">
        <v>2023</v>
      </c>
      <c r="F251" s="1" t="s">
        <v>676</v>
      </c>
      <c r="G251" s="1" t="s">
        <v>677</v>
      </c>
      <c r="H251" s="1" t="s">
        <v>757</v>
      </c>
      <c r="I251" s="1" t="s">
        <v>1172</v>
      </c>
      <c r="J251" s="1" t="s">
        <v>20</v>
      </c>
      <c r="K251" s="3">
        <v>43.42</v>
      </c>
      <c r="L251">
        <v>4</v>
      </c>
      <c r="M251" s="3">
        <v>173.68</v>
      </c>
      <c r="N251" s="1" t="s">
        <v>6669</v>
      </c>
      <c r="O251" s="1" t="s">
        <v>193</v>
      </c>
    </row>
    <row r="252" spans="1:15" x14ac:dyDescent="0.3">
      <c r="A252" s="1" t="s">
        <v>1173</v>
      </c>
      <c r="B252" s="2">
        <v>45306</v>
      </c>
      <c r="C252" s="1" t="s">
        <v>6667</v>
      </c>
      <c r="D252" s="1" t="s">
        <v>210</v>
      </c>
      <c r="E252">
        <v>2024</v>
      </c>
      <c r="F252" s="1" t="s">
        <v>245</v>
      </c>
      <c r="G252" s="1" t="s">
        <v>246</v>
      </c>
      <c r="H252" s="1" t="s">
        <v>608</v>
      </c>
      <c r="I252" s="1" t="s">
        <v>1174</v>
      </c>
      <c r="J252" s="1" t="s">
        <v>20</v>
      </c>
      <c r="K252" s="3">
        <v>57.96</v>
      </c>
      <c r="L252">
        <v>4</v>
      </c>
      <c r="M252" s="3">
        <v>231.84</v>
      </c>
      <c r="N252" s="1" t="s">
        <v>21</v>
      </c>
      <c r="O252" s="1" t="s">
        <v>95</v>
      </c>
    </row>
    <row r="253" spans="1:15" x14ac:dyDescent="0.3">
      <c r="A253" s="1" t="s">
        <v>1175</v>
      </c>
      <c r="B253" s="2">
        <v>45032</v>
      </c>
      <c r="C253" s="1" t="s">
        <v>6666</v>
      </c>
      <c r="D253" s="1" t="s">
        <v>82</v>
      </c>
      <c r="E253">
        <v>2023</v>
      </c>
      <c r="F253" s="1" t="s">
        <v>1176</v>
      </c>
      <c r="G253" s="1" t="s">
        <v>1177</v>
      </c>
      <c r="H253" s="1" t="s">
        <v>513</v>
      </c>
      <c r="I253" s="1" t="s">
        <v>1178</v>
      </c>
      <c r="J253" s="1" t="s">
        <v>70</v>
      </c>
      <c r="K253" s="3">
        <v>5.34</v>
      </c>
      <c r="L253">
        <v>2</v>
      </c>
      <c r="M253" s="3">
        <v>10.68</v>
      </c>
      <c r="N253" s="1" t="s">
        <v>21</v>
      </c>
      <c r="O253" s="1" t="s">
        <v>95</v>
      </c>
    </row>
    <row r="254" spans="1:15" x14ac:dyDescent="0.3">
      <c r="A254" s="1" t="s">
        <v>1179</v>
      </c>
      <c r="B254" s="2">
        <v>45447</v>
      </c>
      <c r="C254" s="1" t="s">
        <v>6671</v>
      </c>
      <c r="D254" s="1" t="s">
        <v>24</v>
      </c>
      <c r="E254">
        <v>2024</v>
      </c>
      <c r="F254" s="1" t="s">
        <v>1180</v>
      </c>
      <c r="G254" s="1" t="s">
        <v>1181</v>
      </c>
      <c r="H254" s="1" t="s">
        <v>1152</v>
      </c>
      <c r="I254" s="1" t="s">
        <v>1182</v>
      </c>
      <c r="J254" s="1" t="s">
        <v>20</v>
      </c>
      <c r="K254" s="3">
        <v>15.84</v>
      </c>
      <c r="L254">
        <v>1</v>
      </c>
      <c r="M254" s="3">
        <v>15.84</v>
      </c>
      <c r="N254" s="1" t="s">
        <v>21</v>
      </c>
      <c r="O254" s="1" t="s">
        <v>22</v>
      </c>
    </row>
    <row r="255" spans="1:15" x14ac:dyDescent="0.3">
      <c r="A255" s="1" t="s">
        <v>1183</v>
      </c>
      <c r="B255" s="2">
        <v>45390</v>
      </c>
      <c r="C255" s="1" t="s">
        <v>6667</v>
      </c>
      <c r="D255" s="1" t="s">
        <v>82</v>
      </c>
      <c r="E255">
        <v>2024</v>
      </c>
      <c r="F255" s="1" t="s">
        <v>419</v>
      </c>
      <c r="G255" s="1" t="s">
        <v>420</v>
      </c>
      <c r="H255" s="1" t="s">
        <v>772</v>
      </c>
      <c r="I255" s="1" t="s">
        <v>773</v>
      </c>
      <c r="J255" s="1" t="s">
        <v>51</v>
      </c>
      <c r="K255" s="3">
        <v>11.14</v>
      </c>
      <c r="L255">
        <v>4</v>
      </c>
      <c r="M255" s="3">
        <v>44.56</v>
      </c>
      <c r="N255" s="1" t="s">
        <v>29</v>
      </c>
      <c r="O255" s="1" t="s">
        <v>22</v>
      </c>
    </row>
    <row r="256" spans="1:15" x14ac:dyDescent="0.3">
      <c r="A256" s="1" t="s">
        <v>1184</v>
      </c>
      <c r="B256" s="2">
        <v>45143</v>
      </c>
      <c r="C256" s="1" t="s">
        <v>6673</v>
      </c>
      <c r="D256" s="1" t="s">
        <v>90</v>
      </c>
      <c r="E256">
        <v>2023</v>
      </c>
      <c r="F256" s="1" t="s">
        <v>671</v>
      </c>
      <c r="G256" s="1" t="s">
        <v>672</v>
      </c>
      <c r="H256" s="1" t="s">
        <v>1185</v>
      </c>
      <c r="I256" s="1" t="s">
        <v>1186</v>
      </c>
      <c r="J256" s="1" t="s">
        <v>70</v>
      </c>
      <c r="K256" s="3">
        <v>18.48</v>
      </c>
      <c r="L256">
        <v>3</v>
      </c>
      <c r="M256" s="3">
        <v>55.44</v>
      </c>
      <c r="N256" s="1" t="s">
        <v>6669</v>
      </c>
      <c r="O256" s="1" t="s">
        <v>80</v>
      </c>
    </row>
    <row r="257" spans="1:15" x14ac:dyDescent="0.3">
      <c r="A257" s="1" t="s">
        <v>1187</v>
      </c>
      <c r="B257" s="2">
        <v>45017</v>
      </c>
      <c r="C257" s="1" t="s">
        <v>6673</v>
      </c>
      <c r="D257" s="1" t="s">
        <v>82</v>
      </c>
      <c r="E257">
        <v>2023</v>
      </c>
      <c r="F257" s="1" t="s">
        <v>1188</v>
      </c>
      <c r="G257" s="1" t="s">
        <v>1189</v>
      </c>
      <c r="H257" s="1" t="s">
        <v>1152</v>
      </c>
      <c r="I257" s="1" t="s">
        <v>1190</v>
      </c>
      <c r="J257" s="1" t="s">
        <v>20</v>
      </c>
      <c r="K257" s="3">
        <v>9.9600000000000009</v>
      </c>
      <c r="L257">
        <v>2</v>
      </c>
      <c r="M257" s="3">
        <v>19.920000000000002</v>
      </c>
      <c r="N257" s="1" t="s">
        <v>21</v>
      </c>
      <c r="O257" s="1" t="s">
        <v>22</v>
      </c>
    </row>
    <row r="258" spans="1:15" x14ac:dyDescent="0.3">
      <c r="A258" s="1" t="s">
        <v>1191</v>
      </c>
      <c r="B258" s="2">
        <v>45071</v>
      </c>
      <c r="C258" s="1" t="s">
        <v>6672</v>
      </c>
      <c r="D258" s="1" t="s">
        <v>46</v>
      </c>
      <c r="E258">
        <v>2023</v>
      </c>
      <c r="F258" s="1" t="s">
        <v>1192</v>
      </c>
      <c r="G258" s="1" t="s">
        <v>1193</v>
      </c>
      <c r="H258" s="1" t="s">
        <v>1194</v>
      </c>
      <c r="I258" s="1" t="s">
        <v>1195</v>
      </c>
      <c r="J258" s="1" t="s">
        <v>20</v>
      </c>
      <c r="K258" s="3">
        <v>14.77</v>
      </c>
      <c r="L258">
        <v>1</v>
      </c>
      <c r="M258" s="3">
        <v>14.77</v>
      </c>
      <c r="N258" s="1" t="s">
        <v>29</v>
      </c>
      <c r="O258" s="1" t="s">
        <v>30</v>
      </c>
    </row>
    <row r="259" spans="1:15" x14ac:dyDescent="0.3">
      <c r="A259" s="1" t="s">
        <v>1196</v>
      </c>
      <c r="B259" s="2">
        <v>45179</v>
      </c>
      <c r="C259" s="1" t="s">
        <v>6666</v>
      </c>
      <c r="D259" s="1" t="s">
        <v>60</v>
      </c>
      <c r="E259">
        <v>2023</v>
      </c>
      <c r="F259" s="1" t="s">
        <v>982</v>
      </c>
      <c r="G259" s="1" t="s">
        <v>983</v>
      </c>
      <c r="H259" s="1" t="s">
        <v>1197</v>
      </c>
      <c r="I259" s="1" t="s">
        <v>1198</v>
      </c>
      <c r="J259" s="1" t="s">
        <v>70</v>
      </c>
      <c r="K259" s="3">
        <v>55.82</v>
      </c>
      <c r="L259">
        <v>5</v>
      </c>
      <c r="M259" s="3">
        <v>279.10000000000002</v>
      </c>
      <c r="N259" s="1" t="s">
        <v>21</v>
      </c>
      <c r="O259" s="1" t="s">
        <v>37</v>
      </c>
    </row>
    <row r="260" spans="1:15" x14ac:dyDescent="0.3">
      <c r="A260" s="1" t="s">
        <v>1199</v>
      </c>
      <c r="B260" s="2">
        <v>44934</v>
      </c>
      <c r="C260" s="1" t="s">
        <v>6666</v>
      </c>
      <c r="D260" s="1" t="s">
        <v>210</v>
      </c>
      <c r="E260">
        <v>2023</v>
      </c>
      <c r="F260" s="1" t="s">
        <v>681</v>
      </c>
      <c r="G260" s="1" t="s">
        <v>682</v>
      </c>
      <c r="H260" s="1" t="s">
        <v>1200</v>
      </c>
      <c r="I260" s="1" t="s">
        <v>1201</v>
      </c>
      <c r="J260" s="1" t="s">
        <v>20</v>
      </c>
      <c r="K260" s="3">
        <v>16.399999999999999</v>
      </c>
      <c r="L260">
        <v>5</v>
      </c>
      <c r="M260" s="3">
        <v>82</v>
      </c>
      <c r="N260" s="1" t="s">
        <v>21</v>
      </c>
      <c r="O260" s="1" t="s">
        <v>37</v>
      </c>
    </row>
    <row r="261" spans="1:15" x14ac:dyDescent="0.3">
      <c r="A261" s="1" t="s">
        <v>1202</v>
      </c>
      <c r="B261" s="2">
        <v>44941</v>
      </c>
      <c r="C261" s="1" t="s">
        <v>6666</v>
      </c>
      <c r="D261" s="1" t="s">
        <v>210</v>
      </c>
      <c r="E261">
        <v>2023</v>
      </c>
      <c r="F261" s="1" t="s">
        <v>1203</v>
      </c>
      <c r="G261" s="1" t="s">
        <v>1204</v>
      </c>
      <c r="H261" s="1" t="s">
        <v>1205</v>
      </c>
      <c r="I261" s="1" t="s">
        <v>1206</v>
      </c>
      <c r="J261" s="1" t="s">
        <v>70</v>
      </c>
      <c r="K261" s="3">
        <v>22.39</v>
      </c>
      <c r="L261">
        <v>4</v>
      </c>
      <c r="M261" s="3">
        <v>89.56</v>
      </c>
      <c r="N261" s="1" t="s">
        <v>6669</v>
      </c>
      <c r="O261" s="1" t="s">
        <v>30</v>
      </c>
    </row>
    <row r="262" spans="1:15" x14ac:dyDescent="0.3">
      <c r="A262" s="1" t="s">
        <v>1207</v>
      </c>
      <c r="B262" s="2">
        <v>45580</v>
      </c>
      <c r="C262" s="1" t="s">
        <v>6671</v>
      </c>
      <c r="D262" s="1" t="s">
        <v>133</v>
      </c>
      <c r="E262">
        <v>2024</v>
      </c>
      <c r="F262" s="1" t="s">
        <v>1208</v>
      </c>
      <c r="G262" s="1" t="s">
        <v>1209</v>
      </c>
      <c r="H262" s="1" t="s">
        <v>1210</v>
      </c>
      <c r="I262" s="1" t="s">
        <v>1211</v>
      </c>
      <c r="J262" s="1" t="s">
        <v>51</v>
      </c>
      <c r="K262" s="3">
        <v>6.53</v>
      </c>
      <c r="L262">
        <v>2</v>
      </c>
      <c r="M262" s="3">
        <v>13.06</v>
      </c>
      <c r="N262" s="1" t="s">
        <v>21</v>
      </c>
      <c r="O262" s="1" t="s">
        <v>44</v>
      </c>
    </row>
    <row r="263" spans="1:15" x14ac:dyDescent="0.3">
      <c r="A263" s="1" t="s">
        <v>1212</v>
      </c>
      <c r="B263" s="2">
        <v>45431</v>
      </c>
      <c r="C263" s="1" t="s">
        <v>6666</v>
      </c>
      <c r="D263" s="1" t="s">
        <v>46</v>
      </c>
      <c r="E263">
        <v>2024</v>
      </c>
      <c r="F263" s="1" t="s">
        <v>636</v>
      </c>
      <c r="G263" s="1" t="s">
        <v>1213</v>
      </c>
      <c r="H263" s="1" t="s">
        <v>734</v>
      </c>
      <c r="I263" s="1" t="s">
        <v>735</v>
      </c>
      <c r="J263" s="1" t="s">
        <v>70</v>
      </c>
      <c r="K263" s="3">
        <v>10.7</v>
      </c>
      <c r="L263">
        <v>5</v>
      </c>
      <c r="M263" s="3">
        <v>53.5</v>
      </c>
      <c r="N263" s="1" t="s">
        <v>21</v>
      </c>
      <c r="O263" s="1" t="s">
        <v>22</v>
      </c>
    </row>
    <row r="264" spans="1:15" x14ac:dyDescent="0.3">
      <c r="A264" s="1" t="s">
        <v>1214</v>
      </c>
      <c r="B264" s="2">
        <v>45379</v>
      </c>
      <c r="C264" s="1" t="s">
        <v>6672</v>
      </c>
      <c r="D264" s="1" t="s">
        <v>15</v>
      </c>
      <c r="E264">
        <v>2024</v>
      </c>
      <c r="F264" s="1" t="s">
        <v>1215</v>
      </c>
      <c r="G264" s="1" t="s">
        <v>1216</v>
      </c>
      <c r="H264" s="1" t="s">
        <v>725</v>
      </c>
      <c r="I264" s="1" t="s">
        <v>1217</v>
      </c>
      <c r="J264" s="1" t="s">
        <v>20</v>
      </c>
      <c r="K264" s="3">
        <v>20.25</v>
      </c>
      <c r="L264">
        <v>4</v>
      </c>
      <c r="M264" s="3">
        <v>81</v>
      </c>
      <c r="N264" s="1" t="s">
        <v>29</v>
      </c>
      <c r="O264" s="1" t="s">
        <v>44</v>
      </c>
    </row>
    <row r="265" spans="1:15" x14ac:dyDescent="0.3">
      <c r="A265" s="1" t="s">
        <v>1218</v>
      </c>
      <c r="B265" s="2">
        <v>45678</v>
      </c>
      <c r="C265" s="1" t="s">
        <v>6671</v>
      </c>
      <c r="D265" s="1" t="s">
        <v>210</v>
      </c>
      <c r="E265">
        <v>2025</v>
      </c>
      <c r="F265" s="1" t="s">
        <v>961</v>
      </c>
      <c r="G265" s="1" t="s">
        <v>962</v>
      </c>
      <c r="H265" s="1" t="s">
        <v>1219</v>
      </c>
      <c r="I265" s="1" t="s">
        <v>1220</v>
      </c>
      <c r="J265" s="1" t="s">
        <v>70</v>
      </c>
      <c r="K265" s="3">
        <v>22.5</v>
      </c>
      <c r="L265">
        <v>4</v>
      </c>
      <c r="M265" s="3">
        <v>90</v>
      </c>
      <c r="N265" s="1" t="s">
        <v>29</v>
      </c>
      <c r="O265" s="1" t="s">
        <v>44</v>
      </c>
    </row>
    <row r="266" spans="1:15" x14ac:dyDescent="0.3">
      <c r="A266" s="1" t="s">
        <v>1221</v>
      </c>
      <c r="B266" s="2">
        <v>45538</v>
      </c>
      <c r="C266" s="1" t="s">
        <v>6671</v>
      </c>
      <c r="D266" s="1" t="s">
        <v>60</v>
      </c>
      <c r="E266">
        <v>2024</v>
      </c>
      <c r="F266" s="1" t="s">
        <v>1123</v>
      </c>
      <c r="G266" s="1" t="s">
        <v>1222</v>
      </c>
      <c r="H266" s="1" t="s">
        <v>831</v>
      </c>
      <c r="I266" s="1" t="s">
        <v>1223</v>
      </c>
      <c r="J266" s="1" t="s">
        <v>51</v>
      </c>
      <c r="K266" s="3">
        <v>17.829999999999998</v>
      </c>
      <c r="L266">
        <v>2</v>
      </c>
      <c r="M266" s="3">
        <v>35.659999999999997</v>
      </c>
      <c r="N266" s="1" t="s">
        <v>29</v>
      </c>
      <c r="O266" s="1" t="s">
        <v>37</v>
      </c>
    </row>
    <row r="267" spans="1:15" x14ac:dyDescent="0.3">
      <c r="A267" s="1" t="s">
        <v>1224</v>
      </c>
      <c r="B267" s="2">
        <v>45190</v>
      </c>
      <c r="C267" s="1" t="s">
        <v>6672</v>
      </c>
      <c r="D267" s="1" t="s">
        <v>60</v>
      </c>
      <c r="E267">
        <v>2023</v>
      </c>
      <c r="F267" s="1" t="s">
        <v>1225</v>
      </c>
      <c r="G267" s="1" t="s">
        <v>1226</v>
      </c>
      <c r="H267" s="1" t="s">
        <v>1227</v>
      </c>
      <c r="I267" s="1" t="s">
        <v>1228</v>
      </c>
      <c r="J267" s="1" t="s">
        <v>70</v>
      </c>
      <c r="K267" s="3">
        <v>36.36</v>
      </c>
      <c r="L267">
        <v>5</v>
      </c>
      <c r="M267" s="3">
        <v>181.8</v>
      </c>
      <c r="N267" s="1" t="s">
        <v>21</v>
      </c>
      <c r="O267" s="1" t="s">
        <v>193</v>
      </c>
    </row>
    <row r="268" spans="1:15" x14ac:dyDescent="0.3">
      <c r="A268" s="1" t="s">
        <v>1229</v>
      </c>
      <c r="B268" s="2">
        <v>45612</v>
      </c>
      <c r="C268" s="1" t="s">
        <v>6673</v>
      </c>
      <c r="D268" s="1" t="s">
        <v>54</v>
      </c>
      <c r="E268">
        <v>2024</v>
      </c>
      <c r="F268" s="1" t="s">
        <v>1230</v>
      </c>
      <c r="G268" s="1" t="s">
        <v>1231</v>
      </c>
      <c r="H268" s="1" t="s">
        <v>1232</v>
      </c>
      <c r="I268" s="1" t="s">
        <v>1233</v>
      </c>
      <c r="J268" s="1" t="s">
        <v>70</v>
      </c>
      <c r="K268" s="3">
        <v>41.25</v>
      </c>
      <c r="L268">
        <v>2</v>
      </c>
      <c r="M268" s="3">
        <v>82.5</v>
      </c>
      <c r="N268" s="1" t="s">
        <v>6669</v>
      </c>
      <c r="O268" s="1" t="s">
        <v>37</v>
      </c>
    </row>
    <row r="269" spans="1:15" x14ac:dyDescent="0.3">
      <c r="A269" s="1" t="s">
        <v>1234</v>
      </c>
      <c r="B269" s="2">
        <v>45560</v>
      </c>
      <c r="C269" s="1" t="s">
        <v>6670</v>
      </c>
      <c r="D269" s="1" t="s">
        <v>60</v>
      </c>
      <c r="E269">
        <v>2024</v>
      </c>
      <c r="F269" s="1" t="s">
        <v>1235</v>
      </c>
      <c r="G269" s="1" t="s">
        <v>1236</v>
      </c>
      <c r="H269" s="1" t="s">
        <v>678</v>
      </c>
      <c r="I269" s="1" t="s">
        <v>1237</v>
      </c>
      <c r="J269" s="1" t="s">
        <v>87</v>
      </c>
      <c r="K269" s="3">
        <v>16.45</v>
      </c>
      <c r="L269">
        <v>5</v>
      </c>
      <c r="M269" s="3">
        <v>82.25</v>
      </c>
      <c r="N269" s="1" t="s">
        <v>88</v>
      </c>
      <c r="O269" s="1" t="s">
        <v>44</v>
      </c>
    </row>
    <row r="270" spans="1:15" x14ac:dyDescent="0.3">
      <c r="A270" s="1" t="s">
        <v>1238</v>
      </c>
      <c r="B270" s="2">
        <v>45489</v>
      </c>
      <c r="C270" s="1" t="s">
        <v>6671</v>
      </c>
      <c r="D270" s="1" t="s">
        <v>32</v>
      </c>
      <c r="E270">
        <v>2024</v>
      </c>
      <c r="F270" s="1" t="s">
        <v>824</v>
      </c>
      <c r="G270" s="1" t="s">
        <v>1239</v>
      </c>
      <c r="H270" s="1" t="s">
        <v>633</v>
      </c>
      <c r="I270" s="1" t="s">
        <v>634</v>
      </c>
      <c r="J270" s="1" t="s">
        <v>51</v>
      </c>
      <c r="K270" s="3">
        <v>9.82</v>
      </c>
      <c r="L270">
        <v>2</v>
      </c>
      <c r="M270" s="3">
        <v>19.64</v>
      </c>
      <c r="N270" s="1" t="s">
        <v>21</v>
      </c>
      <c r="O270" s="1" t="s">
        <v>95</v>
      </c>
    </row>
    <row r="271" spans="1:15" x14ac:dyDescent="0.3">
      <c r="A271" s="1" t="s">
        <v>1240</v>
      </c>
      <c r="B271" s="2">
        <v>45289</v>
      </c>
      <c r="C271" s="1" t="s">
        <v>6668</v>
      </c>
      <c r="D271" s="1" t="s">
        <v>107</v>
      </c>
      <c r="E271">
        <v>2023</v>
      </c>
      <c r="F271" s="1" t="s">
        <v>1241</v>
      </c>
      <c r="G271" s="1" t="s">
        <v>1242</v>
      </c>
      <c r="H271" s="1" t="s">
        <v>1243</v>
      </c>
      <c r="I271" s="1" t="s">
        <v>1244</v>
      </c>
      <c r="J271" s="1" t="s">
        <v>20</v>
      </c>
      <c r="K271" s="3">
        <v>40.49</v>
      </c>
      <c r="L271">
        <v>4</v>
      </c>
      <c r="M271" s="3">
        <v>161.96</v>
      </c>
      <c r="N271" s="1" t="s">
        <v>29</v>
      </c>
      <c r="O271" s="1" t="s">
        <v>44</v>
      </c>
    </row>
    <row r="272" spans="1:15" x14ac:dyDescent="0.3">
      <c r="A272" s="1" t="s">
        <v>1245</v>
      </c>
      <c r="B272" s="2">
        <v>45203</v>
      </c>
      <c r="C272" s="1" t="s">
        <v>6670</v>
      </c>
      <c r="D272" s="1" t="s">
        <v>133</v>
      </c>
      <c r="E272">
        <v>2023</v>
      </c>
      <c r="F272" s="1" t="s">
        <v>894</v>
      </c>
      <c r="G272" s="1" t="s">
        <v>895</v>
      </c>
      <c r="H272" s="1" t="s">
        <v>1246</v>
      </c>
      <c r="I272" s="1" t="s">
        <v>1247</v>
      </c>
      <c r="J272" s="1" t="s">
        <v>70</v>
      </c>
      <c r="K272" s="3">
        <v>7.39</v>
      </c>
      <c r="L272">
        <v>3</v>
      </c>
      <c r="M272" s="3">
        <v>22.17</v>
      </c>
      <c r="N272" s="1" t="s">
        <v>6669</v>
      </c>
      <c r="O272" s="1" t="s">
        <v>44</v>
      </c>
    </row>
    <row r="273" spans="1:15" x14ac:dyDescent="0.3">
      <c r="A273" s="1" t="s">
        <v>1248</v>
      </c>
      <c r="B273" s="2">
        <v>45818</v>
      </c>
      <c r="C273" s="1" t="s">
        <v>6671</v>
      </c>
      <c r="D273" s="1" t="s">
        <v>24</v>
      </c>
      <c r="E273">
        <v>2025</v>
      </c>
      <c r="F273" s="1" t="s">
        <v>1249</v>
      </c>
      <c r="G273" s="1" t="s">
        <v>1250</v>
      </c>
      <c r="H273" s="1" t="s">
        <v>1251</v>
      </c>
      <c r="I273" s="1" t="s">
        <v>1252</v>
      </c>
      <c r="J273" s="1" t="s">
        <v>70</v>
      </c>
      <c r="K273" s="3">
        <v>38.729999999999997</v>
      </c>
      <c r="L273">
        <v>1</v>
      </c>
      <c r="M273" s="3">
        <v>38.729999999999997</v>
      </c>
      <c r="N273" s="1" t="s">
        <v>21</v>
      </c>
      <c r="O273" s="1" t="s">
        <v>44</v>
      </c>
    </row>
    <row r="274" spans="1:15" x14ac:dyDescent="0.3">
      <c r="A274" s="1" t="s">
        <v>1253</v>
      </c>
      <c r="B274" s="2">
        <v>44799</v>
      </c>
      <c r="C274" s="1" t="s">
        <v>6668</v>
      </c>
      <c r="D274" s="1" t="s">
        <v>90</v>
      </c>
      <c r="E274">
        <v>2022</v>
      </c>
      <c r="F274" s="1" t="s">
        <v>1254</v>
      </c>
      <c r="G274" s="1" t="s">
        <v>1255</v>
      </c>
      <c r="H274" s="1" t="s">
        <v>1256</v>
      </c>
      <c r="I274" s="1" t="s">
        <v>1257</v>
      </c>
      <c r="J274" s="1" t="s">
        <v>20</v>
      </c>
      <c r="K274" s="3">
        <v>15.71</v>
      </c>
      <c r="L274">
        <v>2</v>
      </c>
      <c r="M274" s="3">
        <v>31.42</v>
      </c>
      <c r="N274" s="1" t="s">
        <v>21</v>
      </c>
      <c r="O274" s="1" t="s">
        <v>22</v>
      </c>
    </row>
    <row r="275" spans="1:15" x14ac:dyDescent="0.3">
      <c r="A275" s="1" t="s">
        <v>1258</v>
      </c>
      <c r="B275" s="2">
        <v>45806</v>
      </c>
      <c r="C275" s="1" t="s">
        <v>6672</v>
      </c>
      <c r="D275" s="1" t="s">
        <v>46</v>
      </c>
      <c r="E275">
        <v>2025</v>
      </c>
      <c r="F275" s="1" t="s">
        <v>1259</v>
      </c>
      <c r="G275" s="1" t="s">
        <v>1260</v>
      </c>
      <c r="H275" s="1" t="s">
        <v>1261</v>
      </c>
      <c r="I275" s="1" t="s">
        <v>1262</v>
      </c>
      <c r="J275" s="1" t="s">
        <v>20</v>
      </c>
      <c r="K275" s="3">
        <v>28.27</v>
      </c>
      <c r="L275">
        <v>2</v>
      </c>
      <c r="M275" s="3">
        <v>56.54</v>
      </c>
      <c r="N275" s="1" t="s">
        <v>6669</v>
      </c>
      <c r="O275" s="1" t="s">
        <v>30</v>
      </c>
    </row>
    <row r="276" spans="1:15" x14ac:dyDescent="0.3">
      <c r="A276" s="1" t="s">
        <v>1263</v>
      </c>
      <c r="B276" s="2">
        <v>45654</v>
      </c>
      <c r="C276" s="1" t="s">
        <v>6673</v>
      </c>
      <c r="D276" s="1" t="s">
        <v>107</v>
      </c>
      <c r="E276">
        <v>2024</v>
      </c>
      <c r="F276" s="1" t="s">
        <v>1264</v>
      </c>
      <c r="G276" s="1" t="s">
        <v>1265</v>
      </c>
      <c r="H276" s="1" t="s">
        <v>99</v>
      </c>
      <c r="I276" s="1" t="s">
        <v>1266</v>
      </c>
      <c r="J276" s="1" t="s">
        <v>87</v>
      </c>
      <c r="K276" s="3">
        <v>40.81</v>
      </c>
      <c r="L276">
        <v>3</v>
      </c>
      <c r="M276" s="3">
        <v>122.43</v>
      </c>
      <c r="N276" s="1" t="s">
        <v>6669</v>
      </c>
      <c r="O276" s="1" t="s">
        <v>44</v>
      </c>
    </row>
    <row r="277" spans="1:15" x14ac:dyDescent="0.3">
      <c r="A277" s="1" t="s">
        <v>1267</v>
      </c>
      <c r="B277" s="2">
        <v>44936</v>
      </c>
      <c r="C277" s="1" t="s">
        <v>6671</v>
      </c>
      <c r="D277" s="1" t="s">
        <v>210</v>
      </c>
      <c r="E277">
        <v>2023</v>
      </c>
      <c r="F277" s="1" t="s">
        <v>270</v>
      </c>
      <c r="G277" s="1" t="s">
        <v>1268</v>
      </c>
      <c r="H277" s="1" t="s">
        <v>593</v>
      </c>
      <c r="I277" s="1" t="s">
        <v>1269</v>
      </c>
      <c r="J277" s="1" t="s">
        <v>70</v>
      </c>
      <c r="K277" s="3">
        <v>34.68</v>
      </c>
      <c r="L277">
        <v>5</v>
      </c>
      <c r="M277" s="3">
        <v>173.4</v>
      </c>
      <c r="N277" s="1" t="s">
        <v>21</v>
      </c>
      <c r="O277" s="1" t="s">
        <v>44</v>
      </c>
    </row>
    <row r="278" spans="1:15" x14ac:dyDescent="0.3">
      <c r="A278" s="1" t="s">
        <v>1270</v>
      </c>
      <c r="B278" s="2">
        <v>45206</v>
      </c>
      <c r="C278" s="1" t="s">
        <v>6673</v>
      </c>
      <c r="D278" s="1" t="s">
        <v>133</v>
      </c>
      <c r="E278">
        <v>2023</v>
      </c>
      <c r="F278" s="1" t="s">
        <v>1271</v>
      </c>
      <c r="G278" s="1" t="s">
        <v>1272</v>
      </c>
      <c r="H278" s="1" t="s">
        <v>572</v>
      </c>
      <c r="I278" s="1" t="s">
        <v>1273</v>
      </c>
      <c r="J278" s="1" t="s">
        <v>51</v>
      </c>
      <c r="K278" s="3">
        <v>38.44</v>
      </c>
      <c r="L278">
        <v>5</v>
      </c>
      <c r="M278" s="3">
        <v>192.2</v>
      </c>
      <c r="N278" s="1" t="s">
        <v>21</v>
      </c>
      <c r="O278" s="1" t="s">
        <v>37</v>
      </c>
    </row>
    <row r="279" spans="1:15" x14ac:dyDescent="0.3">
      <c r="A279" s="1" t="s">
        <v>1274</v>
      </c>
      <c r="B279" s="2">
        <v>45305</v>
      </c>
      <c r="C279" s="1" t="s">
        <v>6666</v>
      </c>
      <c r="D279" s="1" t="s">
        <v>210</v>
      </c>
      <c r="E279">
        <v>2024</v>
      </c>
      <c r="F279" s="1" t="s">
        <v>1275</v>
      </c>
      <c r="G279" s="1" t="s">
        <v>1276</v>
      </c>
      <c r="H279" s="1" t="s">
        <v>1277</v>
      </c>
      <c r="I279" s="1" t="s">
        <v>1278</v>
      </c>
      <c r="J279" s="1" t="s">
        <v>70</v>
      </c>
      <c r="K279" s="3">
        <v>19.170000000000002</v>
      </c>
      <c r="L279">
        <v>1</v>
      </c>
      <c r="M279" s="3">
        <v>19.170000000000002</v>
      </c>
      <c r="N279" s="1" t="s">
        <v>21</v>
      </c>
      <c r="O279" s="1" t="s">
        <v>80</v>
      </c>
    </row>
    <row r="280" spans="1:15" x14ac:dyDescent="0.3">
      <c r="A280" s="1" t="s">
        <v>1279</v>
      </c>
      <c r="B280" s="2">
        <v>45155</v>
      </c>
      <c r="C280" s="1" t="s">
        <v>6672</v>
      </c>
      <c r="D280" s="1" t="s">
        <v>90</v>
      </c>
      <c r="E280">
        <v>2023</v>
      </c>
      <c r="F280" s="1" t="s">
        <v>1280</v>
      </c>
      <c r="G280" s="1" t="s">
        <v>1281</v>
      </c>
      <c r="H280" s="1" t="s">
        <v>1282</v>
      </c>
      <c r="I280" s="1" t="s">
        <v>1283</v>
      </c>
      <c r="J280" s="1" t="s">
        <v>70</v>
      </c>
      <c r="K280" s="3">
        <v>6.08</v>
      </c>
      <c r="L280">
        <v>2</v>
      </c>
      <c r="M280" s="3">
        <v>12.16</v>
      </c>
      <c r="N280" s="1" t="s">
        <v>21</v>
      </c>
      <c r="O280" s="1" t="s">
        <v>37</v>
      </c>
    </row>
    <row r="281" spans="1:15" x14ac:dyDescent="0.3">
      <c r="A281" s="1" t="s">
        <v>1284</v>
      </c>
      <c r="B281" s="2">
        <v>45108</v>
      </c>
      <c r="C281" s="1" t="s">
        <v>6673</v>
      </c>
      <c r="D281" s="1" t="s">
        <v>32</v>
      </c>
      <c r="E281">
        <v>2023</v>
      </c>
      <c r="F281" s="1" t="s">
        <v>1285</v>
      </c>
      <c r="G281" s="1" t="s">
        <v>1286</v>
      </c>
      <c r="H281" s="1" t="s">
        <v>1287</v>
      </c>
      <c r="I281" s="1" t="s">
        <v>1288</v>
      </c>
      <c r="J281" s="1" t="s">
        <v>87</v>
      </c>
      <c r="K281" s="3">
        <v>12.53</v>
      </c>
      <c r="L281">
        <v>5</v>
      </c>
      <c r="M281" s="3">
        <v>62.65</v>
      </c>
      <c r="N281" s="1" t="s">
        <v>29</v>
      </c>
      <c r="O281" s="1" t="s">
        <v>30</v>
      </c>
    </row>
    <row r="282" spans="1:15" x14ac:dyDescent="0.3">
      <c r="A282" s="1" t="s">
        <v>1289</v>
      </c>
      <c r="B282" s="2">
        <v>45228</v>
      </c>
      <c r="C282" s="1" t="s">
        <v>6666</v>
      </c>
      <c r="D282" s="1" t="s">
        <v>133</v>
      </c>
      <c r="E282">
        <v>2023</v>
      </c>
      <c r="F282" s="1" t="s">
        <v>1290</v>
      </c>
      <c r="G282" s="1" t="s">
        <v>1291</v>
      </c>
      <c r="H282" s="1" t="s">
        <v>936</v>
      </c>
      <c r="I282" s="1" t="s">
        <v>1292</v>
      </c>
      <c r="J282" s="1" t="s">
        <v>87</v>
      </c>
      <c r="K282" s="3">
        <v>21.93</v>
      </c>
      <c r="L282">
        <v>5</v>
      </c>
      <c r="M282" s="3">
        <v>109.65</v>
      </c>
      <c r="N282" s="1" t="s">
        <v>88</v>
      </c>
      <c r="O282" s="1" t="s">
        <v>52</v>
      </c>
    </row>
    <row r="283" spans="1:15" x14ac:dyDescent="0.3">
      <c r="A283" s="1" t="s">
        <v>1293</v>
      </c>
      <c r="B283" s="2">
        <v>45346</v>
      </c>
      <c r="C283" s="1" t="s">
        <v>6673</v>
      </c>
      <c r="D283" s="1" t="s">
        <v>39</v>
      </c>
      <c r="E283">
        <v>2024</v>
      </c>
      <c r="F283" s="1" t="s">
        <v>1294</v>
      </c>
      <c r="G283" s="1" t="s">
        <v>1295</v>
      </c>
      <c r="H283" s="1" t="s">
        <v>1296</v>
      </c>
      <c r="I283" s="1" t="s">
        <v>1297</v>
      </c>
      <c r="J283" s="1" t="s">
        <v>51</v>
      </c>
      <c r="K283" s="3">
        <v>45.82</v>
      </c>
      <c r="L283">
        <v>2</v>
      </c>
      <c r="M283" s="3">
        <v>91.64</v>
      </c>
      <c r="N283" s="1" t="s">
        <v>88</v>
      </c>
      <c r="O283" s="1" t="s">
        <v>37</v>
      </c>
    </row>
    <row r="284" spans="1:15" x14ac:dyDescent="0.3">
      <c r="A284" s="1" t="s">
        <v>1298</v>
      </c>
      <c r="B284" s="2">
        <v>45592</v>
      </c>
      <c r="C284" s="1" t="s">
        <v>6666</v>
      </c>
      <c r="D284" s="1" t="s">
        <v>133</v>
      </c>
      <c r="E284">
        <v>2024</v>
      </c>
      <c r="F284" s="1" t="s">
        <v>1299</v>
      </c>
      <c r="G284" s="1" t="s">
        <v>1300</v>
      </c>
      <c r="H284" s="1" t="s">
        <v>1301</v>
      </c>
      <c r="I284" s="1" t="s">
        <v>1302</v>
      </c>
      <c r="J284" s="1" t="s">
        <v>20</v>
      </c>
      <c r="K284" s="3">
        <v>38.979999999999997</v>
      </c>
      <c r="L284">
        <v>5</v>
      </c>
      <c r="M284" s="3">
        <v>194.9</v>
      </c>
      <c r="N284" s="1" t="s">
        <v>21</v>
      </c>
      <c r="O284" s="1" t="s">
        <v>52</v>
      </c>
    </row>
    <row r="285" spans="1:15" x14ac:dyDescent="0.3">
      <c r="A285" s="1" t="s">
        <v>1303</v>
      </c>
      <c r="B285" s="2">
        <v>45414</v>
      </c>
      <c r="C285" s="1" t="s">
        <v>6672</v>
      </c>
      <c r="D285" s="1" t="s">
        <v>46</v>
      </c>
      <c r="E285">
        <v>2024</v>
      </c>
      <c r="F285" s="1" t="s">
        <v>1304</v>
      </c>
      <c r="G285" s="1" t="s">
        <v>1305</v>
      </c>
      <c r="H285" s="1" t="s">
        <v>1306</v>
      </c>
      <c r="I285" s="1" t="s">
        <v>1307</v>
      </c>
      <c r="J285" s="1" t="s">
        <v>51</v>
      </c>
      <c r="K285" s="3">
        <v>39.58</v>
      </c>
      <c r="L285">
        <v>1</v>
      </c>
      <c r="M285" s="3">
        <v>39.58</v>
      </c>
      <c r="N285" s="1" t="s">
        <v>88</v>
      </c>
      <c r="O285" s="1" t="s">
        <v>37</v>
      </c>
    </row>
    <row r="286" spans="1:15" x14ac:dyDescent="0.3">
      <c r="A286" s="1" t="s">
        <v>1308</v>
      </c>
      <c r="B286" s="2">
        <v>45164</v>
      </c>
      <c r="C286" s="1" t="s">
        <v>6673</v>
      </c>
      <c r="D286" s="1" t="s">
        <v>90</v>
      </c>
      <c r="E286">
        <v>2023</v>
      </c>
      <c r="F286" s="1" t="s">
        <v>118</v>
      </c>
      <c r="G286" s="1" t="s">
        <v>119</v>
      </c>
      <c r="H286" s="1" t="s">
        <v>1037</v>
      </c>
      <c r="I286" s="1" t="s">
        <v>1038</v>
      </c>
      <c r="J286" s="1" t="s">
        <v>70</v>
      </c>
      <c r="K286" s="3">
        <v>5.82</v>
      </c>
      <c r="L286">
        <v>1</v>
      </c>
      <c r="M286" s="3">
        <v>5.82</v>
      </c>
      <c r="N286" s="1" t="s">
        <v>29</v>
      </c>
      <c r="O286" s="1" t="s">
        <v>37</v>
      </c>
    </row>
    <row r="287" spans="1:15" x14ac:dyDescent="0.3">
      <c r="A287" s="1" t="s">
        <v>1309</v>
      </c>
      <c r="B287" s="2">
        <v>44961</v>
      </c>
      <c r="C287" s="1" t="s">
        <v>6673</v>
      </c>
      <c r="D287" s="1" t="s">
        <v>39</v>
      </c>
      <c r="E287">
        <v>2023</v>
      </c>
      <c r="F287" s="1" t="s">
        <v>1310</v>
      </c>
      <c r="G287" s="1" t="s">
        <v>1311</v>
      </c>
      <c r="H287" s="1" t="s">
        <v>310</v>
      </c>
      <c r="I287" s="1" t="s">
        <v>531</v>
      </c>
      <c r="J287" s="1" t="s">
        <v>20</v>
      </c>
      <c r="K287" s="3">
        <v>10.59</v>
      </c>
      <c r="L287">
        <v>5</v>
      </c>
      <c r="M287" s="3">
        <v>52.95</v>
      </c>
      <c r="N287" s="1" t="s">
        <v>6669</v>
      </c>
      <c r="O287" s="1" t="s">
        <v>22</v>
      </c>
    </row>
    <row r="288" spans="1:15" x14ac:dyDescent="0.3">
      <c r="A288" s="1" t="s">
        <v>1312</v>
      </c>
      <c r="B288" s="2">
        <v>45354</v>
      </c>
      <c r="C288" s="1" t="s">
        <v>6666</v>
      </c>
      <c r="D288" s="1" t="s">
        <v>15</v>
      </c>
      <c r="E288">
        <v>2024</v>
      </c>
      <c r="F288" s="1" t="s">
        <v>1313</v>
      </c>
      <c r="G288" s="1" t="s">
        <v>341</v>
      </c>
      <c r="H288" s="1" t="s">
        <v>1314</v>
      </c>
      <c r="I288" s="1" t="s">
        <v>1315</v>
      </c>
      <c r="J288" s="1" t="s">
        <v>20</v>
      </c>
      <c r="K288" s="3">
        <v>30.03</v>
      </c>
      <c r="L288">
        <v>4</v>
      </c>
      <c r="M288" s="3">
        <v>120.12</v>
      </c>
      <c r="N288" s="1" t="s">
        <v>21</v>
      </c>
      <c r="O288" s="1" t="s">
        <v>22</v>
      </c>
    </row>
    <row r="289" spans="1:15" x14ac:dyDescent="0.3">
      <c r="A289" s="1" t="s">
        <v>1316</v>
      </c>
      <c r="B289" s="2">
        <v>45090</v>
      </c>
      <c r="C289" s="1" t="s">
        <v>6671</v>
      </c>
      <c r="D289" s="1" t="s">
        <v>24</v>
      </c>
      <c r="E289">
        <v>2023</v>
      </c>
      <c r="F289" s="1" t="s">
        <v>1317</v>
      </c>
      <c r="G289" s="1" t="s">
        <v>1318</v>
      </c>
      <c r="H289" s="1" t="s">
        <v>1319</v>
      </c>
      <c r="I289" s="1" t="s">
        <v>1320</v>
      </c>
      <c r="J289" s="1" t="s">
        <v>70</v>
      </c>
      <c r="K289" s="3">
        <v>42.6</v>
      </c>
      <c r="L289">
        <v>4</v>
      </c>
      <c r="M289" s="3">
        <v>170.4</v>
      </c>
      <c r="N289" s="1" t="s">
        <v>6669</v>
      </c>
      <c r="O289" s="1" t="s">
        <v>22</v>
      </c>
    </row>
    <row r="290" spans="1:15" x14ac:dyDescent="0.3">
      <c r="A290" s="1" t="s">
        <v>1321</v>
      </c>
      <c r="B290" s="2">
        <v>44869</v>
      </c>
      <c r="C290" s="1" t="s">
        <v>6668</v>
      </c>
      <c r="D290" s="1" t="s">
        <v>54</v>
      </c>
      <c r="E290">
        <v>2022</v>
      </c>
      <c r="F290" s="1" t="s">
        <v>1322</v>
      </c>
      <c r="G290" s="1" t="s">
        <v>1323</v>
      </c>
      <c r="H290" s="1" t="s">
        <v>73</v>
      </c>
      <c r="I290" s="1" t="s">
        <v>1324</v>
      </c>
      <c r="J290" s="1" t="s">
        <v>70</v>
      </c>
      <c r="K290" s="3">
        <v>12.51</v>
      </c>
      <c r="L290">
        <v>4</v>
      </c>
      <c r="M290" s="3">
        <v>50.04</v>
      </c>
      <c r="N290" s="1" t="s">
        <v>6669</v>
      </c>
      <c r="O290" s="1" t="s">
        <v>22</v>
      </c>
    </row>
    <row r="291" spans="1:15" x14ac:dyDescent="0.3">
      <c r="A291" s="1" t="s">
        <v>1325</v>
      </c>
      <c r="B291" s="2">
        <v>45191</v>
      </c>
      <c r="C291" s="1" t="s">
        <v>6668</v>
      </c>
      <c r="D291" s="1" t="s">
        <v>60</v>
      </c>
      <c r="E291">
        <v>2023</v>
      </c>
      <c r="F291" s="1" t="s">
        <v>1326</v>
      </c>
      <c r="G291" s="1" t="s">
        <v>1327</v>
      </c>
      <c r="H291" s="1" t="s">
        <v>535</v>
      </c>
      <c r="I291" s="1" t="s">
        <v>536</v>
      </c>
      <c r="J291" s="1" t="s">
        <v>20</v>
      </c>
      <c r="K291" s="3">
        <v>6.61</v>
      </c>
      <c r="L291">
        <v>2</v>
      </c>
      <c r="M291" s="3">
        <v>13.22</v>
      </c>
      <c r="N291" s="1" t="s">
        <v>6669</v>
      </c>
      <c r="O291" s="1" t="s">
        <v>80</v>
      </c>
    </row>
    <row r="292" spans="1:15" x14ac:dyDescent="0.3">
      <c r="A292" s="1" t="s">
        <v>1328</v>
      </c>
      <c r="B292" s="2">
        <v>45726</v>
      </c>
      <c r="C292" s="1" t="s">
        <v>6667</v>
      </c>
      <c r="D292" s="1" t="s">
        <v>15</v>
      </c>
      <c r="E292">
        <v>2025</v>
      </c>
      <c r="F292" s="1" t="s">
        <v>742</v>
      </c>
      <c r="G292" s="1" t="s">
        <v>743</v>
      </c>
      <c r="H292" s="1" t="s">
        <v>120</v>
      </c>
      <c r="I292" s="1" t="s">
        <v>121</v>
      </c>
      <c r="J292" s="1" t="s">
        <v>70</v>
      </c>
      <c r="K292" s="3">
        <v>38.03</v>
      </c>
      <c r="L292">
        <v>3</v>
      </c>
      <c r="M292" s="3">
        <v>114.09</v>
      </c>
      <c r="N292" s="1" t="s">
        <v>29</v>
      </c>
      <c r="O292" s="1" t="s">
        <v>30</v>
      </c>
    </row>
    <row r="293" spans="1:15" x14ac:dyDescent="0.3">
      <c r="A293" s="1" t="s">
        <v>1329</v>
      </c>
      <c r="B293" s="2">
        <v>45285</v>
      </c>
      <c r="C293" s="1" t="s">
        <v>6667</v>
      </c>
      <c r="D293" s="1" t="s">
        <v>107</v>
      </c>
      <c r="E293">
        <v>2023</v>
      </c>
      <c r="F293" s="1" t="s">
        <v>195</v>
      </c>
      <c r="G293" s="1" t="s">
        <v>1330</v>
      </c>
      <c r="H293" s="1" t="s">
        <v>1331</v>
      </c>
      <c r="I293" s="1" t="s">
        <v>1332</v>
      </c>
      <c r="J293" s="1" t="s">
        <v>87</v>
      </c>
      <c r="K293" s="3">
        <v>23.99</v>
      </c>
      <c r="L293">
        <v>1</v>
      </c>
      <c r="M293" s="3">
        <v>23.99</v>
      </c>
      <c r="N293" s="1" t="s">
        <v>6669</v>
      </c>
      <c r="O293" s="1" t="s">
        <v>30</v>
      </c>
    </row>
    <row r="294" spans="1:15" x14ac:dyDescent="0.3">
      <c r="A294" s="1" t="s">
        <v>1336</v>
      </c>
      <c r="B294" s="2">
        <v>45395</v>
      </c>
      <c r="C294" s="1" t="s">
        <v>6673</v>
      </c>
      <c r="D294" s="1" t="s">
        <v>82</v>
      </c>
      <c r="E294">
        <v>2024</v>
      </c>
      <c r="F294" s="1" t="s">
        <v>849</v>
      </c>
      <c r="G294" s="1" t="s">
        <v>850</v>
      </c>
      <c r="H294" s="1" t="s">
        <v>1337</v>
      </c>
      <c r="I294" s="1" t="s">
        <v>1338</v>
      </c>
      <c r="J294" s="1" t="s">
        <v>70</v>
      </c>
      <c r="K294" s="3">
        <v>14.97</v>
      </c>
      <c r="L294">
        <v>4</v>
      </c>
      <c r="M294" s="3">
        <v>59.88</v>
      </c>
      <c r="N294" s="1" t="s">
        <v>21</v>
      </c>
      <c r="O294" s="1" t="s">
        <v>37</v>
      </c>
    </row>
    <row r="295" spans="1:15" x14ac:dyDescent="0.3">
      <c r="A295" s="1" t="s">
        <v>1339</v>
      </c>
      <c r="B295" s="2">
        <v>45444</v>
      </c>
      <c r="C295" s="1" t="s">
        <v>6673</v>
      </c>
      <c r="D295" s="1" t="s">
        <v>24</v>
      </c>
      <c r="E295">
        <v>2024</v>
      </c>
      <c r="F295" s="1" t="s">
        <v>1254</v>
      </c>
      <c r="G295" s="1" t="s">
        <v>1340</v>
      </c>
      <c r="H295" s="1" t="s">
        <v>796</v>
      </c>
      <c r="I295" s="1" t="s">
        <v>797</v>
      </c>
      <c r="J295" s="1" t="s">
        <v>87</v>
      </c>
      <c r="K295" s="3">
        <v>17.2</v>
      </c>
      <c r="L295">
        <v>5</v>
      </c>
      <c r="M295" s="3">
        <v>86</v>
      </c>
      <c r="N295" s="1" t="s">
        <v>29</v>
      </c>
      <c r="O295" s="1" t="s">
        <v>80</v>
      </c>
    </row>
    <row r="296" spans="1:15" x14ac:dyDescent="0.3">
      <c r="A296" s="1" t="s">
        <v>1341</v>
      </c>
      <c r="B296" s="2">
        <v>45547</v>
      </c>
      <c r="C296" s="1" t="s">
        <v>6672</v>
      </c>
      <c r="D296" s="1" t="s">
        <v>60</v>
      </c>
      <c r="E296">
        <v>2024</v>
      </c>
      <c r="F296" s="1" t="s">
        <v>308</v>
      </c>
      <c r="G296" s="1" t="s">
        <v>1342</v>
      </c>
      <c r="H296" s="1" t="s">
        <v>324</v>
      </c>
      <c r="I296" s="1" t="s">
        <v>325</v>
      </c>
      <c r="J296" s="1" t="s">
        <v>87</v>
      </c>
      <c r="K296" s="3">
        <v>30.31</v>
      </c>
      <c r="L296">
        <v>3</v>
      </c>
      <c r="M296" s="3">
        <v>90.93</v>
      </c>
      <c r="N296" s="1" t="s">
        <v>29</v>
      </c>
      <c r="O296" s="1" t="s">
        <v>52</v>
      </c>
    </row>
    <row r="297" spans="1:15" x14ac:dyDescent="0.3">
      <c r="A297" s="1" t="s">
        <v>1343</v>
      </c>
      <c r="B297" s="2">
        <v>44819</v>
      </c>
      <c r="C297" s="1" t="s">
        <v>6672</v>
      </c>
      <c r="D297" s="1" t="s">
        <v>60</v>
      </c>
      <c r="E297">
        <v>2022</v>
      </c>
      <c r="F297" s="1" t="s">
        <v>1344</v>
      </c>
      <c r="G297" s="1" t="s">
        <v>1345</v>
      </c>
      <c r="H297" s="1" t="s">
        <v>572</v>
      </c>
      <c r="I297" s="1" t="s">
        <v>1346</v>
      </c>
      <c r="J297" s="1" t="s">
        <v>70</v>
      </c>
      <c r="K297" s="3">
        <v>26.89</v>
      </c>
      <c r="L297">
        <v>4</v>
      </c>
      <c r="M297" s="3">
        <v>107.56</v>
      </c>
      <c r="N297" s="1" t="s">
        <v>6669</v>
      </c>
      <c r="O297" s="1" t="s">
        <v>95</v>
      </c>
    </row>
    <row r="298" spans="1:15" x14ac:dyDescent="0.3">
      <c r="A298" s="1" t="s">
        <v>1347</v>
      </c>
      <c r="B298" s="2">
        <v>45065</v>
      </c>
      <c r="C298" s="1" t="s">
        <v>6668</v>
      </c>
      <c r="D298" s="1" t="s">
        <v>46</v>
      </c>
      <c r="E298">
        <v>2023</v>
      </c>
      <c r="F298" s="1" t="s">
        <v>1249</v>
      </c>
      <c r="G298" s="1" t="s">
        <v>1348</v>
      </c>
      <c r="H298" s="1" t="s">
        <v>1089</v>
      </c>
      <c r="I298" s="1" t="s">
        <v>1090</v>
      </c>
      <c r="J298" s="1" t="s">
        <v>87</v>
      </c>
      <c r="K298" s="3">
        <v>36.89</v>
      </c>
      <c r="L298">
        <v>1</v>
      </c>
      <c r="M298" s="3">
        <v>36.89</v>
      </c>
      <c r="N298" s="1" t="s">
        <v>29</v>
      </c>
      <c r="O298" s="1" t="s">
        <v>52</v>
      </c>
    </row>
    <row r="299" spans="1:15" x14ac:dyDescent="0.3">
      <c r="A299" s="1" t="s">
        <v>1349</v>
      </c>
      <c r="B299" s="2">
        <v>45204</v>
      </c>
      <c r="C299" s="1" t="s">
        <v>6672</v>
      </c>
      <c r="D299" s="1" t="s">
        <v>133</v>
      </c>
      <c r="E299">
        <v>2023</v>
      </c>
      <c r="F299" s="1" t="s">
        <v>40</v>
      </c>
      <c r="G299" s="1" t="s">
        <v>41</v>
      </c>
      <c r="H299" s="1" t="s">
        <v>1350</v>
      </c>
      <c r="I299" s="1" t="s">
        <v>1351</v>
      </c>
      <c r="J299" s="1" t="s">
        <v>20</v>
      </c>
      <c r="K299" s="3">
        <v>28.94</v>
      </c>
      <c r="L299">
        <v>2</v>
      </c>
      <c r="M299" s="3">
        <v>57.88</v>
      </c>
      <c r="N299" s="1" t="s">
        <v>21</v>
      </c>
      <c r="O299" s="1" t="s">
        <v>22</v>
      </c>
    </row>
    <row r="300" spans="1:15" x14ac:dyDescent="0.3">
      <c r="A300" s="1" t="s">
        <v>1352</v>
      </c>
      <c r="B300" s="2">
        <v>45104</v>
      </c>
      <c r="C300" s="1" t="s">
        <v>6671</v>
      </c>
      <c r="D300" s="1" t="s">
        <v>24</v>
      </c>
      <c r="E300">
        <v>2023</v>
      </c>
      <c r="F300" s="1" t="s">
        <v>1353</v>
      </c>
      <c r="G300" s="1" t="s">
        <v>1354</v>
      </c>
      <c r="H300" s="1" t="s">
        <v>478</v>
      </c>
      <c r="I300" s="1" t="s">
        <v>1355</v>
      </c>
      <c r="J300" s="1" t="s">
        <v>70</v>
      </c>
      <c r="K300" s="3">
        <v>16.13</v>
      </c>
      <c r="L300">
        <v>5</v>
      </c>
      <c r="M300" s="3">
        <v>80.650000000000006</v>
      </c>
      <c r="N300" s="1" t="s">
        <v>21</v>
      </c>
      <c r="O300" s="1" t="s">
        <v>37</v>
      </c>
    </row>
    <row r="301" spans="1:15" x14ac:dyDescent="0.3">
      <c r="A301" s="1" t="s">
        <v>1356</v>
      </c>
      <c r="B301" s="2">
        <v>44976</v>
      </c>
      <c r="C301" s="1" t="s">
        <v>6666</v>
      </c>
      <c r="D301" s="1" t="s">
        <v>39</v>
      </c>
      <c r="E301">
        <v>2023</v>
      </c>
      <c r="F301" s="1" t="s">
        <v>40</v>
      </c>
      <c r="G301" s="1" t="s">
        <v>41</v>
      </c>
      <c r="H301" s="1" t="s">
        <v>1357</v>
      </c>
      <c r="I301" s="1" t="s">
        <v>1358</v>
      </c>
      <c r="J301" s="1" t="s">
        <v>70</v>
      </c>
      <c r="K301" s="3">
        <v>16.59</v>
      </c>
      <c r="L301">
        <v>5</v>
      </c>
      <c r="M301" s="3">
        <v>82.95</v>
      </c>
      <c r="N301" s="1" t="s">
        <v>6669</v>
      </c>
      <c r="O301" s="1" t="s">
        <v>95</v>
      </c>
    </row>
    <row r="302" spans="1:15" x14ac:dyDescent="0.3">
      <c r="A302" s="1" t="s">
        <v>1359</v>
      </c>
      <c r="B302" s="2">
        <v>45171</v>
      </c>
      <c r="C302" s="1" t="s">
        <v>6673</v>
      </c>
      <c r="D302" s="1" t="s">
        <v>60</v>
      </c>
      <c r="E302">
        <v>2023</v>
      </c>
      <c r="F302" s="1" t="s">
        <v>433</v>
      </c>
      <c r="G302" s="1" t="s">
        <v>1360</v>
      </c>
      <c r="H302" s="1" t="s">
        <v>1361</v>
      </c>
      <c r="I302" s="1" t="s">
        <v>1362</v>
      </c>
      <c r="J302" s="1" t="s">
        <v>87</v>
      </c>
      <c r="K302" s="3">
        <v>49.13</v>
      </c>
      <c r="L302">
        <v>2</v>
      </c>
      <c r="M302" s="3">
        <v>98.26</v>
      </c>
      <c r="N302" s="1" t="s">
        <v>21</v>
      </c>
      <c r="O302" s="1" t="s">
        <v>30</v>
      </c>
    </row>
    <row r="303" spans="1:15" x14ac:dyDescent="0.3">
      <c r="A303" s="1" t="s">
        <v>1363</v>
      </c>
      <c r="B303" s="2">
        <v>45112</v>
      </c>
      <c r="C303" s="1" t="s">
        <v>6670</v>
      </c>
      <c r="D303" s="1" t="s">
        <v>32</v>
      </c>
      <c r="E303">
        <v>2023</v>
      </c>
      <c r="F303" s="1" t="s">
        <v>511</v>
      </c>
      <c r="G303" s="1" t="s">
        <v>1364</v>
      </c>
      <c r="H303" s="1" t="s">
        <v>1365</v>
      </c>
      <c r="I303" s="1" t="s">
        <v>1366</v>
      </c>
      <c r="J303" s="1" t="s">
        <v>20</v>
      </c>
      <c r="K303" s="3">
        <v>18.510000000000002</v>
      </c>
      <c r="L303">
        <v>4</v>
      </c>
      <c r="M303" s="3">
        <v>74.040000000000006</v>
      </c>
      <c r="N303" s="1" t="s">
        <v>21</v>
      </c>
      <c r="O303" s="1" t="s">
        <v>30</v>
      </c>
    </row>
    <row r="304" spans="1:15" x14ac:dyDescent="0.3">
      <c r="A304" s="1" t="s">
        <v>1367</v>
      </c>
      <c r="B304" s="2">
        <v>44885</v>
      </c>
      <c r="C304" s="1" t="s">
        <v>6666</v>
      </c>
      <c r="D304" s="1" t="s">
        <v>54</v>
      </c>
      <c r="E304">
        <v>2022</v>
      </c>
      <c r="F304" s="1" t="s">
        <v>1368</v>
      </c>
      <c r="G304" s="1" t="s">
        <v>1369</v>
      </c>
      <c r="H304" s="1" t="s">
        <v>1370</v>
      </c>
      <c r="I304" s="1" t="s">
        <v>1371</v>
      </c>
      <c r="J304" s="1" t="s">
        <v>87</v>
      </c>
      <c r="K304" s="3">
        <v>12.97</v>
      </c>
      <c r="L304">
        <v>3</v>
      </c>
      <c r="M304" s="3">
        <v>38.909999999999997</v>
      </c>
      <c r="N304" s="1" t="s">
        <v>6669</v>
      </c>
      <c r="O304" s="1" t="s">
        <v>30</v>
      </c>
    </row>
    <row r="305" spans="1:15" x14ac:dyDescent="0.3">
      <c r="A305" s="1" t="s">
        <v>1372</v>
      </c>
      <c r="B305" s="2">
        <v>44891</v>
      </c>
      <c r="C305" s="1" t="s">
        <v>6673</v>
      </c>
      <c r="D305" s="1" t="s">
        <v>54</v>
      </c>
      <c r="E305">
        <v>2022</v>
      </c>
      <c r="F305" s="1" t="s">
        <v>149</v>
      </c>
      <c r="G305" s="1" t="s">
        <v>150</v>
      </c>
      <c r="H305" s="1" t="s">
        <v>1373</v>
      </c>
      <c r="I305" s="1" t="s">
        <v>1374</v>
      </c>
      <c r="J305" s="1" t="s">
        <v>51</v>
      </c>
      <c r="K305" s="3">
        <v>26.22</v>
      </c>
      <c r="L305">
        <v>5</v>
      </c>
      <c r="M305" s="3">
        <v>131.1</v>
      </c>
      <c r="N305" s="1" t="s">
        <v>6669</v>
      </c>
      <c r="O305" s="1" t="s">
        <v>193</v>
      </c>
    </row>
    <row r="306" spans="1:15" x14ac:dyDescent="0.3">
      <c r="A306" s="1" t="s">
        <v>1375</v>
      </c>
      <c r="B306" s="2">
        <v>45063</v>
      </c>
      <c r="C306" s="1" t="s">
        <v>6670</v>
      </c>
      <c r="D306" s="1" t="s">
        <v>46</v>
      </c>
      <c r="E306">
        <v>2023</v>
      </c>
      <c r="F306" s="1" t="s">
        <v>1376</v>
      </c>
      <c r="G306" s="1" t="s">
        <v>1377</v>
      </c>
      <c r="H306" s="1" t="s">
        <v>1378</v>
      </c>
      <c r="I306" s="1" t="s">
        <v>1379</v>
      </c>
      <c r="J306" s="1" t="s">
        <v>70</v>
      </c>
      <c r="K306" s="3">
        <v>21.59</v>
      </c>
      <c r="L306">
        <v>4</v>
      </c>
      <c r="M306" s="3">
        <v>86.36</v>
      </c>
      <c r="N306" s="1" t="s">
        <v>88</v>
      </c>
      <c r="O306" s="1" t="s">
        <v>44</v>
      </c>
    </row>
    <row r="307" spans="1:15" x14ac:dyDescent="0.3">
      <c r="A307" s="1" t="s">
        <v>1380</v>
      </c>
      <c r="B307" s="2">
        <v>45067</v>
      </c>
      <c r="C307" s="1" t="s">
        <v>6666</v>
      </c>
      <c r="D307" s="1" t="s">
        <v>46</v>
      </c>
      <c r="E307">
        <v>2023</v>
      </c>
      <c r="F307" s="1" t="s">
        <v>1249</v>
      </c>
      <c r="G307" s="1" t="s">
        <v>1250</v>
      </c>
      <c r="H307" s="1" t="s">
        <v>1381</v>
      </c>
      <c r="I307" s="1" t="s">
        <v>1382</v>
      </c>
      <c r="J307" s="1" t="s">
        <v>20</v>
      </c>
      <c r="K307" s="3">
        <v>26.33</v>
      </c>
      <c r="L307">
        <v>1</v>
      </c>
      <c r="M307" s="3">
        <v>26.33</v>
      </c>
      <c r="N307" s="1" t="s">
        <v>6669</v>
      </c>
      <c r="O307" s="1" t="s">
        <v>37</v>
      </c>
    </row>
    <row r="308" spans="1:15" x14ac:dyDescent="0.3">
      <c r="A308" s="1" t="s">
        <v>1383</v>
      </c>
      <c r="B308" s="2">
        <v>45581</v>
      </c>
      <c r="C308" s="1" t="s">
        <v>6670</v>
      </c>
      <c r="D308" s="1" t="s">
        <v>133</v>
      </c>
      <c r="E308">
        <v>2024</v>
      </c>
      <c r="F308" s="1" t="s">
        <v>1043</v>
      </c>
      <c r="G308" s="1" t="s">
        <v>1384</v>
      </c>
      <c r="H308" s="1" t="s">
        <v>1385</v>
      </c>
      <c r="I308" s="1" t="s">
        <v>1386</v>
      </c>
      <c r="J308" s="1" t="s">
        <v>87</v>
      </c>
      <c r="K308" s="3">
        <v>31.73</v>
      </c>
      <c r="L308">
        <v>2</v>
      </c>
      <c r="M308" s="3">
        <v>63.46</v>
      </c>
      <c r="N308" s="1" t="s">
        <v>29</v>
      </c>
      <c r="O308" s="1" t="s">
        <v>22</v>
      </c>
    </row>
    <row r="309" spans="1:15" x14ac:dyDescent="0.3">
      <c r="A309" s="1" t="s">
        <v>1387</v>
      </c>
      <c r="B309" s="2">
        <v>45585</v>
      </c>
      <c r="C309" s="1" t="s">
        <v>6666</v>
      </c>
      <c r="D309" s="1" t="s">
        <v>133</v>
      </c>
      <c r="E309">
        <v>2024</v>
      </c>
      <c r="F309" s="1" t="s">
        <v>1388</v>
      </c>
      <c r="G309" s="1" t="s">
        <v>1389</v>
      </c>
      <c r="H309" s="1" t="s">
        <v>1390</v>
      </c>
      <c r="I309" s="1" t="s">
        <v>1391</v>
      </c>
      <c r="J309" s="1" t="s">
        <v>87</v>
      </c>
      <c r="K309" s="3">
        <v>20.77</v>
      </c>
      <c r="L309">
        <v>5</v>
      </c>
      <c r="M309" s="3">
        <v>103.85</v>
      </c>
      <c r="N309" s="1" t="s">
        <v>29</v>
      </c>
      <c r="O309" s="1" t="s">
        <v>52</v>
      </c>
    </row>
    <row r="310" spans="1:15" x14ac:dyDescent="0.3">
      <c r="A310" s="1" t="s">
        <v>1392</v>
      </c>
      <c r="B310" s="2">
        <v>45574</v>
      </c>
      <c r="C310" s="1" t="s">
        <v>6670</v>
      </c>
      <c r="D310" s="1" t="s">
        <v>133</v>
      </c>
      <c r="E310">
        <v>2024</v>
      </c>
      <c r="F310" s="1" t="s">
        <v>695</v>
      </c>
      <c r="G310" s="1" t="s">
        <v>1393</v>
      </c>
      <c r="H310" s="1" t="s">
        <v>1394</v>
      </c>
      <c r="I310" s="1" t="s">
        <v>1395</v>
      </c>
      <c r="J310" s="1" t="s">
        <v>51</v>
      </c>
      <c r="K310" s="3">
        <v>8.19</v>
      </c>
      <c r="L310">
        <v>1</v>
      </c>
      <c r="M310" s="3">
        <v>8.19</v>
      </c>
      <c r="N310" s="1" t="s">
        <v>29</v>
      </c>
      <c r="O310" s="1" t="s">
        <v>95</v>
      </c>
    </row>
    <row r="311" spans="1:15" x14ac:dyDescent="0.3">
      <c r="A311" s="1" t="s">
        <v>1396</v>
      </c>
      <c r="B311" s="2">
        <v>44809</v>
      </c>
      <c r="C311" s="1" t="s">
        <v>6667</v>
      </c>
      <c r="D311" s="1" t="s">
        <v>60</v>
      </c>
      <c r="E311">
        <v>2022</v>
      </c>
      <c r="F311" s="1" t="s">
        <v>322</v>
      </c>
      <c r="G311" s="1" t="s">
        <v>1397</v>
      </c>
      <c r="H311" s="1" t="s">
        <v>1398</v>
      </c>
      <c r="I311" s="1" t="s">
        <v>1399</v>
      </c>
      <c r="J311" s="1" t="s">
        <v>87</v>
      </c>
      <c r="K311" s="3">
        <v>32.950000000000003</v>
      </c>
      <c r="L311">
        <v>3</v>
      </c>
      <c r="M311" s="3">
        <v>98.85</v>
      </c>
      <c r="N311" s="1" t="s">
        <v>21</v>
      </c>
      <c r="O311" s="1" t="s">
        <v>30</v>
      </c>
    </row>
    <row r="312" spans="1:15" x14ac:dyDescent="0.3">
      <c r="A312" s="1" t="s">
        <v>1400</v>
      </c>
      <c r="B312" s="2">
        <v>45106</v>
      </c>
      <c r="C312" s="1" t="s">
        <v>6672</v>
      </c>
      <c r="D312" s="1" t="s">
        <v>24</v>
      </c>
      <c r="E312">
        <v>2023</v>
      </c>
      <c r="F312" s="1" t="s">
        <v>700</v>
      </c>
      <c r="G312" s="1" t="s">
        <v>1401</v>
      </c>
      <c r="H312" s="1" t="s">
        <v>42</v>
      </c>
      <c r="I312" s="1" t="s">
        <v>1402</v>
      </c>
      <c r="J312" s="1" t="s">
        <v>51</v>
      </c>
      <c r="K312" s="3">
        <v>17.989999999999998</v>
      </c>
      <c r="L312">
        <v>4</v>
      </c>
      <c r="M312" s="3">
        <v>71.959999999999994</v>
      </c>
      <c r="N312" s="1" t="s">
        <v>88</v>
      </c>
      <c r="O312" s="1" t="s">
        <v>37</v>
      </c>
    </row>
    <row r="313" spans="1:15" x14ac:dyDescent="0.3">
      <c r="A313" s="1" t="s">
        <v>1403</v>
      </c>
      <c r="B313" s="2">
        <v>45003</v>
      </c>
      <c r="C313" s="1" t="s">
        <v>6673</v>
      </c>
      <c r="D313" s="1" t="s">
        <v>15</v>
      </c>
      <c r="E313">
        <v>2023</v>
      </c>
      <c r="F313" s="1" t="s">
        <v>1235</v>
      </c>
      <c r="G313" s="1" t="s">
        <v>1236</v>
      </c>
      <c r="H313" s="1" t="s">
        <v>1282</v>
      </c>
      <c r="I313" s="1" t="s">
        <v>1283</v>
      </c>
      <c r="J313" s="1" t="s">
        <v>20</v>
      </c>
      <c r="K313" s="3">
        <v>6.27</v>
      </c>
      <c r="L313">
        <v>5</v>
      </c>
      <c r="M313" s="3">
        <v>31.35</v>
      </c>
      <c r="N313" s="1" t="s">
        <v>21</v>
      </c>
      <c r="O313" s="1" t="s">
        <v>37</v>
      </c>
    </row>
    <row r="314" spans="1:15" x14ac:dyDescent="0.3">
      <c r="A314" s="1" t="s">
        <v>1404</v>
      </c>
      <c r="B314" s="2">
        <v>45212</v>
      </c>
      <c r="C314" s="1" t="s">
        <v>6668</v>
      </c>
      <c r="D314" s="1" t="s">
        <v>133</v>
      </c>
      <c r="E314">
        <v>2023</v>
      </c>
      <c r="F314" s="1" t="s">
        <v>1405</v>
      </c>
      <c r="G314" s="1" t="s">
        <v>1406</v>
      </c>
      <c r="H314" s="1" t="s">
        <v>104</v>
      </c>
      <c r="I314" s="1" t="s">
        <v>1135</v>
      </c>
      <c r="J314" s="1" t="s">
        <v>51</v>
      </c>
      <c r="K314" s="3">
        <v>19.8</v>
      </c>
      <c r="L314">
        <v>4</v>
      </c>
      <c r="M314" s="3">
        <v>79.2</v>
      </c>
      <c r="N314" s="1" t="s">
        <v>6669</v>
      </c>
      <c r="O314" s="1" t="s">
        <v>95</v>
      </c>
    </row>
    <row r="315" spans="1:15" x14ac:dyDescent="0.3">
      <c r="A315" s="1" t="s">
        <v>1407</v>
      </c>
      <c r="B315" s="2">
        <v>45075</v>
      </c>
      <c r="C315" s="1" t="s">
        <v>6667</v>
      </c>
      <c r="D315" s="1" t="s">
        <v>46</v>
      </c>
      <c r="E315">
        <v>2023</v>
      </c>
      <c r="F315" s="1" t="s">
        <v>1408</v>
      </c>
      <c r="G315" s="1" t="s">
        <v>1409</v>
      </c>
      <c r="H315" s="1" t="s">
        <v>1410</v>
      </c>
      <c r="I315" s="1" t="s">
        <v>1411</v>
      </c>
      <c r="J315" s="1" t="s">
        <v>20</v>
      </c>
      <c r="K315" s="3">
        <v>22.48</v>
      </c>
      <c r="L315">
        <v>5</v>
      </c>
      <c r="M315" s="3">
        <v>112.4</v>
      </c>
      <c r="N315" s="1" t="s">
        <v>6669</v>
      </c>
      <c r="O315" s="1" t="s">
        <v>37</v>
      </c>
    </row>
    <row r="316" spans="1:15" x14ac:dyDescent="0.3">
      <c r="A316" s="1" t="s">
        <v>1412</v>
      </c>
      <c r="B316" s="2">
        <v>44996</v>
      </c>
      <c r="C316" s="1" t="s">
        <v>6673</v>
      </c>
      <c r="D316" s="1" t="s">
        <v>15</v>
      </c>
      <c r="E316">
        <v>2023</v>
      </c>
      <c r="F316" s="1" t="s">
        <v>1413</v>
      </c>
      <c r="G316" s="1" t="s">
        <v>1414</v>
      </c>
      <c r="H316" s="1" t="s">
        <v>1415</v>
      </c>
      <c r="I316" s="1" t="s">
        <v>1416</v>
      </c>
      <c r="J316" s="1" t="s">
        <v>70</v>
      </c>
      <c r="K316" s="3">
        <v>16.09</v>
      </c>
      <c r="L316">
        <v>3</v>
      </c>
      <c r="M316" s="3">
        <v>48.27</v>
      </c>
      <c r="N316" s="1" t="s">
        <v>29</v>
      </c>
      <c r="O316" s="1" t="s">
        <v>30</v>
      </c>
    </row>
    <row r="317" spans="1:15" x14ac:dyDescent="0.3">
      <c r="A317" s="1" t="s">
        <v>1417</v>
      </c>
      <c r="B317" s="2">
        <v>45385</v>
      </c>
      <c r="C317" s="1" t="s">
        <v>6670</v>
      </c>
      <c r="D317" s="1" t="s">
        <v>82</v>
      </c>
      <c r="E317">
        <v>2024</v>
      </c>
      <c r="F317" s="1" t="s">
        <v>1418</v>
      </c>
      <c r="G317" s="1" t="s">
        <v>1419</v>
      </c>
      <c r="H317" s="1" t="s">
        <v>57</v>
      </c>
      <c r="I317" s="1" t="s">
        <v>1420</v>
      </c>
      <c r="J317" s="1" t="s">
        <v>20</v>
      </c>
      <c r="K317" s="3">
        <v>6.64</v>
      </c>
      <c r="L317">
        <v>2</v>
      </c>
      <c r="M317" s="3">
        <v>13.28</v>
      </c>
      <c r="N317" s="1" t="s">
        <v>88</v>
      </c>
      <c r="O317" s="1" t="s">
        <v>52</v>
      </c>
    </row>
    <row r="318" spans="1:15" x14ac:dyDescent="0.3">
      <c r="A318" s="1" t="s">
        <v>1421</v>
      </c>
      <c r="B318" s="2">
        <v>45366</v>
      </c>
      <c r="C318" s="1" t="s">
        <v>6668</v>
      </c>
      <c r="D318" s="1" t="s">
        <v>15</v>
      </c>
      <c r="E318">
        <v>2024</v>
      </c>
      <c r="F318" s="1" t="s">
        <v>1422</v>
      </c>
      <c r="G318" s="1" t="s">
        <v>1423</v>
      </c>
      <c r="H318" s="1" t="s">
        <v>63</v>
      </c>
      <c r="I318" s="1" t="s">
        <v>64</v>
      </c>
      <c r="J318" s="1" t="s">
        <v>51</v>
      </c>
      <c r="K318" s="3">
        <v>13.43</v>
      </c>
      <c r="L318">
        <v>5</v>
      </c>
      <c r="M318" s="3">
        <v>67.150000000000006</v>
      </c>
      <c r="N318" s="1" t="s">
        <v>6669</v>
      </c>
      <c r="O318" s="1" t="s">
        <v>30</v>
      </c>
    </row>
    <row r="319" spans="1:15" x14ac:dyDescent="0.3">
      <c r="A319" s="1" t="s">
        <v>1424</v>
      </c>
      <c r="B319" s="2">
        <v>45196</v>
      </c>
      <c r="C319" s="1" t="s">
        <v>6670</v>
      </c>
      <c r="D319" s="1" t="s">
        <v>60</v>
      </c>
      <c r="E319">
        <v>2023</v>
      </c>
      <c r="F319" s="1" t="s">
        <v>894</v>
      </c>
      <c r="G319" s="1" t="s">
        <v>895</v>
      </c>
      <c r="H319" s="1" t="s">
        <v>1425</v>
      </c>
      <c r="I319" s="1" t="s">
        <v>1426</v>
      </c>
      <c r="J319" s="1" t="s">
        <v>20</v>
      </c>
      <c r="K319" s="3">
        <v>7.01</v>
      </c>
      <c r="L319">
        <v>3</v>
      </c>
      <c r="M319" s="3">
        <v>21.03</v>
      </c>
      <c r="N319" s="1" t="s">
        <v>29</v>
      </c>
      <c r="O319" s="1" t="s">
        <v>52</v>
      </c>
    </row>
    <row r="320" spans="1:15" x14ac:dyDescent="0.3">
      <c r="A320" s="1" t="s">
        <v>1427</v>
      </c>
      <c r="B320" s="2">
        <v>45056</v>
      </c>
      <c r="C320" s="1" t="s">
        <v>6670</v>
      </c>
      <c r="D320" s="1" t="s">
        <v>46</v>
      </c>
      <c r="E320">
        <v>2023</v>
      </c>
      <c r="F320" s="1" t="s">
        <v>326</v>
      </c>
      <c r="G320" s="1" t="s">
        <v>327</v>
      </c>
      <c r="H320" s="1" t="s">
        <v>1428</v>
      </c>
      <c r="I320" s="1" t="s">
        <v>1429</v>
      </c>
      <c r="J320" s="1" t="s">
        <v>20</v>
      </c>
      <c r="K320" s="3">
        <v>26.35</v>
      </c>
      <c r="L320">
        <v>3</v>
      </c>
      <c r="M320" s="3">
        <v>79.05</v>
      </c>
      <c r="N320" s="1" t="s">
        <v>29</v>
      </c>
      <c r="O320" s="1" t="s">
        <v>44</v>
      </c>
    </row>
    <row r="321" spans="1:15" x14ac:dyDescent="0.3">
      <c r="A321" s="1" t="s">
        <v>1430</v>
      </c>
      <c r="B321" s="2">
        <v>45630</v>
      </c>
      <c r="C321" s="1" t="s">
        <v>6670</v>
      </c>
      <c r="D321" s="1" t="s">
        <v>107</v>
      </c>
      <c r="E321">
        <v>2024</v>
      </c>
      <c r="F321" s="1" t="s">
        <v>930</v>
      </c>
      <c r="G321" s="1" t="s">
        <v>931</v>
      </c>
      <c r="H321" s="1" t="s">
        <v>1431</v>
      </c>
      <c r="I321" s="1" t="s">
        <v>1432</v>
      </c>
      <c r="J321" s="1" t="s">
        <v>20</v>
      </c>
      <c r="K321" s="3">
        <v>27.7</v>
      </c>
      <c r="L321">
        <v>4</v>
      </c>
      <c r="M321" s="3">
        <v>110.8</v>
      </c>
      <c r="N321" s="1" t="s">
        <v>29</v>
      </c>
      <c r="O321" s="1" t="s">
        <v>37</v>
      </c>
    </row>
    <row r="322" spans="1:15" x14ac:dyDescent="0.3">
      <c r="A322" s="1" t="s">
        <v>1433</v>
      </c>
      <c r="B322" s="2">
        <v>45368</v>
      </c>
      <c r="C322" s="1" t="s">
        <v>6666</v>
      </c>
      <c r="D322" s="1" t="s">
        <v>15</v>
      </c>
      <c r="E322">
        <v>2024</v>
      </c>
      <c r="F322" s="1" t="s">
        <v>1434</v>
      </c>
      <c r="G322" s="1" t="s">
        <v>1435</v>
      </c>
      <c r="H322" s="1" t="s">
        <v>1436</v>
      </c>
      <c r="I322" s="1" t="s">
        <v>1437</v>
      </c>
      <c r="J322" s="1" t="s">
        <v>51</v>
      </c>
      <c r="K322" s="3">
        <v>28.83</v>
      </c>
      <c r="L322">
        <v>4</v>
      </c>
      <c r="M322" s="3">
        <v>115.32</v>
      </c>
      <c r="N322" s="1" t="s">
        <v>6669</v>
      </c>
      <c r="O322" s="1" t="s">
        <v>22</v>
      </c>
    </row>
    <row r="323" spans="1:15" x14ac:dyDescent="0.3">
      <c r="A323" s="1" t="s">
        <v>1438</v>
      </c>
      <c r="B323" s="2">
        <v>45679</v>
      </c>
      <c r="C323" s="1" t="s">
        <v>6670</v>
      </c>
      <c r="D323" s="1" t="s">
        <v>210</v>
      </c>
      <c r="E323">
        <v>2025</v>
      </c>
      <c r="F323" s="1" t="s">
        <v>1439</v>
      </c>
      <c r="G323" s="1" t="s">
        <v>1440</v>
      </c>
      <c r="H323" s="1" t="s">
        <v>811</v>
      </c>
      <c r="I323" s="1" t="s">
        <v>1441</v>
      </c>
      <c r="J323" s="1" t="s">
        <v>70</v>
      </c>
      <c r="K323" s="3">
        <v>31.65</v>
      </c>
      <c r="L323">
        <v>5</v>
      </c>
      <c r="M323" s="3">
        <v>158.25</v>
      </c>
      <c r="N323" s="1" t="s">
        <v>21</v>
      </c>
      <c r="O323" s="1" t="s">
        <v>22</v>
      </c>
    </row>
    <row r="324" spans="1:15" x14ac:dyDescent="0.3">
      <c r="A324" s="1" t="s">
        <v>1442</v>
      </c>
      <c r="B324" s="2">
        <v>45181</v>
      </c>
      <c r="C324" s="1" t="s">
        <v>6671</v>
      </c>
      <c r="D324" s="1" t="s">
        <v>60</v>
      </c>
      <c r="E324">
        <v>2023</v>
      </c>
      <c r="F324" s="1" t="s">
        <v>1443</v>
      </c>
      <c r="G324" s="1" t="s">
        <v>1444</v>
      </c>
      <c r="H324" s="1" t="s">
        <v>1200</v>
      </c>
      <c r="I324" s="1" t="s">
        <v>1445</v>
      </c>
      <c r="J324" s="1" t="s">
        <v>20</v>
      </c>
      <c r="K324" s="3">
        <v>38.6</v>
      </c>
      <c r="L324">
        <v>2</v>
      </c>
      <c r="M324" s="3">
        <v>77.2</v>
      </c>
      <c r="N324" s="1" t="s">
        <v>29</v>
      </c>
      <c r="O324" s="1" t="s">
        <v>22</v>
      </c>
    </row>
    <row r="325" spans="1:15" x14ac:dyDescent="0.3">
      <c r="A325" s="1" t="s">
        <v>1446</v>
      </c>
      <c r="B325" s="2">
        <v>45683</v>
      </c>
      <c r="C325" s="1" t="s">
        <v>6666</v>
      </c>
      <c r="D325" s="1" t="s">
        <v>210</v>
      </c>
      <c r="E325">
        <v>2025</v>
      </c>
      <c r="F325" s="1" t="s">
        <v>548</v>
      </c>
      <c r="G325" s="1" t="s">
        <v>549</v>
      </c>
      <c r="H325" s="1" t="s">
        <v>450</v>
      </c>
      <c r="I325" s="1" t="s">
        <v>1447</v>
      </c>
      <c r="J325" s="1" t="s">
        <v>20</v>
      </c>
      <c r="K325" s="3">
        <v>49.05</v>
      </c>
      <c r="L325">
        <v>1</v>
      </c>
      <c r="M325" s="3">
        <v>49.05</v>
      </c>
      <c r="N325" s="1" t="s">
        <v>29</v>
      </c>
      <c r="O325" s="1" t="s">
        <v>37</v>
      </c>
    </row>
    <row r="326" spans="1:15" x14ac:dyDescent="0.3">
      <c r="A326" s="1" t="s">
        <v>1448</v>
      </c>
      <c r="B326" s="2">
        <v>45866</v>
      </c>
      <c r="C326" s="1" t="s">
        <v>6667</v>
      </c>
      <c r="D326" s="1" t="s">
        <v>32</v>
      </c>
      <c r="E326">
        <v>2025</v>
      </c>
      <c r="F326" s="1" t="s">
        <v>1449</v>
      </c>
      <c r="G326" s="1" t="s">
        <v>1450</v>
      </c>
      <c r="H326" s="1" t="s">
        <v>628</v>
      </c>
      <c r="I326" s="1" t="s">
        <v>629</v>
      </c>
      <c r="J326" s="1" t="s">
        <v>51</v>
      </c>
      <c r="K326" s="3">
        <v>41.69</v>
      </c>
      <c r="L326">
        <v>4</v>
      </c>
      <c r="M326" s="3">
        <v>166.76</v>
      </c>
      <c r="N326" s="1" t="s">
        <v>21</v>
      </c>
      <c r="O326" s="1" t="s">
        <v>37</v>
      </c>
    </row>
    <row r="327" spans="1:15" x14ac:dyDescent="0.3">
      <c r="A327" s="1" t="s">
        <v>1451</v>
      </c>
      <c r="B327" s="2">
        <v>45068</v>
      </c>
      <c r="C327" s="1" t="s">
        <v>6667</v>
      </c>
      <c r="D327" s="1" t="s">
        <v>46</v>
      </c>
      <c r="E327">
        <v>2023</v>
      </c>
      <c r="F327" s="1" t="s">
        <v>1452</v>
      </c>
      <c r="G327" s="1" t="s">
        <v>1453</v>
      </c>
      <c r="H327" s="1" t="s">
        <v>1454</v>
      </c>
      <c r="I327" s="1" t="s">
        <v>1455</v>
      </c>
      <c r="J327" s="1" t="s">
        <v>20</v>
      </c>
      <c r="K327" s="3">
        <v>31.1</v>
      </c>
      <c r="L327">
        <v>2</v>
      </c>
      <c r="M327" s="3">
        <v>62.2</v>
      </c>
      <c r="N327" s="1" t="s">
        <v>21</v>
      </c>
      <c r="O327" s="1" t="s">
        <v>44</v>
      </c>
    </row>
    <row r="328" spans="1:15" x14ac:dyDescent="0.3">
      <c r="A328" s="1" t="s">
        <v>1456</v>
      </c>
      <c r="B328" s="2">
        <v>45152</v>
      </c>
      <c r="C328" s="1" t="s">
        <v>6667</v>
      </c>
      <c r="D328" s="1" t="s">
        <v>90</v>
      </c>
      <c r="E328">
        <v>2023</v>
      </c>
      <c r="F328" s="1" t="s">
        <v>91</v>
      </c>
      <c r="G328" s="1" t="s">
        <v>1457</v>
      </c>
      <c r="H328" s="1" t="s">
        <v>1301</v>
      </c>
      <c r="I328" s="1" t="s">
        <v>1458</v>
      </c>
      <c r="J328" s="1" t="s">
        <v>70</v>
      </c>
      <c r="K328" s="3">
        <v>20.350000000000001</v>
      </c>
      <c r="L328">
        <v>2</v>
      </c>
      <c r="M328" s="3">
        <v>40.700000000000003</v>
      </c>
      <c r="N328" s="1" t="s">
        <v>88</v>
      </c>
      <c r="O328" s="1" t="s">
        <v>52</v>
      </c>
    </row>
    <row r="329" spans="1:15" x14ac:dyDescent="0.3">
      <c r="A329" s="1" t="s">
        <v>1461</v>
      </c>
      <c r="B329" s="2">
        <v>44931</v>
      </c>
      <c r="C329" s="1" t="s">
        <v>6672</v>
      </c>
      <c r="D329" s="1" t="s">
        <v>210</v>
      </c>
      <c r="E329">
        <v>2023</v>
      </c>
      <c r="F329" s="1" t="s">
        <v>235</v>
      </c>
      <c r="G329" s="1" t="s">
        <v>877</v>
      </c>
      <c r="H329" s="1" t="s">
        <v>1462</v>
      </c>
      <c r="I329" s="1" t="s">
        <v>1463</v>
      </c>
      <c r="J329" s="1" t="s">
        <v>20</v>
      </c>
      <c r="K329" s="3">
        <v>45.94</v>
      </c>
      <c r="L329">
        <v>3</v>
      </c>
      <c r="M329" s="3">
        <v>137.82</v>
      </c>
      <c r="N329" s="1" t="s">
        <v>6669</v>
      </c>
      <c r="O329" s="1" t="s">
        <v>52</v>
      </c>
    </row>
    <row r="330" spans="1:15" x14ac:dyDescent="0.3">
      <c r="A330" s="1" t="s">
        <v>1464</v>
      </c>
      <c r="B330" s="2">
        <v>45283</v>
      </c>
      <c r="C330" s="1" t="s">
        <v>6673</v>
      </c>
      <c r="D330" s="1" t="s">
        <v>107</v>
      </c>
      <c r="E330">
        <v>2023</v>
      </c>
      <c r="F330" s="1" t="s">
        <v>1465</v>
      </c>
      <c r="G330" s="1" t="s">
        <v>1466</v>
      </c>
      <c r="H330" s="1" t="s">
        <v>932</v>
      </c>
      <c r="I330" s="1" t="s">
        <v>1467</v>
      </c>
      <c r="J330" s="1" t="s">
        <v>51</v>
      </c>
      <c r="K330" s="3">
        <v>13.54</v>
      </c>
      <c r="L330">
        <v>3</v>
      </c>
      <c r="M330" s="3">
        <v>40.619999999999997</v>
      </c>
      <c r="N330" s="1" t="s">
        <v>21</v>
      </c>
      <c r="O330" s="1" t="s">
        <v>44</v>
      </c>
    </row>
    <row r="331" spans="1:15" x14ac:dyDescent="0.3">
      <c r="A331" s="1" t="s">
        <v>1468</v>
      </c>
      <c r="B331" s="2">
        <v>45019</v>
      </c>
      <c r="C331" s="1" t="s">
        <v>6667</v>
      </c>
      <c r="D331" s="1" t="s">
        <v>82</v>
      </c>
      <c r="E331">
        <v>2023</v>
      </c>
      <c r="F331" s="1" t="s">
        <v>118</v>
      </c>
      <c r="G331" s="1" t="s">
        <v>805</v>
      </c>
      <c r="H331" s="1" t="s">
        <v>416</v>
      </c>
      <c r="I331" s="1" t="s">
        <v>1469</v>
      </c>
      <c r="J331" s="1" t="s">
        <v>87</v>
      </c>
      <c r="K331" s="3">
        <v>30.9</v>
      </c>
      <c r="L331">
        <v>3</v>
      </c>
      <c r="M331" s="3">
        <v>92.7</v>
      </c>
      <c r="N331" s="1" t="s">
        <v>88</v>
      </c>
      <c r="O331" s="1" t="s">
        <v>22</v>
      </c>
    </row>
    <row r="332" spans="1:15" x14ac:dyDescent="0.3">
      <c r="A332" s="1" t="s">
        <v>1470</v>
      </c>
      <c r="B332" s="2">
        <v>45029</v>
      </c>
      <c r="C332" s="1" t="s">
        <v>6672</v>
      </c>
      <c r="D332" s="1" t="s">
        <v>82</v>
      </c>
      <c r="E332">
        <v>2023</v>
      </c>
      <c r="F332" s="1" t="s">
        <v>1471</v>
      </c>
      <c r="G332" s="1" t="s">
        <v>1472</v>
      </c>
      <c r="H332" s="1" t="s">
        <v>1210</v>
      </c>
      <c r="I332" s="1" t="s">
        <v>1211</v>
      </c>
      <c r="J332" s="1" t="s">
        <v>70</v>
      </c>
      <c r="K332" s="3">
        <v>7.28</v>
      </c>
      <c r="L332">
        <v>3</v>
      </c>
      <c r="M332" s="3">
        <v>21.84</v>
      </c>
      <c r="N332" s="1" t="s">
        <v>88</v>
      </c>
      <c r="O332" s="1" t="s">
        <v>52</v>
      </c>
    </row>
    <row r="333" spans="1:15" x14ac:dyDescent="0.3">
      <c r="A333" s="1" t="s">
        <v>1473</v>
      </c>
      <c r="B333" s="2">
        <v>45680</v>
      </c>
      <c r="C333" s="1" t="s">
        <v>6672</v>
      </c>
      <c r="D333" s="1" t="s">
        <v>210</v>
      </c>
      <c r="E333">
        <v>2025</v>
      </c>
      <c r="F333" s="1" t="s">
        <v>1474</v>
      </c>
      <c r="G333" s="1" t="s">
        <v>1475</v>
      </c>
      <c r="H333" s="1" t="s">
        <v>678</v>
      </c>
      <c r="I333" s="1" t="s">
        <v>679</v>
      </c>
      <c r="J333" s="1" t="s">
        <v>20</v>
      </c>
      <c r="K333" s="3">
        <v>31.89</v>
      </c>
      <c r="L333">
        <v>1</v>
      </c>
      <c r="M333" s="3">
        <v>31.89</v>
      </c>
      <c r="N333" s="1" t="s">
        <v>21</v>
      </c>
      <c r="O333" s="1" t="s">
        <v>193</v>
      </c>
    </row>
    <row r="334" spans="1:15" x14ac:dyDescent="0.3">
      <c r="A334" s="1" t="s">
        <v>1476</v>
      </c>
      <c r="B334" s="2">
        <v>45718</v>
      </c>
      <c r="C334" s="1" t="s">
        <v>6666</v>
      </c>
      <c r="D334" s="1" t="s">
        <v>15</v>
      </c>
      <c r="E334">
        <v>2025</v>
      </c>
      <c r="F334" s="1" t="s">
        <v>1477</v>
      </c>
      <c r="G334" s="1" t="s">
        <v>1478</v>
      </c>
      <c r="H334" s="1" t="s">
        <v>1479</v>
      </c>
      <c r="I334" s="1" t="s">
        <v>1480</v>
      </c>
      <c r="J334" s="1" t="s">
        <v>87</v>
      </c>
      <c r="K334" s="3">
        <v>30.01</v>
      </c>
      <c r="L334">
        <v>1</v>
      </c>
      <c r="M334" s="3">
        <v>30.01</v>
      </c>
      <c r="N334" s="1" t="s">
        <v>29</v>
      </c>
      <c r="O334" s="1" t="s">
        <v>37</v>
      </c>
    </row>
    <row r="335" spans="1:15" x14ac:dyDescent="0.3">
      <c r="A335" s="1" t="s">
        <v>1481</v>
      </c>
      <c r="B335" s="2">
        <v>44816</v>
      </c>
      <c r="C335" s="1" t="s">
        <v>6667</v>
      </c>
      <c r="D335" s="1" t="s">
        <v>60</v>
      </c>
      <c r="E335">
        <v>2022</v>
      </c>
      <c r="F335" s="1" t="s">
        <v>1482</v>
      </c>
      <c r="G335" s="1" t="s">
        <v>1483</v>
      </c>
      <c r="H335" s="1" t="s">
        <v>1152</v>
      </c>
      <c r="I335" s="1" t="s">
        <v>1190</v>
      </c>
      <c r="J335" s="1" t="s">
        <v>70</v>
      </c>
      <c r="K335" s="3">
        <v>9.14</v>
      </c>
      <c r="L335">
        <v>5</v>
      </c>
      <c r="M335" s="3">
        <v>45.7</v>
      </c>
      <c r="N335" s="1" t="s">
        <v>21</v>
      </c>
      <c r="O335" s="1" t="s">
        <v>22</v>
      </c>
    </row>
    <row r="336" spans="1:15" x14ac:dyDescent="0.3">
      <c r="A336" s="1" t="s">
        <v>1484</v>
      </c>
      <c r="B336" s="2">
        <v>45140</v>
      </c>
      <c r="C336" s="1" t="s">
        <v>6670</v>
      </c>
      <c r="D336" s="1" t="s">
        <v>90</v>
      </c>
      <c r="E336">
        <v>2023</v>
      </c>
      <c r="F336" s="1" t="s">
        <v>1485</v>
      </c>
      <c r="G336" s="1" t="s">
        <v>1486</v>
      </c>
      <c r="H336" s="1" t="s">
        <v>1487</v>
      </c>
      <c r="I336" s="1" t="s">
        <v>1488</v>
      </c>
      <c r="J336" s="1" t="s">
        <v>20</v>
      </c>
      <c r="K336" s="3">
        <v>49.34</v>
      </c>
      <c r="L336">
        <v>3</v>
      </c>
      <c r="M336" s="3">
        <v>148.02000000000001</v>
      </c>
      <c r="N336" s="1" t="s">
        <v>88</v>
      </c>
      <c r="O336" s="1" t="s">
        <v>52</v>
      </c>
    </row>
    <row r="337" spans="1:15" x14ac:dyDescent="0.3">
      <c r="A337" s="1" t="s">
        <v>1489</v>
      </c>
      <c r="B337" s="2">
        <v>45310</v>
      </c>
      <c r="C337" s="1" t="s">
        <v>6668</v>
      </c>
      <c r="D337" s="1" t="s">
        <v>210</v>
      </c>
      <c r="E337">
        <v>2024</v>
      </c>
      <c r="F337" s="1" t="s">
        <v>1490</v>
      </c>
      <c r="G337" s="1" t="s">
        <v>1491</v>
      </c>
      <c r="H337" s="1" t="s">
        <v>796</v>
      </c>
      <c r="I337" s="1" t="s">
        <v>797</v>
      </c>
      <c r="J337" s="1" t="s">
        <v>20</v>
      </c>
      <c r="K337" s="3">
        <v>25.24</v>
      </c>
      <c r="L337">
        <v>1</v>
      </c>
      <c r="M337" s="3">
        <v>25.24</v>
      </c>
      <c r="N337" s="1" t="s">
        <v>21</v>
      </c>
      <c r="O337" s="1" t="s">
        <v>95</v>
      </c>
    </row>
    <row r="338" spans="1:15" x14ac:dyDescent="0.3">
      <c r="A338" s="1" t="s">
        <v>1492</v>
      </c>
      <c r="B338" s="2">
        <v>45401</v>
      </c>
      <c r="C338" s="1" t="s">
        <v>6668</v>
      </c>
      <c r="D338" s="1" t="s">
        <v>82</v>
      </c>
      <c r="E338">
        <v>2024</v>
      </c>
      <c r="F338" s="1" t="s">
        <v>1043</v>
      </c>
      <c r="G338" s="1" t="s">
        <v>1493</v>
      </c>
      <c r="H338" s="1" t="s">
        <v>936</v>
      </c>
      <c r="I338" s="1" t="s">
        <v>1292</v>
      </c>
      <c r="J338" s="1" t="s">
        <v>51</v>
      </c>
      <c r="K338" s="3">
        <v>25.46</v>
      </c>
      <c r="L338">
        <v>5</v>
      </c>
      <c r="M338" s="3">
        <v>127.3</v>
      </c>
      <c r="N338" s="1" t="s">
        <v>21</v>
      </c>
      <c r="O338" s="1" t="s">
        <v>44</v>
      </c>
    </row>
    <row r="339" spans="1:15" x14ac:dyDescent="0.3">
      <c r="A339" s="1" t="s">
        <v>1494</v>
      </c>
      <c r="B339" s="2">
        <v>45468</v>
      </c>
      <c r="C339" s="1" t="s">
        <v>6671</v>
      </c>
      <c r="D339" s="1" t="s">
        <v>24</v>
      </c>
      <c r="E339">
        <v>2024</v>
      </c>
      <c r="F339" s="1" t="s">
        <v>1495</v>
      </c>
      <c r="G339" s="1" t="s">
        <v>1496</v>
      </c>
      <c r="H339" s="1" t="s">
        <v>1497</v>
      </c>
      <c r="I339" s="1" t="s">
        <v>1498</v>
      </c>
      <c r="J339" s="1" t="s">
        <v>70</v>
      </c>
      <c r="K339" s="3">
        <v>40.130000000000003</v>
      </c>
      <c r="L339">
        <v>4</v>
      </c>
      <c r="M339" s="3">
        <v>160.52000000000001</v>
      </c>
      <c r="N339" s="1" t="s">
        <v>6669</v>
      </c>
      <c r="O339" s="1" t="s">
        <v>22</v>
      </c>
    </row>
    <row r="340" spans="1:15" x14ac:dyDescent="0.3">
      <c r="A340" s="1" t="s">
        <v>1499</v>
      </c>
      <c r="B340" s="2">
        <v>45082</v>
      </c>
      <c r="C340" s="1" t="s">
        <v>6667</v>
      </c>
      <c r="D340" s="1" t="s">
        <v>24</v>
      </c>
      <c r="E340">
        <v>2023</v>
      </c>
      <c r="F340" s="1" t="s">
        <v>1500</v>
      </c>
      <c r="G340" s="1" t="s">
        <v>1501</v>
      </c>
      <c r="H340" s="1" t="s">
        <v>35</v>
      </c>
      <c r="I340" s="1" t="s">
        <v>36</v>
      </c>
      <c r="J340" s="1" t="s">
        <v>20</v>
      </c>
      <c r="K340" s="3">
        <v>20.239999999999998</v>
      </c>
      <c r="L340">
        <v>4</v>
      </c>
      <c r="M340" s="3">
        <v>80.959999999999994</v>
      </c>
      <c r="N340" s="1" t="s">
        <v>21</v>
      </c>
      <c r="O340" s="1" t="s">
        <v>22</v>
      </c>
    </row>
    <row r="341" spans="1:15" x14ac:dyDescent="0.3">
      <c r="A341" s="1" t="s">
        <v>1502</v>
      </c>
      <c r="B341" s="2">
        <v>44799</v>
      </c>
      <c r="C341" s="1" t="s">
        <v>6668</v>
      </c>
      <c r="D341" s="1" t="s">
        <v>90</v>
      </c>
      <c r="E341">
        <v>2022</v>
      </c>
      <c r="F341" s="1" t="s">
        <v>1503</v>
      </c>
      <c r="G341" s="1" t="s">
        <v>1504</v>
      </c>
      <c r="H341" s="1" t="s">
        <v>1505</v>
      </c>
      <c r="I341" s="1" t="s">
        <v>1506</v>
      </c>
      <c r="J341" s="1" t="s">
        <v>70</v>
      </c>
      <c r="K341" s="3">
        <v>14.47</v>
      </c>
      <c r="L341">
        <v>3</v>
      </c>
      <c r="M341" s="3">
        <v>43.41</v>
      </c>
      <c r="N341" s="1" t="s">
        <v>6669</v>
      </c>
      <c r="O341" s="1" t="s">
        <v>37</v>
      </c>
    </row>
    <row r="342" spans="1:15" x14ac:dyDescent="0.3">
      <c r="A342" s="1" t="s">
        <v>1507</v>
      </c>
      <c r="B342" s="2">
        <v>45442</v>
      </c>
      <c r="C342" s="1" t="s">
        <v>6672</v>
      </c>
      <c r="D342" s="1" t="s">
        <v>46</v>
      </c>
      <c r="E342">
        <v>2024</v>
      </c>
      <c r="F342" s="1" t="s">
        <v>1508</v>
      </c>
      <c r="G342" s="1" t="s">
        <v>1509</v>
      </c>
      <c r="H342" s="1" t="s">
        <v>717</v>
      </c>
      <c r="I342" s="1" t="s">
        <v>718</v>
      </c>
      <c r="J342" s="1" t="s">
        <v>70</v>
      </c>
      <c r="K342" s="3">
        <v>39.85</v>
      </c>
      <c r="L342">
        <v>3</v>
      </c>
      <c r="M342" s="3">
        <v>119.55</v>
      </c>
      <c r="N342" s="1" t="s">
        <v>29</v>
      </c>
      <c r="O342" s="1" t="s">
        <v>37</v>
      </c>
    </row>
    <row r="343" spans="1:15" x14ac:dyDescent="0.3">
      <c r="A343" s="1" t="s">
        <v>1510</v>
      </c>
      <c r="B343" s="2">
        <v>45450</v>
      </c>
      <c r="C343" s="1" t="s">
        <v>6668</v>
      </c>
      <c r="D343" s="1" t="s">
        <v>24</v>
      </c>
      <c r="E343">
        <v>2024</v>
      </c>
      <c r="F343" s="1" t="s">
        <v>1511</v>
      </c>
      <c r="G343" s="1" t="s">
        <v>1512</v>
      </c>
      <c r="H343" s="1" t="s">
        <v>1513</v>
      </c>
      <c r="I343" s="1" t="s">
        <v>1514</v>
      </c>
      <c r="J343" s="1" t="s">
        <v>20</v>
      </c>
      <c r="K343" s="3">
        <v>31.13</v>
      </c>
      <c r="L343">
        <v>2</v>
      </c>
      <c r="M343" s="3">
        <v>62.26</v>
      </c>
      <c r="N343" s="1" t="s">
        <v>29</v>
      </c>
      <c r="O343" s="1" t="s">
        <v>37</v>
      </c>
    </row>
    <row r="344" spans="1:15" x14ac:dyDescent="0.3">
      <c r="A344" s="1" t="s">
        <v>1515</v>
      </c>
      <c r="B344" s="2">
        <v>45641</v>
      </c>
      <c r="C344" s="1" t="s">
        <v>6666</v>
      </c>
      <c r="D344" s="1" t="s">
        <v>107</v>
      </c>
      <c r="E344">
        <v>2024</v>
      </c>
      <c r="F344" s="1" t="s">
        <v>1516</v>
      </c>
      <c r="G344" s="1" t="s">
        <v>1517</v>
      </c>
      <c r="H344" s="1" t="s">
        <v>1518</v>
      </c>
      <c r="I344" s="1" t="s">
        <v>1519</v>
      </c>
      <c r="J344" s="1" t="s">
        <v>87</v>
      </c>
      <c r="K344" s="3">
        <v>33.07</v>
      </c>
      <c r="L344">
        <v>2</v>
      </c>
      <c r="M344" s="3">
        <v>66.14</v>
      </c>
      <c r="N344" s="1" t="s">
        <v>21</v>
      </c>
      <c r="O344" s="1" t="s">
        <v>37</v>
      </c>
    </row>
    <row r="345" spans="1:15" x14ac:dyDescent="0.3">
      <c r="A345" s="1" t="s">
        <v>1520</v>
      </c>
      <c r="B345" s="2">
        <v>45267</v>
      </c>
      <c r="C345" s="1" t="s">
        <v>6672</v>
      </c>
      <c r="D345" s="1" t="s">
        <v>107</v>
      </c>
      <c r="E345">
        <v>2023</v>
      </c>
      <c r="F345" s="1" t="s">
        <v>1521</v>
      </c>
      <c r="G345" s="1" t="s">
        <v>1522</v>
      </c>
      <c r="H345" s="1" t="s">
        <v>197</v>
      </c>
      <c r="I345" s="1" t="s">
        <v>198</v>
      </c>
      <c r="J345" s="1" t="s">
        <v>20</v>
      </c>
      <c r="K345" s="3">
        <v>7.47</v>
      </c>
      <c r="L345">
        <v>4</v>
      </c>
      <c r="M345" s="3">
        <v>29.88</v>
      </c>
      <c r="N345" s="1" t="s">
        <v>6669</v>
      </c>
      <c r="O345" s="1" t="s">
        <v>193</v>
      </c>
    </row>
    <row r="346" spans="1:15" x14ac:dyDescent="0.3">
      <c r="A346" s="1" t="s">
        <v>1523</v>
      </c>
      <c r="B346" s="2">
        <v>45482</v>
      </c>
      <c r="C346" s="1" t="s">
        <v>6671</v>
      </c>
      <c r="D346" s="1" t="s">
        <v>32</v>
      </c>
      <c r="E346">
        <v>2024</v>
      </c>
      <c r="F346" s="1" t="s">
        <v>1524</v>
      </c>
      <c r="G346" s="1" t="s">
        <v>1525</v>
      </c>
      <c r="H346" s="1" t="s">
        <v>1194</v>
      </c>
      <c r="I346" s="1" t="s">
        <v>1195</v>
      </c>
      <c r="J346" s="1" t="s">
        <v>70</v>
      </c>
      <c r="K346" s="3">
        <v>18.52</v>
      </c>
      <c r="L346">
        <v>1</v>
      </c>
      <c r="M346" s="3">
        <v>18.52</v>
      </c>
      <c r="N346" s="1" t="s">
        <v>21</v>
      </c>
      <c r="O346" s="1" t="s">
        <v>193</v>
      </c>
    </row>
    <row r="347" spans="1:15" x14ac:dyDescent="0.3">
      <c r="A347" s="1" t="s">
        <v>1526</v>
      </c>
      <c r="B347" s="2">
        <v>45452</v>
      </c>
      <c r="C347" s="1" t="s">
        <v>6666</v>
      </c>
      <c r="D347" s="1" t="s">
        <v>24</v>
      </c>
      <c r="E347">
        <v>2024</v>
      </c>
      <c r="F347" s="1" t="s">
        <v>1527</v>
      </c>
      <c r="G347" s="1" t="s">
        <v>1528</v>
      </c>
      <c r="H347" s="1" t="s">
        <v>974</v>
      </c>
      <c r="I347" s="1" t="s">
        <v>975</v>
      </c>
      <c r="J347" s="1" t="s">
        <v>20</v>
      </c>
      <c r="K347" s="3">
        <v>18.600000000000001</v>
      </c>
      <c r="L347">
        <v>1</v>
      </c>
      <c r="M347" s="3">
        <v>18.600000000000001</v>
      </c>
      <c r="N347" s="1" t="s">
        <v>29</v>
      </c>
      <c r="O347" s="1" t="s">
        <v>80</v>
      </c>
    </row>
    <row r="348" spans="1:15" x14ac:dyDescent="0.3">
      <c r="A348" s="1" t="s">
        <v>1531</v>
      </c>
      <c r="B348" s="2">
        <v>45081</v>
      </c>
      <c r="C348" s="1" t="s">
        <v>6666</v>
      </c>
      <c r="D348" s="1" t="s">
        <v>24</v>
      </c>
      <c r="E348">
        <v>2023</v>
      </c>
      <c r="F348" s="1" t="s">
        <v>97</v>
      </c>
      <c r="G348" s="1" t="s">
        <v>98</v>
      </c>
      <c r="H348" s="1" t="s">
        <v>176</v>
      </c>
      <c r="I348" s="1" t="s">
        <v>1532</v>
      </c>
      <c r="J348" s="1" t="s">
        <v>70</v>
      </c>
      <c r="K348" s="3">
        <v>44.8</v>
      </c>
      <c r="L348">
        <v>4</v>
      </c>
      <c r="M348" s="3">
        <v>179.2</v>
      </c>
      <c r="N348" s="1" t="s">
        <v>21</v>
      </c>
      <c r="O348" s="1" t="s">
        <v>193</v>
      </c>
    </row>
    <row r="349" spans="1:15" x14ac:dyDescent="0.3">
      <c r="A349" s="1" t="s">
        <v>1533</v>
      </c>
      <c r="B349" s="2">
        <v>45517</v>
      </c>
      <c r="C349" s="1" t="s">
        <v>6671</v>
      </c>
      <c r="D349" s="1" t="s">
        <v>90</v>
      </c>
      <c r="E349">
        <v>2024</v>
      </c>
      <c r="F349" s="1" t="s">
        <v>245</v>
      </c>
      <c r="G349" s="1" t="s">
        <v>1534</v>
      </c>
      <c r="H349" s="1" t="s">
        <v>1535</v>
      </c>
      <c r="I349" s="1" t="s">
        <v>1536</v>
      </c>
      <c r="J349" s="1" t="s">
        <v>51</v>
      </c>
      <c r="K349" s="3">
        <v>15.98</v>
      </c>
      <c r="L349">
        <v>1</v>
      </c>
      <c r="M349" s="3">
        <v>15.98</v>
      </c>
      <c r="N349" s="1" t="s">
        <v>21</v>
      </c>
      <c r="O349" s="1" t="s">
        <v>22</v>
      </c>
    </row>
    <row r="350" spans="1:15" x14ac:dyDescent="0.3">
      <c r="A350" s="1" t="s">
        <v>1537</v>
      </c>
      <c r="B350" s="2">
        <v>45278</v>
      </c>
      <c r="C350" s="1" t="s">
        <v>6667</v>
      </c>
      <c r="D350" s="1" t="s">
        <v>107</v>
      </c>
      <c r="E350">
        <v>2023</v>
      </c>
      <c r="F350" s="1" t="s">
        <v>270</v>
      </c>
      <c r="G350" s="1" t="s">
        <v>271</v>
      </c>
      <c r="H350" s="1" t="s">
        <v>1538</v>
      </c>
      <c r="I350" s="1" t="s">
        <v>1539</v>
      </c>
      <c r="J350" s="1" t="s">
        <v>87</v>
      </c>
      <c r="K350" s="3">
        <v>27.37</v>
      </c>
      <c r="L350">
        <v>2</v>
      </c>
      <c r="M350" s="3">
        <v>54.74</v>
      </c>
      <c r="N350" s="1" t="s">
        <v>21</v>
      </c>
      <c r="O350" s="1" t="s">
        <v>193</v>
      </c>
    </row>
    <row r="351" spans="1:15" x14ac:dyDescent="0.3">
      <c r="A351" s="1" t="s">
        <v>1540</v>
      </c>
      <c r="B351" s="2">
        <v>45166</v>
      </c>
      <c r="C351" s="1" t="s">
        <v>6667</v>
      </c>
      <c r="D351" s="1" t="s">
        <v>90</v>
      </c>
      <c r="E351">
        <v>2023</v>
      </c>
      <c r="F351" s="1" t="s">
        <v>216</v>
      </c>
      <c r="G351" s="1" t="s">
        <v>217</v>
      </c>
      <c r="H351" s="1" t="s">
        <v>1541</v>
      </c>
      <c r="I351" s="1" t="s">
        <v>1542</v>
      </c>
      <c r="J351" s="1" t="s">
        <v>51</v>
      </c>
      <c r="K351" s="3">
        <v>35.36</v>
      </c>
      <c r="L351">
        <v>4</v>
      </c>
      <c r="M351" s="3">
        <v>141.44</v>
      </c>
      <c r="N351" s="1" t="s">
        <v>29</v>
      </c>
      <c r="O351" s="1" t="s">
        <v>22</v>
      </c>
    </row>
    <row r="352" spans="1:15" x14ac:dyDescent="0.3">
      <c r="A352" s="1" t="s">
        <v>1543</v>
      </c>
      <c r="B352" s="2">
        <v>45022</v>
      </c>
      <c r="C352" s="1" t="s">
        <v>6672</v>
      </c>
      <c r="D352" s="1" t="s">
        <v>82</v>
      </c>
      <c r="E352">
        <v>2023</v>
      </c>
      <c r="F352" s="1" t="s">
        <v>1544</v>
      </c>
      <c r="G352" s="1" t="s">
        <v>1545</v>
      </c>
      <c r="H352" s="1" t="s">
        <v>1546</v>
      </c>
      <c r="I352" s="1" t="s">
        <v>1547</v>
      </c>
      <c r="J352" s="1" t="s">
        <v>70</v>
      </c>
      <c r="K352" s="3">
        <v>14.54</v>
      </c>
      <c r="L352">
        <v>1</v>
      </c>
      <c r="M352" s="3">
        <v>14.54</v>
      </c>
      <c r="N352" s="1" t="s">
        <v>6669</v>
      </c>
      <c r="O352" s="1" t="s">
        <v>22</v>
      </c>
    </row>
    <row r="353" spans="1:15" x14ac:dyDescent="0.3">
      <c r="A353" s="1" t="s">
        <v>1548</v>
      </c>
      <c r="B353" s="2">
        <v>45314</v>
      </c>
      <c r="C353" s="1" t="s">
        <v>6671</v>
      </c>
      <c r="D353" s="1" t="s">
        <v>210</v>
      </c>
      <c r="E353">
        <v>2024</v>
      </c>
      <c r="F353" s="1" t="s">
        <v>1549</v>
      </c>
      <c r="G353" s="1" t="s">
        <v>1550</v>
      </c>
      <c r="H353" s="1" t="s">
        <v>580</v>
      </c>
      <c r="I353" s="1" t="s">
        <v>581</v>
      </c>
      <c r="J353" s="1" t="s">
        <v>51</v>
      </c>
      <c r="K353" s="3">
        <v>7.92</v>
      </c>
      <c r="L353">
        <v>1</v>
      </c>
      <c r="M353" s="3">
        <v>7.92</v>
      </c>
      <c r="N353" s="1" t="s">
        <v>21</v>
      </c>
      <c r="O353" s="1" t="s">
        <v>193</v>
      </c>
    </row>
    <row r="354" spans="1:15" x14ac:dyDescent="0.3">
      <c r="A354" s="1" t="s">
        <v>1551</v>
      </c>
      <c r="B354" s="2">
        <v>45508</v>
      </c>
      <c r="C354" s="1" t="s">
        <v>6666</v>
      </c>
      <c r="D354" s="1" t="s">
        <v>90</v>
      </c>
      <c r="E354">
        <v>2024</v>
      </c>
      <c r="F354" s="1" t="s">
        <v>1490</v>
      </c>
      <c r="G354" s="1" t="s">
        <v>1491</v>
      </c>
      <c r="H354" s="1" t="s">
        <v>1552</v>
      </c>
      <c r="I354" s="1" t="s">
        <v>1553</v>
      </c>
      <c r="J354" s="1" t="s">
        <v>51</v>
      </c>
      <c r="K354" s="3">
        <v>15.69</v>
      </c>
      <c r="L354">
        <v>3</v>
      </c>
      <c r="M354" s="3">
        <v>47.07</v>
      </c>
      <c r="N354" s="1" t="s">
        <v>88</v>
      </c>
      <c r="O354" s="1" t="s">
        <v>52</v>
      </c>
    </row>
    <row r="355" spans="1:15" x14ac:dyDescent="0.3">
      <c r="A355" s="1" t="s">
        <v>1554</v>
      </c>
      <c r="B355" s="2">
        <v>45322</v>
      </c>
      <c r="C355" s="1" t="s">
        <v>6670</v>
      </c>
      <c r="D355" s="1" t="s">
        <v>210</v>
      </c>
      <c r="E355">
        <v>2024</v>
      </c>
      <c r="F355" s="1" t="s">
        <v>1555</v>
      </c>
      <c r="G355" s="1" t="s">
        <v>1556</v>
      </c>
      <c r="H355" s="1" t="s">
        <v>1557</v>
      </c>
      <c r="I355" s="1" t="s">
        <v>1558</v>
      </c>
      <c r="J355" s="1" t="s">
        <v>20</v>
      </c>
      <c r="K355" s="3">
        <v>32.78</v>
      </c>
      <c r="L355">
        <v>5</v>
      </c>
      <c r="M355" s="3">
        <v>163.9</v>
      </c>
      <c r="N355" s="1" t="s">
        <v>29</v>
      </c>
      <c r="O355" s="1" t="s">
        <v>22</v>
      </c>
    </row>
    <row r="356" spans="1:15" x14ac:dyDescent="0.3">
      <c r="A356" s="1" t="s">
        <v>1559</v>
      </c>
      <c r="B356" s="2">
        <v>45849</v>
      </c>
      <c r="C356" s="1" t="s">
        <v>6668</v>
      </c>
      <c r="D356" s="1" t="s">
        <v>32</v>
      </c>
      <c r="E356">
        <v>2025</v>
      </c>
      <c r="F356" s="1" t="s">
        <v>1560</v>
      </c>
      <c r="G356" s="1" t="s">
        <v>1561</v>
      </c>
      <c r="H356" s="1" t="s">
        <v>287</v>
      </c>
      <c r="I356" s="1" t="s">
        <v>1562</v>
      </c>
      <c r="J356" s="1" t="s">
        <v>70</v>
      </c>
      <c r="K356" s="3">
        <v>8.5399999999999991</v>
      </c>
      <c r="L356">
        <v>1</v>
      </c>
      <c r="M356" s="3">
        <v>8.5399999999999991</v>
      </c>
      <c r="N356" s="1" t="s">
        <v>6669</v>
      </c>
      <c r="O356" s="1" t="s">
        <v>30</v>
      </c>
    </row>
    <row r="357" spans="1:15" x14ac:dyDescent="0.3">
      <c r="A357" s="1" t="s">
        <v>1563</v>
      </c>
      <c r="B357" s="2">
        <v>45103</v>
      </c>
      <c r="C357" s="1" t="s">
        <v>6667</v>
      </c>
      <c r="D357" s="1" t="s">
        <v>24</v>
      </c>
      <c r="E357">
        <v>2023</v>
      </c>
      <c r="F357" s="1" t="s">
        <v>1564</v>
      </c>
      <c r="G357" s="1" t="s">
        <v>1565</v>
      </c>
      <c r="H357" s="1" t="s">
        <v>1566</v>
      </c>
      <c r="I357" s="1" t="s">
        <v>1567</v>
      </c>
      <c r="J357" s="1" t="s">
        <v>20</v>
      </c>
      <c r="K357" s="3">
        <v>11</v>
      </c>
      <c r="L357">
        <v>4</v>
      </c>
      <c r="M357" s="3">
        <v>44</v>
      </c>
      <c r="N357" s="1" t="s">
        <v>6669</v>
      </c>
      <c r="O357" s="1" t="s">
        <v>193</v>
      </c>
    </row>
    <row r="358" spans="1:15" x14ac:dyDescent="0.3">
      <c r="A358" s="1" t="s">
        <v>1568</v>
      </c>
      <c r="B358" s="2">
        <v>44904</v>
      </c>
      <c r="C358" s="1" t="s">
        <v>6668</v>
      </c>
      <c r="D358" s="1" t="s">
        <v>107</v>
      </c>
      <c r="E358">
        <v>2022</v>
      </c>
      <c r="F358" s="1" t="s">
        <v>1569</v>
      </c>
      <c r="G358" s="1" t="s">
        <v>1570</v>
      </c>
      <c r="H358" s="1" t="s">
        <v>1571</v>
      </c>
      <c r="I358" s="1" t="s">
        <v>1572</v>
      </c>
      <c r="J358" s="1" t="s">
        <v>51</v>
      </c>
      <c r="K358" s="3">
        <v>26.47</v>
      </c>
      <c r="L358">
        <v>2</v>
      </c>
      <c r="M358" s="3">
        <v>52.94</v>
      </c>
      <c r="N358" s="1" t="s">
        <v>6669</v>
      </c>
      <c r="O358" s="1" t="s">
        <v>30</v>
      </c>
    </row>
    <row r="359" spans="1:15" x14ac:dyDescent="0.3">
      <c r="A359" s="1" t="s">
        <v>1573</v>
      </c>
      <c r="B359" s="2">
        <v>45345</v>
      </c>
      <c r="C359" s="1" t="s">
        <v>6668</v>
      </c>
      <c r="D359" s="1" t="s">
        <v>39</v>
      </c>
      <c r="E359">
        <v>2024</v>
      </c>
      <c r="F359" s="1" t="s">
        <v>205</v>
      </c>
      <c r="G359" s="1" t="s">
        <v>1574</v>
      </c>
      <c r="H359" s="1" t="s">
        <v>1219</v>
      </c>
      <c r="I359" s="1" t="s">
        <v>1220</v>
      </c>
      <c r="J359" s="1" t="s">
        <v>70</v>
      </c>
      <c r="K359" s="3">
        <v>20.2</v>
      </c>
      <c r="L359">
        <v>4</v>
      </c>
      <c r="M359" s="3">
        <v>80.8</v>
      </c>
      <c r="N359" s="1" t="s">
        <v>21</v>
      </c>
      <c r="O359" s="1" t="s">
        <v>37</v>
      </c>
    </row>
    <row r="360" spans="1:15" x14ac:dyDescent="0.3">
      <c r="A360" s="1" t="s">
        <v>1575</v>
      </c>
      <c r="B360" s="2">
        <v>45649</v>
      </c>
      <c r="C360" s="1" t="s">
        <v>6667</v>
      </c>
      <c r="D360" s="1" t="s">
        <v>107</v>
      </c>
      <c r="E360">
        <v>2024</v>
      </c>
      <c r="F360" s="1" t="s">
        <v>1235</v>
      </c>
      <c r="G360" s="1" t="s">
        <v>1576</v>
      </c>
      <c r="H360" s="1" t="s">
        <v>282</v>
      </c>
      <c r="I360" s="1" t="s">
        <v>1577</v>
      </c>
      <c r="J360" s="1" t="s">
        <v>87</v>
      </c>
      <c r="K360" s="3">
        <v>25.59</v>
      </c>
      <c r="L360">
        <v>1</v>
      </c>
      <c r="M360" s="3">
        <v>25.59</v>
      </c>
      <c r="N360" s="1" t="s">
        <v>21</v>
      </c>
      <c r="O360" s="1" t="s">
        <v>193</v>
      </c>
    </row>
    <row r="361" spans="1:15" x14ac:dyDescent="0.3">
      <c r="A361" s="1" t="s">
        <v>1578</v>
      </c>
      <c r="B361" s="2">
        <v>45155</v>
      </c>
      <c r="C361" s="1" t="s">
        <v>6672</v>
      </c>
      <c r="D361" s="1" t="s">
        <v>90</v>
      </c>
      <c r="E361">
        <v>2023</v>
      </c>
      <c r="F361" s="1" t="s">
        <v>799</v>
      </c>
      <c r="G361" s="1" t="s">
        <v>1579</v>
      </c>
      <c r="H361" s="1" t="s">
        <v>1580</v>
      </c>
      <c r="I361" s="1" t="s">
        <v>1581</v>
      </c>
      <c r="J361" s="1" t="s">
        <v>20</v>
      </c>
      <c r="K361" s="3">
        <v>32.86</v>
      </c>
      <c r="L361">
        <v>3</v>
      </c>
      <c r="M361" s="3">
        <v>98.58</v>
      </c>
      <c r="N361" s="1" t="s">
        <v>6669</v>
      </c>
      <c r="O361" s="1" t="s">
        <v>44</v>
      </c>
    </row>
    <row r="362" spans="1:15" x14ac:dyDescent="0.3">
      <c r="A362" s="1" t="s">
        <v>1582</v>
      </c>
      <c r="B362" s="2">
        <v>44981</v>
      </c>
      <c r="C362" s="1" t="s">
        <v>6668</v>
      </c>
      <c r="D362" s="1" t="s">
        <v>39</v>
      </c>
      <c r="E362">
        <v>2023</v>
      </c>
      <c r="F362" s="1" t="s">
        <v>1583</v>
      </c>
      <c r="G362" s="1" t="s">
        <v>1584</v>
      </c>
      <c r="H362" s="1" t="s">
        <v>782</v>
      </c>
      <c r="I362" s="1" t="s">
        <v>783</v>
      </c>
      <c r="J362" s="1" t="s">
        <v>51</v>
      </c>
      <c r="K362" s="3">
        <v>28.84</v>
      </c>
      <c r="L362">
        <v>2</v>
      </c>
      <c r="M362" s="3">
        <v>57.68</v>
      </c>
      <c r="N362" s="1" t="s">
        <v>29</v>
      </c>
      <c r="O362" s="1" t="s">
        <v>193</v>
      </c>
    </row>
    <row r="363" spans="1:15" x14ac:dyDescent="0.3">
      <c r="A363" s="1" t="s">
        <v>1585</v>
      </c>
      <c r="B363" s="2">
        <v>45470</v>
      </c>
      <c r="C363" s="1" t="s">
        <v>6672</v>
      </c>
      <c r="D363" s="1" t="s">
        <v>24</v>
      </c>
      <c r="E363">
        <v>2024</v>
      </c>
      <c r="F363" s="1" t="s">
        <v>839</v>
      </c>
      <c r="G363" s="1" t="s">
        <v>840</v>
      </c>
      <c r="H363" s="1" t="s">
        <v>955</v>
      </c>
      <c r="I363" s="1" t="s">
        <v>1586</v>
      </c>
      <c r="J363" s="1" t="s">
        <v>20</v>
      </c>
      <c r="K363" s="3">
        <v>32.57</v>
      </c>
      <c r="L363">
        <v>1</v>
      </c>
      <c r="M363" s="3">
        <v>32.57</v>
      </c>
      <c r="N363" s="1" t="s">
        <v>29</v>
      </c>
      <c r="O363" s="1" t="s">
        <v>95</v>
      </c>
    </row>
    <row r="364" spans="1:15" x14ac:dyDescent="0.3">
      <c r="A364" s="1" t="s">
        <v>1587</v>
      </c>
      <c r="B364" s="2">
        <v>45378</v>
      </c>
      <c r="C364" s="1" t="s">
        <v>6670</v>
      </c>
      <c r="D364" s="1" t="s">
        <v>15</v>
      </c>
      <c r="E364">
        <v>2024</v>
      </c>
      <c r="F364" s="1" t="s">
        <v>1588</v>
      </c>
      <c r="G364" s="1" t="s">
        <v>1589</v>
      </c>
      <c r="H364" s="1" t="s">
        <v>1590</v>
      </c>
      <c r="I364" s="1" t="s">
        <v>1591</v>
      </c>
      <c r="J364" s="1" t="s">
        <v>20</v>
      </c>
      <c r="K364" s="3">
        <v>24.68</v>
      </c>
      <c r="L364">
        <v>4</v>
      </c>
      <c r="M364" s="3">
        <v>98.72</v>
      </c>
      <c r="N364" s="1" t="s">
        <v>6669</v>
      </c>
      <c r="O364" s="1" t="s">
        <v>22</v>
      </c>
    </row>
    <row r="365" spans="1:15" x14ac:dyDescent="0.3">
      <c r="A365" s="1" t="s">
        <v>1592</v>
      </c>
      <c r="B365" s="2">
        <v>45601</v>
      </c>
      <c r="C365" s="1" t="s">
        <v>6671</v>
      </c>
      <c r="D365" s="1" t="s">
        <v>54</v>
      </c>
      <c r="E365">
        <v>2024</v>
      </c>
      <c r="F365" s="1" t="s">
        <v>1593</v>
      </c>
      <c r="G365" s="1" t="s">
        <v>1594</v>
      </c>
      <c r="H365" s="1" t="s">
        <v>1243</v>
      </c>
      <c r="I365" s="1" t="s">
        <v>1244</v>
      </c>
      <c r="J365" s="1" t="s">
        <v>70</v>
      </c>
      <c r="K365" s="3">
        <v>44.88</v>
      </c>
      <c r="L365">
        <v>5</v>
      </c>
      <c r="M365" s="3">
        <v>224.4</v>
      </c>
      <c r="N365" s="1" t="s">
        <v>6669</v>
      </c>
      <c r="O365" s="1" t="s">
        <v>22</v>
      </c>
    </row>
    <row r="366" spans="1:15" x14ac:dyDescent="0.3">
      <c r="A366" s="1" t="s">
        <v>1595</v>
      </c>
      <c r="B366" s="2">
        <v>44942</v>
      </c>
      <c r="C366" s="1" t="s">
        <v>6667</v>
      </c>
      <c r="D366" s="1" t="s">
        <v>210</v>
      </c>
      <c r="E366">
        <v>2023</v>
      </c>
      <c r="F366" s="1" t="s">
        <v>1596</v>
      </c>
      <c r="G366" s="1" t="s">
        <v>1597</v>
      </c>
      <c r="H366" s="1" t="s">
        <v>559</v>
      </c>
      <c r="I366" s="1" t="s">
        <v>1598</v>
      </c>
      <c r="J366" s="1" t="s">
        <v>87</v>
      </c>
      <c r="K366" s="3">
        <v>39.25</v>
      </c>
      <c r="L366">
        <v>1</v>
      </c>
      <c r="M366" s="3">
        <v>39.25</v>
      </c>
      <c r="N366" s="1" t="s">
        <v>88</v>
      </c>
      <c r="O366" s="1" t="s">
        <v>30</v>
      </c>
    </row>
    <row r="367" spans="1:15" x14ac:dyDescent="0.3">
      <c r="A367" s="1" t="s">
        <v>1599</v>
      </c>
      <c r="B367" s="2">
        <v>45435</v>
      </c>
      <c r="C367" s="1" t="s">
        <v>6672</v>
      </c>
      <c r="D367" s="1" t="s">
        <v>46</v>
      </c>
      <c r="E367">
        <v>2024</v>
      </c>
      <c r="F367" s="1" t="s">
        <v>1600</v>
      </c>
      <c r="G367" s="1" t="s">
        <v>1601</v>
      </c>
      <c r="H367" s="1" t="s">
        <v>1602</v>
      </c>
      <c r="I367" s="1" t="s">
        <v>1603</v>
      </c>
      <c r="J367" s="1" t="s">
        <v>20</v>
      </c>
      <c r="K367" s="3">
        <v>22.92</v>
      </c>
      <c r="L367">
        <v>5</v>
      </c>
      <c r="M367" s="3">
        <v>114.6</v>
      </c>
      <c r="N367" s="1" t="s">
        <v>21</v>
      </c>
      <c r="O367" s="1" t="s">
        <v>80</v>
      </c>
    </row>
    <row r="368" spans="1:15" x14ac:dyDescent="0.3">
      <c r="A368" s="1" t="s">
        <v>1604</v>
      </c>
      <c r="B368" s="2">
        <v>44949</v>
      </c>
      <c r="C368" s="1" t="s">
        <v>6667</v>
      </c>
      <c r="D368" s="1" t="s">
        <v>210</v>
      </c>
      <c r="E368">
        <v>2023</v>
      </c>
      <c r="F368" s="1" t="s">
        <v>295</v>
      </c>
      <c r="G368" s="1" t="s">
        <v>1605</v>
      </c>
      <c r="H368" s="1" t="s">
        <v>1606</v>
      </c>
      <c r="I368" s="1" t="s">
        <v>1607</v>
      </c>
      <c r="J368" s="1" t="s">
        <v>20</v>
      </c>
      <c r="K368" s="3">
        <v>46.5</v>
      </c>
      <c r="L368">
        <v>1</v>
      </c>
      <c r="M368" s="3">
        <v>46.5</v>
      </c>
      <c r="N368" s="1" t="s">
        <v>88</v>
      </c>
      <c r="O368" s="1" t="s">
        <v>52</v>
      </c>
    </row>
    <row r="369" spans="1:15" x14ac:dyDescent="0.3">
      <c r="A369" s="1" t="s">
        <v>1608</v>
      </c>
      <c r="B369" s="2">
        <v>45135</v>
      </c>
      <c r="C369" s="1" t="s">
        <v>6668</v>
      </c>
      <c r="D369" s="1" t="s">
        <v>32</v>
      </c>
      <c r="E369">
        <v>2023</v>
      </c>
      <c r="F369" s="1" t="s">
        <v>881</v>
      </c>
      <c r="G369" s="1" t="s">
        <v>882</v>
      </c>
      <c r="H369" s="1" t="s">
        <v>1609</v>
      </c>
      <c r="I369" s="1" t="s">
        <v>1610</v>
      </c>
      <c r="J369" s="1" t="s">
        <v>87</v>
      </c>
      <c r="K369" s="3">
        <v>41.87</v>
      </c>
      <c r="L369">
        <v>4</v>
      </c>
      <c r="M369" s="3">
        <v>167.48</v>
      </c>
      <c r="N369" s="1" t="s">
        <v>29</v>
      </c>
      <c r="O369" s="1" t="s">
        <v>22</v>
      </c>
    </row>
    <row r="370" spans="1:15" x14ac:dyDescent="0.3">
      <c r="A370" s="1" t="s">
        <v>1611</v>
      </c>
      <c r="B370" s="2">
        <v>44890</v>
      </c>
      <c r="C370" s="1" t="s">
        <v>6668</v>
      </c>
      <c r="D370" s="1" t="s">
        <v>54</v>
      </c>
      <c r="E370">
        <v>2022</v>
      </c>
      <c r="F370" s="1" t="s">
        <v>1043</v>
      </c>
      <c r="G370" s="1" t="s">
        <v>1612</v>
      </c>
      <c r="H370" s="1" t="s">
        <v>1613</v>
      </c>
      <c r="I370" s="1" t="s">
        <v>1614</v>
      </c>
      <c r="J370" s="1" t="s">
        <v>70</v>
      </c>
      <c r="K370" s="3">
        <v>40.76</v>
      </c>
      <c r="L370">
        <v>1</v>
      </c>
      <c r="M370" s="3">
        <v>40.76</v>
      </c>
      <c r="N370" s="1" t="s">
        <v>6669</v>
      </c>
      <c r="O370" s="1" t="s">
        <v>37</v>
      </c>
    </row>
    <row r="371" spans="1:15" x14ac:dyDescent="0.3">
      <c r="A371" s="1" t="s">
        <v>1615</v>
      </c>
      <c r="B371" s="2">
        <v>45417</v>
      </c>
      <c r="C371" s="1" t="s">
        <v>6666</v>
      </c>
      <c r="D371" s="1" t="s">
        <v>46</v>
      </c>
      <c r="E371">
        <v>2024</v>
      </c>
      <c r="F371" s="1" t="s">
        <v>1616</v>
      </c>
      <c r="G371" s="1" t="s">
        <v>1617</v>
      </c>
      <c r="H371" s="1" t="s">
        <v>1618</v>
      </c>
      <c r="I371" s="1" t="s">
        <v>1619</v>
      </c>
      <c r="J371" s="1" t="s">
        <v>51</v>
      </c>
      <c r="K371" s="3">
        <v>28.94</v>
      </c>
      <c r="L371">
        <v>2</v>
      </c>
      <c r="M371" s="3">
        <v>57.88</v>
      </c>
      <c r="N371" s="1" t="s">
        <v>29</v>
      </c>
      <c r="O371" s="1" t="s">
        <v>37</v>
      </c>
    </row>
    <row r="372" spans="1:15" x14ac:dyDescent="0.3">
      <c r="A372" s="1" t="s">
        <v>1620</v>
      </c>
      <c r="B372" s="2">
        <v>45579</v>
      </c>
      <c r="C372" s="1" t="s">
        <v>6667</v>
      </c>
      <c r="D372" s="1" t="s">
        <v>133</v>
      </c>
      <c r="E372">
        <v>2024</v>
      </c>
      <c r="F372" s="1" t="s">
        <v>1621</v>
      </c>
      <c r="G372" s="1" t="s">
        <v>1622</v>
      </c>
      <c r="H372" s="1" t="s">
        <v>247</v>
      </c>
      <c r="I372" s="1" t="s">
        <v>248</v>
      </c>
      <c r="J372" s="1" t="s">
        <v>87</v>
      </c>
      <c r="K372" s="3">
        <v>11.47</v>
      </c>
      <c r="L372">
        <v>3</v>
      </c>
      <c r="M372" s="3">
        <v>34.409999999999997</v>
      </c>
      <c r="N372" s="1" t="s">
        <v>21</v>
      </c>
      <c r="O372" s="1" t="s">
        <v>80</v>
      </c>
    </row>
    <row r="373" spans="1:15" x14ac:dyDescent="0.3">
      <c r="A373" s="1" t="s">
        <v>1623</v>
      </c>
      <c r="B373" s="2">
        <v>45249</v>
      </c>
      <c r="C373" s="1" t="s">
        <v>6666</v>
      </c>
      <c r="D373" s="1" t="s">
        <v>54</v>
      </c>
      <c r="E373">
        <v>2023</v>
      </c>
      <c r="F373" s="1" t="s">
        <v>1624</v>
      </c>
      <c r="G373" s="1" t="s">
        <v>1625</v>
      </c>
      <c r="H373" s="1" t="s">
        <v>697</v>
      </c>
      <c r="I373" s="1" t="s">
        <v>1626</v>
      </c>
      <c r="J373" s="1" t="s">
        <v>70</v>
      </c>
      <c r="K373" s="3">
        <v>44.26</v>
      </c>
      <c r="L373">
        <v>4</v>
      </c>
      <c r="M373" s="3">
        <v>177.04</v>
      </c>
      <c r="N373" s="1" t="s">
        <v>29</v>
      </c>
      <c r="O373" s="1" t="s">
        <v>22</v>
      </c>
    </row>
    <row r="374" spans="1:15" x14ac:dyDescent="0.3">
      <c r="A374" s="1" t="s">
        <v>1627</v>
      </c>
      <c r="B374" s="2">
        <v>45034</v>
      </c>
      <c r="C374" s="1" t="s">
        <v>6671</v>
      </c>
      <c r="D374" s="1" t="s">
        <v>82</v>
      </c>
      <c r="E374">
        <v>2023</v>
      </c>
      <c r="F374" s="1" t="s">
        <v>490</v>
      </c>
      <c r="G374" s="1" t="s">
        <v>491</v>
      </c>
      <c r="H374" s="1" t="s">
        <v>1060</v>
      </c>
      <c r="I374" s="1" t="s">
        <v>1061</v>
      </c>
      <c r="J374" s="1" t="s">
        <v>87</v>
      </c>
      <c r="K374" s="3">
        <v>12.62</v>
      </c>
      <c r="L374">
        <v>4</v>
      </c>
      <c r="M374" s="3">
        <v>50.48</v>
      </c>
      <c r="N374" s="1" t="s">
        <v>6669</v>
      </c>
      <c r="O374" s="1" t="s">
        <v>52</v>
      </c>
    </row>
    <row r="375" spans="1:15" x14ac:dyDescent="0.3">
      <c r="A375" s="1" t="s">
        <v>1628</v>
      </c>
      <c r="B375" s="2">
        <v>45550</v>
      </c>
      <c r="C375" s="1" t="s">
        <v>6666</v>
      </c>
      <c r="D375" s="1" t="s">
        <v>60</v>
      </c>
      <c r="E375">
        <v>2024</v>
      </c>
      <c r="F375" s="1" t="s">
        <v>737</v>
      </c>
      <c r="G375" s="1" t="s">
        <v>1629</v>
      </c>
      <c r="H375" s="1" t="s">
        <v>1630</v>
      </c>
      <c r="I375" s="1" t="s">
        <v>1631</v>
      </c>
      <c r="J375" s="1" t="s">
        <v>51</v>
      </c>
      <c r="K375" s="3">
        <v>28.38</v>
      </c>
      <c r="L375">
        <v>5</v>
      </c>
      <c r="M375" s="3">
        <v>141.9</v>
      </c>
      <c r="N375" s="1" t="s">
        <v>21</v>
      </c>
      <c r="O375" s="1" t="s">
        <v>80</v>
      </c>
    </row>
    <row r="376" spans="1:15" x14ac:dyDescent="0.3">
      <c r="A376" s="1" t="s">
        <v>1632</v>
      </c>
      <c r="B376" s="2">
        <v>45529</v>
      </c>
      <c r="C376" s="1" t="s">
        <v>6666</v>
      </c>
      <c r="D376" s="1" t="s">
        <v>90</v>
      </c>
      <c r="E376">
        <v>2024</v>
      </c>
      <c r="F376" s="1" t="s">
        <v>1633</v>
      </c>
      <c r="G376" s="1" t="s">
        <v>1634</v>
      </c>
      <c r="H376" s="1" t="s">
        <v>1007</v>
      </c>
      <c r="I376" s="1" t="s">
        <v>1635</v>
      </c>
      <c r="J376" s="1" t="s">
        <v>70</v>
      </c>
      <c r="K376" s="3">
        <v>19.690000000000001</v>
      </c>
      <c r="L376">
        <v>4</v>
      </c>
      <c r="M376" s="3">
        <v>78.760000000000005</v>
      </c>
      <c r="N376" s="1" t="s">
        <v>29</v>
      </c>
      <c r="O376" s="1" t="s">
        <v>37</v>
      </c>
    </row>
    <row r="377" spans="1:15" x14ac:dyDescent="0.3">
      <c r="A377" s="1" t="s">
        <v>1636</v>
      </c>
      <c r="B377" s="2">
        <v>45810</v>
      </c>
      <c r="C377" s="1" t="s">
        <v>6667</v>
      </c>
      <c r="D377" s="1" t="s">
        <v>24</v>
      </c>
      <c r="E377">
        <v>2025</v>
      </c>
      <c r="F377" s="1" t="s">
        <v>1637</v>
      </c>
      <c r="G377" s="1" t="s">
        <v>1638</v>
      </c>
      <c r="H377" s="1" t="s">
        <v>1639</v>
      </c>
      <c r="I377" s="1" t="s">
        <v>1640</v>
      </c>
      <c r="J377" s="1" t="s">
        <v>70</v>
      </c>
      <c r="K377" s="3">
        <v>20.5</v>
      </c>
      <c r="L377">
        <v>3</v>
      </c>
      <c r="M377" s="3">
        <v>61.5</v>
      </c>
      <c r="N377" s="1" t="s">
        <v>21</v>
      </c>
      <c r="O377" s="1" t="s">
        <v>193</v>
      </c>
    </row>
    <row r="378" spans="1:15" x14ac:dyDescent="0.3">
      <c r="A378" s="1" t="s">
        <v>1641</v>
      </c>
      <c r="B378" s="2">
        <v>45008</v>
      </c>
      <c r="C378" s="1" t="s">
        <v>6672</v>
      </c>
      <c r="D378" s="1" t="s">
        <v>15</v>
      </c>
      <c r="E378">
        <v>2023</v>
      </c>
      <c r="F378" s="1" t="s">
        <v>1642</v>
      </c>
      <c r="G378" s="1" t="s">
        <v>1643</v>
      </c>
      <c r="H378" s="1" t="s">
        <v>950</v>
      </c>
      <c r="I378" s="1" t="s">
        <v>1644</v>
      </c>
      <c r="J378" s="1" t="s">
        <v>51</v>
      </c>
      <c r="K378" s="3">
        <v>49.41</v>
      </c>
      <c r="L378">
        <v>3</v>
      </c>
      <c r="M378" s="3">
        <v>148.22999999999999</v>
      </c>
      <c r="N378" s="1" t="s">
        <v>6669</v>
      </c>
      <c r="O378" s="1" t="s">
        <v>30</v>
      </c>
    </row>
    <row r="379" spans="1:15" x14ac:dyDescent="0.3">
      <c r="A379" s="1" t="s">
        <v>1645</v>
      </c>
      <c r="B379" s="2">
        <v>45172</v>
      </c>
      <c r="C379" s="1" t="s">
        <v>6666</v>
      </c>
      <c r="D379" s="1" t="s">
        <v>60</v>
      </c>
      <c r="E379">
        <v>2023</v>
      </c>
      <c r="F379" s="1" t="s">
        <v>1053</v>
      </c>
      <c r="G379" s="1" t="s">
        <v>1054</v>
      </c>
      <c r="H379" s="1" t="s">
        <v>1646</v>
      </c>
      <c r="I379" s="1" t="s">
        <v>1647</v>
      </c>
      <c r="J379" s="1" t="s">
        <v>70</v>
      </c>
      <c r="K379" s="3">
        <v>26.3</v>
      </c>
      <c r="L379">
        <v>5</v>
      </c>
      <c r="M379" s="3">
        <v>131.5</v>
      </c>
      <c r="N379" s="1" t="s">
        <v>6669</v>
      </c>
      <c r="O379" s="1" t="s">
        <v>22</v>
      </c>
    </row>
    <row r="380" spans="1:15" x14ac:dyDescent="0.3">
      <c r="A380" s="1" t="s">
        <v>1648</v>
      </c>
      <c r="B380" s="2">
        <v>45415</v>
      </c>
      <c r="C380" s="1" t="s">
        <v>6668</v>
      </c>
      <c r="D380" s="1" t="s">
        <v>46</v>
      </c>
      <c r="E380">
        <v>2024</v>
      </c>
      <c r="F380" s="1" t="s">
        <v>1649</v>
      </c>
      <c r="G380" s="1" t="s">
        <v>1650</v>
      </c>
      <c r="H380" s="1" t="s">
        <v>1651</v>
      </c>
      <c r="I380" s="1" t="s">
        <v>1652</v>
      </c>
      <c r="J380" s="1" t="s">
        <v>20</v>
      </c>
      <c r="K380" s="3">
        <v>46.81</v>
      </c>
      <c r="L380">
        <v>3</v>
      </c>
      <c r="M380" s="3">
        <v>140.43</v>
      </c>
      <c r="N380" s="1" t="s">
        <v>29</v>
      </c>
      <c r="O380" s="1" t="s">
        <v>37</v>
      </c>
    </row>
    <row r="381" spans="1:15" x14ac:dyDescent="0.3">
      <c r="A381" s="1" t="s">
        <v>1653</v>
      </c>
      <c r="B381" s="2">
        <v>45121</v>
      </c>
      <c r="C381" s="1" t="s">
        <v>6668</v>
      </c>
      <c r="D381" s="1" t="s">
        <v>32</v>
      </c>
      <c r="E381">
        <v>2023</v>
      </c>
      <c r="F381" s="1" t="s">
        <v>760</v>
      </c>
      <c r="G381" s="1" t="s">
        <v>761</v>
      </c>
      <c r="H381" s="1" t="s">
        <v>1654</v>
      </c>
      <c r="I381" s="1" t="s">
        <v>1655</v>
      </c>
      <c r="J381" s="1" t="s">
        <v>70</v>
      </c>
      <c r="K381" s="3">
        <v>32.65</v>
      </c>
      <c r="L381">
        <v>1</v>
      </c>
      <c r="M381" s="3">
        <v>32.65</v>
      </c>
      <c r="N381" s="1" t="s">
        <v>88</v>
      </c>
      <c r="O381" s="1" t="s">
        <v>193</v>
      </c>
    </row>
    <row r="382" spans="1:15" x14ac:dyDescent="0.3">
      <c r="A382" s="1" t="s">
        <v>1656</v>
      </c>
      <c r="B382" s="2">
        <v>45495</v>
      </c>
      <c r="C382" s="1" t="s">
        <v>6667</v>
      </c>
      <c r="D382" s="1" t="s">
        <v>32</v>
      </c>
      <c r="E382">
        <v>2024</v>
      </c>
      <c r="F382" s="1" t="s">
        <v>1657</v>
      </c>
      <c r="G382" s="1" t="s">
        <v>1658</v>
      </c>
      <c r="H382" s="1" t="s">
        <v>518</v>
      </c>
      <c r="I382" s="1" t="s">
        <v>916</v>
      </c>
      <c r="J382" s="1" t="s">
        <v>70</v>
      </c>
      <c r="K382" s="3">
        <v>29.02</v>
      </c>
      <c r="L382">
        <v>4</v>
      </c>
      <c r="M382" s="3">
        <v>116.08</v>
      </c>
      <c r="N382" s="1" t="s">
        <v>21</v>
      </c>
      <c r="O382" s="1" t="s">
        <v>22</v>
      </c>
    </row>
    <row r="383" spans="1:15" x14ac:dyDescent="0.3">
      <c r="A383" s="1" t="s">
        <v>1659</v>
      </c>
      <c r="B383" s="2">
        <v>45540</v>
      </c>
      <c r="C383" s="1" t="s">
        <v>6672</v>
      </c>
      <c r="D383" s="1" t="s">
        <v>60</v>
      </c>
      <c r="E383">
        <v>2024</v>
      </c>
      <c r="F383" s="1" t="s">
        <v>788</v>
      </c>
      <c r="G383" s="1" t="s">
        <v>1660</v>
      </c>
      <c r="H383" s="1" t="s">
        <v>1661</v>
      </c>
      <c r="I383" s="1" t="s">
        <v>1662</v>
      </c>
      <c r="J383" s="1" t="s">
        <v>70</v>
      </c>
      <c r="K383" s="3">
        <v>24.23</v>
      </c>
      <c r="L383">
        <v>1</v>
      </c>
      <c r="M383" s="3">
        <v>24.23</v>
      </c>
      <c r="N383" s="1" t="s">
        <v>6669</v>
      </c>
      <c r="O383" s="1" t="s">
        <v>22</v>
      </c>
    </row>
    <row r="384" spans="1:15" x14ac:dyDescent="0.3">
      <c r="A384" s="1" t="s">
        <v>1663</v>
      </c>
      <c r="B384" s="2">
        <v>45576</v>
      </c>
      <c r="C384" s="1" t="s">
        <v>6668</v>
      </c>
      <c r="D384" s="1" t="s">
        <v>133</v>
      </c>
      <c r="E384">
        <v>2024</v>
      </c>
      <c r="F384" s="1" t="s">
        <v>1560</v>
      </c>
      <c r="G384" s="1" t="s">
        <v>1664</v>
      </c>
      <c r="H384" s="1" t="s">
        <v>1665</v>
      </c>
      <c r="I384" s="1" t="s">
        <v>1666</v>
      </c>
      <c r="J384" s="1" t="s">
        <v>87</v>
      </c>
      <c r="K384" s="3">
        <v>16.8</v>
      </c>
      <c r="L384">
        <v>2</v>
      </c>
      <c r="M384" s="3">
        <v>33.6</v>
      </c>
      <c r="N384" s="1" t="s">
        <v>88</v>
      </c>
      <c r="O384" s="1" t="s">
        <v>30</v>
      </c>
    </row>
    <row r="385" spans="1:15" x14ac:dyDescent="0.3">
      <c r="A385" s="1" t="s">
        <v>1667</v>
      </c>
      <c r="B385" s="2">
        <v>45417</v>
      </c>
      <c r="C385" s="1" t="s">
        <v>6666</v>
      </c>
      <c r="D385" s="1" t="s">
        <v>46</v>
      </c>
      <c r="E385">
        <v>2024</v>
      </c>
      <c r="F385" s="1" t="s">
        <v>1668</v>
      </c>
      <c r="G385" s="1" t="s">
        <v>1669</v>
      </c>
      <c r="H385" s="1" t="s">
        <v>1075</v>
      </c>
      <c r="I385" s="1" t="s">
        <v>1076</v>
      </c>
      <c r="J385" s="1" t="s">
        <v>87</v>
      </c>
      <c r="K385" s="3">
        <v>43.77</v>
      </c>
      <c r="L385">
        <v>3</v>
      </c>
      <c r="M385" s="3">
        <v>131.31</v>
      </c>
      <c r="N385" s="1" t="s">
        <v>29</v>
      </c>
      <c r="O385" s="1" t="s">
        <v>37</v>
      </c>
    </row>
    <row r="386" spans="1:15" x14ac:dyDescent="0.3">
      <c r="A386" s="1" t="s">
        <v>1670</v>
      </c>
      <c r="B386" s="2">
        <v>45786</v>
      </c>
      <c r="C386" s="1" t="s">
        <v>6668</v>
      </c>
      <c r="D386" s="1" t="s">
        <v>46</v>
      </c>
      <c r="E386">
        <v>2025</v>
      </c>
      <c r="F386" s="1" t="s">
        <v>1671</v>
      </c>
      <c r="G386" s="1" t="s">
        <v>1672</v>
      </c>
      <c r="H386" s="1" t="s">
        <v>1673</v>
      </c>
      <c r="I386" s="1" t="s">
        <v>1674</v>
      </c>
      <c r="J386" s="1" t="s">
        <v>70</v>
      </c>
      <c r="K386" s="3">
        <v>50.96</v>
      </c>
      <c r="L386">
        <v>1</v>
      </c>
      <c r="M386" s="3">
        <v>50.96</v>
      </c>
      <c r="N386" s="1" t="s">
        <v>6669</v>
      </c>
      <c r="O386" s="1" t="s">
        <v>30</v>
      </c>
    </row>
    <row r="387" spans="1:15" x14ac:dyDescent="0.3">
      <c r="A387" s="1" t="s">
        <v>1675</v>
      </c>
      <c r="B387" s="2">
        <v>45065</v>
      </c>
      <c r="C387" s="1" t="s">
        <v>6668</v>
      </c>
      <c r="D387" s="1" t="s">
        <v>46</v>
      </c>
      <c r="E387">
        <v>2023</v>
      </c>
      <c r="F387" s="1" t="s">
        <v>930</v>
      </c>
      <c r="G387" s="1" t="s">
        <v>1676</v>
      </c>
      <c r="H387" s="1" t="s">
        <v>1677</v>
      </c>
      <c r="I387" s="1" t="s">
        <v>1678</v>
      </c>
      <c r="J387" s="1" t="s">
        <v>51</v>
      </c>
      <c r="K387" s="3">
        <v>29.63</v>
      </c>
      <c r="L387">
        <v>5</v>
      </c>
      <c r="M387" s="3">
        <v>148.15</v>
      </c>
      <c r="N387" s="1" t="s">
        <v>6669</v>
      </c>
      <c r="O387" s="1" t="s">
        <v>37</v>
      </c>
    </row>
    <row r="388" spans="1:15" x14ac:dyDescent="0.3">
      <c r="A388" s="1" t="s">
        <v>1679</v>
      </c>
      <c r="B388" s="2">
        <v>45263</v>
      </c>
      <c r="C388" s="1" t="s">
        <v>6666</v>
      </c>
      <c r="D388" s="1" t="s">
        <v>107</v>
      </c>
      <c r="E388">
        <v>2023</v>
      </c>
      <c r="F388" s="1" t="s">
        <v>1680</v>
      </c>
      <c r="G388" s="1" t="s">
        <v>1681</v>
      </c>
      <c r="H388" s="1" t="s">
        <v>725</v>
      </c>
      <c r="I388" s="1" t="s">
        <v>726</v>
      </c>
      <c r="J388" s="1" t="s">
        <v>70</v>
      </c>
      <c r="K388" s="3">
        <v>44.85</v>
      </c>
      <c r="L388">
        <v>2</v>
      </c>
      <c r="M388" s="3">
        <v>89.7</v>
      </c>
      <c r="N388" s="1" t="s">
        <v>21</v>
      </c>
      <c r="O388" s="1" t="s">
        <v>95</v>
      </c>
    </row>
    <row r="389" spans="1:15" x14ac:dyDescent="0.3">
      <c r="A389" s="1" t="s">
        <v>1682</v>
      </c>
      <c r="B389" s="2">
        <v>45523</v>
      </c>
      <c r="C389" s="1" t="s">
        <v>6667</v>
      </c>
      <c r="D389" s="1" t="s">
        <v>90</v>
      </c>
      <c r="E389">
        <v>2024</v>
      </c>
      <c r="F389" s="1" t="s">
        <v>1683</v>
      </c>
      <c r="G389" s="1" t="s">
        <v>1684</v>
      </c>
      <c r="H389" s="1" t="s">
        <v>1685</v>
      </c>
      <c r="I389" s="1" t="s">
        <v>1686</v>
      </c>
      <c r="J389" s="1" t="s">
        <v>70</v>
      </c>
      <c r="K389" s="3">
        <v>18.3</v>
      </c>
      <c r="L389">
        <v>5</v>
      </c>
      <c r="M389" s="3">
        <v>91.5</v>
      </c>
      <c r="N389" s="1" t="s">
        <v>88</v>
      </c>
      <c r="O389" s="1" t="s">
        <v>30</v>
      </c>
    </row>
    <row r="390" spans="1:15" x14ac:dyDescent="0.3">
      <c r="A390" s="1" t="s">
        <v>1687</v>
      </c>
      <c r="B390" s="2">
        <v>45662</v>
      </c>
      <c r="C390" s="1" t="s">
        <v>6666</v>
      </c>
      <c r="D390" s="1" t="s">
        <v>210</v>
      </c>
      <c r="E390">
        <v>2025</v>
      </c>
      <c r="F390" s="1" t="s">
        <v>1688</v>
      </c>
      <c r="G390" s="1" t="s">
        <v>1689</v>
      </c>
      <c r="H390" s="1" t="s">
        <v>613</v>
      </c>
      <c r="I390" s="1" t="s">
        <v>614</v>
      </c>
      <c r="J390" s="1" t="s">
        <v>70</v>
      </c>
      <c r="K390" s="3">
        <v>34.72</v>
      </c>
      <c r="L390">
        <v>5</v>
      </c>
      <c r="M390" s="3">
        <v>173.6</v>
      </c>
      <c r="N390" s="1" t="s">
        <v>6669</v>
      </c>
      <c r="O390" s="1" t="s">
        <v>37</v>
      </c>
    </row>
    <row r="391" spans="1:15" x14ac:dyDescent="0.3">
      <c r="A391" s="1" t="s">
        <v>1690</v>
      </c>
      <c r="B391" s="2">
        <v>45466</v>
      </c>
      <c r="C391" s="1" t="s">
        <v>6666</v>
      </c>
      <c r="D391" s="1" t="s">
        <v>24</v>
      </c>
      <c r="E391">
        <v>2024</v>
      </c>
      <c r="F391" s="1" t="s">
        <v>1691</v>
      </c>
      <c r="G391" s="1" t="s">
        <v>1692</v>
      </c>
      <c r="H391" s="1" t="s">
        <v>161</v>
      </c>
      <c r="I391" s="1" t="s">
        <v>1693</v>
      </c>
      <c r="J391" s="1" t="s">
        <v>20</v>
      </c>
      <c r="K391" s="3">
        <v>21.58</v>
      </c>
      <c r="L391">
        <v>3</v>
      </c>
      <c r="M391" s="3">
        <v>64.739999999999995</v>
      </c>
      <c r="N391" s="1" t="s">
        <v>21</v>
      </c>
      <c r="O391" s="1" t="s">
        <v>80</v>
      </c>
    </row>
    <row r="392" spans="1:15" x14ac:dyDescent="0.3">
      <c r="A392" s="1" t="s">
        <v>1694</v>
      </c>
      <c r="B392" s="2">
        <v>44972</v>
      </c>
      <c r="C392" s="1" t="s">
        <v>6670</v>
      </c>
      <c r="D392" s="1" t="s">
        <v>39</v>
      </c>
      <c r="E392">
        <v>2023</v>
      </c>
      <c r="F392" s="1" t="s">
        <v>260</v>
      </c>
      <c r="G392" s="1" t="s">
        <v>261</v>
      </c>
      <c r="H392" s="1" t="s">
        <v>1205</v>
      </c>
      <c r="I392" s="1" t="s">
        <v>1206</v>
      </c>
      <c r="J392" s="1" t="s">
        <v>20</v>
      </c>
      <c r="K392" s="3">
        <v>20.05</v>
      </c>
      <c r="L392">
        <v>5</v>
      </c>
      <c r="M392" s="3">
        <v>100.25</v>
      </c>
      <c r="N392" s="1" t="s">
        <v>29</v>
      </c>
      <c r="O392" s="1" t="s">
        <v>193</v>
      </c>
    </row>
    <row r="393" spans="1:15" x14ac:dyDescent="0.3">
      <c r="A393" s="1" t="s">
        <v>1695</v>
      </c>
      <c r="B393" s="2">
        <v>45330</v>
      </c>
      <c r="C393" s="1" t="s">
        <v>6672</v>
      </c>
      <c r="D393" s="1" t="s">
        <v>39</v>
      </c>
      <c r="E393">
        <v>2024</v>
      </c>
      <c r="F393" s="1" t="s">
        <v>686</v>
      </c>
      <c r="G393" s="1" t="s">
        <v>1696</v>
      </c>
      <c r="H393" s="1" t="s">
        <v>1337</v>
      </c>
      <c r="I393" s="1" t="s">
        <v>1338</v>
      </c>
      <c r="J393" s="1" t="s">
        <v>70</v>
      </c>
      <c r="K393" s="3">
        <v>14.48</v>
      </c>
      <c r="L393">
        <v>2</v>
      </c>
      <c r="M393" s="3">
        <v>28.96</v>
      </c>
      <c r="N393" s="1" t="s">
        <v>21</v>
      </c>
      <c r="O393" s="1" t="s">
        <v>22</v>
      </c>
    </row>
    <row r="394" spans="1:15" x14ac:dyDescent="0.3">
      <c r="A394" s="1" t="s">
        <v>1697</v>
      </c>
      <c r="B394" s="2">
        <v>45537</v>
      </c>
      <c r="C394" s="1" t="s">
        <v>6667</v>
      </c>
      <c r="D394" s="1" t="s">
        <v>60</v>
      </c>
      <c r="E394">
        <v>2024</v>
      </c>
      <c r="F394" s="1" t="s">
        <v>1569</v>
      </c>
      <c r="G394" s="1" t="s">
        <v>1698</v>
      </c>
      <c r="H394" s="1" t="s">
        <v>202</v>
      </c>
      <c r="I394" s="1" t="s">
        <v>203</v>
      </c>
      <c r="J394" s="1" t="s">
        <v>20</v>
      </c>
      <c r="K394" s="3">
        <v>14.34</v>
      </c>
      <c r="L394">
        <v>4</v>
      </c>
      <c r="M394" s="3">
        <v>57.36</v>
      </c>
      <c r="N394" s="1" t="s">
        <v>21</v>
      </c>
      <c r="O394" s="1" t="s">
        <v>37</v>
      </c>
    </row>
    <row r="395" spans="1:15" x14ac:dyDescent="0.3">
      <c r="A395" s="1" t="s">
        <v>1699</v>
      </c>
      <c r="B395" s="2">
        <v>45278</v>
      </c>
      <c r="C395" s="1" t="s">
        <v>6667</v>
      </c>
      <c r="D395" s="1" t="s">
        <v>107</v>
      </c>
      <c r="E395">
        <v>2023</v>
      </c>
      <c r="F395" s="1" t="s">
        <v>1700</v>
      </c>
      <c r="G395" s="1" t="s">
        <v>1701</v>
      </c>
      <c r="H395" s="1" t="s">
        <v>1702</v>
      </c>
      <c r="I395" s="1" t="s">
        <v>1703</v>
      </c>
      <c r="J395" s="1" t="s">
        <v>87</v>
      </c>
      <c r="K395" s="3">
        <v>36.15</v>
      </c>
      <c r="L395">
        <v>2</v>
      </c>
      <c r="M395" s="3">
        <v>72.3</v>
      </c>
      <c r="N395" s="1" t="s">
        <v>21</v>
      </c>
      <c r="O395" s="1" t="s">
        <v>44</v>
      </c>
    </row>
    <row r="396" spans="1:15" x14ac:dyDescent="0.3">
      <c r="A396" s="1" t="s">
        <v>1704</v>
      </c>
      <c r="B396" s="2">
        <v>45513</v>
      </c>
      <c r="C396" s="1" t="s">
        <v>6668</v>
      </c>
      <c r="D396" s="1" t="s">
        <v>90</v>
      </c>
      <c r="E396">
        <v>2024</v>
      </c>
      <c r="F396" s="1" t="s">
        <v>1705</v>
      </c>
      <c r="G396" s="1" t="s">
        <v>1706</v>
      </c>
      <c r="H396" s="1" t="s">
        <v>1707</v>
      </c>
      <c r="I396" s="1" t="s">
        <v>1708</v>
      </c>
      <c r="J396" s="1" t="s">
        <v>70</v>
      </c>
      <c r="K396" s="3">
        <v>30.36</v>
      </c>
      <c r="L396">
        <v>3</v>
      </c>
      <c r="M396" s="3">
        <v>91.08</v>
      </c>
      <c r="N396" s="1" t="s">
        <v>21</v>
      </c>
      <c r="O396" s="1" t="s">
        <v>22</v>
      </c>
    </row>
    <row r="397" spans="1:15" x14ac:dyDescent="0.3">
      <c r="A397" s="1" t="s">
        <v>1709</v>
      </c>
      <c r="B397" s="2">
        <v>45738</v>
      </c>
      <c r="C397" s="1" t="s">
        <v>6673</v>
      </c>
      <c r="D397" s="1" t="s">
        <v>15</v>
      </c>
      <c r="E397">
        <v>2025</v>
      </c>
      <c r="F397" s="1" t="s">
        <v>1249</v>
      </c>
      <c r="G397" s="1" t="s">
        <v>1710</v>
      </c>
      <c r="H397" s="1" t="s">
        <v>984</v>
      </c>
      <c r="I397" s="1" t="s">
        <v>1711</v>
      </c>
      <c r="J397" s="1" t="s">
        <v>20</v>
      </c>
      <c r="K397" s="3">
        <v>19.07</v>
      </c>
      <c r="L397">
        <v>3</v>
      </c>
      <c r="M397" s="3">
        <v>57.21</v>
      </c>
      <c r="N397" s="1" t="s">
        <v>29</v>
      </c>
      <c r="O397" s="1" t="s">
        <v>37</v>
      </c>
    </row>
    <row r="398" spans="1:15" x14ac:dyDescent="0.3">
      <c r="A398" s="1" t="s">
        <v>1712</v>
      </c>
      <c r="B398" s="2">
        <v>45486</v>
      </c>
      <c r="C398" s="1" t="s">
        <v>6673</v>
      </c>
      <c r="D398" s="1" t="s">
        <v>32</v>
      </c>
      <c r="E398">
        <v>2024</v>
      </c>
      <c r="F398" s="1" t="s">
        <v>358</v>
      </c>
      <c r="G398" s="1" t="s">
        <v>359</v>
      </c>
      <c r="H398" s="1" t="s">
        <v>1713</v>
      </c>
      <c r="I398" s="1" t="s">
        <v>1714</v>
      </c>
      <c r="J398" s="1" t="s">
        <v>87</v>
      </c>
      <c r="K398" s="3">
        <v>20.34</v>
      </c>
      <c r="L398">
        <v>1</v>
      </c>
      <c r="M398" s="3">
        <v>20.34</v>
      </c>
      <c r="N398" s="1" t="s">
        <v>29</v>
      </c>
      <c r="O398" s="1" t="s">
        <v>22</v>
      </c>
    </row>
    <row r="399" spans="1:15" x14ac:dyDescent="0.3">
      <c r="A399" s="1" t="s">
        <v>1715</v>
      </c>
      <c r="B399" s="2">
        <v>45820</v>
      </c>
      <c r="C399" s="1" t="s">
        <v>6672</v>
      </c>
      <c r="D399" s="1" t="s">
        <v>24</v>
      </c>
      <c r="E399">
        <v>2025</v>
      </c>
      <c r="F399" s="1" t="s">
        <v>1163</v>
      </c>
      <c r="G399" s="1" t="s">
        <v>1164</v>
      </c>
      <c r="H399" s="1" t="s">
        <v>411</v>
      </c>
      <c r="I399" s="1" t="s">
        <v>412</v>
      </c>
      <c r="J399" s="1" t="s">
        <v>51</v>
      </c>
      <c r="K399" s="3">
        <v>34.06</v>
      </c>
      <c r="L399">
        <v>5</v>
      </c>
      <c r="M399" s="3">
        <v>170.3</v>
      </c>
      <c r="N399" s="1" t="s">
        <v>21</v>
      </c>
      <c r="O399" s="1" t="s">
        <v>37</v>
      </c>
    </row>
    <row r="400" spans="1:15" x14ac:dyDescent="0.3">
      <c r="A400" s="1" t="s">
        <v>1716</v>
      </c>
      <c r="B400" s="2">
        <v>45297</v>
      </c>
      <c r="C400" s="1" t="s">
        <v>6673</v>
      </c>
      <c r="D400" s="1" t="s">
        <v>210</v>
      </c>
      <c r="E400">
        <v>2024</v>
      </c>
      <c r="F400" s="1" t="s">
        <v>575</v>
      </c>
      <c r="G400" s="1" t="s">
        <v>576</v>
      </c>
      <c r="H400" s="1" t="s">
        <v>905</v>
      </c>
      <c r="I400" s="1" t="s">
        <v>1717</v>
      </c>
      <c r="J400" s="1" t="s">
        <v>51</v>
      </c>
      <c r="K400" s="3">
        <v>13.55</v>
      </c>
      <c r="L400">
        <v>2</v>
      </c>
      <c r="M400" s="3">
        <v>27.1</v>
      </c>
      <c r="N400" s="1" t="s">
        <v>29</v>
      </c>
      <c r="O400" s="1" t="s">
        <v>22</v>
      </c>
    </row>
    <row r="401" spans="1:15" x14ac:dyDescent="0.3">
      <c r="A401" s="1" t="s">
        <v>1718</v>
      </c>
      <c r="B401" s="2">
        <v>44829</v>
      </c>
      <c r="C401" s="1" t="s">
        <v>6666</v>
      </c>
      <c r="D401" s="1" t="s">
        <v>60</v>
      </c>
      <c r="E401">
        <v>2022</v>
      </c>
      <c r="F401" s="1" t="s">
        <v>1719</v>
      </c>
      <c r="G401" s="1" t="s">
        <v>1720</v>
      </c>
      <c r="H401" s="1" t="s">
        <v>878</v>
      </c>
      <c r="I401" s="1" t="s">
        <v>1721</v>
      </c>
      <c r="J401" s="1" t="s">
        <v>20</v>
      </c>
      <c r="K401" s="3">
        <v>6.74</v>
      </c>
      <c r="L401">
        <v>5</v>
      </c>
      <c r="M401" s="3">
        <v>33.700000000000003</v>
      </c>
      <c r="N401" s="1" t="s">
        <v>21</v>
      </c>
      <c r="O401" s="1" t="s">
        <v>95</v>
      </c>
    </row>
    <row r="402" spans="1:15" x14ac:dyDescent="0.3">
      <c r="A402" s="1" t="s">
        <v>1722</v>
      </c>
      <c r="B402" s="2">
        <v>45167</v>
      </c>
      <c r="C402" s="1" t="s">
        <v>6671</v>
      </c>
      <c r="D402" s="1" t="s">
        <v>90</v>
      </c>
      <c r="E402">
        <v>2023</v>
      </c>
      <c r="F402" s="1" t="s">
        <v>1249</v>
      </c>
      <c r="G402" s="1" t="s">
        <v>1723</v>
      </c>
      <c r="H402" s="1" t="s">
        <v>171</v>
      </c>
      <c r="I402" s="1" t="s">
        <v>1724</v>
      </c>
      <c r="J402" s="1" t="s">
        <v>51</v>
      </c>
      <c r="K402" s="3">
        <v>7.17</v>
      </c>
      <c r="L402">
        <v>4</v>
      </c>
      <c r="M402" s="3">
        <v>28.68</v>
      </c>
      <c r="N402" s="1" t="s">
        <v>21</v>
      </c>
      <c r="O402" s="1" t="s">
        <v>193</v>
      </c>
    </row>
    <row r="403" spans="1:15" x14ac:dyDescent="0.3">
      <c r="A403" s="1" t="s">
        <v>1725</v>
      </c>
      <c r="B403" s="2">
        <v>45074</v>
      </c>
      <c r="C403" s="1" t="s">
        <v>6666</v>
      </c>
      <c r="D403" s="1" t="s">
        <v>46</v>
      </c>
      <c r="E403">
        <v>2023</v>
      </c>
      <c r="F403" s="1" t="s">
        <v>1726</v>
      </c>
      <c r="G403" s="1" t="s">
        <v>1727</v>
      </c>
      <c r="H403" s="1" t="s">
        <v>1462</v>
      </c>
      <c r="I403" s="1" t="s">
        <v>1728</v>
      </c>
      <c r="J403" s="1" t="s">
        <v>20</v>
      </c>
      <c r="K403" s="3">
        <v>33.17</v>
      </c>
      <c r="L403">
        <v>3</v>
      </c>
      <c r="M403" s="3">
        <v>99.51</v>
      </c>
      <c r="N403" s="1" t="s">
        <v>6669</v>
      </c>
      <c r="O403" s="1" t="s">
        <v>193</v>
      </c>
    </row>
    <row r="404" spans="1:15" x14ac:dyDescent="0.3">
      <c r="A404" s="1" t="s">
        <v>1729</v>
      </c>
      <c r="B404" s="2">
        <v>45326</v>
      </c>
      <c r="C404" s="1" t="s">
        <v>6666</v>
      </c>
      <c r="D404" s="1" t="s">
        <v>39</v>
      </c>
      <c r="E404">
        <v>2024</v>
      </c>
      <c r="F404" s="1" t="s">
        <v>61</v>
      </c>
      <c r="G404" s="1" t="s">
        <v>62</v>
      </c>
      <c r="H404" s="1" t="s">
        <v>1730</v>
      </c>
      <c r="I404" s="1" t="s">
        <v>1731</v>
      </c>
      <c r="J404" s="1" t="s">
        <v>70</v>
      </c>
      <c r="K404" s="3">
        <v>44.42</v>
      </c>
      <c r="L404">
        <v>4</v>
      </c>
      <c r="M404" s="3">
        <v>177.68</v>
      </c>
      <c r="N404" s="1" t="s">
        <v>6669</v>
      </c>
      <c r="O404" s="1" t="s">
        <v>30</v>
      </c>
    </row>
    <row r="405" spans="1:15" x14ac:dyDescent="0.3">
      <c r="A405" s="1" t="s">
        <v>1732</v>
      </c>
      <c r="B405" s="2">
        <v>45107</v>
      </c>
      <c r="C405" s="1" t="s">
        <v>6668</v>
      </c>
      <c r="D405" s="1" t="s">
        <v>24</v>
      </c>
      <c r="E405">
        <v>2023</v>
      </c>
      <c r="F405" s="1" t="s">
        <v>1733</v>
      </c>
      <c r="G405" s="1" t="s">
        <v>1734</v>
      </c>
      <c r="H405" s="1" t="s">
        <v>1735</v>
      </c>
      <c r="I405" s="1" t="s">
        <v>1736</v>
      </c>
      <c r="J405" s="1" t="s">
        <v>20</v>
      </c>
      <c r="K405" s="3">
        <v>45.63</v>
      </c>
      <c r="L405">
        <v>2</v>
      </c>
      <c r="M405" s="3">
        <v>91.26</v>
      </c>
      <c r="N405" s="1" t="s">
        <v>21</v>
      </c>
      <c r="O405" s="1" t="s">
        <v>37</v>
      </c>
    </row>
    <row r="406" spans="1:15" x14ac:dyDescent="0.3">
      <c r="A406" s="1" t="s">
        <v>1737</v>
      </c>
      <c r="B406" s="2">
        <v>44968</v>
      </c>
      <c r="C406" s="1" t="s">
        <v>6673</v>
      </c>
      <c r="D406" s="1" t="s">
        <v>39</v>
      </c>
      <c r="E406">
        <v>2023</v>
      </c>
      <c r="F406" s="1" t="s">
        <v>1738</v>
      </c>
      <c r="G406" s="1" t="s">
        <v>1739</v>
      </c>
      <c r="H406" s="1" t="s">
        <v>1602</v>
      </c>
      <c r="I406" s="1" t="s">
        <v>1740</v>
      </c>
      <c r="J406" s="1" t="s">
        <v>51</v>
      </c>
      <c r="K406" s="3">
        <v>27.16</v>
      </c>
      <c r="L406">
        <v>3</v>
      </c>
      <c r="M406" s="3">
        <v>81.48</v>
      </c>
      <c r="N406" s="1" t="s">
        <v>29</v>
      </c>
      <c r="O406" s="1" t="s">
        <v>52</v>
      </c>
    </row>
    <row r="407" spans="1:15" x14ac:dyDescent="0.3">
      <c r="A407" s="1" t="s">
        <v>1741</v>
      </c>
      <c r="B407" s="2">
        <v>45391</v>
      </c>
      <c r="C407" s="1" t="s">
        <v>6671</v>
      </c>
      <c r="D407" s="1" t="s">
        <v>82</v>
      </c>
      <c r="E407">
        <v>2024</v>
      </c>
      <c r="F407" s="1" t="s">
        <v>1742</v>
      </c>
      <c r="G407" s="1" t="s">
        <v>1743</v>
      </c>
      <c r="H407" s="1" t="s">
        <v>588</v>
      </c>
      <c r="I407" s="1" t="s">
        <v>1744</v>
      </c>
      <c r="J407" s="1" t="s">
        <v>87</v>
      </c>
      <c r="K407" s="3">
        <v>36.26</v>
      </c>
      <c r="L407">
        <v>5</v>
      </c>
      <c r="M407" s="3">
        <v>181.3</v>
      </c>
      <c r="N407" s="1" t="s">
        <v>88</v>
      </c>
      <c r="O407" s="1" t="s">
        <v>44</v>
      </c>
    </row>
    <row r="408" spans="1:15" x14ac:dyDescent="0.3">
      <c r="A408" s="1" t="s">
        <v>1745</v>
      </c>
      <c r="B408" s="2">
        <v>45004</v>
      </c>
      <c r="C408" s="1" t="s">
        <v>6666</v>
      </c>
      <c r="D408" s="1" t="s">
        <v>15</v>
      </c>
      <c r="E408">
        <v>2023</v>
      </c>
      <c r="F408" s="1" t="s">
        <v>1746</v>
      </c>
      <c r="G408" s="1" t="s">
        <v>1747</v>
      </c>
      <c r="H408" s="1" t="s">
        <v>1748</v>
      </c>
      <c r="I408" s="1" t="s">
        <v>1749</v>
      </c>
      <c r="J408" s="1" t="s">
        <v>20</v>
      </c>
      <c r="K408" s="3">
        <v>49.75</v>
      </c>
      <c r="L408">
        <v>3</v>
      </c>
      <c r="M408" s="3">
        <v>149.25</v>
      </c>
      <c r="N408" s="1" t="s">
        <v>6669</v>
      </c>
      <c r="O408" s="1" t="s">
        <v>30</v>
      </c>
    </row>
    <row r="409" spans="1:15" x14ac:dyDescent="0.3">
      <c r="A409" s="1" t="s">
        <v>1750</v>
      </c>
      <c r="B409" s="2">
        <v>45094</v>
      </c>
      <c r="C409" s="1" t="s">
        <v>6673</v>
      </c>
      <c r="D409" s="1" t="s">
        <v>24</v>
      </c>
      <c r="E409">
        <v>2023</v>
      </c>
      <c r="F409" s="1" t="s">
        <v>1751</v>
      </c>
      <c r="G409" s="1" t="s">
        <v>1752</v>
      </c>
      <c r="H409" s="1" t="s">
        <v>1246</v>
      </c>
      <c r="I409" s="1" t="s">
        <v>1753</v>
      </c>
      <c r="J409" s="1" t="s">
        <v>70</v>
      </c>
      <c r="K409" s="3">
        <v>35.409999999999997</v>
      </c>
      <c r="L409">
        <v>3</v>
      </c>
      <c r="M409" s="3">
        <v>106.23</v>
      </c>
      <c r="N409" s="1" t="s">
        <v>6669</v>
      </c>
      <c r="O409" s="1" t="s">
        <v>37</v>
      </c>
    </row>
    <row r="410" spans="1:15" x14ac:dyDescent="0.3">
      <c r="A410" s="1" t="s">
        <v>1754</v>
      </c>
      <c r="B410" s="2">
        <v>45490</v>
      </c>
      <c r="C410" s="1" t="s">
        <v>6670</v>
      </c>
      <c r="D410" s="1" t="s">
        <v>32</v>
      </c>
      <c r="E410">
        <v>2024</v>
      </c>
      <c r="F410" s="1" t="s">
        <v>211</v>
      </c>
      <c r="G410" s="1" t="s">
        <v>212</v>
      </c>
      <c r="H410" s="1" t="s">
        <v>1755</v>
      </c>
      <c r="I410" s="1" t="s">
        <v>1756</v>
      </c>
      <c r="J410" s="1" t="s">
        <v>20</v>
      </c>
      <c r="K410" s="3">
        <v>5.01</v>
      </c>
      <c r="L410">
        <v>4</v>
      </c>
      <c r="M410" s="3">
        <v>20.04</v>
      </c>
      <c r="N410" s="1" t="s">
        <v>6669</v>
      </c>
      <c r="O410" s="1" t="s">
        <v>37</v>
      </c>
    </row>
    <row r="411" spans="1:15" x14ac:dyDescent="0.3">
      <c r="A411" s="1" t="s">
        <v>1757</v>
      </c>
      <c r="B411" s="2">
        <v>45313</v>
      </c>
      <c r="C411" s="1" t="s">
        <v>6667</v>
      </c>
      <c r="D411" s="1" t="s">
        <v>210</v>
      </c>
      <c r="E411">
        <v>2024</v>
      </c>
      <c r="F411" s="1" t="s">
        <v>1633</v>
      </c>
      <c r="G411" s="1" t="s">
        <v>1634</v>
      </c>
      <c r="H411" s="1" t="s">
        <v>1755</v>
      </c>
      <c r="I411" s="1" t="s">
        <v>1756</v>
      </c>
      <c r="J411" s="1" t="s">
        <v>70</v>
      </c>
      <c r="K411" s="3">
        <v>5.83</v>
      </c>
      <c r="L411">
        <v>4</v>
      </c>
      <c r="M411" s="3">
        <v>23.32</v>
      </c>
      <c r="N411" s="1" t="s">
        <v>6669</v>
      </c>
      <c r="O411" s="1" t="s">
        <v>37</v>
      </c>
    </row>
    <row r="412" spans="1:15" x14ac:dyDescent="0.3">
      <c r="A412" s="1" t="s">
        <v>1758</v>
      </c>
      <c r="B412" s="2">
        <v>45457</v>
      </c>
      <c r="C412" s="1" t="s">
        <v>6668</v>
      </c>
      <c r="D412" s="1" t="s">
        <v>24</v>
      </c>
      <c r="E412">
        <v>2024</v>
      </c>
      <c r="F412" s="1" t="s">
        <v>1304</v>
      </c>
      <c r="G412" s="1" t="s">
        <v>1759</v>
      </c>
      <c r="H412" s="1" t="s">
        <v>603</v>
      </c>
      <c r="I412" s="1" t="s">
        <v>1760</v>
      </c>
      <c r="J412" s="1" t="s">
        <v>51</v>
      </c>
      <c r="K412" s="3">
        <v>49.96</v>
      </c>
      <c r="L412">
        <v>4</v>
      </c>
      <c r="M412" s="3">
        <v>199.84</v>
      </c>
      <c r="N412" s="1" t="s">
        <v>21</v>
      </c>
      <c r="O412" s="1" t="s">
        <v>52</v>
      </c>
    </row>
    <row r="413" spans="1:15" x14ac:dyDescent="0.3">
      <c r="A413" s="1" t="s">
        <v>1761</v>
      </c>
      <c r="B413" s="2">
        <v>45227</v>
      </c>
      <c r="C413" s="1" t="s">
        <v>6673</v>
      </c>
      <c r="D413" s="1" t="s">
        <v>133</v>
      </c>
      <c r="E413">
        <v>2023</v>
      </c>
      <c r="F413" s="1" t="s">
        <v>1043</v>
      </c>
      <c r="G413" s="1" t="s">
        <v>1493</v>
      </c>
      <c r="H413" s="1" t="s">
        <v>1762</v>
      </c>
      <c r="I413" s="1" t="s">
        <v>1763</v>
      </c>
      <c r="J413" s="1" t="s">
        <v>70</v>
      </c>
      <c r="K413" s="3">
        <v>4.09</v>
      </c>
      <c r="L413">
        <v>4</v>
      </c>
      <c r="M413" s="3">
        <v>16.36</v>
      </c>
      <c r="N413" s="1" t="s">
        <v>21</v>
      </c>
      <c r="O413" s="1" t="s">
        <v>193</v>
      </c>
    </row>
    <row r="414" spans="1:15" x14ac:dyDescent="0.3">
      <c r="A414" s="1" t="s">
        <v>1764</v>
      </c>
      <c r="B414" s="2">
        <v>45524</v>
      </c>
      <c r="C414" s="1" t="s">
        <v>6671</v>
      </c>
      <c r="D414" s="1" t="s">
        <v>90</v>
      </c>
      <c r="E414">
        <v>2024</v>
      </c>
      <c r="F414" s="1" t="s">
        <v>715</v>
      </c>
      <c r="G414" s="1" t="s">
        <v>716</v>
      </c>
      <c r="H414" s="1" t="s">
        <v>1765</v>
      </c>
      <c r="I414" s="1" t="s">
        <v>1766</v>
      </c>
      <c r="J414" s="1" t="s">
        <v>20</v>
      </c>
      <c r="K414" s="3">
        <v>16.04</v>
      </c>
      <c r="L414">
        <v>4</v>
      </c>
      <c r="M414" s="3">
        <v>64.16</v>
      </c>
      <c r="N414" s="1" t="s">
        <v>88</v>
      </c>
      <c r="O414" s="1" t="s">
        <v>44</v>
      </c>
    </row>
    <row r="415" spans="1:15" x14ac:dyDescent="0.3">
      <c r="A415" s="1" t="s">
        <v>1767</v>
      </c>
      <c r="B415" s="2">
        <v>45446</v>
      </c>
      <c r="C415" s="1" t="s">
        <v>6667</v>
      </c>
      <c r="D415" s="1" t="s">
        <v>24</v>
      </c>
      <c r="E415">
        <v>2024</v>
      </c>
      <c r="F415" s="1" t="s">
        <v>476</v>
      </c>
      <c r="G415" s="1" t="s">
        <v>1768</v>
      </c>
      <c r="H415" s="1" t="s">
        <v>613</v>
      </c>
      <c r="I415" s="1" t="s">
        <v>614</v>
      </c>
      <c r="J415" s="1" t="s">
        <v>70</v>
      </c>
      <c r="K415" s="3">
        <v>36.450000000000003</v>
      </c>
      <c r="L415">
        <v>1</v>
      </c>
      <c r="M415" s="3">
        <v>36.450000000000003</v>
      </c>
      <c r="N415" s="1" t="s">
        <v>21</v>
      </c>
      <c r="O415" s="1" t="s">
        <v>37</v>
      </c>
    </row>
    <row r="416" spans="1:15" x14ac:dyDescent="0.3">
      <c r="A416" s="1" t="s">
        <v>1769</v>
      </c>
      <c r="B416" s="2">
        <v>45113</v>
      </c>
      <c r="C416" s="1" t="s">
        <v>6672</v>
      </c>
      <c r="D416" s="1" t="s">
        <v>32</v>
      </c>
      <c r="E416">
        <v>2023</v>
      </c>
      <c r="F416" s="1" t="s">
        <v>1770</v>
      </c>
      <c r="G416" s="1" t="s">
        <v>1771</v>
      </c>
      <c r="H416" s="1" t="s">
        <v>1365</v>
      </c>
      <c r="I416" s="1" t="s">
        <v>1366</v>
      </c>
      <c r="J416" s="1" t="s">
        <v>51</v>
      </c>
      <c r="K416" s="3">
        <v>18.25</v>
      </c>
      <c r="L416">
        <v>1</v>
      </c>
      <c r="M416" s="3">
        <v>18.25</v>
      </c>
      <c r="N416" s="1" t="s">
        <v>29</v>
      </c>
      <c r="O416" s="1" t="s">
        <v>52</v>
      </c>
    </row>
    <row r="417" spans="1:15" x14ac:dyDescent="0.3">
      <c r="A417" s="1" t="s">
        <v>1772</v>
      </c>
      <c r="B417" s="2">
        <v>45888</v>
      </c>
      <c r="C417" s="1" t="s">
        <v>6671</v>
      </c>
      <c r="D417" s="1" t="s">
        <v>90</v>
      </c>
      <c r="E417">
        <v>2025</v>
      </c>
      <c r="F417" s="1" t="s">
        <v>1066</v>
      </c>
      <c r="G417" s="1" t="s">
        <v>1773</v>
      </c>
      <c r="H417" s="1" t="s">
        <v>213</v>
      </c>
      <c r="I417" s="1" t="s">
        <v>1774</v>
      </c>
      <c r="J417" s="1" t="s">
        <v>87</v>
      </c>
      <c r="K417" s="3">
        <v>22.21</v>
      </c>
      <c r="L417">
        <v>5</v>
      </c>
      <c r="M417" s="3">
        <v>111.05</v>
      </c>
      <c r="N417" s="1" t="s">
        <v>21</v>
      </c>
      <c r="O417" s="1" t="s">
        <v>22</v>
      </c>
    </row>
    <row r="418" spans="1:15" x14ac:dyDescent="0.3">
      <c r="A418" s="1" t="s">
        <v>1775</v>
      </c>
      <c r="B418" s="2">
        <v>45177</v>
      </c>
      <c r="C418" s="1" t="s">
        <v>6668</v>
      </c>
      <c r="D418" s="1" t="s">
        <v>60</v>
      </c>
      <c r="E418">
        <v>2023</v>
      </c>
      <c r="F418" s="1" t="s">
        <v>616</v>
      </c>
      <c r="G418" s="1" t="s">
        <v>617</v>
      </c>
      <c r="H418" s="1" t="s">
        <v>191</v>
      </c>
      <c r="I418" s="1" t="s">
        <v>192</v>
      </c>
      <c r="J418" s="1" t="s">
        <v>51</v>
      </c>
      <c r="K418" s="3">
        <v>5.89</v>
      </c>
      <c r="L418">
        <v>2</v>
      </c>
      <c r="M418" s="3">
        <v>11.78</v>
      </c>
      <c r="N418" s="1" t="s">
        <v>88</v>
      </c>
      <c r="O418" s="1" t="s">
        <v>52</v>
      </c>
    </row>
    <row r="419" spans="1:15" x14ac:dyDescent="0.3">
      <c r="A419" s="1" t="s">
        <v>1776</v>
      </c>
      <c r="B419" s="2">
        <v>45056</v>
      </c>
      <c r="C419" s="1" t="s">
        <v>6670</v>
      </c>
      <c r="D419" s="1" t="s">
        <v>46</v>
      </c>
      <c r="E419">
        <v>2023</v>
      </c>
      <c r="F419" s="1" t="s">
        <v>1777</v>
      </c>
      <c r="G419" s="1" t="s">
        <v>1778</v>
      </c>
      <c r="H419" s="1" t="s">
        <v>559</v>
      </c>
      <c r="I419" s="1" t="s">
        <v>1779</v>
      </c>
      <c r="J419" s="1" t="s">
        <v>87</v>
      </c>
      <c r="K419" s="3">
        <v>39.119999999999997</v>
      </c>
      <c r="L419">
        <v>3</v>
      </c>
      <c r="M419" s="3">
        <v>117.36</v>
      </c>
      <c r="N419" s="1" t="s">
        <v>21</v>
      </c>
      <c r="O419" s="1" t="s">
        <v>44</v>
      </c>
    </row>
    <row r="420" spans="1:15" x14ac:dyDescent="0.3">
      <c r="A420" s="1" t="s">
        <v>1780</v>
      </c>
      <c r="B420" s="2">
        <v>45177</v>
      </c>
      <c r="C420" s="1" t="s">
        <v>6668</v>
      </c>
      <c r="D420" s="1" t="s">
        <v>60</v>
      </c>
      <c r="E420">
        <v>2023</v>
      </c>
      <c r="F420" s="1" t="s">
        <v>313</v>
      </c>
      <c r="G420" s="1" t="s">
        <v>1781</v>
      </c>
      <c r="H420" s="1" t="s">
        <v>1782</v>
      </c>
      <c r="I420" s="1" t="s">
        <v>1783</v>
      </c>
      <c r="J420" s="1" t="s">
        <v>87</v>
      </c>
      <c r="K420" s="3">
        <v>11.12</v>
      </c>
      <c r="L420">
        <v>3</v>
      </c>
      <c r="M420" s="3">
        <v>33.36</v>
      </c>
      <c r="N420" s="1" t="s">
        <v>29</v>
      </c>
      <c r="O420" s="1" t="s">
        <v>22</v>
      </c>
    </row>
    <row r="421" spans="1:15" x14ac:dyDescent="0.3">
      <c r="A421" s="1" t="s">
        <v>1784</v>
      </c>
      <c r="B421" s="2">
        <v>45087</v>
      </c>
      <c r="C421" s="1" t="s">
        <v>6673</v>
      </c>
      <c r="D421" s="1" t="s">
        <v>24</v>
      </c>
      <c r="E421">
        <v>2023</v>
      </c>
      <c r="F421" s="1" t="s">
        <v>1785</v>
      </c>
      <c r="G421" s="1" t="s">
        <v>1786</v>
      </c>
      <c r="H421" s="1" t="s">
        <v>1787</v>
      </c>
      <c r="I421" s="1" t="s">
        <v>1788</v>
      </c>
      <c r="J421" s="1" t="s">
        <v>51</v>
      </c>
      <c r="K421" s="3">
        <v>47.1</v>
      </c>
      <c r="L421">
        <v>1</v>
      </c>
      <c r="M421" s="3">
        <v>47.1</v>
      </c>
      <c r="N421" s="1" t="s">
        <v>29</v>
      </c>
      <c r="O421" s="1" t="s">
        <v>30</v>
      </c>
    </row>
    <row r="422" spans="1:15" x14ac:dyDescent="0.3">
      <c r="A422" s="1" t="s">
        <v>1789</v>
      </c>
      <c r="B422" s="2">
        <v>45186</v>
      </c>
      <c r="C422" s="1" t="s">
        <v>6666</v>
      </c>
      <c r="D422" s="1" t="s">
        <v>60</v>
      </c>
      <c r="E422">
        <v>2023</v>
      </c>
      <c r="F422" s="1" t="s">
        <v>438</v>
      </c>
      <c r="G422" s="1" t="s">
        <v>1790</v>
      </c>
      <c r="H422" s="1" t="s">
        <v>762</v>
      </c>
      <c r="I422" s="1" t="s">
        <v>763</v>
      </c>
      <c r="J422" s="1" t="s">
        <v>70</v>
      </c>
      <c r="K422" s="3">
        <v>34.71</v>
      </c>
      <c r="L422">
        <v>1</v>
      </c>
      <c r="M422" s="3">
        <v>34.71</v>
      </c>
      <c r="N422" s="1" t="s">
        <v>21</v>
      </c>
      <c r="O422" s="1" t="s">
        <v>30</v>
      </c>
    </row>
    <row r="423" spans="1:15" x14ac:dyDescent="0.3">
      <c r="A423" s="1" t="s">
        <v>1791</v>
      </c>
      <c r="B423" s="2">
        <v>44929</v>
      </c>
      <c r="C423" s="1" t="s">
        <v>6671</v>
      </c>
      <c r="D423" s="1" t="s">
        <v>210</v>
      </c>
      <c r="E423">
        <v>2023</v>
      </c>
      <c r="F423" s="1" t="s">
        <v>1452</v>
      </c>
      <c r="G423" s="1" t="s">
        <v>1453</v>
      </c>
      <c r="H423" s="1" t="s">
        <v>660</v>
      </c>
      <c r="I423" s="1" t="s">
        <v>661</v>
      </c>
      <c r="J423" s="1" t="s">
        <v>20</v>
      </c>
      <c r="K423" s="3">
        <v>33.97</v>
      </c>
      <c r="L423">
        <v>3</v>
      </c>
      <c r="M423" s="3">
        <v>101.91</v>
      </c>
      <c r="N423" s="1" t="s">
        <v>6669</v>
      </c>
      <c r="O423" s="1" t="s">
        <v>193</v>
      </c>
    </row>
    <row r="424" spans="1:15" x14ac:dyDescent="0.3">
      <c r="A424" s="1" t="s">
        <v>1792</v>
      </c>
      <c r="B424" s="2">
        <v>45424</v>
      </c>
      <c r="C424" s="1" t="s">
        <v>6666</v>
      </c>
      <c r="D424" s="1" t="s">
        <v>46</v>
      </c>
      <c r="E424">
        <v>2024</v>
      </c>
      <c r="F424" s="1" t="s">
        <v>1793</v>
      </c>
      <c r="G424" s="1" t="s">
        <v>1794</v>
      </c>
      <c r="H424" s="1" t="s">
        <v>1795</v>
      </c>
      <c r="I424" s="1" t="s">
        <v>1796</v>
      </c>
      <c r="J424" s="1" t="s">
        <v>70</v>
      </c>
      <c r="K424" s="3">
        <v>14.52</v>
      </c>
      <c r="L424">
        <v>2</v>
      </c>
      <c r="M424" s="3">
        <v>29.04</v>
      </c>
      <c r="N424" s="1" t="s">
        <v>21</v>
      </c>
      <c r="O424" s="1" t="s">
        <v>30</v>
      </c>
    </row>
    <row r="425" spans="1:15" x14ac:dyDescent="0.3">
      <c r="A425" s="1" t="s">
        <v>1797</v>
      </c>
      <c r="B425" s="2">
        <v>45313</v>
      </c>
      <c r="C425" s="1" t="s">
        <v>6667</v>
      </c>
      <c r="D425" s="1" t="s">
        <v>210</v>
      </c>
      <c r="E425">
        <v>2024</v>
      </c>
      <c r="F425" s="1" t="s">
        <v>16</v>
      </c>
      <c r="G425" s="1" t="s">
        <v>17</v>
      </c>
      <c r="H425" s="1" t="s">
        <v>1798</v>
      </c>
      <c r="I425" s="1" t="s">
        <v>1799</v>
      </c>
      <c r="J425" s="1" t="s">
        <v>70</v>
      </c>
      <c r="K425" s="3">
        <v>26.46</v>
      </c>
      <c r="L425">
        <v>1</v>
      </c>
      <c r="M425" s="3">
        <v>26.46</v>
      </c>
      <c r="N425" s="1" t="s">
        <v>21</v>
      </c>
      <c r="O425" s="1" t="s">
        <v>193</v>
      </c>
    </row>
    <row r="426" spans="1:15" x14ac:dyDescent="0.3">
      <c r="A426" s="1" t="s">
        <v>1800</v>
      </c>
      <c r="B426" s="2">
        <v>45252</v>
      </c>
      <c r="C426" s="1" t="s">
        <v>6670</v>
      </c>
      <c r="D426" s="1" t="s">
        <v>54</v>
      </c>
      <c r="E426">
        <v>2023</v>
      </c>
      <c r="F426" s="1" t="s">
        <v>849</v>
      </c>
      <c r="G426" s="1" t="s">
        <v>850</v>
      </c>
      <c r="H426" s="1" t="s">
        <v>468</v>
      </c>
      <c r="I426" s="1" t="s">
        <v>1801</v>
      </c>
      <c r="J426" s="1" t="s">
        <v>20</v>
      </c>
      <c r="K426" s="3">
        <v>12.98</v>
      </c>
      <c r="L426">
        <v>3</v>
      </c>
      <c r="M426" s="3">
        <v>38.94</v>
      </c>
      <c r="N426" s="1" t="s">
        <v>21</v>
      </c>
      <c r="O426" s="1" t="s">
        <v>193</v>
      </c>
    </row>
    <row r="427" spans="1:15" x14ac:dyDescent="0.3">
      <c r="A427" s="1" t="s">
        <v>1802</v>
      </c>
      <c r="B427" s="2">
        <v>45195</v>
      </c>
      <c r="C427" s="1" t="s">
        <v>6671</v>
      </c>
      <c r="D427" s="1" t="s">
        <v>60</v>
      </c>
      <c r="E427">
        <v>2023</v>
      </c>
      <c r="F427" s="1" t="s">
        <v>1524</v>
      </c>
      <c r="G427" s="1" t="s">
        <v>1525</v>
      </c>
      <c r="H427" s="1" t="s">
        <v>1306</v>
      </c>
      <c r="I427" s="1" t="s">
        <v>1307</v>
      </c>
      <c r="J427" s="1" t="s">
        <v>20</v>
      </c>
      <c r="K427" s="3">
        <v>38.81</v>
      </c>
      <c r="L427">
        <v>3</v>
      </c>
      <c r="M427" s="3">
        <v>116.43</v>
      </c>
      <c r="N427" s="1" t="s">
        <v>21</v>
      </c>
      <c r="O427" s="1" t="s">
        <v>80</v>
      </c>
    </row>
    <row r="428" spans="1:15" x14ac:dyDescent="0.3">
      <c r="A428" s="1" t="s">
        <v>1803</v>
      </c>
      <c r="B428" s="2">
        <v>45122</v>
      </c>
      <c r="C428" s="1" t="s">
        <v>6673</v>
      </c>
      <c r="D428" s="1" t="s">
        <v>32</v>
      </c>
      <c r="E428">
        <v>2023</v>
      </c>
      <c r="F428" s="1" t="s">
        <v>1804</v>
      </c>
      <c r="G428" s="1" t="s">
        <v>1805</v>
      </c>
      <c r="H428" s="1" t="s">
        <v>1806</v>
      </c>
      <c r="I428" s="1" t="s">
        <v>1807</v>
      </c>
      <c r="J428" s="1" t="s">
        <v>20</v>
      </c>
      <c r="K428" s="3">
        <v>13.02</v>
      </c>
      <c r="L428">
        <v>4</v>
      </c>
      <c r="M428" s="3">
        <v>52.08</v>
      </c>
      <c r="N428" s="1" t="s">
        <v>6669</v>
      </c>
      <c r="O428" s="1" t="s">
        <v>22</v>
      </c>
    </row>
    <row r="429" spans="1:15" x14ac:dyDescent="0.3">
      <c r="A429" s="1" t="s">
        <v>1808</v>
      </c>
      <c r="B429" s="2">
        <v>45703</v>
      </c>
      <c r="C429" s="1" t="s">
        <v>6673</v>
      </c>
      <c r="D429" s="1" t="s">
        <v>39</v>
      </c>
      <c r="E429">
        <v>2025</v>
      </c>
      <c r="F429" s="1" t="s">
        <v>275</v>
      </c>
      <c r="G429" s="1" t="s">
        <v>276</v>
      </c>
      <c r="H429" s="1" t="s">
        <v>1155</v>
      </c>
      <c r="I429" s="1" t="s">
        <v>1809</v>
      </c>
      <c r="J429" s="1" t="s">
        <v>20</v>
      </c>
      <c r="K429" s="3">
        <v>40.159999999999997</v>
      </c>
      <c r="L429">
        <v>2</v>
      </c>
      <c r="M429" s="3">
        <v>80.319999999999993</v>
      </c>
      <c r="N429" s="1" t="s">
        <v>21</v>
      </c>
      <c r="O429" s="1" t="s">
        <v>44</v>
      </c>
    </row>
    <row r="430" spans="1:15" x14ac:dyDescent="0.3">
      <c r="A430" s="1" t="s">
        <v>1810</v>
      </c>
      <c r="B430" s="2">
        <v>45609</v>
      </c>
      <c r="C430" s="1" t="s">
        <v>6670</v>
      </c>
      <c r="D430" s="1" t="s">
        <v>54</v>
      </c>
      <c r="E430">
        <v>2024</v>
      </c>
      <c r="F430" s="1" t="s">
        <v>335</v>
      </c>
      <c r="G430" s="1" t="s">
        <v>1811</v>
      </c>
      <c r="H430" s="1" t="s">
        <v>1812</v>
      </c>
      <c r="I430" s="1" t="s">
        <v>1813</v>
      </c>
      <c r="J430" s="1" t="s">
        <v>70</v>
      </c>
      <c r="K430" s="3">
        <v>39.58</v>
      </c>
      <c r="L430">
        <v>5</v>
      </c>
      <c r="M430" s="3">
        <v>197.9</v>
      </c>
      <c r="N430" s="1" t="s">
        <v>29</v>
      </c>
      <c r="O430" s="1" t="s">
        <v>37</v>
      </c>
    </row>
    <row r="431" spans="1:15" x14ac:dyDescent="0.3">
      <c r="A431" s="1" t="s">
        <v>1814</v>
      </c>
      <c r="B431" s="2">
        <v>45449</v>
      </c>
      <c r="C431" s="1" t="s">
        <v>6672</v>
      </c>
      <c r="D431" s="1" t="s">
        <v>24</v>
      </c>
      <c r="E431">
        <v>2024</v>
      </c>
      <c r="F431" s="1" t="s">
        <v>1815</v>
      </c>
      <c r="G431" s="1" t="s">
        <v>1816</v>
      </c>
      <c r="H431" s="1" t="s">
        <v>393</v>
      </c>
      <c r="I431" s="1" t="s">
        <v>394</v>
      </c>
      <c r="J431" s="1" t="s">
        <v>20</v>
      </c>
      <c r="K431" s="3">
        <v>37.75</v>
      </c>
      <c r="L431">
        <v>5</v>
      </c>
      <c r="M431" s="3">
        <v>188.75</v>
      </c>
      <c r="N431" s="1" t="s">
        <v>6669</v>
      </c>
      <c r="O431" s="1" t="s">
        <v>193</v>
      </c>
    </row>
    <row r="432" spans="1:15" x14ac:dyDescent="0.3">
      <c r="A432" s="1" t="s">
        <v>1817</v>
      </c>
      <c r="B432" s="2">
        <v>44997</v>
      </c>
      <c r="C432" s="1" t="s">
        <v>6666</v>
      </c>
      <c r="D432" s="1" t="s">
        <v>15</v>
      </c>
      <c r="E432">
        <v>2023</v>
      </c>
      <c r="F432" s="1" t="s">
        <v>1271</v>
      </c>
      <c r="G432" s="1" t="s">
        <v>1272</v>
      </c>
      <c r="H432" s="1" t="s">
        <v>197</v>
      </c>
      <c r="I432" s="1" t="s">
        <v>198</v>
      </c>
      <c r="J432" s="1" t="s">
        <v>20</v>
      </c>
      <c r="K432" s="3">
        <v>8.52</v>
      </c>
      <c r="L432">
        <v>4</v>
      </c>
      <c r="M432" s="3">
        <v>34.08</v>
      </c>
      <c r="N432" s="1" t="s">
        <v>21</v>
      </c>
      <c r="O432" s="1" t="s">
        <v>22</v>
      </c>
    </row>
    <row r="433" spans="1:15" x14ac:dyDescent="0.3">
      <c r="A433" s="1" t="s">
        <v>1818</v>
      </c>
      <c r="B433" s="2">
        <v>45319</v>
      </c>
      <c r="C433" s="1" t="s">
        <v>6666</v>
      </c>
      <c r="D433" s="1" t="s">
        <v>210</v>
      </c>
      <c r="E433">
        <v>2024</v>
      </c>
      <c r="F433" s="1" t="s">
        <v>1819</v>
      </c>
      <c r="G433" s="1" t="s">
        <v>1820</v>
      </c>
      <c r="H433" s="1" t="s">
        <v>1821</v>
      </c>
      <c r="I433" s="1" t="s">
        <v>1822</v>
      </c>
      <c r="J433" s="1" t="s">
        <v>20</v>
      </c>
      <c r="K433" s="3">
        <v>25.61</v>
      </c>
      <c r="L433">
        <v>1</v>
      </c>
      <c r="M433" s="3">
        <v>25.61</v>
      </c>
      <c r="N433" s="1" t="s">
        <v>29</v>
      </c>
      <c r="O433" s="1" t="s">
        <v>22</v>
      </c>
    </row>
    <row r="434" spans="1:15" x14ac:dyDescent="0.3">
      <c r="A434" s="1" t="s">
        <v>1823</v>
      </c>
      <c r="B434" s="2">
        <v>45878</v>
      </c>
      <c r="C434" s="1" t="s">
        <v>6673</v>
      </c>
      <c r="D434" s="1" t="s">
        <v>90</v>
      </c>
      <c r="E434">
        <v>2025</v>
      </c>
      <c r="F434" s="1" t="s">
        <v>414</v>
      </c>
      <c r="G434" s="1" t="s">
        <v>1824</v>
      </c>
      <c r="H434" s="1" t="s">
        <v>1825</v>
      </c>
      <c r="I434" s="1" t="s">
        <v>1826</v>
      </c>
      <c r="J434" s="1" t="s">
        <v>51</v>
      </c>
      <c r="K434" s="3">
        <v>38.76</v>
      </c>
      <c r="L434">
        <v>1</v>
      </c>
      <c r="M434" s="3">
        <v>38.76</v>
      </c>
      <c r="N434" s="1" t="s">
        <v>29</v>
      </c>
      <c r="O434" s="1" t="s">
        <v>95</v>
      </c>
    </row>
    <row r="435" spans="1:15" x14ac:dyDescent="0.3">
      <c r="A435" s="1" t="s">
        <v>1827</v>
      </c>
      <c r="B435" s="2">
        <v>45298</v>
      </c>
      <c r="C435" s="1" t="s">
        <v>6666</v>
      </c>
      <c r="D435" s="1" t="s">
        <v>210</v>
      </c>
      <c r="E435">
        <v>2024</v>
      </c>
      <c r="F435" s="1" t="s">
        <v>476</v>
      </c>
      <c r="G435" s="1" t="s">
        <v>477</v>
      </c>
      <c r="H435" s="1" t="s">
        <v>1155</v>
      </c>
      <c r="I435" s="1" t="s">
        <v>1828</v>
      </c>
      <c r="J435" s="1" t="s">
        <v>20</v>
      </c>
      <c r="K435" s="3">
        <v>40.26</v>
      </c>
      <c r="L435">
        <v>2</v>
      </c>
      <c r="M435" s="3">
        <v>80.52</v>
      </c>
      <c r="N435" s="1" t="s">
        <v>6669</v>
      </c>
      <c r="O435" s="1" t="s">
        <v>22</v>
      </c>
    </row>
    <row r="436" spans="1:15" x14ac:dyDescent="0.3">
      <c r="A436" s="1" t="s">
        <v>1829</v>
      </c>
      <c r="B436" s="2">
        <v>44959</v>
      </c>
      <c r="C436" s="1" t="s">
        <v>6672</v>
      </c>
      <c r="D436" s="1" t="s">
        <v>39</v>
      </c>
      <c r="E436">
        <v>2023</v>
      </c>
      <c r="F436" s="1" t="s">
        <v>1830</v>
      </c>
      <c r="G436" s="1" t="s">
        <v>1831</v>
      </c>
      <c r="H436" s="1" t="s">
        <v>1832</v>
      </c>
      <c r="I436" s="1" t="s">
        <v>1833</v>
      </c>
      <c r="J436" s="1" t="s">
        <v>20</v>
      </c>
      <c r="K436" s="3">
        <v>25.97</v>
      </c>
      <c r="L436">
        <v>4</v>
      </c>
      <c r="M436" s="3">
        <v>103.88</v>
      </c>
      <c r="N436" s="1" t="s">
        <v>6669</v>
      </c>
      <c r="O436" s="1" t="s">
        <v>30</v>
      </c>
    </row>
    <row r="437" spans="1:15" x14ac:dyDescent="0.3">
      <c r="A437" s="1" t="s">
        <v>1834</v>
      </c>
      <c r="B437" s="2">
        <v>45321</v>
      </c>
      <c r="C437" s="1" t="s">
        <v>6671</v>
      </c>
      <c r="D437" s="1" t="s">
        <v>210</v>
      </c>
      <c r="E437">
        <v>2024</v>
      </c>
      <c r="F437" s="1" t="s">
        <v>340</v>
      </c>
      <c r="G437" s="1" t="s">
        <v>341</v>
      </c>
      <c r="H437" s="1" t="s">
        <v>73</v>
      </c>
      <c r="I437" s="1" t="s">
        <v>74</v>
      </c>
      <c r="J437" s="1" t="s">
        <v>87</v>
      </c>
      <c r="K437" s="3">
        <v>21.69</v>
      </c>
      <c r="L437">
        <v>3</v>
      </c>
      <c r="M437" s="3">
        <v>65.069999999999993</v>
      </c>
      <c r="N437" s="1" t="s">
        <v>21</v>
      </c>
      <c r="O437" s="1" t="s">
        <v>22</v>
      </c>
    </row>
    <row r="438" spans="1:15" x14ac:dyDescent="0.3">
      <c r="A438" s="1" t="s">
        <v>1835</v>
      </c>
      <c r="B438" s="2">
        <v>45377</v>
      </c>
      <c r="C438" s="1" t="s">
        <v>6671</v>
      </c>
      <c r="D438" s="1" t="s">
        <v>15</v>
      </c>
      <c r="E438">
        <v>2024</v>
      </c>
      <c r="F438" s="1" t="s">
        <v>1836</v>
      </c>
      <c r="G438" s="1" t="s">
        <v>1837</v>
      </c>
      <c r="H438" s="1" t="s">
        <v>752</v>
      </c>
      <c r="I438" s="1" t="s">
        <v>1838</v>
      </c>
      <c r="J438" s="1" t="s">
        <v>87</v>
      </c>
      <c r="K438" s="3">
        <v>24.5</v>
      </c>
      <c r="L438">
        <v>4</v>
      </c>
      <c r="M438" s="3">
        <v>98</v>
      </c>
      <c r="N438" s="1" t="s">
        <v>21</v>
      </c>
      <c r="O438" s="1" t="s">
        <v>193</v>
      </c>
    </row>
    <row r="439" spans="1:15" x14ac:dyDescent="0.3">
      <c r="A439" s="1" t="s">
        <v>1839</v>
      </c>
      <c r="B439" s="2">
        <v>45365</v>
      </c>
      <c r="C439" s="1" t="s">
        <v>6672</v>
      </c>
      <c r="D439" s="1" t="s">
        <v>15</v>
      </c>
      <c r="E439">
        <v>2024</v>
      </c>
      <c r="F439" s="1" t="s">
        <v>1840</v>
      </c>
      <c r="G439" s="1" t="s">
        <v>1841</v>
      </c>
      <c r="H439" s="1" t="s">
        <v>554</v>
      </c>
      <c r="I439" s="1" t="s">
        <v>1116</v>
      </c>
      <c r="J439" s="1" t="s">
        <v>70</v>
      </c>
      <c r="K439" s="3">
        <v>47</v>
      </c>
      <c r="L439">
        <v>4</v>
      </c>
      <c r="M439" s="3">
        <v>188</v>
      </c>
      <c r="N439" s="1" t="s">
        <v>21</v>
      </c>
      <c r="O439" s="1" t="s">
        <v>95</v>
      </c>
    </row>
    <row r="440" spans="1:15" x14ac:dyDescent="0.3">
      <c r="A440" s="1" t="s">
        <v>1842</v>
      </c>
      <c r="B440" s="2">
        <v>45593</v>
      </c>
      <c r="C440" s="1" t="s">
        <v>6667</v>
      </c>
      <c r="D440" s="1" t="s">
        <v>133</v>
      </c>
      <c r="E440">
        <v>2024</v>
      </c>
      <c r="F440" s="1" t="s">
        <v>636</v>
      </c>
      <c r="G440" s="1" t="s">
        <v>637</v>
      </c>
      <c r="H440" s="1" t="s">
        <v>1843</v>
      </c>
      <c r="I440" s="1" t="s">
        <v>1844</v>
      </c>
      <c r="J440" s="1" t="s">
        <v>20</v>
      </c>
      <c r="K440" s="3">
        <v>39.22</v>
      </c>
      <c r="L440">
        <v>2</v>
      </c>
      <c r="M440" s="3">
        <v>78.44</v>
      </c>
      <c r="N440" s="1" t="s">
        <v>21</v>
      </c>
      <c r="O440" s="1" t="s">
        <v>22</v>
      </c>
    </row>
    <row r="441" spans="1:15" x14ac:dyDescent="0.3">
      <c r="A441" s="1" t="s">
        <v>1845</v>
      </c>
      <c r="B441" s="2">
        <v>44963</v>
      </c>
      <c r="C441" s="1" t="s">
        <v>6667</v>
      </c>
      <c r="D441" s="1" t="s">
        <v>39</v>
      </c>
      <c r="E441">
        <v>2023</v>
      </c>
      <c r="F441" s="1" t="s">
        <v>1846</v>
      </c>
      <c r="G441" s="1" t="s">
        <v>1847</v>
      </c>
      <c r="H441" s="1" t="s">
        <v>1848</v>
      </c>
      <c r="I441" s="1" t="s">
        <v>1849</v>
      </c>
      <c r="J441" s="1" t="s">
        <v>70</v>
      </c>
      <c r="K441" s="3">
        <v>13.71</v>
      </c>
      <c r="L441">
        <v>2</v>
      </c>
      <c r="M441" s="3">
        <v>27.42</v>
      </c>
      <c r="N441" s="1" t="s">
        <v>6669</v>
      </c>
      <c r="O441" s="1" t="s">
        <v>30</v>
      </c>
    </row>
    <row r="442" spans="1:15" x14ac:dyDescent="0.3">
      <c r="A442" s="1" t="s">
        <v>1850</v>
      </c>
      <c r="B442" s="2">
        <v>45382</v>
      </c>
      <c r="C442" s="1" t="s">
        <v>6666</v>
      </c>
      <c r="D442" s="1" t="s">
        <v>15</v>
      </c>
      <c r="E442">
        <v>2024</v>
      </c>
      <c r="F442" s="1" t="s">
        <v>326</v>
      </c>
      <c r="G442" s="1" t="s">
        <v>1851</v>
      </c>
      <c r="H442" s="1" t="s">
        <v>1219</v>
      </c>
      <c r="I442" s="1" t="s">
        <v>1220</v>
      </c>
      <c r="J442" s="1" t="s">
        <v>20</v>
      </c>
      <c r="K442" s="3">
        <v>20.43</v>
      </c>
      <c r="L442">
        <v>2</v>
      </c>
      <c r="M442" s="3">
        <v>40.86</v>
      </c>
      <c r="N442" s="1" t="s">
        <v>88</v>
      </c>
      <c r="O442" s="1" t="s">
        <v>193</v>
      </c>
    </row>
    <row r="443" spans="1:15" x14ac:dyDescent="0.3">
      <c r="A443" s="1" t="s">
        <v>1852</v>
      </c>
      <c r="B443" s="2">
        <v>45579</v>
      </c>
      <c r="C443" s="1" t="s">
        <v>6667</v>
      </c>
      <c r="D443" s="1" t="s">
        <v>133</v>
      </c>
      <c r="E443">
        <v>2024</v>
      </c>
      <c r="F443" s="1" t="s">
        <v>1133</v>
      </c>
      <c r="G443" s="1" t="s">
        <v>1134</v>
      </c>
      <c r="H443" s="1" t="s">
        <v>398</v>
      </c>
      <c r="I443" s="1" t="s">
        <v>399</v>
      </c>
      <c r="J443" s="1" t="s">
        <v>70</v>
      </c>
      <c r="K443" s="3">
        <v>25.49</v>
      </c>
      <c r="L443">
        <v>4</v>
      </c>
      <c r="M443" s="3">
        <v>101.96</v>
      </c>
      <c r="N443" s="1" t="s">
        <v>6669</v>
      </c>
      <c r="O443" s="1" t="s">
        <v>30</v>
      </c>
    </row>
    <row r="444" spans="1:15" x14ac:dyDescent="0.3">
      <c r="A444" s="1" t="s">
        <v>1853</v>
      </c>
      <c r="B444" s="2">
        <v>45532</v>
      </c>
      <c r="C444" s="1" t="s">
        <v>6670</v>
      </c>
      <c r="D444" s="1" t="s">
        <v>90</v>
      </c>
      <c r="E444">
        <v>2024</v>
      </c>
      <c r="F444" s="1" t="s">
        <v>1621</v>
      </c>
      <c r="G444" s="1" t="s">
        <v>1622</v>
      </c>
      <c r="H444" s="1" t="s">
        <v>375</v>
      </c>
      <c r="I444" s="1" t="s">
        <v>1854</v>
      </c>
      <c r="J444" s="1" t="s">
        <v>87</v>
      </c>
      <c r="K444" s="3">
        <v>11.76</v>
      </c>
      <c r="L444">
        <v>1</v>
      </c>
      <c r="M444" s="3">
        <v>11.76</v>
      </c>
      <c r="N444" s="1" t="s">
        <v>88</v>
      </c>
      <c r="O444" s="1" t="s">
        <v>44</v>
      </c>
    </row>
    <row r="445" spans="1:15" x14ac:dyDescent="0.3">
      <c r="A445" s="1" t="s">
        <v>1855</v>
      </c>
      <c r="B445" s="2">
        <v>45826</v>
      </c>
      <c r="C445" s="1" t="s">
        <v>6670</v>
      </c>
      <c r="D445" s="1" t="s">
        <v>24</v>
      </c>
      <c r="E445">
        <v>2025</v>
      </c>
      <c r="F445" s="1" t="s">
        <v>1408</v>
      </c>
      <c r="G445" s="1" t="s">
        <v>1409</v>
      </c>
      <c r="H445" s="1" t="s">
        <v>1856</v>
      </c>
      <c r="I445" s="1" t="s">
        <v>1857</v>
      </c>
      <c r="J445" s="1" t="s">
        <v>87</v>
      </c>
      <c r="K445" s="3">
        <v>10.1</v>
      </c>
      <c r="L445">
        <v>4</v>
      </c>
      <c r="M445" s="3">
        <v>40.4</v>
      </c>
      <c r="N445" s="1" t="s">
        <v>21</v>
      </c>
      <c r="O445" s="1" t="s">
        <v>44</v>
      </c>
    </row>
    <row r="446" spans="1:15" x14ac:dyDescent="0.3">
      <c r="A446" s="1" t="s">
        <v>1858</v>
      </c>
      <c r="B446" s="2">
        <v>45201</v>
      </c>
      <c r="C446" s="1" t="s">
        <v>6667</v>
      </c>
      <c r="D446" s="1" t="s">
        <v>133</v>
      </c>
      <c r="E446">
        <v>2023</v>
      </c>
      <c r="F446" s="1" t="s">
        <v>33</v>
      </c>
      <c r="G446" s="1" t="s">
        <v>34</v>
      </c>
      <c r="H446" s="1" t="s">
        <v>1859</v>
      </c>
      <c r="I446" s="1" t="s">
        <v>1860</v>
      </c>
      <c r="J446" s="1" t="s">
        <v>51</v>
      </c>
      <c r="K446" s="3">
        <v>47.28</v>
      </c>
      <c r="L446">
        <v>2</v>
      </c>
      <c r="M446" s="3">
        <v>94.56</v>
      </c>
      <c r="N446" s="1" t="s">
        <v>6669</v>
      </c>
      <c r="O446" s="1" t="s">
        <v>30</v>
      </c>
    </row>
    <row r="447" spans="1:15" x14ac:dyDescent="0.3">
      <c r="A447" s="1" t="s">
        <v>1861</v>
      </c>
      <c r="B447" s="2">
        <v>44966</v>
      </c>
      <c r="C447" s="1" t="s">
        <v>6672</v>
      </c>
      <c r="D447" s="1" t="s">
        <v>39</v>
      </c>
      <c r="E447">
        <v>2023</v>
      </c>
      <c r="F447" s="1" t="s">
        <v>631</v>
      </c>
      <c r="G447" s="1" t="s">
        <v>632</v>
      </c>
      <c r="H447" s="1" t="s">
        <v>1862</v>
      </c>
      <c r="I447" s="1" t="s">
        <v>1863</v>
      </c>
      <c r="J447" s="1" t="s">
        <v>51</v>
      </c>
      <c r="K447" s="3">
        <v>47.6</v>
      </c>
      <c r="L447">
        <v>5</v>
      </c>
      <c r="M447" s="3">
        <v>238</v>
      </c>
      <c r="N447" s="1" t="s">
        <v>29</v>
      </c>
      <c r="O447" s="1" t="s">
        <v>80</v>
      </c>
    </row>
    <row r="448" spans="1:15" x14ac:dyDescent="0.3">
      <c r="A448" s="1" t="s">
        <v>1864</v>
      </c>
      <c r="B448" s="2">
        <v>45068</v>
      </c>
      <c r="C448" s="1" t="s">
        <v>6667</v>
      </c>
      <c r="D448" s="1" t="s">
        <v>46</v>
      </c>
      <c r="E448">
        <v>2023</v>
      </c>
      <c r="F448" s="1" t="s">
        <v>1304</v>
      </c>
      <c r="G448" s="1" t="s">
        <v>1865</v>
      </c>
      <c r="H448" s="1" t="s">
        <v>1866</v>
      </c>
      <c r="I448" s="1" t="s">
        <v>1867</v>
      </c>
      <c r="J448" s="1" t="s">
        <v>51</v>
      </c>
      <c r="K448" s="3">
        <v>45.59</v>
      </c>
      <c r="L448">
        <v>4</v>
      </c>
      <c r="M448" s="3">
        <v>182.36</v>
      </c>
      <c r="N448" s="1" t="s">
        <v>29</v>
      </c>
      <c r="O448" s="1" t="s">
        <v>30</v>
      </c>
    </row>
    <row r="449" spans="1:15" x14ac:dyDescent="0.3">
      <c r="A449" s="1" t="s">
        <v>1868</v>
      </c>
      <c r="B449" s="2">
        <v>44972</v>
      </c>
      <c r="C449" s="1" t="s">
        <v>6670</v>
      </c>
      <c r="D449" s="1" t="s">
        <v>39</v>
      </c>
      <c r="E449">
        <v>2023</v>
      </c>
      <c r="F449" s="1" t="s">
        <v>829</v>
      </c>
      <c r="G449" s="1" t="s">
        <v>1869</v>
      </c>
      <c r="H449" s="1" t="s">
        <v>1185</v>
      </c>
      <c r="I449" s="1" t="s">
        <v>1870</v>
      </c>
      <c r="J449" s="1" t="s">
        <v>20</v>
      </c>
      <c r="K449" s="3">
        <v>9.89</v>
      </c>
      <c r="L449">
        <v>1</v>
      </c>
      <c r="M449" s="3">
        <v>9.89</v>
      </c>
      <c r="N449" s="1" t="s">
        <v>6669</v>
      </c>
      <c r="O449" s="1" t="s">
        <v>22</v>
      </c>
    </row>
    <row r="450" spans="1:15" x14ac:dyDescent="0.3">
      <c r="A450" s="1" t="s">
        <v>1871</v>
      </c>
      <c r="B450" s="2">
        <v>45033</v>
      </c>
      <c r="C450" s="1" t="s">
        <v>6667</v>
      </c>
      <c r="D450" s="1" t="s">
        <v>82</v>
      </c>
      <c r="E450">
        <v>2023</v>
      </c>
      <c r="F450" s="1" t="s">
        <v>578</v>
      </c>
      <c r="G450" s="1" t="s">
        <v>1872</v>
      </c>
      <c r="H450" s="1" t="s">
        <v>568</v>
      </c>
      <c r="I450" s="1" t="s">
        <v>1873</v>
      </c>
      <c r="J450" s="1" t="s">
        <v>87</v>
      </c>
      <c r="K450" s="3">
        <v>46.51</v>
      </c>
      <c r="L450">
        <v>5</v>
      </c>
      <c r="M450" s="3">
        <v>232.55</v>
      </c>
      <c r="N450" s="1" t="s">
        <v>88</v>
      </c>
      <c r="O450" s="1" t="s">
        <v>37</v>
      </c>
    </row>
    <row r="451" spans="1:15" x14ac:dyDescent="0.3">
      <c r="A451" s="1" t="s">
        <v>1874</v>
      </c>
      <c r="B451" s="2">
        <v>45582</v>
      </c>
      <c r="C451" s="1" t="s">
        <v>6672</v>
      </c>
      <c r="D451" s="1" t="s">
        <v>133</v>
      </c>
      <c r="E451">
        <v>2024</v>
      </c>
      <c r="F451" s="1" t="s">
        <v>1503</v>
      </c>
      <c r="G451" s="1" t="s">
        <v>1875</v>
      </c>
      <c r="H451" s="1" t="s">
        <v>856</v>
      </c>
      <c r="I451" s="1" t="s">
        <v>857</v>
      </c>
      <c r="J451" s="1" t="s">
        <v>70</v>
      </c>
      <c r="K451" s="3">
        <v>46.71</v>
      </c>
      <c r="L451">
        <v>4</v>
      </c>
      <c r="M451" s="3">
        <v>186.84</v>
      </c>
      <c r="N451" s="1" t="s">
        <v>21</v>
      </c>
      <c r="O451" s="1" t="s">
        <v>37</v>
      </c>
    </row>
    <row r="452" spans="1:15" x14ac:dyDescent="0.3">
      <c r="A452" s="1" t="s">
        <v>1876</v>
      </c>
      <c r="B452" s="2">
        <v>45269</v>
      </c>
      <c r="C452" s="1" t="s">
        <v>6673</v>
      </c>
      <c r="D452" s="1" t="s">
        <v>107</v>
      </c>
      <c r="E452">
        <v>2023</v>
      </c>
      <c r="F452" s="1" t="s">
        <v>1877</v>
      </c>
      <c r="G452" s="1" t="s">
        <v>1878</v>
      </c>
      <c r="H452" s="1" t="s">
        <v>1879</v>
      </c>
      <c r="I452" s="1" t="s">
        <v>1880</v>
      </c>
      <c r="J452" s="1" t="s">
        <v>87</v>
      </c>
      <c r="K452" s="3">
        <v>21.4</v>
      </c>
      <c r="L452">
        <v>1</v>
      </c>
      <c r="M452" s="3">
        <v>21.4</v>
      </c>
      <c r="N452" s="1" t="s">
        <v>29</v>
      </c>
      <c r="O452" s="1" t="s">
        <v>80</v>
      </c>
    </row>
    <row r="453" spans="1:15" x14ac:dyDescent="0.3">
      <c r="A453" s="1" t="s">
        <v>1881</v>
      </c>
      <c r="B453" s="2">
        <v>45088</v>
      </c>
      <c r="C453" s="1" t="s">
        <v>6666</v>
      </c>
      <c r="D453" s="1" t="s">
        <v>24</v>
      </c>
      <c r="E453">
        <v>2023</v>
      </c>
      <c r="F453" s="1" t="s">
        <v>1465</v>
      </c>
      <c r="G453" s="1" t="s">
        <v>1882</v>
      </c>
      <c r="H453" s="1" t="s">
        <v>1825</v>
      </c>
      <c r="I453" s="1" t="s">
        <v>1826</v>
      </c>
      <c r="J453" s="1" t="s">
        <v>87</v>
      </c>
      <c r="K453" s="3">
        <v>47.62</v>
      </c>
      <c r="L453">
        <v>2</v>
      </c>
      <c r="M453" s="3">
        <v>95.24</v>
      </c>
      <c r="N453" s="1" t="s">
        <v>29</v>
      </c>
      <c r="O453" s="1" t="s">
        <v>44</v>
      </c>
    </row>
    <row r="454" spans="1:15" x14ac:dyDescent="0.3">
      <c r="A454" s="1" t="s">
        <v>1883</v>
      </c>
      <c r="B454" s="2">
        <v>44943</v>
      </c>
      <c r="C454" s="1" t="s">
        <v>6671</v>
      </c>
      <c r="D454" s="1" t="s">
        <v>210</v>
      </c>
      <c r="E454">
        <v>2023</v>
      </c>
      <c r="F454" s="1" t="s">
        <v>1884</v>
      </c>
      <c r="G454" s="1" t="s">
        <v>1885</v>
      </c>
      <c r="H454" s="1" t="s">
        <v>1886</v>
      </c>
      <c r="I454" s="1" t="s">
        <v>1887</v>
      </c>
      <c r="J454" s="1" t="s">
        <v>51</v>
      </c>
      <c r="K454" s="3">
        <v>8.84</v>
      </c>
      <c r="L454">
        <v>1</v>
      </c>
      <c r="M454" s="3">
        <v>8.84</v>
      </c>
      <c r="N454" s="1" t="s">
        <v>21</v>
      </c>
      <c r="O454" s="1" t="s">
        <v>52</v>
      </c>
    </row>
    <row r="455" spans="1:15" x14ac:dyDescent="0.3">
      <c r="A455" s="1" t="s">
        <v>1888</v>
      </c>
      <c r="B455" s="2">
        <v>44966</v>
      </c>
      <c r="C455" s="1" t="s">
        <v>6672</v>
      </c>
      <c r="D455" s="1" t="s">
        <v>39</v>
      </c>
      <c r="E455">
        <v>2023</v>
      </c>
      <c r="F455" s="1" t="s">
        <v>419</v>
      </c>
      <c r="G455" s="1" t="s">
        <v>1889</v>
      </c>
      <c r="H455" s="1" t="s">
        <v>1890</v>
      </c>
      <c r="I455" s="1" t="s">
        <v>1891</v>
      </c>
      <c r="J455" s="1" t="s">
        <v>70</v>
      </c>
      <c r="K455" s="3">
        <v>25.58</v>
      </c>
      <c r="L455">
        <v>5</v>
      </c>
      <c r="M455" s="3">
        <v>127.9</v>
      </c>
      <c r="N455" s="1" t="s">
        <v>29</v>
      </c>
      <c r="O455" s="1" t="s">
        <v>30</v>
      </c>
    </row>
    <row r="456" spans="1:15" x14ac:dyDescent="0.3">
      <c r="A456" s="1" t="s">
        <v>1892</v>
      </c>
      <c r="B456" s="2">
        <v>45082</v>
      </c>
      <c r="C456" s="1" t="s">
        <v>6667</v>
      </c>
      <c r="D456" s="1" t="s">
        <v>24</v>
      </c>
      <c r="E456">
        <v>2023</v>
      </c>
      <c r="F456" s="1" t="s">
        <v>939</v>
      </c>
      <c r="G456" s="1" t="s">
        <v>1893</v>
      </c>
      <c r="H456" s="1" t="s">
        <v>1894</v>
      </c>
      <c r="I456" s="1" t="s">
        <v>1895</v>
      </c>
      <c r="J456" s="1" t="s">
        <v>20</v>
      </c>
      <c r="K456" s="3">
        <v>17.82</v>
      </c>
      <c r="L456">
        <v>2</v>
      </c>
      <c r="M456" s="3">
        <v>35.64</v>
      </c>
      <c r="N456" s="1" t="s">
        <v>88</v>
      </c>
      <c r="O456" s="1" t="s">
        <v>44</v>
      </c>
    </row>
    <row r="457" spans="1:15" x14ac:dyDescent="0.3">
      <c r="A457" s="1" t="s">
        <v>1896</v>
      </c>
      <c r="B457" s="2">
        <v>45845</v>
      </c>
      <c r="C457" s="1" t="s">
        <v>6667</v>
      </c>
      <c r="D457" s="1" t="s">
        <v>32</v>
      </c>
      <c r="E457">
        <v>2025</v>
      </c>
      <c r="F457" s="1" t="s">
        <v>1897</v>
      </c>
      <c r="G457" s="1" t="s">
        <v>1898</v>
      </c>
      <c r="H457" s="1" t="s">
        <v>1899</v>
      </c>
      <c r="I457" s="1" t="s">
        <v>1900</v>
      </c>
      <c r="J457" s="1" t="s">
        <v>70</v>
      </c>
      <c r="K457" s="3">
        <v>19.11</v>
      </c>
      <c r="L457">
        <v>3</v>
      </c>
      <c r="M457" s="3">
        <v>57.33</v>
      </c>
      <c r="N457" s="1" t="s">
        <v>21</v>
      </c>
      <c r="O457" s="1" t="s">
        <v>22</v>
      </c>
    </row>
    <row r="458" spans="1:15" x14ac:dyDescent="0.3">
      <c r="A458" s="1" t="s">
        <v>1901</v>
      </c>
      <c r="B458" s="2">
        <v>45230</v>
      </c>
      <c r="C458" s="1" t="s">
        <v>6671</v>
      </c>
      <c r="D458" s="1" t="s">
        <v>133</v>
      </c>
      <c r="E458">
        <v>2023</v>
      </c>
      <c r="F458" s="1" t="s">
        <v>1902</v>
      </c>
      <c r="G458" s="1" t="s">
        <v>1903</v>
      </c>
      <c r="H458" s="1" t="s">
        <v>1024</v>
      </c>
      <c r="I458" s="1" t="s">
        <v>1904</v>
      </c>
      <c r="J458" s="1" t="s">
        <v>20</v>
      </c>
      <c r="K458" s="3">
        <v>20.29</v>
      </c>
      <c r="L458">
        <v>4</v>
      </c>
      <c r="M458" s="3">
        <v>81.16</v>
      </c>
      <c r="N458" s="1" t="s">
        <v>29</v>
      </c>
      <c r="O458" s="1" t="s">
        <v>80</v>
      </c>
    </row>
    <row r="459" spans="1:15" x14ac:dyDescent="0.3">
      <c r="A459" s="1" t="s">
        <v>1905</v>
      </c>
      <c r="B459" s="2">
        <v>44869</v>
      </c>
      <c r="C459" s="1" t="s">
        <v>6668</v>
      </c>
      <c r="D459" s="1" t="s">
        <v>54</v>
      </c>
      <c r="E459">
        <v>2022</v>
      </c>
      <c r="F459" s="1" t="s">
        <v>1906</v>
      </c>
      <c r="G459" s="1" t="s">
        <v>1907</v>
      </c>
      <c r="H459" s="1" t="s">
        <v>1908</v>
      </c>
      <c r="I459" s="1" t="s">
        <v>1909</v>
      </c>
      <c r="J459" s="1" t="s">
        <v>70</v>
      </c>
      <c r="K459" s="3">
        <v>51.5</v>
      </c>
      <c r="L459">
        <v>5</v>
      </c>
      <c r="M459" s="3">
        <v>257.5</v>
      </c>
      <c r="N459" s="1" t="s">
        <v>6669</v>
      </c>
      <c r="O459" s="1" t="s">
        <v>37</v>
      </c>
    </row>
    <row r="460" spans="1:15" x14ac:dyDescent="0.3">
      <c r="A460" s="1" t="s">
        <v>1910</v>
      </c>
      <c r="B460" s="2">
        <v>44941</v>
      </c>
      <c r="C460" s="1" t="s">
        <v>6666</v>
      </c>
      <c r="D460" s="1" t="s">
        <v>210</v>
      </c>
      <c r="E460">
        <v>2023</v>
      </c>
      <c r="F460" s="1" t="s">
        <v>275</v>
      </c>
      <c r="G460" s="1" t="s">
        <v>276</v>
      </c>
      <c r="H460" s="1" t="s">
        <v>1911</v>
      </c>
      <c r="I460" s="1" t="s">
        <v>1912</v>
      </c>
      <c r="J460" s="1" t="s">
        <v>70</v>
      </c>
      <c r="K460" s="3">
        <v>34.590000000000003</v>
      </c>
      <c r="L460">
        <v>1</v>
      </c>
      <c r="M460" s="3">
        <v>34.590000000000003</v>
      </c>
      <c r="N460" s="1" t="s">
        <v>6669</v>
      </c>
      <c r="O460" s="1" t="s">
        <v>22</v>
      </c>
    </row>
    <row r="461" spans="1:15" x14ac:dyDescent="0.3">
      <c r="A461" s="1" t="s">
        <v>1913</v>
      </c>
      <c r="B461" s="2">
        <v>45804</v>
      </c>
      <c r="C461" s="1" t="s">
        <v>6671</v>
      </c>
      <c r="D461" s="1" t="s">
        <v>46</v>
      </c>
      <c r="E461">
        <v>2025</v>
      </c>
      <c r="F461" s="1" t="s">
        <v>1914</v>
      </c>
      <c r="G461" s="1" t="s">
        <v>1915</v>
      </c>
      <c r="H461" s="1" t="s">
        <v>554</v>
      </c>
      <c r="I461" s="1" t="s">
        <v>1116</v>
      </c>
      <c r="J461" s="1" t="s">
        <v>20</v>
      </c>
      <c r="K461" s="3">
        <v>38.299999999999997</v>
      </c>
      <c r="L461">
        <v>4</v>
      </c>
      <c r="M461" s="3">
        <v>153.19999999999999</v>
      </c>
      <c r="N461" s="1" t="s">
        <v>21</v>
      </c>
      <c r="O461" s="1" t="s">
        <v>37</v>
      </c>
    </row>
    <row r="462" spans="1:15" x14ac:dyDescent="0.3">
      <c r="A462" s="1" t="s">
        <v>1916</v>
      </c>
      <c r="B462" s="2">
        <v>45706</v>
      </c>
      <c r="C462" s="1" t="s">
        <v>6671</v>
      </c>
      <c r="D462" s="1" t="s">
        <v>39</v>
      </c>
      <c r="E462">
        <v>2025</v>
      </c>
      <c r="F462" s="1" t="s">
        <v>1917</v>
      </c>
      <c r="G462" s="1" t="s">
        <v>1918</v>
      </c>
      <c r="H462" s="1" t="s">
        <v>1919</v>
      </c>
      <c r="I462" s="1" t="s">
        <v>1920</v>
      </c>
      <c r="J462" s="1" t="s">
        <v>20</v>
      </c>
      <c r="K462" s="3">
        <v>32.06</v>
      </c>
      <c r="L462">
        <v>2</v>
      </c>
      <c r="M462" s="3">
        <v>64.12</v>
      </c>
      <c r="N462" s="1" t="s">
        <v>6669</v>
      </c>
      <c r="O462" s="1" t="s">
        <v>22</v>
      </c>
    </row>
    <row r="463" spans="1:15" x14ac:dyDescent="0.3">
      <c r="A463" s="1" t="s">
        <v>1921</v>
      </c>
      <c r="B463" s="2">
        <v>45463</v>
      </c>
      <c r="C463" s="1" t="s">
        <v>6672</v>
      </c>
      <c r="D463" s="1" t="s">
        <v>24</v>
      </c>
      <c r="E463">
        <v>2024</v>
      </c>
      <c r="F463" s="1" t="s">
        <v>285</v>
      </c>
      <c r="G463" s="1" t="s">
        <v>1922</v>
      </c>
      <c r="H463" s="1" t="s">
        <v>262</v>
      </c>
      <c r="I463" s="1" t="s">
        <v>263</v>
      </c>
      <c r="J463" s="1" t="s">
        <v>70</v>
      </c>
      <c r="K463" s="3">
        <v>41.83</v>
      </c>
      <c r="L463">
        <v>2</v>
      </c>
      <c r="M463" s="3">
        <v>83.66</v>
      </c>
      <c r="N463" s="1" t="s">
        <v>21</v>
      </c>
      <c r="O463" s="1" t="s">
        <v>37</v>
      </c>
    </row>
    <row r="464" spans="1:15" x14ac:dyDescent="0.3">
      <c r="A464" s="1" t="s">
        <v>1923</v>
      </c>
      <c r="B464" s="2">
        <v>44886</v>
      </c>
      <c r="C464" s="1" t="s">
        <v>6667</v>
      </c>
      <c r="D464" s="1" t="s">
        <v>54</v>
      </c>
      <c r="E464">
        <v>2022</v>
      </c>
      <c r="F464" s="1" t="s">
        <v>1035</v>
      </c>
      <c r="G464" s="1" t="s">
        <v>1924</v>
      </c>
      <c r="H464" s="1" t="s">
        <v>430</v>
      </c>
      <c r="I464" s="1" t="s">
        <v>1925</v>
      </c>
      <c r="J464" s="1" t="s">
        <v>70</v>
      </c>
      <c r="K464" s="3">
        <v>22.81</v>
      </c>
      <c r="L464">
        <v>1</v>
      </c>
      <c r="M464" s="3">
        <v>22.81</v>
      </c>
      <c r="N464" s="1" t="s">
        <v>21</v>
      </c>
      <c r="O464" s="1" t="s">
        <v>95</v>
      </c>
    </row>
    <row r="465" spans="1:15" x14ac:dyDescent="0.3">
      <c r="A465" s="1" t="s">
        <v>1926</v>
      </c>
      <c r="B465" s="2">
        <v>45451</v>
      </c>
      <c r="C465" s="1" t="s">
        <v>6673</v>
      </c>
      <c r="D465" s="1" t="s">
        <v>24</v>
      </c>
      <c r="E465">
        <v>2024</v>
      </c>
      <c r="F465" s="1" t="s">
        <v>732</v>
      </c>
      <c r="G465" s="1" t="s">
        <v>1927</v>
      </c>
      <c r="H465" s="1" t="s">
        <v>375</v>
      </c>
      <c r="I465" s="1" t="s">
        <v>1928</v>
      </c>
      <c r="J465" s="1" t="s">
        <v>70</v>
      </c>
      <c r="K465" s="3">
        <v>44.02</v>
      </c>
      <c r="L465">
        <v>4</v>
      </c>
      <c r="M465" s="3">
        <v>176.08</v>
      </c>
      <c r="N465" s="1" t="s">
        <v>21</v>
      </c>
      <c r="O465" s="1" t="s">
        <v>193</v>
      </c>
    </row>
    <row r="466" spans="1:15" x14ac:dyDescent="0.3">
      <c r="A466" s="1" t="s">
        <v>1929</v>
      </c>
      <c r="B466" s="2">
        <v>44903</v>
      </c>
      <c r="C466" s="1" t="s">
        <v>6672</v>
      </c>
      <c r="D466" s="1" t="s">
        <v>107</v>
      </c>
      <c r="E466">
        <v>2022</v>
      </c>
      <c r="F466" s="1" t="s">
        <v>972</v>
      </c>
      <c r="G466" s="1" t="s">
        <v>1930</v>
      </c>
      <c r="H466" s="1" t="s">
        <v>1812</v>
      </c>
      <c r="I466" s="1" t="s">
        <v>1813</v>
      </c>
      <c r="J466" s="1" t="s">
        <v>70</v>
      </c>
      <c r="K466" s="3">
        <v>51.84</v>
      </c>
      <c r="L466">
        <v>1</v>
      </c>
      <c r="M466" s="3">
        <v>51.84</v>
      </c>
      <c r="N466" s="1" t="s">
        <v>21</v>
      </c>
      <c r="O466" s="1" t="s">
        <v>37</v>
      </c>
    </row>
    <row r="467" spans="1:15" x14ac:dyDescent="0.3">
      <c r="A467" s="1" t="s">
        <v>1931</v>
      </c>
      <c r="B467" s="2">
        <v>45528</v>
      </c>
      <c r="C467" s="1" t="s">
        <v>6673</v>
      </c>
      <c r="D467" s="1" t="s">
        <v>90</v>
      </c>
      <c r="E467">
        <v>2024</v>
      </c>
      <c r="F467" s="1" t="s">
        <v>1932</v>
      </c>
      <c r="G467" s="1" t="s">
        <v>1933</v>
      </c>
      <c r="H467" s="1" t="s">
        <v>1934</v>
      </c>
      <c r="I467" s="1" t="s">
        <v>1935</v>
      </c>
      <c r="J467" s="1" t="s">
        <v>51</v>
      </c>
      <c r="K467" s="3">
        <v>34.020000000000003</v>
      </c>
      <c r="L467">
        <v>5</v>
      </c>
      <c r="M467" s="3">
        <v>170.1</v>
      </c>
      <c r="N467" s="1" t="s">
        <v>88</v>
      </c>
      <c r="O467" s="1" t="s">
        <v>44</v>
      </c>
    </row>
    <row r="468" spans="1:15" x14ac:dyDescent="0.3">
      <c r="A468" s="1" t="s">
        <v>1936</v>
      </c>
      <c r="B468" s="2">
        <v>45169</v>
      </c>
      <c r="C468" s="1" t="s">
        <v>6672</v>
      </c>
      <c r="D468" s="1" t="s">
        <v>90</v>
      </c>
      <c r="E468">
        <v>2023</v>
      </c>
      <c r="F468" s="1" t="s">
        <v>1937</v>
      </c>
      <c r="G468" s="1" t="s">
        <v>1938</v>
      </c>
      <c r="H468" s="1" t="s">
        <v>1939</v>
      </c>
      <c r="I468" s="1" t="s">
        <v>1940</v>
      </c>
      <c r="J468" s="1" t="s">
        <v>70</v>
      </c>
      <c r="K468" s="3">
        <v>18.010000000000002</v>
      </c>
      <c r="L468">
        <v>3</v>
      </c>
      <c r="M468" s="3">
        <v>54.03</v>
      </c>
      <c r="N468" s="1" t="s">
        <v>21</v>
      </c>
      <c r="O468" s="1" t="s">
        <v>52</v>
      </c>
    </row>
    <row r="469" spans="1:15" x14ac:dyDescent="0.3">
      <c r="A469" s="1" t="s">
        <v>1941</v>
      </c>
      <c r="B469" s="2">
        <v>44997</v>
      </c>
      <c r="C469" s="1" t="s">
        <v>6666</v>
      </c>
      <c r="D469" s="1" t="s">
        <v>15</v>
      </c>
      <c r="E469">
        <v>2023</v>
      </c>
      <c r="F469" s="1" t="s">
        <v>1942</v>
      </c>
      <c r="G469" s="1" t="s">
        <v>1943</v>
      </c>
      <c r="H469" s="1" t="s">
        <v>1944</v>
      </c>
      <c r="I469" s="1" t="s">
        <v>1945</v>
      </c>
      <c r="J469" s="1" t="s">
        <v>51</v>
      </c>
      <c r="K469" s="3">
        <v>5.56</v>
      </c>
      <c r="L469">
        <v>1</v>
      </c>
      <c r="M469" s="3">
        <v>5.56</v>
      </c>
      <c r="N469" s="1" t="s">
        <v>88</v>
      </c>
      <c r="O469" s="1" t="s">
        <v>44</v>
      </c>
    </row>
    <row r="470" spans="1:15" x14ac:dyDescent="0.3">
      <c r="A470" s="1" t="s">
        <v>1946</v>
      </c>
      <c r="B470" s="2">
        <v>45096</v>
      </c>
      <c r="C470" s="1" t="s">
        <v>6667</v>
      </c>
      <c r="D470" s="1" t="s">
        <v>24</v>
      </c>
      <c r="E470">
        <v>2023</v>
      </c>
      <c r="F470" s="1" t="s">
        <v>1914</v>
      </c>
      <c r="G470" s="1" t="s">
        <v>1947</v>
      </c>
      <c r="H470" s="1" t="s">
        <v>1948</v>
      </c>
      <c r="I470" s="1" t="s">
        <v>1949</v>
      </c>
      <c r="J470" s="1" t="s">
        <v>20</v>
      </c>
      <c r="K470" s="3">
        <v>49.72</v>
      </c>
      <c r="L470">
        <v>2</v>
      </c>
      <c r="M470" s="3">
        <v>99.44</v>
      </c>
      <c r="N470" s="1" t="s">
        <v>29</v>
      </c>
      <c r="O470" s="1" t="s">
        <v>44</v>
      </c>
    </row>
    <row r="471" spans="1:15" x14ac:dyDescent="0.3">
      <c r="A471" s="1" t="s">
        <v>1950</v>
      </c>
      <c r="B471" s="2">
        <v>45366</v>
      </c>
      <c r="C471" s="1" t="s">
        <v>6668</v>
      </c>
      <c r="D471" s="1" t="s">
        <v>15</v>
      </c>
      <c r="E471">
        <v>2024</v>
      </c>
      <c r="F471" s="1" t="s">
        <v>1951</v>
      </c>
      <c r="G471" s="1" t="s">
        <v>1952</v>
      </c>
      <c r="H471" s="1" t="s">
        <v>1953</v>
      </c>
      <c r="I471" s="1" t="s">
        <v>1954</v>
      </c>
      <c r="J471" s="1" t="s">
        <v>20</v>
      </c>
      <c r="K471" s="3">
        <v>45.35</v>
      </c>
      <c r="L471">
        <v>1</v>
      </c>
      <c r="M471" s="3">
        <v>45.35</v>
      </c>
      <c r="N471" s="1" t="s">
        <v>21</v>
      </c>
      <c r="O471" s="1" t="s">
        <v>44</v>
      </c>
    </row>
    <row r="472" spans="1:15" x14ac:dyDescent="0.3">
      <c r="A472" s="1" t="s">
        <v>1955</v>
      </c>
      <c r="B472" s="2">
        <v>44943</v>
      </c>
      <c r="C472" s="1" t="s">
        <v>6671</v>
      </c>
      <c r="D472" s="1" t="s">
        <v>210</v>
      </c>
      <c r="E472">
        <v>2023</v>
      </c>
      <c r="F472" s="1" t="s">
        <v>1249</v>
      </c>
      <c r="G472" s="1" t="s">
        <v>1250</v>
      </c>
      <c r="H472" s="1" t="s">
        <v>257</v>
      </c>
      <c r="I472" s="1" t="s">
        <v>258</v>
      </c>
      <c r="J472" s="1" t="s">
        <v>20</v>
      </c>
      <c r="K472" s="3">
        <v>17.96</v>
      </c>
      <c r="L472">
        <v>3</v>
      </c>
      <c r="M472" s="3">
        <v>53.88</v>
      </c>
      <c r="N472" s="1" t="s">
        <v>6669</v>
      </c>
      <c r="O472" s="1" t="s">
        <v>44</v>
      </c>
    </row>
    <row r="473" spans="1:15" x14ac:dyDescent="0.3">
      <c r="A473" s="1" t="s">
        <v>1956</v>
      </c>
      <c r="B473" s="2">
        <v>45416</v>
      </c>
      <c r="C473" s="1" t="s">
        <v>6673</v>
      </c>
      <c r="D473" s="1" t="s">
        <v>46</v>
      </c>
      <c r="E473">
        <v>2024</v>
      </c>
      <c r="F473" s="1" t="s">
        <v>1957</v>
      </c>
      <c r="G473" s="1" t="s">
        <v>1958</v>
      </c>
      <c r="H473" s="1" t="s">
        <v>1959</v>
      </c>
      <c r="I473" s="1" t="s">
        <v>1960</v>
      </c>
      <c r="J473" s="1" t="s">
        <v>70</v>
      </c>
      <c r="K473" s="3">
        <v>13.74</v>
      </c>
      <c r="L473">
        <v>1</v>
      </c>
      <c r="M473" s="3">
        <v>13.74</v>
      </c>
      <c r="N473" s="1" t="s">
        <v>29</v>
      </c>
      <c r="O473" s="1" t="s">
        <v>22</v>
      </c>
    </row>
    <row r="474" spans="1:15" x14ac:dyDescent="0.3">
      <c r="A474" s="1" t="s">
        <v>1961</v>
      </c>
      <c r="B474" s="2">
        <v>45399</v>
      </c>
      <c r="C474" s="1" t="s">
        <v>6670</v>
      </c>
      <c r="D474" s="1" t="s">
        <v>82</v>
      </c>
      <c r="E474">
        <v>2024</v>
      </c>
      <c r="F474" s="1" t="s">
        <v>552</v>
      </c>
      <c r="G474" s="1" t="s">
        <v>553</v>
      </c>
      <c r="H474" s="1" t="s">
        <v>545</v>
      </c>
      <c r="I474" s="1" t="s">
        <v>1962</v>
      </c>
      <c r="J474" s="1" t="s">
        <v>70</v>
      </c>
      <c r="K474" s="3">
        <v>17.059999999999999</v>
      </c>
      <c r="L474">
        <v>2</v>
      </c>
      <c r="M474" s="3">
        <v>34.119999999999997</v>
      </c>
      <c r="N474" s="1" t="s">
        <v>21</v>
      </c>
      <c r="O474" s="1" t="s">
        <v>52</v>
      </c>
    </row>
    <row r="475" spans="1:15" x14ac:dyDescent="0.3">
      <c r="A475" s="1" t="s">
        <v>1963</v>
      </c>
      <c r="B475" s="2">
        <v>45841</v>
      </c>
      <c r="C475" s="1" t="s">
        <v>6672</v>
      </c>
      <c r="D475" s="1" t="s">
        <v>32</v>
      </c>
      <c r="E475">
        <v>2025</v>
      </c>
      <c r="F475" s="1" t="s">
        <v>636</v>
      </c>
      <c r="G475" s="1" t="s">
        <v>637</v>
      </c>
      <c r="H475" s="1" t="s">
        <v>1425</v>
      </c>
      <c r="I475" s="1" t="s">
        <v>1964</v>
      </c>
      <c r="J475" s="1" t="s">
        <v>70</v>
      </c>
      <c r="K475" s="3">
        <v>45.11</v>
      </c>
      <c r="L475">
        <v>5</v>
      </c>
      <c r="M475" s="3">
        <v>225.55</v>
      </c>
      <c r="N475" s="1" t="s">
        <v>6669</v>
      </c>
      <c r="O475" s="1" t="s">
        <v>193</v>
      </c>
    </row>
    <row r="476" spans="1:15" x14ac:dyDescent="0.3">
      <c r="A476" s="1" t="s">
        <v>1965</v>
      </c>
      <c r="B476" s="2">
        <v>45626</v>
      </c>
      <c r="C476" s="1" t="s">
        <v>6673</v>
      </c>
      <c r="D476" s="1" t="s">
        <v>54</v>
      </c>
      <c r="E476">
        <v>2024</v>
      </c>
      <c r="F476" s="1" t="s">
        <v>1966</v>
      </c>
      <c r="G476" s="1" t="s">
        <v>1967</v>
      </c>
      <c r="H476" s="1" t="s">
        <v>1968</v>
      </c>
      <c r="I476" s="1" t="s">
        <v>1969</v>
      </c>
      <c r="J476" s="1" t="s">
        <v>70</v>
      </c>
      <c r="K476" s="3">
        <v>25.67</v>
      </c>
      <c r="L476">
        <v>4</v>
      </c>
      <c r="M476" s="3">
        <v>102.68</v>
      </c>
      <c r="N476" s="1" t="s">
        <v>88</v>
      </c>
      <c r="O476" s="1" t="s">
        <v>22</v>
      </c>
    </row>
    <row r="477" spans="1:15" x14ac:dyDescent="0.3">
      <c r="A477" s="1" t="s">
        <v>1970</v>
      </c>
      <c r="B477" s="2">
        <v>45709</v>
      </c>
      <c r="C477" s="1" t="s">
        <v>6668</v>
      </c>
      <c r="D477" s="1" t="s">
        <v>39</v>
      </c>
      <c r="E477">
        <v>2025</v>
      </c>
      <c r="F477" s="1" t="s">
        <v>1971</v>
      </c>
      <c r="G477" s="1" t="s">
        <v>1972</v>
      </c>
      <c r="H477" s="1" t="s">
        <v>257</v>
      </c>
      <c r="I477" s="1" t="s">
        <v>258</v>
      </c>
      <c r="J477" s="1" t="s">
        <v>87</v>
      </c>
      <c r="K477" s="3">
        <v>15.3</v>
      </c>
      <c r="L477">
        <v>3</v>
      </c>
      <c r="M477" s="3">
        <v>45.9</v>
      </c>
      <c r="N477" s="1" t="s">
        <v>6669</v>
      </c>
      <c r="O477" s="1" t="s">
        <v>22</v>
      </c>
    </row>
    <row r="478" spans="1:15" x14ac:dyDescent="0.3">
      <c r="A478" s="1" t="s">
        <v>1973</v>
      </c>
      <c r="B478" s="2">
        <v>44892</v>
      </c>
      <c r="C478" s="1" t="s">
        <v>6666</v>
      </c>
      <c r="D478" s="1" t="s">
        <v>54</v>
      </c>
      <c r="E478">
        <v>2022</v>
      </c>
      <c r="F478" s="1" t="s">
        <v>972</v>
      </c>
      <c r="G478" s="1" t="s">
        <v>1930</v>
      </c>
      <c r="H478" s="1" t="s">
        <v>1974</v>
      </c>
      <c r="I478" s="1" t="s">
        <v>1975</v>
      </c>
      <c r="J478" s="1" t="s">
        <v>70</v>
      </c>
      <c r="K478" s="3">
        <v>31.16</v>
      </c>
      <c r="L478">
        <v>1</v>
      </c>
      <c r="M478" s="3">
        <v>31.16</v>
      </c>
      <c r="N478" s="1" t="s">
        <v>21</v>
      </c>
      <c r="O478" s="1" t="s">
        <v>37</v>
      </c>
    </row>
    <row r="479" spans="1:15" x14ac:dyDescent="0.3">
      <c r="A479" s="1" t="s">
        <v>1976</v>
      </c>
      <c r="B479" s="2">
        <v>45460</v>
      </c>
      <c r="C479" s="1" t="s">
        <v>6667</v>
      </c>
      <c r="D479" s="1" t="s">
        <v>24</v>
      </c>
      <c r="E479">
        <v>2024</v>
      </c>
      <c r="F479" s="1" t="s">
        <v>1215</v>
      </c>
      <c r="G479" s="1" t="s">
        <v>1977</v>
      </c>
      <c r="H479" s="1" t="s">
        <v>1978</v>
      </c>
      <c r="I479" s="1" t="s">
        <v>1979</v>
      </c>
      <c r="J479" s="1" t="s">
        <v>20</v>
      </c>
      <c r="K479" s="3">
        <v>11.72</v>
      </c>
      <c r="L479">
        <v>3</v>
      </c>
      <c r="M479" s="3">
        <v>35.159999999999997</v>
      </c>
      <c r="N479" s="1" t="s">
        <v>6669</v>
      </c>
      <c r="O479" s="1" t="s">
        <v>193</v>
      </c>
    </row>
    <row r="480" spans="1:15" x14ac:dyDescent="0.3">
      <c r="A480" s="1" t="s">
        <v>1980</v>
      </c>
      <c r="B480" s="2">
        <v>45245</v>
      </c>
      <c r="C480" s="1" t="s">
        <v>6670</v>
      </c>
      <c r="D480" s="1" t="s">
        <v>54</v>
      </c>
      <c r="E480">
        <v>2023</v>
      </c>
      <c r="F480" s="1" t="s">
        <v>1254</v>
      </c>
      <c r="G480" s="1" t="s">
        <v>1340</v>
      </c>
      <c r="H480" s="1" t="s">
        <v>1981</v>
      </c>
      <c r="I480" s="1" t="s">
        <v>1982</v>
      </c>
      <c r="J480" s="1" t="s">
        <v>20</v>
      </c>
      <c r="K480" s="3">
        <v>15.45</v>
      </c>
      <c r="L480">
        <v>4</v>
      </c>
      <c r="M480" s="3">
        <v>61.8</v>
      </c>
      <c r="N480" s="1" t="s">
        <v>88</v>
      </c>
      <c r="O480" s="1" t="s">
        <v>22</v>
      </c>
    </row>
    <row r="481" spans="1:15" x14ac:dyDescent="0.3">
      <c r="A481" s="1" t="s">
        <v>1984</v>
      </c>
      <c r="B481" s="2">
        <v>44832</v>
      </c>
      <c r="C481" s="1" t="s">
        <v>6670</v>
      </c>
      <c r="D481" s="1" t="s">
        <v>60</v>
      </c>
      <c r="E481">
        <v>2022</v>
      </c>
      <c r="F481" s="1" t="s">
        <v>1019</v>
      </c>
      <c r="G481" s="1" t="s">
        <v>1985</v>
      </c>
      <c r="H481" s="1" t="s">
        <v>1986</v>
      </c>
      <c r="I481" s="1" t="s">
        <v>1987</v>
      </c>
      <c r="J481" s="1" t="s">
        <v>87</v>
      </c>
      <c r="K481" s="3">
        <v>25.72</v>
      </c>
      <c r="L481">
        <v>3</v>
      </c>
      <c r="M481" s="3">
        <v>77.16</v>
      </c>
      <c r="N481" s="1" t="s">
        <v>21</v>
      </c>
      <c r="O481" s="1" t="s">
        <v>37</v>
      </c>
    </row>
    <row r="482" spans="1:15" x14ac:dyDescent="0.3">
      <c r="A482" s="1" t="s">
        <v>1988</v>
      </c>
      <c r="B482" s="2">
        <v>45263</v>
      </c>
      <c r="C482" s="1" t="s">
        <v>6666</v>
      </c>
      <c r="D482" s="1" t="s">
        <v>107</v>
      </c>
      <c r="E482">
        <v>2023</v>
      </c>
      <c r="F482" s="1" t="s">
        <v>728</v>
      </c>
      <c r="G482" s="1" t="s">
        <v>1989</v>
      </c>
      <c r="H482" s="1" t="s">
        <v>1990</v>
      </c>
      <c r="I482" s="1" t="s">
        <v>1991</v>
      </c>
      <c r="J482" s="1" t="s">
        <v>70</v>
      </c>
      <c r="K482" s="3">
        <v>5.83</v>
      </c>
      <c r="L482">
        <v>1</v>
      </c>
      <c r="M482" s="3">
        <v>5.83</v>
      </c>
      <c r="N482" s="1" t="s">
        <v>29</v>
      </c>
      <c r="O482" s="1" t="s">
        <v>30</v>
      </c>
    </row>
    <row r="483" spans="1:15" x14ac:dyDescent="0.3">
      <c r="A483" s="1" t="s">
        <v>1992</v>
      </c>
      <c r="B483" s="2">
        <v>44811</v>
      </c>
      <c r="C483" s="1" t="s">
        <v>6670</v>
      </c>
      <c r="D483" s="1" t="s">
        <v>60</v>
      </c>
      <c r="E483">
        <v>2022</v>
      </c>
      <c r="F483" s="1" t="s">
        <v>1993</v>
      </c>
      <c r="G483" s="1" t="s">
        <v>1994</v>
      </c>
      <c r="H483" s="1" t="s">
        <v>608</v>
      </c>
      <c r="I483" s="1" t="s">
        <v>1174</v>
      </c>
      <c r="J483" s="1" t="s">
        <v>70</v>
      </c>
      <c r="K483" s="3">
        <v>56.48</v>
      </c>
      <c r="L483">
        <v>1</v>
      </c>
      <c r="M483" s="3">
        <v>56.48</v>
      </c>
      <c r="N483" s="1" t="s">
        <v>21</v>
      </c>
      <c r="O483" s="1" t="s">
        <v>193</v>
      </c>
    </row>
    <row r="484" spans="1:15" x14ac:dyDescent="0.3">
      <c r="A484" s="1" t="s">
        <v>1995</v>
      </c>
      <c r="B484" s="2">
        <v>45433</v>
      </c>
      <c r="C484" s="1" t="s">
        <v>6671</v>
      </c>
      <c r="D484" s="1" t="s">
        <v>46</v>
      </c>
      <c r="E484">
        <v>2024</v>
      </c>
      <c r="F484" s="1" t="s">
        <v>1133</v>
      </c>
      <c r="G484" s="1" t="s">
        <v>1134</v>
      </c>
      <c r="H484" s="1" t="s">
        <v>1454</v>
      </c>
      <c r="I484" s="1" t="s">
        <v>1455</v>
      </c>
      <c r="J484" s="1" t="s">
        <v>87</v>
      </c>
      <c r="K484" s="3">
        <v>37.22</v>
      </c>
      <c r="L484">
        <v>3</v>
      </c>
      <c r="M484" s="3">
        <v>111.66</v>
      </c>
      <c r="N484" s="1" t="s">
        <v>21</v>
      </c>
      <c r="O484" s="1" t="s">
        <v>37</v>
      </c>
    </row>
    <row r="485" spans="1:15" x14ac:dyDescent="0.3">
      <c r="A485" s="1" t="s">
        <v>1996</v>
      </c>
      <c r="B485" s="2">
        <v>45575</v>
      </c>
      <c r="C485" s="1" t="s">
        <v>6672</v>
      </c>
      <c r="D485" s="1" t="s">
        <v>133</v>
      </c>
      <c r="E485">
        <v>2024</v>
      </c>
      <c r="F485" s="1" t="s">
        <v>686</v>
      </c>
      <c r="G485" s="1" t="s">
        <v>687</v>
      </c>
      <c r="H485" s="1" t="s">
        <v>416</v>
      </c>
      <c r="I485" s="1" t="s">
        <v>417</v>
      </c>
      <c r="J485" s="1" t="s">
        <v>87</v>
      </c>
      <c r="K485" s="3">
        <v>47.09</v>
      </c>
      <c r="L485">
        <v>2</v>
      </c>
      <c r="M485" s="3">
        <v>94.18</v>
      </c>
      <c r="N485" s="1" t="s">
        <v>6669</v>
      </c>
      <c r="O485" s="1" t="s">
        <v>44</v>
      </c>
    </row>
    <row r="486" spans="1:15" x14ac:dyDescent="0.3">
      <c r="A486" s="1" t="s">
        <v>1997</v>
      </c>
      <c r="B486" s="2">
        <v>45070</v>
      </c>
      <c r="C486" s="1" t="s">
        <v>6670</v>
      </c>
      <c r="D486" s="1" t="s">
        <v>46</v>
      </c>
      <c r="E486">
        <v>2023</v>
      </c>
      <c r="F486" s="1" t="s">
        <v>1998</v>
      </c>
      <c r="G486" s="1" t="s">
        <v>1999</v>
      </c>
      <c r="H486" s="1" t="s">
        <v>1899</v>
      </c>
      <c r="I486" s="1" t="s">
        <v>2000</v>
      </c>
      <c r="J486" s="1" t="s">
        <v>20</v>
      </c>
      <c r="K486" s="3">
        <v>30.83</v>
      </c>
      <c r="L486">
        <v>5</v>
      </c>
      <c r="M486" s="3">
        <v>154.15</v>
      </c>
      <c r="N486" s="1" t="s">
        <v>21</v>
      </c>
      <c r="O486" s="1" t="s">
        <v>95</v>
      </c>
    </row>
    <row r="487" spans="1:15" x14ac:dyDescent="0.3">
      <c r="A487" s="1" t="s">
        <v>2001</v>
      </c>
      <c r="B487" s="2">
        <v>44815</v>
      </c>
      <c r="C487" s="1" t="s">
        <v>6666</v>
      </c>
      <c r="D487" s="1" t="s">
        <v>60</v>
      </c>
      <c r="E487">
        <v>2022</v>
      </c>
      <c r="F487" s="1" t="s">
        <v>1133</v>
      </c>
      <c r="G487" s="1" t="s">
        <v>2002</v>
      </c>
      <c r="H487" s="1" t="s">
        <v>2003</v>
      </c>
      <c r="I487" s="1" t="s">
        <v>2004</v>
      </c>
      <c r="J487" s="1" t="s">
        <v>70</v>
      </c>
      <c r="K487" s="3">
        <v>38.97</v>
      </c>
      <c r="L487">
        <v>2</v>
      </c>
      <c r="M487" s="3">
        <v>77.94</v>
      </c>
      <c r="N487" s="1" t="s">
        <v>21</v>
      </c>
      <c r="O487" s="1" t="s">
        <v>37</v>
      </c>
    </row>
    <row r="488" spans="1:15" x14ac:dyDescent="0.3">
      <c r="A488" s="1" t="s">
        <v>2005</v>
      </c>
      <c r="B488" s="2">
        <v>45283</v>
      </c>
      <c r="C488" s="1" t="s">
        <v>6673</v>
      </c>
      <c r="D488" s="1" t="s">
        <v>107</v>
      </c>
      <c r="E488">
        <v>2023</v>
      </c>
      <c r="F488" s="1" t="s">
        <v>2006</v>
      </c>
      <c r="G488" s="1" t="s">
        <v>2007</v>
      </c>
      <c r="H488" s="1" t="s">
        <v>384</v>
      </c>
      <c r="I488" s="1" t="s">
        <v>2008</v>
      </c>
      <c r="J488" s="1" t="s">
        <v>51</v>
      </c>
      <c r="K488" s="3">
        <v>38.06</v>
      </c>
      <c r="L488">
        <v>1</v>
      </c>
      <c r="M488" s="3">
        <v>38.06</v>
      </c>
      <c r="N488" s="1" t="s">
        <v>88</v>
      </c>
      <c r="O488" s="1" t="s">
        <v>37</v>
      </c>
    </row>
    <row r="489" spans="1:15" x14ac:dyDescent="0.3">
      <c r="A489" s="1" t="s">
        <v>2009</v>
      </c>
      <c r="B489" s="2">
        <v>45546</v>
      </c>
      <c r="C489" s="1" t="s">
        <v>6670</v>
      </c>
      <c r="D489" s="1" t="s">
        <v>60</v>
      </c>
      <c r="E489">
        <v>2024</v>
      </c>
      <c r="F489" s="1" t="s">
        <v>1527</v>
      </c>
      <c r="G489" s="1" t="s">
        <v>2010</v>
      </c>
      <c r="H489" s="1" t="s">
        <v>2011</v>
      </c>
      <c r="I489" s="1" t="s">
        <v>2012</v>
      </c>
      <c r="J489" s="1" t="s">
        <v>20</v>
      </c>
      <c r="K489" s="3">
        <v>31.35</v>
      </c>
      <c r="L489">
        <v>3</v>
      </c>
      <c r="M489" s="3">
        <v>94.05</v>
      </c>
      <c r="N489" s="1" t="s">
        <v>6669</v>
      </c>
      <c r="O489" s="1" t="s">
        <v>44</v>
      </c>
    </row>
    <row r="490" spans="1:15" x14ac:dyDescent="0.3">
      <c r="A490" s="1" t="s">
        <v>2013</v>
      </c>
      <c r="B490" s="2">
        <v>44887</v>
      </c>
      <c r="C490" s="1" t="s">
        <v>6671</v>
      </c>
      <c r="D490" s="1" t="s">
        <v>54</v>
      </c>
      <c r="E490">
        <v>2022</v>
      </c>
      <c r="F490" s="1" t="s">
        <v>2014</v>
      </c>
      <c r="G490" s="1" t="s">
        <v>2015</v>
      </c>
      <c r="H490" s="1" t="s">
        <v>1130</v>
      </c>
      <c r="I490" s="1" t="s">
        <v>1131</v>
      </c>
      <c r="J490" s="1" t="s">
        <v>51</v>
      </c>
      <c r="K490" s="3">
        <v>6.83</v>
      </c>
      <c r="L490">
        <v>5</v>
      </c>
      <c r="M490" s="3">
        <v>34.15</v>
      </c>
      <c r="N490" s="1" t="s">
        <v>6669</v>
      </c>
      <c r="O490" s="1" t="s">
        <v>37</v>
      </c>
    </row>
    <row r="491" spans="1:15" x14ac:dyDescent="0.3">
      <c r="A491" s="1" t="s">
        <v>2016</v>
      </c>
      <c r="B491" s="2">
        <v>45142</v>
      </c>
      <c r="C491" s="1" t="s">
        <v>6668</v>
      </c>
      <c r="D491" s="1" t="s">
        <v>90</v>
      </c>
      <c r="E491">
        <v>2023</v>
      </c>
      <c r="F491" s="1" t="s">
        <v>2017</v>
      </c>
      <c r="G491" s="1" t="s">
        <v>2018</v>
      </c>
      <c r="H491" s="1" t="s">
        <v>2019</v>
      </c>
      <c r="I491" s="1" t="s">
        <v>2020</v>
      </c>
      <c r="J491" s="1" t="s">
        <v>51</v>
      </c>
      <c r="K491" s="3">
        <v>17</v>
      </c>
      <c r="L491">
        <v>5</v>
      </c>
      <c r="M491" s="3">
        <v>85</v>
      </c>
      <c r="N491" s="1" t="s">
        <v>6669</v>
      </c>
      <c r="O491" s="1" t="s">
        <v>193</v>
      </c>
    </row>
    <row r="492" spans="1:15" x14ac:dyDescent="0.3">
      <c r="A492" s="1" t="s">
        <v>2021</v>
      </c>
      <c r="B492" s="2">
        <v>45220</v>
      </c>
      <c r="C492" s="1" t="s">
        <v>6673</v>
      </c>
      <c r="D492" s="1" t="s">
        <v>133</v>
      </c>
      <c r="E492">
        <v>2023</v>
      </c>
      <c r="F492" s="1" t="s">
        <v>2022</v>
      </c>
      <c r="G492" s="1" t="s">
        <v>2023</v>
      </c>
      <c r="H492" s="1" t="s">
        <v>161</v>
      </c>
      <c r="I492" s="1" t="s">
        <v>1693</v>
      </c>
      <c r="J492" s="1" t="s">
        <v>70</v>
      </c>
      <c r="K492" s="3">
        <v>25.69</v>
      </c>
      <c r="L492">
        <v>5</v>
      </c>
      <c r="M492" s="3">
        <v>128.44999999999999</v>
      </c>
      <c r="N492" s="1" t="s">
        <v>6669</v>
      </c>
      <c r="O492" s="1" t="s">
        <v>44</v>
      </c>
    </row>
    <row r="493" spans="1:15" x14ac:dyDescent="0.3">
      <c r="A493" s="1" t="s">
        <v>2024</v>
      </c>
      <c r="B493" s="2">
        <v>44836</v>
      </c>
      <c r="C493" s="1" t="s">
        <v>6666</v>
      </c>
      <c r="D493" s="1" t="s">
        <v>133</v>
      </c>
      <c r="E493">
        <v>2022</v>
      </c>
      <c r="F493" s="1" t="s">
        <v>799</v>
      </c>
      <c r="G493" s="1" t="s">
        <v>800</v>
      </c>
      <c r="H493" s="1" t="s">
        <v>2025</v>
      </c>
      <c r="I493" s="1" t="s">
        <v>2026</v>
      </c>
      <c r="J493" s="1" t="s">
        <v>51</v>
      </c>
      <c r="K493" s="3">
        <v>47.61</v>
      </c>
      <c r="L493">
        <v>4</v>
      </c>
      <c r="M493" s="3">
        <v>190.44</v>
      </c>
      <c r="N493" s="1" t="s">
        <v>21</v>
      </c>
      <c r="O493" s="1" t="s">
        <v>37</v>
      </c>
    </row>
    <row r="494" spans="1:15" x14ac:dyDescent="0.3">
      <c r="A494" s="1" t="s">
        <v>2027</v>
      </c>
      <c r="B494" s="2">
        <v>45375</v>
      </c>
      <c r="C494" s="1" t="s">
        <v>6666</v>
      </c>
      <c r="D494" s="1" t="s">
        <v>15</v>
      </c>
      <c r="E494">
        <v>2024</v>
      </c>
      <c r="F494" s="1" t="s">
        <v>2028</v>
      </c>
      <c r="G494" s="1" t="s">
        <v>2029</v>
      </c>
      <c r="H494" s="1" t="s">
        <v>267</v>
      </c>
      <c r="I494" s="1" t="s">
        <v>268</v>
      </c>
      <c r="J494" s="1" t="s">
        <v>87</v>
      </c>
      <c r="K494" s="3">
        <v>8.7799999999999994</v>
      </c>
      <c r="L494">
        <v>2</v>
      </c>
      <c r="M494" s="3">
        <v>17.559999999999999</v>
      </c>
      <c r="N494" s="1" t="s">
        <v>6669</v>
      </c>
      <c r="O494" s="1" t="s">
        <v>37</v>
      </c>
    </row>
    <row r="495" spans="1:15" x14ac:dyDescent="0.3">
      <c r="A495" s="1" t="s">
        <v>2030</v>
      </c>
      <c r="B495" s="2">
        <v>45042</v>
      </c>
      <c r="C495" s="1" t="s">
        <v>6670</v>
      </c>
      <c r="D495" s="1" t="s">
        <v>82</v>
      </c>
      <c r="E495">
        <v>2023</v>
      </c>
      <c r="F495" s="1" t="s">
        <v>1846</v>
      </c>
      <c r="G495" s="1" t="s">
        <v>2031</v>
      </c>
      <c r="H495" s="1" t="s">
        <v>2032</v>
      </c>
      <c r="I495" s="1" t="s">
        <v>2033</v>
      </c>
      <c r="J495" s="1" t="s">
        <v>51</v>
      </c>
      <c r="K495" s="3">
        <v>42.54</v>
      </c>
      <c r="L495">
        <v>3</v>
      </c>
      <c r="M495" s="3">
        <v>127.62</v>
      </c>
      <c r="N495" s="1" t="s">
        <v>29</v>
      </c>
      <c r="O495" s="1" t="s">
        <v>52</v>
      </c>
    </row>
    <row r="496" spans="1:15" x14ac:dyDescent="0.3">
      <c r="A496" s="1" t="s">
        <v>2034</v>
      </c>
      <c r="B496" s="2">
        <v>45259</v>
      </c>
      <c r="C496" s="1" t="s">
        <v>6670</v>
      </c>
      <c r="D496" s="1" t="s">
        <v>54</v>
      </c>
      <c r="E496">
        <v>2023</v>
      </c>
      <c r="F496" s="1" t="s">
        <v>2035</v>
      </c>
      <c r="G496" s="1" t="s">
        <v>2036</v>
      </c>
      <c r="H496" s="1" t="s">
        <v>2037</v>
      </c>
      <c r="I496" s="1" t="s">
        <v>2038</v>
      </c>
      <c r="J496" s="1" t="s">
        <v>70</v>
      </c>
      <c r="K496" s="3">
        <v>32.65</v>
      </c>
      <c r="L496">
        <v>3</v>
      </c>
      <c r="M496" s="3">
        <v>97.95</v>
      </c>
      <c r="N496" s="1" t="s">
        <v>88</v>
      </c>
      <c r="O496" s="1" t="s">
        <v>52</v>
      </c>
    </row>
    <row r="497" spans="1:15" x14ac:dyDescent="0.3">
      <c r="A497" s="1" t="s">
        <v>2039</v>
      </c>
      <c r="B497" s="2">
        <v>45213</v>
      </c>
      <c r="C497" s="1" t="s">
        <v>6673</v>
      </c>
      <c r="D497" s="1" t="s">
        <v>133</v>
      </c>
      <c r="E497">
        <v>2023</v>
      </c>
      <c r="F497" s="1" t="s">
        <v>305</v>
      </c>
      <c r="G497" s="1" t="s">
        <v>2040</v>
      </c>
      <c r="H497" s="1" t="s">
        <v>806</v>
      </c>
      <c r="I497" s="1" t="s">
        <v>807</v>
      </c>
      <c r="J497" s="1" t="s">
        <v>70</v>
      </c>
      <c r="K497" s="3">
        <v>40.61</v>
      </c>
      <c r="L497">
        <v>1</v>
      </c>
      <c r="M497" s="3">
        <v>40.61</v>
      </c>
      <c r="N497" s="1" t="s">
        <v>88</v>
      </c>
      <c r="O497" s="1" t="s">
        <v>30</v>
      </c>
    </row>
    <row r="498" spans="1:15" x14ac:dyDescent="0.3">
      <c r="A498" s="1" t="s">
        <v>2041</v>
      </c>
      <c r="B498" s="2">
        <v>45295</v>
      </c>
      <c r="C498" s="1" t="s">
        <v>6672</v>
      </c>
      <c r="D498" s="1" t="s">
        <v>210</v>
      </c>
      <c r="E498">
        <v>2024</v>
      </c>
      <c r="F498" s="1" t="s">
        <v>2042</v>
      </c>
      <c r="G498" s="1" t="s">
        <v>2043</v>
      </c>
      <c r="H498" s="1" t="s">
        <v>1045</v>
      </c>
      <c r="I498" s="1" t="s">
        <v>1046</v>
      </c>
      <c r="J498" s="1" t="s">
        <v>20</v>
      </c>
      <c r="K498" s="3">
        <v>37.21</v>
      </c>
      <c r="L498">
        <v>5</v>
      </c>
      <c r="M498" s="3">
        <v>186.05</v>
      </c>
      <c r="N498" s="1" t="s">
        <v>29</v>
      </c>
      <c r="O498" s="1" t="s">
        <v>193</v>
      </c>
    </row>
    <row r="499" spans="1:15" x14ac:dyDescent="0.3">
      <c r="A499" s="1" t="s">
        <v>2044</v>
      </c>
      <c r="B499" s="2">
        <v>45844</v>
      </c>
      <c r="C499" s="1" t="s">
        <v>6666</v>
      </c>
      <c r="D499" s="1" t="s">
        <v>32</v>
      </c>
      <c r="E499">
        <v>2025</v>
      </c>
      <c r="F499" s="1" t="s">
        <v>2045</v>
      </c>
      <c r="G499" s="1" t="s">
        <v>2046</v>
      </c>
      <c r="H499" s="1" t="s">
        <v>450</v>
      </c>
      <c r="I499" s="1" t="s">
        <v>1447</v>
      </c>
      <c r="J499" s="1" t="s">
        <v>51</v>
      </c>
      <c r="K499" s="3">
        <v>50.58</v>
      </c>
      <c r="L499">
        <v>5</v>
      </c>
      <c r="M499" s="3">
        <v>252.9</v>
      </c>
      <c r="N499" s="1" t="s">
        <v>6669</v>
      </c>
      <c r="O499" s="1" t="s">
        <v>22</v>
      </c>
    </row>
    <row r="500" spans="1:15" x14ac:dyDescent="0.3">
      <c r="A500" s="1" t="s">
        <v>2047</v>
      </c>
      <c r="B500" s="2">
        <v>45091</v>
      </c>
      <c r="C500" s="1" t="s">
        <v>6670</v>
      </c>
      <c r="D500" s="1" t="s">
        <v>24</v>
      </c>
      <c r="E500">
        <v>2023</v>
      </c>
      <c r="F500" s="1" t="s">
        <v>755</v>
      </c>
      <c r="G500" s="1" t="s">
        <v>756</v>
      </c>
      <c r="H500" s="1" t="s">
        <v>2048</v>
      </c>
      <c r="I500" s="1" t="s">
        <v>2049</v>
      </c>
      <c r="J500" s="1" t="s">
        <v>70</v>
      </c>
      <c r="K500" s="3">
        <v>39.75</v>
      </c>
      <c r="L500">
        <v>2</v>
      </c>
      <c r="M500" s="3">
        <v>79.5</v>
      </c>
      <c r="N500" s="1" t="s">
        <v>6669</v>
      </c>
      <c r="O500" s="1" t="s">
        <v>22</v>
      </c>
    </row>
    <row r="501" spans="1:15" x14ac:dyDescent="0.3">
      <c r="A501" s="1" t="s">
        <v>2050</v>
      </c>
      <c r="B501" s="2">
        <v>45251</v>
      </c>
      <c r="C501" s="1" t="s">
        <v>6671</v>
      </c>
      <c r="D501" s="1" t="s">
        <v>54</v>
      </c>
      <c r="E501">
        <v>2023</v>
      </c>
      <c r="F501" s="1" t="s">
        <v>2051</v>
      </c>
      <c r="G501" s="1" t="s">
        <v>2052</v>
      </c>
      <c r="H501" s="1" t="s">
        <v>2053</v>
      </c>
      <c r="I501" s="1" t="s">
        <v>2054</v>
      </c>
      <c r="J501" s="1" t="s">
        <v>20</v>
      </c>
      <c r="K501" s="3">
        <v>49.18</v>
      </c>
      <c r="L501">
        <v>4</v>
      </c>
      <c r="M501" s="3">
        <v>196.72</v>
      </c>
      <c r="N501" s="1" t="s">
        <v>29</v>
      </c>
      <c r="O501" s="1" t="s">
        <v>52</v>
      </c>
    </row>
    <row r="502" spans="1:15" x14ac:dyDescent="0.3">
      <c r="A502" s="1" t="s">
        <v>2055</v>
      </c>
      <c r="B502" s="2">
        <v>45009</v>
      </c>
      <c r="C502" s="1" t="s">
        <v>6668</v>
      </c>
      <c r="D502" s="1" t="s">
        <v>15</v>
      </c>
      <c r="E502">
        <v>2023</v>
      </c>
      <c r="F502" s="1" t="s">
        <v>1168</v>
      </c>
      <c r="G502" s="1" t="s">
        <v>2056</v>
      </c>
      <c r="H502" s="1" t="s">
        <v>1194</v>
      </c>
      <c r="I502" s="1" t="s">
        <v>1195</v>
      </c>
      <c r="J502" s="1" t="s">
        <v>87</v>
      </c>
      <c r="K502" s="3">
        <v>17.850000000000001</v>
      </c>
      <c r="L502">
        <v>5</v>
      </c>
      <c r="M502" s="3">
        <v>89.25</v>
      </c>
      <c r="N502" s="1" t="s">
        <v>21</v>
      </c>
      <c r="O502" s="1" t="s">
        <v>52</v>
      </c>
    </row>
    <row r="503" spans="1:15" x14ac:dyDescent="0.3">
      <c r="A503" s="1" t="s">
        <v>2057</v>
      </c>
      <c r="B503" s="2">
        <v>45699</v>
      </c>
      <c r="C503" s="1" t="s">
        <v>6671</v>
      </c>
      <c r="D503" s="1" t="s">
        <v>39</v>
      </c>
      <c r="E503">
        <v>2025</v>
      </c>
      <c r="F503" s="1" t="s">
        <v>992</v>
      </c>
      <c r="G503" s="1" t="s">
        <v>2058</v>
      </c>
      <c r="H503" s="1" t="s">
        <v>1580</v>
      </c>
      <c r="I503" s="1" t="s">
        <v>1581</v>
      </c>
      <c r="J503" s="1" t="s">
        <v>51</v>
      </c>
      <c r="K503" s="3">
        <v>33.03</v>
      </c>
      <c r="L503">
        <v>2</v>
      </c>
      <c r="M503" s="3">
        <v>66.06</v>
      </c>
      <c r="N503" s="1" t="s">
        <v>29</v>
      </c>
      <c r="O503" s="1" t="s">
        <v>95</v>
      </c>
    </row>
    <row r="504" spans="1:15" x14ac:dyDescent="0.3">
      <c r="A504" s="1" t="s">
        <v>2059</v>
      </c>
      <c r="B504" s="2">
        <v>44953</v>
      </c>
      <c r="C504" s="1" t="s">
        <v>6668</v>
      </c>
      <c r="D504" s="1" t="s">
        <v>210</v>
      </c>
      <c r="E504">
        <v>2023</v>
      </c>
      <c r="F504" s="1" t="s">
        <v>548</v>
      </c>
      <c r="G504" s="1" t="s">
        <v>549</v>
      </c>
      <c r="H504" s="1" t="s">
        <v>1661</v>
      </c>
      <c r="I504" s="1" t="s">
        <v>2060</v>
      </c>
      <c r="J504" s="1" t="s">
        <v>20</v>
      </c>
      <c r="K504" s="3">
        <v>41.89</v>
      </c>
      <c r="L504">
        <v>2</v>
      </c>
      <c r="M504" s="3">
        <v>83.78</v>
      </c>
      <c r="N504" s="1" t="s">
        <v>21</v>
      </c>
      <c r="O504" s="1" t="s">
        <v>44</v>
      </c>
    </row>
    <row r="505" spans="1:15" x14ac:dyDescent="0.3">
      <c r="A505" s="1" t="s">
        <v>2061</v>
      </c>
      <c r="B505" s="2">
        <v>45407</v>
      </c>
      <c r="C505" s="1" t="s">
        <v>6672</v>
      </c>
      <c r="D505" s="1" t="s">
        <v>82</v>
      </c>
      <c r="E505">
        <v>2024</v>
      </c>
      <c r="F505" s="1" t="s">
        <v>1368</v>
      </c>
      <c r="G505" s="1" t="s">
        <v>1369</v>
      </c>
      <c r="H505" s="1" t="s">
        <v>2062</v>
      </c>
      <c r="I505" s="1" t="s">
        <v>2063</v>
      </c>
      <c r="J505" s="1" t="s">
        <v>70</v>
      </c>
      <c r="K505" s="3">
        <v>24.26</v>
      </c>
      <c r="L505">
        <v>4</v>
      </c>
      <c r="M505" s="3">
        <v>97.04</v>
      </c>
      <c r="N505" s="1" t="s">
        <v>88</v>
      </c>
      <c r="O505" s="1" t="s">
        <v>44</v>
      </c>
    </row>
    <row r="506" spans="1:15" x14ac:dyDescent="0.3">
      <c r="A506" s="1" t="s">
        <v>2064</v>
      </c>
      <c r="B506" s="2">
        <v>45575</v>
      </c>
      <c r="C506" s="1" t="s">
        <v>6672</v>
      </c>
      <c r="D506" s="1" t="s">
        <v>133</v>
      </c>
      <c r="E506">
        <v>2024</v>
      </c>
      <c r="F506" s="1" t="s">
        <v>2014</v>
      </c>
      <c r="G506" s="1" t="s">
        <v>2015</v>
      </c>
      <c r="H506" s="1" t="s">
        <v>2065</v>
      </c>
      <c r="I506" s="1" t="s">
        <v>2066</v>
      </c>
      <c r="J506" s="1" t="s">
        <v>51</v>
      </c>
      <c r="K506" s="3">
        <v>33.909999999999997</v>
      </c>
      <c r="L506">
        <v>3</v>
      </c>
      <c r="M506" s="3">
        <v>101.73</v>
      </c>
      <c r="N506" s="1" t="s">
        <v>21</v>
      </c>
      <c r="O506" s="1" t="s">
        <v>22</v>
      </c>
    </row>
    <row r="507" spans="1:15" x14ac:dyDescent="0.3">
      <c r="A507" s="1" t="s">
        <v>2067</v>
      </c>
      <c r="B507" s="2">
        <v>45541</v>
      </c>
      <c r="C507" s="1" t="s">
        <v>6668</v>
      </c>
      <c r="D507" s="1" t="s">
        <v>60</v>
      </c>
      <c r="E507">
        <v>2024</v>
      </c>
      <c r="F507" s="1" t="s">
        <v>1516</v>
      </c>
      <c r="G507" s="1" t="s">
        <v>2068</v>
      </c>
      <c r="H507" s="1" t="s">
        <v>1425</v>
      </c>
      <c r="I507" s="1" t="s">
        <v>1964</v>
      </c>
      <c r="J507" s="1" t="s">
        <v>51</v>
      </c>
      <c r="K507" s="3">
        <v>38.68</v>
      </c>
      <c r="L507">
        <v>3</v>
      </c>
      <c r="M507" s="3">
        <v>116.04</v>
      </c>
      <c r="N507" s="1" t="s">
        <v>88</v>
      </c>
      <c r="O507" s="1" t="s">
        <v>44</v>
      </c>
    </row>
    <row r="508" spans="1:15" x14ac:dyDescent="0.3">
      <c r="A508" s="1" t="s">
        <v>2069</v>
      </c>
      <c r="B508" s="2">
        <v>45573</v>
      </c>
      <c r="C508" s="1" t="s">
        <v>6671</v>
      </c>
      <c r="D508" s="1" t="s">
        <v>133</v>
      </c>
      <c r="E508">
        <v>2024</v>
      </c>
      <c r="F508" s="1" t="s">
        <v>1027</v>
      </c>
      <c r="G508" s="1" t="s">
        <v>1028</v>
      </c>
      <c r="H508" s="1" t="s">
        <v>2070</v>
      </c>
      <c r="I508" s="1" t="s">
        <v>2071</v>
      </c>
      <c r="J508" s="1" t="s">
        <v>70</v>
      </c>
      <c r="K508" s="3">
        <v>21.34</v>
      </c>
      <c r="L508">
        <v>4</v>
      </c>
      <c r="M508" s="3">
        <v>85.36</v>
      </c>
      <c r="N508" s="1" t="s">
        <v>6669</v>
      </c>
      <c r="O508" s="1" t="s">
        <v>22</v>
      </c>
    </row>
    <row r="509" spans="1:15" x14ac:dyDescent="0.3">
      <c r="A509" s="1" t="s">
        <v>2072</v>
      </c>
      <c r="B509" s="2">
        <v>44985</v>
      </c>
      <c r="C509" s="1" t="s">
        <v>6671</v>
      </c>
      <c r="D509" s="1" t="s">
        <v>39</v>
      </c>
      <c r="E509">
        <v>2023</v>
      </c>
      <c r="F509" s="1" t="s">
        <v>2014</v>
      </c>
      <c r="G509" s="1" t="s">
        <v>2073</v>
      </c>
      <c r="H509" s="1" t="s">
        <v>2074</v>
      </c>
      <c r="I509" s="1" t="s">
        <v>2075</v>
      </c>
      <c r="J509" s="1" t="s">
        <v>20</v>
      </c>
      <c r="K509" s="3">
        <v>18.059999999999999</v>
      </c>
      <c r="L509">
        <v>2</v>
      </c>
      <c r="M509" s="3">
        <v>36.119999999999997</v>
      </c>
      <c r="N509" s="1" t="s">
        <v>6669</v>
      </c>
      <c r="O509" s="1" t="s">
        <v>193</v>
      </c>
    </row>
    <row r="510" spans="1:15" x14ac:dyDescent="0.3">
      <c r="A510" s="1" t="s">
        <v>2076</v>
      </c>
      <c r="B510" s="2">
        <v>45188</v>
      </c>
      <c r="C510" s="1" t="s">
        <v>6671</v>
      </c>
      <c r="D510" s="1" t="s">
        <v>60</v>
      </c>
      <c r="E510">
        <v>2023</v>
      </c>
      <c r="F510" s="1" t="s">
        <v>2077</v>
      </c>
      <c r="G510" s="1" t="s">
        <v>2078</v>
      </c>
      <c r="H510" s="1" t="s">
        <v>2079</v>
      </c>
      <c r="I510" s="1" t="s">
        <v>2080</v>
      </c>
      <c r="J510" s="1" t="s">
        <v>87</v>
      </c>
      <c r="K510" s="3">
        <v>25.64</v>
      </c>
      <c r="L510">
        <v>4</v>
      </c>
      <c r="M510" s="3">
        <v>102.56</v>
      </c>
      <c r="N510" s="1" t="s">
        <v>21</v>
      </c>
      <c r="O510" s="1" t="s">
        <v>30</v>
      </c>
    </row>
    <row r="511" spans="1:15" x14ac:dyDescent="0.3">
      <c r="A511" s="1" t="s">
        <v>2081</v>
      </c>
      <c r="B511" s="2">
        <v>45249</v>
      </c>
      <c r="C511" s="1" t="s">
        <v>6666</v>
      </c>
      <c r="D511" s="1" t="s">
        <v>54</v>
      </c>
      <c r="E511">
        <v>2023</v>
      </c>
      <c r="F511" s="1" t="s">
        <v>2082</v>
      </c>
      <c r="G511" s="1" t="s">
        <v>2083</v>
      </c>
      <c r="H511" s="1" t="s">
        <v>2084</v>
      </c>
      <c r="I511" s="1" t="s">
        <v>2085</v>
      </c>
      <c r="J511" s="1" t="s">
        <v>20</v>
      </c>
      <c r="K511" s="3">
        <v>15.19</v>
      </c>
      <c r="L511">
        <v>5</v>
      </c>
      <c r="M511" s="3">
        <v>75.95</v>
      </c>
      <c r="N511" s="1" t="s">
        <v>21</v>
      </c>
      <c r="O511" s="1" t="s">
        <v>193</v>
      </c>
    </row>
    <row r="512" spans="1:15" x14ac:dyDescent="0.3">
      <c r="A512" s="1" t="s">
        <v>2086</v>
      </c>
      <c r="B512" s="2">
        <v>44803</v>
      </c>
      <c r="C512" s="1" t="s">
        <v>6671</v>
      </c>
      <c r="D512" s="1" t="s">
        <v>90</v>
      </c>
      <c r="E512">
        <v>2022</v>
      </c>
      <c r="F512" s="1" t="s">
        <v>1043</v>
      </c>
      <c r="G512" s="1" t="s">
        <v>1384</v>
      </c>
      <c r="H512" s="1" t="s">
        <v>1243</v>
      </c>
      <c r="I512" s="1" t="s">
        <v>2087</v>
      </c>
      <c r="J512" s="1" t="s">
        <v>20</v>
      </c>
      <c r="K512" s="3">
        <v>33.07</v>
      </c>
      <c r="L512">
        <v>3</v>
      </c>
      <c r="M512" s="3">
        <v>99.21</v>
      </c>
      <c r="N512" s="1" t="s">
        <v>21</v>
      </c>
      <c r="O512" s="1" t="s">
        <v>37</v>
      </c>
    </row>
    <row r="513" spans="1:15" x14ac:dyDescent="0.3">
      <c r="A513" s="1" t="s">
        <v>2088</v>
      </c>
      <c r="B513" s="2">
        <v>45774</v>
      </c>
      <c r="C513" s="1" t="s">
        <v>6666</v>
      </c>
      <c r="D513" s="1" t="s">
        <v>82</v>
      </c>
      <c r="E513">
        <v>2025</v>
      </c>
      <c r="F513" s="1" t="s">
        <v>2089</v>
      </c>
      <c r="G513" s="1" t="s">
        <v>2090</v>
      </c>
      <c r="H513" s="1" t="s">
        <v>663</v>
      </c>
      <c r="I513" s="1" t="s">
        <v>2091</v>
      </c>
      <c r="J513" s="1" t="s">
        <v>20</v>
      </c>
      <c r="K513" s="3">
        <v>41.17</v>
      </c>
      <c r="L513">
        <v>5</v>
      </c>
      <c r="M513" s="3">
        <v>205.85</v>
      </c>
      <c r="N513" s="1" t="s">
        <v>21</v>
      </c>
      <c r="O513" s="1" t="s">
        <v>30</v>
      </c>
    </row>
    <row r="514" spans="1:15" x14ac:dyDescent="0.3">
      <c r="A514" s="1" t="s">
        <v>2092</v>
      </c>
      <c r="B514" s="2">
        <v>45477</v>
      </c>
      <c r="C514" s="1" t="s">
        <v>6672</v>
      </c>
      <c r="D514" s="1" t="s">
        <v>32</v>
      </c>
      <c r="E514">
        <v>2024</v>
      </c>
      <c r="F514" s="1" t="s">
        <v>1474</v>
      </c>
      <c r="G514" s="1" t="s">
        <v>1475</v>
      </c>
      <c r="H514" s="1" t="s">
        <v>2093</v>
      </c>
      <c r="I514" s="1" t="s">
        <v>2094</v>
      </c>
      <c r="J514" s="1" t="s">
        <v>70</v>
      </c>
      <c r="K514" s="3">
        <v>6.82</v>
      </c>
      <c r="L514">
        <v>1</v>
      </c>
      <c r="M514" s="3">
        <v>6.82</v>
      </c>
      <c r="N514" s="1" t="s">
        <v>21</v>
      </c>
      <c r="O514" s="1" t="s">
        <v>37</v>
      </c>
    </row>
    <row r="515" spans="1:15" x14ac:dyDescent="0.3">
      <c r="A515" s="1" t="s">
        <v>2095</v>
      </c>
      <c r="B515" s="2">
        <v>45010</v>
      </c>
      <c r="C515" s="1" t="s">
        <v>6673</v>
      </c>
      <c r="D515" s="1" t="s">
        <v>15</v>
      </c>
      <c r="E515">
        <v>2023</v>
      </c>
      <c r="F515" s="1" t="s">
        <v>666</v>
      </c>
      <c r="G515" s="1" t="s">
        <v>667</v>
      </c>
      <c r="H515" s="1" t="s">
        <v>2096</v>
      </c>
      <c r="I515" s="1" t="s">
        <v>2097</v>
      </c>
      <c r="J515" s="1" t="s">
        <v>20</v>
      </c>
      <c r="K515" s="3">
        <v>14.71</v>
      </c>
      <c r="L515">
        <v>3</v>
      </c>
      <c r="M515" s="3">
        <v>44.13</v>
      </c>
      <c r="N515" s="1" t="s">
        <v>21</v>
      </c>
      <c r="O515" s="1" t="s">
        <v>193</v>
      </c>
    </row>
    <row r="516" spans="1:15" x14ac:dyDescent="0.3">
      <c r="A516" s="1" t="s">
        <v>2098</v>
      </c>
      <c r="B516" s="2">
        <v>45363</v>
      </c>
      <c r="C516" s="1" t="s">
        <v>6671</v>
      </c>
      <c r="D516" s="1" t="s">
        <v>15</v>
      </c>
      <c r="E516">
        <v>2024</v>
      </c>
      <c r="F516" s="1" t="s">
        <v>2099</v>
      </c>
      <c r="G516" s="1" t="s">
        <v>2100</v>
      </c>
      <c r="H516" s="1" t="s">
        <v>2101</v>
      </c>
      <c r="I516" s="1" t="s">
        <v>2102</v>
      </c>
      <c r="J516" s="1" t="s">
        <v>87</v>
      </c>
      <c r="K516" s="3">
        <v>29.93</v>
      </c>
      <c r="L516">
        <v>5</v>
      </c>
      <c r="M516" s="3">
        <v>149.65</v>
      </c>
      <c r="N516" s="1" t="s">
        <v>21</v>
      </c>
      <c r="O516" s="1" t="s">
        <v>193</v>
      </c>
    </row>
    <row r="517" spans="1:15" x14ac:dyDescent="0.3">
      <c r="A517" s="1" t="s">
        <v>2103</v>
      </c>
      <c r="B517" s="2">
        <v>45426</v>
      </c>
      <c r="C517" s="1" t="s">
        <v>6671</v>
      </c>
      <c r="D517" s="1" t="s">
        <v>46</v>
      </c>
      <c r="E517">
        <v>2024</v>
      </c>
      <c r="F517" s="1" t="s">
        <v>2104</v>
      </c>
      <c r="G517" s="1" t="s">
        <v>2105</v>
      </c>
      <c r="H517" s="1" t="s">
        <v>2106</v>
      </c>
      <c r="I517" s="1" t="s">
        <v>2107</v>
      </c>
      <c r="J517" s="1" t="s">
        <v>87</v>
      </c>
      <c r="K517" s="3">
        <v>9.2200000000000006</v>
      </c>
      <c r="L517">
        <v>4</v>
      </c>
      <c r="M517" s="3">
        <v>36.880000000000003</v>
      </c>
      <c r="N517" s="1" t="s">
        <v>29</v>
      </c>
      <c r="O517" s="1" t="s">
        <v>193</v>
      </c>
    </row>
    <row r="518" spans="1:15" x14ac:dyDescent="0.3">
      <c r="A518" s="1" t="s">
        <v>2108</v>
      </c>
      <c r="B518" s="2">
        <v>45194</v>
      </c>
      <c r="C518" s="1" t="s">
        <v>6667</v>
      </c>
      <c r="D518" s="1" t="s">
        <v>60</v>
      </c>
      <c r="E518">
        <v>2023</v>
      </c>
      <c r="F518" s="1" t="s">
        <v>1733</v>
      </c>
      <c r="G518" s="1" t="s">
        <v>2109</v>
      </c>
      <c r="H518" s="1" t="s">
        <v>2110</v>
      </c>
      <c r="I518" s="1" t="s">
        <v>2111</v>
      </c>
      <c r="J518" s="1" t="s">
        <v>70</v>
      </c>
      <c r="K518" s="3">
        <v>32.85</v>
      </c>
      <c r="L518">
        <v>3</v>
      </c>
      <c r="M518" s="3">
        <v>98.55</v>
      </c>
      <c r="N518" s="1" t="s">
        <v>88</v>
      </c>
      <c r="O518" s="1" t="s">
        <v>193</v>
      </c>
    </row>
    <row r="519" spans="1:15" x14ac:dyDescent="0.3">
      <c r="A519" s="1" t="s">
        <v>2112</v>
      </c>
      <c r="B519" s="2">
        <v>45759</v>
      </c>
      <c r="C519" s="1" t="s">
        <v>6673</v>
      </c>
      <c r="D519" s="1" t="s">
        <v>82</v>
      </c>
      <c r="E519">
        <v>2025</v>
      </c>
      <c r="F519" s="1" t="s">
        <v>2113</v>
      </c>
      <c r="G519" s="1" t="s">
        <v>2114</v>
      </c>
      <c r="H519" s="1" t="s">
        <v>2115</v>
      </c>
      <c r="I519" s="1" t="s">
        <v>2116</v>
      </c>
      <c r="J519" s="1" t="s">
        <v>20</v>
      </c>
      <c r="K519" s="3">
        <v>24.02</v>
      </c>
      <c r="L519">
        <v>1</v>
      </c>
      <c r="M519" s="3">
        <v>24.02</v>
      </c>
      <c r="N519" s="1" t="s">
        <v>6669</v>
      </c>
      <c r="O519" s="1" t="s">
        <v>193</v>
      </c>
    </row>
    <row r="520" spans="1:15" x14ac:dyDescent="0.3">
      <c r="A520" s="1" t="s">
        <v>2117</v>
      </c>
      <c r="B520" s="2">
        <v>45644</v>
      </c>
      <c r="C520" s="1" t="s">
        <v>6670</v>
      </c>
      <c r="D520" s="1" t="s">
        <v>107</v>
      </c>
      <c r="E520">
        <v>2024</v>
      </c>
      <c r="F520" s="1" t="s">
        <v>401</v>
      </c>
      <c r="G520" s="1" t="s">
        <v>2118</v>
      </c>
      <c r="H520" s="1" t="s">
        <v>1948</v>
      </c>
      <c r="I520" s="1" t="s">
        <v>2119</v>
      </c>
      <c r="J520" s="1" t="s">
        <v>51</v>
      </c>
      <c r="K520" s="3">
        <v>33.659999999999997</v>
      </c>
      <c r="L520">
        <v>4</v>
      </c>
      <c r="M520" s="3">
        <v>134.63999999999999</v>
      </c>
      <c r="N520" s="1" t="s">
        <v>21</v>
      </c>
      <c r="O520" s="1" t="s">
        <v>37</v>
      </c>
    </row>
    <row r="521" spans="1:15" x14ac:dyDescent="0.3">
      <c r="A521" s="1" t="s">
        <v>2122</v>
      </c>
      <c r="B521" s="2">
        <v>45574</v>
      </c>
      <c r="C521" s="1" t="s">
        <v>6670</v>
      </c>
      <c r="D521" s="1" t="s">
        <v>133</v>
      </c>
      <c r="E521">
        <v>2024</v>
      </c>
      <c r="F521" s="1" t="s">
        <v>2123</v>
      </c>
      <c r="G521" s="1" t="s">
        <v>2124</v>
      </c>
      <c r="H521" s="1" t="s">
        <v>2125</v>
      </c>
      <c r="I521" s="1" t="s">
        <v>2126</v>
      </c>
      <c r="J521" s="1" t="s">
        <v>51</v>
      </c>
      <c r="K521" s="3">
        <v>40.56</v>
      </c>
      <c r="L521">
        <v>4</v>
      </c>
      <c r="M521" s="3">
        <v>162.24</v>
      </c>
      <c r="N521" s="1" t="s">
        <v>88</v>
      </c>
      <c r="O521" s="1" t="s">
        <v>30</v>
      </c>
    </row>
    <row r="522" spans="1:15" x14ac:dyDescent="0.3">
      <c r="A522" s="1" t="s">
        <v>2127</v>
      </c>
      <c r="B522" s="2">
        <v>45270</v>
      </c>
      <c r="C522" s="1" t="s">
        <v>6666</v>
      </c>
      <c r="D522" s="1" t="s">
        <v>107</v>
      </c>
      <c r="E522">
        <v>2023</v>
      </c>
      <c r="F522" s="1" t="s">
        <v>1019</v>
      </c>
      <c r="G522" s="1" t="s">
        <v>1985</v>
      </c>
      <c r="H522" s="1" t="s">
        <v>846</v>
      </c>
      <c r="I522" s="1" t="s">
        <v>847</v>
      </c>
      <c r="J522" s="1" t="s">
        <v>20</v>
      </c>
      <c r="K522" s="3">
        <v>49.99</v>
      </c>
      <c r="L522">
        <v>1</v>
      </c>
      <c r="M522" s="3">
        <v>49.99</v>
      </c>
      <c r="N522" s="1" t="s">
        <v>29</v>
      </c>
      <c r="O522" s="1" t="s">
        <v>30</v>
      </c>
    </row>
    <row r="523" spans="1:15" x14ac:dyDescent="0.3">
      <c r="A523" s="1" t="s">
        <v>2131</v>
      </c>
      <c r="B523" s="2">
        <v>45535</v>
      </c>
      <c r="C523" s="1" t="s">
        <v>6673</v>
      </c>
      <c r="D523" s="1" t="s">
        <v>90</v>
      </c>
      <c r="E523">
        <v>2024</v>
      </c>
      <c r="F523" s="1" t="s">
        <v>358</v>
      </c>
      <c r="G523" s="1" t="s">
        <v>2132</v>
      </c>
      <c r="H523" s="1" t="s">
        <v>2133</v>
      </c>
      <c r="I523" s="1" t="s">
        <v>2134</v>
      </c>
      <c r="J523" s="1" t="s">
        <v>51</v>
      </c>
      <c r="K523" s="3">
        <v>37.61</v>
      </c>
      <c r="L523">
        <v>3</v>
      </c>
      <c r="M523" s="3">
        <v>112.83</v>
      </c>
      <c r="N523" s="1" t="s">
        <v>6669</v>
      </c>
      <c r="O523" s="1" t="s">
        <v>52</v>
      </c>
    </row>
    <row r="524" spans="1:15" x14ac:dyDescent="0.3">
      <c r="A524" s="1" t="s">
        <v>2135</v>
      </c>
      <c r="B524" s="2">
        <v>44981</v>
      </c>
      <c r="C524" s="1" t="s">
        <v>6668</v>
      </c>
      <c r="D524" s="1" t="s">
        <v>39</v>
      </c>
      <c r="E524">
        <v>2023</v>
      </c>
      <c r="F524" s="1" t="s">
        <v>2136</v>
      </c>
      <c r="G524" s="1" t="s">
        <v>2137</v>
      </c>
      <c r="H524" s="1" t="s">
        <v>936</v>
      </c>
      <c r="I524" s="1" t="s">
        <v>2138</v>
      </c>
      <c r="J524" s="1" t="s">
        <v>20</v>
      </c>
      <c r="K524" s="3">
        <v>23.71</v>
      </c>
      <c r="L524">
        <v>3</v>
      </c>
      <c r="M524" s="3">
        <v>71.13</v>
      </c>
      <c r="N524" s="1" t="s">
        <v>21</v>
      </c>
      <c r="O524" s="1" t="s">
        <v>44</v>
      </c>
    </row>
    <row r="525" spans="1:15" x14ac:dyDescent="0.3">
      <c r="A525" s="1" t="s">
        <v>2139</v>
      </c>
      <c r="B525" s="2">
        <v>44964</v>
      </c>
      <c r="C525" s="1" t="s">
        <v>6671</v>
      </c>
      <c r="D525" s="1" t="s">
        <v>39</v>
      </c>
      <c r="E525">
        <v>2023</v>
      </c>
      <c r="F525" s="1" t="s">
        <v>2140</v>
      </c>
      <c r="G525" s="1" t="s">
        <v>2141</v>
      </c>
      <c r="H525" s="1" t="s">
        <v>360</v>
      </c>
      <c r="I525" s="1" t="s">
        <v>361</v>
      </c>
      <c r="J525" s="1" t="s">
        <v>51</v>
      </c>
      <c r="K525" s="3">
        <v>25.3</v>
      </c>
      <c r="L525">
        <v>2</v>
      </c>
      <c r="M525" s="3">
        <v>50.6</v>
      </c>
      <c r="N525" s="1" t="s">
        <v>21</v>
      </c>
      <c r="O525" s="1" t="s">
        <v>80</v>
      </c>
    </row>
    <row r="526" spans="1:15" x14ac:dyDescent="0.3">
      <c r="A526" s="1" t="s">
        <v>2142</v>
      </c>
      <c r="B526" s="2">
        <v>44947</v>
      </c>
      <c r="C526" s="1" t="s">
        <v>6673</v>
      </c>
      <c r="D526" s="1" t="s">
        <v>210</v>
      </c>
      <c r="E526">
        <v>2023</v>
      </c>
      <c r="F526" s="1" t="s">
        <v>2143</v>
      </c>
      <c r="G526" s="1" t="s">
        <v>2144</v>
      </c>
      <c r="H526" s="1" t="s">
        <v>389</v>
      </c>
      <c r="I526" s="1" t="s">
        <v>390</v>
      </c>
      <c r="J526" s="1" t="s">
        <v>87</v>
      </c>
      <c r="K526" s="3">
        <v>39.04</v>
      </c>
      <c r="L526">
        <v>4</v>
      </c>
      <c r="M526" s="3">
        <v>156.16</v>
      </c>
      <c r="N526" s="1" t="s">
        <v>29</v>
      </c>
      <c r="O526" s="1" t="s">
        <v>193</v>
      </c>
    </row>
    <row r="527" spans="1:15" x14ac:dyDescent="0.3">
      <c r="A527" s="1" t="s">
        <v>2145</v>
      </c>
      <c r="B527" s="2">
        <v>45765</v>
      </c>
      <c r="C527" s="1" t="s">
        <v>6668</v>
      </c>
      <c r="D527" s="1" t="s">
        <v>82</v>
      </c>
      <c r="E527">
        <v>2025</v>
      </c>
      <c r="F527" s="1" t="s">
        <v>2146</v>
      </c>
      <c r="G527" s="1" t="s">
        <v>2147</v>
      </c>
      <c r="H527" s="1" t="s">
        <v>57</v>
      </c>
      <c r="I527" s="1" t="s">
        <v>58</v>
      </c>
      <c r="J527" s="1" t="s">
        <v>20</v>
      </c>
      <c r="K527" s="3">
        <v>15.26</v>
      </c>
      <c r="L527">
        <v>3</v>
      </c>
      <c r="M527" s="3">
        <v>45.78</v>
      </c>
      <c r="N527" s="1" t="s">
        <v>6669</v>
      </c>
      <c r="O527" s="1" t="s">
        <v>37</v>
      </c>
    </row>
    <row r="528" spans="1:15" x14ac:dyDescent="0.3">
      <c r="A528" s="1" t="s">
        <v>2148</v>
      </c>
      <c r="B528" s="2">
        <v>44996</v>
      </c>
      <c r="C528" s="1" t="s">
        <v>6673</v>
      </c>
      <c r="D528" s="1" t="s">
        <v>15</v>
      </c>
      <c r="E528">
        <v>2023</v>
      </c>
      <c r="F528" s="1" t="s">
        <v>2149</v>
      </c>
      <c r="G528" s="1" t="s">
        <v>2150</v>
      </c>
      <c r="H528" s="1" t="s">
        <v>2151</v>
      </c>
      <c r="I528" s="1" t="s">
        <v>2152</v>
      </c>
      <c r="J528" s="1" t="s">
        <v>70</v>
      </c>
      <c r="K528" s="3">
        <v>33.119999999999997</v>
      </c>
      <c r="L528">
        <v>4</v>
      </c>
      <c r="M528" s="3">
        <v>132.47999999999999</v>
      </c>
      <c r="N528" s="1" t="s">
        <v>6669</v>
      </c>
      <c r="O528" s="1" t="s">
        <v>80</v>
      </c>
    </row>
    <row r="529" spans="1:15" x14ac:dyDescent="0.3">
      <c r="A529" s="1" t="s">
        <v>2153</v>
      </c>
      <c r="B529" s="2">
        <v>45236</v>
      </c>
      <c r="C529" s="1" t="s">
        <v>6667</v>
      </c>
      <c r="D529" s="1" t="s">
        <v>54</v>
      </c>
      <c r="E529">
        <v>2023</v>
      </c>
      <c r="F529" s="1" t="s">
        <v>2154</v>
      </c>
      <c r="G529" s="1" t="s">
        <v>2155</v>
      </c>
      <c r="H529" s="1" t="s">
        <v>2156</v>
      </c>
      <c r="I529" s="1" t="s">
        <v>2157</v>
      </c>
      <c r="J529" s="1" t="s">
        <v>70</v>
      </c>
      <c r="K529" s="3">
        <v>28.77</v>
      </c>
      <c r="L529">
        <v>4</v>
      </c>
      <c r="M529" s="3">
        <v>115.08</v>
      </c>
      <c r="N529" s="1" t="s">
        <v>21</v>
      </c>
      <c r="O529" s="1" t="s">
        <v>44</v>
      </c>
    </row>
    <row r="530" spans="1:15" x14ac:dyDescent="0.3">
      <c r="A530" s="1" t="s">
        <v>2158</v>
      </c>
      <c r="B530" s="2">
        <v>45040</v>
      </c>
      <c r="C530" s="1" t="s">
        <v>6667</v>
      </c>
      <c r="D530" s="1" t="s">
        <v>82</v>
      </c>
      <c r="E530">
        <v>2023</v>
      </c>
      <c r="F530" s="1" t="s">
        <v>533</v>
      </c>
      <c r="G530" s="1" t="s">
        <v>534</v>
      </c>
      <c r="H530" s="1" t="s">
        <v>360</v>
      </c>
      <c r="I530" s="1" t="s">
        <v>361</v>
      </c>
      <c r="J530" s="1" t="s">
        <v>20</v>
      </c>
      <c r="K530" s="3">
        <v>20.3</v>
      </c>
      <c r="L530">
        <v>3</v>
      </c>
      <c r="M530" s="3">
        <v>60.9</v>
      </c>
      <c r="N530" s="1" t="s">
        <v>6669</v>
      </c>
      <c r="O530" s="1" t="s">
        <v>95</v>
      </c>
    </row>
    <row r="531" spans="1:15" x14ac:dyDescent="0.3">
      <c r="A531" s="1" t="s">
        <v>2159</v>
      </c>
      <c r="B531" s="2">
        <v>45207</v>
      </c>
      <c r="C531" s="1" t="s">
        <v>6666</v>
      </c>
      <c r="D531" s="1" t="s">
        <v>133</v>
      </c>
      <c r="E531">
        <v>2023</v>
      </c>
      <c r="F531" s="1" t="s">
        <v>1106</v>
      </c>
      <c r="G531" s="1" t="s">
        <v>2160</v>
      </c>
      <c r="H531" s="1" t="s">
        <v>2161</v>
      </c>
      <c r="I531" s="1" t="s">
        <v>2162</v>
      </c>
      <c r="J531" s="1" t="s">
        <v>70</v>
      </c>
      <c r="K531" s="3">
        <v>29.65</v>
      </c>
      <c r="L531">
        <v>2</v>
      </c>
      <c r="M531" s="3">
        <v>59.3</v>
      </c>
      <c r="N531" s="1" t="s">
        <v>29</v>
      </c>
      <c r="O531" s="1" t="s">
        <v>37</v>
      </c>
    </row>
    <row r="532" spans="1:15" x14ac:dyDescent="0.3">
      <c r="A532" s="1" t="s">
        <v>2163</v>
      </c>
      <c r="B532" s="2">
        <v>45323</v>
      </c>
      <c r="C532" s="1" t="s">
        <v>6672</v>
      </c>
      <c r="D532" s="1" t="s">
        <v>39</v>
      </c>
      <c r="E532">
        <v>2024</v>
      </c>
      <c r="F532" s="1" t="s">
        <v>2164</v>
      </c>
      <c r="G532" s="1" t="s">
        <v>2165</v>
      </c>
      <c r="H532" s="1" t="s">
        <v>2166</v>
      </c>
      <c r="I532" s="1" t="s">
        <v>2167</v>
      </c>
      <c r="J532" s="1" t="s">
        <v>70</v>
      </c>
      <c r="K532" s="3">
        <v>42.94</v>
      </c>
      <c r="L532">
        <v>5</v>
      </c>
      <c r="M532" s="3">
        <v>214.7</v>
      </c>
      <c r="N532" s="1" t="s">
        <v>21</v>
      </c>
      <c r="O532" s="1" t="s">
        <v>193</v>
      </c>
    </row>
    <row r="533" spans="1:15" x14ac:dyDescent="0.3">
      <c r="A533" s="1" t="s">
        <v>2168</v>
      </c>
      <c r="B533" s="2">
        <v>45386</v>
      </c>
      <c r="C533" s="1" t="s">
        <v>6672</v>
      </c>
      <c r="D533" s="1" t="s">
        <v>82</v>
      </c>
      <c r="E533">
        <v>2024</v>
      </c>
      <c r="F533" s="1" t="s">
        <v>2169</v>
      </c>
      <c r="G533" s="1" t="s">
        <v>2170</v>
      </c>
      <c r="H533" s="1" t="s">
        <v>2171</v>
      </c>
      <c r="I533" s="1" t="s">
        <v>2172</v>
      </c>
      <c r="J533" s="1" t="s">
        <v>51</v>
      </c>
      <c r="K533" s="3">
        <v>17.03</v>
      </c>
      <c r="L533">
        <v>2</v>
      </c>
      <c r="M533" s="3">
        <v>34.06</v>
      </c>
      <c r="N533" s="1" t="s">
        <v>6669</v>
      </c>
      <c r="O533" s="1" t="s">
        <v>30</v>
      </c>
    </row>
    <row r="534" spans="1:15" x14ac:dyDescent="0.3">
      <c r="A534" s="1" t="s">
        <v>2173</v>
      </c>
      <c r="B534" s="2">
        <v>45264</v>
      </c>
      <c r="C534" s="1" t="s">
        <v>6667</v>
      </c>
      <c r="D534" s="1" t="s">
        <v>107</v>
      </c>
      <c r="E534">
        <v>2023</v>
      </c>
      <c r="F534" s="1" t="s">
        <v>76</v>
      </c>
      <c r="G534" s="1" t="s">
        <v>77</v>
      </c>
      <c r="H534" s="1" t="s">
        <v>2174</v>
      </c>
      <c r="I534" s="1" t="s">
        <v>2175</v>
      </c>
      <c r="J534" s="1" t="s">
        <v>20</v>
      </c>
      <c r="K534" s="3">
        <v>42.03</v>
      </c>
      <c r="L534">
        <v>2</v>
      </c>
      <c r="M534" s="3">
        <v>84.06</v>
      </c>
      <c r="N534" s="1" t="s">
        <v>88</v>
      </c>
      <c r="O534" s="1" t="s">
        <v>30</v>
      </c>
    </row>
    <row r="535" spans="1:15" x14ac:dyDescent="0.3">
      <c r="A535" s="1" t="s">
        <v>2176</v>
      </c>
      <c r="B535" s="2">
        <v>45024</v>
      </c>
      <c r="C535" s="1" t="s">
        <v>6673</v>
      </c>
      <c r="D535" s="1" t="s">
        <v>82</v>
      </c>
      <c r="E535">
        <v>2023</v>
      </c>
      <c r="F535" s="1" t="s">
        <v>1951</v>
      </c>
      <c r="G535" s="1" t="s">
        <v>1952</v>
      </c>
      <c r="H535" s="1" t="s">
        <v>2177</v>
      </c>
      <c r="I535" s="1" t="s">
        <v>2178</v>
      </c>
      <c r="J535" s="1" t="s">
        <v>20</v>
      </c>
      <c r="K535" s="3">
        <v>15.88</v>
      </c>
      <c r="L535">
        <v>3</v>
      </c>
      <c r="M535" s="3">
        <v>47.64</v>
      </c>
      <c r="N535" s="1" t="s">
        <v>6669</v>
      </c>
      <c r="O535" s="1" t="s">
        <v>80</v>
      </c>
    </row>
    <row r="536" spans="1:15" x14ac:dyDescent="0.3">
      <c r="A536" s="1" t="s">
        <v>2179</v>
      </c>
      <c r="B536" s="2">
        <v>45230</v>
      </c>
      <c r="C536" s="1" t="s">
        <v>6671</v>
      </c>
      <c r="D536" s="1" t="s">
        <v>133</v>
      </c>
      <c r="E536">
        <v>2023</v>
      </c>
      <c r="F536" s="1" t="s">
        <v>2180</v>
      </c>
      <c r="G536" s="1" t="s">
        <v>2181</v>
      </c>
      <c r="H536" s="1" t="s">
        <v>2182</v>
      </c>
      <c r="I536" s="1" t="s">
        <v>2183</v>
      </c>
      <c r="J536" s="1" t="s">
        <v>87</v>
      </c>
      <c r="K536" s="3">
        <v>29.6</v>
      </c>
      <c r="L536">
        <v>2</v>
      </c>
      <c r="M536" s="3">
        <v>59.2</v>
      </c>
      <c r="N536" s="1" t="s">
        <v>29</v>
      </c>
      <c r="O536" s="1" t="s">
        <v>22</v>
      </c>
    </row>
    <row r="537" spans="1:15" x14ac:dyDescent="0.3">
      <c r="A537" s="1" t="s">
        <v>2184</v>
      </c>
      <c r="B537" s="2">
        <v>45586</v>
      </c>
      <c r="C537" s="1" t="s">
        <v>6667</v>
      </c>
      <c r="D537" s="1" t="s">
        <v>133</v>
      </c>
      <c r="E537">
        <v>2024</v>
      </c>
      <c r="F537" s="1" t="s">
        <v>631</v>
      </c>
      <c r="G537" s="1" t="s">
        <v>632</v>
      </c>
      <c r="H537" s="1" t="s">
        <v>2185</v>
      </c>
      <c r="I537" s="1" t="s">
        <v>2186</v>
      </c>
      <c r="J537" s="1" t="s">
        <v>20</v>
      </c>
      <c r="K537" s="3">
        <v>13.15</v>
      </c>
      <c r="L537">
        <v>3</v>
      </c>
      <c r="M537" s="3">
        <v>39.450000000000003</v>
      </c>
      <c r="N537" s="1" t="s">
        <v>6669</v>
      </c>
      <c r="O537" s="1" t="s">
        <v>52</v>
      </c>
    </row>
    <row r="538" spans="1:15" x14ac:dyDescent="0.3">
      <c r="A538" s="1" t="s">
        <v>2187</v>
      </c>
      <c r="B538" s="2">
        <v>44995</v>
      </c>
      <c r="C538" s="1" t="s">
        <v>6668</v>
      </c>
      <c r="D538" s="1" t="s">
        <v>15</v>
      </c>
      <c r="E538">
        <v>2023</v>
      </c>
      <c r="F538" s="1" t="s">
        <v>205</v>
      </c>
      <c r="G538" s="1" t="s">
        <v>2188</v>
      </c>
      <c r="H538" s="1" t="s">
        <v>2189</v>
      </c>
      <c r="I538" s="1" t="s">
        <v>2190</v>
      </c>
      <c r="J538" s="1" t="s">
        <v>70</v>
      </c>
      <c r="K538" s="3">
        <v>48.38</v>
      </c>
      <c r="L538">
        <v>1</v>
      </c>
      <c r="M538" s="3">
        <v>48.38</v>
      </c>
      <c r="N538" s="1" t="s">
        <v>29</v>
      </c>
      <c r="O538" s="1" t="s">
        <v>37</v>
      </c>
    </row>
    <row r="539" spans="1:15" x14ac:dyDescent="0.3">
      <c r="A539" s="1" t="s">
        <v>2191</v>
      </c>
      <c r="B539" s="2">
        <v>45004</v>
      </c>
      <c r="C539" s="1" t="s">
        <v>6666</v>
      </c>
      <c r="D539" s="1" t="s">
        <v>15</v>
      </c>
      <c r="E539">
        <v>2023</v>
      </c>
      <c r="F539" s="1" t="s">
        <v>2192</v>
      </c>
      <c r="G539" s="1" t="s">
        <v>2193</v>
      </c>
      <c r="H539" s="1" t="s">
        <v>2003</v>
      </c>
      <c r="I539" s="1" t="s">
        <v>2194</v>
      </c>
      <c r="J539" s="1" t="s">
        <v>51</v>
      </c>
      <c r="K539" s="3">
        <v>40.96</v>
      </c>
      <c r="L539">
        <v>5</v>
      </c>
      <c r="M539" s="3">
        <v>204.8</v>
      </c>
      <c r="N539" s="1" t="s">
        <v>88</v>
      </c>
      <c r="O539" s="1" t="s">
        <v>22</v>
      </c>
    </row>
    <row r="540" spans="1:15" x14ac:dyDescent="0.3">
      <c r="A540" s="1" t="s">
        <v>2195</v>
      </c>
      <c r="B540" s="2">
        <v>45869</v>
      </c>
      <c r="C540" s="1" t="s">
        <v>6672</v>
      </c>
      <c r="D540" s="1" t="s">
        <v>32</v>
      </c>
      <c r="E540">
        <v>2025</v>
      </c>
      <c r="F540" s="1" t="s">
        <v>2196</v>
      </c>
      <c r="G540" s="1" t="s">
        <v>2197</v>
      </c>
      <c r="H540" s="1" t="s">
        <v>811</v>
      </c>
      <c r="I540" s="1" t="s">
        <v>1441</v>
      </c>
      <c r="J540" s="1" t="s">
        <v>51</v>
      </c>
      <c r="K540" s="3">
        <v>25.95</v>
      </c>
      <c r="L540">
        <v>3</v>
      </c>
      <c r="M540" s="3">
        <v>77.849999999999994</v>
      </c>
      <c r="N540" s="1" t="s">
        <v>29</v>
      </c>
      <c r="O540" s="1" t="s">
        <v>22</v>
      </c>
    </row>
    <row r="541" spans="1:15" x14ac:dyDescent="0.3">
      <c r="A541" s="1" t="s">
        <v>2198</v>
      </c>
      <c r="B541" s="2">
        <v>45569</v>
      </c>
      <c r="C541" s="1" t="s">
        <v>6668</v>
      </c>
      <c r="D541" s="1" t="s">
        <v>133</v>
      </c>
      <c r="E541">
        <v>2024</v>
      </c>
      <c r="F541" s="1" t="s">
        <v>2199</v>
      </c>
      <c r="G541" s="1" t="s">
        <v>2200</v>
      </c>
      <c r="H541" s="1" t="s">
        <v>1007</v>
      </c>
      <c r="I541" s="1" t="s">
        <v>1635</v>
      </c>
      <c r="J541" s="1" t="s">
        <v>20</v>
      </c>
      <c r="K541" s="3">
        <v>20.260000000000002</v>
      </c>
      <c r="L541">
        <v>1</v>
      </c>
      <c r="M541" s="3">
        <v>20.260000000000002</v>
      </c>
      <c r="N541" s="1" t="s">
        <v>21</v>
      </c>
      <c r="O541" s="1" t="s">
        <v>22</v>
      </c>
    </row>
    <row r="542" spans="1:15" x14ac:dyDescent="0.3">
      <c r="A542" s="1" t="s">
        <v>2201</v>
      </c>
      <c r="B542" s="2">
        <v>45626</v>
      </c>
      <c r="C542" s="1" t="s">
        <v>6673</v>
      </c>
      <c r="D542" s="1" t="s">
        <v>54</v>
      </c>
      <c r="E542">
        <v>2024</v>
      </c>
      <c r="F542" s="1" t="s">
        <v>295</v>
      </c>
      <c r="G542" s="1" t="s">
        <v>296</v>
      </c>
      <c r="H542" s="1" t="s">
        <v>2202</v>
      </c>
      <c r="I542" s="1" t="s">
        <v>2203</v>
      </c>
      <c r="J542" s="1" t="s">
        <v>20</v>
      </c>
      <c r="K542" s="3">
        <v>26.23</v>
      </c>
      <c r="L542">
        <v>1</v>
      </c>
      <c r="M542" s="3">
        <v>26.23</v>
      </c>
      <c r="N542" s="1" t="s">
        <v>29</v>
      </c>
      <c r="O542" s="1" t="s">
        <v>30</v>
      </c>
    </row>
    <row r="543" spans="1:15" x14ac:dyDescent="0.3">
      <c r="A543" s="1" t="s">
        <v>2204</v>
      </c>
      <c r="B543" s="2">
        <v>44921</v>
      </c>
      <c r="C543" s="1" t="s">
        <v>6667</v>
      </c>
      <c r="D543" s="1" t="s">
        <v>107</v>
      </c>
      <c r="E543">
        <v>2022</v>
      </c>
      <c r="F543" s="1" t="s">
        <v>260</v>
      </c>
      <c r="G543" s="1" t="s">
        <v>261</v>
      </c>
      <c r="H543" s="1" t="s">
        <v>213</v>
      </c>
      <c r="I543" s="1" t="s">
        <v>1774</v>
      </c>
      <c r="J543" s="1" t="s">
        <v>70</v>
      </c>
      <c r="K543" s="3">
        <v>20.58</v>
      </c>
      <c r="L543">
        <v>4</v>
      </c>
      <c r="M543" s="3">
        <v>82.32</v>
      </c>
      <c r="N543" s="1" t="s">
        <v>21</v>
      </c>
      <c r="O543" s="1" t="s">
        <v>37</v>
      </c>
    </row>
    <row r="544" spans="1:15" x14ac:dyDescent="0.3">
      <c r="A544" s="1" t="s">
        <v>2205</v>
      </c>
      <c r="B544" s="2">
        <v>45688</v>
      </c>
      <c r="C544" s="1" t="s">
        <v>6668</v>
      </c>
      <c r="D544" s="1" t="s">
        <v>210</v>
      </c>
      <c r="E544">
        <v>2025</v>
      </c>
      <c r="F544" s="1" t="s">
        <v>2206</v>
      </c>
      <c r="G544" s="1" t="s">
        <v>2207</v>
      </c>
      <c r="H544" s="1" t="s">
        <v>2208</v>
      </c>
      <c r="I544" s="1" t="s">
        <v>2209</v>
      </c>
      <c r="J544" s="1" t="s">
        <v>70</v>
      </c>
      <c r="K544" s="3">
        <v>34.14</v>
      </c>
      <c r="L544">
        <v>5</v>
      </c>
      <c r="M544" s="3">
        <v>170.7</v>
      </c>
      <c r="N544" s="1" t="s">
        <v>6669</v>
      </c>
      <c r="O544" s="1" t="s">
        <v>37</v>
      </c>
    </row>
    <row r="545" spans="1:15" x14ac:dyDescent="0.3">
      <c r="A545" s="1" t="s">
        <v>2210</v>
      </c>
      <c r="B545" s="2">
        <v>45790</v>
      </c>
      <c r="C545" s="1" t="s">
        <v>6671</v>
      </c>
      <c r="D545" s="1" t="s">
        <v>46</v>
      </c>
      <c r="E545">
        <v>2025</v>
      </c>
      <c r="F545" s="1" t="s">
        <v>195</v>
      </c>
      <c r="G545" s="1" t="s">
        <v>1330</v>
      </c>
      <c r="H545" s="1" t="s">
        <v>979</v>
      </c>
      <c r="I545" s="1" t="s">
        <v>980</v>
      </c>
      <c r="J545" s="1" t="s">
        <v>87</v>
      </c>
      <c r="K545" s="3">
        <v>8.48</v>
      </c>
      <c r="L545">
        <v>2</v>
      </c>
      <c r="M545" s="3">
        <v>16.96</v>
      </c>
      <c r="N545" s="1" t="s">
        <v>21</v>
      </c>
      <c r="O545" s="1" t="s">
        <v>80</v>
      </c>
    </row>
    <row r="546" spans="1:15" x14ac:dyDescent="0.3">
      <c r="A546" s="1" t="s">
        <v>2211</v>
      </c>
      <c r="B546" s="2">
        <v>45599</v>
      </c>
      <c r="C546" s="1" t="s">
        <v>6666</v>
      </c>
      <c r="D546" s="1" t="s">
        <v>54</v>
      </c>
      <c r="E546">
        <v>2024</v>
      </c>
      <c r="F546" s="1" t="s">
        <v>1846</v>
      </c>
      <c r="G546" s="1" t="s">
        <v>2212</v>
      </c>
      <c r="H546" s="1" t="s">
        <v>2213</v>
      </c>
      <c r="I546" s="1" t="s">
        <v>2214</v>
      </c>
      <c r="J546" s="1" t="s">
        <v>51</v>
      </c>
      <c r="K546" s="3">
        <v>28.46</v>
      </c>
      <c r="L546">
        <v>5</v>
      </c>
      <c r="M546" s="3">
        <v>142.30000000000001</v>
      </c>
      <c r="N546" s="1" t="s">
        <v>88</v>
      </c>
      <c r="O546" s="1" t="s">
        <v>30</v>
      </c>
    </row>
    <row r="547" spans="1:15" x14ac:dyDescent="0.3">
      <c r="A547" s="1" t="s">
        <v>2215</v>
      </c>
      <c r="B547" s="2">
        <v>44812</v>
      </c>
      <c r="C547" s="1" t="s">
        <v>6672</v>
      </c>
      <c r="D547" s="1" t="s">
        <v>60</v>
      </c>
      <c r="E547">
        <v>2022</v>
      </c>
      <c r="F547" s="1" t="s">
        <v>2216</v>
      </c>
      <c r="G547" s="1" t="s">
        <v>2217</v>
      </c>
      <c r="H547" s="1" t="s">
        <v>851</v>
      </c>
      <c r="I547" s="1" t="s">
        <v>2218</v>
      </c>
      <c r="J547" s="1" t="s">
        <v>87</v>
      </c>
      <c r="K547" s="3">
        <v>51.21</v>
      </c>
      <c r="L547">
        <v>3</v>
      </c>
      <c r="M547" s="3">
        <v>153.63</v>
      </c>
      <c r="N547" s="1" t="s">
        <v>6669</v>
      </c>
      <c r="O547" s="1" t="s">
        <v>30</v>
      </c>
    </row>
    <row r="548" spans="1:15" x14ac:dyDescent="0.3">
      <c r="A548" s="1" t="s">
        <v>2219</v>
      </c>
      <c r="B548" s="2">
        <v>45072</v>
      </c>
      <c r="C548" s="1" t="s">
        <v>6668</v>
      </c>
      <c r="D548" s="1" t="s">
        <v>46</v>
      </c>
      <c r="E548">
        <v>2023</v>
      </c>
      <c r="F548" s="1" t="s">
        <v>2220</v>
      </c>
      <c r="G548" s="1" t="s">
        <v>2221</v>
      </c>
      <c r="H548" s="1" t="s">
        <v>355</v>
      </c>
      <c r="I548" s="1" t="s">
        <v>914</v>
      </c>
      <c r="J548" s="1" t="s">
        <v>20</v>
      </c>
      <c r="K548" s="3">
        <v>48.35</v>
      </c>
      <c r="L548">
        <v>3</v>
      </c>
      <c r="M548" s="3">
        <v>145.05000000000001</v>
      </c>
      <c r="N548" s="1" t="s">
        <v>21</v>
      </c>
      <c r="O548" s="1" t="s">
        <v>52</v>
      </c>
    </row>
    <row r="549" spans="1:15" x14ac:dyDescent="0.3">
      <c r="A549" s="1" t="s">
        <v>2222</v>
      </c>
      <c r="B549" s="2">
        <v>44884</v>
      </c>
      <c r="C549" s="1" t="s">
        <v>6673</v>
      </c>
      <c r="D549" s="1" t="s">
        <v>54</v>
      </c>
      <c r="E549">
        <v>2022</v>
      </c>
      <c r="F549" s="1" t="s">
        <v>788</v>
      </c>
      <c r="G549" s="1" t="s">
        <v>2223</v>
      </c>
      <c r="H549" s="1" t="s">
        <v>2224</v>
      </c>
      <c r="I549" s="1" t="s">
        <v>2225</v>
      </c>
      <c r="J549" s="1" t="s">
        <v>70</v>
      </c>
      <c r="K549" s="3">
        <v>42.75</v>
      </c>
      <c r="L549">
        <v>1</v>
      </c>
      <c r="M549" s="3">
        <v>42.75</v>
      </c>
      <c r="N549" s="1" t="s">
        <v>21</v>
      </c>
      <c r="O549" s="1" t="s">
        <v>37</v>
      </c>
    </row>
    <row r="550" spans="1:15" x14ac:dyDescent="0.3">
      <c r="A550" s="1" t="s">
        <v>2226</v>
      </c>
      <c r="B550" s="2">
        <v>45459</v>
      </c>
      <c r="C550" s="1" t="s">
        <v>6666</v>
      </c>
      <c r="D550" s="1" t="s">
        <v>24</v>
      </c>
      <c r="E550">
        <v>2024</v>
      </c>
      <c r="F550" s="1" t="s">
        <v>2227</v>
      </c>
      <c r="G550" s="1" t="s">
        <v>2228</v>
      </c>
      <c r="H550" s="1" t="s">
        <v>2229</v>
      </c>
      <c r="I550" s="1" t="s">
        <v>2230</v>
      </c>
      <c r="J550" s="1" t="s">
        <v>20</v>
      </c>
      <c r="K550" s="3">
        <v>57.33</v>
      </c>
      <c r="L550">
        <v>4</v>
      </c>
      <c r="M550" s="3">
        <v>229.32</v>
      </c>
      <c r="N550" s="1" t="s">
        <v>6669</v>
      </c>
      <c r="O550" s="1" t="s">
        <v>22</v>
      </c>
    </row>
    <row r="551" spans="1:15" x14ac:dyDescent="0.3">
      <c r="A551" s="1" t="s">
        <v>2231</v>
      </c>
      <c r="B551" s="2">
        <v>45860</v>
      </c>
      <c r="C551" s="1" t="s">
        <v>6671</v>
      </c>
      <c r="D551" s="1" t="s">
        <v>32</v>
      </c>
      <c r="E551">
        <v>2025</v>
      </c>
      <c r="F551" s="1" t="s">
        <v>433</v>
      </c>
      <c r="G551" s="1" t="s">
        <v>1360</v>
      </c>
      <c r="H551" s="1" t="s">
        <v>623</v>
      </c>
      <c r="I551" s="1" t="s">
        <v>2232</v>
      </c>
      <c r="J551" s="1" t="s">
        <v>87</v>
      </c>
      <c r="K551" s="3">
        <v>10.130000000000001</v>
      </c>
      <c r="L551">
        <v>2</v>
      </c>
      <c r="M551" s="3">
        <v>20.260000000000002</v>
      </c>
      <c r="N551" s="1" t="s">
        <v>21</v>
      </c>
      <c r="O551" s="1" t="s">
        <v>95</v>
      </c>
    </row>
    <row r="552" spans="1:15" x14ac:dyDescent="0.3">
      <c r="A552" s="1" t="s">
        <v>2233</v>
      </c>
      <c r="B552" s="2">
        <v>45677</v>
      </c>
      <c r="C552" s="1" t="s">
        <v>6667</v>
      </c>
      <c r="D552" s="1" t="s">
        <v>210</v>
      </c>
      <c r="E552">
        <v>2025</v>
      </c>
      <c r="F552" s="1" t="s">
        <v>55</v>
      </c>
      <c r="G552" s="1" t="s">
        <v>746</v>
      </c>
      <c r="H552" s="1" t="s">
        <v>2234</v>
      </c>
      <c r="I552" s="1" t="s">
        <v>2235</v>
      </c>
      <c r="J552" s="1" t="s">
        <v>20</v>
      </c>
      <c r="K552" s="3">
        <v>11.91</v>
      </c>
      <c r="L552">
        <v>3</v>
      </c>
      <c r="M552" s="3">
        <v>35.729999999999997</v>
      </c>
      <c r="N552" s="1" t="s">
        <v>6669</v>
      </c>
      <c r="O552" s="1" t="s">
        <v>37</v>
      </c>
    </row>
    <row r="553" spans="1:15" x14ac:dyDescent="0.3">
      <c r="A553" s="1" t="s">
        <v>2236</v>
      </c>
      <c r="B553" s="2">
        <v>45690</v>
      </c>
      <c r="C553" s="1" t="s">
        <v>6666</v>
      </c>
      <c r="D553" s="1" t="s">
        <v>39</v>
      </c>
      <c r="E553">
        <v>2025</v>
      </c>
      <c r="F553" s="1" t="s">
        <v>1146</v>
      </c>
      <c r="G553" s="1" t="s">
        <v>1147</v>
      </c>
      <c r="H553" s="1" t="s">
        <v>2110</v>
      </c>
      <c r="I553" s="1" t="s">
        <v>2111</v>
      </c>
      <c r="J553" s="1" t="s">
        <v>20</v>
      </c>
      <c r="K553" s="3">
        <v>34.31</v>
      </c>
      <c r="L553">
        <v>5</v>
      </c>
      <c r="M553" s="3">
        <v>171.55</v>
      </c>
      <c r="N553" s="1" t="s">
        <v>21</v>
      </c>
      <c r="O553" s="1" t="s">
        <v>22</v>
      </c>
    </row>
    <row r="554" spans="1:15" x14ac:dyDescent="0.3">
      <c r="A554" s="1" t="s">
        <v>2237</v>
      </c>
      <c r="B554" s="2">
        <v>45355</v>
      </c>
      <c r="C554" s="1" t="s">
        <v>6667</v>
      </c>
      <c r="D554" s="1" t="s">
        <v>15</v>
      </c>
      <c r="E554">
        <v>2024</v>
      </c>
      <c r="F554" s="1" t="s">
        <v>118</v>
      </c>
      <c r="G554" s="1" t="s">
        <v>2238</v>
      </c>
      <c r="H554" s="1" t="s">
        <v>2239</v>
      </c>
      <c r="I554" s="1" t="s">
        <v>2240</v>
      </c>
      <c r="J554" s="1" t="s">
        <v>20</v>
      </c>
      <c r="K554" s="3">
        <v>25.09</v>
      </c>
      <c r="L554">
        <v>4</v>
      </c>
      <c r="M554" s="3">
        <v>100.36</v>
      </c>
      <c r="N554" s="1" t="s">
        <v>29</v>
      </c>
      <c r="O554" s="1" t="s">
        <v>52</v>
      </c>
    </row>
    <row r="555" spans="1:15" x14ac:dyDescent="0.3">
      <c r="A555" s="1" t="s">
        <v>2241</v>
      </c>
      <c r="B555" s="2">
        <v>45533</v>
      </c>
      <c r="C555" s="1" t="s">
        <v>6672</v>
      </c>
      <c r="D555" s="1" t="s">
        <v>90</v>
      </c>
      <c r="E555">
        <v>2024</v>
      </c>
      <c r="F555" s="1" t="s">
        <v>1422</v>
      </c>
      <c r="G555" s="1" t="s">
        <v>2242</v>
      </c>
      <c r="H555" s="1" t="s">
        <v>777</v>
      </c>
      <c r="I555" s="1" t="s">
        <v>2243</v>
      </c>
      <c r="J555" s="1" t="s">
        <v>70</v>
      </c>
      <c r="K555" s="3">
        <v>34.86</v>
      </c>
      <c r="L555">
        <v>4</v>
      </c>
      <c r="M555" s="3">
        <v>139.44</v>
      </c>
      <c r="N555" s="1" t="s">
        <v>21</v>
      </c>
      <c r="O555" s="1" t="s">
        <v>44</v>
      </c>
    </row>
    <row r="556" spans="1:15" x14ac:dyDescent="0.3">
      <c r="A556" s="1" t="s">
        <v>2244</v>
      </c>
      <c r="B556" s="2">
        <v>45387</v>
      </c>
      <c r="C556" s="1" t="s">
        <v>6668</v>
      </c>
      <c r="D556" s="1" t="s">
        <v>82</v>
      </c>
      <c r="E556">
        <v>2024</v>
      </c>
      <c r="F556" s="1" t="s">
        <v>47</v>
      </c>
      <c r="G556" s="1" t="s">
        <v>2245</v>
      </c>
      <c r="H556" s="1" t="s">
        <v>2246</v>
      </c>
      <c r="I556" s="1" t="s">
        <v>2247</v>
      </c>
      <c r="J556" s="1" t="s">
        <v>20</v>
      </c>
      <c r="K556" s="3">
        <v>8.4499999999999993</v>
      </c>
      <c r="L556">
        <v>4</v>
      </c>
      <c r="M556" s="3">
        <v>33.799999999999997</v>
      </c>
      <c r="N556" s="1" t="s">
        <v>21</v>
      </c>
      <c r="O556" s="1" t="s">
        <v>37</v>
      </c>
    </row>
    <row r="557" spans="1:15" x14ac:dyDescent="0.3">
      <c r="A557" s="1" t="s">
        <v>2248</v>
      </c>
      <c r="B557" s="2">
        <v>45243</v>
      </c>
      <c r="C557" s="1" t="s">
        <v>6667</v>
      </c>
      <c r="D557" s="1" t="s">
        <v>54</v>
      </c>
      <c r="E557">
        <v>2023</v>
      </c>
      <c r="F557" s="1" t="s">
        <v>511</v>
      </c>
      <c r="G557" s="1" t="s">
        <v>1364</v>
      </c>
      <c r="H557" s="1" t="s">
        <v>2249</v>
      </c>
      <c r="I557" s="1" t="s">
        <v>2250</v>
      </c>
      <c r="J557" s="1" t="s">
        <v>87</v>
      </c>
      <c r="K557" s="3">
        <v>39.69</v>
      </c>
      <c r="L557">
        <v>2</v>
      </c>
      <c r="M557" s="3">
        <v>79.38</v>
      </c>
      <c r="N557" s="1" t="s">
        <v>21</v>
      </c>
      <c r="O557" s="1" t="s">
        <v>22</v>
      </c>
    </row>
    <row r="558" spans="1:15" x14ac:dyDescent="0.3">
      <c r="A558" s="1" t="s">
        <v>2251</v>
      </c>
      <c r="B558" s="2">
        <v>45539</v>
      </c>
      <c r="C558" s="1" t="s">
        <v>6670</v>
      </c>
      <c r="D558" s="1" t="s">
        <v>60</v>
      </c>
      <c r="E558">
        <v>2024</v>
      </c>
      <c r="F558" s="1" t="s">
        <v>829</v>
      </c>
      <c r="G558" s="1" t="s">
        <v>1869</v>
      </c>
      <c r="H558" s="1" t="s">
        <v>2252</v>
      </c>
      <c r="I558" s="1" t="s">
        <v>2253</v>
      </c>
      <c r="J558" s="1" t="s">
        <v>20</v>
      </c>
      <c r="K558" s="3">
        <v>21.17</v>
      </c>
      <c r="L558">
        <v>1</v>
      </c>
      <c r="M558" s="3">
        <v>21.17</v>
      </c>
      <c r="N558" s="1" t="s">
        <v>6669</v>
      </c>
      <c r="O558" s="1" t="s">
        <v>95</v>
      </c>
    </row>
    <row r="559" spans="1:15" x14ac:dyDescent="0.3">
      <c r="A559" s="1" t="s">
        <v>2254</v>
      </c>
      <c r="B559" s="2">
        <v>45684</v>
      </c>
      <c r="C559" s="1" t="s">
        <v>6667</v>
      </c>
      <c r="D559" s="1" t="s">
        <v>210</v>
      </c>
      <c r="E559">
        <v>2025</v>
      </c>
      <c r="F559" s="1" t="s">
        <v>358</v>
      </c>
      <c r="G559" s="1" t="s">
        <v>359</v>
      </c>
      <c r="H559" s="1" t="s">
        <v>1661</v>
      </c>
      <c r="I559" s="1" t="s">
        <v>2255</v>
      </c>
      <c r="J559" s="1" t="s">
        <v>70</v>
      </c>
      <c r="K559" s="3">
        <v>40.4</v>
      </c>
      <c r="L559">
        <v>2</v>
      </c>
      <c r="M559" s="3">
        <v>80.8</v>
      </c>
      <c r="N559" s="1" t="s">
        <v>21</v>
      </c>
      <c r="O559" s="1" t="s">
        <v>37</v>
      </c>
    </row>
    <row r="560" spans="1:15" x14ac:dyDescent="0.3">
      <c r="A560" s="1" t="s">
        <v>2256</v>
      </c>
      <c r="B560" s="2">
        <v>45332</v>
      </c>
      <c r="C560" s="1" t="s">
        <v>6673</v>
      </c>
      <c r="D560" s="1" t="s">
        <v>39</v>
      </c>
      <c r="E560">
        <v>2024</v>
      </c>
      <c r="F560" s="1" t="s">
        <v>700</v>
      </c>
      <c r="G560" s="1" t="s">
        <v>701</v>
      </c>
      <c r="H560" s="1" t="s">
        <v>2115</v>
      </c>
      <c r="I560" s="1" t="s">
        <v>2257</v>
      </c>
      <c r="J560" s="1" t="s">
        <v>51</v>
      </c>
      <c r="K560" s="3">
        <v>40.03</v>
      </c>
      <c r="L560">
        <v>3</v>
      </c>
      <c r="M560" s="3">
        <v>120.09</v>
      </c>
      <c r="N560" s="1" t="s">
        <v>88</v>
      </c>
      <c r="O560" s="1" t="s">
        <v>37</v>
      </c>
    </row>
    <row r="561" spans="1:15" x14ac:dyDescent="0.3">
      <c r="A561" s="1" t="s">
        <v>2258</v>
      </c>
      <c r="B561" s="2">
        <v>45189</v>
      </c>
      <c r="C561" s="1" t="s">
        <v>6670</v>
      </c>
      <c r="D561" s="1" t="s">
        <v>60</v>
      </c>
      <c r="E561">
        <v>2023</v>
      </c>
      <c r="F561" s="1" t="s">
        <v>2259</v>
      </c>
      <c r="G561" s="1" t="s">
        <v>2260</v>
      </c>
      <c r="H561" s="1" t="s">
        <v>508</v>
      </c>
      <c r="I561" s="1" t="s">
        <v>2261</v>
      </c>
      <c r="J561" s="1" t="s">
        <v>20</v>
      </c>
      <c r="K561" s="3">
        <v>8.31</v>
      </c>
      <c r="L561">
        <v>3</v>
      </c>
      <c r="M561" s="3">
        <v>24.93</v>
      </c>
      <c r="N561" s="1" t="s">
        <v>21</v>
      </c>
      <c r="O561" s="1" t="s">
        <v>95</v>
      </c>
    </row>
    <row r="562" spans="1:15" x14ac:dyDescent="0.3">
      <c r="A562" s="1" t="s">
        <v>2262</v>
      </c>
      <c r="B562" s="2">
        <v>45345</v>
      </c>
      <c r="C562" s="1" t="s">
        <v>6668</v>
      </c>
      <c r="D562" s="1" t="s">
        <v>39</v>
      </c>
      <c r="E562">
        <v>2024</v>
      </c>
      <c r="F562" s="1" t="s">
        <v>1932</v>
      </c>
      <c r="G562" s="1" t="s">
        <v>2263</v>
      </c>
      <c r="H562" s="1" t="s">
        <v>1365</v>
      </c>
      <c r="I562" s="1" t="s">
        <v>2264</v>
      </c>
      <c r="J562" s="1" t="s">
        <v>20</v>
      </c>
      <c r="K562" s="3">
        <v>48.64</v>
      </c>
      <c r="L562">
        <v>3</v>
      </c>
      <c r="M562" s="3">
        <v>145.91999999999999</v>
      </c>
      <c r="N562" s="1" t="s">
        <v>21</v>
      </c>
      <c r="O562" s="1" t="s">
        <v>80</v>
      </c>
    </row>
    <row r="563" spans="1:15" x14ac:dyDescent="0.3">
      <c r="A563" s="1" t="s">
        <v>2265</v>
      </c>
      <c r="B563" s="2">
        <v>45107</v>
      </c>
      <c r="C563" s="1" t="s">
        <v>6668</v>
      </c>
      <c r="D563" s="1" t="s">
        <v>24</v>
      </c>
      <c r="E563">
        <v>2023</v>
      </c>
      <c r="F563" s="1" t="s">
        <v>2266</v>
      </c>
      <c r="G563" s="1" t="s">
        <v>2267</v>
      </c>
      <c r="H563" s="1" t="s">
        <v>2268</v>
      </c>
      <c r="I563" s="1" t="s">
        <v>2269</v>
      </c>
      <c r="J563" s="1" t="s">
        <v>70</v>
      </c>
      <c r="K563" s="3">
        <v>45.83</v>
      </c>
      <c r="L563">
        <v>4</v>
      </c>
      <c r="M563" s="3">
        <v>183.32</v>
      </c>
      <c r="N563" s="1" t="s">
        <v>6669</v>
      </c>
      <c r="O563" s="1" t="s">
        <v>44</v>
      </c>
    </row>
    <row r="564" spans="1:15" x14ac:dyDescent="0.3">
      <c r="A564" s="1" t="s">
        <v>2270</v>
      </c>
      <c r="B564" s="2">
        <v>45620</v>
      </c>
      <c r="C564" s="1" t="s">
        <v>6666</v>
      </c>
      <c r="D564" s="1" t="s">
        <v>54</v>
      </c>
      <c r="E564">
        <v>2024</v>
      </c>
      <c r="F564" s="1" t="s">
        <v>1906</v>
      </c>
      <c r="G564" s="1" t="s">
        <v>2271</v>
      </c>
      <c r="H564" s="1" t="s">
        <v>2272</v>
      </c>
      <c r="I564" s="1" t="s">
        <v>2273</v>
      </c>
      <c r="J564" s="1" t="s">
        <v>20</v>
      </c>
      <c r="K564" s="3">
        <v>27.6</v>
      </c>
      <c r="L564">
        <v>3</v>
      </c>
      <c r="M564" s="3">
        <v>82.8</v>
      </c>
      <c r="N564" s="1" t="s">
        <v>6669</v>
      </c>
      <c r="O564" s="1" t="s">
        <v>37</v>
      </c>
    </row>
    <row r="565" spans="1:15" x14ac:dyDescent="0.3">
      <c r="A565" s="1" t="s">
        <v>2274</v>
      </c>
      <c r="B565" s="2">
        <v>45536</v>
      </c>
      <c r="C565" s="1" t="s">
        <v>6666</v>
      </c>
      <c r="D565" s="1" t="s">
        <v>60</v>
      </c>
      <c r="E565">
        <v>2024</v>
      </c>
      <c r="F565" s="1" t="s">
        <v>481</v>
      </c>
      <c r="G565" s="1" t="s">
        <v>2275</v>
      </c>
      <c r="H565" s="1" t="s">
        <v>1856</v>
      </c>
      <c r="I565" s="1" t="s">
        <v>2276</v>
      </c>
      <c r="J565" s="1" t="s">
        <v>20</v>
      </c>
      <c r="K565" s="3">
        <v>25.18</v>
      </c>
      <c r="L565">
        <v>4</v>
      </c>
      <c r="M565" s="3">
        <v>100.72</v>
      </c>
      <c r="N565" s="1" t="s">
        <v>6669</v>
      </c>
      <c r="O565" s="1" t="s">
        <v>193</v>
      </c>
    </row>
    <row r="566" spans="1:15" x14ac:dyDescent="0.3">
      <c r="A566" s="1" t="s">
        <v>2280</v>
      </c>
      <c r="B566" s="2">
        <v>44915</v>
      </c>
      <c r="C566" s="1" t="s">
        <v>6671</v>
      </c>
      <c r="D566" s="1" t="s">
        <v>107</v>
      </c>
      <c r="E566">
        <v>2022</v>
      </c>
      <c r="F566" s="1" t="s">
        <v>2281</v>
      </c>
      <c r="G566" s="1" t="s">
        <v>2282</v>
      </c>
      <c r="H566" s="1" t="s">
        <v>947</v>
      </c>
      <c r="I566" s="1" t="s">
        <v>2283</v>
      </c>
      <c r="J566" s="1" t="s">
        <v>51</v>
      </c>
      <c r="K566" s="3">
        <v>53.62</v>
      </c>
      <c r="L566">
        <v>1</v>
      </c>
      <c r="M566" s="3">
        <v>53.62</v>
      </c>
      <c r="N566" s="1" t="s">
        <v>21</v>
      </c>
      <c r="O566" s="1" t="s">
        <v>22</v>
      </c>
    </row>
    <row r="567" spans="1:15" x14ac:dyDescent="0.3">
      <c r="A567" s="1" t="s">
        <v>2284</v>
      </c>
      <c r="B567" s="2">
        <v>45232</v>
      </c>
      <c r="C567" s="1" t="s">
        <v>6672</v>
      </c>
      <c r="D567" s="1" t="s">
        <v>54</v>
      </c>
      <c r="E567">
        <v>2023</v>
      </c>
      <c r="F567" s="1" t="s">
        <v>2285</v>
      </c>
      <c r="G567" s="1" t="s">
        <v>2286</v>
      </c>
      <c r="H567" s="1" t="s">
        <v>2287</v>
      </c>
      <c r="I567" s="1" t="s">
        <v>2288</v>
      </c>
      <c r="J567" s="1" t="s">
        <v>70</v>
      </c>
      <c r="K567" s="3">
        <v>55.1</v>
      </c>
      <c r="L567">
        <v>3</v>
      </c>
      <c r="M567" s="3">
        <v>165.3</v>
      </c>
      <c r="N567" s="1" t="s">
        <v>29</v>
      </c>
      <c r="O567" s="1" t="s">
        <v>44</v>
      </c>
    </row>
    <row r="568" spans="1:15" x14ac:dyDescent="0.3">
      <c r="A568" s="1" t="s">
        <v>2289</v>
      </c>
      <c r="B568" s="2">
        <v>44880</v>
      </c>
      <c r="C568" s="1" t="s">
        <v>6671</v>
      </c>
      <c r="D568" s="1" t="s">
        <v>54</v>
      </c>
      <c r="E568">
        <v>2022</v>
      </c>
      <c r="F568" s="1" t="s">
        <v>200</v>
      </c>
      <c r="G568" s="1" t="s">
        <v>201</v>
      </c>
      <c r="H568" s="1" t="s">
        <v>2290</v>
      </c>
      <c r="I568" s="1" t="s">
        <v>2291</v>
      </c>
      <c r="J568" s="1" t="s">
        <v>20</v>
      </c>
      <c r="K568" s="3">
        <v>20.46</v>
      </c>
      <c r="L568">
        <v>2</v>
      </c>
      <c r="M568" s="3">
        <v>40.92</v>
      </c>
      <c r="N568" s="1" t="s">
        <v>21</v>
      </c>
      <c r="O568" s="1" t="s">
        <v>80</v>
      </c>
    </row>
    <row r="569" spans="1:15" x14ac:dyDescent="0.3">
      <c r="A569" s="1" t="s">
        <v>2292</v>
      </c>
      <c r="B569" s="2">
        <v>45188</v>
      </c>
      <c r="C569" s="1" t="s">
        <v>6671</v>
      </c>
      <c r="D569" s="1" t="s">
        <v>60</v>
      </c>
      <c r="E569">
        <v>2023</v>
      </c>
      <c r="F569" s="1" t="s">
        <v>552</v>
      </c>
      <c r="G569" s="1" t="s">
        <v>2293</v>
      </c>
      <c r="H569" s="1" t="s">
        <v>197</v>
      </c>
      <c r="I569" s="1" t="s">
        <v>875</v>
      </c>
      <c r="J569" s="1" t="s">
        <v>70</v>
      </c>
      <c r="K569" s="3">
        <v>32.24</v>
      </c>
      <c r="L569">
        <v>4</v>
      </c>
      <c r="M569" s="3">
        <v>128.96</v>
      </c>
      <c r="N569" s="1" t="s">
        <v>6669</v>
      </c>
      <c r="O569" s="1" t="s">
        <v>22</v>
      </c>
    </row>
    <row r="570" spans="1:15" x14ac:dyDescent="0.3">
      <c r="A570" s="1" t="s">
        <v>2294</v>
      </c>
      <c r="B570" s="2">
        <v>45789</v>
      </c>
      <c r="C570" s="1" t="s">
        <v>6667</v>
      </c>
      <c r="D570" s="1" t="s">
        <v>46</v>
      </c>
      <c r="E570">
        <v>2025</v>
      </c>
      <c r="F570" s="1" t="s">
        <v>2295</v>
      </c>
      <c r="G570" s="1" t="s">
        <v>2296</v>
      </c>
      <c r="H570" s="1" t="s">
        <v>416</v>
      </c>
      <c r="I570" s="1" t="s">
        <v>2297</v>
      </c>
      <c r="J570" s="1" t="s">
        <v>20</v>
      </c>
      <c r="K570" s="3">
        <v>22.42</v>
      </c>
      <c r="L570">
        <v>1</v>
      </c>
      <c r="M570" s="3">
        <v>22.42</v>
      </c>
      <c r="N570" s="1" t="s">
        <v>6669</v>
      </c>
      <c r="O570" s="1" t="s">
        <v>37</v>
      </c>
    </row>
    <row r="571" spans="1:15" x14ac:dyDescent="0.3">
      <c r="A571" s="1" t="s">
        <v>2298</v>
      </c>
      <c r="B571" s="2">
        <v>45598</v>
      </c>
      <c r="C571" s="1" t="s">
        <v>6673</v>
      </c>
      <c r="D571" s="1" t="s">
        <v>54</v>
      </c>
      <c r="E571">
        <v>2024</v>
      </c>
      <c r="F571" s="1" t="s">
        <v>666</v>
      </c>
      <c r="G571" s="1" t="s">
        <v>667</v>
      </c>
      <c r="H571" s="1" t="s">
        <v>979</v>
      </c>
      <c r="I571" s="1" t="s">
        <v>2299</v>
      </c>
      <c r="J571" s="1" t="s">
        <v>20</v>
      </c>
      <c r="K571" s="3">
        <v>32.159999999999997</v>
      </c>
      <c r="L571">
        <v>5</v>
      </c>
      <c r="M571" s="3">
        <v>160.80000000000001</v>
      </c>
      <c r="N571" s="1" t="s">
        <v>6669</v>
      </c>
      <c r="O571" s="1" t="s">
        <v>80</v>
      </c>
    </row>
    <row r="572" spans="1:15" x14ac:dyDescent="0.3">
      <c r="A572" s="1" t="s">
        <v>2300</v>
      </c>
      <c r="B572" s="2">
        <v>44981</v>
      </c>
      <c r="C572" s="1" t="s">
        <v>6668</v>
      </c>
      <c r="D572" s="1" t="s">
        <v>39</v>
      </c>
      <c r="E572">
        <v>2023</v>
      </c>
      <c r="F572" s="1" t="s">
        <v>2301</v>
      </c>
      <c r="G572" s="1" t="s">
        <v>2302</v>
      </c>
      <c r="H572" s="1" t="s">
        <v>1462</v>
      </c>
      <c r="I572" s="1" t="s">
        <v>2303</v>
      </c>
      <c r="J572" s="1" t="s">
        <v>20</v>
      </c>
      <c r="K572" s="3">
        <v>8.77</v>
      </c>
      <c r="L572">
        <v>5</v>
      </c>
      <c r="M572" s="3">
        <v>43.85</v>
      </c>
      <c r="N572" s="1" t="s">
        <v>6669</v>
      </c>
      <c r="O572" s="1" t="s">
        <v>193</v>
      </c>
    </row>
    <row r="573" spans="1:15" x14ac:dyDescent="0.3">
      <c r="A573" s="1" t="s">
        <v>2304</v>
      </c>
      <c r="B573" s="2">
        <v>44953</v>
      </c>
      <c r="C573" s="1" t="s">
        <v>6668</v>
      </c>
      <c r="D573" s="1" t="s">
        <v>210</v>
      </c>
      <c r="E573">
        <v>2023</v>
      </c>
      <c r="F573" s="1" t="s">
        <v>705</v>
      </c>
      <c r="G573" s="1" t="s">
        <v>706</v>
      </c>
      <c r="H573" s="1" t="s">
        <v>633</v>
      </c>
      <c r="I573" s="1" t="s">
        <v>2305</v>
      </c>
      <c r="J573" s="1" t="s">
        <v>87</v>
      </c>
      <c r="K573" s="3">
        <v>19.68</v>
      </c>
      <c r="L573">
        <v>5</v>
      </c>
      <c r="M573" s="3">
        <v>98.4</v>
      </c>
      <c r="N573" s="1" t="s">
        <v>6669</v>
      </c>
      <c r="O573" s="1" t="s">
        <v>193</v>
      </c>
    </row>
    <row r="574" spans="1:15" x14ac:dyDescent="0.3">
      <c r="A574" s="1" t="s">
        <v>2306</v>
      </c>
      <c r="B574" s="2">
        <v>45541</v>
      </c>
      <c r="C574" s="1" t="s">
        <v>6668</v>
      </c>
      <c r="D574" s="1" t="s">
        <v>60</v>
      </c>
      <c r="E574">
        <v>2024</v>
      </c>
      <c r="F574" s="1" t="s">
        <v>2307</v>
      </c>
      <c r="G574" s="1" t="s">
        <v>2308</v>
      </c>
      <c r="H574" s="1" t="s">
        <v>2309</v>
      </c>
      <c r="I574" s="1" t="s">
        <v>2310</v>
      </c>
      <c r="J574" s="1" t="s">
        <v>20</v>
      </c>
      <c r="K574" s="3">
        <v>46.61</v>
      </c>
      <c r="L574">
        <v>3</v>
      </c>
      <c r="M574" s="3">
        <v>139.83000000000001</v>
      </c>
      <c r="N574" s="1" t="s">
        <v>29</v>
      </c>
      <c r="O574" s="1" t="s">
        <v>37</v>
      </c>
    </row>
    <row r="575" spans="1:15" x14ac:dyDescent="0.3">
      <c r="A575" s="1" t="s">
        <v>2311</v>
      </c>
      <c r="B575" s="2">
        <v>45164</v>
      </c>
      <c r="C575" s="1" t="s">
        <v>6673</v>
      </c>
      <c r="D575" s="1" t="s">
        <v>90</v>
      </c>
      <c r="E575">
        <v>2023</v>
      </c>
      <c r="F575" s="1" t="s">
        <v>1683</v>
      </c>
      <c r="G575" s="1" t="s">
        <v>1684</v>
      </c>
      <c r="H575" s="1" t="s">
        <v>2312</v>
      </c>
      <c r="I575" s="1" t="s">
        <v>2313</v>
      </c>
      <c r="J575" s="1" t="s">
        <v>70</v>
      </c>
      <c r="K575" s="3">
        <v>24.11</v>
      </c>
      <c r="L575">
        <v>3</v>
      </c>
      <c r="M575" s="3">
        <v>72.33</v>
      </c>
      <c r="N575" s="1" t="s">
        <v>21</v>
      </c>
      <c r="O575" s="1" t="s">
        <v>22</v>
      </c>
    </row>
    <row r="576" spans="1:15" x14ac:dyDescent="0.3">
      <c r="A576" s="1" t="s">
        <v>2314</v>
      </c>
      <c r="B576" s="2">
        <v>45132</v>
      </c>
      <c r="C576" s="1" t="s">
        <v>6671</v>
      </c>
      <c r="D576" s="1" t="s">
        <v>32</v>
      </c>
      <c r="E576">
        <v>2023</v>
      </c>
      <c r="F576" s="1" t="s">
        <v>918</v>
      </c>
      <c r="G576" s="1" t="s">
        <v>919</v>
      </c>
      <c r="H576" s="1" t="s">
        <v>663</v>
      </c>
      <c r="I576" s="1" t="s">
        <v>2315</v>
      </c>
      <c r="J576" s="1" t="s">
        <v>70</v>
      </c>
      <c r="K576" s="3">
        <v>7.96</v>
      </c>
      <c r="L576">
        <v>5</v>
      </c>
      <c r="M576" s="3">
        <v>39.799999999999997</v>
      </c>
      <c r="N576" s="1" t="s">
        <v>29</v>
      </c>
      <c r="O576" s="1" t="s">
        <v>52</v>
      </c>
    </row>
    <row r="577" spans="1:15" x14ac:dyDescent="0.3">
      <c r="A577" s="1" t="s">
        <v>2316</v>
      </c>
      <c r="B577" s="2">
        <v>45024</v>
      </c>
      <c r="C577" s="1" t="s">
        <v>6673</v>
      </c>
      <c r="D577" s="1" t="s">
        <v>82</v>
      </c>
      <c r="E577">
        <v>2023</v>
      </c>
      <c r="F577" s="1" t="s">
        <v>2317</v>
      </c>
      <c r="G577" s="1" t="s">
        <v>2318</v>
      </c>
      <c r="H577" s="1" t="s">
        <v>2319</v>
      </c>
      <c r="I577" s="1" t="s">
        <v>2320</v>
      </c>
      <c r="J577" s="1" t="s">
        <v>51</v>
      </c>
      <c r="K577" s="3">
        <v>30.62</v>
      </c>
      <c r="L577">
        <v>3</v>
      </c>
      <c r="M577" s="3">
        <v>91.86</v>
      </c>
      <c r="N577" s="1" t="s">
        <v>21</v>
      </c>
      <c r="O577" s="1" t="s">
        <v>95</v>
      </c>
    </row>
    <row r="578" spans="1:15" x14ac:dyDescent="0.3">
      <c r="A578" s="1" t="s">
        <v>2321</v>
      </c>
      <c r="B578" s="2">
        <v>45114</v>
      </c>
      <c r="C578" s="1" t="s">
        <v>6668</v>
      </c>
      <c r="D578" s="1" t="s">
        <v>32</v>
      </c>
      <c r="E578">
        <v>2023</v>
      </c>
      <c r="F578" s="1" t="s">
        <v>1203</v>
      </c>
      <c r="G578" s="1" t="s">
        <v>1204</v>
      </c>
      <c r="H578" s="1" t="s">
        <v>1012</v>
      </c>
      <c r="I578" s="1" t="s">
        <v>2322</v>
      </c>
      <c r="J578" s="1" t="s">
        <v>70</v>
      </c>
      <c r="K578" s="3">
        <v>11.54</v>
      </c>
      <c r="L578">
        <v>3</v>
      </c>
      <c r="M578" s="3">
        <v>34.619999999999997</v>
      </c>
      <c r="N578" s="1" t="s">
        <v>88</v>
      </c>
      <c r="O578" s="1" t="s">
        <v>30</v>
      </c>
    </row>
    <row r="579" spans="1:15" x14ac:dyDescent="0.3">
      <c r="A579" s="1" t="s">
        <v>2323</v>
      </c>
      <c r="B579" s="2">
        <v>45150</v>
      </c>
      <c r="C579" s="1" t="s">
        <v>6673</v>
      </c>
      <c r="D579" s="1" t="s">
        <v>90</v>
      </c>
      <c r="E579">
        <v>2023</v>
      </c>
      <c r="F579" s="1" t="s">
        <v>404</v>
      </c>
      <c r="G579" s="1" t="s">
        <v>1074</v>
      </c>
      <c r="H579" s="1" t="s">
        <v>2324</v>
      </c>
      <c r="I579" s="1" t="s">
        <v>2325</v>
      </c>
      <c r="J579" s="1" t="s">
        <v>70</v>
      </c>
      <c r="K579" s="3">
        <v>13.7</v>
      </c>
      <c r="L579">
        <v>3</v>
      </c>
      <c r="M579" s="3">
        <v>41.1</v>
      </c>
      <c r="N579" s="1" t="s">
        <v>21</v>
      </c>
      <c r="O579" s="1" t="s">
        <v>44</v>
      </c>
    </row>
    <row r="580" spans="1:15" x14ac:dyDescent="0.3">
      <c r="A580" s="1" t="s">
        <v>2326</v>
      </c>
      <c r="B580" s="2">
        <v>45670</v>
      </c>
      <c r="C580" s="1" t="s">
        <v>6667</v>
      </c>
      <c r="D580" s="1" t="s">
        <v>210</v>
      </c>
      <c r="E580">
        <v>2025</v>
      </c>
      <c r="F580" s="1" t="s">
        <v>2327</v>
      </c>
      <c r="G580" s="1" t="s">
        <v>2328</v>
      </c>
      <c r="H580" s="1" t="s">
        <v>1806</v>
      </c>
      <c r="I580" s="1" t="s">
        <v>1807</v>
      </c>
      <c r="J580" s="1" t="s">
        <v>87</v>
      </c>
      <c r="K580" s="3">
        <v>11.89</v>
      </c>
      <c r="L580">
        <v>4</v>
      </c>
      <c r="M580" s="3">
        <v>47.56</v>
      </c>
      <c r="N580" s="1" t="s">
        <v>21</v>
      </c>
      <c r="O580" s="1" t="s">
        <v>37</v>
      </c>
    </row>
    <row r="581" spans="1:15" x14ac:dyDescent="0.3">
      <c r="A581" s="1" t="s">
        <v>2329</v>
      </c>
      <c r="B581" s="2">
        <v>45515</v>
      </c>
      <c r="C581" s="1" t="s">
        <v>6666</v>
      </c>
      <c r="D581" s="1" t="s">
        <v>90</v>
      </c>
      <c r="E581">
        <v>2024</v>
      </c>
      <c r="F581" s="1" t="s">
        <v>2330</v>
      </c>
      <c r="G581" s="1" t="s">
        <v>2331</v>
      </c>
      <c r="H581" s="1" t="s">
        <v>2319</v>
      </c>
      <c r="I581" s="1" t="s">
        <v>2332</v>
      </c>
      <c r="J581" s="1" t="s">
        <v>20</v>
      </c>
      <c r="K581" s="3">
        <v>44.57</v>
      </c>
      <c r="L581">
        <v>1</v>
      </c>
      <c r="M581" s="3">
        <v>44.57</v>
      </c>
      <c r="N581" s="1" t="s">
        <v>21</v>
      </c>
      <c r="O581" s="1" t="s">
        <v>80</v>
      </c>
    </row>
    <row r="582" spans="1:15" x14ac:dyDescent="0.3">
      <c r="A582" s="1" t="s">
        <v>2333</v>
      </c>
      <c r="B582" s="2">
        <v>45050</v>
      </c>
      <c r="C582" s="1" t="s">
        <v>6672</v>
      </c>
      <c r="D582" s="1" t="s">
        <v>46</v>
      </c>
      <c r="E582">
        <v>2023</v>
      </c>
      <c r="F582" s="1" t="s">
        <v>557</v>
      </c>
      <c r="G582" s="1" t="s">
        <v>558</v>
      </c>
      <c r="H582" s="1" t="s">
        <v>2334</v>
      </c>
      <c r="I582" s="1" t="s">
        <v>2335</v>
      </c>
      <c r="J582" s="1" t="s">
        <v>87</v>
      </c>
      <c r="K582" s="3">
        <v>49.75</v>
      </c>
      <c r="L582">
        <v>3</v>
      </c>
      <c r="M582" s="3">
        <v>149.25</v>
      </c>
      <c r="N582" s="1" t="s">
        <v>6669</v>
      </c>
      <c r="O582" s="1" t="s">
        <v>37</v>
      </c>
    </row>
    <row r="583" spans="1:15" x14ac:dyDescent="0.3">
      <c r="A583" s="1" t="s">
        <v>2336</v>
      </c>
      <c r="B583" s="2">
        <v>44987</v>
      </c>
      <c r="C583" s="1" t="s">
        <v>6672</v>
      </c>
      <c r="D583" s="1" t="s">
        <v>15</v>
      </c>
      <c r="E583">
        <v>2023</v>
      </c>
      <c r="F583" s="1" t="s">
        <v>2337</v>
      </c>
      <c r="G583" s="1" t="s">
        <v>2338</v>
      </c>
      <c r="H583" s="1" t="s">
        <v>1974</v>
      </c>
      <c r="I583" s="1" t="s">
        <v>2339</v>
      </c>
      <c r="J583" s="1" t="s">
        <v>70</v>
      </c>
      <c r="K583" s="3">
        <v>14.2</v>
      </c>
      <c r="L583">
        <v>5</v>
      </c>
      <c r="M583" s="3">
        <v>71</v>
      </c>
      <c r="N583" s="1" t="s">
        <v>88</v>
      </c>
      <c r="O583" s="1" t="s">
        <v>193</v>
      </c>
    </row>
    <row r="584" spans="1:15" x14ac:dyDescent="0.3">
      <c r="A584" s="1" t="s">
        <v>2340</v>
      </c>
      <c r="B584" s="2">
        <v>45491</v>
      </c>
      <c r="C584" s="1" t="s">
        <v>6672</v>
      </c>
      <c r="D584" s="1" t="s">
        <v>32</v>
      </c>
      <c r="E584">
        <v>2024</v>
      </c>
      <c r="F584" s="1" t="s">
        <v>1123</v>
      </c>
      <c r="G584" s="1" t="s">
        <v>1222</v>
      </c>
      <c r="H584" s="1" t="s">
        <v>1497</v>
      </c>
      <c r="I584" s="1" t="s">
        <v>2341</v>
      </c>
      <c r="J584" s="1" t="s">
        <v>20</v>
      </c>
      <c r="K584" s="3">
        <v>33.01</v>
      </c>
      <c r="L584">
        <v>4</v>
      </c>
      <c r="M584" s="3">
        <v>132.04</v>
      </c>
      <c r="N584" s="1" t="s">
        <v>21</v>
      </c>
      <c r="O584" s="1" t="s">
        <v>22</v>
      </c>
    </row>
    <row r="585" spans="1:15" x14ac:dyDescent="0.3">
      <c r="A585" s="1" t="s">
        <v>2342</v>
      </c>
      <c r="B585" s="2">
        <v>45382</v>
      </c>
      <c r="C585" s="1" t="s">
        <v>6666</v>
      </c>
      <c r="D585" s="1" t="s">
        <v>15</v>
      </c>
      <c r="E585">
        <v>2024</v>
      </c>
      <c r="F585" s="1" t="s">
        <v>216</v>
      </c>
      <c r="G585" s="1" t="s">
        <v>217</v>
      </c>
      <c r="H585" s="1" t="s">
        <v>1080</v>
      </c>
      <c r="I585" s="1" t="s">
        <v>2343</v>
      </c>
      <c r="J585" s="1" t="s">
        <v>20</v>
      </c>
      <c r="K585" s="3">
        <v>48.03</v>
      </c>
      <c r="L585">
        <v>3</v>
      </c>
      <c r="M585" s="3">
        <v>144.09</v>
      </c>
      <c r="N585" s="1" t="s">
        <v>21</v>
      </c>
      <c r="O585" s="1" t="s">
        <v>37</v>
      </c>
    </row>
    <row r="586" spans="1:15" x14ac:dyDescent="0.3">
      <c r="A586" s="1" t="s">
        <v>2344</v>
      </c>
      <c r="B586" s="2">
        <v>45069</v>
      </c>
      <c r="C586" s="1" t="s">
        <v>6671</v>
      </c>
      <c r="D586" s="1" t="s">
        <v>46</v>
      </c>
      <c r="E586">
        <v>2023</v>
      </c>
      <c r="F586" s="1" t="s">
        <v>2345</v>
      </c>
      <c r="G586" s="1" t="s">
        <v>2346</v>
      </c>
      <c r="H586" s="1" t="s">
        <v>831</v>
      </c>
      <c r="I586" s="1" t="s">
        <v>832</v>
      </c>
      <c r="J586" s="1" t="s">
        <v>20</v>
      </c>
      <c r="K586" s="3">
        <v>35.57</v>
      </c>
      <c r="L586">
        <v>4</v>
      </c>
      <c r="M586" s="3">
        <v>142.28</v>
      </c>
      <c r="N586" s="1" t="s">
        <v>6669</v>
      </c>
      <c r="O586" s="1" t="s">
        <v>22</v>
      </c>
    </row>
    <row r="587" spans="1:15" x14ac:dyDescent="0.3">
      <c r="A587" s="1" t="s">
        <v>2347</v>
      </c>
      <c r="B587" s="2">
        <v>44855</v>
      </c>
      <c r="C587" s="1" t="s">
        <v>6668</v>
      </c>
      <c r="D587" s="1" t="s">
        <v>133</v>
      </c>
      <c r="E587">
        <v>2022</v>
      </c>
      <c r="F587" s="1" t="s">
        <v>1043</v>
      </c>
      <c r="G587" s="1" t="s">
        <v>2348</v>
      </c>
      <c r="H587" s="1" t="s">
        <v>2349</v>
      </c>
      <c r="I587" s="1" t="s">
        <v>2350</v>
      </c>
      <c r="J587" s="1" t="s">
        <v>20</v>
      </c>
      <c r="K587" s="3">
        <v>58.45</v>
      </c>
      <c r="L587">
        <v>4</v>
      </c>
      <c r="M587" s="3">
        <v>233.8</v>
      </c>
      <c r="N587" s="1" t="s">
        <v>21</v>
      </c>
      <c r="O587" s="1" t="s">
        <v>193</v>
      </c>
    </row>
    <row r="588" spans="1:15" x14ac:dyDescent="0.3">
      <c r="A588" s="1" t="s">
        <v>2351</v>
      </c>
      <c r="B588" s="2">
        <v>45003</v>
      </c>
      <c r="C588" s="1" t="s">
        <v>6673</v>
      </c>
      <c r="D588" s="1" t="s">
        <v>15</v>
      </c>
      <c r="E588">
        <v>2023</v>
      </c>
      <c r="F588" s="1" t="s">
        <v>1596</v>
      </c>
      <c r="G588" s="1" t="s">
        <v>1597</v>
      </c>
      <c r="H588" s="1" t="s">
        <v>645</v>
      </c>
      <c r="I588" s="1" t="s">
        <v>646</v>
      </c>
      <c r="J588" s="1" t="s">
        <v>70</v>
      </c>
      <c r="K588" s="3">
        <v>32.380000000000003</v>
      </c>
      <c r="L588">
        <v>4</v>
      </c>
      <c r="M588" s="3">
        <v>129.52000000000001</v>
      </c>
      <c r="N588" s="1" t="s">
        <v>6669</v>
      </c>
      <c r="O588" s="1" t="s">
        <v>22</v>
      </c>
    </row>
    <row r="589" spans="1:15" x14ac:dyDescent="0.3">
      <c r="A589" s="1" t="s">
        <v>2352</v>
      </c>
      <c r="B589" s="2">
        <v>45013</v>
      </c>
      <c r="C589" s="1" t="s">
        <v>6671</v>
      </c>
      <c r="D589" s="1" t="s">
        <v>15</v>
      </c>
      <c r="E589">
        <v>2023</v>
      </c>
      <c r="F589" s="1" t="s">
        <v>2353</v>
      </c>
      <c r="G589" s="1" t="s">
        <v>2354</v>
      </c>
      <c r="H589" s="1" t="s">
        <v>811</v>
      </c>
      <c r="I589" s="1" t="s">
        <v>1441</v>
      </c>
      <c r="J589" s="1" t="s">
        <v>20</v>
      </c>
      <c r="K589" s="3">
        <v>27.91</v>
      </c>
      <c r="L589">
        <v>3</v>
      </c>
      <c r="M589" s="3">
        <v>83.73</v>
      </c>
      <c r="N589" s="1" t="s">
        <v>21</v>
      </c>
      <c r="O589" s="1" t="s">
        <v>30</v>
      </c>
    </row>
    <row r="590" spans="1:15" x14ac:dyDescent="0.3">
      <c r="A590" s="1" t="s">
        <v>2355</v>
      </c>
      <c r="B590" s="2">
        <v>45241</v>
      </c>
      <c r="C590" s="1" t="s">
        <v>6673</v>
      </c>
      <c r="D590" s="1" t="s">
        <v>54</v>
      </c>
      <c r="E590">
        <v>2023</v>
      </c>
      <c r="F590" s="1" t="s">
        <v>2077</v>
      </c>
      <c r="G590" s="1" t="s">
        <v>2078</v>
      </c>
      <c r="H590" s="1" t="s">
        <v>2356</v>
      </c>
      <c r="I590" s="1" t="s">
        <v>2357</v>
      </c>
      <c r="J590" s="1" t="s">
        <v>70</v>
      </c>
      <c r="K590" s="3">
        <v>23.34</v>
      </c>
      <c r="L590">
        <v>1</v>
      </c>
      <c r="M590" s="3">
        <v>23.34</v>
      </c>
      <c r="N590" s="1" t="s">
        <v>21</v>
      </c>
      <c r="O590" s="1" t="s">
        <v>52</v>
      </c>
    </row>
    <row r="591" spans="1:15" x14ac:dyDescent="0.3">
      <c r="A591" s="1" t="s">
        <v>2358</v>
      </c>
      <c r="B591" s="2">
        <v>45636</v>
      </c>
      <c r="C591" s="1" t="s">
        <v>6671</v>
      </c>
      <c r="D591" s="1" t="s">
        <v>107</v>
      </c>
      <c r="E591">
        <v>2024</v>
      </c>
      <c r="F591" s="1" t="s">
        <v>387</v>
      </c>
      <c r="G591" s="1" t="s">
        <v>388</v>
      </c>
      <c r="H591" s="1" t="s">
        <v>2359</v>
      </c>
      <c r="I591" s="1" t="s">
        <v>2360</v>
      </c>
      <c r="J591" s="1" t="s">
        <v>87</v>
      </c>
      <c r="K591" s="3">
        <v>24.49</v>
      </c>
      <c r="L591">
        <v>3</v>
      </c>
      <c r="M591" s="3">
        <v>73.47</v>
      </c>
      <c r="N591" s="1" t="s">
        <v>88</v>
      </c>
      <c r="O591" s="1" t="s">
        <v>193</v>
      </c>
    </row>
    <row r="592" spans="1:15" x14ac:dyDescent="0.3">
      <c r="A592" s="1" t="s">
        <v>2361</v>
      </c>
      <c r="B592" s="2">
        <v>45441</v>
      </c>
      <c r="C592" s="1" t="s">
        <v>6670</v>
      </c>
      <c r="D592" s="1" t="s">
        <v>46</v>
      </c>
      <c r="E592">
        <v>2024</v>
      </c>
      <c r="F592" s="1" t="s">
        <v>1449</v>
      </c>
      <c r="G592" s="1" t="s">
        <v>2362</v>
      </c>
      <c r="H592" s="1" t="s">
        <v>27</v>
      </c>
      <c r="I592" s="1" t="s">
        <v>28</v>
      </c>
      <c r="J592" s="1" t="s">
        <v>51</v>
      </c>
      <c r="K592" s="3">
        <v>28.29</v>
      </c>
      <c r="L592">
        <v>3</v>
      </c>
      <c r="M592" s="3">
        <v>84.87</v>
      </c>
      <c r="N592" s="1" t="s">
        <v>6669</v>
      </c>
      <c r="O592" s="1" t="s">
        <v>22</v>
      </c>
    </row>
    <row r="593" spans="1:15" x14ac:dyDescent="0.3">
      <c r="A593" s="1" t="s">
        <v>2363</v>
      </c>
      <c r="B593" s="2">
        <v>45874</v>
      </c>
      <c r="C593" s="1" t="s">
        <v>6671</v>
      </c>
      <c r="D593" s="1" t="s">
        <v>90</v>
      </c>
      <c r="E593">
        <v>2025</v>
      </c>
      <c r="F593" s="1" t="s">
        <v>1344</v>
      </c>
      <c r="G593" s="1" t="s">
        <v>1345</v>
      </c>
      <c r="H593" s="1" t="s">
        <v>572</v>
      </c>
      <c r="I593" s="1" t="s">
        <v>1346</v>
      </c>
      <c r="J593" s="1" t="s">
        <v>70</v>
      </c>
      <c r="K593" s="3">
        <v>29.87</v>
      </c>
      <c r="L593">
        <v>5</v>
      </c>
      <c r="M593" s="3">
        <v>149.35</v>
      </c>
      <c r="N593" s="1" t="s">
        <v>21</v>
      </c>
      <c r="O593" s="1" t="s">
        <v>30</v>
      </c>
    </row>
    <row r="594" spans="1:15" x14ac:dyDescent="0.3">
      <c r="A594" s="1" t="s">
        <v>2364</v>
      </c>
      <c r="B594" s="2">
        <v>45483</v>
      </c>
      <c r="C594" s="1" t="s">
        <v>6670</v>
      </c>
      <c r="D594" s="1" t="s">
        <v>32</v>
      </c>
      <c r="E594">
        <v>2024</v>
      </c>
      <c r="F594" s="1" t="s">
        <v>195</v>
      </c>
      <c r="G594" s="1" t="s">
        <v>196</v>
      </c>
      <c r="H594" s="1" t="s">
        <v>2365</v>
      </c>
      <c r="I594" s="1" t="s">
        <v>2366</v>
      </c>
      <c r="J594" s="1" t="s">
        <v>20</v>
      </c>
      <c r="K594" s="3">
        <v>45.89</v>
      </c>
      <c r="L594">
        <v>4</v>
      </c>
      <c r="M594" s="3">
        <v>183.56</v>
      </c>
      <c r="N594" s="1" t="s">
        <v>88</v>
      </c>
      <c r="O594" s="1" t="s">
        <v>30</v>
      </c>
    </row>
    <row r="595" spans="1:15" x14ac:dyDescent="0.3">
      <c r="A595" s="1" t="s">
        <v>2367</v>
      </c>
      <c r="B595" s="2">
        <v>45595</v>
      </c>
      <c r="C595" s="1" t="s">
        <v>6670</v>
      </c>
      <c r="D595" s="1" t="s">
        <v>133</v>
      </c>
      <c r="E595">
        <v>2024</v>
      </c>
      <c r="F595" s="1" t="s">
        <v>2368</v>
      </c>
      <c r="G595" s="1" t="s">
        <v>2369</v>
      </c>
      <c r="H595" s="1" t="s">
        <v>223</v>
      </c>
      <c r="I595" s="1" t="s">
        <v>2370</v>
      </c>
      <c r="J595" s="1" t="s">
        <v>70</v>
      </c>
      <c r="K595" s="3">
        <v>5.49</v>
      </c>
      <c r="L595">
        <v>3</v>
      </c>
      <c r="M595" s="3">
        <v>16.47</v>
      </c>
      <c r="N595" s="1" t="s">
        <v>21</v>
      </c>
      <c r="O595" s="1" t="s">
        <v>22</v>
      </c>
    </row>
    <row r="596" spans="1:15" x14ac:dyDescent="0.3">
      <c r="A596" s="1" t="s">
        <v>2371</v>
      </c>
      <c r="B596" s="2">
        <v>45063</v>
      </c>
      <c r="C596" s="1" t="s">
        <v>6670</v>
      </c>
      <c r="D596" s="1" t="s">
        <v>46</v>
      </c>
      <c r="E596">
        <v>2023</v>
      </c>
      <c r="F596" s="1" t="s">
        <v>2372</v>
      </c>
      <c r="G596" s="1" t="s">
        <v>2373</v>
      </c>
      <c r="H596" s="1" t="s">
        <v>2374</v>
      </c>
      <c r="I596" s="1" t="s">
        <v>2375</v>
      </c>
      <c r="J596" s="1" t="s">
        <v>20</v>
      </c>
      <c r="K596" s="3">
        <v>5.89</v>
      </c>
      <c r="L596">
        <v>5</v>
      </c>
      <c r="M596" s="3">
        <v>29.45</v>
      </c>
      <c r="N596" s="1" t="s">
        <v>21</v>
      </c>
      <c r="O596" s="1" t="s">
        <v>30</v>
      </c>
    </row>
    <row r="597" spans="1:15" x14ac:dyDescent="0.3">
      <c r="A597" s="1" t="s">
        <v>2376</v>
      </c>
      <c r="B597" s="2">
        <v>44851</v>
      </c>
      <c r="C597" s="1" t="s">
        <v>6667</v>
      </c>
      <c r="D597" s="1" t="s">
        <v>133</v>
      </c>
      <c r="E597">
        <v>2022</v>
      </c>
      <c r="F597" s="1" t="s">
        <v>2285</v>
      </c>
      <c r="G597" s="1" t="s">
        <v>2286</v>
      </c>
      <c r="H597" s="1" t="s">
        <v>1879</v>
      </c>
      <c r="I597" s="1" t="s">
        <v>1880</v>
      </c>
      <c r="J597" s="1" t="s">
        <v>70</v>
      </c>
      <c r="K597" s="3">
        <v>22.13</v>
      </c>
      <c r="L597">
        <v>4</v>
      </c>
      <c r="M597" s="3">
        <v>88.52</v>
      </c>
      <c r="N597" s="1" t="s">
        <v>6669</v>
      </c>
      <c r="O597" s="1" t="s">
        <v>37</v>
      </c>
    </row>
    <row r="598" spans="1:15" x14ac:dyDescent="0.3">
      <c r="A598" s="1" t="s">
        <v>2377</v>
      </c>
      <c r="B598" s="2">
        <v>45061</v>
      </c>
      <c r="C598" s="1" t="s">
        <v>6667</v>
      </c>
      <c r="D598" s="1" t="s">
        <v>46</v>
      </c>
      <c r="E598">
        <v>2023</v>
      </c>
      <c r="F598" s="1" t="s">
        <v>1477</v>
      </c>
      <c r="G598" s="1" t="s">
        <v>1478</v>
      </c>
      <c r="H598" s="1" t="s">
        <v>707</v>
      </c>
      <c r="I598" s="1" t="s">
        <v>2378</v>
      </c>
      <c r="J598" s="1" t="s">
        <v>87</v>
      </c>
      <c r="K598" s="3">
        <v>41.59</v>
      </c>
      <c r="L598">
        <v>3</v>
      </c>
      <c r="M598" s="3">
        <v>124.77</v>
      </c>
      <c r="N598" s="1" t="s">
        <v>88</v>
      </c>
      <c r="O598" s="1" t="s">
        <v>193</v>
      </c>
    </row>
    <row r="599" spans="1:15" x14ac:dyDescent="0.3">
      <c r="A599" s="1" t="s">
        <v>2379</v>
      </c>
      <c r="B599" s="2">
        <v>44859</v>
      </c>
      <c r="C599" s="1" t="s">
        <v>6671</v>
      </c>
      <c r="D599" s="1" t="s">
        <v>133</v>
      </c>
      <c r="E599">
        <v>2022</v>
      </c>
      <c r="F599" s="1" t="s">
        <v>2380</v>
      </c>
      <c r="G599" s="1" t="s">
        <v>2381</v>
      </c>
      <c r="H599" s="1" t="s">
        <v>2382</v>
      </c>
      <c r="I599" s="1" t="s">
        <v>2383</v>
      </c>
      <c r="J599" s="1" t="s">
        <v>20</v>
      </c>
      <c r="K599" s="3">
        <v>40.659999999999997</v>
      </c>
      <c r="L599">
        <v>5</v>
      </c>
      <c r="M599" s="3">
        <v>203.3</v>
      </c>
      <c r="N599" s="1" t="s">
        <v>29</v>
      </c>
      <c r="O599" s="1" t="s">
        <v>37</v>
      </c>
    </row>
    <row r="600" spans="1:15" x14ac:dyDescent="0.3">
      <c r="A600" s="1" t="s">
        <v>2384</v>
      </c>
      <c r="B600" s="2">
        <v>45560</v>
      </c>
      <c r="C600" s="1" t="s">
        <v>6670</v>
      </c>
      <c r="D600" s="1" t="s">
        <v>60</v>
      </c>
      <c r="E600">
        <v>2024</v>
      </c>
      <c r="F600" s="1" t="s">
        <v>2317</v>
      </c>
      <c r="G600" s="1" t="s">
        <v>2385</v>
      </c>
      <c r="H600" s="1" t="s">
        <v>2182</v>
      </c>
      <c r="I600" s="1" t="s">
        <v>2183</v>
      </c>
      <c r="J600" s="1" t="s">
        <v>20</v>
      </c>
      <c r="K600" s="3">
        <v>25.52</v>
      </c>
      <c r="L600">
        <v>5</v>
      </c>
      <c r="M600" s="3">
        <v>127.6</v>
      </c>
      <c r="N600" s="1" t="s">
        <v>88</v>
      </c>
      <c r="O600" s="1" t="s">
        <v>193</v>
      </c>
    </row>
    <row r="601" spans="1:15" x14ac:dyDescent="0.3">
      <c r="A601" s="1" t="s">
        <v>2386</v>
      </c>
      <c r="B601" s="2">
        <v>45272</v>
      </c>
      <c r="C601" s="1" t="s">
        <v>6671</v>
      </c>
      <c r="D601" s="1" t="s">
        <v>107</v>
      </c>
      <c r="E601">
        <v>2023</v>
      </c>
      <c r="F601" s="1" t="s">
        <v>2387</v>
      </c>
      <c r="G601" s="1" t="s">
        <v>2388</v>
      </c>
      <c r="H601" s="1" t="s">
        <v>2234</v>
      </c>
      <c r="I601" s="1" t="s">
        <v>2235</v>
      </c>
      <c r="J601" s="1" t="s">
        <v>87</v>
      </c>
      <c r="K601" s="3">
        <v>10.01</v>
      </c>
      <c r="L601">
        <v>2</v>
      </c>
      <c r="M601" s="3">
        <v>20.02</v>
      </c>
      <c r="N601" s="1" t="s">
        <v>29</v>
      </c>
      <c r="O601" s="1" t="s">
        <v>44</v>
      </c>
    </row>
    <row r="602" spans="1:15" x14ac:dyDescent="0.3">
      <c r="A602" s="1" t="s">
        <v>2389</v>
      </c>
      <c r="B602" s="2">
        <v>45058</v>
      </c>
      <c r="C602" s="1" t="s">
        <v>6668</v>
      </c>
      <c r="D602" s="1" t="s">
        <v>46</v>
      </c>
      <c r="E602">
        <v>2023</v>
      </c>
      <c r="F602" s="1" t="s">
        <v>1596</v>
      </c>
      <c r="G602" s="1" t="s">
        <v>2390</v>
      </c>
      <c r="H602" s="1" t="s">
        <v>455</v>
      </c>
      <c r="I602" s="1" t="s">
        <v>456</v>
      </c>
      <c r="J602" s="1" t="s">
        <v>51</v>
      </c>
      <c r="K602" s="3">
        <v>44.56</v>
      </c>
      <c r="L602">
        <v>3</v>
      </c>
      <c r="M602" s="3">
        <v>133.68</v>
      </c>
      <c r="N602" s="1" t="s">
        <v>6669</v>
      </c>
      <c r="O602" s="1" t="s">
        <v>30</v>
      </c>
    </row>
    <row r="603" spans="1:15" x14ac:dyDescent="0.3">
      <c r="A603" s="1" t="s">
        <v>2391</v>
      </c>
      <c r="B603" s="2">
        <v>44990</v>
      </c>
      <c r="C603" s="1" t="s">
        <v>6666</v>
      </c>
      <c r="D603" s="1" t="s">
        <v>15</v>
      </c>
      <c r="E603">
        <v>2023</v>
      </c>
      <c r="F603" s="1" t="s">
        <v>1477</v>
      </c>
      <c r="G603" s="1" t="s">
        <v>2392</v>
      </c>
      <c r="H603" s="1" t="s">
        <v>2393</v>
      </c>
      <c r="I603" s="1" t="s">
        <v>2394</v>
      </c>
      <c r="J603" s="1" t="s">
        <v>70</v>
      </c>
      <c r="K603" s="3">
        <v>41.73</v>
      </c>
      <c r="L603">
        <v>3</v>
      </c>
      <c r="M603" s="3">
        <v>125.19</v>
      </c>
      <c r="N603" s="1" t="s">
        <v>6669</v>
      </c>
      <c r="O603" s="1" t="s">
        <v>95</v>
      </c>
    </row>
    <row r="604" spans="1:15" x14ac:dyDescent="0.3">
      <c r="A604" s="1" t="s">
        <v>2395</v>
      </c>
      <c r="B604" s="2">
        <v>44886</v>
      </c>
      <c r="C604" s="1" t="s">
        <v>6667</v>
      </c>
      <c r="D604" s="1" t="s">
        <v>54</v>
      </c>
      <c r="E604">
        <v>2022</v>
      </c>
      <c r="F604" s="1" t="s">
        <v>521</v>
      </c>
      <c r="G604" s="1" t="s">
        <v>522</v>
      </c>
      <c r="H604" s="1" t="s">
        <v>2396</v>
      </c>
      <c r="I604" s="1" t="s">
        <v>2397</v>
      </c>
      <c r="J604" s="1" t="s">
        <v>20</v>
      </c>
      <c r="K604" s="3">
        <v>18.91</v>
      </c>
      <c r="L604">
        <v>1</v>
      </c>
      <c r="M604" s="3">
        <v>18.91</v>
      </c>
      <c r="N604" s="1" t="s">
        <v>29</v>
      </c>
      <c r="O604" s="1" t="s">
        <v>44</v>
      </c>
    </row>
    <row r="605" spans="1:15" x14ac:dyDescent="0.3">
      <c r="A605" s="1" t="s">
        <v>2398</v>
      </c>
      <c r="B605" s="2">
        <v>45590</v>
      </c>
      <c r="C605" s="1" t="s">
        <v>6668</v>
      </c>
      <c r="D605" s="1" t="s">
        <v>133</v>
      </c>
      <c r="E605">
        <v>2024</v>
      </c>
      <c r="F605" s="1" t="s">
        <v>2399</v>
      </c>
      <c r="G605" s="1" t="s">
        <v>2400</v>
      </c>
      <c r="H605" s="1" t="s">
        <v>1060</v>
      </c>
      <c r="I605" s="1" t="s">
        <v>1061</v>
      </c>
      <c r="J605" s="1" t="s">
        <v>87</v>
      </c>
      <c r="K605" s="3">
        <v>13.87</v>
      </c>
      <c r="L605">
        <v>3</v>
      </c>
      <c r="M605" s="3">
        <v>41.61</v>
      </c>
      <c r="N605" s="1" t="s">
        <v>29</v>
      </c>
      <c r="O605" s="1" t="s">
        <v>44</v>
      </c>
    </row>
    <row r="606" spans="1:15" x14ac:dyDescent="0.3">
      <c r="A606" s="1" t="s">
        <v>2401</v>
      </c>
      <c r="B606" s="2">
        <v>45235</v>
      </c>
      <c r="C606" s="1" t="s">
        <v>6666</v>
      </c>
      <c r="D606" s="1" t="s">
        <v>54</v>
      </c>
      <c r="E606">
        <v>2023</v>
      </c>
      <c r="F606" s="1" t="s">
        <v>1418</v>
      </c>
      <c r="G606" s="1" t="s">
        <v>2402</v>
      </c>
      <c r="H606" s="1" t="s">
        <v>2403</v>
      </c>
      <c r="I606" s="1" t="s">
        <v>2404</v>
      </c>
      <c r="J606" s="1" t="s">
        <v>70</v>
      </c>
      <c r="K606" s="3">
        <v>17.190000000000001</v>
      </c>
      <c r="L606">
        <v>1</v>
      </c>
      <c r="M606" s="3">
        <v>17.190000000000001</v>
      </c>
      <c r="N606" s="1" t="s">
        <v>21</v>
      </c>
      <c r="O606" s="1" t="s">
        <v>37</v>
      </c>
    </row>
    <row r="607" spans="1:15" x14ac:dyDescent="0.3">
      <c r="A607" s="1" t="s">
        <v>2405</v>
      </c>
      <c r="B607" s="2">
        <v>45079</v>
      </c>
      <c r="C607" s="1" t="s">
        <v>6668</v>
      </c>
      <c r="D607" s="1" t="s">
        <v>24</v>
      </c>
      <c r="E607">
        <v>2023</v>
      </c>
      <c r="F607" s="1" t="s">
        <v>2406</v>
      </c>
      <c r="G607" s="1" t="s">
        <v>2407</v>
      </c>
      <c r="H607" s="1" t="s">
        <v>2359</v>
      </c>
      <c r="I607" s="1" t="s">
        <v>2408</v>
      </c>
      <c r="J607" s="1" t="s">
        <v>87</v>
      </c>
      <c r="K607" s="3">
        <v>19.97</v>
      </c>
      <c r="L607">
        <v>3</v>
      </c>
      <c r="M607" s="3">
        <v>59.91</v>
      </c>
      <c r="N607" s="1" t="s">
        <v>88</v>
      </c>
      <c r="O607" s="1" t="s">
        <v>37</v>
      </c>
    </row>
    <row r="608" spans="1:15" x14ac:dyDescent="0.3">
      <c r="A608" s="1" t="s">
        <v>2409</v>
      </c>
      <c r="B608" s="2">
        <v>45100</v>
      </c>
      <c r="C608" s="1" t="s">
        <v>6668</v>
      </c>
      <c r="D608" s="1" t="s">
        <v>24</v>
      </c>
      <c r="E608">
        <v>2023</v>
      </c>
      <c r="F608" s="1" t="s">
        <v>2330</v>
      </c>
      <c r="G608" s="1" t="s">
        <v>2410</v>
      </c>
      <c r="H608" s="1" t="s">
        <v>2411</v>
      </c>
      <c r="I608" s="1" t="s">
        <v>2412</v>
      </c>
      <c r="J608" s="1" t="s">
        <v>87</v>
      </c>
      <c r="K608" s="3">
        <v>38.5</v>
      </c>
      <c r="L608">
        <v>4</v>
      </c>
      <c r="M608" s="3">
        <v>154</v>
      </c>
      <c r="N608" s="1" t="s">
        <v>6669</v>
      </c>
      <c r="O608" s="1" t="s">
        <v>22</v>
      </c>
    </row>
    <row r="609" spans="1:15" x14ac:dyDescent="0.3">
      <c r="A609" s="1" t="s">
        <v>2413</v>
      </c>
      <c r="B609" s="2">
        <v>45568</v>
      </c>
      <c r="C609" s="1" t="s">
        <v>6672</v>
      </c>
      <c r="D609" s="1" t="s">
        <v>133</v>
      </c>
      <c r="E609">
        <v>2024</v>
      </c>
      <c r="F609" s="1" t="s">
        <v>676</v>
      </c>
      <c r="G609" s="1" t="s">
        <v>2414</v>
      </c>
      <c r="H609" s="1" t="s">
        <v>2415</v>
      </c>
      <c r="I609" s="1" t="s">
        <v>2416</v>
      </c>
      <c r="J609" s="1" t="s">
        <v>70</v>
      </c>
      <c r="K609" s="3">
        <v>42.49</v>
      </c>
      <c r="L609">
        <v>1</v>
      </c>
      <c r="M609" s="3">
        <v>42.49</v>
      </c>
      <c r="N609" s="1" t="s">
        <v>6669</v>
      </c>
      <c r="O609" s="1" t="s">
        <v>37</v>
      </c>
    </row>
    <row r="610" spans="1:15" x14ac:dyDescent="0.3">
      <c r="A610" s="1" t="s">
        <v>2417</v>
      </c>
      <c r="B610" s="2">
        <v>45499</v>
      </c>
      <c r="C610" s="1" t="s">
        <v>6668</v>
      </c>
      <c r="D610" s="1" t="s">
        <v>32</v>
      </c>
      <c r="E610">
        <v>2024</v>
      </c>
      <c r="F610" s="1" t="s">
        <v>533</v>
      </c>
      <c r="G610" s="1" t="s">
        <v>534</v>
      </c>
      <c r="H610" s="1" t="s">
        <v>811</v>
      </c>
      <c r="I610" s="1" t="s">
        <v>1441</v>
      </c>
      <c r="J610" s="1" t="s">
        <v>20</v>
      </c>
      <c r="K610" s="3">
        <v>30.81</v>
      </c>
      <c r="L610">
        <v>5</v>
      </c>
      <c r="M610" s="3">
        <v>154.05000000000001</v>
      </c>
      <c r="N610" s="1" t="s">
        <v>21</v>
      </c>
      <c r="O610" s="1" t="s">
        <v>44</v>
      </c>
    </row>
    <row r="611" spans="1:15" x14ac:dyDescent="0.3">
      <c r="A611" s="1" t="s">
        <v>2418</v>
      </c>
      <c r="B611" s="2">
        <v>45171</v>
      </c>
      <c r="C611" s="1" t="s">
        <v>6673</v>
      </c>
      <c r="D611" s="1" t="s">
        <v>60</v>
      </c>
      <c r="E611">
        <v>2023</v>
      </c>
      <c r="F611" s="1" t="s">
        <v>511</v>
      </c>
      <c r="G611" s="1" t="s">
        <v>512</v>
      </c>
      <c r="H611" s="1" t="s">
        <v>2419</v>
      </c>
      <c r="I611" s="1" t="s">
        <v>2420</v>
      </c>
      <c r="J611" s="1" t="s">
        <v>70</v>
      </c>
      <c r="K611" s="3">
        <v>31.71</v>
      </c>
      <c r="L611">
        <v>4</v>
      </c>
      <c r="M611" s="3">
        <v>126.84</v>
      </c>
      <c r="N611" s="1" t="s">
        <v>21</v>
      </c>
      <c r="O611" s="1" t="s">
        <v>44</v>
      </c>
    </row>
    <row r="612" spans="1:15" x14ac:dyDescent="0.3">
      <c r="A612" s="1" t="s">
        <v>2421</v>
      </c>
      <c r="B612" s="2">
        <v>45591</v>
      </c>
      <c r="C612" s="1" t="s">
        <v>6673</v>
      </c>
      <c r="D612" s="1" t="s">
        <v>133</v>
      </c>
      <c r="E612">
        <v>2024</v>
      </c>
      <c r="F612" s="1" t="s">
        <v>2422</v>
      </c>
      <c r="G612" s="1" t="s">
        <v>2423</v>
      </c>
      <c r="H612" s="1" t="s">
        <v>2424</v>
      </c>
      <c r="I612" s="1" t="s">
        <v>2425</v>
      </c>
      <c r="J612" s="1" t="s">
        <v>20</v>
      </c>
      <c r="K612" s="3">
        <v>15.34</v>
      </c>
      <c r="L612">
        <v>2</v>
      </c>
      <c r="M612" s="3">
        <v>30.68</v>
      </c>
      <c r="N612" s="1" t="s">
        <v>21</v>
      </c>
      <c r="O612" s="1" t="s">
        <v>80</v>
      </c>
    </row>
    <row r="613" spans="1:15" x14ac:dyDescent="0.3">
      <c r="A613" s="1" t="s">
        <v>2426</v>
      </c>
      <c r="B613" s="2">
        <v>44941</v>
      </c>
      <c r="C613" s="1" t="s">
        <v>6666</v>
      </c>
      <c r="D613" s="1" t="s">
        <v>210</v>
      </c>
      <c r="E613">
        <v>2023</v>
      </c>
      <c r="F613" s="1" t="s">
        <v>235</v>
      </c>
      <c r="G613" s="1" t="s">
        <v>2427</v>
      </c>
      <c r="H613" s="1" t="s">
        <v>2428</v>
      </c>
      <c r="I613" s="1" t="s">
        <v>2429</v>
      </c>
      <c r="J613" s="1" t="s">
        <v>70</v>
      </c>
      <c r="K613" s="3">
        <v>22.51</v>
      </c>
      <c r="L613">
        <v>2</v>
      </c>
      <c r="M613" s="3">
        <v>45.02</v>
      </c>
      <c r="N613" s="1" t="s">
        <v>29</v>
      </c>
      <c r="O613" s="1" t="s">
        <v>44</v>
      </c>
    </row>
    <row r="614" spans="1:15" x14ac:dyDescent="0.3">
      <c r="A614" s="1" t="s">
        <v>2430</v>
      </c>
      <c r="B614" s="2">
        <v>44951</v>
      </c>
      <c r="C614" s="1" t="s">
        <v>6670</v>
      </c>
      <c r="D614" s="1" t="s">
        <v>210</v>
      </c>
      <c r="E614">
        <v>2023</v>
      </c>
      <c r="F614" s="1" t="s">
        <v>118</v>
      </c>
      <c r="G614" s="1" t="s">
        <v>2431</v>
      </c>
      <c r="H614" s="1" t="s">
        <v>598</v>
      </c>
      <c r="I614" s="1" t="s">
        <v>2432</v>
      </c>
      <c r="J614" s="1" t="s">
        <v>70</v>
      </c>
      <c r="K614" s="3">
        <v>48.83</v>
      </c>
      <c r="L614">
        <v>2</v>
      </c>
      <c r="M614" s="3">
        <v>97.66</v>
      </c>
      <c r="N614" s="1" t="s">
        <v>21</v>
      </c>
      <c r="O614" s="1" t="s">
        <v>37</v>
      </c>
    </row>
    <row r="615" spans="1:15" x14ac:dyDescent="0.3">
      <c r="A615" s="1" t="s">
        <v>2433</v>
      </c>
      <c r="B615" s="2">
        <v>45541</v>
      </c>
      <c r="C615" s="1" t="s">
        <v>6668</v>
      </c>
      <c r="D615" s="1" t="s">
        <v>60</v>
      </c>
      <c r="E615">
        <v>2024</v>
      </c>
      <c r="F615" s="1" t="s">
        <v>1993</v>
      </c>
      <c r="G615" s="1" t="s">
        <v>2434</v>
      </c>
      <c r="H615" s="1" t="s">
        <v>2189</v>
      </c>
      <c r="I615" s="1" t="s">
        <v>2190</v>
      </c>
      <c r="J615" s="1" t="s">
        <v>20</v>
      </c>
      <c r="K615" s="3">
        <v>43.61</v>
      </c>
      <c r="L615">
        <v>5</v>
      </c>
      <c r="M615" s="3">
        <v>218.05</v>
      </c>
      <c r="N615" s="1" t="s">
        <v>6669</v>
      </c>
      <c r="O615" s="1" t="s">
        <v>193</v>
      </c>
    </row>
    <row r="616" spans="1:15" x14ac:dyDescent="0.3">
      <c r="A616" s="1" t="s">
        <v>2435</v>
      </c>
      <c r="B616" s="2">
        <v>45057</v>
      </c>
      <c r="C616" s="1" t="s">
        <v>6672</v>
      </c>
      <c r="D616" s="1" t="s">
        <v>46</v>
      </c>
      <c r="E616">
        <v>2023</v>
      </c>
      <c r="F616" s="1" t="s">
        <v>1449</v>
      </c>
      <c r="G616" s="1" t="s">
        <v>2436</v>
      </c>
      <c r="H616" s="1" t="s">
        <v>430</v>
      </c>
      <c r="I616" s="1" t="s">
        <v>1925</v>
      </c>
      <c r="J616" s="1" t="s">
        <v>20</v>
      </c>
      <c r="K616" s="3">
        <v>23.43</v>
      </c>
      <c r="L616">
        <v>1</v>
      </c>
      <c r="M616" s="3">
        <v>23.43</v>
      </c>
      <c r="N616" s="1" t="s">
        <v>6669</v>
      </c>
      <c r="O616" s="1" t="s">
        <v>95</v>
      </c>
    </row>
    <row r="617" spans="1:15" x14ac:dyDescent="0.3">
      <c r="A617" s="1" t="s">
        <v>2437</v>
      </c>
      <c r="B617" s="2">
        <v>45512</v>
      </c>
      <c r="C617" s="1" t="s">
        <v>6672</v>
      </c>
      <c r="D617" s="1" t="s">
        <v>90</v>
      </c>
      <c r="E617">
        <v>2024</v>
      </c>
      <c r="F617" s="1" t="s">
        <v>1192</v>
      </c>
      <c r="G617" s="1" t="s">
        <v>1193</v>
      </c>
      <c r="H617" s="1" t="s">
        <v>2438</v>
      </c>
      <c r="I617" s="1" t="s">
        <v>2439</v>
      </c>
      <c r="J617" s="1" t="s">
        <v>70</v>
      </c>
      <c r="K617" s="3">
        <v>8.5500000000000007</v>
      </c>
      <c r="L617">
        <v>1</v>
      </c>
      <c r="M617" s="3">
        <v>8.5500000000000007</v>
      </c>
      <c r="N617" s="1" t="s">
        <v>21</v>
      </c>
      <c r="O617" s="1" t="s">
        <v>22</v>
      </c>
    </row>
    <row r="618" spans="1:15" x14ac:dyDescent="0.3">
      <c r="A618" s="1" t="s">
        <v>2440</v>
      </c>
      <c r="B618" s="2">
        <v>45843</v>
      </c>
      <c r="C618" s="1" t="s">
        <v>6673</v>
      </c>
      <c r="D618" s="1" t="s">
        <v>32</v>
      </c>
      <c r="E618">
        <v>2025</v>
      </c>
      <c r="F618" s="1" t="s">
        <v>235</v>
      </c>
      <c r="G618" s="1" t="s">
        <v>236</v>
      </c>
      <c r="H618" s="1" t="s">
        <v>720</v>
      </c>
      <c r="I618" s="1" t="s">
        <v>721</v>
      </c>
      <c r="J618" s="1" t="s">
        <v>20</v>
      </c>
      <c r="K618" s="3">
        <v>14.86</v>
      </c>
      <c r="L618">
        <v>3</v>
      </c>
      <c r="M618" s="3">
        <v>44.58</v>
      </c>
      <c r="N618" s="1" t="s">
        <v>6669</v>
      </c>
      <c r="O618" s="1" t="s">
        <v>30</v>
      </c>
    </row>
    <row r="619" spans="1:15" x14ac:dyDescent="0.3">
      <c r="A619" s="1" t="s">
        <v>2441</v>
      </c>
      <c r="B619" s="2">
        <v>44925</v>
      </c>
      <c r="C619" s="1" t="s">
        <v>6668</v>
      </c>
      <c r="D619" s="1" t="s">
        <v>107</v>
      </c>
      <c r="E619">
        <v>2022</v>
      </c>
      <c r="F619" s="1" t="s">
        <v>2089</v>
      </c>
      <c r="G619" s="1" t="s">
        <v>2090</v>
      </c>
      <c r="H619" s="1" t="s">
        <v>1613</v>
      </c>
      <c r="I619" s="1" t="s">
        <v>2442</v>
      </c>
      <c r="J619" s="1" t="s">
        <v>70</v>
      </c>
      <c r="K619" s="3">
        <v>11.67</v>
      </c>
      <c r="L619">
        <v>5</v>
      </c>
      <c r="M619" s="3">
        <v>58.35</v>
      </c>
      <c r="N619" s="1" t="s">
        <v>21</v>
      </c>
      <c r="O619" s="1" t="s">
        <v>193</v>
      </c>
    </row>
    <row r="620" spans="1:15" x14ac:dyDescent="0.3">
      <c r="A620" s="1" t="s">
        <v>2443</v>
      </c>
      <c r="B620" s="2">
        <v>44882</v>
      </c>
      <c r="C620" s="1" t="s">
        <v>6672</v>
      </c>
      <c r="D620" s="1" t="s">
        <v>54</v>
      </c>
      <c r="E620">
        <v>2022</v>
      </c>
      <c r="F620" s="1" t="s">
        <v>2149</v>
      </c>
      <c r="G620" s="1" t="s">
        <v>2444</v>
      </c>
      <c r="H620" s="1" t="s">
        <v>104</v>
      </c>
      <c r="I620" s="1" t="s">
        <v>2445</v>
      </c>
      <c r="J620" s="1" t="s">
        <v>20</v>
      </c>
      <c r="K620" s="3">
        <v>11.16</v>
      </c>
      <c r="L620">
        <v>5</v>
      </c>
      <c r="M620" s="3">
        <v>55.8</v>
      </c>
      <c r="N620" s="1" t="s">
        <v>21</v>
      </c>
      <c r="O620" s="1" t="s">
        <v>37</v>
      </c>
    </row>
    <row r="621" spans="1:15" x14ac:dyDescent="0.3">
      <c r="A621" s="1" t="s">
        <v>2446</v>
      </c>
      <c r="B621" s="2">
        <v>45418</v>
      </c>
      <c r="C621" s="1" t="s">
        <v>6667</v>
      </c>
      <c r="D621" s="1" t="s">
        <v>46</v>
      </c>
      <c r="E621">
        <v>2024</v>
      </c>
      <c r="F621" s="1" t="s">
        <v>2447</v>
      </c>
      <c r="G621" s="1" t="s">
        <v>2448</v>
      </c>
      <c r="H621" s="1" t="s">
        <v>2449</v>
      </c>
      <c r="I621" s="1" t="s">
        <v>2450</v>
      </c>
      <c r="J621" s="1" t="s">
        <v>70</v>
      </c>
      <c r="K621" s="3">
        <v>41.16</v>
      </c>
      <c r="L621">
        <v>1</v>
      </c>
      <c r="M621" s="3">
        <v>41.16</v>
      </c>
      <c r="N621" s="1" t="s">
        <v>6669</v>
      </c>
      <c r="O621" s="1" t="s">
        <v>30</v>
      </c>
    </row>
    <row r="622" spans="1:15" x14ac:dyDescent="0.3">
      <c r="A622" s="1" t="s">
        <v>2451</v>
      </c>
      <c r="B622" s="2">
        <v>45849</v>
      </c>
      <c r="C622" s="1" t="s">
        <v>6668</v>
      </c>
      <c r="D622" s="1" t="s">
        <v>32</v>
      </c>
      <c r="E622">
        <v>2025</v>
      </c>
      <c r="F622" s="1" t="s">
        <v>1742</v>
      </c>
      <c r="G622" s="1" t="s">
        <v>2452</v>
      </c>
      <c r="H622" s="1" t="s">
        <v>2048</v>
      </c>
      <c r="I622" s="1" t="s">
        <v>2453</v>
      </c>
      <c r="J622" s="1" t="s">
        <v>20</v>
      </c>
      <c r="K622" s="3">
        <v>23.42</v>
      </c>
      <c r="L622">
        <v>2</v>
      </c>
      <c r="M622" s="3">
        <v>46.84</v>
      </c>
      <c r="N622" s="1" t="s">
        <v>6669</v>
      </c>
      <c r="O622" s="1" t="s">
        <v>44</v>
      </c>
    </row>
    <row r="623" spans="1:15" x14ac:dyDescent="0.3">
      <c r="A623" s="1" t="s">
        <v>2454</v>
      </c>
      <c r="B623" s="2">
        <v>45159</v>
      </c>
      <c r="C623" s="1" t="s">
        <v>6667</v>
      </c>
      <c r="D623" s="1" t="s">
        <v>90</v>
      </c>
      <c r="E623">
        <v>2023</v>
      </c>
      <c r="F623" s="1" t="s">
        <v>2455</v>
      </c>
      <c r="G623" s="1" t="s">
        <v>2456</v>
      </c>
      <c r="H623" s="1" t="s">
        <v>1246</v>
      </c>
      <c r="I623" s="1" t="s">
        <v>1753</v>
      </c>
      <c r="J623" s="1" t="s">
        <v>87</v>
      </c>
      <c r="K623" s="3">
        <v>30.73</v>
      </c>
      <c r="L623">
        <v>4</v>
      </c>
      <c r="M623" s="3">
        <v>122.92</v>
      </c>
      <c r="N623" s="1" t="s">
        <v>88</v>
      </c>
      <c r="O623" s="1" t="s">
        <v>30</v>
      </c>
    </row>
    <row r="624" spans="1:15" x14ac:dyDescent="0.3">
      <c r="A624" s="1" t="s">
        <v>2457</v>
      </c>
      <c r="B624" s="2">
        <v>44977</v>
      </c>
      <c r="C624" s="1" t="s">
        <v>6667</v>
      </c>
      <c r="D624" s="1" t="s">
        <v>39</v>
      </c>
      <c r="E624">
        <v>2023</v>
      </c>
      <c r="F624" s="1" t="s">
        <v>2458</v>
      </c>
      <c r="G624" s="1" t="s">
        <v>2459</v>
      </c>
      <c r="H624" s="1" t="s">
        <v>416</v>
      </c>
      <c r="I624" s="1" t="s">
        <v>1469</v>
      </c>
      <c r="J624" s="1" t="s">
        <v>70</v>
      </c>
      <c r="K624" s="3">
        <v>28</v>
      </c>
      <c r="L624">
        <v>1</v>
      </c>
      <c r="M624" s="3">
        <v>28</v>
      </c>
      <c r="N624" s="1" t="s">
        <v>21</v>
      </c>
      <c r="O624" s="1" t="s">
        <v>37</v>
      </c>
    </row>
    <row r="625" spans="1:15" x14ac:dyDescent="0.3">
      <c r="A625" s="1" t="s">
        <v>2460</v>
      </c>
      <c r="B625" s="2">
        <v>45273</v>
      </c>
      <c r="C625" s="1" t="s">
        <v>6670</v>
      </c>
      <c r="D625" s="1" t="s">
        <v>107</v>
      </c>
      <c r="E625">
        <v>2023</v>
      </c>
      <c r="F625" s="1" t="s">
        <v>16</v>
      </c>
      <c r="G625" s="1" t="s">
        <v>2114</v>
      </c>
      <c r="H625" s="1" t="s">
        <v>1538</v>
      </c>
      <c r="I625" s="1" t="s">
        <v>2461</v>
      </c>
      <c r="J625" s="1" t="s">
        <v>70</v>
      </c>
      <c r="K625" s="3">
        <v>49.98</v>
      </c>
      <c r="L625">
        <v>1</v>
      </c>
      <c r="M625" s="3">
        <v>49.98</v>
      </c>
      <c r="N625" s="1" t="s">
        <v>29</v>
      </c>
      <c r="O625" s="1" t="s">
        <v>80</v>
      </c>
    </row>
    <row r="626" spans="1:15" x14ac:dyDescent="0.3">
      <c r="A626" s="1" t="s">
        <v>2462</v>
      </c>
      <c r="B626" s="2">
        <v>45086</v>
      </c>
      <c r="C626" s="1" t="s">
        <v>6668</v>
      </c>
      <c r="D626" s="1" t="s">
        <v>24</v>
      </c>
      <c r="E626">
        <v>2023</v>
      </c>
      <c r="F626" s="1" t="s">
        <v>2463</v>
      </c>
      <c r="G626" s="1" t="s">
        <v>2464</v>
      </c>
      <c r="H626" s="1" t="s">
        <v>678</v>
      </c>
      <c r="I626" s="1" t="s">
        <v>679</v>
      </c>
      <c r="J626" s="1" t="s">
        <v>70</v>
      </c>
      <c r="K626" s="3">
        <v>28.55</v>
      </c>
      <c r="L626">
        <v>4</v>
      </c>
      <c r="M626" s="3">
        <v>114.2</v>
      </c>
      <c r="N626" s="1" t="s">
        <v>29</v>
      </c>
      <c r="O626" s="1" t="s">
        <v>44</v>
      </c>
    </row>
    <row r="627" spans="1:15" x14ac:dyDescent="0.3">
      <c r="A627" s="1" t="s">
        <v>2465</v>
      </c>
      <c r="B627" s="2">
        <v>44971</v>
      </c>
      <c r="C627" s="1" t="s">
        <v>6671</v>
      </c>
      <c r="D627" s="1" t="s">
        <v>39</v>
      </c>
      <c r="E627">
        <v>2023</v>
      </c>
      <c r="F627" s="1" t="s">
        <v>1422</v>
      </c>
      <c r="G627" s="1" t="s">
        <v>2466</v>
      </c>
      <c r="H627" s="1" t="s">
        <v>1651</v>
      </c>
      <c r="I627" s="1" t="s">
        <v>1652</v>
      </c>
      <c r="J627" s="1" t="s">
        <v>70</v>
      </c>
      <c r="K627" s="3">
        <v>54.07</v>
      </c>
      <c r="L627">
        <v>2</v>
      </c>
      <c r="M627" s="3">
        <v>108.14</v>
      </c>
      <c r="N627" s="1" t="s">
        <v>21</v>
      </c>
      <c r="O627" s="1" t="s">
        <v>44</v>
      </c>
    </row>
    <row r="628" spans="1:15" x14ac:dyDescent="0.3">
      <c r="A628" s="1" t="s">
        <v>2467</v>
      </c>
      <c r="B628" s="2">
        <v>45038</v>
      </c>
      <c r="C628" s="1" t="s">
        <v>6673</v>
      </c>
      <c r="D628" s="1" t="s">
        <v>82</v>
      </c>
      <c r="E628">
        <v>2023</v>
      </c>
      <c r="F628" s="1" t="s">
        <v>231</v>
      </c>
      <c r="G628" s="1" t="s">
        <v>2468</v>
      </c>
      <c r="H628" s="1" t="s">
        <v>1730</v>
      </c>
      <c r="I628" s="1" t="s">
        <v>1731</v>
      </c>
      <c r="J628" s="1" t="s">
        <v>51</v>
      </c>
      <c r="K628" s="3">
        <v>36.79</v>
      </c>
      <c r="L628">
        <v>2</v>
      </c>
      <c r="M628" s="3">
        <v>73.58</v>
      </c>
      <c r="N628" s="1" t="s">
        <v>29</v>
      </c>
      <c r="O628" s="1" t="s">
        <v>37</v>
      </c>
    </row>
    <row r="629" spans="1:15" x14ac:dyDescent="0.3">
      <c r="A629" s="1" t="s">
        <v>2469</v>
      </c>
      <c r="B629" s="2">
        <v>45099</v>
      </c>
      <c r="C629" s="1" t="s">
        <v>6672</v>
      </c>
      <c r="D629" s="1" t="s">
        <v>24</v>
      </c>
      <c r="E629">
        <v>2023</v>
      </c>
      <c r="F629" s="1" t="s">
        <v>424</v>
      </c>
      <c r="G629" s="1" t="s">
        <v>425</v>
      </c>
      <c r="H629" s="1" t="s">
        <v>2470</v>
      </c>
      <c r="I629" s="1" t="s">
        <v>2471</v>
      </c>
      <c r="J629" s="1" t="s">
        <v>70</v>
      </c>
      <c r="K629" s="3">
        <v>20.81</v>
      </c>
      <c r="L629">
        <v>3</v>
      </c>
      <c r="M629" s="3">
        <v>62.43</v>
      </c>
      <c r="N629" s="1" t="s">
        <v>29</v>
      </c>
      <c r="O629" s="1" t="s">
        <v>37</v>
      </c>
    </row>
    <row r="630" spans="1:15" x14ac:dyDescent="0.3">
      <c r="A630" s="1" t="s">
        <v>2472</v>
      </c>
      <c r="B630" s="2">
        <v>45838</v>
      </c>
      <c r="C630" s="1" t="s">
        <v>6667</v>
      </c>
      <c r="D630" s="1" t="s">
        <v>24</v>
      </c>
      <c r="E630">
        <v>2025</v>
      </c>
      <c r="F630" s="1" t="s">
        <v>2473</v>
      </c>
      <c r="G630" s="1" t="s">
        <v>2474</v>
      </c>
      <c r="H630" s="1" t="s">
        <v>63</v>
      </c>
      <c r="I630" s="1" t="s">
        <v>2475</v>
      </c>
      <c r="J630" s="1" t="s">
        <v>51</v>
      </c>
      <c r="K630" s="3">
        <v>6.36</v>
      </c>
      <c r="L630">
        <v>5</v>
      </c>
      <c r="M630" s="3">
        <v>31.8</v>
      </c>
      <c r="N630" s="1" t="s">
        <v>21</v>
      </c>
      <c r="O630" s="1" t="s">
        <v>95</v>
      </c>
    </row>
    <row r="631" spans="1:15" x14ac:dyDescent="0.3">
      <c r="A631" s="1" t="s">
        <v>2476</v>
      </c>
      <c r="B631" s="2">
        <v>44824</v>
      </c>
      <c r="C631" s="1" t="s">
        <v>6671</v>
      </c>
      <c r="D631" s="1" t="s">
        <v>60</v>
      </c>
      <c r="E631">
        <v>2022</v>
      </c>
      <c r="F631" s="1" t="s">
        <v>2477</v>
      </c>
      <c r="G631" s="1" t="s">
        <v>2478</v>
      </c>
      <c r="H631" s="1" t="s">
        <v>1518</v>
      </c>
      <c r="I631" s="1" t="s">
        <v>1519</v>
      </c>
      <c r="J631" s="1" t="s">
        <v>70</v>
      </c>
      <c r="K631" s="3">
        <v>24.94</v>
      </c>
      <c r="L631">
        <v>2</v>
      </c>
      <c r="M631" s="3">
        <v>49.88</v>
      </c>
      <c r="N631" s="1" t="s">
        <v>29</v>
      </c>
      <c r="O631" s="1" t="s">
        <v>80</v>
      </c>
    </row>
    <row r="632" spans="1:15" x14ac:dyDescent="0.3">
      <c r="A632" s="1" t="s">
        <v>2479</v>
      </c>
      <c r="B632" s="2">
        <v>45564</v>
      </c>
      <c r="C632" s="1" t="s">
        <v>6666</v>
      </c>
      <c r="D632" s="1" t="s">
        <v>60</v>
      </c>
      <c r="E632">
        <v>2024</v>
      </c>
      <c r="F632" s="1" t="s">
        <v>322</v>
      </c>
      <c r="G632" s="1" t="s">
        <v>864</v>
      </c>
      <c r="H632" s="1" t="s">
        <v>559</v>
      </c>
      <c r="I632" s="1" t="s">
        <v>560</v>
      </c>
      <c r="J632" s="1" t="s">
        <v>20</v>
      </c>
      <c r="K632" s="3">
        <v>41.26</v>
      </c>
      <c r="L632">
        <v>3</v>
      </c>
      <c r="M632" s="3">
        <v>123.78</v>
      </c>
      <c r="N632" s="1" t="s">
        <v>21</v>
      </c>
      <c r="O632" s="1" t="s">
        <v>22</v>
      </c>
    </row>
    <row r="633" spans="1:15" x14ac:dyDescent="0.3">
      <c r="A633" s="1" t="s">
        <v>2480</v>
      </c>
      <c r="B633" s="2">
        <v>45842</v>
      </c>
      <c r="C633" s="1" t="s">
        <v>6668</v>
      </c>
      <c r="D633" s="1" t="s">
        <v>32</v>
      </c>
      <c r="E633">
        <v>2025</v>
      </c>
      <c r="F633" s="1" t="s">
        <v>1569</v>
      </c>
      <c r="G633" s="1" t="s">
        <v>1698</v>
      </c>
      <c r="H633" s="1" t="s">
        <v>821</v>
      </c>
      <c r="I633" s="1" t="s">
        <v>822</v>
      </c>
      <c r="J633" s="1" t="s">
        <v>70</v>
      </c>
      <c r="K633" s="3">
        <v>9.56</v>
      </c>
      <c r="L633">
        <v>4</v>
      </c>
      <c r="M633" s="3">
        <v>38.24</v>
      </c>
      <c r="N633" s="1" t="s">
        <v>21</v>
      </c>
      <c r="O633" s="1" t="s">
        <v>193</v>
      </c>
    </row>
    <row r="634" spans="1:15" x14ac:dyDescent="0.3">
      <c r="A634" s="1" t="s">
        <v>2481</v>
      </c>
      <c r="B634" s="2">
        <v>45122</v>
      </c>
      <c r="C634" s="1" t="s">
        <v>6673</v>
      </c>
      <c r="D634" s="1" t="s">
        <v>32</v>
      </c>
      <c r="E634">
        <v>2023</v>
      </c>
      <c r="F634" s="1" t="s">
        <v>2482</v>
      </c>
      <c r="G634" s="1" t="s">
        <v>2483</v>
      </c>
      <c r="H634" s="1" t="s">
        <v>1939</v>
      </c>
      <c r="I634" s="1" t="s">
        <v>2484</v>
      </c>
      <c r="J634" s="1" t="s">
        <v>51</v>
      </c>
      <c r="K634" s="3">
        <v>48.17</v>
      </c>
      <c r="L634">
        <v>2</v>
      </c>
      <c r="M634" s="3">
        <v>96.34</v>
      </c>
      <c r="N634" s="1" t="s">
        <v>29</v>
      </c>
      <c r="O634" s="1" t="s">
        <v>52</v>
      </c>
    </row>
    <row r="635" spans="1:15" x14ac:dyDescent="0.3">
      <c r="A635" s="1" t="s">
        <v>2485</v>
      </c>
      <c r="B635" s="2">
        <v>45173</v>
      </c>
      <c r="C635" s="1" t="s">
        <v>6667</v>
      </c>
      <c r="D635" s="1" t="s">
        <v>60</v>
      </c>
      <c r="E635">
        <v>2023</v>
      </c>
      <c r="F635" s="1" t="s">
        <v>601</v>
      </c>
      <c r="G635" s="1" t="s">
        <v>602</v>
      </c>
      <c r="H635" s="1" t="s">
        <v>1194</v>
      </c>
      <c r="I635" s="1" t="s">
        <v>1195</v>
      </c>
      <c r="J635" s="1" t="s">
        <v>20</v>
      </c>
      <c r="K635" s="3">
        <v>18.440000000000001</v>
      </c>
      <c r="L635">
        <v>4</v>
      </c>
      <c r="M635" s="3">
        <v>73.760000000000005</v>
      </c>
      <c r="N635" s="1" t="s">
        <v>29</v>
      </c>
      <c r="O635" s="1" t="s">
        <v>37</v>
      </c>
    </row>
    <row r="636" spans="1:15" x14ac:dyDescent="0.3">
      <c r="A636" s="1" t="s">
        <v>2486</v>
      </c>
      <c r="B636" s="2">
        <v>45026</v>
      </c>
      <c r="C636" s="1" t="s">
        <v>6667</v>
      </c>
      <c r="D636" s="1" t="s">
        <v>82</v>
      </c>
      <c r="E636">
        <v>2023</v>
      </c>
      <c r="F636" s="1" t="s">
        <v>396</v>
      </c>
      <c r="G636" s="1" t="s">
        <v>2487</v>
      </c>
      <c r="H636" s="1" t="s">
        <v>2488</v>
      </c>
      <c r="I636" s="1" t="s">
        <v>2489</v>
      </c>
      <c r="J636" s="1" t="s">
        <v>51</v>
      </c>
      <c r="K636" s="3">
        <v>21.82</v>
      </c>
      <c r="L636">
        <v>1</v>
      </c>
      <c r="M636" s="3">
        <v>21.82</v>
      </c>
      <c r="N636" s="1" t="s">
        <v>29</v>
      </c>
      <c r="O636" s="1" t="s">
        <v>37</v>
      </c>
    </row>
    <row r="637" spans="1:15" x14ac:dyDescent="0.3">
      <c r="A637" s="1" t="s">
        <v>2490</v>
      </c>
      <c r="B637" s="2">
        <v>45572</v>
      </c>
      <c r="C637" s="1" t="s">
        <v>6667</v>
      </c>
      <c r="D637" s="1" t="s">
        <v>133</v>
      </c>
      <c r="E637">
        <v>2024</v>
      </c>
      <c r="F637" s="1" t="s">
        <v>2491</v>
      </c>
      <c r="G637" s="1" t="s">
        <v>2492</v>
      </c>
      <c r="H637" s="1" t="s">
        <v>2493</v>
      </c>
      <c r="I637" s="1" t="s">
        <v>2494</v>
      </c>
      <c r="J637" s="1" t="s">
        <v>51</v>
      </c>
      <c r="K637" s="3">
        <v>35.17</v>
      </c>
      <c r="L637">
        <v>4</v>
      </c>
      <c r="M637" s="3">
        <v>140.68</v>
      </c>
      <c r="N637" s="1" t="s">
        <v>21</v>
      </c>
      <c r="O637" s="1" t="s">
        <v>44</v>
      </c>
    </row>
    <row r="638" spans="1:15" x14ac:dyDescent="0.3">
      <c r="A638" s="1" t="s">
        <v>2495</v>
      </c>
      <c r="B638" s="2">
        <v>44965</v>
      </c>
      <c r="C638" s="1" t="s">
        <v>6670</v>
      </c>
      <c r="D638" s="1" t="s">
        <v>39</v>
      </c>
      <c r="E638">
        <v>2023</v>
      </c>
      <c r="F638" s="1" t="s">
        <v>396</v>
      </c>
      <c r="G638" s="1" t="s">
        <v>397</v>
      </c>
      <c r="H638" s="1" t="s">
        <v>213</v>
      </c>
      <c r="I638" s="1" t="s">
        <v>214</v>
      </c>
      <c r="J638" s="1" t="s">
        <v>70</v>
      </c>
      <c r="K638" s="3">
        <v>16.02</v>
      </c>
      <c r="L638">
        <v>4</v>
      </c>
      <c r="M638" s="3">
        <v>64.08</v>
      </c>
      <c r="N638" s="1" t="s">
        <v>6669</v>
      </c>
      <c r="O638" s="1" t="s">
        <v>37</v>
      </c>
    </row>
    <row r="639" spans="1:15" x14ac:dyDescent="0.3">
      <c r="A639" s="1" t="s">
        <v>2496</v>
      </c>
      <c r="B639" s="2">
        <v>45122</v>
      </c>
      <c r="C639" s="1" t="s">
        <v>6673</v>
      </c>
      <c r="D639" s="1" t="s">
        <v>32</v>
      </c>
      <c r="E639">
        <v>2023</v>
      </c>
      <c r="F639" s="1" t="s">
        <v>1123</v>
      </c>
      <c r="G639" s="1" t="s">
        <v>1222</v>
      </c>
      <c r="H639" s="1" t="s">
        <v>2497</v>
      </c>
      <c r="I639" s="1" t="s">
        <v>2498</v>
      </c>
      <c r="J639" s="1" t="s">
        <v>20</v>
      </c>
      <c r="K639" s="3">
        <v>31.23</v>
      </c>
      <c r="L639">
        <v>2</v>
      </c>
      <c r="M639" s="3">
        <v>62.46</v>
      </c>
      <c r="N639" s="1" t="s">
        <v>6669</v>
      </c>
      <c r="O639" s="1" t="s">
        <v>80</v>
      </c>
    </row>
    <row r="640" spans="1:15" x14ac:dyDescent="0.3">
      <c r="A640" s="1" t="s">
        <v>2499</v>
      </c>
      <c r="B640" s="2">
        <v>45634</v>
      </c>
      <c r="C640" s="1" t="s">
        <v>6666</v>
      </c>
      <c r="D640" s="1" t="s">
        <v>107</v>
      </c>
      <c r="E640">
        <v>2024</v>
      </c>
      <c r="F640" s="1" t="s">
        <v>1344</v>
      </c>
      <c r="G640" s="1" t="s">
        <v>1345</v>
      </c>
      <c r="H640" s="1" t="s">
        <v>2500</v>
      </c>
      <c r="I640" s="1" t="s">
        <v>2501</v>
      </c>
      <c r="J640" s="1" t="s">
        <v>70</v>
      </c>
      <c r="K640" s="3">
        <v>39.549999999999997</v>
      </c>
      <c r="L640">
        <v>4</v>
      </c>
      <c r="M640" s="3">
        <v>158.19999999999999</v>
      </c>
      <c r="N640" s="1" t="s">
        <v>6669</v>
      </c>
      <c r="O640" s="1" t="s">
        <v>30</v>
      </c>
    </row>
    <row r="641" spans="1:15" x14ac:dyDescent="0.3">
      <c r="A641" s="1" t="s">
        <v>2502</v>
      </c>
      <c r="B641" s="2">
        <v>45262</v>
      </c>
      <c r="C641" s="1" t="s">
        <v>6673</v>
      </c>
      <c r="D641" s="1" t="s">
        <v>107</v>
      </c>
      <c r="E641">
        <v>2023</v>
      </c>
      <c r="F641" s="1" t="s">
        <v>1304</v>
      </c>
      <c r="G641" s="1" t="s">
        <v>1759</v>
      </c>
      <c r="H641" s="1" t="s">
        <v>78</v>
      </c>
      <c r="I641" s="1" t="s">
        <v>79</v>
      </c>
      <c r="J641" s="1" t="s">
        <v>70</v>
      </c>
      <c r="K641" s="3">
        <v>42.91</v>
      </c>
      <c r="L641">
        <v>4</v>
      </c>
      <c r="M641" s="3">
        <v>171.64</v>
      </c>
      <c r="N641" s="1" t="s">
        <v>6669</v>
      </c>
      <c r="O641" s="1" t="s">
        <v>37</v>
      </c>
    </row>
    <row r="642" spans="1:15" x14ac:dyDescent="0.3">
      <c r="A642" s="1" t="s">
        <v>2503</v>
      </c>
      <c r="B642" s="2">
        <v>45241</v>
      </c>
      <c r="C642" s="1" t="s">
        <v>6673</v>
      </c>
      <c r="D642" s="1" t="s">
        <v>54</v>
      </c>
      <c r="E642">
        <v>2023</v>
      </c>
      <c r="F642" s="1" t="s">
        <v>2028</v>
      </c>
      <c r="G642" s="1" t="s">
        <v>180</v>
      </c>
      <c r="H642" s="1" t="s">
        <v>2504</v>
      </c>
      <c r="I642" s="1" t="s">
        <v>2505</v>
      </c>
      <c r="J642" s="1" t="s">
        <v>70</v>
      </c>
      <c r="K642" s="3">
        <v>24.22</v>
      </c>
      <c r="L642">
        <v>3</v>
      </c>
      <c r="M642" s="3">
        <v>72.66</v>
      </c>
      <c r="N642" s="1" t="s">
        <v>6669</v>
      </c>
      <c r="O642" s="1" t="s">
        <v>52</v>
      </c>
    </row>
    <row r="643" spans="1:15" x14ac:dyDescent="0.3">
      <c r="A643" s="1" t="s">
        <v>2506</v>
      </c>
      <c r="B643" s="2">
        <v>45112</v>
      </c>
      <c r="C643" s="1" t="s">
        <v>6670</v>
      </c>
      <c r="D643" s="1" t="s">
        <v>32</v>
      </c>
      <c r="E643">
        <v>2023</v>
      </c>
      <c r="F643" s="1" t="s">
        <v>2507</v>
      </c>
      <c r="G643" s="1" t="s">
        <v>2508</v>
      </c>
      <c r="H643" s="1" t="s">
        <v>2509</v>
      </c>
      <c r="I643" s="1" t="s">
        <v>2510</v>
      </c>
      <c r="J643" s="1" t="s">
        <v>87</v>
      </c>
      <c r="K643" s="3">
        <v>30.77</v>
      </c>
      <c r="L643">
        <v>1</v>
      </c>
      <c r="M643" s="3">
        <v>30.77</v>
      </c>
      <c r="N643" s="1" t="s">
        <v>21</v>
      </c>
      <c r="O643" s="1" t="s">
        <v>30</v>
      </c>
    </row>
    <row r="644" spans="1:15" x14ac:dyDescent="0.3">
      <c r="A644" s="1" t="s">
        <v>2511</v>
      </c>
      <c r="B644" s="2">
        <v>44947</v>
      </c>
      <c r="C644" s="1" t="s">
        <v>6673</v>
      </c>
      <c r="D644" s="1" t="s">
        <v>210</v>
      </c>
      <c r="E644">
        <v>2023</v>
      </c>
      <c r="F644" s="1" t="s">
        <v>419</v>
      </c>
      <c r="G644" s="1" t="s">
        <v>2512</v>
      </c>
      <c r="H644" s="1" t="s">
        <v>1566</v>
      </c>
      <c r="I644" s="1" t="s">
        <v>2513</v>
      </c>
      <c r="J644" s="1" t="s">
        <v>87</v>
      </c>
      <c r="K644" s="3">
        <v>41.51</v>
      </c>
      <c r="L644">
        <v>4</v>
      </c>
      <c r="M644" s="3">
        <v>166.04</v>
      </c>
      <c r="N644" s="1" t="s">
        <v>21</v>
      </c>
      <c r="O644" s="1" t="s">
        <v>44</v>
      </c>
    </row>
    <row r="645" spans="1:15" x14ac:dyDescent="0.3">
      <c r="A645" s="1" t="s">
        <v>2514</v>
      </c>
      <c r="B645" s="2">
        <v>45096</v>
      </c>
      <c r="C645" s="1" t="s">
        <v>6667</v>
      </c>
      <c r="D645" s="1" t="s">
        <v>24</v>
      </c>
      <c r="E645">
        <v>2023</v>
      </c>
      <c r="F645" s="1" t="s">
        <v>2515</v>
      </c>
      <c r="G645" s="1" t="s">
        <v>2516</v>
      </c>
      <c r="H645" s="1" t="s">
        <v>2517</v>
      </c>
      <c r="I645" s="1" t="s">
        <v>2518</v>
      </c>
      <c r="J645" s="1" t="s">
        <v>20</v>
      </c>
      <c r="K645" s="3">
        <v>45.25</v>
      </c>
      <c r="L645">
        <v>3</v>
      </c>
      <c r="M645" s="3">
        <v>135.75</v>
      </c>
      <c r="N645" s="1" t="s">
        <v>88</v>
      </c>
      <c r="O645" s="1" t="s">
        <v>30</v>
      </c>
    </row>
    <row r="646" spans="1:15" x14ac:dyDescent="0.3">
      <c r="A646" s="1" t="s">
        <v>2519</v>
      </c>
      <c r="B646" s="2">
        <v>45152</v>
      </c>
      <c r="C646" s="1" t="s">
        <v>6667</v>
      </c>
      <c r="D646" s="1" t="s">
        <v>90</v>
      </c>
      <c r="E646">
        <v>2023</v>
      </c>
      <c r="F646" s="1" t="s">
        <v>732</v>
      </c>
      <c r="G646" s="1" t="s">
        <v>2520</v>
      </c>
      <c r="H646" s="1" t="s">
        <v>2521</v>
      </c>
      <c r="I646" s="1" t="s">
        <v>2522</v>
      </c>
      <c r="J646" s="1" t="s">
        <v>20</v>
      </c>
      <c r="K646" s="3">
        <v>17.97</v>
      </c>
      <c r="L646">
        <v>5</v>
      </c>
      <c r="M646" s="3">
        <v>89.85</v>
      </c>
      <c r="N646" s="1" t="s">
        <v>6669</v>
      </c>
      <c r="O646" s="1" t="s">
        <v>193</v>
      </c>
    </row>
    <row r="647" spans="1:15" x14ac:dyDescent="0.3">
      <c r="A647" s="1" t="s">
        <v>2523</v>
      </c>
      <c r="B647" s="2">
        <v>44843</v>
      </c>
      <c r="C647" s="1" t="s">
        <v>6666</v>
      </c>
      <c r="D647" s="1" t="s">
        <v>133</v>
      </c>
      <c r="E647">
        <v>2022</v>
      </c>
      <c r="F647" s="1" t="s">
        <v>1063</v>
      </c>
      <c r="G647" s="1" t="s">
        <v>2524</v>
      </c>
      <c r="H647" s="1" t="s">
        <v>886</v>
      </c>
      <c r="I647" s="1" t="s">
        <v>2525</v>
      </c>
      <c r="J647" s="1" t="s">
        <v>70</v>
      </c>
      <c r="K647" s="3">
        <v>35.9</v>
      </c>
      <c r="L647">
        <v>5</v>
      </c>
      <c r="M647" s="3">
        <v>179.5</v>
      </c>
      <c r="N647" s="1" t="s">
        <v>21</v>
      </c>
      <c r="O647" s="1" t="s">
        <v>22</v>
      </c>
    </row>
    <row r="648" spans="1:15" x14ac:dyDescent="0.3">
      <c r="A648" s="1" t="s">
        <v>2526</v>
      </c>
      <c r="B648" s="2">
        <v>45245</v>
      </c>
      <c r="C648" s="1" t="s">
        <v>6670</v>
      </c>
      <c r="D648" s="1" t="s">
        <v>54</v>
      </c>
      <c r="E648">
        <v>2023</v>
      </c>
      <c r="F648" s="1" t="s">
        <v>169</v>
      </c>
      <c r="G648" s="1" t="s">
        <v>507</v>
      </c>
      <c r="H648" s="1" t="s">
        <v>2527</v>
      </c>
      <c r="I648" s="1" t="s">
        <v>2528</v>
      </c>
      <c r="J648" s="1" t="s">
        <v>20</v>
      </c>
      <c r="K648" s="3">
        <v>17.579999999999998</v>
      </c>
      <c r="L648">
        <v>1</v>
      </c>
      <c r="M648" s="3">
        <v>17.579999999999998</v>
      </c>
      <c r="N648" s="1" t="s">
        <v>21</v>
      </c>
      <c r="O648" s="1" t="s">
        <v>37</v>
      </c>
    </row>
    <row r="649" spans="1:15" x14ac:dyDescent="0.3">
      <c r="A649" s="1" t="s">
        <v>2529</v>
      </c>
      <c r="B649" s="2">
        <v>45090</v>
      </c>
      <c r="C649" s="1" t="s">
        <v>6671</v>
      </c>
      <c r="D649" s="1" t="s">
        <v>24</v>
      </c>
      <c r="E649">
        <v>2023</v>
      </c>
      <c r="F649" s="1" t="s">
        <v>1095</v>
      </c>
      <c r="G649" s="1" t="s">
        <v>1151</v>
      </c>
      <c r="H649" s="1" t="s">
        <v>1713</v>
      </c>
      <c r="I649" s="1" t="s">
        <v>1714</v>
      </c>
      <c r="J649" s="1" t="s">
        <v>70</v>
      </c>
      <c r="K649" s="3">
        <v>24.83</v>
      </c>
      <c r="L649">
        <v>1</v>
      </c>
      <c r="M649" s="3">
        <v>24.83</v>
      </c>
      <c r="N649" s="1" t="s">
        <v>21</v>
      </c>
      <c r="O649" s="1" t="s">
        <v>22</v>
      </c>
    </row>
    <row r="650" spans="1:15" x14ac:dyDescent="0.3">
      <c r="A650" s="1" t="s">
        <v>2530</v>
      </c>
      <c r="B650" s="2">
        <v>44923</v>
      </c>
      <c r="C650" s="1" t="s">
        <v>6670</v>
      </c>
      <c r="D650" s="1" t="s">
        <v>107</v>
      </c>
      <c r="E650">
        <v>2022</v>
      </c>
      <c r="F650" s="1" t="s">
        <v>1942</v>
      </c>
      <c r="G650" s="1" t="s">
        <v>1943</v>
      </c>
      <c r="H650" s="1" t="s">
        <v>891</v>
      </c>
      <c r="I650" s="1" t="s">
        <v>2531</v>
      </c>
      <c r="J650" s="1" t="s">
        <v>20</v>
      </c>
      <c r="K650" s="3">
        <v>14.57</v>
      </c>
      <c r="L650">
        <v>5</v>
      </c>
      <c r="M650" s="3">
        <v>72.849999999999994</v>
      </c>
      <c r="N650" s="1" t="s">
        <v>29</v>
      </c>
      <c r="O650" s="1" t="s">
        <v>80</v>
      </c>
    </row>
    <row r="651" spans="1:15" x14ac:dyDescent="0.3">
      <c r="A651" s="1" t="s">
        <v>2532</v>
      </c>
      <c r="B651" s="2">
        <v>45042</v>
      </c>
      <c r="C651" s="1" t="s">
        <v>6670</v>
      </c>
      <c r="D651" s="1" t="s">
        <v>82</v>
      </c>
      <c r="E651">
        <v>2023</v>
      </c>
      <c r="F651" s="1" t="s">
        <v>2533</v>
      </c>
      <c r="G651" s="1" t="s">
        <v>2534</v>
      </c>
      <c r="H651" s="1" t="s">
        <v>2535</v>
      </c>
      <c r="I651" s="1" t="s">
        <v>2536</v>
      </c>
      <c r="J651" s="1" t="s">
        <v>70</v>
      </c>
      <c r="K651" s="3">
        <v>22.32</v>
      </c>
      <c r="L651">
        <v>4</v>
      </c>
      <c r="M651" s="3">
        <v>89.28</v>
      </c>
      <c r="N651" s="1" t="s">
        <v>6669</v>
      </c>
      <c r="O651" s="1" t="s">
        <v>22</v>
      </c>
    </row>
    <row r="652" spans="1:15" x14ac:dyDescent="0.3">
      <c r="A652" s="1" t="s">
        <v>2537</v>
      </c>
      <c r="B652" s="2">
        <v>45431</v>
      </c>
      <c r="C652" s="1" t="s">
        <v>6666</v>
      </c>
      <c r="D652" s="1" t="s">
        <v>46</v>
      </c>
      <c r="E652">
        <v>2024</v>
      </c>
      <c r="F652" s="1" t="s">
        <v>2491</v>
      </c>
      <c r="G652" s="1" t="s">
        <v>2538</v>
      </c>
      <c r="H652" s="1" t="s">
        <v>2539</v>
      </c>
      <c r="I652" s="1" t="s">
        <v>2540</v>
      </c>
      <c r="J652" s="1" t="s">
        <v>20</v>
      </c>
      <c r="K652" s="3">
        <v>48.35</v>
      </c>
      <c r="L652">
        <v>4</v>
      </c>
      <c r="M652" s="3">
        <v>193.4</v>
      </c>
      <c r="N652" s="1" t="s">
        <v>88</v>
      </c>
      <c r="O652" s="1" t="s">
        <v>193</v>
      </c>
    </row>
    <row r="653" spans="1:15" x14ac:dyDescent="0.3">
      <c r="A653" s="1" t="s">
        <v>2541</v>
      </c>
      <c r="B653" s="2">
        <v>45329</v>
      </c>
      <c r="C653" s="1" t="s">
        <v>6670</v>
      </c>
      <c r="D653" s="1" t="s">
        <v>39</v>
      </c>
      <c r="E653">
        <v>2024</v>
      </c>
      <c r="F653" s="1" t="s">
        <v>2542</v>
      </c>
      <c r="G653" s="1" t="s">
        <v>2543</v>
      </c>
      <c r="H653" s="1" t="s">
        <v>421</v>
      </c>
      <c r="I653" s="1" t="s">
        <v>422</v>
      </c>
      <c r="J653" s="1" t="s">
        <v>70</v>
      </c>
      <c r="K653" s="3">
        <v>11.6</v>
      </c>
      <c r="L653">
        <v>2</v>
      </c>
      <c r="M653" s="3">
        <v>23.2</v>
      </c>
      <c r="N653" s="1" t="s">
        <v>21</v>
      </c>
      <c r="O653" s="1" t="s">
        <v>80</v>
      </c>
    </row>
    <row r="654" spans="1:15" x14ac:dyDescent="0.3">
      <c r="A654" s="1" t="s">
        <v>2544</v>
      </c>
      <c r="B654" s="2">
        <v>44811</v>
      </c>
      <c r="C654" s="1" t="s">
        <v>6670</v>
      </c>
      <c r="D654" s="1" t="s">
        <v>60</v>
      </c>
      <c r="E654">
        <v>2022</v>
      </c>
      <c r="F654" s="1" t="s">
        <v>1408</v>
      </c>
      <c r="G654" s="1" t="s">
        <v>1409</v>
      </c>
      <c r="H654" s="1" t="s">
        <v>191</v>
      </c>
      <c r="I654" s="1" t="s">
        <v>2545</v>
      </c>
      <c r="J654" s="1" t="s">
        <v>51</v>
      </c>
      <c r="K654" s="3">
        <v>41.01</v>
      </c>
      <c r="L654">
        <v>4</v>
      </c>
      <c r="M654" s="3">
        <v>164.04</v>
      </c>
      <c r="N654" s="1" t="s">
        <v>21</v>
      </c>
      <c r="O654" s="1" t="s">
        <v>44</v>
      </c>
    </row>
    <row r="655" spans="1:15" x14ac:dyDescent="0.3">
      <c r="A655" s="1" t="s">
        <v>2546</v>
      </c>
      <c r="B655" s="2">
        <v>44976</v>
      </c>
      <c r="C655" s="1" t="s">
        <v>6666</v>
      </c>
      <c r="D655" s="1" t="s">
        <v>39</v>
      </c>
      <c r="E655">
        <v>2023</v>
      </c>
      <c r="F655" s="1" t="s">
        <v>992</v>
      </c>
      <c r="G655" s="1" t="s">
        <v>993</v>
      </c>
      <c r="H655" s="1" t="s">
        <v>2356</v>
      </c>
      <c r="I655" s="1" t="s">
        <v>2547</v>
      </c>
      <c r="J655" s="1" t="s">
        <v>51</v>
      </c>
      <c r="K655" s="3">
        <v>23.66</v>
      </c>
      <c r="L655">
        <v>1</v>
      </c>
      <c r="M655" s="3">
        <v>23.66</v>
      </c>
      <c r="N655" s="1" t="s">
        <v>21</v>
      </c>
      <c r="O655" s="1" t="s">
        <v>193</v>
      </c>
    </row>
    <row r="656" spans="1:15" x14ac:dyDescent="0.3">
      <c r="A656" s="1" t="s">
        <v>2548</v>
      </c>
      <c r="B656" s="2">
        <v>45302</v>
      </c>
      <c r="C656" s="1" t="s">
        <v>6672</v>
      </c>
      <c r="D656" s="1" t="s">
        <v>210</v>
      </c>
      <c r="E656">
        <v>2024</v>
      </c>
      <c r="F656" s="1" t="s">
        <v>2549</v>
      </c>
      <c r="G656" s="1" t="s">
        <v>2550</v>
      </c>
      <c r="H656" s="1" t="s">
        <v>2551</v>
      </c>
      <c r="I656" s="1" t="s">
        <v>2552</v>
      </c>
      <c r="J656" s="1" t="s">
        <v>51</v>
      </c>
      <c r="K656" s="3">
        <v>13.88</v>
      </c>
      <c r="L656">
        <v>3</v>
      </c>
      <c r="M656" s="3">
        <v>41.64</v>
      </c>
      <c r="N656" s="1" t="s">
        <v>29</v>
      </c>
      <c r="O656" s="1" t="s">
        <v>30</v>
      </c>
    </row>
    <row r="657" spans="1:15" x14ac:dyDescent="0.3">
      <c r="A657" s="1" t="s">
        <v>2553</v>
      </c>
      <c r="B657" s="2">
        <v>44927</v>
      </c>
      <c r="C657" s="1" t="s">
        <v>6666</v>
      </c>
      <c r="D657" s="1" t="s">
        <v>210</v>
      </c>
      <c r="E657">
        <v>2023</v>
      </c>
      <c r="F657" s="1" t="s">
        <v>2554</v>
      </c>
      <c r="G657" s="1" t="s">
        <v>2555</v>
      </c>
      <c r="H657" s="1" t="s">
        <v>1859</v>
      </c>
      <c r="I657" s="1" t="s">
        <v>1860</v>
      </c>
      <c r="J657" s="1" t="s">
        <v>70</v>
      </c>
      <c r="K657" s="3">
        <v>43.25</v>
      </c>
      <c r="L657">
        <v>1</v>
      </c>
      <c r="M657" s="3">
        <v>43.25</v>
      </c>
      <c r="N657" s="1" t="s">
        <v>21</v>
      </c>
      <c r="O657" s="1" t="s">
        <v>37</v>
      </c>
    </row>
    <row r="658" spans="1:15" x14ac:dyDescent="0.3">
      <c r="A658" s="1" t="s">
        <v>2556</v>
      </c>
      <c r="B658" s="2">
        <v>44798</v>
      </c>
      <c r="C658" s="1" t="s">
        <v>6672</v>
      </c>
      <c r="D658" s="1" t="s">
        <v>90</v>
      </c>
      <c r="E658">
        <v>2022</v>
      </c>
      <c r="F658" s="1" t="s">
        <v>1230</v>
      </c>
      <c r="G658" s="1" t="s">
        <v>1231</v>
      </c>
      <c r="H658" s="1" t="s">
        <v>445</v>
      </c>
      <c r="I658" s="1" t="s">
        <v>446</v>
      </c>
      <c r="J658" s="1" t="s">
        <v>87</v>
      </c>
      <c r="K658" s="3">
        <v>42.33</v>
      </c>
      <c r="L658">
        <v>3</v>
      </c>
      <c r="M658" s="3">
        <v>126.99</v>
      </c>
      <c r="N658" s="1" t="s">
        <v>6669</v>
      </c>
      <c r="O658" s="1" t="s">
        <v>44</v>
      </c>
    </row>
    <row r="659" spans="1:15" x14ac:dyDescent="0.3">
      <c r="A659" s="1" t="s">
        <v>2557</v>
      </c>
      <c r="B659" s="2">
        <v>45138</v>
      </c>
      <c r="C659" s="1" t="s">
        <v>6667</v>
      </c>
      <c r="D659" s="1" t="s">
        <v>32</v>
      </c>
      <c r="E659">
        <v>2023</v>
      </c>
      <c r="F659" s="1" t="s">
        <v>308</v>
      </c>
      <c r="G659" s="1" t="s">
        <v>1342</v>
      </c>
      <c r="H659" s="1" t="s">
        <v>355</v>
      </c>
      <c r="I659" s="1" t="s">
        <v>2558</v>
      </c>
      <c r="J659" s="1" t="s">
        <v>51</v>
      </c>
      <c r="K659" s="3">
        <v>30.84</v>
      </c>
      <c r="L659">
        <v>2</v>
      </c>
      <c r="M659" s="3">
        <v>61.68</v>
      </c>
      <c r="N659" s="1" t="s">
        <v>21</v>
      </c>
      <c r="O659" s="1" t="s">
        <v>193</v>
      </c>
    </row>
    <row r="660" spans="1:15" x14ac:dyDescent="0.3">
      <c r="A660" s="1" t="s">
        <v>2559</v>
      </c>
      <c r="B660" s="2">
        <v>45517</v>
      </c>
      <c r="C660" s="1" t="s">
        <v>6671</v>
      </c>
      <c r="D660" s="1" t="s">
        <v>90</v>
      </c>
      <c r="E660">
        <v>2024</v>
      </c>
      <c r="F660" s="1" t="s">
        <v>921</v>
      </c>
      <c r="G660" s="1" t="s">
        <v>2560</v>
      </c>
      <c r="H660" s="1" t="s">
        <v>2561</v>
      </c>
      <c r="I660" s="1" t="s">
        <v>2562</v>
      </c>
      <c r="J660" s="1" t="s">
        <v>87</v>
      </c>
      <c r="K660" s="3">
        <v>9.64</v>
      </c>
      <c r="L660">
        <v>3</v>
      </c>
      <c r="M660" s="3">
        <v>28.92</v>
      </c>
      <c r="N660" s="1" t="s">
        <v>6669</v>
      </c>
      <c r="O660" s="1" t="s">
        <v>193</v>
      </c>
    </row>
    <row r="661" spans="1:15" x14ac:dyDescent="0.3">
      <c r="A661" s="1" t="s">
        <v>2563</v>
      </c>
      <c r="B661" s="2">
        <v>45091</v>
      </c>
      <c r="C661" s="1" t="s">
        <v>6670</v>
      </c>
      <c r="D661" s="1" t="s">
        <v>24</v>
      </c>
      <c r="E661">
        <v>2023</v>
      </c>
      <c r="F661" s="1" t="s">
        <v>2146</v>
      </c>
      <c r="G661" s="1" t="s">
        <v>2564</v>
      </c>
      <c r="H661" s="1" t="s">
        <v>1590</v>
      </c>
      <c r="I661" s="1" t="s">
        <v>1591</v>
      </c>
      <c r="J661" s="1" t="s">
        <v>70</v>
      </c>
      <c r="K661" s="3">
        <v>25.85</v>
      </c>
      <c r="L661">
        <v>1</v>
      </c>
      <c r="M661" s="3">
        <v>25.85</v>
      </c>
      <c r="N661" s="1" t="s">
        <v>21</v>
      </c>
      <c r="O661" s="1" t="s">
        <v>193</v>
      </c>
    </row>
    <row r="662" spans="1:15" x14ac:dyDescent="0.3">
      <c r="A662" s="1" t="s">
        <v>2565</v>
      </c>
      <c r="B662" s="2">
        <v>44839</v>
      </c>
      <c r="C662" s="1" t="s">
        <v>6670</v>
      </c>
      <c r="D662" s="1" t="s">
        <v>133</v>
      </c>
      <c r="E662">
        <v>2022</v>
      </c>
      <c r="F662" s="1" t="s">
        <v>2089</v>
      </c>
      <c r="G662" s="1" t="s">
        <v>2090</v>
      </c>
      <c r="H662" s="1" t="s">
        <v>2566</v>
      </c>
      <c r="I662" s="1" t="s">
        <v>2567</v>
      </c>
      <c r="J662" s="1" t="s">
        <v>20</v>
      </c>
      <c r="K662" s="3">
        <v>8.17</v>
      </c>
      <c r="L662">
        <v>1</v>
      </c>
      <c r="M662" s="3">
        <v>8.17</v>
      </c>
      <c r="N662" s="1" t="s">
        <v>21</v>
      </c>
      <c r="O662" s="1" t="s">
        <v>22</v>
      </c>
    </row>
    <row r="663" spans="1:15" x14ac:dyDescent="0.3">
      <c r="A663" s="1" t="s">
        <v>2568</v>
      </c>
      <c r="B663" s="2">
        <v>45580</v>
      </c>
      <c r="C663" s="1" t="s">
        <v>6671</v>
      </c>
      <c r="D663" s="1" t="s">
        <v>133</v>
      </c>
      <c r="E663">
        <v>2024</v>
      </c>
      <c r="F663" s="1" t="s">
        <v>992</v>
      </c>
      <c r="G663" s="1" t="s">
        <v>2569</v>
      </c>
      <c r="H663" s="1" t="s">
        <v>851</v>
      </c>
      <c r="I663" s="1" t="s">
        <v>852</v>
      </c>
      <c r="J663" s="1" t="s">
        <v>51</v>
      </c>
      <c r="K663" s="3">
        <v>22.08</v>
      </c>
      <c r="L663">
        <v>2</v>
      </c>
      <c r="M663" s="3">
        <v>44.16</v>
      </c>
      <c r="N663" s="1" t="s">
        <v>29</v>
      </c>
      <c r="O663" s="1" t="s">
        <v>52</v>
      </c>
    </row>
    <row r="664" spans="1:15" x14ac:dyDescent="0.3">
      <c r="A664" s="1" t="s">
        <v>2570</v>
      </c>
      <c r="B664" s="2">
        <v>45411</v>
      </c>
      <c r="C664" s="1" t="s">
        <v>6667</v>
      </c>
      <c r="D664" s="1" t="s">
        <v>82</v>
      </c>
      <c r="E664">
        <v>2024</v>
      </c>
      <c r="F664" s="1" t="s">
        <v>2571</v>
      </c>
      <c r="G664" s="1" t="s">
        <v>2572</v>
      </c>
      <c r="H664" s="1" t="s">
        <v>2174</v>
      </c>
      <c r="I664" s="1" t="s">
        <v>2573</v>
      </c>
      <c r="J664" s="1" t="s">
        <v>51</v>
      </c>
      <c r="K664" s="3">
        <v>33.22</v>
      </c>
      <c r="L664">
        <v>5</v>
      </c>
      <c r="M664" s="3">
        <v>166.1</v>
      </c>
      <c r="N664" s="1" t="s">
        <v>29</v>
      </c>
      <c r="O664" s="1" t="s">
        <v>30</v>
      </c>
    </row>
    <row r="665" spans="1:15" x14ac:dyDescent="0.3">
      <c r="A665" s="1" t="s">
        <v>2574</v>
      </c>
      <c r="B665" s="2">
        <v>45516</v>
      </c>
      <c r="C665" s="1" t="s">
        <v>6667</v>
      </c>
      <c r="D665" s="1" t="s">
        <v>90</v>
      </c>
      <c r="E665">
        <v>2024</v>
      </c>
      <c r="F665" s="1" t="s">
        <v>1405</v>
      </c>
      <c r="G665" s="1" t="s">
        <v>1406</v>
      </c>
      <c r="H665" s="1" t="s">
        <v>2575</v>
      </c>
      <c r="I665" s="1" t="s">
        <v>2576</v>
      </c>
      <c r="J665" s="1" t="s">
        <v>51</v>
      </c>
      <c r="K665" s="3">
        <v>22.33</v>
      </c>
      <c r="L665">
        <v>1</v>
      </c>
      <c r="M665" s="3">
        <v>22.33</v>
      </c>
      <c r="N665" s="1" t="s">
        <v>88</v>
      </c>
      <c r="O665" s="1" t="s">
        <v>44</v>
      </c>
    </row>
    <row r="666" spans="1:15" x14ac:dyDescent="0.3">
      <c r="A666" s="1" t="s">
        <v>2577</v>
      </c>
      <c r="B666" s="2">
        <v>45608</v>
      </c>
      <c r="C666" s="1" t="s">
        <v>6671</v>
      </c>
      <c r="D666" s="1" t="s">
        <v>54</v>
      </c>
      <c r="E666">
        <v>2024</v>
      </c>
      <c r="F666" s="1" t="s">
        <v>794</v>
      </c>
      <c r="G666" s="1" t="s">
        <v>2578</v>
      </c>
      <c r="H666" s="1" t="s">
        <v>2579</v>
      </c>
      <c r="I666" s="1" t="s">
        <v>2580</v>
      </c>
      <c r="J666" s="1" t="s">
        <v>20</v>
      </c>
      <c r="K666" s="3">
        <v>12.25</v>
      </c>
      <c r="L666">
        <v>2</v>
      </c>
      <c r="M666" s="3">
        <v>24.5</v>
      </c>
      <c r="N666" s="1" t="s">
        <v>6669</v>
      </c>
      <c r="O666" s="1" t="s">
        <v>22</v>
      </c>
    </row>
    <row r="667" spans="1:15" x14ac:dyDescent="0.3">
      <c r="A667" s="1" t="s">
        <v>2581</v>
      </c>
      <c r="B667" s="2">
        <v>45211</v>
      </c>
      <c r="C667" s="1" t="s">
        <v>6672</v>
      </c>
      <c r="D667" s="1" t="s">
        <v>133</v>
      </c>
      <c r="E667">
        <v>2023</v>
      </c>
      <c r="F667" s="1" t="s">
        <v>275</v>
      </c>
      <c r="G667" s="1" t="s">
        <v>2582</v>
      </c>
      <c r="H667" s="1" t="s">
        <v>2583</v>
      </c>
      <c r="I667" s="1" t="s">
        <v>2584</v>
      </c>
      <c r="J667" s="1" t="s">
        <v>70</v>
      </c>
      <c r="K667" s="3">
        <v>43.11</v>
      </c>
      <c r="L667">
        <v>2</v>
      </c>
      <c r="M667" s="3">
        <v>86.22</v>
      </c>
      <c r="N667" s="1" t="s">
        <v>88</v>
      </c>
      <c r="O667" s="1" t="s">
        <v>52</v>
      </c>
    </row>
    <row r="668" spans="1:15" x14ac:dyDescent="0.3">
      <c r="A668" s="1" t="s">
        <v>2585</v>
      </c>
      <c r="B668" s="2">
        <v>45361</v>
      </c>
      <c r="C668" s="1" t="s">
        <v>6666</v>
      </c>
      <c r="D668" s="1" t="s">
        <v>15</v>
      </c>
      <c r="E668">
        <v>2024</v>
      </c>
      <c r="F668" s="1" t="s">
        <v>1128</v>
      </c>
      <c r="G668" s="1" t="s">
        <v>2586</v>
      </c>
      <c r="H668" s="1" t="s">
        <v>650</v>
      </c>
      <c r="I668" s="1" t="s">
        <v>651</v>
      </c>
      <c r="J668" s="1" t="s">
        <v>87</v>
      </c>
      <c r="K668" s="3">
        <v>46.7</v>
      </c>
      <c r="L668">
        <v>3</v>
      </c>
      <c r="M668" s="3">
        <v>140.1</v>
      </c>
      <c r="N668" s="1" t="s">
        <v>6669</v>
      </c>
      <c r="O668" s="1" t="s">
        <v>22</v>
      </c>
    </row>
    <row r="669" spans="1:15" x14ac:dyDescent="0.3">
      <c r="A669" s="1" t="s">
        <v>2587</v>
      </c>
      <c r="B669" s="2">
        <v>45522</v>
      </c>
      <c r="C669" s="1" t="s">
        <v>6666</v>
      </c>
      <c r="D669" s="1" t="s">
        <v>90</v>
      </c>
      <c r="E669">
        <v>2024</v>
      </c>
      <c r="F669" s="1" t="s">
        <v>2588</v>
      </c>
      <c r="G669" s="1" t="s">
        <v>2589</v>
      </c>
      <c r="H669" s="1" t="s">
        <v>2590</v>
      </c>
      <c r="I669" s="1" t="s">
        <v>2591</v>
      </c>
      <c r="J669" s="1" t="s">
        <v>20</v>
      </c>
      <c r="K669" s="3">
        <v>10.42</v>
      </c>
      <c r="L669">
        <v>1</v>
      </c>
      <c r="M669" s="3">
        <v>10.42</v>
      </c>
      <c r="N669" s="1" t="s">
        <v>21</v>
      </c>
      <c r="O669" s="1" t="s">
        <v>30</v>
      </c>
    </row>
    <row r="670" spans="1:15" x14ac:dyDescent="0.3">
      <c r="A670" s="1" t="s">
        <v>2592</v>
      </c>
      <c r="B670" s="2">
        <v>45208</v>
      </c>
      <c r="C670" s="1" t="s">
        <v>6667</v>
      </c>
      <c r="D670" s="1" t="s">
        <v>133</v>
      </c>
      <c r="E670">
        <v>2023</v>
      </c>
      <c r="F670" s="1" t="s">
        <v>2593</v>
      </c>
      <c r="G670" s="1" t="s">
        <v>2594</v>
      </c>
      <c r="H670" s="1" t="s">
        <v>2595</v>
      </c>
      <c r="I670" s="1" t="s">
        <v>2596</v>
      </c>
      <c r="J670" s="1" t="s">
        <v>20</v>
      </c>
      <c r="K670" s="3">
        <v>21.44</v>
      </c>
      <c r="L670">
        <v>4</v>
      </c>
      <c r="M670" s="3">
        <v>85.76</v>
      </c>
      <c r="N670" s="1" t="s">
        <v>21</v>
      </c>
      <c r="O670" s="1" t="s">
        <v>37</v>
      </c>
    </row>
    <row r="671" spans="1:15" x14ac:dyDescent="0.3">
      <c r="A671" s="1" t="s">
        <v>2597</v>
      </c>
      <c r="B671" s="2">
        <v>45893</v>
      </c>
      <c r="C671" s="1" t="s">
        <v>6666</v>
      </c>
      <c r="D671" s="1" t="s">
        <v>90</v>
      </c>
      <c r="E671">
        <v>2025</v>
      </c>
      <c r="F671" s="1" t="s">
        <v>1459</v>
      </c>
      <c r="G671" s="1" t="s">
        <v>1460</v>
      </c>
      <c r="H671" s="1" t="s">
        <v>2224</v>
      </c>
      <c r="I671" s="1" t="s">
        <v>2225</v>
      </c>
      <c r="J671" s="1" t="s">
        <v>70</v>
      </c>
      <c r="K671" s="3">
        <v>33.99</v>
      </c>
      <c r="L671">
        <v>2</v>
      </c>
      <c r="M671" s="3">
        <v>67.98</v>
      </c>
      <c r="N671" s="1" t="s">
        <v>29</v>
      </c>
      <c r="O671" s="1" t="s">
        <v>22</v>
      </c>
    </row>
    <row r="672" spans="1:15" x14ac:dyDescent="0.3">
      <c r="A672" s="1" t="s">
        <v>2598</v>
      </c>
      <c r="B672" s="2">
        <v>44924</v>
      </c>
      <c r="C672" s="1" t="s">
        <v>6672</v>
      </c>
      <c r="D672" s="1" t="s">
        <v>107</v>
      </c>
      <c r="E672">
        <v>2022</v>
      </c>
      <c r="F672" s="1" t="s">
        <v>1733</v>
      </c>
      <c r="G672" s="1" t="s">
        <v>2109</v>
      </c>
      <c r="H672" s="1" t="s">
        <v>678</v>
      </c>
      <c r="I672" s="1" t="s">
        <v>2599</v>
      </c>
      <c r="J672" s="1" t="s">
        <v>70</v>
      </c>
      <c r="K672" s="3">
        <v>9.3699999999999992</v>
      </c>
      <c r="L672">
        <v>4</v>
      </c>
      <c r="M672" s="3">
        <v>37.479999999999997</v>
      </c>
      <c r="N672" s="1" t="s">
        <v>21</v>
      </c>
      <c r="O672" s="1" t="s">
        <v>22</v>
      </c>
    </row>
    <row r="673" spans="1:15" x14ac:dyDescent="0.3">
      <c r="A673" s="1" t="s">
        <v>2600</v>
      </c>
      <c r="B673" s="2">
        <v>45578</v>
      </c>
      <c r="C673" s="1" t="s">
        <v>6666</v>
      </c>
      <c r="D673" s="1" t="s">
        <v>133</v>
      </c>
      <c r="E673">
        <v>2024</v>
      </c>
      <c r="F673" s="1" t="s">
        <v>676</v>
      </c>
      <c r="G673" s="1" t="s">
        <v>677</v>
      </c>
      <c r="H673" s="1" t="s">
        <v>1282</v>
      </c>
      <c r="I673" s="1" t="s">
        <v>2601</v>
      </c>
      <c r="J673" s="1" t="s">
        <v>51</v>
      </c>
      <c r="K673" s="3">
        <v>19.29</v>
      </c>
      <c r="L673">
        <v>1</v>
      </c>
      <c r="M673" s="3">
        <v>19.29</v>
      </c>
      <c r="N673" s="1" t="s">
        <v>29</v>
      </c>
      <c r="O673" s="1" t="s">
        <v>52</v>
      </c>
    </row>
    <row r="674" spans="1:15" x14ac:dyDescent="0.3">
      <c r="A674" s="1" t="s">
        <v>2602</v>
      </c>
      <c r="B674" s="2">
        <v>45273</v>
      </c>
      <c r="C674" s="1" t="s">
        <v>6670</v>
      </c>
      <c r="D674" s="1" t="s">
        <v>107</v>
      </c>
      <c r="E674">
        <v>2023</v>
      </c>
      <c r="F674" s="1" t="s">
        <v>1120</v>
      </c>
      <c r="G674" s="1" t="s">
        <v>1121</v>
      </c>
      <c r="H674" s="1" t="s">
        <v>2424</v>
      </c>
      <c r="I674" s="1" t="s">
        <v>2425</v>
      </c>
      <c r="J674" s="1" t="s">
        <v>87</v>
      </c>
      <c r="K674" s="3">
        <v>16.399999999999999</v>
      </c>
      <c r="L674">
        <v>3</v>
      </c>
      <c r="M674" s="3">
        <v>49.2</v>
      </c>
      <c r="N674" s="1" t="s">
        <v>6669</v>
      </c>
      <c r="O674" s="1" t="s">
        <v>37</v>
      </c>
    </row>
    <row r="675" spans="1:15" x14ac:dyDescent="0.3">
      <c r="A675" s="1" t="s">
        <v>2603</v>
      </c>
      <c r="B675" s="2">
        <v>44832</v>
      </c>
      <c r="C675" s="1" t="s">
        <v>6670</v>
      </c>
      <c r="D675" s="1" t="s">
        <v>60</v>
      </c>
      <c r="E675">
        <v>2022</v>
      </c>
      <c r="F675" s="1" t="s">
        <v>1993</v>
      </c>
      <c r="G675" s="1" t="s">
        <v>2434</v>
      </c>
      <c r="H675" s="1" t="s">
        <v>2604</v>
      </c>
      <c r="I675" s="1" t="s">
        <v>2605</v>
      </c>
      <c r="J675" s="1" t="s">
        <v>70</v>
      </c>
      <c r="K675" s="3">
        <v>55.4</v>
      </c>
      <c r="L675">
        <v>2</v>
      </c>
      <c r="M675" s="3">
        <v>110.8</v>
      </c>
      <c r="N675" s="1" t="s">
        <v>21</v>
      </c>
      <c r="O675" s="1" t="s">
        <v>80</v>
      </c>
    </row>
    <row r="676" spans="1:15" x14ac:dyDescent="0.3">
      <c r="A676" s="1" t="s">
        <v>2606</v>
      </c>
      <c r="B676" s="2">
        <v>45380</v>
      </c>
      <c r="C676" s="1" t="s">
        <v>6668</v>
      </c>
      <c r="D676" s="1" t="s">
        <v>15</v>
      </c>
      <c r="E676">
        <v>2024</v>
      </c>
      <c r="F676" s="1" t="s">
        <v>1106</v>
      </c>
      <c r="G676" s="1" t="s">
        <v>2607</v>
      </c>
      <c r="H676" s="1" t="s">
        <v>85</v>
      </c>
      <c r="I676" s="1" t="s">
        <v>86</v>
      </c>
      <c r="J676" s="1" t="s">
        <v>70</v>
      </c>
      <c r="K676" s="3">
        <v>28.66</v>
      </c>
      <c r="L676">
        <v>5</v>
      </c>
      <c r="M676" s="3">
        <v>143.30000000000001</v>
      </c>
      <c r="N676" s="1" t="s">
        <v>29</v>
      </c>
      <c r="O676" s="1" t="s">
        <v>95</v>
      </c>
    </row>
    <row r="677" spans="1:15" x14ac:dyDescent="0.3">
      <c r="A677" s="1" t="s">
        <v>2608</v>
      </c>
      <c r="B677" s="2">
        <v>45326</v>
      </c>
      <c r="C677" s="1" t="s">
        <v>6666</v>
      </c>
      <c r="D677" s="1" t="s">
        <v>39</v>
      </c>
      <c r="E677">
        <v>2024</v>
      </c>
      <c r="F677" s="1" t="s">
        <v>1906</v>
      </c>
      <c r="G677" s="1" t="s">
        <v>2609</v>
      </c>
      <c r="H677" s="1" t="s">
        <v>68</v>
      </c>
      <c r="I677" s="1" t="s">
        <v>2610</v>
      </c>
      <c r="J677" s="1" t="s">
        <v>20</v>
      </c>
      <c r="K677" s="3">
        <v>49.21</v>
      </c>
      <c r="L677">
        <v>1</v>
      </c>
      <c r="M677" s="3">
        <v>49.21</v>
      </c>
      <c r="N677" s="1" t="s">
        <v>21</v>
      </c>
      <c r="O677" s="1" t="s">
        <v>95</v>
      </c>
    </row>
    <row r="678" spans="1:15" x14ac:dyDescent="0.3">
      <c r="A678" s="1" t="s">
        <v>2611</v>
      </c>
      <c r="B678" s="2">
        <v>45329</v>
      </c>
      <c r="C678" s="1" t="s">
        <v>6670</v>
      </c>
      <c r="D678" s="1" t="s">
        <v>39</v>
      </c>
      <c r="E678">
        <v>2024</v>
      </c>
      <c r="F678" s="1" t="s">
        <v>2612</v>
      </c>
      <c r="G678" s="1" t="s">
        <v>2613</v>
      </c>
      <c r="H678" s="1" t="s">
        <v>1155</v>
      </c>
      <c r="I678" s="1" t="s">
        <v>1828</v>
      </c>
      <c r="J678" s="1" t="s">
        <v>51</v>
      </c>
      <c r="K678" s="3">
        <v>42.21</v>
      </c>
      <c r="L678">
        <v>5</v>
      </c>
      <c r="M678" s="3">
        <v>211.05</v>
      </c>
      <c r="N678" s="1" t="s">
        <v>88</v>
      </c>
      <c r="O678" s="1" t="s">
        <v>44</v>
      </c>
    </row>
    <row r="679" spans="1:15" x14ac:dyDescent="0.3">
      <c r="A679" s="1" t="s">
        <v>2614</v>
      </c>
      <c r="B679" s="2">
        <v>45420</v>
      </c>
      <c r="C679" s="1" t="s">
        <v>6670</v>
      </c>
      <c r="D679" s="1" t="s">
        <v>46</v>
      </c>
      <c r="E679">
        <v>2024</v>
      </c>
      <c r="F679" s="1" t="s">
        <v>2615</v>
      </c>
      <c r="G679" s="1" t="s">
        <v>2616</v>
      </c>
      <c r="H679" s="1" t="s">
        <v>936</v>
      </c>
      <c r="I679" s="1" t="s">
        <v>1292</v>
      </c>
      <c r="J679" s="1" t="s">
        <v>20</v>
      </c>
      <c r="K679" s="3">
        <v>20.75</v>
      </c>
      <c r="L679">
        <v>3</v>
      </c>
      <c r="M679" s="3">
        <v>62.25</v>
      </c>
      <c r="N679" s="1" t="s">
        <v>21</v>
      </c>
      <c r="O679" s="1" t="s">
        <v>37</v>
      </c>
    </row>
    <row r="680" spans="1:15" x14ac:dyDescent="0.3">
      <c r="A680" s="1" t="s">
        <v>2617</v>
      </c>
      <c r="B680" s="2">
        <v>44981</v>
      </c>
      <c r="C680" s="1" t="s">
        <v>6668</v>
      </c>
      <c r="D680" s="1" t="s">
        <v>39</v>
      </c>
      <c r="E680">
        <v>2023</v>
      </c>
      <c r="F680" s="1" t="s">
        <v>1815</v>
      </c>
      <c r="G680" s="1" t="s">
        <v>1816</v>
      </c>
      <c r="H680" s="1" t="s">
        <v>2618</v>
      </c>
      <c r="I680" s="1" t="s">
        <v>2619</v>
      </c>
      <c r="J680" s="1" t="s">
        <v>70</v>
      </c>
      <c r="K680" s="3">
        <v>28.16</v>
      </c>
      <c r="L680">
        <v>3</v>
      </c>
      <c r="M680" s="3">
        <v>84.48</v>
      </c>
      <c r="N680" s="1" t="s">
        <v>88</v>
      </c>
      <c r="O680" s="1" t="s">
        <v>52</v>
      </c>
    </row>
    <row r="681" spans="1:15" x14ac:dyDescent="0.3">
      <c r="A681" s="1" t="s">
        <v>2620</v>
      </c>
      <c r="B681" s="2">
        <v>45150</v>
      </c>
      <c r="C681" s="1" t="s">
        <v>6673</v>
      </c>
      <c r="D681" s="1" t="s">
        <v>90</v>
      </c>
      <c r="E681">
        <v>2023</v>
      </c>
      <c r="F681" s="1" t="s">
        <v>463</v>
      </c>
      <c r="G681" s="1" t="s">
        <v>2621</v>
      </c>
      <c r="H681" s="1" t="s">
        <v>1856</v>
      </c>
      <c r="I681" s="1" t="s">
        <v>2276</v>
      </c>
      <c r="J681" s="1" t="s">
        <v>51</v>
      </c>
      <c r="K681" s="3">
        <v>22.78</v>
      </c>
      <c r="L681">
        <v>5</v>
      </c>
      <c r="M681" s="3">
        <v>113.9</v>
      </c>
      <c r="N681" s="1" t="s">
        <v>21</v>
      </c>
      <c r="O681" s="1" t="s">
        <v>44</v>
      </c>
    </row>
    <row r="682" spans="1:15" x14ac:dyDescent="0.3">
      <c r="A682" s="1" t="s">
        <v>2622</v>
      </c>
      <c r="B682" s="2">
        <v>45201</v>
      </c>
      <c r="C682" s="1" t="s">
        <v>6667</v>
      </c>
      <c r="D682" s="1" t="s">
        <v>133</v>
      </c>
      <c r="E682">
        <v>2023</v>
      </c>
      <c r="F682" s="1" t="s">
        <v>1120</v>
      </c>
      <c r="G682" s="1" t="s">
        <v>2623</v>
      </c>
      <c r="H682" s="1" t="s">
        <v>99</v>
      </c>
      <c r="I682" s="1" t="s">
        <v>100</v>
      </c>
      <c r="J682" s="1" t="s">
        <v>20</v>
      </c>
      <c r="K682" s="3">
        <v>26.74</v>
      </c>
      <c r="L682">
        <v>2</v>
      </c>
      <c r="M682" s="3">
        <v>53.48</v>
      </c>
      <c r="N682" s="1" t="s">
        <v>21</v>
      </c>
      <c r="O682" s="1" t="s">
        <v>44</v>
      </c>
    </row>
    <row r="683" spans="1:15" x14ac:dyDescent="0.3">
      <c r="A683" s="1" t="s">
        <v>2624</v>
      </c>
      <c r="B683" s="2">
        <v>44851</v>
      </c>
      <c r="C683" s="1" t="s">
        <v>6667</v>
      </c>
      <c r="D683" s="1" t="s">
        <v>133</v>
      </c>
      <c r="E683">
        <v>2022</v>
      </c>
      <c r="F683" s="1" t="s">
        <v>2625</v>
      </c>
      <c r="G683" s="1" t="s">
        <v>2626</v>
      </c>
      <c r="H683" s="1" t="s">
        <v>2627</v>
      </c>
      <c r="I683" s="1" t="s">
        <v>2628</v>
      </c>
      <c r="J683" s="1" t="s">
        <v>87</v>
      </c>
      <c r="K683" s="3">
        <v>33.22</v>
      </c>
      <c r="L683">
        <v>2</v>
      </c>
      <c r="M683" s="3">
        <v>66.44</v>
      </c>
      <c r="N683" s="1" t="s">
        <v>29</v>
      </c>
      <c r="O683" s="1" t="s">
        <v>22</v>
      </c>
    </row>
    <row r="684" spans="1:15" x14ac:dyDescent="0.3">
      <c r="A684" s="1" t="s">
        <v>2629</v>
      </c>
      <c r="B684" s="2">
        <v>45108</v>
      </c>
      <c r="C684" s="1" t="s">
        <v>6673</v>
      </c>
      <c r="D684" s="1" t="s">
        <v>32</v>
      </c>
      <c r="E684">
        <v>2023</v>
      </c>
      <c r="F684" s="1" t="s">
        <v>1596</v>
      </c>
      <c r="G684" s="1" t="s">
        <v>2630</v>
      </c>
      <c r="H684" s="1" t="s">
        <v>540</v>
      </c>
      <c r="I684" s="1" t="s">
        <v>2631</v>
      </c>
      <c r="J684" s="1" t="s">
        <v>70</v>
      </c>
      <c r="K684" s="3">
        <v>42.37</v>
      </c>
      <c r="L684">
        <v>5</v>
      </c>
      <c r="M684" s="3">
        <v>211.85</v>
      </c>
      <c r="N684" s="1" t="s">
        <v>21</v>
      </c>
      <c r="O684" s="1" t="s">
        <v>80</v>
      </c>
    </row>
    <row r="685" spans="1:15" x14ac:dyDescent="0.3">
      <c r="A685" s="1" t="s">
        <v>2632</v>
      </c>
      <c r="B685" s="2">
        <v>45327</v>
      </c>
      <c r="C685" s="1" t="s">
        <v>6667</v>
      </c>
      <c r="D685" s="1" t="s">
        <v>39</v>
      </c>
      <c r="E685">
        <v>2024</v>
      </c>
      <c r="F685" s="1" t="s">
        <v>1058</v>
      </c>
      <c r="G685" s="1" t="s">
        <v>1059</v>
      </c>
      <c r="H685" s="1" t="s">
        <v>370</v>
      </c>
      <c r="I685" s="1" t="s">
        <v>380</v>
      </c>
      <c r="J685" s="1" t="s">
        <v>87</v>
      </c>
      <c r="K685" s="3">
        <v>36</v>
      </c>
      <c r="L685">
        <v>5</v>
      </c>
      <c r="M685" s="3">
        <v>180</v>
      </c>
      <c r="N685" s="1" t="s">
        <v>88</v>
      </c>
      <c r="O685" s="1" t="s">
        <v>52</v>
      </c>
    </row>
    <row r="686" spans="1:15" x14ac:dyDescent="0.3">
      <c r="A686" s="1" t="s">
        <v>2633</v>
      </c>
      <c r="B686" s="2">
        <v>45425</v>
      </c>
      <c r="C686" s="1" t="s">
        <v>6667</v>
      </c>
      <c r="D686" s="1" t="s">
        <v>46</v>
      </c>
      <c r="E686">
        <v>2024</v>
      </c>
      <c r="F686" s="1" t="s">
        <v>1993</v>
      </c>
      <c r="G686" s="1" t="s">
        <v>2434</v>
      </c>
      <c r="H686" s="1" t="s">
        <v>197</v>
      </c>
      <c r="I686" s="1" t="s">
        <v>2634</v>
      </c>
      <c r="J686" s="1" t="s">
        <v>20</v>
      </c>
      <c r="K686" s="3">
        <v>12.6</v>
      </c>
      <c r="L686">
        <v>5</v>
      </c>
      <c r="M686" s="3">
        <v>63</v>
      </c>
      <c r="N686" s="1" t="s">
        <v>6669</v>
      </c>
      <c r="O686" s="1" t="s">
        <v>44</v>
      </c>
    </row>
    <row r="687" spans="1:15" x14ac:dyDescent="0.3">
      <c r="A687" s="1" t="s">
        <v>2635</v>
      </c>
      <c r="B687" s="2">
        <v>45235</v>
      </c>
      <c r="C687" s="1" t="s">
        <v>6666</v>
      </c>
      <c r="D687" s="1" t="s">
        <v>54</v>
      </c>
      <c r="E687">
        <v>2023</v>
      </c>
      <c r="F687" s="1" t="s">
        <v>653</v>
      </c>
      <c r="G687" s="1" t="s">
        <v>654</v>
      </c>
      <c r="H687" s="1" t="s">
        <v>115</v>
      </c>
      <c r="I687" s="1" t="s">
        <v>116</v>
      </c>
      <c r="J687" s="1" t="s">
        <v>51</v>
      </c>
      <c r="K687" s="3">
        <v>38.57</v>
      </c>
      <c r="L687">
        <v>4</v>
      </c>
      <c r="M687" s="3">
        <v>154.28</v>
      </c>
      <c r="N687" s="1" t="s">
        <v>21</v>
      </c>
      <c r="O687" s="1" t="s">
        <v>37</v>
      </c>
    </row>
    <row r="688" spans="1:15" x14ac:dyDescent="0.3">
      <c r="A688" s="1" t="s">
        <v>2636</v>
      </c>
      <c r="B688" s="2">
        <v>45421</v>
      </c>
      <c r="C688" s="1" t="s">
        <v>6672</v>
      </c>
      <c r="D688" s="1" t="s">
        <v>46</v>
      </c>
      <c r="E688">
        <v>2024</v>
      </c>
      <c r="F688" s="1" t="s">
        <v>2637</v>
      </c>
      <c r="G688" s="1" t="s">
        <v>2638</v>
      </c>
      <c r="H688" s="1" t="s">
        <v>2639</v>
      </c>
      <c r="I688" s="1" t="s">
        <v>2640</v>
      </c>
      <c r="J688" s="1" t="s">
        <v>87</v>
      </c>
      <c r="K688" s="3">
        <v>16.09</v>
      </c>
      <c r="L688">
        <v>2</v>
      </c>
      <c r="M688" s="3">
        <v>32.18</v>
      </c>
      <c r="N688" s="1" t="s">
        <v>6669</v>
      </c>
      <c r="O688" s="1" t="s">
        <v>22</v>
      </c>
    </row>
    <row r="689" spans="1:15" x14ac:dyDescent="0.3">
      <c r="A689" s="1" t="s">
        <v>2641</v>
      </c>
      <c r="B689" s="2">
        <v>45558</v>
      </c>
      <c r="C689" s="1" t="s">
        <v>6667</v>
      </c>
      <c r="D689" s="1" t="s">
        <v>60</v>
      </c>
      <c r="E689">
        <v>2024</v>
      </c>
      <c r="F689" s="1" t="s">
        <v>1053</v>
      </c>
      <c r="G689" s="1" t="s">
        <v>2642</v>
      </c>
      <c r="H689" s="1" t="s">
        <v>1497</v>
      </c>
      <c r="I689" s="1" t="s">
        <v>2341</v>
      </c>
      <c r="J689" s="1" t="s">
        <v>20</v>
      </c>
      <c r="K689" s="3">
        <v>44.01</v>
      </c>
      <c r="L689">
        <v>1</v>
      </c>
      <c r="M689" s="3">
        <v>44.01</v>
      </c>
      <c r="N689" s="1" t="s">
        <v>21</v>
      </c>
      <c r="O689" s="1" t="s">
        <v>37</v>
      </c>
    </row>
    <row r="690" spans="1:15" x14ac:dyDescent="0.3">
      <c r="A690" s="1" t="s">
        <v>2643</v>
      </c>
      <c r="B690" s="2">
        <v>45221</v>
      </c>
      <c r="C690" s="1" t="s">
        <v>6666</v>
      </c>
      <c r="D690" s="1" t="s">
        <v>133</v>
      </c>
      <c r="E690">
        <v>2023</v>
      </c>
      <c r="F690" s="1" t="s">
        <v>2644</v>
      </c>
      <c r="G690" s="1" t="s">
        <v>2645</v>
      </c>
      <c r="H690" s="1" t="s">
        <v>941</v>
      </c>
      <c r="I690" s="1" t="s">
        <v>942</v>
      </c>
      <c r="J690" s="1" t="s">
        <v>20</v>
      </c>
      <c r="K690" s="3">
        <v>23.64</v>
      </c>
      <c r="L690">
        <v>1</v>
      </c>
      <c r="M690" s="3">
        <v>23.64</v>
      </c>
      <c r="N690" s="1" t="s">
        <v>6669</v>
      </c>
      <c r="O690" s="1" t="s">
        <v>193</v>
      </c>
    </row>
    <row r="691" spans="1:15" x14ac:dyDescent="0.3">
      <c r="A691" s="1" t="s">
        <v>2646</v>
      </c>
      <c r="B691" s="2">
        <v>45406</v>
      </c>
      <c r="C691" s="1" t="s">
        <v>6670</v>
      </c>
      <c r="D691" s="1" t="s">
        <v>82</v>
      </c>
      <c r="E691">
        <v>2024</v>
      </c>
      <c r="F691" s="1" t="s">
        <v>1027</v>
      </c>
      <c r="G691" s="1" t="s">
        <v>1028</v>
      </c>
      <c r="H691" s="1" t="s">
        <v>2424</v>
      </c>
      <c r="I691" s="1" t="s">
        <v>2647</v>
      </c>
      <c r="J691" s="1" t="s">
        <v>51</v>
      </c>
      <c r="K691" s="3">
        <v>30.25</v>
      </c>
      <c r="L691">
        <v>4</v>
      </c>
      <c r="M691" s="3">
        <v>121</v>
      </c>
      <c r="N691" s="1" t="s">
        <v>21</v>
      </c>
      <c r="O691" s="1" t="s">
        <v>193</v>
      </c>
    </row>
    <row r="692" spans="1:15" x14ac:dyDescent="0.3">
      <c r="A692" s="1" t="s">
        <v>2648</v>
      </c>
      <c r="B692" s="2">
        <v>45133</v>
      </c>
      <c r="C692" s="1" t="s">
        <v>6670</v>
      </c>
      <c r="D692" s="1" t="s">
        <v>32</v>
      </c>
      <c r="E692">
        <v>2023</v>
      </c>
      <c r="F692" s="1" t="s">
        <v>2089</v>
      </c>
      <c r="G692" s="1" t="s">
        <v>2649</v>
      </c>
      <c r="H692" s="1" t="s">
        <v>2650</v>
      </c>
      <c r="I692" s="1" t="s">
        <v>2651</v>
      </c>
      <c r="J692" s="1" t="s">
        <v>20</v>
      </c>
      <c r="K692" s="3">
        <v>14.13</v>
      </c>
      <c r="L692">
        <v>1</v>
      </c>
      <c r="M692" s="3">
        <v>14.13</v>
      </c>
      <c r="N692" s="1" t="s">
        <v>21</v>
      </c>
      <c r="O692" s="1" t="s">
        <v>37</v>
      </c>
    </row>
    <row r="693" spans="1:15" x14ac:dyDescent="0.3">
      <c r="A693" s="1" t="s">
        <v>2652</v>
      </c>
      <c r="B693" s="2">
        <v>45199</v>
      </c>
      <c r="C693" s="1" t="s">
        <v>6673</v>
      </c>
      <c r="D693" s="1" t="s">
        <v>60</v>
      </c>
      <c r="E693">
        <v>2023</v>
      </c>
      <c r="F693" s="1" t="s">
        <v>2653</v>
      </c>
      <c r="G693" s="1" t="s">
        <v>2654</v>
      </c>
      <c r="H693" s="1" t="s">
        <v>1158</v>
      </c>
      <c r="I693" s="1" t="s">
        <v>2655</v>
      </c>
      <c r="J693" s="1" t="s">
        <v>20</v>
      </c>
      <c r="K693" s="3">
        <v>32.69</v>
      </c>
      <c r="L693">
        <v>4</v>
      </c>
      <c r="M693" s="3">
        <v>130.76</v>
      </c>
      <c r="N693" s="1" t="s">
        <v>88</v>
      </c>
      <c r="O693" s="1" t="s">
        <v>30</v>
      </c>
    </row>
    <row r="694" spans="1:15" x14ac:dyDescent="0.3">
      <c r="A694" s="1" t="s">
        <v>2656</v>
      </c>
      <c r="B694" s="2">
        <v>45076</v>
      </c>
      <c r="C694" s="1" t="s">
        <v>6671</v>
      </c>
      <c r="D694" s="1" t="s">
        <v>46</v>
      </c>
      <c r="E694">
        <v>2023</v>
      </c>
      <c r="F694" s="1" t="s">
        <v>2143</v>
      </c>
      <c r="G694" s="1" t="s">
        <v>2657</v>
      </c>
      <c r="H694" s="1" t="s">
        <v>2658</v>
      </c>
      <c r="I694" s="1" t="s">
        <v>2659</v>
      </c>
      <c r="J694" s="1" t="s">
        <v>87</v>
      </c>
      <c r="K694" s="3">
        <v>6.24</v>
      </c>
      <c r="L694">
        <v>3</v>
      </c>
      <c r="M694" s="3">
        <v>18.72</v>
      </c>
      <c r="N694" s="1" t="s">
        <v>21</v>
      </c>
      <c r="O694" s="1" t="s">
        <v>193</v>
      </c>
    </row>
    <row r="695" spans="1:15" x14ac:dyDescent="0.3">
      <c r="A695" s="1" t="s">
        <v>2660</v>
      </c>
      <c r="B695" s="2">
        <v>45652</v>
      </c>
      <c r="C695" s="1" t="s">
        <v>6672</v>
      </c>
      <c r="D695" s="1" t="s">
        <v>107</v>
      </c>
      <c r="E695">
        <v>2024</v>
      </c>
      <c r="F695" s="1" t="s">
        <v>2661</v>
      </c>
      <c r="G695" s="1" t="s">
        <v>2662</v>
      </c>
      <c r="H695" s="1" t="s">
        <v>1370</v>
      </c>
      <c r="I695" s="1" t="s">
        <v>1371</v>
      </c>
      <c r="J695" s="1" t="s">
        <v>87</v>
      </c>
      <c r="K695" s="3">
        <v>18.829999999999998</v>
      </c>
      <c r="L695">
        <v>3</v>
      </c>
      <c r="M695" s="3">
        <v>56.49</v>
      </c>
      <c r="N695" s="1" t="s">
        <v>21</v>
      </c>
      <c r="O695" s="1" t="s">
        <v>37</v>
      </c>
    </row>
    <row r="696" spans="1:15" x14ac:dyDescent="0.3">
      <c r="A696" s="1" t="s">
        <v>2663</v>
      </c>
      <c r="B696" s="2">
        <v>45564</v>
      </c>
      <c r="C696" s="1" t="s">
        <v>6666</v>
      </c>
      <c r="D696" s="1" t="s">
        <v>60</v>
      </c>
      <c r="E696">
        <v>2024</v>
      </c>
      <c r="F696" s="1" t="s">
        <v>1452</v>
      </c>
      <c r="G696" s="1" t="s">
        <v>2664</v>
      </c>
      <c r="H696" s="1" t="s">
        <v>785</v>
      </c>
      <c r="I696" s="1" t="s">
        <v>2665</v>
      </c>
      <c r="J696" s="1" t="s">
        <v>51</v>
      </c>
      <c r="K696" s="3">
        <v>32.020000000000003</v>
      </c>
      <c r="L696">
        <v>2</v>
      </c>
      <c r="M696" s="3">
        <v>64.040000000000006</v>
      </c>
      <c r="N696" s="1" t="s">
        <v>6669</v>
      </c>
      <c r="O696" s="1" t="s">
        <v>52</v>
      </c>
    </row>
    <row r="697" spans="1:15" x14ac:dyDescent="0.3">
      <c r="A697" s="1" t="s">
        <v>2666</v>
      </c>
      <c r="B697" s="2">
        <v>45359</v>
      </c>
      <c r="C697" s="1" t="s">
        <v>6668</v>
      </c>
      <c r="D697" s="1" t="s">
        <v>15</v>
      </c>
      <c r="E697">
        <v>2024</v>
      </c>
      <c r="F697" s="1" t="s">
        <v>1906</v>
      </c>
      <c r="G697" s="1" t="s">
        <v>2667</v>
      </c>
      <c r="H697" s="1" t="s">
        <v>540</v>
      </c>
      <c r="I697" s="1" t="s">
        <v>541</v>
      </c>
      <c r="J697" s="1" t="s">
        <v>51</v>
      </c>
      <c r="K697" s="3">
        <v>33.89</v>
      </c>
      <c r="L697">
        <v>5</v>
      </c>
      <c r="M697" s="3">
        <v>169.45</v>
      </c>
      <c r="N697" s="1" t="s">
        <v>6669</v>
      </c>
      <c r="O697" s="1" t="s">
        <v>44</v>
      </c>
    </row>
    <row r="698" spans="1:15" x14ac:dyDescent="0.3">
      <c r="A698" s="1" t="s">
        <v>2668</v>
      </c>
      <c r="B698" s="2">
        <v>45847</v>
      </c>
      <c r="C698" s="1" t="s">
        <v>6670</v>
      </c>
      <c r="D698" s="1" t="s">
        <v>32</v>
      </c>
      <c r="E698">
        <v>2025</v>
      </c>
      <c r="F698" s="1" t="s">
        <v>1368</v>
      </c>
      <c r="G698" s="1" t="s">
        <v>1369</v>
      </c>
      <c r="H698" s="1" t="s">
        <v>57</v>
      </c>
      <c r="I698" s="1" t="s">
        <v>2669</v>
      </c>
      <c r="J698" s="1" t="s">
        <v>20</v>
      </c>
      <c r="K698" s="3">
        <v>43.49</v>
      </c>
      <c r="L698">
        <v>4</v>
      </c>
      <c r="M698" s="3">
        <v>173.96</v>
      </c>
      <c r="N698" s="1" t="s">
        <v>6669</v>
      </c>
      <c r="O698" s="1" t="s">
        <v>37</v>
      </c>
    </row>
    <row r="699" spans="1:15" x14ac:dyDescent="0.3">
      <c r="A699" s="1" t="s">
        <v>2670</v>
      </c>
      <c r="B699" s="2">
        <v>45416</v>
      </c>
      <c r="C699" s="1" t="s">
        <v>6673</v>
      </c>
      <c r="D699" s="1" t="s">
        <v>46</v>
      </c>
      <c r="E699">
        <v>2024</v>
      </c>
      <c r="F699" s="1" t="s">
        <v>2671</v>
      </c>
      <c r="G699" s="1" t="s">
        <v>2672</v>
      </c>
      <c r="H699" s="1" t="s">
        <v>683</v>
      </c>
      <c r="I699" s="1" t="s">
        <v>2673</v>
      </c>
      <c r="J699" s="1" t="s">
        <v>87</v>
      </c>
      <c r="K699" s="3">
        <v>22.08</v>
      </c>
      <c r="L699">
        <v>4</v>
      </c>
      <c r="M699" s="3">
        <v>88.32</v>
      </c>
      <c r="N699" s="1" t="s">
        <v>6669</v>
      </c>
      <c r="O699" s="1" t="s">
        <v>193</v>
      </c>
    </row>
    <row r="700" spans="1:15" x14ac:dyDescent="0.3">
      <c r="A700" s="1" t="s">
        <v>2674</v>
      </c>
      <c r="B700" s="2">
        <v>45439</v>
      </c>
      <c r="C700" s="1" t="s">
        <v>6667</v>
      </c>
      <c r="D700" s="1" t="s">
        <v>46</v>
      </c>
      <c r="E700">
        <v>2024</v>
      </c>
      <c r="F700" s="1" t="s">
        <v>305</v>
      </c>
      <c r="G700" s="1" t="s">
        <v>306</v>
      </c>
      <c r="H700" s="1" t="s">
        <v>1385</v>
      </c>
      <c r="I700" s="1" t="s">
        <v>1386</v>
      </c>
      <c r="J700" s="1" t="s">
        <v>20</v>
      </c>
      <c r="K700" s="3">
        <v>31.2</v>
      </c>
      <c r="L700">
        <v>4</v>
      </c>
      <c r="M700" s="3">
        <v>124.8</v>
      </c>
      <c r="N700" s="1" t="s">
        <v>6669</v>
      </c>
      <c r="O700" s="1" t="s">
        <v>22</v>
      </c>
    </row>
    <row r="701" spans="1:15" x14ac:dyDescent="0.3">
      <c r="A701" s="1" t="s">
        <v>2675</v>
      </c>
      <c r="B701" s="2">
        <v>45579</v>
      </c>
      <c r="C701" s="1" t="s">
        <v>6667</v>
      </c>
      <c r="D701" s="1" t="s">
        <v>133</v>
      </c>
      <c r="E701">
        <v>2024</v>
      </c>
      <c r="F701" s="1" t="s">
        <v>2014</v>
      </c>
      <c r="G701" s="1" t="s">
        <v>2015</v>
      </c>
      <c r="H701" s="1" t="s">
        <v>277</v>
      </c>
      <c r="I701" s="1" t="s">
        <v>278</v>
      </c>
      <c r="J701" s="1" t="s">
        <v>70</v>
      </c>
      <c r="K701" s="3">
        <v>16.45</v>
      </c>
      <c r="L701">
        <v>5</v>
      </c>
      <c r="M701" s="3">
        <v>82.25</v>
      </c>
      <c r="N701" s="1" t="s">
        <v>21</v>
      </c>
      <c r="O701" s="1" t="s">
        <v>22</v>
      </c>
    </row>
    <row r="702" spans="1:15" x14ac:dyDescent="0.3">
      <c r="A702" s="1" t="s">
        <v>2676</v>
      </c>
      <c r="B702" s="2">
        <v>45080</v>
      </c>
      <c r="C702" s="1" t="s">
        <v>6673</v>
      </c>
      <c r="D702" s="1" t="s">
        <v>24</v>
      </c>
      <c r="E702">
        <v>2023</v>
      </c>
      <c r="F702" s="1" t="s">
        <v>524</v>
      </c>
      <c r="G702" s="1" t="s">
        <v>571</v>
      </c>
      <c r="H702" s="1" t="s">
        <v>936</v>
      </c>
      <c r="I702" s="1" t="s">
        <v>937</v>
      </c>
      <c r="J702" s="1" t="s">
        <v>20</v>
      </c>
      <c r="K702" s="3">
        <v>26.14</v>
      </c>
      <c r="L702">
        <v>5</v>
      </c>
      <c r="M702" s="3">
        <v>130.69999999999999</v>
      </c>
      <c r="N702" s="1" t="s">
        <v>21</v>
      </c>
      <c r="O702" s="1" t="s">
        <v>80</v>
      </c>
    </row>
    <row r="703" spans="1:15" x14ac:dyDescent="0.3">
      <c r="A703" s="1" t="s">
        <v>2677</v>
      </c>
      <c r="B703" s="2">
        <v>45701</v>
      </c>
      <c r="C703" s="1" t="s">
        <v>6672</v>
      </c>
      <c r="D703" s="1" t="s">
        <v>39</v>
      </c>
      <c r="E703">
        <v>2025</v>
      </c>
      <c r="F703" s="1" t="s">
        <v>666</v>
      </c>
      <c r="G703" s="1" t="s">
        <v>667</v>
      </c>
      <c r="H703" s="1" t="s">
        <v>2678</v>
      </c>
      <c r="I703" s="1" t="s">
        <v>2679</v>
      </c>
      <c r="J703" s="1" t="s">
        <v>51</v>
      </c>
      <c r="K703" s="3">
        <v>43.57</v>
      </c>
      <c r="L703">
        <v>5</v>
      </c>
      <c r="M703" s="3">
        <v>217.85</v>
      </c>
      <c r="N703" s="1" t="s">
        <v>6669</v>
      </c>
      <c r="O703" s="1" t="s">
        <v>44</v>
      </c>
    </row>
    <row r="704" spans="1:15" x14ac:dyDescent="0.3">
      <c r="A704" s="1" t="s">
        <v>2680</v>
      </c>
      <c r="B704" s="2">
        <v>45647</v>
      </c>
      <c r="C704" s="1" t="s">
        <v>6673</v>
      </c>
      <c r="D704" s="1" t="s">
        <v>107</v>
      </c>
      <c r="E704">
        <v>2024</v>
      </c>
      <c r="F704" s="1" t="s">
        <v>2681</v>
      </c>
      <c r="G704" s="1" t="s">
        <v>2682</v>
      </c>
      <c r="H704" s="1" t="s">
        <v>1862</v>
      </c>
      <c r="I704" s="1" t="s">
        <v>1863</v>
      </c>
      <c r="J704" s="1" t="s">
        <v>70</v>
      </c>
      <c r="K704" s="3">
        <v>49.58</v>
      </c>
      <c r="L704">
        <v>3</v>
      </c>
      <c r="M704" s="3">
        <v>148.74</v>
      </c>
      <c r="N704" s="1" t="s">
        <v>6669</v>
      </c>
      <c r="O704" s="1" t="s">
        <v>95</v>
      </c>
    </row>
    <row r="705" spans="1:15" x14ac:dyDescent="0.3">
      <c r="A705" s="1" t="s">
        <v>2683</v>
      </c>
      <c r="B705" s="2">
        <v>44957</v>
      </c>
      <c r="C705" s="1" t="s">
        <v>6671</v>
      </c>
      <c r="D705" s="1" t="s">
        <v>210</v>
      </c>
      <c r="E705">
        <v>2023</v>
      </c>
      <c r="F705" s="1" t="s">
        <v>2154</v>
      </c>
      <c r="G705" s="1" t="s">
        <v>2684</v>
      </c>
      <c r="H705" s="1" t="s">
        <v>2685</v>
      </c>
      <c r="I705" s="1" t="s">
        <v>2686</v>
      </c>
      <c r="J705" s="1" t="s">
        <v>20</v>
      </c>
      <c r="K705" s="3">
        <v>39.21</v>
      </c>
      <c r="L705">
        <v>2</v>
      </c>
      <c r="M705" s="3">
        <v>78.42</v>
      </c>
      <c r="N705" s="1" t="s">
        <v>21</v>
      </c>
      <c r="O705" s="1" t="s">
        <v>193</v>
      </c>
    </row>
    <row r="706" spans="1:15" x14ac:dyDescent="0.3">
      <c r="A706" s="1" t="s">
        <v>2687</v>
      </c>
      <c r="B706" s="2">
        <v>45329</v>
      </c>
      <c r="C706" s="1" t="s">
        <v>6670</v>
      </c>
      <c r="D706" s="1" t="s">
        <v>39</v>
      </c>
      <c r="E706">
        <v>2024</v>
      </c>
      <c r="F706" s="1" t="s">
        <v>2688</v>
      </c>
      <c r="G706" s="1" t="s">
        <v>2689</v>
      </c>
      <c r="H706" s="1" t="s">
        <v>2690</v>
      </c>
      <c r="I706" s="1" t="s">
        <v>2691</v>
      </c>
      <c r="J706" s="1" t="s">
        <v>20</v>
      </c>
      <c r="K706" s="3">
        <v>36.909999999999997</v>
      </c>
      <c r="L706">
        <v>1</v>
      </c>
      <c r="M706" s="3">
        <v>36.909999999999997</v>
      </c>
      <c r="N706" s="1" t="s">
        <v>29</v>
      </c>
      <c r="O706" s="1" t="s">
        <v>30</v>
      </c>
    </row>
    <row r="707" spans="1:15" x14ac:dyDescent="0.3">
      <c r="A707" s="1" t="s">
        <v>2692</v>
      </c>
      <c r="B707" s="2">
        <v>45408</v>
      </c>
      <c r="C707" s="1" t="s">
        <v>6668</v>
      </c>
      <c r="D707" s="1" t="s">
        <v>82</v>
      </c>
      <c r="E707">
        <v>2024</v>
      </c>
      <c r="F707" s="1" t="s">
        <v>1176</v>
      </c>
      <c r="G707" s="1" t="s">
        <v>1177</v>
      </c>
      <c r="H707" s="1" t="s">
        <v>1398</v>
      </c>
      <c r="I707" s="1" t="s">
        <v>1399</v>
      </c>
      <c r="J707" s="1" t="s">
        <v>87</v>
      </c>
      <c r="K707" s="3">
        <v>44.18</v>
      </c>
      <c r="L707">
        <v>1</v>
      </c>
      <c r="M707" s="3">
        <v>44.18</v>
      </c>
      <c r="N707" s="1" t="s">
        <v>21</v>
      </c>
      <c r="O707" s="1" t="s">
        <v>37</v>
      </c>
    </row>
    <row r="708" spans="1:15" x14ac:dyDescent="0.3">
      <c r="A708" s="1" t="s">
        <v>2693</v>
      </c>
      <c r="B708" s="2">
        <v>45086</v>
      </c>
      <c r="C708" s="1" t="s">
        <v>6668</v>
      </c>
      <c r="D708" s="1" t="s">
        <v>24</v>
      </c>
      <c r="E708">
        <v>2023</v>
      </c>
      <c r="F708" s="1" t="s">
        <v>174</v>
      </c>
      <c r="G708" s="1" t="s">
        <v>2694</v>
      </c>
      <c r="H708" s="1" t="s">
        <v>821</v>
      </c>
      <c r="I708" s="1" t="s">
        <v>2695</v>
      </c>
      <c r="J708" s="1" t="s">
        <v>20</v>
      </c>
      <c r="K708" s="3">
        <v>16.84</v>
      </c>
      <c r="L708">
        <v>3</v>
      </c>
      <c r="M708" s="3">
        <v>50.52</v>
      </c>
      <c r="N708" s="1" t="s">
        <v>29</v>
      </c>
      <c r="O708" s="1" t="s">
        <v>22</v>
      </c>
    </row>
    <row r="709" spans="1:15" x14ac:dyDescent="0.3">
      <c r="A709" s="1" t="s">
        <v>2696</v>
      </c>
      <c r="B709" s="2">
        <v>45309</v>
      </c>
      <c r="C709" s="1" t="s">
        <v>6672</v>
      </c>
      <c r="D709" s="1" t="s">
        <v>210</v>
      </c>
      <c r="E709">
        <v>2024</v>
      </c>
      <c r="F709" s="1" t="s">
        <v>200</v>
      </c>
      <c r="G709" s="1" t="s">
        <v>201</v>
      </c>
      <c r="H709" s="1" t="s">
        <v>2697</v>
      </c>
      <c r="I709" s="1" t="s">
        <v>2698</v>
      </c>
      <c r="J709" s="1" t="s">
        <v>51</v>
      </c>
      <c r="K709" s="3">
        <v>45.33</v>
      </c>
      <c r="L709">
        <v>5</v>
      </c>
      <c r="M709" s="3">
        <v>226.65</v>
      </c>
      <c r="N709" s="1" t="s">
        <v>6669</v>
      </c>
      <c r="O709" s="1" t="s">
        <v>193</v>
      </c>
    </row>
    <row r="710" spans="1:15" x14ac:dyDescent="0.3">
      <c r="A710" s="1" t="s">
        <v>2699</v>
      </c>
      <c r="B710" s="2">
        <v>45293</v>
      </c>
      <c r="C710" s="1" t="s">
        <v>6671</v>
      </c>
      <c r="D710" s="1" t="s">
        <v>210</v>
      </c>
      <c r="E710">
        <v>2024</v>
      </c>
      <c r="F710" s="1" t="s">
        <v>2406</v>
      </c>
      <c r="G710" s="1" t="s">
        <v>2700</v>
      </c>
      <c r="H710" s="1" t="s">
        <v>2701</v>
      </c>
      <c r="I710" s="1" t="s">
        <v>2702</v>
      </c>
      <c r="J710" s="1" t="s">
        <v>70</v>
      </c>
      <c r="K710" s="3">
        <v>39.97</v>
      </c>
      <c r="L710">
        <v>1</v>
      </c>
      <c r="M710" s="3">
        <v>39.97</v>
      </c>
      <c r="N710" s="1" t="s">
        <v>29</v>
      </c>
      <c r="O710" s="1" t="s">
        <v>30</v>
      </c>
    </row>
    <row r="711" spans="1:15" x14ac:dyDescent="0.3">
      <c r="A711" s="1" t="s">
        <v>2703</v>
      </c>
      <c r="B711" s="2">
        <v>45480</v>
      </c>
      <c r="C711" s="1" t="s">
        <v>6666</v>
      </c>
      <c r="D711" s="1" t="s">
        <v>32</v>
      </c>
      <c r="E711">
        <v>2024</v>
      </c>
      <c r="F711" s="1" t="s">
        <v>1477</v>
      </c>
      <c r="G711" s="1" t="s">
        <v>2392</v>
      </c>
      <c r="H711" s="1" t="s">
        <v>1194</v>
      </c>
      <c r="I711" s="1" t="s">
        <v>2704</v>
      </c>
      <c r="J711" s="1" t="s">
        <v>70</v>
      </c>
      <c r="K711" s="3">
        <v>52.64</v>
      </c>
      <c r="L711">
        <v>3</v>
      </c>
      <c r="M711" s="3">
        <v>157.91999999999999</v>
      </c>
      <c r="N711" s="1" t="s">
        <v>21</v>
      </c>
      <c r="O711" s="1" t="s">
        <v>95</v>
      </c>
    </row>
    <row r="712" spans="1:15" x14ac:dyDescent="0.3">
      <c r="A712" s="1" t="s">
        <v>2705</v>
      </c>
      <c r="B712" s="2">
        <v>45584</v>
      </c>
      <c r="C712" s="1" t="s">
        <v>6673</v>
      </c>
      <c r="D712" s="1" t="s">
        <v>133</v>
      </c>
      <c r="E712">
        <v>2024</v>
      </c>
      <c r="F712" s="1" t="s">
        <v>2199</v>
      </c>
      <c r="G712" s="1" t="s">
        <v>2706</v>
      </c>
      <c r="H712" s="1" t="s">
        <v>2707</v>
      </c>
      <c r="I712" s="1" t="s">
        <v>2708</v>
      </c>
      <c r="J712" s="1" t="s">
        <v>70</v>
      </c>
      <c r="K712" s="3">
        <v>44.91</v>
      </c>
      <c r="L712">
        <v>2</v>
      </c>
      <c r="M712" s="3">
        <v>89.82</v>
      </c>
      <c r="N712" s="1" t="s">
        <v>29</v>
      </c>
      <c r="O712" s="1" t="s">
        <v>30</v>
      </c>
    </row>
    <row r="713" spans="1:15" x14ac:dyDescent="0.3">
      <c r="A713" s="1" t="s">
        <v>2709</v>
      </c>
      <c r="B713" s="2">
        <v>45102</v>
      </c>
      <c r="C713" s="1" t="s">
        <v>6666</v>
      </c>
      <c r="D713" s="1" t="s">
        <v>24</v>
      </c>
      <c r="E713">
        <v>2023</v>
      </c>
      <c r="F713" s="1" t="s">
        <v>2710</v>
      </c>
      <c r="G713" s="1" t="s">
        <v>2711</v>
      </c>
      <c r="H713" s="1" t="s">
        <v>2174</v>
      </c>
      <c r="I713" s="1" t="s">
        <v>2712</v>
      </c>
      <c r="J713" s="1" t="s">
        <v>20</v>
      </c>
      <c r="K713" s="3">
        <v>11.01</v>
      </c>
      <c r="L713">
        <v>2</v>
      </c>
      <c r="M713" s="3">
        <v>22.02</v>
      </c>
      <c r="N713" s="1" t="s">
        <v>6669</v>
      </c>
      <c r="O713" s="1" t="s">
        <v>37</v>
      </c>
    </row>
    <row r="714" spans="1:15" x14ac:dyDescent="0.3">
      <c r="A714" s="1" t="s">
        <v>2713</v>
      </c>
      <c r="B714" s="2">
        <v>45057</v>
      </c>
      <c r="C714" s="1" t="s">
        <v>6672</v>
      </c>
      <c r="D714" s="1" t="s">
        <v>46</v>
      </c>
      <c r="E714">
        <v>2023</v>
      </c>
      <c r="F714" s="1" t="s">
        <v>1422</v>
      </c>
      <c r="G714" s="1" t="s">
        <v>2466</v>
      </c>
      <c r="H714" s="1" t="s">
        <v>166</v>
      </c>
      <c r="I714" s="1" t="s">
        <v>2714</v>
      </c>
      <c r="J714" s="1" t="s">
        <v>87</v>
      </c>
      <c r="K714" s="3">
        <v>47.97</v>
      </c>
      <c r="L714">
        <v>3</v>
      </c>
      <c r="M714" s="3">
        <v>143.91</v>
      </c>
      <c r="N714" s="1" t="s">
        <v>21</v>
      </c>
      <c r="O714" s="1" t="s">
        <v>37</v>
      </c>
    </row>
    <row r="715" spans="1:15" x14ac:dyDescent="0.3">
      <c r="A715" s="1" t="s">
        <v>2715</v>
      </c>
      <c r="B715" s="2">
        <v>45590</v>
      </c>
      <c r="C715" s="1" t="s">
        <v>6668</v>
      </c>
      <c r="D715" s="1" t="s">
        <v>133</v>
      </c>
      <c r="E715">
        <v>2024</v>
      </c>
      <c r="F715" s="1" t="s">
        <v>55</v>
      </c>
      <c r="G715" s="1" t="s">
        <v>746</v>
      </c>
      <c r="H715" s="1" t="s">
        <v>1479</v>
      </c>
      <c r="I715" s="1" t="s">
        <v>1480</v>
      </c>
      <c r="J715" s="1" t="s">
        <v>70</v>
      </c>
      <c r="K715" s="3">
        <v>33.93</v>
      </c>
      <c r="L715">
        <v>2</v>
      </c>
      <c r="M715" s="3">
        <v>67.86</v>
      </c>
      <c r="N715" s="1" t="s">
        <v>29</v>
      </c>
      <c r="O715" s="1" t="s">
        <v>37</v>
      </c>
    </row>
    <row r="716" spans="1:15" x14ac:dyDescent="0.3">
      <c r="A716" s="1" t="s">
        <v>2716</v>
      </c>
      <c r="B716" s="2">
        <v>45380</v>
      </c>
      <c r="C716" s="1" t="s">
        <v>6668</v>
      </c>
      <c r="D716" s="1" t="s">
        <v>15</v>
      </c>
      <c r="E716">
        <v>2024</v>
      </c>
      <c r="F716" s="1" t="s">
        <v>2717</v>
      </c>
      <c r="G716" s="1" t="s">
        <v>2718</v>
      </c>
      <c r="H716" s="1" t="s">
        <v>141</v>
      </c>
      <c r="I716" s="1" t="s">
        <v>142</v>
      </c>
      <c r="J716" s="1" t="s">
        <v>70</v>
      </c>
      <c r="K716" s="3">
        <v>44.82</v>
      </c>
      <c r="L716">
        <v>5</v>
      </c>
      <c r="M716" s="3">
        <v>224.1</v>
      </c>
      <c r="N716" s="1" t="s">
        <v>21</v>
      </c>
      <c r="O716" s="1" t="s">
        <v>37</v>
      </c>
    </row>
    <row r="717" spans="1:15" x14ac:dyDescent="0.3">
      <c r="A717" s="1" t="s">
        <v>2719</v>
      </c>
      <c r="B717" s="2">
        <v>45100</v>
      </c>
      <c r="C717" s="1" t="s">
        <v>6668</v>
      </c>
      <c r="D717" s="1" t="s">
        <v>24</v>
      </c>
      <c r="E717">
        <v>2023</v>
      </c>
      <c r="F717" s="1" t="s">
        <v>2285</v>
      </c>
      <c r="G717" s="1" t="s">
        <v>2720</v>
      </c>
      <c r="H717" s="1" t="s">
        <v>35</v>
      </c>
      <c r="I717" s="1" t="s">
        <v>2721</v>
      </c>
      <c r="J717" s="1" t="s">
        <v>70</v>
      </c>
      <c r="K717" s="3">
        <v>16.23</v>
      </c>
      <c r="L717">
        <v>1</v>
      </c>
      <c r="M717" s="3">
        <v>16.23</v>
      </c>
      <c r="N717" s="1" t="s">
        <v>88</v>
      </c>
      <c r="O717" s="1" t="s">
        <v>52</v>
      </c>
    </row>
    <row r="718" spans="1:15" x14ac:dyDescent="0.3">
      <c r="A718" s="1" t="s">
        <v>2722</v>
      </c>
      <c r="B718" s="2">
        <v>45348</v>
      </c>
      <c r="C718" s="1" t="s">
        <v>6667</v>
      </c>
      <c r="D718" s="1" t="s">
        <v>39</v>
      </c>
      <c r="E718">
        <v>2024</v>
      </c>
      <c r="F718" s="1" t="s">
        <v>521</v>
      </c>
      <c r="G718" s="1" t="s">
        <v>522</v>
      </c>
      <c r="H718" s="1" t="s">
        <v>826</v>
      </c>
      <c r="I718" s="1" t="s">
        <v>827</v>
      </c>
      <c r="J718" s="1" t="s">
        <v>87</v>
      </c>
      <c r="K718" s="3">
        <v>28.29</v>
      </c>
      <c r="L718">
        <v>5</v>
      </c>
      <c r="M718" s="3">
        <v>141.44999999999999</v>
      </c>
      <c r="N718" s="1" t="s">
        <v>6669</v>
      </c>
      <c r="O718" s="1" t="s">
        <v>37</v>
      </c>
    </row>
    <row r="719" spans="1:15" x14ac:dyDescent="0.3">
      <c r="A719" s="1" t="s">
        <v>2723</v>
      </c>
      <c r="B719" s="2">
        <v>45187</v>
      </c>
      <c r="C719" s="1" t="s">
        <v>6667</v>
      </c>
      <c r="D719" s="1" t="s">
        <v>60</v>
      </c>
      <c r="E719">
        <v>2023</v>
      </c>
      <c r="F719" s="1" t="s">
        <v>2399</v>
      </c>
      <c r="G719" s="1" t="s">
        <v>2724</v>
      </c>
      <c r="H719" s="1" t="s">
        <v>2130</v>
      </c>
      <c r="I719" s="1" t="s">
        <v>2725</v>
      </c>
      <c r="J719" s="1" t="s">
        <v>20</v>
      </c>
      <c r="K719" s="3">
        <v>19.52</v>
      </c>
      <c r="L719">
        <v>4</v>
      </c>
      <c r="M719" s="3">
        <v>78.08</v>
      </c>
      <c r="N719" s="1" t="s">
        <v>21</v>
      </c>
      <c r="O719" s="1" t="s">
        <v>44</v>
      </c>
    </row>
    <row r="720" spans="1:15" x14ac:dyDescent="0.3">
      <c r="A720" s="1" t="s">
        <v>2726</v>
      </c>
      <c r="B720" s="2">
        <v>44832</v>
      </c>
      <c r="C720" s="1" t="s">
        <v>6670</v>
      </c>
      <c r="D720" s="1" t="s">
        <v>60</v>
      </c>
      <c r="E720">
        <v>2022</v>
      </c>
      <c r="F720" s="1" t="s">
        <v>322</v>
      </c>
      <c r="G720" s="1" t="s">
        <v>323</v>
      </c>
      <c r="H720" s="1" t="s">
        <v>697</v>
      </c>
      <c r="I720" s="1" t="s">
        <v>1626</v>
      </c>
      <c r="J720" s="1" t="s">
        <v>70</v>
      </c>
      <c r="K720" s="3">
        <v>44.7</v>
      </c>
      <c r="L720">
        <v>3</v>
      </c>
      <c r="M720" s="3">
        <v>134.1</v>
      </c>
      <c r="N720" s="1" t="s">
        <v>6669</v>
      </c>
      <c r="O720" s="1" t="s">
        <v>30</v>
      </c>
    </row>
    <row r="721" spans="1:15" x14ac:dyDescent="0.3">
      <c r="A721" s="1" t="s">
        <v>2727</v>
      </c>
      <c r="B721" s="2">
        <v>44808</v>
      </c>
      <c r="C721" s="1" t="s">
        <v>6666</v>
      </c>
      <c r="D721" s="1" t="s">
        <v>60</v>
      </c>
      <c r="E721">
        <v>2022</v>
      </c>
      <c r="F721" s="1" t="s">
        <v>1942</v>
      </c>
      <c r="G721" s="1" t="s">
        <v>2728</v>
      </c>
      <c r="H721" s="1" t="s">
        <v>1856</v>
      </c>
      <c r="I721" s="1" t="s">
        <v>1857</v>
      </c>
      <c r="J721" s="1" t="s">
        <v>70</v>
      </c>
      <c r="K721" s="3">
        <v>9.16</v>
      </c>
      <c r="L721">
        <v>5</v>
      </c>
      <c r="M721" s="3">
        <v>45.8</v>
      </c>
      <c r="N721" s="1" t="s">
        <v>21</v>
      </c>
      <c r="O721" s="1" t="s">
        <v>37</v>
      </c>
    </row>
    <row r="722" spans="1:15" x14ac:dyDescent="0.3">
      <c r="A722" s="1" t="s">
        <v>2729</v>
      </c>
      <c r="B722" s="2">
        <v>45228</v>
      </c>
      <c r="C722" s="1" t="s">
        <v>6666</v>
      </c>
      <c r="D722" s="1" t="s">
        <v>133</v>
      </c>
      <c r="E722">
        <v>2023</v>
      </c>
      <c r="F722" s="1" t="s">
        <v>1133</v>
      </c>
      <c r="G722" s="1" t="s">
        <v>2002</v>
      </c>
      <c r="H722" s="1" t="s">
        <v>2730</v>
      </c>
      <c r="I722" s="1" t="s">
        <v>2731</v>
      </c>
      <c r="J722" s="1" t="s">
        <v>70</v>
      </c>
      <c r="K722" s="3">
        <v>52.15</v>
      </c>
      <c r="L722">
        <v>4</v>
      </c>
      <c r="M722" s="3">
        <v>208.6</v>
      </c>
      <c r="N722" s="1" t="s">
        <v>6669</v>
      </c>
      <c r="O722" s="1" t="s">
        <v>95</v>
      </c>
    </row>
    <row r="723" spans="1:15" x14ac:dyDescent="0.3">
      <c r="A723" s="1" t="s">
        <v>2732</v>
      </c>
      <c r="B723" s="2">
        <v>44924</v>
      </c>
      <c r="C723" s="1" t="s">
        <v>6672</v>
      </c>
      <c r="D723" s="1" t="s">
        <v>107</v>
      </c>
      <c r="E723">
        <v>2022</v>
      </c>
      <c r="F723" s="1" t="s">
        <v>1304</v>
      </c>
      <c r="G723" s="1" t="s">
        <v>1759</v>
      </c>
      <c r="H723" s="1" t="s">
        <v>2268</v>
      </c>
      <c r="I723" s="1" t="s">
        <v>2269</v>
      </c>
      <c r="J723" s="1" t="s">
        <v>70</v>
      </c>
      <c r="K723" s="3">
        <v>38.840000000000003</v>
      </c>
      <c r="L723">
        <v>5</v>
      </c>
      <c r="M723" s="3">
        <v>194.2</v>
      </c>
      <c r="N723" s="1" t="s">
        <v>21</v>
      </c>
      <c r="O723" s="1" t="s">
        <v>30</v>
      </c>
    </row>
    <row r="724" spans="1:15" x14ac:dyDescent="0.3">
      <c r="A724" s="1" t="s">
        <v>2733</v>
      </c>
      <c r="B724" s="2">
        <v>45270</v>
      </c>
      <c r="C724" s="1" t="s">
        <v>6666</v>
      </c>
      <c r="D724" s="1" t="s">
        <v>107</v>
      </c>
      <c r="E724">
        <v>2023</v>
      </c>
      <c r="F724" s="1" t="s">
        <v>788</v>
      </c>
      <c r="G724" s="1" t="s">
        <v>2223</v>
      </c>
      <c r="H724" s="1" t="s">
        <v>2734</v>
      </c>
      <c r="I724" s="1" t="s">
        <v>2735</v>
      </c>
      <c r="J724" s="1" t="s">
        <v>87</v>
      </c>
      <c r="K724" s="3">
        <v>41.1</v>
      </c>
      <c r="L724">
        <v>2</v>
      </c>
      <c r="M724" s="3">
        <v>82.2</v>
      </c>
      <c r="N724" s="1" t="s">
        <v>88</v>
      </c>
      <c r="O724" s="1" t="s">
        <v>37</v>
      </c>
    </row>
    <row r="725" spans="1:15" x14ac:dyDescent="0.3">
      <c r="A725" s="1" t="s">
        <v>2736</v>
      </c>
      <c r="B725" s="2">
        <v>45803</v>
      </c>
      <c r="C725" s="1" t="s">
        <v>6667</v>
      </c>
      <c r="D725" s="1" t="s">
        <v>46</v>
      </c>
      <c r="E725">
        <v>2025</v>
      </c>
      <c r="F725" s="1" t="s">
        <v>2406</v>
      </c>
      <c r="G725" s="1" t="s">
        <v>2737</v>
      </c>
      <c r="H725" s="1" t="s">
        <v>608</v>
      </c>
      <c r="I725" s="1" t="s">
        <v>609</v>
      </c>
      <c r="J725" s="1" t="s">
        <v>70</v>
      </c>
      <c r="K725" s="3">
        <v>30.98</v>
      </c>
      <c r="L725">
        <v>3</v>
      </c>
      <c r="M725" s="3">
        <v>92.94</v>
      </c>
      <c r="N725" s="1" t="s">
        <v>29</v>
      </c>
      <c r="O725" s="1" t="s">
        <v>22</v>
      </c>
    </row>
    <row r="726" spans="1:15" x14ac:dyDescent="0.3">
      <c r="A726" s="1" t="s">
        <v>2738</v>
      </c>
      <c r="B726" s="2">
        <v>45649</v>
      </c>
      <c r="C726" s="1" t="s">
        <v>6667</v>
      </c>
      <c r="D726" s="1" t="s">
        <v>107</v>
      </c>
      <c r="E726">
        <v>2024</v>
      </c>
      <c r="F726" s="1" t="s">
        <v>317</v>
      </c>
      <c r="G726" s="1" t="s">
        <v>318</v>
      </c>
      <c r="H726" s="1" t="s">
        <v>2324</v>
      </c>
      <c r="I726" s="1" t="s">
        <v>2325</v>
      </c>
      <c r="J726" s="1" t="s">
        <v>20</v>
      </c>
      <c r="K726" s="3">
        <v>16.170000000000002</v>
      </c>
      <c r="L726">
        <v>1</v>
      </c>
      <c r="M726" s="3">
        <v>16.170000000000002</v>
      </c>
      <c r="N726" s="1" t="s">
        <v>21</v>
      </c>
      <c r="O726" s="1" t="s">
        <v>37</v>
      </c>
    </row>
    <row r="727" spans="1:15" x14ac:dyDescent="0.3">
      <c r="A727" s="1" t="s">
        <v>2739</v>
      </c>
      <c r="B727" s="2">
        <v>45102</v>
      </c>
      <c r="C727" s="1" t="s">
        <v>6666</v>
      </c>
      <c r="D727" s="1" t="s">
        <v>24</v>
      </c>
      <c r="E727">
        <v>2023</v>
      </c>
      <c r="F727" s="1" t="s">
        <v>611</v>
      </c>
      <c r="G727" s="1" t="s">
        <v>2740</v>
      </c>
      <c r="H727" s="1" t="s">
        <v>2319</v>
      </c>
      <c r="I727" s="1" t="s">
        <v>2320</v>
      </c>
      <c r="J727" s="1" t="s">
        <v>70</v>
      </c>
      <c r="K727" s="3">
        <v>27.08</v>
      </c>
      <c r="L727">
        <v>5</v>
      </c>
      <c r="M727" s="3">
        <v>135.4</v>
      </c>
      <c r="N727" s="1" t="s">
        <v>88</v>
      </c>
      <c r="O727" s="1" t="s">
        <v>37</v>
      </c>
    </row>
    <row r="728" spans="1:15" x14ac:dyDescent="0.3">
      <c r="A728" s="1" t="s">
        <v>2741</v>
      </c>
      <c r="B728" s="2">
        <v>44883</v>
      </c>
      <c r="C728" s="1" t="s">
        <v>6668</v>
      </c>
      <c r="D728" s="1" t="s">
        <v>54</v>
      </c>
      <c r="E728">
        <v>2022</v>
      </c>
      <c r="F728" s="1" t="s">
        <v>814</v>
      </c>
      <c r="G728" s="1" t="s">
        <v>815</v>
      </c>
      <c r="H728" s="1" t="s">
        <v>2742</v>
      </c>
      <c r="I728" s="1" t="s">
        <v>2743</v>
      </c>
      <c r="J728" s="1" t="s">
        <v>70</v>
      </c>
      <c r="K728" s="3">
        <v>33.450000000000003</v>
      </c>
      <c r="L728">
        <v>1</v>
      </c>
      <c r="M728" s="3">
        <v>33.450000000000003</v>
      </c>
      <c r="N728" s="1" t="s">
        <v>21</v>
      </c>
      <c r="O728" s="1" t="s">
        <v>193</v>
      </c>
    </row>
    <row r="729" spans="1:15" x14ac:dyDescent="0.3">
      <c r="A729" s="1" t="s">
        <v>2744</v>
      </c>
      <c r="B729" s="2">
        <v>45242</v>
      </c>
      <c r="C729" s="1" t="s">
        <v>6666</v>
      </c>
      <c r="D729" s="1" t="s">
        <v>54</v>
      </c>
      <c r="E729">
        <v>2023</v>
      </c>
      <c r="F729" s="1" t="s">
        <v>2745</v>
      </c>
      <c r="G729" s="1" t="s">
        <v>682</v>
      </c>
      <c r="H729" s="1" t="s">
        <v>1953</v>
      </c>
      <c r="I729" s="1" t="s">
        <v>2746</v>
      </c>
      <c r="J729" s="1" t="s">
        <v>51</v>
      </c>
      <c r="K729" s="3">
        <v>44.83</v>
      </c>
      <c r="L729">
        <v>4</v>
      </c>
      <c r="M729" s="3">
        <v>179.32</v>
      </c>
      <c r="N729" s="1" t="s">
        <v>21</v>
      </c>
      <c r="O729" s="1" t="s">
        <v>44</v>
      </c>
    </row>
    <row r="730" spans="1:15" x14ac:dyDescent="0.3">
      <c r="A730" s="1" t="s">
        <v>2747</v>
      </c>
      <c r="B730" s="2">
        <v>45177</v>
      </c>
      <c r="C730" s="1" t="s">
        <v>6668</v>
      </c>
      <c r="D730" s="1" t="s">
        <v>60</v>
      </c>
      <c r="E730">
        <v>2023</v>
      </c>
      <c r="F730" s="1" t="s">
        <v>2206</v>
      </c>
      <c r="G730" s="1" t="s">
        <v>2748</v>
      </c>
      <c r="H730" s="1" t="s">
        <v>1390</v>
      </c>
      <c r="I730" s="1" t="s">
        <v>2749</v>
      </c>
      <c r="J730" s="1" t="s">
        <v>51</v>
      </c>
      <c r="K730" s="3">
        <v>42.92</v>
      </c>
      <c r="L730">
        <v>3</v>
      </c>
      <c r="M730" s="3">
        <v>128.76</v>
      </c>
      <c r="N730" s="1" t="s">
        <v>88</v>
      </c>
      <c r="O730" s="1" t="s">
        <v>52</v>
      </c>
    </row>
    <row r="731" spans="1:15" x14ac:dyDescent="0.3">
      <c r="A731" s="1" t="s">
        <v>2750</v>
      </c>
      <c r="B731" s="2">
        <v>45354</v>
      </c>
      <c r="C731" s="1" t="s">
        <v>6666</v>
      </c>
      <c r="D731" s="1" t="s">
        <v>15</v>
      </c>
      <c r="E731">
        <v>2024</v>
      </c>
      <c r="F731" s="1" t="s">
        <v>1180</v>
      </c>
      <c r="G731" s="1" t="s">
        <v>1181</v>
      </c>
      <c r="H731" s="1" t="s">
        <v>267</v>
      </c>
      <c r="I731" s="1" t="s">
        <v>268</v>
      </c>
      <c r="J731" s="1" t="s">
        <v>20</v>
      </c>
      <c r="K731" s="3">
        <v>10.58</v>
      </c>
      <c r="L731">
        <v>4</v>
      </c>
      <c r="M731" s="3">
        <v>42.32</v>
      </c>
      <c r="N731" s="1" t="s">
        <v>21</v>
      </c>
      <c r="O731" s="1" t="s">
        <v>44</v>
      </c>
    </row>
    <row r="732" spans="1:15" x14ac:dyDescent="0.3">
      <c r="A732" s="1" t="s">
        <v>2751</v>
      </c>
      <c r="B732" s="2">
        <v>45436</v>
      </c>
      <c r="C732" s="1" t="s">
        <v>6668</v>
      </c>
      <c r="D732" s="1" t="s">
        <v>46</v>
      </c>
      <c r="E732">
        <v>2024</v>
      </c>
      <c r="F732" s="1" t="s">
        <v>2752</v>
      </c>
      <c r="G732" s="1" t="s">
        <v>2753</v>
      </c>
      <c r="H732" s="1" t="s">
        <v>2754</v>
      </c>
      <c r="I732" s="1" t="s">
        <v>2755</v>
      </c>
      <c r="J732" s="1" t="s">
        <v>20</v>
      </c>
      <c r="K732" s="3">
        <v>15.59</v>
      </c>
      <c r="L732">
        <v>1</v>
      </c>
      <c r="M732" s="3">
        <v>15.59</v>
      </c>
      <c r="N732" s="1" t="s">
        <v>88</v>
      </c>
      <c r="O732" s="1" t="s">
        <v>193</v>
      </c>
    </row>
    <row r="733" spans="1:15" x14ac:dyDescent="0.3">
      <c r="A733" s="1" t="s">
        <v>2756</v>
      </c>
      <c r="B733" s="2">
        <v>45119</v>
      </c>
      <c r="C733" s="1" t="s">
        <v>6670</v>
      </c>
      <c r="D733" s="1" t="s">
        <v>32</v>
      </c>
      <c r="E733">
        <v>2023</v>
      </c>
      <c r="F733" s="1" t="s">
        <v>2372</v>
      </c>
      <c r="G733" s="1" t="s">
        <v>2373</v>
      </c>
      <c r="H733" s="1" t="s">
        <v>1762</v>
      </c>
      <c r="I733" s="1" t="s">
        <v>2757</v>
      </c>
      <c r="J733" s="1" t="s">
        <v>87</v>
      </c>
      <c r="K733" s="3">
        <v>23.24</v>
      </c>
      <c r="L733">
        <v>3</v>
      </c>
      <c r="M733" s="3">
        <v>69.72</v>
      </c>
      <c r="N733" s="1" t="s">
        <v>21</v>
      </c>
      <c r="O733" s="1" t="s">
        <v>193</v>
      </c>
    </row>
    <row r="734" spans="1:15" x14ac:dyDescent="0.3">
      <c r="A734" s="1" t="s">
        <v>2758</v>
      </c>
      <c r="B734" s="2">
        <v>45218</v>
      </c>
      <c r="C734" s="1" t="s">
        <v>6672</v>
      </c>
      <c r="D734" s="1" t="s">
        <v>133</v>
      </c>
      <c r="E734">
        <v>2023</v>
      </c>
      <c r="F734" s="1" t="s">
        <v>1616</v>
      </c>
      <c r="G734" s="1" t="s">
        <v>2759</v>
      </c>
      <c r="H734" s="1" t="s">
        <v>18</v>
      </c>
      <c r="I734" s="1" t="s">
        <v>19</v>
      </c>
      <c r="J734" s="1" t="s">
        <v>20</v>
      </c>
      <c r="K734" s="3">
        <v>6.7</v>
      </c>
      <c r="L734">
        <v>3</v>
      </c>
      <c r="M734" s="3">
        <v>20.100000000000001</v>
      </c>
      <c r="N734" s="1" t="s">
        <v>6669</v>
      </c>
      <c r="O734" s="1" t="s">
        <v>30</v>
      </c>
    </row>
    <row r="735" spans="1:15" x14ac:dyDescent="0.3">
      <c r="A735" s="1" t="s">
        <v>2760</v>
      </c>
      <c r="B735" s="2">
        <v>45640</v>
      </c>
      <c r="C735" s="1" t="s">
        <v>6673</v>
      </c>
      <c r="D735" s="1" t="s">
        <v>107</v>
      </c>
      <c r="E735">
        <v>2024</v>
      </c>
      <c r="F735" s="1" t="s">
        <v>2761</v>
      </c>
      <c r="G735" s="1" t="s">
        <v>2762</v>
      </c>
      <c r="H735" s="1" t="s">
        <v>2763</v>
      </c>
      <c r="I735" s="1" t="s">
        <v>2764</v>
      </c>
      <c r="J735" s="1" t="s">
        <v>20</v>
      </c>
      <c r="K735" s="3">
        <v>14.52</v>
      </c>
      <c r="L735">
        <v>4</v>
      </c>
      <c r="M735" s="3">
        <v>58.08</v>
      </c>
      <c r="N735" s="1" t="s">
        <v>21</v>
      </c>
      <c r="O735" s="1" t="s">
        <v>37</v>
      </c>
    </row>
    <row r="736" spans="1:15" x14ac:dyDescent="0.3">
      <c r="A736" s="1" t="s">
        <v>2765</v>
      </c>
      <c r="B736" s="2">
        <v>45197</v>
      </c>
      <c r="C736" s="1" t="s">
        <v>6672</v>
      </c>
      <c r="D736" s="1" t="s">
        <v>60</v>
      </c>
      <c r="E736">
        <v>2023</v>
      </c>
      <c r="F736" s="1" t="s">
        <v>1668</v>
      </c>
      <c r="G736" s="1" t="s">
        <v>1669</v>
      </c>
      <c r="H736" s="1" t="s">
        <v>2766</v>
      </c>
      <c r="I736" s="1" t="s">
        <v>2767</v>
      </c>
      <c r="J736" s="1" t="s">
        <v>87</v>
      </c>
      <c r="K736" s="3">
        <v>22.01</v>
      </c>
      <c r="L736">
        <v>5</v>
      </c>
      <c r="M736" s="3">
        <v>110.05</v>
      </c>
      <c r="N736" s="1" t="s">
        <v>6669</v>
      </c>
      <c r="O736" s="1" t="s">
        <v>95</v>
      </c>
    </row>
    <row r="737" spans="1:15" x14ac:dyDescent="0.3">
      <c r="A737" s="1" t="s">
        <v>2768</v>
      </c>
      <c r="B737" s="2">
        <v>45572</v>
      </c>
      <c r="C737" s="1" t="s">
        <v>6667</v>
      </c>
      <c r="D737" s="1" t="s">
        <v>133</v>
      </c>
      <c r="E737">
        <v>2024</v>
      </c>
      <c r="F737" s="1" t="s">
        <v>1637</v>
      </c>
      <c r="G737" s="1" t="s">
        <v>1638</v>
      </c>
      <c r="H737" s="1" t="s">
        <v>2497</v>
      </c>
      <c r="I737" s="1" t="s">
        <v>2769</v>
      </c>
      <c r="J737" s="1" t="s">
        <v>87</v>
      </c>
      <c r="K737" s="3">
        <v>40.03</v>
      </c>
      <c r="L737">
        <v>2</v>
      </c>
      <c r="M737" s="3">
        <v>80.06</v>
      </c>
      <c r="N737" s="1" t="s">
        <v>88</v>
      </c>
      <c r="O737" s="1" t="s">
        <v>44</v>
      </c>
    </row>
    <row r="738" spans="1:15" x14ac:dyDescent="0.3">
      <c r="A738" s="1" t="s">
        <v>2770</v>
      </c>
      <c r="B738" s="2">
        <v>45402</v>
      </c>
      <c r="C738" s="1" t="s">
        <v>6673</v>
      </c>
      <c r="D738" s="1" t="s">
        <v>82</v>
      </c>
      <c r="E738">
        <v>2024</v>
      </c>
      <c r="F738" s="1" t="s">
        <v>1439</v>
      </c>
      <c r="G738" s="1" t="s">
        <v>1440</v>
      </c>
      <c r="H738" s="1" t="s">
        <v>2771</v>
      </c>
      <c r="I738" s="1" t="s">
        <v>2772</v>
      </c>
      <c r="J738" s="1" t="s">
        <v>20</v>
      </c>
      <c r="K738" s="3">
        <v>10.18</v>
      </c>
      <c r="L738">
        <v>3</v>
      </c>
      <c r="M738" s="3">
        <v>30.54</v>
      </c>
      <c r="N738" s="1" t="s">
        <v>6669</v>
      </c>
      <c r="O738" s="1" t="s">
        <v>44</v>
      </c>
    </row>
    <row r="739" spans="1:15" x14ac:dyDescent="0.3">
      <c r="A739" s="1" t="s">
        <v>2773</v>
      </c>
      <c r="B739" s="2">
        <v>45451</v>
      </c>
      <c r="C739" s="1" t="s">
        <v>6673</v>
      </c>
      <c r="D739" s="1" t="s">
        <v>24</v>
      </c>
      <c r="E739">
        <v>2024</v>
      </c>
      <c r="F739" s="1" t="s">
        <v>2774</v>
      </c>
      <c r="G739" s="1" t="s">
        <v>2775</v>
      </c>
      <c r="H739" s="1" t="s">
        <v>905</v>
      </c>
      <c r="I739" s="1" t="s">
        <v>1717</v>
      </c>
      <c r="J739" s="1" t="s">
        <v>70</v>
      </c>
      <c r="K739" s="3">
        <v>13.17</v>
      </c>
      <c r="L739">
        <v>1</v>
      </c>
      <c r="M739" s="3">
        <v>13.17</v>
      </c>
      <c r="N739" s="1" t="s">
        <v>21</v>
      </c>
      <c r="O739" s="1" t="s">
        <v>37</v>
      </c>
    </row>
    <row r="740" spans="1:15" x14ac:dyDescent="0.3">
      <c r="A740" s="1" t="s">
        <v>2776</v>
      </c>
      <c r="B740" s="2">
        <v>45461</v>
      </c>
      <c r="C740" s="1" t="s">
        <v>6671</v>
      </c>
      <c r="D740" s="1" t="s">
        <v>24</v>
      </c>
      <c r="E740">
        <v>2024</v>
      </c>
      <c r="F740" s="1" t="s">
        <v>921</v>
      </c>
      <c r="G740" s="1" t="s">
        <v>2777</v>
      </c>
      <c r="H740" s="1" t="s">
        <v>1152</v>
      </c>
      <c r="I740" s="1" t="s">
        <v>1190</v>
      </c>
      <c r="J740" s="1" t="s">
        <v>20</v>
      </c>
      <c r="K740" s="3">
        <v>9.99</v>
      </c>
      <c r="L740">
        <v>2</v>
      </c>
      <c r="M740" s="3">
        <v>19.98</v>
      </c>
      <c r="N740" s="1" t="s">
        <v>29</v>
      </c>
      <c r="O740" s="1" t="s">
        <v>193</v>
      </c>
    </row>
    <row r="741" spans="1:15" x14ac:dyDescent="0.3">
      <c r="A741" s="1" t="s">
        <v>2778</v>
      </c>
      <c r="B741" s="2">
        <v>45591</v>
      </c>
      <c r="C741" s="1" t="s">
        <v>6673</v>
      </c>
      <c r="D741" s="1" t="s">
        <v>133</v>
      </c>
      <c r="E741">
        <v>2024</v>
      </c>
      <c r="F741" s="1" t="s">
        <v>1235</v>
      </c>
      <c r="G741" s="1" t="s">
        <v>1576</v>
      </c>
      <c r="H741" s="1" t="s">
        <v>2779</v>
      </c>
      <c r="I741" s="1" t="s">
        <v>2780</v>
      </c>
      <c r="J741" s="1" t="s">
        <v>70</v>
      </c>
      <c r="K741" s="3">
        <v>34.409999999999997</v>
      </c>
      <c r="L741">
        <v>5</v>
      </c>
      <c r="M741" s="3">
        <v>172.05</v>
      </c>
      <c r="N741" s="1" t="s">
        <v>21</v>
      </c>
      <c r="O741" s="1" t="s">
        <v>30</v>
      </c>
    </row>
    <row r="742" spans="1:15" x14ac:dyDescent="0.3">
      <c r="A742" s="1" t="s">
        <v>2781</v>
      </c>
      <c r="B742" s="2">
        <v>45303</v>
      </c>
      <c r="C742" s="1" t="s">
        <v>6668</v>
      </c>
      <c r="D742" s="1" t="s">
        <v>210</v>
      </c>
      <c r="E742">
        <v>2024</v>
      </c>
      <c r="F742" s="1" t="s">
        <v>2782</v>
      </c>
      <c r="G742" s="1" t="s">
        <v>2783</v>
      </c>
      <c r="H742" s="1" t="s">
        <v>176</v>
      </c>
      <c r="I742" s="1" t="s">
        <v>177</v>
      </c>
      <c r="J742" s="1" t="s">
        <v>51</v>
      </c>
      <c r="K742" s="3">
        <v>20.34</v>
      </c>
      <c r="L742">
        <v>3</v>
      </c>
      <c r="M742" s="3">
        <v>61.02</v>
      </c>
      <c r="N742" s="1" t="s">
        <v>6669</v>
      </c>
      <c r="O742" s="1" t="s">
        <v>22</v>
      </c>
    </row>
    <row r="743" spans="1:15" x14ac:dyDescent="0.3">
      <c r="A743" s="1" t="s">
        <v>2784</v>
      </c>
      <c r="B743" s="2">
        <v>44984</v>
      </c>
      <c r="C743" s="1" t="s">
        <v>6667</v>
      </c>
      <c r="D743" s="1" t="s">
        <v>39</v>
      </c>
      <c r="E743">
        <v>2023</v>
      </c>
      <c r="F743" s="1" t="s">
        <v>1688</v>
      </c>
      <c r="G743" s="1" t="s">
        <v>2785</v>
      </c>
      <c r="H743" s="1" t="s">
        <v>2707</v>
      </c>
      <c r="I743" s="1" t="s">
        <v>2708</v>
      </c>
      <c r="J743" s="1" t="s">
        <v>51</v>
      </c>
      <c r="K743" s="3">
        <v>48.23</v>
      </c>
      <c r="L743">
        <v>4</v>
      </c>
      <c r="M743" s="3">
        <v>192.92</v>
      </c>
      <c r="N743" s="1" t="s">
        <v>6669</v>
      </c>
      <c r="O743" s="1" t="s">
        <v>30</v>
      </c>
    </row>
    <row r="744" spans="1:15" x14ac:dyDescent="0.3">
      <c r="A744" s="1" t="s">
        <v>2786</v>
      </c>
      <c r="B744" s="2">
        <v>45376</v>
      </c>
      <c r="C744" s="1" t="s">
        <v>6667</v>
      </c>
      <c r="D744" s="1" t="s">
        <v>15</v>
      </c>
      <c r="E744">
        <v>2024</v>
      </c>
      <c r="F744" s="1" t="s">
        <v>1633</v>
      </c>
      <c r="G744" s="1" t="s">
        <v>1634</v>
      </c>
      <c r="H744" s="1" t="s">
        <v>2787</v>
      </c>
      <c r="I744" s="1" t="s">
        <v>2788</v>
      </c>
      <c r="J744" s="1" t="s">
        <v>20</v>
      </c>
      <c r="K744" s="3">
        <v>17.91</v>
      </c>
      <c r="L744">
        <v>2</v>
      </c>
      <c r="M744" s="3">
        <v>35.82</v>
      </c>
      <c r="N744" s="1" t="s">
        <v>21</v>
      </c>
      <c r="O744" s="1" t="s">
        <v>37</v>
      </c>
    </row>
    <row r="745" spans="1:15" x14ac:dyDescent="0.3">
      <c r="A745" s="1" t="s">
        <v>2789</v>
      </c>
      <c r="B745" s="2">
        <v>45851</v>
      </c>
      <c r="C745" s="1" t="s">
        <v>6666</v>
      </c>
      <c r="D745" s="1" t="s">
        <v>32</v>
      </c>
      <c r="E745">
        <v>2025</v>
      </c>
      <c r="F745" s="1" t="s">
        <v>2790</v>
      </c>
      <c r="G745" s="1" t="s">
        <v>2791</v>
      </c>
      <c r="H745" s="1" t="s">
        <v>2792</v>
      </c>
      <c r="I745" s="1" t="s">
        <v>2793</v>
      </c>
      <c r="J745" s="1" t="s">
        <v>20</v>
      </c>
      <c r="K745" s="3">
        <v>16.23</v>
      </c>
      <c r="L745">
        <v>5</v>
      </c>
      <c r="M745" s="3">
        <v>81.150000000000006</v>
      </c>
      <c r="N745" s="1" t="s">
        <v>6669</v>
      </c>
      <c r="O745" s="1" t="s">
        <v>95</v>
      </c>
    </row>
    <row r="746" spans="1:15" x14ac:dyDescent="0.3">
      <c r="A746" s="1" t="s">
        <v>2794</v>
      </c>
      <c r="B746" s="2">
        <v>45442</v>
      </c>
      <c r="C746" s="1" t="s">
        <v>6672</v>
      </c>
      <c r="D746" s="1" t="s">
        <v>46</v>
      </c>
      <c r="E746">
        <v>2024</v>
      </c>
      <c r="F746" s="1" t="s">
        <v>300</v>
      </c>
      <c r="G746" s="1" t="s">
        <v>2795</v>
      </c>
      <c r="H746" s="1" t="s">
        <v>2796</v>
      </c>
      <c r="I746" s="1" t="s">
        <v>2797</v>
      </c>
      <c r="J746" s="1" t="s">
        <v>70</v>
      </c>
      <c r="K746" s="3">
        <v>24.79</v>
      </c>
      <c r="L746">
        <v>4</v>
      </c>
      <c r="M746" s="3">
        <v>99.16</v>
      </c>
      <c r="N746" s="1" t="s">
        <v>6669</v>
      </c>
      <c r="O746" s="1" t="s">
        <v>30</v>
      </c>
    </row>
    <row r="747" spans="1:15" x14ac:dyDescent="0.3">
      <c r="A747" s="1" t="s">
        <v>2798</v>
      </c>
      <c r="B747" s="2">
        <v>45327</v>
      </c>
      <c r="C747" s="1" t="s">
        <v>6667</v>
      </c>
      <c r="D747" s="1" t="s">
        <v>39</v>
      </c>
      <c r="E747">
        <v>2024</v>
      </c>
      <c r="F747" s="1" t="s">
        <v>2799</v>
      </c>
      <c r="G747" s="1" t="s">
        <v>2800</v>
      </c>
      <c r="H747" s="1" t="s">
        <v>668</v>
      </c>
      <c r="I747" s="1" t="s">
        <v>2801</v>
      </c>
      <c r="J747" s="1" t="s">
        <v>87</v>
      </c>
      <c r="K747" s="3">
        <v>38.64</v>
      </c>
      <c r="L747">
        <v>1</v>
      </c>
      <c r="M747" s="3">
        <v>38.64</v>
      </c>
      <c r="N747" s="1" t="s">
        <v>21</v>
      </c>
      <c r="O747" s="1" t="s">
        <v>22</v>
      </c>
    </row>
    <row r="748" spans="1:15" x14ac:dyDescent="0.3">
      <c r="A748" s="1" t="s">
        <v>2802</v>
      </c>
      <c r="B748" s="2">
        <v>45854</v>
      </c>
      <c r="C748" s="1" t="s">
        <v>6670</v>
      </c>
      <c r="D748" s="1" t="s">
        <v>32</v>
      </c>
      <c r="E748">
        <v>2025</v>
      </c>
      <c r="F748" s="1" t="s">
        <v>2761</v>
      </c>
      <c r="G748" s="1" t="s">
        <v>2803</v>
      </c>
      <c r="H748" s="1" t="s">
        <v>1618</v>
      </c>
      <c r="I748" s="1" t="s">
        <v>1619</v>
      </c>
      <c r="J748" s="1" t="s">
        <v>20</v>
      </c>
      <c r="K748" s="3">
        <v>23.65</v>
      </c>
      <c r="L748">
        <v>5</v>
      </c>
      <c r="M748" s="3">
        <v>118.25</v>
      </c>
      <c r="N748" s="1" t="s">
        <v>21</v>
      </c>
      <c r="O748" s="1" t="s">
        <v>22</v>
      </c>
    </row>
    <row r="749" spans="1:15" x14ac:dyDescent="0.3">
      <c r="A749" s="1" t="s">
        <v>2804</v>
      </c>
      <c r="B749" s="2">
        <v>45375</v>
      </c>
      <c r="C749" s="1" t="s">
        <v>6666</v>
      </c>
      <c r="D749" s="1" t="s">
        <v>15</v>
      </c>
      <c r="E749">
        <v>2024</v>
      </c>
      <c r="F749" s="1" t="s">
        <v>2805</v>
      </c>
      <c r="G749" s="1" t="s">
        <v>2806</v>
      </c>
      <c r="H749" s="1" t="s">
        <v>2807</v>
      </c>
      <c r="I749" s="1" t="s">
        <v>2808</v>
      </c>
      <c r="J749" s="1" t="s">
        <v>20</v>
      </c>
      <c r="K749" s="3">
        <v>37.799999999999997</v>
      </c>
      <c r="L749">
        <v>3</v>
      </c>
      <c r="M749" s="3">
        <v>113.4</v>
      </c>
      <c r="N749" s="1" t="s">
        <v>6669</v>
      </c>
      <c r="O749" s="1" t="s">
        <v>52</v>
      </c>
    </row>
    <row r="750" spans="1:15" x14ac:dyDescent="0.3">
      <c r="A750" s="1" t="s">
        <v>2809</v>
      </c>
      <c r="B750" s="2">
        <v>44834</v>
      </c>
      <c r="C750" s="1" t="s">
        <v>6668</v>
      </c>
      <c r="D750" s="1" t="s">
        <v>60</v>
      </c>
      <c r="E750">
        <v>2022</v>
      </c>
      <c r="F750" s="1" t="s">
        <v>443</v>
      </c>
      <c r="G750" s="1" t="s">
        <v>444</v>
      </c>
      <c r="H750" s="1" t="s">
        <v>2810</v>
      </c>
      <c r="I750" s="1" t="s">
        <v>2811</v>
      </c>
      <c r="J750" s="1" t="s">
        <v>87</v>
      </c>
      <c r="K750" s="3">
        <v>20.98</v>
      </c>
      <c r="L750">
        <v>1</v>
      </c>
      <c r="M750" s="3">
        <v>20.98</v>
      </c>
      <c r="N750" s="1" t="s">
        <v>21</v>
      </c>
      <c r="O750" s="1" t="s">
        <v>80</v>
      </c>
    </row>
    <row r="751" spans="1:15" x14ac:dyDescent="0.3">
      <c r="A751" s="1" t="s">
        <v>2812</v>
      </c>
      <c r="B751" s="2">
        <v>45794</v>
      </c>
      <c r="C751" s="1" t="s">
        <v>6673</v>
      </c>
      <c r="D751" s="1" t="s">
        <v>46</v>
      </c>
      <c r="E751">
        <v>2025</v>
      </c>
      <c r="F751" s="1" t="s">
        <v>2813</v>
      </c>
      <c r="G751" s="1" t="s">
        <v>2814</v>
      </c>
      <c r="H751" s="1" t="s">
        <v>2815</v>
      </c>
      <c r="I751" s="1" t="s">
        <v>2816</v>
      </c>
      <c r="J751" s="1" t="s">
        <v>20</v>
      </c>
      <c r="K751" s="3">
        <v>26.7</v>
      </c>
      <c r="L751">
        <v>4</v>
      </c>
      <c r="M751" s="3">
        <v>106.8</v>
      </c>
      <c r="N751" s="1" t="s">
        <v>21</v>
      </c>
      <c r="O751" s="1" t="s">
        <v>37</v>
      </c>
    </row>
    <row r="752" spans="1:15" x14ac:dyDescent="0.3">
      <c r="A752" s="1" t="s">
        <v>2818</v>
      </c>
      <c r="B752" s="2">
        <v>45664</v>
      </c>
      <c r="C752" s="1" t="s">
        <v>6671</v>
      </c>
      <c r="D752" s="1" t="s">
        <v>210</v>
      </c>
      <c r="E752">
        <v>2025</v>
      </c>
      <c r="F752" s="1" t="s">
        <v>1993</v>
      </c>
      <c r="G752" s="1" t="s">
        <v>2819</v>
      </c>
      <c r="H752" s="1" t="s">
        <v>2110</v>
      </c>
      <c r="I752" s="1" t="s">
        <v>2111</v>
      </c>
      <c r="J752" s="1" t="s">
        <v>87</v>
      </c>
      <c r="K752" s="3">
        <v>27.5</v>
      </c>
      <c r="L752">
        <v>5</v>
      </c>
      <c r="M752" s="3">
        <v>137.5</v>
      </c>
      <c r="N752" s="1" t="s">
        <v>6669</v>
      </c>
      <c r="O752" s="1" t="s">
        <v>22</v>
      </c>
    </row>
    <row r="753" spans="1:15" x14ac:dyDescent="0.3">
      <c r="A753" s="1" t="s">
        <v>2820</v>
      </c>
      <c r="B753" s="2">
        <v>45066</v>
      </c>
      <c r="C753" s="1" t="s">
        <v>6673</v>
      </c>
      <c r="D753" s="1" t="s">
        <v>46</v>
      </c>
      <c r="E753">
        <v>2023</v>
      </c>
      <c r="F753" s="1" t="s">
        <v>211</v>
      </c>
      <c r="G753" s="1" t="s">
        <v>212</v>
      </c>
      <c r="H753" s="1" t="s">
        <v>707</v>
      </c>
      <c r="I753" s="1" t="s">
        <v>708</v>
      </c>
      <c r="J753" s="1" t="s">
        <v>20</v>
      </c>
      <c r="K753" s="3">
        <v>12.1</v>
      </c>
      <c r="L753">
        <v>2</v>
      </c>
      <c r="M753" s="3">
        <v>24.2</v>
      </c>
      <c r="N753" s="1" t="s">
        <v>21</v>
      </c>
      <c r="O753" s="1" t="s">
        <v>80</v>
      </c>
    </row>
    <row r="754" spans="1:15" x14ac:dyDescent="0.3">
      <c r="A754" s="1" t="s">
        <v>2821</v>
      </c>
      <c r="B754" s="2">
        <v>45360</v>
      </c>
      <c r="C754" s="1" t="s">
        <v>6673</v>
      </c>
      <c r="D754" s="1" t="s">
        <v>15</v>
      </c>
      <c r="E754">
        <v>2024</v>
      </c>
      <c r="F754" s="1" t="s">
        <v>2822</v>
      </c>
      <c r="G754" s="1" t="s">
        <v>2823</v>
      </c>
      <c r="H754" s="1" t="s">
        <v>297</v>
      </c>
      <c r="I754" s="1" t="s">
        <v>298</v>
      </c>
      <c r="J754" s="1" t="s">
        <v>70</v>
      </c>
      <c r="K754" s="3">
        <v>34.880000000000003</v>
      </c>
      <c r="L754">
        <v>3</v>
      </c>
      <c r="M754" s="3">
        <v>104.64</v>
      </c>
      <c r="N754" s="1" t="s">
        <v>21</v>
      </c>
      <c r="O754" s="1" t="s">
        <v>80</v>
      </c>
    </row>
    <row r="755" spans="1:15" x14ac:dyDescent="0.3">
      <c r="A755" s="1" t="s">
        <v>2824</v>
      </c>
      <c r="B755" s="2">
        <v>45520</v>
      </c>
      <c r="C755" s="1" t="s">
        <v>6668</v>
      </c>
      <c r="D755" s="1" t="s">
        <v>90</v>
      </c>
      <c r="E755">
        <v>2024</v>
      </c>
      <c r="F755" s="1" t="s">
        <v>2825</v>
      </c>
      <c r="G755" s="1" t="s">
        <v>2826</v>
      </c>
      <c r="H755" s="1" t="s">
        <v>878</v>
      </c>
      <c r="I755" s="1" t="s">
        <v>1721</v>
      </c>
      <c r="J755" s="1" t="s">
        <v>70</v>
      </c>
      <c r="K755" s="3">
        <v>5.99</v>
      </c>
      <c r="L755">
        <v>1</v>
      </c>
      <c r="M755" s="3">
        <v>5.99</v>
      </c>
      <c r="N755" s="1" t="s">
        <v>88</v>
      </c>
      <c r="O755" s="1" t="s">
        <v>30</v>
      </c>
    </row>
    <row r="756" spans="1:15" x14ac:dyDescent="0.3">
      <c r="A756" s="1" t="s">
        <v>2827</v>
      </c>
      <c r="B756" s="2">
        <v>45467</v>
      </c>
      <c r="C756" s="1" t="s">
        <v>6667</v>
      </c>
      <c r="D756" s="1" t="s">
        <v>24</v>
      </c>
      <c r="E756">
        <v>2024</v>
      </c>
      <c r="F756" s="1" t="s">
        <v>2828</v>
      </c>
      <c r="G756" s="1" t="s">
        <v>2829</v>
      </c>
      <c r="H756" s="1" t="s">
        <v>2830</v>
      </c>
      <c r="I756" s="1" t="s">
        <v>2831</v>
      </c>
      <c r="J756" s="1" t="s">
        <v>70</v>
      </c>
      <c r="K756" s="3">
        <v>43.23</v>
      </c>
      <c r="L756">
        <v>4</v>
      </c>
      <c r="M756" s="3">
        <v>172.92</v>
      </c>
      <c r="N756" s="1" t="s">
        <v>21</v>
      </c>
      <c r="O756" s="1" t="s">
        <v>22</v>
      </c>
    </row>
    <row r="757" spans="1:15" x14ac:dyDescent="0.3">
      <c r="A757" s="1" t="s">
        <v>2832</v>
      </c>
      <c r="B757" s="2">
        <v>44949</v>
      </c>
      <c r="C757" s="1" t="s">
        <v>6667</v>
      </c>
      <c r="D757" s="1" t="s">
        <v>210</v>
      </c>
      <c r="E757">
        <v>2023</v>
      </c>
      <c r="F757" s="1" t="s">
        <v>2833</v>
      </c>
      <c r="G757" s="1" t="s">
        <v>2834</v>
      </c>
      <c r="H757" s="1" t="s">
        <v>2835</v>
      </c>
      <c r="I757" s="1" t="s">
        <v>2836</v>
      </c>
      <c r="J757" s="1" t="s">
        <v>51</v>
      </c>
      <c r="K757" s="3">
        <v>9.0500000000000007</v>
      </c>
      <c r="L757">
        <v>2</v>
      </c>
      <c r="M757" s="3">
        <v>18.100000000000001</v>
      </c>
      <c r="N757" s="1" t="s">
        <v>21</v>
      </c>
      <c r="O757" s="1" t="s">
        <v>52</v>
      </c>
    </row>
    <row r="758" spans="1:15" x14ac:dyDescent="0.3">
      <c r="A758" s="1" t="s">
        <v>2837</v>
      </c>
      <c r="B758" s="2">
        <v>44936</v>
      </c>
      <c r="C758" s="1" t="s">
        <v>6671</v>
      </c>
      <c r="D758" s="1" t="s">
        <v>210</v>
      </c>
      <c r="E758">
        <v>2023</v>
      </c>
      <c r="F758" s="1" t="s">
        <v>2838</v>
      </c>
      <c r="G758" s="1" t="s">
        <v>2839</v>
      </c>
      <c r="H758" s="1" t="s">
        <v>1334</v>
      </c>
      <c r="I758" s="1" t="s">
        <v>1335</v>
      </c>
      <c r="J758" s="1" t="s">
        <v>87</v>
      </c>
      <c r="K758" s="3">
        <v>4.3499999999999996</v>
      </c>
      <c r="L758">
        <v>5</v>
      </c>
      <c r="M758" s="3">
        <v>21.75</v>
      </c>
      <c r="N758" s="1" t="s">
        <v>21</v>
      </c>
      <c r="O758" s="1" t="s">
        <v>37</v>
      </c>
    </row>
    <row r="759" spans="1:15" x14ac:dyDescent="0.3">
      <c r="A759" s="1" t="s">
        <v>2840</v>
      </c>
      <c r="B759" s="2">
        <v>45719</v>
      </c>
      <c r="C759" s="1" t="s">
        <v>6667</v>
      </c>
      <c r="D759" s="1" t="s">
        <v>15</v>
      </c>
      <c r="E759">
        <v>2025</v>
      </c>
      <c r="F759" s="1" t="s">
        <v>305</v>
      </c>
      <c r="G759" s="1" t="s">
        <v>2841</v>
      </c>
      <c r="H759" s="1" t="s">
        <v>2707</v>
      </c>
      <c r="I759" s="1" t="s">
        <v>2708</v>
      </c>
      <c r="J759" s="1" t="s">
        <v>20</v>
      </c>
      <c r="K759" s="3">
        <v>48.71</v>
      </c>
      <c r="L759">
        <v>5</v>
      </c>
      <c r="M759" s="3">
        <v>243.55</v>
      </c>
      <c r="N759" s="1" t="s">
        <v>21</v>
      </c>
      <c r="O759" s="1" t="s">
        <v>37</v>
      </c>
    </row>
    <row r="760" spans="1:15" x14ac:dyDescent="0.3">
      <c r="A760" s="1" t="s">
        <v>2842</v>
      </c>
      <c r="B760" s="2">
        <v>45047</v>
      </c>
      <c r="C760" s="1" t="s">
        <v>6667</v>
      </c>
      <c r="D760" s="1" t="s">
        <v>46</v>
      </c>
      <c r="E760">
        <v>2023</v>
      </c>
      <c r="F760" s="1" t="s">
        <v>1058</v>
      </c>
      <c r="G760" s="1" t="s">
        <v>2843</v>
      </c>
      <c r="H760" s="1" t="s">
        <v>2844</v>
      </c>
      <c r="I760" s="1" t="s">
        <v>2845</v>
      </c>
      <c r="J760" s="1" t="s">
        <v>87</v>
      </c>
      <c r="K760" s="3">
        <v>38.36</v>
      </c>
      <c r="L760">
        <v>4</v>
      </c>
      <c r="M760" s="3">
        <v>153.44</v>
      </c>
      <c r="N760" s="1" t="s">
        <v>6669</v>
      </c>
      <c r="O760" s="1" t="s">
        <v>37</v>
      </c>
    </row>
    <row r="761" spans="1:15" x14ac:dyDescent="0.3">
      <c r="A761" s="1" t="s">
        <v>2846</v>
      </c>
      <c r="B761" s="2">
        <v>45031</v>
      </c>
      <c r="C761" s="1" t="s">
        <v>6673</v>
      </c>
      <c r="D761" s="1" t="s">
        <v>82</v>
      </c>
      <c r="E761">
        <v>2023</v>
      </c>
      <c r="F761" s="1" t="s">
        <v>2035</v>
      </c>
      <c r="G761" s="1" t="s">
        <v>2036</v>
      </c>
      <c r="H761" s="1" t="s">
        <v>2830</v>
      </c>
      <c r="I761" s="1" t="s">
        <v>2831</v>
      </c>
      <c r="J761" s="1" t="s">
        <v>70</v>
      </c>
      <c r="K761" s="3">
        <v>53.05</v>
      </c>
      <c r="L761">
        <v>4</v>
      </c>
      <c r="M761" s="3">
        <v>212.2</v>
      </c>
      <c r="N761" s="1" t="s">
        <v>21</v>
      </c>
      <c r="O761" s="1" t="s">
        <v>30</v>
      </c>
    </row>
    <row r="762" spans="1:15" x14ac:dyDescent="0.3">
      <c r="A762" s="1" t="s">
        <v>2847</v>
      </c>
      <c r="B762" s="2">
        <v>44976</v>
      </c>
      <c r="C762" s="1" t="s">
        <v>6666</v>
      </c>
      <c r="D762" s="1" t="s">
        <v>39</v>
      </c>
      <c r="E762">
        <v>2023</v>
      </c>
      <c r="F762" s="1" t="s">
        <v>2848</v>
      </c>
      <c r="G762" s="1" t="s">
        <v>2849</v>
      </c>
      <c r="H762" s="1" t="s">
        <v>2796</v>
      </c>
      <c r="I762" s="1" t="s">
        <v>2797</v>
      </c>
      <c r="J762" s="1" t="s">
        <v>20</v>
      </c>
      <c r="K762" s="3">
        <v>30.67</v>
      </c>
      <c r="L762">
        <v>4</v>
      </c>
      <c r="M762" s="3">
        <v>122.68</v>
      </c>
      <c r="N762" s="1" t="s">
        <v>21</v>
      </c>
      <c r="O762" s="1" t="s">
        <v>22</v>
      </c>
    </row>
    <row r="763" spans="1:15" x14ac:dyDescent="0.3">
      <c r="A763" s="1" t="s">
        <v>2850</v>
      </c>
      <c r="B763" s="2">
        <v>45180</v>
      </c>
      <c r="C763" s="1" t="s">
        <v>6667</v>
      </c>
      <c r="D763" s="1" t="s">
        <v>60</v>
      </c>
      <c r="E763">
        <v>2023</v>
      </c>
      <c r="F763" s="1" t="s">
        <v>921</v>
      </c>
      <c r="G763" s="1" t="s">
        <v>2851</v>
      </c>
      <c r="H763" s="1" t="s">
        <v>1165</v>
      </c>
      <c r="I763" s="1" t="s">
        <v>2852</v>
      </c>
      <c r="J763" s="1" t="s">
        <v>51</v>
      </c>
      <c r="K763" s="3">
        <v>33.78</v>
      </c>
      <c r="L763">
        <v>1</v>
      </c>
      <c r="M763" s="3">
        <v>33.78</v>
      </c>
      <c r="N763" s="1" t="s">
        <v>21</v>
      </c>
      <c r="O763" s="1" t="s">
        <v>95</v>
      </c>
    </row>
    <row r="764" spans="1:15" x14ac:dyDescent="0.3">
      <c r="A764" s="1" t="s">
        <v>2853</v>
      </c>
      <c r="B764" s="2">
        <v>44871</v>
      </c>
      <c r="C764" s="1" t="s">
        <v>6666</v>
      </c>
      <c r="D764" s="1" t="s">
        <v>54</v>
      </c>
      <c r="E764">
        <v>2022</v>
      </c>
      <c r="F764" s="1" t="s">
        <v>636</v>
      </c>
      <c r="G764" s="1" t="s">
        <v>637</v>
      </c>
      <c r="H764" s="1" t="s">
        <v>310</v>
      </c>
      <c r="I764" s="1" t="s">
        <v>311</v>
      </c>
      <c r="J764" s="1" t="s">
        <v>70</v>
      </c>
      <c r="K764" s="3">
        <v>41.61</v>
      </c>
      <c r="L764">
        <v>3</v>
      </c>
      <c r="M764" s="3">
        <v>124.83</v>
      </c>
      <c r="N764" s="1" t="s">
        <v>21</v>
      </c>
      <c r="O764" s="1" t="s">
        <v>30</v>
      </c>
    </row>
    <row r="765" spans="1:15" x14ac:dyDescent="0.3">
      <c r="A765" s="1" t="s">
        <v>2854</v>
      </c>
      <c r="B765" s="2">
        <v>45693</v>
      </c>
      <c r="C765" s="1" t="s">
        <v>6670</v>
      </c>
      <c r="D765" s="1" t="s">
        <v>39</v>
      </c>
      <c r="E765">
        <v>2025</v>
      </c>
      <c r="F765" s="1" t="s">
        <v>2855</v>
      </c>
      <c r="G765" s="1" t="s">
        <v>2856</v>
      </c>
      <c r="H765" s="1" t="s">
        <v>540</v>
      </c>
      <c r="I765" s="1" t="s">
        <v>2857</v>
      </c>
      <c r="J765" s="1" t="s">
        <v>20</v>
      </c>
      <c r="K765" s="3">
        <v>47.02</v>
      </c>
      <c r="L765">
        <v>5</v>
      </c>
      <c r="M765" s="3">
        <v>235.1</v>
      </c>
      <c r="N765" s="1" t="s">
        <v>6669</v>
      </c>
      <c r="O765" s="1" t="s">
        <v>80</v>
      </c>
    </row>
    <row r="766" spans="1:15" x14ac:dyDescent="0.3">
      <c r="A766" s="1" t="s">
        <v>2858</v>
      </c>
      <c r="B766" s="2">
        <v>44821</v>
      </c>
      <c r="C766" s="1" t="s">
        <v>6673</v>
      </c>
      <c r="D766" s="1" t="s">
        <v>60</v>
      </c>
      <c r="E766">
        <v>2022</v>
      </c>
      <c r="F766" s="1" t="s">
        <v>1002</v>
      </c>
      <c r="G766" s="1" t="s">
        <v>2859</v>
      </c>
      <c r="H766" s="1" t="s">
        <v>1646</v>
      </c>
      <c r="I766" s="1" t="s">
        <v>1647</v>
      </c>
      <c r="J766" s="1" t="s">
        <v>20</v>
      </c>
      <c r="K766" s="3">
        <v>39.340000000000003</v>
      </c>
      <c r="L766">
        <v>5</v>
      </c>
      <c r="M766" s="3">
        <v>196.7</v>
      </c>
      <c r="N766" s="1" t="s">
        <v>29</v>
      </c>
      <c r="O766" s="1" t="s">
        <v>30</v>
      </c>
    </row>
    <row r="767" spans="1:15" x14ac:dyDescent="0.3">
      <c r="A767" s="1" t="s">
        <v>2860</v>
      </c>
      <c r="B767" s="2">
        <v>45619</v>
      </c>
      <c r="C767" s="1" t="s">
        <v>6673</v>
      </c>
      <c r="D767" s="1" t="s">
        <v>54</v>
      </c>
      <c r="E767">
        <v>2024</v>
      </c>
      <c r="F767" s="1" t="s">
        <v>1549</v>
      </c>
      <c r="G767" s="1" t="s">
        <v>2861</v>
      </c>
      <c r="H767" s="1" t="s">
        <v>2862</v>
      </c>
      <c r="I767" s="1" t="s">
        <v>2863</v>
      </c>
      <c r="J767" s="1" t="s">
        <v>51</v>
      </c>
      <c r="K767" s="3">
        <v>23.59</v>
      </c>
      <c r="L767">
        <v>3</v>
      </c>
      <c r="M767" s="3">
        <v>70.77</v>
      </c>
      <c r="N767" s="1" t="s">
        <v>21</v>
      </c>
      <c r="O767" s="1" t="s">
        <v>44</v>
      </c>
    </row>
    <row r="768" spans="1:15" x14ac:dyDescent="0.3">
      <c r="A768" s="1" t="s">
        <v>2864</v>
      </c>
      <c r="B768" s="2">
        <v>45227</v>
      </c>
      <c r="C768" s="1" t="s">
        <v>6673</v>
      </c>
      <c r="D768" s="1" t="s">
        <v>133</v>
      </c>
      <c r="E768">
        <v>2023</v>
      </c>
      <c r="F768" s="1" t="s">
        <v>1564</v>
      </c>
      <c r="G768" s="1" t="s">
        <v>2865</v>
      </c>
      <c r="H768" s="1" t="s">
        <v>1361</v>
      </c>
      <c r="I768" s="1" t="s">
        <v>1362</v>
      </c>
      <c r="J768" s="1" t="s">
        <v>87</v>
      </c>
      <c r="K768" s="3">
        <v>56.95</v>
      </c>
      <c r="L768">
        <v>3</v>
      </c>
      <c r="M768" s="3">
        <v>170.85</v>
      </c>
      <c r="N768" s="1" t="s">
        <v>21</v>
      </c>
      <c r="O768" s="1" t="s">
        <v>193</v>
      </c>
    </row>
    <row r="769" spans="1:15" x14ac:dyDescent="0.3">
      <c r="A769" s="1" t="s">
        <v>2866</v>
      </c>
      <c r="B769" s="2">
        <v>45402</v>
      </c>
      <c r="C769" s="1" t="s">
        <v>6673</v>
      </c>
      <c r="D769" s="1" t="s">
        <v>82</v>
      </c>
      <c r="E769">
        <v>2024</v>
      </c>
      <c r="F769" s="1" t="s">
        <v>2353</v>
      </c>
      <c r="G769" s="1" t="s">
        <v>2354</v>
      </c>
      <c r="H769" s="1" t="s">
        <v>2517</v>
      </c>
      <c r="I769" s="1" t="s">
        <v>2867</v>
      </c>
      <c r="J769" s="1" t="s">
        <v>70</v>
      </c>
      <c r="K769" s="3">
        <v>34.35</v>
      </c>
      <c r="L769">
        <v>1</v>
      </c>
      <c r="M769" s="3">
        <v>34.35</v>
      </c>
      <c r="N769" s="1" t="s">
        <v>6669</v>
      </c>
      <c r="O769" s="1" t="s">
        <v>44</v>
      </c>
    </row>
    <row r="770" spans="1:15" x14ac:dyDescent="0.3">
      <c r="A770" s="1" t="s">
        <v>2868</v>
      </c>
      <c r="B770" s="2">
        <v>45221</v>
      </c>
      <c r="C770" s="1" t="s">
        <v>6666</v>
      </c>
      <c r="D770" s="1" t="s">
        <v>133</v>
      </c>
      <c r="E770">
        <v>2023</v>
      </c>
      <c r="F770" s="1" t="s">
        <v>666</v>
      </c>
      <c r="G770" s="1" t="s">
        <v>667</v>
      </c>
      <c r="H770" s="1" t="s">
        <v>568</v>
      </c>
      <c r="I770" s="1" t="s">
        <v>965</v>
      </c>
      <c r="J770" s="1" t="s">
        <v>87</v>
      </c>
      <c r="K770" s="3">
        <v>48.96</v>
      </c>
      <c r="L770">
        <v>2</v>
      </c>
      <c r="M770" s="3">
        <v>97.92</v>
      </c>
      <c r="N770" s="1" t="s">
        <v>6669</v>
      </c>
      <c r="O770" s="1" t="s">
        <v>193</v>
      </c>
    </row>
    <row r="771" spans="1:15" x14ac:dyDescent="0.3">
      <c r="A771" s="1" t="s">
        <v>2869</v>
      </c>
      <c r="B771" s="2">
        <v>45890</v>
      </c>
      <c r="C771" s="1" t="s">
        <v>6672</v>
      </c>
      <c r="D771" s="1" t="s">
        <v>90</v>
      </c>
      <c r="E771">
        <v>2025</v>
      </c>
      <c r="F771" s="1" t="s">
        <v>2870</v>
      </c>
      <c r="G771" s="1" t="s">
        <v>2871</v>
      </c>
      <c r="H771" s="1" t="s">
        <v>2872</v>
      </c>
      <c r="I771" s="1" t="s">
        <v>2873</v>
      </c>
      <c r="J771" s="1" t="s">
        <v>20</v>
      </c>
      <c r="K771" s="3">
        <v>20.079999999999998</v>
      </c>
      <c r="L771">
        <v>2</v>
      </c>
      <c r="M771" s="3">
        <v>40.159999999999997</v>
      </c>
      <c r="N771" s="1" t="s">
        <v>21</v>
      </c>
      <c r="O771" s="1" t="s">
        <v>37</v>
      </c>
    </row>
    <row r="772" spans="1:15" x14ac:dyDescent="0.3">
      <c r="A772" s="1" t="s">
        <v>2874</v>
      </c>
      <c r="B772" s="2">
        <v>45591</v>
      </c>
      <c r="C772" s="1" t="s">
        <v>6673</v>
      </c>
      <c r="D772" s="1" t="s">
        <v>133</v>
      </c>
      <c r="E772">
        <v>2024</v>
      </c>
      <c r="F772" s="1" t="s">
        <v>2875</v>
      </c>
      <c r="G772" s="1" t="s">
        <v>2876</v>
      </c>
      <c r="H772" s="1" t="s">
        <v>2877</v>
      </c>
      <c r="I772" s="1" t="s">
        <v>2878</v>
      </c>
      <c r="J772" s="1" t="s">
        <v>51</v>
      </c>
      <c r="K772" s="3">
        <v>24.05</v>
      </c>
      <c r="L772">
        <v>5</v>
      </c>
      <c r="M772" s="3">
        <v>120.25</v>
      </c>
      <c r="N772" s="1" t="s">
        <v>88</v>
      </c>
      <c r="O772" s="1" t="s">
        <v>44</v>
      </c>
    </row>
    <row r="773" spans="1:15" x14ac:dyDescent="0.3">
      <c r="A773" s="1" t="s">
        <v>2879</v>
      </c>
      <c r="B773" s="2">
        <v>44962</v>
      </c>
      <c r="C773" s="1" t="s">
        <v>6666</v>
      </c>
      <c r="D773" s="1" t="s">
        <v>39</v>
      </c>
      <c r="E773">
        <v>2023</v>
      </c>
      <c r="F773" s="1" t="s">
        <v>2406</v>
      </c>
      <c r="G773" s="1" t="s">
        <v>2407</v>
      </c>
      <c r="H773" s="1" t="s">
        <v>1934</v>
      </c>
      <c r="I773" s="1" t="s">
        <v>1935</v>
      </c>
      <c r="J773" s="1" t="s">
        <v>20</v>
      </c>
      <c r="K773" s="3">
        <v>40.770000000000003</v>
      </c>
      <c r="L773">
        <v>4</v>
      </c>
      <c r="M773" s="3">
        <v>163.08000000000001</v>
      </c>
      <c r="N773" s="1" t="s">
        <v>21</v>
      </c>
      <c r="O773" s="1" t="s">
        <v>37</v>
      </c>
    </row>
    <row r="774" spans="1:15" x14ac:dyDescent="0.3">
      <c r="A774" s="1" t="s">
        <v>2880</v>
      </c>
      <c r="B774" s="2">
        <v>44947</v>
      </c>
      <c r="C774" s="1" t="s">
        <v>6673</v>
      </c>
      <c r="D774" s="1" t="s">
        <v>210</v>
      </c>
      <c r="E774">
        <v>2023</v>
      </c>
      <c r="F774" s="1" t="s">
        <v>290</v>
      </c>
      <c r="G774" s="1" t="s">
        <v>291</v>
      </c>
      <c r="H774" s="1" t="s">
        <v>2881</v>
      </c>
      <c r="I774" s="1" t="s">
        <v>2882</v>
      </c>
      <c r="J774" s="1" t="s">
        <v>70</v>
      </c>
      <c r="K774" s="3">
        <v>15.14</v>
      </c>
      <c r="L774">
        <v>1</v>
      </c>
      <c r="M774" s="3">
        <v>15.14</v>
      </c>
      <c r="N774" s="1" t="s">
        <v>88</v>
      </c>
      <c r="O774" s="1" t="s">
        <v>52</v>
      </c>
    </row>
    <row r="775" spans="1:15" x14ac:dyDescent="0.3">
      <c r="A775" s="1" t="s">
        <v>2883</v>
      </c>
      <c r="B775" s="2">
        <v>45501</v>
      </c>
      <c r="C775" s="1" t="s">
        <v>6666</v>
      </c>
      <c r="D775" s="1" t="s">
        <v>32</v>
      </c>
      <c r="E775">
        <v>2024</v>
      </c>
      <c r="F775" s="1" t="s">
        <v>2884</v>
      </c>
      <c r="G775" s="1" t="s">
        <v>2885</v>
      </c>
      <c r="H775" s="1" t="s">
        <v>2886</v>
      </c>
      <c r="I775" s="1" t="s">
        <v>2887</v>
      </c>
      <c r="J775" s="1" t="s">
        <v>87</v>
      </c>
      <c r="K775" s="3">
        <v>14.96</v>
      </c>
      <c r="L775">
        <v>4</v>
      </c>
      <c r="M775" s="3">
        <v>59.84</v>
      </c>
      <c r="N775" s="1" t="s">
        <v>21</v>
      </c>
      <c r="O775" s="1" t="s">
        <v>22</v>
      </c>
    </row>
    <row r="776" spans="1:15" x14ac:dyDescent="0.3">
      <c r="A776" s="1" t="s">
        <v>2888</v>
      </c>
      <c r="B776" s="2">
        <v>45399</v>
      </c>
      <c r="C776" s="1" t="s">
        <v>6670</v>
      </c>
      <c r="D776" s="1" t="s">
        <v>82</v>
      </c>
      <c r="E776">
        <v>2024</v>
      </c>
      <c r="F776" s="1" t="s">
        <v>1804</v>
      </c>
      <c r="G776" s="1" t="s">
        <v>1805</v>
      </c>
      <c r="H776" s="1" t="s">
        <v>2889</v>
      </c>
      <c r="I776" s="1" t="s">
        <v>2890</v>
      </c>
      <c r="J776" s="1" t="s">
        <v>20</v>
      </c>
      <c r="K776" s="3">
        <v>19.059999999999999</v>
      </c>
      <c r="L776">
        <v>4</v>
      </c>
      <c r="M776" s="3">
        <v>76.239999999999995</v>
      </c>
      <c r="N776" s="1" t="s">
        <v>21</v>
      </c>
      <c r="O776" s="1" t="s">
        <v>30</v>
      </c>
    </row>
    <row r="777" spans="1:15" x14ac:dyDescent="0.3">
      <c r="A777" s="1" t="s">
        <v>2891</v>
      </c>
      <c r="B777" s="2">
        <v>44848</v>
      </c>
      <c r="C777" s="1" t="s">
        <v>6668</v>
      </c>
      <c r="D777" s="1" t="s">
        <v>133</v>
      </c>
      <c r="E777">
        <v>2022</v>
      </c>
      <c r="F777" s="1" t="s">
        <v>881</v>
      </c>
      <c r="G777" s="1" t="s">
        <v>882</v>
      </c>
      <c r="H777" s="1" t="s">
        <v>923</v>
      </c>
      <c r="I777" s="1" t="s">
        <v>924</v>
      </c>
      <c r="J777" s="1" t="s">
        <v>20</v>
      </c>
      <c r="K777" s="3">
        <v>23.97</v>
      </c>
      <c r="L777">
        <v>4</v>
      </c>
      <c r="M777" s="3">
        <v>95.88</v>
      </c>
      <c r="N777" s="1" t="s">
        <v>21</v>
      </c>
      <c r="O777" s="1" t="s">
        <v>193</v>
      </c>
    </row>
    <row r="778" spans="1:15" x14ac:dyDescent="0.3">
      <c r="A778" s="1" t="s">
        <v>2892</v>
      </c>
      <c r="B778" s="2">
        <v>45614</v>
      </c>
      <c r="C778" s="1" t="s">
        <v>6667</v>
      </c>
      <c r="D778" s="1" t="s">
        <v>54</v>
      </c>
      <c r="E778">
        <v>2024</v>
      </c>
      <c r="F778" s="1" t="s">
        <v>819</v>
      </c>
      <c r="G778" s="1" t="s">
        <v>1118</v>
      </c>
      <c r="H778" s="1" t="s">
        <v>2893</v>
      </c>
      <c r="I778" s="1" t="s">
        <v>2894</v>
      </c>
      <c r="J778" s="1" t="s">
        <v>51</v>
      </c>
      <c r="K778" s="3">
        <v>49.82</v>
      </c>
      <c r="L778">
        <v>4</v>
      </c>
      <c r="M778" s="3">
        <v>199.28</v>
      </c>
      <c r="N778" s="1" t="s">
        <v>29</v>
      </c>
      <c r="O778" s="1" t="s">
        <v>44</v>
      </c>
    </row>
    <row r="779" spans="1:15" x14ac:dyDescent="0.3">
      <c r="A779" s="1" t="s">
        <v>2895</v>
      </c>
      <c r="B779" s="2">
        <v>45078</v>
      </c>
      <c r="C779" s="1" t="s">
        <v>6672</v>
      </c>
      <c r="D779" s="1" t="s">
        <v>24</v>
      </c>
      <c r="E779">
        <v>2023</v>
      </c>
      <c r="F779" s="1" t="s">
        <v>918</v>
      </c>
      <c r="G779" s="1" t="s">
        <v>919</v>
      </c>
      <c r="H779" s="1" t="s">
        <v>332</v>
      </c>
      <c r="I779" s="1" t="s">
        <v>333</v>
      </c>
      <c r="J779" s="1" t="s">
        <v>70</v>
      </c>
      <c r="K779" s="3">
        <v>38.49</v>
      </c>
      <c r="L779">
        <v>4</v>
      </c>
      <c r="M779" s="3">
        <v>153.96</v>
      </c>
      <c r="N779" s="1" t="s">
        <v>6669</v>
      </c>
      <c r="O779" s="1" t="s">
        <v>37</v>
      </c>
    </row>
    <row r="780" spans="1:15" x14ac:dyDescent="0.3">
      <c r="A780" s="1" t="s">
        <v>2896</v>
      </c>
      <c r="B780" s="2">
        <v>44968</v>
      </c>
      <c r="C780" s="1" t="s">
        <v>6673</v>
      </c>
      <c r="D780" s="1" t="s">
        <v>39</v>
      </c>
      <c r="E780">
        <v>2023</v>
      </c>
      <c r="F780" s="1" t="s">
        <v>1621</v>
      </c>
      <c r="G780" s="1" t="s">
        <v>1622</v>
      </c>
      <c r="H780" s="1" t="s">
        <v>2106</v>
      </c>
      <c r="I780" s="1" t="s">
        <v>2897</v>
      </c>
      <c r="J780" s="1" t="s">
        <v>70</v>
      </c>
      <c r="K780" s="3">
        <v>9.41</v>
      </c>
      <c r="L780">
        <v>4</v>
      </c>
      <c r="M780" s="3">
        <v>37.64</v>
      </c>
      <c r="N780" s="1" t="s">
        <v>6669</v>
      </c>
      <c r="O780" s="1" t="s">
        <v>95</v>
      </c>
    </row>
    <row r="781" spans="1:15" x14ac:dyDescent="0.3">
      <c r="A781" s="1" t="s">
        <v>2898</v>
      </c>
      <c r="B781" s="2">
        <v>45661</v>
      </c>
      <c r="C781" s="1" t="s">
        <v>6673</v>
      </c>
      <c r="D781" s="1" t="s">
        <v>210</v>
      </c>
      <c r="E781">
        <v>2025</v>
      </c>
      <c r="F781" s="1" t="s">
        <v>499</v>
      </c>
      <c r="G781" s="1" t="s">
        <v>500</v>
      </c>
      <c r="H781" s="1" t="s">
        <v>161</v>
      </c>
      <c r="I781" s="1" t="s">
        <v>162</v>
      </c>
      <c r="J781" s="1" t="s">
        <v>51</v>
      </c>
      <c r="K781" s="3">
        <v>35.549999999999997</v>
      </c>
      <c r="L781">
        <v>3</v>
      </c>
      <c r="M781" s="3">
        <v>106.65</v>
      </c>
      <c r="N781" s="1" t="s">
        <v>21</v>
      </c>
      <c r="O781" s="1" t="s">
        <v>22</v>
      </c>
    </row>
    <row r="782" spans="1:15" x14ac:dyDescent="0.3">
      <c r="A782" s="1" t="s">
        <v>2899</v>
      </c>
      <c r="B782" s="2">
        <v>45726</v>
      </c>
      <c r="C782" s="1" t="s">
        <v>6667</v>
      </c>
      <c r="D782" s="1" t="s">
        <v>15</v>
      </c>
      <c r="E782">
        <v>2025</v>
      </c>
      <c r="F782" s="1" t="s">
        <v>2206</v>
      </c>
      <c r="G782" s="1" t="s">
        <v>2748</v>
      </c>
      <c r="H782" s="1" t="s">
        <v>2900</v>
      </c>
      <c r="I782" s="1" t="s">
        <v>2901</v>
      </c>
      <c r="J782" s="1" t="s">
        <v>87</v>
      </c>
      <c r="K782" s="3">
        <v>24.56</v>
      </c>
      <c r="L782">
        <v>2</v>
      </c>
      <c r="M782" s="3">
        <v>49.12</v>
      </c>
      <c r="N782" s="1" t="s">
        <v>6669</v>
      </c>
      <c r="O782" s="1" t="s">
        <v>22</v>
      </c>
    </row>
    <row r="783" spans="1:15" x14ac:dyDescent="0.3">
      <c r="A783" s="1" t="s">
        <v>2902</v>
      </c>
      <c r="B783" s="2">
        <v>45877</v>
      </c>
      <c r="C783" s="1" t="s">
        <v>6668</v>
      </c>
      <c r="D783" s="1" t="s">
        <v>90</v>
      </c>
      <c r="E783">
        <v>2025</v>
      </c>
      <c r="F783" s="1" t="s">
        <v>898</v>
      </c>
      <c r="G783" s="1" t="s">
        <v>2903</v>
      </c>
      <c r="H783" s="1" t="s">
        <v>767</v>
      </c>
      <c r="I783" s="1" t="s">
        <v>2904</v>
      </c>
      <c r="J783" s="1" t="s">
        <v>51</v>
      </c>
      <c r="K783" s="3">
        <v>25.15</v>
      </c>
      <c r="L783">
        <v>4</v>
      </c>
      <c r="M783" s="3">
        <v>100.6</v>
      </c>
      <c r="N783" s="1" t="s">
        <v>21</v>
      </c>
      <c r="O783" s="1" t="s">
        <v>22</v>
      </c>
    </row>
    <row r="784" spans="1:15" x14ac:dyDescent="0.3">
      <c r="A784" s="1" t="s">
        <v>2905</v>
      </c>
      <c r="B784" s="2">
        <v>45515</v>
      </c>
      <c r="C784" s="1" t="s">
        <v>6666</v>
      </c>
      <c r="D784" s="1" t="s">
        <v>90</v>
      </c>
      <c r="E784">
        <v>2024</v>
      </c>
      <c r="F784" s="1" t="s">
        <v>2906</v>
      </c>
      <c r="G784" s="1" t="s">
        <v>2907</v>
      </c>
      <c r="H784" s="1" t="s">
        <v>1428</v>
      </c>
      <c r="I784" s="1" t="s">
        <v>2908</v>
      </c>
      <c r="J784" s="1" t="s">
        <v>20</v>
      </c>
      <c r="K784" s="3">
        <v>16.14</v>
      </c>
      <c r="L784">
        <v>1</v>
      </c>
      <c r="M784" s="3">
        <v>16.14</v>
      </c>
      <c r="N784" s="1" t="s">
        <v>29</v>
      </c>
      <c r="O784" s="1" t="s">
        <v>30</v>
      </c>
    </row>
    <row r="785" spans="1:15" x14ac:dyDescent="0.3">
      <c r="A785" s="1" t="s">
        <v>2909</v>
      </c>
      <c r="B785" s="2">
        <v>45477</v>
      </c>
      <c r="C785" s="1" t="s">
        <v>6672</v>
      </c>
      <c r="D785" s="1" t="s">
        <v>32</v>
      </c>
      <c r="E785">
        <v>2024</v>
      </c>
      <c r="F785" s="1" t="s">
        <v>732</v>
      </c>
      <c r="G785" s="1" t="s">
        <v>2520</v>
      </c>
      <c r="H785" s="1" t="s">
        <v>1287</v>
      </c>
      <c r="I785" s="1" t="s">
        <v>1288</v>
      </c>
      <c r="J785" s="1" t="s">
        <v>20</v>
      </c>
      <c r="K785" s="3">
        <v>10.45</v>
      </c>
      <c r="L785">
        <v>4</v>
      </c>
      <c r="M785" s="3">
        <v>41.8</v>
      </c>
      <c r="N785" s="1" t="s">
        <v>6669</v>
      </c>
      <c r="O785" s="1" t="s">
        <v>37</v>
      </c>
    </row>
    <row r="786" spans="1:15" x14ac:dyDescent="0.3">
      <c r="A786" s="1" t="s">
        <v>2910</v>
      </c>
      <c r="B786" s="2">
        <v>45631</v>
      </c>
      <c r="C786" s="1" t="s">
        <v>6672</v>
      </c>
      <c r="D786" s="1" t="s">
        <v>107</v>
      </c>
      <c r="E786">
        <v>2024</v>
      </c>
      <c r="F786" s="1" t="s">
        <v>305</v>
      </c>
      <c r="G786" s="1" t="s">
        <v>2040</v>
      </c>
      <c r="H786" s="1" t="s">
        <v>2182</v>
      </c>
      <c r="I786" s="1" t="s">
        <v>2911</v>
      </c>
      <c r="J786" s="1" t="s">
        <v>20</v>
      </c>
      <c r="K786" s="3">
        <v>45.98</v>
      </c>
      <c r="L786">
        <v>4</v>
      </c>
      <c r="M786" s="3">
        <v>183.92</v>
      </c>
      <c r="N786" s="1" t="s">
        <v>6669</v>
      </c>
      <c r="O786" s="1" t="s">
        <v>22</v>
      </c>
    </row>
    <row r="787" spans="1:15" x14ac:dyDescent="0.3">
      <c r="A787" s="1" t="s">
        <v>2912</v>
      </c>
      <c r="B787" s="2">
        <v>45412</v>
      </c>
      <c r="C787" s="1" t="s">
        <v>6671</v>
      </c>
      <c r="D787" s="1" t="s">
        <v>82</v>
      </c>
      <c r="E787">
        <v>2024</v>
      </c>
      <c r="F787" s="1" t="s">
        <v>1066</v>
      </c>
      <c r="G787" s="1" t="s">
        <v>1067</v>
      </c>
      <c r="H787" s="1" t="s">
        <v>2913</v>
      </c>
      <c r="I787" s="1" t="s">
        <v>2914</v>
      </c>
      <c r="J787" s="1" t="s">
        <v>70</v>
      </c>
      <c r="K787" s="3">
        <v>51.32</v>
      </c>
      <c r="L787">
        <v>1</v>
      </c>
      <c r="M787" s="3">
        <v>51.32</v>
      </c>
      <c r="N787" s="1" t="s">
        <v>21</v>
      </c>
      <c r="O787" s="1" t="s">
        <v>30</v>
      </c>
    </row>
    <row r="788" spans="1:15" x14ac:dyDescent="0.3">
      <c r="A788" s="1" t="s">
        <v>2915</v>
      </c>
      <c r="B788" s="2">
        <v>45872</v>
      </c>
      <c r="C788" s="1" t="s">
        <v>6666</v>
      </c>
      <c r="D788" s="1" t="s">
        <v>90</v>
      </c>
      <c r="E788">
        <v>2025</v>
      </c>
      <c r="F788" s="1" t="s">
        <v>2149</v>
      </c>
      <c r="G788" s="1" t="s">
        <v>2916</v>
      </c>
      <c r="H788" s="1" t="s">
        <v>2019</v>
      </c>
      <c r="I788" s="1" t="s">
        <v>2917</v>
      </c>
      <c r="J788" s="1" t="s">
        <v>20</v>
      </c>
      <c r="K788" s="3">
        <v>33.340000000000003</v>
      </c>
      <c r="L788">
        <v>2</v>
      </c>
      <c r="M788" s="3">
        <v>66.680000000000007</v>
      </c>
      <c r="N788" s="1" t="s">
        <v>21</v>
      </c>
      <c r="O788" s="1" t="s">
        <v>80</v>
      </c>
    </row>
    <row r="789" spans="1:15" x14ac:dyDescent="0.3">
      <c r="A789" s="1" t="s">
        <v>2918</v>
      </c>
      <c r="B789" s="2">
        <v>45583</v>
      </c>
      <c r="C789" s="1" t="s">
        <v>6668</v>
      </c>
      <c r="D789" s="1" t="s">
        <v>133</v>
      </c>
      <c r="E789">
        <v>2024</v>
      </c>
      <c r="F789" s="1" t="s">
        <v>2919</v>
      </c>
      <c r="G789" s="1" t="s">
        <v>2920</v>
      </c>
      <c r="H789" s="1" t="s">
        <v>2517</v>
      </c>
      <c r="I789" s="1" t="s">
        <v>2867</v>
      </c>
      <c r="J789" s="1" t="s">
        <v>51</v>
      </c>
      <c r="K789" s="3">
        <v>29.59</v>
      </c>
      <c r="L789">
        <v>1</v>
      </c>
      <c r="M789" s="3">
        <v>29.59</v>
      </c>
      <c r="N789" s="1" t="s">
        <v>6669</v>
      </c>
      <c r="O789" s="1" t="s">
        <v>95</v>
      </c>
    </row>
    <row r="790" spans="1:15" x14ac:dyDescent="0.3">
      <c r="A790" s="1" t="s">
        <v>2921</v>
      </c>
      <c r="B790" s="2">
        <v>45461</v>
      </c>
      <c r="C790" s="1" t="s">
        <v>6671</v>
      </c>
      <c r="D790" s="1" t="s">
        <v>24</v>
      </c>
      <c r="E790">
        <v>2024</v>
      </c>
      <c r="F790" s="1" t="s">
        <v>414</v>
      </c>
      <c r="G790" s="1" t="s">
        <v>2922</v>
      </c>
      <c r="H790" s="1" t="s">
        <v>593</v>
      </c>
      <c r="I790" s="1" t="s">
        <v>2923</v>
      </c>
      <c r="J790" s="1" t="s">
        <v>87</v>
      </c>
      <c r="K790" s="3">
        <v>52.43</v>
      </c>
      <c r="L790">
        <v>5</v>
      </c>
      <c r="M790" s="3">
        <v>262.14999999999998</v>
      </c>
      <c r="N790" s="1" t="s">
        <v>21</v>
      </c>
      <c r="O790" s="1" t="s">
        <v>193</v>
      </c>
    </row>
    <row r="791" spans="1:15" x14ac:dyDescent="0.3">
      <c r="A791" s="1" t="s">
        <v>2924</v>
      </c>
      <c r="B791" s="2">
        <v>45040</v>
      </c>
      <c r="C791" s="1" t="s">
        <v>6667</v>
      </c>
      <c r="D791" s="1" t="s">
        <v>82</v>
      </c>
      <c r="E791">
        <v>2023</v>
      </c>
      <c r="F791" s="1" t="s">
        <v>1474</v>
      </c>
      <c r="G791" s="1" t="s">
        <v>1475</v>
      </c>
      <c r="H791" s="1" t="s">
        <v>450</v>
      </c>
      <c r="I791" s="1" t="s">
        <v>2925</v>
      </c>
      <c r="J791" s="1" t="s">
        <v>87</v>
      </c>
      <c r="K791" s="3">
        <v>11.34</v>
      </c>
      <c r="L791">
        <v>2</v>
      </c>
      <c r="M791" s="3">
        <v>22.68</v>
      </c>
      <c r="N791" s="1" t="s">
        <v>21</v>
      </c>
      <c r="O791" s="1" t="s">
        <v>22</v>
      </c>
    </row>
    <row r="792" spans="1:15" x14ac:dyDescent="0.3">
      <c r="A792" s="1" t="s">
        <v>2926</v>
      </c>
      <c r="B792" s="2">
        <v>45548</v>
      </c>
      <c r="C792" s="1" t="s">
        <v>6668</v>
      </c>
      <c r="D792" s="1" t="s">
        <v>60</v>
      </c>
      <c r="E792">
        <v>2024</v>
      </c>
      <c r="F792" s="1" t="s">
        <v>1793</v>
      </c>
      <c r="G792" s="1" t="s">
        <v>1794</v>
      </c>
      <c r="H792" s="1" t="s">
        <v>1613</v>
      </c>
      <c r="I792" s="1" t="s">
        <v>2442</v>
      </c>
      <c r="J792" s="1" t="s">
        <v>70</v>
      </c>
      <c r="K792" s="3">
        <v>16.850000000000001</v>
      </c>
      <c r="L792">
        <v>1</v>
      </c>
      <c r="M792" s="3">
        <v>16.850000000000001</v>
      </c>
      <c r="N792" s="1" t="s">
        <v>6669</v>
      </c>
      <c r="O792" s="1" t="s">
        <v>37</v>
      </c>
    </row>
    <row r="793" spans="1:15" x14ac:dyDescent="0.3">
      <c r="A793" s="1" t="s">
        <v>2927</v>
      </c>
      <c r="B793" s="2">
        <v>45740</v>
      </c>
      <c r="C793" s="1" t="s">
        <v>6667</v>
      </c>
      <c r="D793" s="1" t="s">
        <v>15</v>
      </c>
      <c r="E793">
        <v>2025</v>
      </c>
      <c r="F793" s="1" t="s">
        <v>2447</v>
      </c>
      <c r="G793" s="1" t="s">
        <v>2448</v>
      </c>
      <c r="H793" s="1" t="s">
        <v>2070</v>
      </c>
      <c r="I793" s="1" t="s">
        <v>2928</v>
      </c>
      <c r="J793" s="1" t="s">
        <v>20</v>
      </c>
      <c r="K793" s="3">
        <v>44.86</v>
      </c>
      <c r="L793">
        <v>1</v>
      </c>
      <c r="M793" s="3">
        <v>44.86</v>
      </c>
      <c r="N793" s="1" t="s">
        <v>21</v>
      </c>
      <c r="O793" s="1" t="s">
        <v>95</v>
      </c>
    </row>
    <row r="794" spans="1:15" x14ac:dyDescent="0.3">
      <c r="A794" s="1" t="s">
        <v>2929</v>
      </c>
      <c r="B794" s="2">
        <v>45356</v>
      </c>
      <c r="C794" s="1" t="s">
        <v>6671</v>
      </c>
      <c r="D794" s="1" t="s">
        <v>15</v>
      </c>
      <c r="E794">
        <v>2024</v>
      </c>
      <c r="F794" s="1" t="s">
        <v>2266</v>
      </c>
      <c r="G794" s="1" t="s">
        <v>2930</v>
      </c>
      <c r="H794" s="1" t="s">
        <v>2779</v>
      </c>
      <c r="I794" s="1" t="s">
        <v>2780</v>
      </c>
      <c r="J794" s="1" t="s">
        <v>20</v>
      </c>
      <c r="K794" s="3">
        <v>39.24</v>
      </c>
      <c r="L794">
        <v>4</v>
      </c>
      <c r="M794" s="3">
        <v>156.96</v>
      </c>
      <c r="N794" s="1" t="s">
        <v>21</v>
      </c>
      <c r="O794" s="1" t="s">
        <v>37</v>
      </c>
    </row>
    <row r="795" spans="1:15" x14ac:dyDescent="0.3">
      <c r="A795" s="1" t="s">
        <v>2931</v>
      </c>
      <c r="B795" s="2">
        <v>45067</v>
      </c>
      <c r="C795" s="1" t="s">
        <v>6666</v>
      </c>
      <c r="D795" s="1" t="s">
        <v>46</v>
      </c>
      <c r="E795">
        <v>2023</v>
      </c>
      <c r="F795" s="1" t="s">
        <v>2932</v>
      </c>
      <c r="G795" s="1" t="s">
        <v>2933</v>
      </c>
      <c r="H795" s="1" t="s">
        <v>613</v>
      </c>
      <c r="I795" s="1" t="s">
        <v>2934</v>
      </c>
      <c r="J795" s="1" t="s">
        <v>87</v>
      </c>
      <c r="K795" s="3">
        <v>26.25</v>
      </c>
      <c r="L795">
        <v>3</v>
      </c>
      <c r="M795" s="3">
        <v>78.75</v>
      </c>
      <c r="N795" s="1" t="s">
        <v>6669</v>
      </c>
      <c r="O795" s="1" t="s">
        <v>30</v>
      </c>
    </row>
    <row r="796" spans="1:15" x14ac:dyDescent="0.3">
      <c r="A796" s="1" t="s">
        <v>2935</v>
      </c>
      <c r="B796" s="2">
        <v>45771</v>
      </c>
      <c r="C796" s="1" t="s">
        <v>6672</v>
      </c>
      <c r="D796" s="1" t="s">
        <v>82</v>
      </c>
      <c r="E796">
        <v>2025</v>
      </c>
      <c r="F796" s="1" t="s">
        <v>2710</v>
      </c>
      <c r="G796" s="1" t="s">
        <v>2711</v>
      </c>
      <c r="H796" s="1" t="s">
        <v>932</v>
      </c>
      <c r="I796" s="1" t="s">
        <v>2936</v>
      </c>
      <c r="J796" s="1" t="s">
        <v>20</v>
      </c>
      <c r="K796" s="3">
        <v>42.27</v>
      </c>
      <c r="L796">
        <v>2</v>
      </c>
      <c r="M796" s="3">
        <v>84.54</v>
      </c>
      <c r="N796" s="1" t="s">
        <v>6669</v>
      </c>
      <c r="O796" s="1" t="s">
        <v>22</v>
      </c>
    </row>
    <row r="797" spans="1:15" x14ac:dyDescent="0.3">
      <c r="A797" s="1" t="s">
        <v>2937</v>
      </c>
      <c r="B797" s="2">
        <v>45255</v>
      </c>
      <c r="C797" s="1" t="s">
        <v>6673</v>
      </c>
      <c r="D797" s="1" t="s">
        <v>54</v>
      </c>
      <c r="E797">
        <v>2023</v>
      </c>
      <c r="F797" s="1" t="s">
        <v>1490</v>
      </c>
      <c r="G797" s="1" t="s">
        <v>2938</v>
      </c>
      <c r="H797" s="1" t="s">
        <v>2697</v>
      </c>
      <c r="I797" s="1" t="s">
        <v>2939</v>
      </c>
      <c r="J797" s="1" t="s">
        <v>20</v>
      </c>
      <c r="K797" s="3">
        <v>17.670000000000002</v>
      </c>
      <c r="L797">
        <v>2</v>
      </c>
      <c r="M797" s="3">
        <v>35.340000000000003</v>
      </c>
      <c r="N797" s="1" t="s">
        <v>29</v>
      </c>
      <c r="O797" s="1" t="s">
        <v>37</v>
      </c>
    </row>
    <row r="798" spans="1:15" x14ac:dyDescent="0.3">
      <c r="A798" s="1" t="s">
        <v>2940</v>
      </c>
      <c r="B798" s="2">
        <v>45700</v>
      </c>
      <c r="C798" s="1" t="s">
        <v>6670</v>
      </c>
      <c r="D798" s="1" t="s">
        <v>39</v>
      </c>
      <c r="E798">
        <v>2025</v>
      </c>
      <c r="F798" s="1" t="s">
        <v>1819</v>
      </c>
      <c r="G798" s="1" t="s">
        <v>2941</v>
      </c>
      <c r="H798" s="1" t="s">
        <v>2942</v>
      </c>
      <c r="I798" s="1" t="s">
        <v>2943</v>
      </c>
      <c r="J798" s="1" t="s">
        <v>87</v>
      </c>
      <c r="K798" s="3">
        <v>54.19</v>
      </c>
      <c r="L798">
        <v>3</v>
      </c>
      <c r="M798" s="3">
        <v>162.57</v>
      </c>
      <c r="N798" s="1" t="s">
        <v>21</v>
      </c>
      <c r="O798" s="1" t="s">
        <v>22</v>
      </c>
    </row>
    <row r="799" spans="1:15" x14ac:dyDescent="0.3">
      <c r="A799" s="1" t="s">
        <v>2944</v>
      </c>
      <c r="B799" s="2">
        <v>45463</v>
      </c>
      <c r="C799" s="1" t="s">
        <v>6672</v>
      </c>
      <c r="D799" s="1" t="s">
        <v>24</v>
      </c>
      <c r="E799">
        <v>2024</v>
      </c>
      <c r="F799" s="1" t="s">
        <v>2774</v>
      </c>
      <c r="G799" s="1" t="s">
        <v>2945</v>
      </c>
      <c r="H799" s="1" t="s">
        <v>1518</v>
      </c>
      <c r="I799" s="1" t="s">
        <v>2946</v>
      </c>
      <c r="J799" s="1" t="s">
        <v>20</v>
      </c>
      <c r="K799" s="3">
        <v>41.86</v>
      </c>
      <c r="L799">
        <v>2</v>
      </c>
      <c r="M799" s="3">
        <v>83.72</v>
      </c>
      <c r="N799" s="1" t="s">
        <v>21</v>
      </c>
      <c r="O799" s="1" t="s">
        <v>52</v>
      </c>
    </row>
    <row r="800" spans="1:15" x14ac:dyDescent="0.3">
      <c r="A800" s="1" t="s">
        <v>2947</v>
      </c>
      <c r="B800" s="2">
        <v>45202</v>
      </c>
      <c r="C800" s="1" t="s">
        <v>6671</v>
      </c>
      <c r="D800" s="1" t="s">
        <v>133</v>
      </c>
      <c r="E800">
        <v>2023</v>
      </c>
      <c r="F800" s="1" t="s">
        <v>2035</v>
      </c>
      <c r="G800" s="1" t="s">
        <v>2948</v>
      </c>
      <c r="H800" s="1" t="s">
        <v>994</v>
      </c>
      <c r="I800" s="1" t="s">
        <v>2949</v>
      </c>
      <c r="J800" s="1" t="s">
        <v>20</v>
      </c>
      <c r="K800" s="3">
        <v>34.130000000000003</v>
      </c>
      <c r="L800">
        <v>1</v>
      </c>
      <c r="M800" s="3">
        <v>34.130000000000003</v>
      </c>
      <c r="N800" s="1" t="s">
        <v>21</v>
      </c>
      <c r="O800" s="1" t="s">
        <v>22</v>
      </c>
    </row>
    <row r="801" spans="1:15" x14ac:dyDescent="0.3">
      <c r="A801" s="1" t="s">
        <v>2950</v>
      </c>
      <c r="B801" s="2">
        <v>45807</v>
      </c>
      <c r="C801" s="1" t="s">
        <v>6668</v>
      </c>
      <c r="D801" s="1" t="s">
        <v>46</v>
      </c>
      <c r="E801">
        <v>2025</v>
      </c>
      <c r="F801" s="1" t="s">
        <v>1906</v>
      </c>
      <c r="G801" s="1" t="s">
        <v>2271</v>
      </c>
      <c r="H801" s="1" t="s">
        <v>487</v>
      </c>
      <c r="I801" s="1" t="s">
        <v>2951</v>
      </c>
      <c r="J801" s="1" t="s">
        <v>70</v>
      </c>
      <c r="K801" s="3">
        <v>32.090000000000003</v>
      </c>
      <c r="L801">
        <v>4</v>
      </c>
      <c r="M801" s="3">
        <v>128.36000000000001</v>
      </c>
      <c r="N801" s="1" t="s">
        <v>6669</v>
      </c>
      <c r="O801" s="1" t="s">
        <v>37</v>
      </c>
    </row>
    <row r="802" spans="1:15" x14ac:dyDescent="0.3">
      <c r="A802" s="1" t="s">
        <v>2952</v>
      </c>
      <c r="B802" s="2">
        <v>45624</v>
      </c>
      <c r="C802" s="1" t="s">
        <v>6672</v>
      </c>
      <c r="D802" s="1" t="s">
        <v>54</v>
      </c>
      <c r="E802">
        <v>2024</v>
      </c>
      <c r="F802" s="1" t="s">
        <v>174</v>
      </c>
      <c r="G802" s="1" t="s">
        <v>2694</v>
      </c>
      <c r="H802" s="1" t="s">
        <v>1538</v>
      </c>
      <c r="I802" s="1" t="s">
        <v>1539</v>
      </c>
      <c r="J802" s="1" t="s">
        <v>87</v>
      </c>
      <c r="K802" s="3">
        <v>26.03</v>
      </c>
      <c r="L802">
        <v>1</v>
      </c>
      <c r="M802" s="3">
        <v>26.03</v>
      </c>
      <c r="N802" s="1" t="s">
        <v>29</v>
      </c>
      <c r="O802" s="1" t="s">
        <v>22</v>
      </c>
    </row>
    <row r="803" spans="1:15" x14ac:dyDescent="0.3">
      <c r="A803" s="1" t="s">
        <v>2953</v>
      </c>
      <c r="B803" s="2">
        <v>45824</v>
      </c>
      <c r="C803" s="1" t="s">
        <v>6667</v>
      </c>
      <c r="D803" s="1" t="s">
        <v>24</v>
      </c>
      <c r="E803">
        <v>2025</v>
      </c>
      <c r="F803" s="1" t="s">
        <v>285</v>
      </c>
      <c r="G803" s="1" t="s">
        <v>2954</v>
      </c>
      <c r="H803" s="1" t="s">
        <v>2470</v>
      </c>
      <c r="I803" s="1" t="s">
        <v>2471</v>
      </c>
      <c r="J803" s="1" t="s">
        <v>87</v>
      </c>
      <c r="K803" s="3">
        <v>21.75</v>
      </c>
      <c r="L803">
        <v>5</v>
      </c>
      <c r="M803" s="3">
        <v>108.75</v>
      </c>
      <c r="N803" s="1" t="s">
        <v>6669</v>
      </c>
      <c r="O803" s="1" t="s">
        <v>37</v>
      </c>
    </row>
    <row r="804" spans="1:15" x14ac:dyDescent="0.3">
      <c r="A804" s="1" t="s">
        <v>2955</v>
      </c>
      <c r="B804" s="2">
        <v>45538</v>
      </c>
      <c r="C804" s="1" t="s">
        <v>6671</v>
      </c>
      <c r="D804" s="1" t="s">
        <v>60</v>
      </c>
      <c r="E804">
        <v>2024</v>
      </c>
      <c r="F804" s="1" t="s">
        <v>1503</v>
      </c>
      <c r="G804" s="1" t="s">
        <v>1504</v>
      </c>
      <c r="H804" s="1" t="s">
        <v>120</v>
      </c>
      <c r="I804" s="1" t="s">
        <v>2956</v>
      </c>
      <c r="J804" s="1" t="s">
        <v>70</v>
      </c>
      <c r="K804" s="3">
        <v>5.64</v>
      </c>
      <c r="L804">
        <v>3</v>
      </c>
      <c r="M804" s="3">
        <v>16.920000000000002</v>
      </c>
      <c r="N804" s="1" t="s">
        <v>29</v>
      </c>
      <c r="O804" s="1" t="s">
        <v>52</v>
      </c>
    </row>
    <row r="805" spans="1:15" x14ac:dyDescent="0.3">
      <c r="A805" s="1" t="s">
        <v>2957</v>
      </c>
      <c r="B805" s="2">
        <v>45643</v>
      </c>
      <c r="C805" s="1" t="s">
        <v>6671</v>
      </c>
      <c r="D805" s="1" t="s">
        <v>107</v>
      </c>
      <c r="E805">
        <v>2024</v>
      </c>
      <c r="F805" s="1" t="s">
        <v>1408</v>
      </c>
      <c r="G805" s="1" t="s">
        <v>1409</v>
      </c>
      <c r="H805" s="1" t="s">
        <v>1185</v>
      </c>
      <c r="I805" s="1" t="s">
        <v>1870</v>
      </c>
      <c r="J805" s="1" t="s">
        <v>20</v>
      </c>
      <c r="K805" s="3">
        <v>11.45</v>
      </c>
      <c r="L805">
        <v>3</v>
      </c>
      <c r="M805" s="3">
        <v>34.35</v>
      </c>
      <c r="N805" s="1" t="s">
        <v>29</v>
      </c>
      <c r="O805" s="1" t="s">
        <v>37</v>
      </c>
    </row>
    <row r="806" spans="1:15" x14ac:dyDescent="0.3">
      <c r="A806" s="1" t="s">
        <v>2958</v>
      </c>
      <c r="B806" s="2">
        <v>45568</v>
      </c>
      <c r="C806" s="1" t="s">
        <v>6672</v>
      </c>
      <c r="D806" s="1" t="s">
        <v>133</v>
      </c>
      <c r="E806">
        <v>2024</v>
      </c>
      <c r="F806" s="1" t="s">
        <v>1642</v>
      </c>
      <c r="G806" s="1" t="s">
        <v>2959</v>
      </c>
      <c r="H806" s="1" t="s">
        <v>702</v>
      </c>
      <c r="I806" s="1" t="s">
        <v>703</v>
      </c>
      <c r="J806" s="1" t="s">
        <v>20</v>
      </c>
      <c r="K806" s="3">
        <v>11.62</v>
      </c>
      <c r="L806">
        <v>2</v>
      </c>
      <c r="M806" s="3">
        <v>23.24</v>
      </c>
      <c r="N806" s="1" t="s">
        <v>21</v>
      </c>
      <c r="O806" s="1" t="s">
        <v>22</v>
      </c>
    </row>
    <row r="807" spans="1:15" x14ac:dyDescent="0.3">
      <c r="A807" s="1" t="s">
        <v>2960</v>
      </c>
      <c r="B807" s="2">
        <v>45227</v>
      </c>
      <c r="C807" s="1" t="s">
        <v>6673</v>
      </c>
      <c r="D807" s="1" t="s">
        <v>133</v>
      </c>
      <c r="E807">
        <v>2023</v>
      </c>
      <c r="F807" s="1" t="s">
        <v>596</v>
      </c>
      <c r="G807" s="1" t="s">
        <v>597</v>
      </c>
      <c r="H807" s="1" t="s">
        <v>1762</v>
      </c>
      <c r="I807" s="1" t="s">
        <v>2961</v>
      </c>
      <c r="J807" s="1" t="s">
        <v>20</v>
      </c>
      <c r="K807" s="3">
        <v>37.32</v>
      </c>
      <c r="L807">
        <v>1</v>
      </c>
      <c r="M807" s="3">
        <v>37.32</v>
      </c>
      <c r="N807" s="1" t="s">
        <v>21</v>
      </c>
      <c r="O807" s="1" t="s">
        <v>30</v>
      </c>
    </row>
    <row r="808" spans="1:15" x14ac:dyDescent="0.3">
      <c r="A808" s="1" t="s">
        <v>2962</v>
      </c>
      <c r="B808" s="2">
        <v>44834</v>
      </c>
      <c r="C808" s="1" t="s">
        <v>6668</v>
      </c>
      <c r="D808" s="1" t="s">
        <v>60</v>
      </c>
      <c r="E808">
        <v>2022</v>
      </c>
      <c r="F808" s="1" t="s">
        <v>2761</v>
      </c>
      <c r="G808" s="1" t="s">
        <v>2803</v>
      </c>
      <c r="H808" s="1" t="s">
        <v>603</v>
      </c>
      <c r="I808" s="1" t="s">
        <v>604</v>
      </c>
      <c r="J808" s="1" t="s">
        <v>70</v>
      </c>
      <c r="K808" s="3">
        <v>39.76</v>
      </c>
      <c r="L808">
        <v>5</v>
      </c>
      <c r="M808" s="3">
        <v>198.8</v>
      </c>
      <c r="N808" s="1" t="s">
        <v>21</v>
      </c>
      <c r="O808" s="1" t="s">
        <v>22</v>
      </c>
    </row>
    <row r="809" spans="1:15" x14ac:dyDescent="0.3">
      <c r="A809" s="1" t="s">
        <v>2963</v>
      </c>
      <c r="B809" s="2">
        <v>45589</v>
      </c>
      <c r="C809" s="1" t="s">
        <v>6672</v>
      </c>
      <c r="D809" s="1" t="s">
        <v>133</v>
      </c>
      <c r="E809">
        <v>2024</v>
      </c>
      <c r="F809" s="1" t="s">
        <v>2399</v>
      </c>
      <c r="G809" s="1" t="s">
        <v>2964</v>
      </c>
      <c r="H809" s="1" t="s">
        <v>1497</v>
      </c>
      <c r="I809" s="1" t="s">
        <v>2341</v>
      </c>
      <c r="J809" s="1" t="s">
        <v>70</v>
      </c>
      <c r="K809" s="3">
        <v>39.75</v>
      </c>
      <c r="L809">
        <v>5</v>
      </c>
      <c r="M809" s="3">
        <v>198.75</v>
      </c>
      <c r="N809" s="1" t="s">
        <v>21</v>
      </c>
      <c r="O809" s="1" t="s">
        <v>193</v>
      </c>
    </row>
    <row r="810" spans="1:15" x14ac:dyDescent="0.3">
      <c r="A810" s="1" t="s">
        <v>2965</v>
      </c>
      <c r="B810" s="2">
        <v>45167</v>
      </c>
      <c r="C810" s="1" t="s">
        <v>6671</v>
      </c>
      <c r="D810" s="1" t="s">
        <v>90</v>
      </c>
      <c r="E810">
        <v>2023</v>
      </c>
      <c r="F810" s="1" t="s">
        <v>169</v>
      </c>
      <c r="G810" s="1" t="s">
        <v>507</v>
      </c>
      <c r="H810" s="1" t="s">
        <v>1390</v>
      </c>
      <c r="I810" s="1" t="s">
        <v>1391</v>
      </c>
      <c r="J810" s="1" t="s">
        <v>51</v>
      </c>
      <c r="K810" s="3">
        <v>17.41</v>
      </c>
      <c r="L810">
        <v>5</v>
      </c>
      <c r="M810" s="3">
        <v>87.05</v>
      </c>
      <c r="N810" s="1" t="s">
        <v>6669</v>
      </c>
      <c r="O810" s="1" t="s">
        <v>22</v>
      </c>
    </row>
    <row r="811" spans="1:15" x14ac:dyDescent="0.3">
      <c r="A811" s="1" t="s">
        <v>2966</v>
      </c>
      <c r="B811" s="2">
        <v>45852</v>
      </c>
      <c r="C811" s="1" t="s">
        <v>6667</v>
      </c>
      <c r="D811" s="1" t="s">
        <v>32</v>
      </c>
      <c r="E811">
        <v>2025</v>
      </c>
      <c r="F811" s="1" t="s">
        <v>2967</v>
      </c>
      <c r="G811" s="1" t="s">
        <v>2968</v>
      </c>
      <c r="H811" s="1" t="s">
        <v>2969</v>
      </c>
      <c r="I811" s="1" t="s">
        <v>2970</v>
      </c>
      <c r="J811" s="1" t="s">
        <v>87</v>
      </c>
      <c r="K811" s="3">
        <v>34.71</v>
      </c>
      <c r="L811">
        <v>4</v>
      </c>
      <c r="M811" s="3">
        <v>138.84</v>
      </c>
      <c r="N811" s="1" t="s">
        <v>29</v>
      </c>
      <c r="O811" s="1" t="s">
        <v>22</v>
      </c>
    </row>
    <row r="812" spans="1:15" x14ac:dyDescent="0.3">
      <c r="A812" s="1" t="s">
        <v>2971</v>
      </c>
      <c r="B812" s="2">
        <v>45454</v>
      </c>
      <c r="C812" s="1" t="s">
        <v>6671</v>
      </c>
      <c r="D812" s="1" t="s">
        <v>24</v>
      </c>
      <c r="E812">
        <v>2024</v>
      </c>
      <c r="F812" s="1" t="s">
        <v>2972</v>
      </c>
      <c r="G812" s="1" t="s">
        <v>2973</v>
      </c>
      <c r="H812" s="1" t="s">
        <v>492</v>
      </c>
      <c r="I812" s="1" t="s">
        <v>493</v>
      </c>
      <c r="J812" s="1" t="s">
        <v>20</v>
      </c>
      <c r="K812" s="3">
        <v>12.18</v>
      </c>
      <c r="L812">
        <v>3</v>
      </c>
      <c r="M812" s="3">
        <v>36.54</v>
      </c>
      <c r="N812" s="1" t="s">
        <v>6669</v>
      </c>
      <c r="O812" s="1" t="s">
        <v>44</v>
      </c>
    </row>
    <row r="813" spans="1:15" x14ac:dyDescent="0.3">
      <c r="A813" s="1" t="s">
        <v>2974</v>
      </c>
      <c r="B813" s="2">
        <v>45704</v>
      </c>
      <c r="C813" s="1" t="s">
        <v>6666</v>
      </c>
      <c r="D813" s="1" t="s">
        <v>39</v>
      </c>
      <c r="E813">
        <v>2025</v>
      </c>
      <c r="F813" s="1" t="s">
        <v>2975</v>
      </c>
      <c r="G813" s="1" t="s">
        <v>2976</v>
      </c>
      <c r="H813" s="1" t="s">
        <v>125</v>
      </c>
      <c r="I813" s="1" t="s">
        <v>126</v>
      </c>
      <c r="J813" s="1" t="s">
        <v>20</v>
      </c>
      <c r="K813" s="3">
        <v>44.05</v>
      </c>
      <c r="L813">
        <v>5</v>
      </c>
      <c r="M813" s="3">
        <v>220.25</v>
      </c>
      <c r="N813" s="1" t="s">
        <v>6669</v>
      </c>
      <c r="O813" s="1" t="s">
        <v>22</v>
      </c>
    </row>
    <row r="814" spans="1:15" x14ac:dyDescent="0.3">
      <c r="A814" s="1" t="s">
        <v>2977</v>
      </c>
      <c r="B814" s="2">
        <v>45510</v>
      </c>
      <c r="C814" s="1" t="s">
        <v>6671</v>
      </c>
      <c r="D814" s="1" t="s">
        <v>90</v>
      </c>
      <c r="E814">
        <v>2024</v>
      </c>
      <c r="F814" s="1" t="s">
        <v>2978</v>
      </c>
      <c r="G814" s="1" t="s">
        <v>2979</v>
      </c>
      <c r="H814" s="1" t="s">
        <v>2787</v>
      </c>
      <c r="I814" s="1" t="s">
        <v>2788</v>
      </c>
      <c r="J814" s="1" t="s">
        <v>51</v>
      </c>
      <c r="K814" s="3">
        <v>17.43</v>
      </c>
      <c r="L814">
        <v>1</v>
      </c>
      <c r="M814" s="3">
        <v>17.43</v>
      </c>
      <c r="N814" s="1" t="s">
        <v>29</v>
      </c>
      <c r="O814" s="1" t="s">
        <v>44</v>
      </c>
    </row>
    <row r="815" spans="1:15" x14ac:dyDescent="0.3">
      <c r="A815" s="1" t="s">
        <v>2980</v>
      </c>
      <c r="B815" s="2">
        <v>45468</v>
      </c>
      <c r="C815" s="1" t="s">
        <v>6671</v>
      </c>
      <c r="D815" s="1" t="s">
        <v>24</v>
      </c>
      <c r="E815">
        <v>2024</v>
      </c>
      <c r="F815" s="1" t="s">
        <v>2981</v>
      </c>
      <c r="G815" s="1" t="s">
        <v>2982</v>
      </c>
      <c r="H815" s="1" t="s">
        <v>2983</v>
      </c>
      <c r="I815" s="1" t="s">
        <v>2984</v>
      </c>
      <c r="J815" s="1" t="s">
        <v>87</v>
      </c>
      <c r="K815" s="3">
        <v>32.79</v>
      </c>
      <c r="L815">
        <v>3</v>
      </c>
      <c r="M815" s="3">
        <v>98.37</v>
      </c>
      <c r="N815" s="1" t="s">
        <v>21</v>
      </c>
      <c r="O815" s="1" t="s">
        <v>193</v>
      </c>
    </row>
    <row r="816" spans="1:15" x14ac:dyDescent="0.3">
      <c r="A816" s="1" t="s">
        <v>2985</v>
      </c>
      <c r="B816" s="2">
        <v>45450</v>
      </c>
      <c r="C816" s="1" t="s">
        <v>6668</v>
      </c>
      <c r="D816" s="1" t="s">
        <v>24</v>
      </c>
      <c r="E816">
        <v>2024</v>
      </c>
      <c r="F816" s="1" t="s">
        <v>55</v>
      </c>
      <c r="G816" s="1" t="s">
        <v>746</v>
      </c>
      <c r="H816" s="1" t="s">
        <v>2986</v>
      </c>
      <c r="I816" s="1" t="s">
        <v>2987</v>
      </c>
      <c r="J816" s="1" t="s">
        <v>51</v>
      </c>
      <c r="K816" s="3">
        <v>16.04</v>
      </c>
      <c r="L816">
        <v>5</v>
      </c>
      <c r="M816" s="3">
        <v>80.2</v>
      </c>
      <c r="N816" s="1" t="s">
        <v>88</v>
      </c>
      <c r="O816" s="1" t="s">
        <v>193</v>
      </c>
    </row>
    <row r="817" spans="1:15" x14ac:dyDescent="0.3">
      <c r="A817" s="1" t="s">
        <v>2988</v>
      </c>
      <c r="B817" s="2">
        <v>45302</v>
      </c>
      <c r="C817" s="1" t="s">
        <v>6672</v>
      </c>
      <c r="D817" s="1" t="s">
        <v>210</v>
      </c>
      <c r="E817">
        <v>2024</v>
      </c>
      <c r="F817" s="1" t="s">
        <v>1106</v>
      </c>
      <c r="G817" s="1" t="s">
        <v>1107</v>
      </c>
      <c r="H817" s="1" t="s">
        <v>989</v>
      </c>
      <c r="I817" s="1" t="s">
        <v>990</v>
      </c>
      <c r="J817" s="1" t="s">
        <v>70</v>
      </c>
      <c r="K817" s="3">
        <v>16.61</v>
      </c>
      <c r="L817">
        <v>3</v>
      </c>
      <c r="M817" s="3">
        <v>49.83</v>
      </c>
      <c r="N817" s="1" t="s">
        <v>21</v>
      </c>
      <c r="O817" s="1" t="s">
        <v>95</v>
      </c>
    </row>
    <row r="818" spans="1:15" x14ac:dyDescent="0.3">
      <c r="A818" s="1" t="s">
        <v>2989</v>
      </c>
      <c r="B818" s="2">
        <v>45538</v>
      </c>
      <c r="C818" s="1" t="s">
        <v>6671</v>
      </c>
      <c r="D818" s="1" t="s">
        <v>60</v>
      </c>
      <c r="E818">
        <v>2024</v>
      </c>
      <c r="F818" s="1" t="s">
        <v>2990</v>
      </c>
      <c r="G818" s="1" t="s">
        <v>2991</v>
      </c>
      <c r="H818" s="1" t="s">
        <v>633</v>
      </c>
      <c r="I818" s="1" t="s">
        <v>634</v>
      </c>
      <c r="J818" s="1" t="s">
        <v>87</v>
      </c>
      <c r="K818" s="3">
        <v>11.51</v>
      </c>
      <c r="L818">
        <v>4</v>
      </c>
      <c r="M818" s="3">
        <v>46.04</v>
      </c>
      <c r="N818" s="1" t="s">
        <v>6669</v>
      </c>
      <c r="O818" s="1" t="s">
        <v>30</v>
      </c>
    </row>
    <row r="819" spans="1:15" x14ac:dyDescent="0.3">
      <c r="A819" s="1" t="s">
        <v>2992</v>
      </c>
      <c r="B819" s="2">
        <v>45427</v>
      </c>
      <c r="C819" s="1" t="s">
        <v>6670</v>
      </c>
      <c r="D819" s="1" t="s">
        <v>46</v>
      </c>
      <c r="E819">
        <v>2024</v>
      </c>
      <c r="F819" s="1" t="s">
        <v>2593</v>
      </c>
      <c r="G819" s="1" t="s">
        <v>2594</v>
      </c>
      <c r="H819" s="1" t="s">
        <v>1158</v>
      </c>
      <c r="I819" s="1" t="s">
        <v>2655</v>
      </c>
      <c r="J819" s="1" t="s">
        <v>51</v>
      </c>
      <c r="K819" s="3">
        <v>34.549999999999997</v>
      </c>
      <c r="L819">
        <v>1</v>
      </c>
      <c r="M819" s="3">
        <v>34.549999999999997</v>
      </c>
      <c r="N819" s="1" t="s">
        <v>29</v>
      </c>
      <c r="O819" s="1" t="s">
        <v>44</v>
      </c>
    </row>
    <row r="820" spans="1:15" x14ac:dyDescent="0.3">
      <c r="A820" s="1" t="s">
        <v>2993</v>
      </c>
      <c r="B820" s="2">
        <v>45548</v>
      </c>
      <c r="C820" s="1" t="s">
        <v>6668</v>
      </c>
      <c r="D820" s="1" t="s">
        <v>60</v>
      </c>
      <c r="E820">
        <v>2024</v>
      </c>
      <c r="F820" s="1" t="s">
        <v>1053</v>
      </c>
      <c r="G820" s="1" t="s">
        <v>2642</v>
      </c>
      <c r="H820" s="1" t="s">
        <v>909</v>
      </c>
      <c r="I820" s="1" t="s">
        <v>910</v>
      </c>
      <c r="J820" s="1" t="s">
        <v>87</v>
      </c>
      <c r="K820" s="3">
        <v>44.16</v>
      </c>
      <c r="L820">
        <v>1</v>
      </c>
      <c r="M820" s="3">
        <v>44.16</v>
      </c>
      <c r="N820" s="1" t="s">
        <v>88</v>
      </c>
      <c r="O820" s="1" t="s">
        <v>52</v>
      </c>
    </row>
    <row r="821" spans="1:15" x14ac:dyDescent="0.3">
      <c r="A821" s="1" t="s">
        <v>2994</v>
      </c>
      <c r="B821" s="2">
        <v>45719</v>
      </c>
      <c r="C821" s="1" t="s">
        <v>6667</v>
      </c>
      <c r="D821" s="1" t="s">
        <v>15</v>
      </c>
      <c r="E821">
        <v>2025</v>
      </c>
      <c r="F821" s="1" t="s">
        <v>2099</v>
      </c>
      <c r="G821" s="1" t="s">
        <v>2995</v>
      </c>
      <c r="H821" s="1" t="s">
        <v>826</v>
      </c>
      <c r="I821" s="1" t="s">
        <v>2996</v>
      </c>
      <c r="J821" s="1" t="s">
        <v>87</v>
      </c>
      <c r="K821" s="3">
        <v>27.97</v>
      </c>
      <c r="L821">
        <v>2</v>
      </c>
      <c r="M821" s="3">
        <v>55.94</v>
      </c>
      <c r="N821" s="1" t="s">
        <v>21</v>
      </c>
      <c r="O821" s="1" t="s">
        <v>44</v>
      </c>
    </row>
    <row r="822" spans="1:15" x14ac:dyDescent="0.3">
      <c r="A822" s="1" t="s">
        <v>2997</v>
      </c>
      <c r="B822" s="2">
        <v>45689</v>
      </c>
      <c r="C822" s="1" t="s">
        <v>6673</v>
      </c>
      <c r="D822" s="1" t="s">
        <v>39</v>
      </c>
      <c r="E822">
        <v>2025</v>
      </c>
      <c r="F822" s="1" t="s">
        <v>2533</v>
      </c>
      <c r="G822" s="1" t="s">
        <v>2534</v>
      </c>
      <c r="H822" s="1" t="s">
        <v>932</v>
      </c>
      <c r="I822" s="1" t="s">
        <v>2998</v>
      </c>
      <c r="J822" s="1" t="s">
        <v>51</v>
      </c>
      <c r="K822" s="3">
        <v>40.74</v>
      </c>
      <c r="L822">
        <v>3</v>
      </c>
      <c r="M822" s="3">
        <v>122.22</v>
      </c>
      <c r="N822" s="1" t="s">
        <v>21</v>
      </c>
      <c r="O822" s="1" t="s">
        <v>22</v>
      </c>
    </row>
    <row r="823" spans="1:15" x14ac:dyDescent="0.3">
      <c r="A823" s="1" t="s">
        <v>2999</v>
      </c>
      <c r="B823" s="2">
        <v>45232</v>
      </c>
      <c r="C823" s="1" t="s">
        <v>6672</v>
      </c>
      <c r="D823" s="1" t="s">
        <v>54</v>
      </c>
      <c r="E823">
        <v>2023</v>
      </c>
      <c r="F823" s="1" t="s">
        <v>583</v>
      </c>
      <c r="G823" s="1" t="s">
        <v>3000</v>
      </c>
      <c r="H823" s="1" t="s">
        <v>2983</v>
      </c>
      <c r="I823" s="1" t="s">
        <v>2984</v>
      </c>
      <c r="J823" s="1" t="s">
        <v>20</v>
      </c>
      <c r="K823" s="3">
        <v>47.09</v>
      </c>
      <c r="L823">
        <v>3</v>
      </c>
      <c r="M823" s="3">
        <v>141.27000000000001</v>
      </c>
      <c r="N823" s="1" t="s">
        <v>21</v>
      </c>
      <c r="O823" s="1" t="s">
        <v>22</v>
      </c>
    </row>
    <row r="824" spans="1:15" x14ac:dyDescent="0.3">
      <c r="A824" s="1" t="s">
        <v>3001</v>
      </c>
      <c r="B824" s="2">
        <v>45582</v>
      </c>
      <c r="C824" s="1" t="s">
        <v>6672</v>
      </c>
      <c r="D824" s="1" t="s">
        <v>133</v>
      </c>
      <c r="E824">
        <v>2024</v>
      </c>
      <c r="F824" s="1" t="s">
        <v>2637</v>
      </c>
      <c r="G824" s="1" t="s">
        <v>3002</v>
      </c>
      <c r="H824" s="1" t="s">
        <v>1152</v>
      </c>
      <c r="I824" s="1" t="s">
        <v>1153</v>
      </c>
      <c r="J824" s="1" t="s">
        <v>51</v>
      </c>
      <c r="K824" s="3">
        <v>29.67</v>
      </c>
      <c r="L824">
        <v>1</v>
      </c>
      <c r="M824" s="3">
        <v>29.67</v>
      </c>
      <c r="N824" s="1" t="s">
        <v>21</v>
      </c>
      <c r="O824" s="1" t="s">
        <v>30</v>
      </c>
    </row>
    <row r="825" spans="1:15" x14ac:dyDescent="0.3">
      <c r="A825" s="1" t="s">
        <v>3003</v>
      </c>
      <c r="B825" s="2">
        <v>45807</v>
      </c>
      <c r="C825" s="1" t="s">
        <v>6668</v>
      </c>
      <c r="D825" s="1" t="s">
        <v>46</v>
      </c>
      <c r="E825">
        <v>2025</v>
      </c>
      <c r="F825" s="1" t="s">
        <v>3004</v>
      </c>
      <c r="G825" s="1" t="s">
        <v>3005</v>
      </c>
      <c r="H825" s="1" t="s">
        <v>821</v>
      </c>
      <c r="I825" s="1" t="s">
        <v>2695</v>
      </c>
      <c r="J825" s="1" t="s">
        <v>20</v>
      </c>
      <c r="K825" s="3">
        <v>15.65</v>
      </c>
      <c r="L825">
        <v>5</v>
      </c>
      <c r="M825" s="3">
        <v>78.25</v>
      </c>
      <c r="N825" s="1" t="s">
        <v>21</v>
      </c>
      <c r="O825" s="1" t="s">
        <v>37</v>
      </c>
    </row>
    <row r="826" spans="1:15" x14ac:dyDescent="0.3">
      <c r="A826" s="1" t="s">
        <v>3006</v>
      </c>
      <c r="B826" s="2">
        <v>45231</v>
      </c>
      <c r="C826" s="1" t="s">
        <v>6670</v>
      </c>
      <c r="D826" s="1" t="s">
        <v>54</v>
      </c>
      <c r="E826">
        <v>2023</v>
      </c>
      <c r="F826" s="1" t="s">
        <v>144</v>
      </c>
      <c r="G826" s="1" t="s">
        <v>145</v>
      </c>
      <c r="H826" s="1" t="s">
        <v>3007</v>
      </c>
      <c r="I826" s="1" t="s">
        <v>3008</v>
      </c>
      <c r="J826" s="1" t="s">
        <v>70</v>
      </c>
      <c r="K826" s="3">
        <v>22.88</v>
      </c>
      <c r="L826">
        <v>3</v>
      </c>
      <c r="M826" s="3">
        <v>68.64</v>
      </c>
      <c r="N826" s="1" t="s">
        <v>29</v>
      </c>
      <c r="O826" s="1" t="s">
        <v>44</v>
      </c>
    </row>
    <row r="827" spans="1:15" x14ac:dyDescent="0.3">
      <c r="A827" s="1" t="s">
        <v>3009</v>
      </c>
      <c r="B827" s="2">
        <v>45032</v>
      </c>
      <c r="C827" s="1" t="s">
        <v>6666</v>
      </c>
      <c r="D827" s="1" t="s">
        <v>82</v>
      </c>
      <c r="E827">
        <v>2023</v>
      </c>
      <c r="F827" s="1" t="s">
        <v>1688</v>
      </c>
      <c r="G827" s="1" t="s">
        <v>2785</v>
      </c>
      <c r="H827" s="1" t="s">
        <v>2356</v>
      </c>
      <c r="I827" s="1" t="s">
        <v>3010</v>
      </c>
      <c r="J827" s="1" t="s">
        <v>20</v>
      </c>
      <c r="K827" s="3">
        <v>21.78</v>
      </c>
      <c r="L827">
        <v>3</v>
      </c>
      <c r="M827" s="3">
        <v>65.34</v>
      </c>
      <c r="N827" s="1" t="s">
        <v>29</v>
      </c>
      <c r="O827" s="1" t="s">
        <v>22</v>
      </c>
    </row>
    <row r="828" spans="1:15" x14ac:dyDescent="0.3">
      <c r="A828" s="1" t="s">
        <v>3011</v>
      </c>
      <c r="B828" s="2">
        <v>45099</v>
      </c>
      <c r="C828" s="1" t="s">
        <v>6672</v>
      </c>
      <c r="D828" s="1" t="s">
        <v>24</v>
      </c>
      <c r="E828">
        <v>2023</v>
      </c>
      <c r="F828" s="1" t="s">
        <v>2838</v>
      </c>
      <c r="G828" s="1" t="s">
        <v>2839</v>
      </c>
      <c r="H828" s="1" t="s">
        <v>2246</v>
      </c>
      <c r="I828" s="1" t="s">
        <v>2247</v>
      </c>
      <c r="J828" s="1" t="s">
        <v>20</v>
      </c>
      <c r="K828" s="3">
        <v>8.64</v>
      </c>
      <c r="L828">
        <v>3</v>
      </c>
      <c r="M828" s="3">
        <v>25.92</v>
      </c>
      <c r="N828" s="1" t="s">
        <v>21</v>
      </c>
      <c r="O828" s="1" t="s">
        <v>22</v>
      </c>
    </row>
    <row r="829" spans="1:15" x14ac:dyDescent="0.3">
      <c r="A829" s="1" t="s">
        <v>3012</v>
      </c>
      <c r="B829" s="2">
        <v>45362</v>
      </c>
      <c r="C829" s="1" t="s">
        <v>6667</v>
      </c>
      <c r="D829" s="1" t="s">
        <v>15</v>
      </c>
      <c r="E829">
        <v>2024</v>
      </c>
      <c r="F829" s="1" t="s">
        <v>982</v>
      </c>
      <c r="G829" s="1" t="s">
        <v>3013</v>
      </c>
      <c r="H829" s="1" t="s">
        <v>99</v>
      </c>
      <c r="I829" s="1" t="s">
        <v>100</v>
      </c>
      <c r="J829" s="1" t="s">
        <v>20</v>
      </c>
      <c r="K829" s="3">
        <v>21.77</v>
      </c>
      <c r="L829">
        <v>3</v>
      </c>
      <c r="M829" s="3">
        <v>65.31</v>
      </c>
      <c r="N829" s="1" t="s">
        <v>21</v>
      </c>
      <c r="O829" s="1" t="s">
        <v>95</v>
      </c>
    </row>
    <row r="830" spans="1:15" x14ac:dyDescent="0.3">
      <c r="A830" s="1" t="s">
        <v>3014</v>
      </c>
      <c r="B830" s="2">
        <v>45623</v>
      </c>
      <c r="C830" s="1" t="s">
        <v>6670</v>
      </c>
      <c r="D830" s="1" t="s">
        <v>54</v>
      </c>
      <c r="E830">
        <v>2024</v>
      </c>
      <c r="F830" s="1" t="s">
        <v>2822</v>
      </c>
      <c r="G830" s="1" t="s">
        <v>3015</v>
      </c>
      <c r="H830" s="1" t="s">
        <v>1497</v>
      </c>
      <c r="I830" s="1" t="s">
        <v>3016</v>
      </c>
      <c r="J830" s="1" t="s">
        <v>20</v>
      </c>
      <c r="K830" s="3">
        <v>41.53</v>
      </c>
      <c r="L830">
        <v>3</v>
      </c>
      <c r="M830" s="3">
        <v>124.59</v>
      </c>
      <c r="N830" s="1" t="s">
        <v>88</v>
      </c>
      <c r="O830" s="1" t="s">
        <v>44</v>
      </c>
    </row>
    <row r="831" spans="1:15" x14ac:dyDescent="0.3">
      <c r="A831" s="1" t="s">
        <v>3017</v>
      </c>
      <c r="B831" s="2">
        <v>44998</v>
      </c>
      <c r="C831" s="1" t="s">
        <v>6667</v>
      </c>
      <c r="D831" s="1" t="s">
        <v>15</v>
      </c>
      <c r="E831">
        <v>2023</v>
      </c>
      <c r="F831" s="1" t="s">
        <v>3018</v>
      </c>
      <c r="G831" s="1" t="s">
        <v>3019</v>
      </c>
      <c r="H831" s="1" t="s">
        <v>1944</v>
      </c>
      <c r="I831" s="1" t="s">
        <v>3020</v>
      </c>
      <c r="J831" s="1" t="s">
        <v>20</v>
      </c>
      <c r="K831" s="3">
        <v>32.32</v>
      </c>
      <c r="L831">
        <v>5</v>
      </c>
      <c r="M831" s="3">
        <v>161.6</v>
      </c>
      <c r="N831" s="1" t="s">
        <v>88</v>
      </c>
      <c r="O831" s="1" t="s">
        <v>193</v>
      </c>
    </row>
    <row r="832" spans="1:15" x14ac:dyDescent="0.3">
      <c r="A832" s="1" t="s">
        <v>3021</v>
      </c>
      <c r="B832" s="2">
        <v>45004</v>
      </c>
      <c r="C832" s="1" t="s">
        <v>6666</v>
      </c>
      <c r="D832" s="1" t="s">
        <v>15</v>
      </c>
      <c r="E832">
        <v>2023</v>
      </c>
      <c r="F832" s="1" t="s">
        <v>3022</v>
      </c>
      <c r="G832" s="1" t="s">
        <v>3023</v>
      </c>
      <c r="H832" s="1" t="s">
        <v>1428</v>
      </c>
      <c r="I832" s="1" t="s">
        <v>2908</v>
      </c>
      <c r="J832" s="1" t="s">
        <v>51</v>
      </c>
      <c r="K832" s="3">
        <v>17.88</v>
      </c>
      <c r="L832">
        <v>3</v>
      </c>
      <c r="M832" s="3">
        <v>53.64</v>
      </c>
      <c r="N832" s="1" t="s">
        <v>21</v>
      </c>
      <c r="O832" s="1" t="s">
        <v>37</v>
      </c>
    </row>
    <row r="833" spans="1:15" x14ac:dyDescent="0.3">
      <c r="A833" s="1" t="s">
        <v>3024</v>
      </c>
      <c r="B833" s="2">
        <v>45195</v>
      </c>
      <c r="C833" s="1" t="s">
        <v>6671</v>
      </c>
      <c r="D833" s="1" t="s">
        <v>60</v>
      </c>
      <c r="E833">
        <v>2023</v>
      </c>
      <c r="F833" s="1" t="s">
        <v>583</v>
      </c>
      <c r="G833" s="1" t="s">
        <v>3000</v>
      </c>
      <c r="H833" s="1" t="s">
        <v>2213</v>
      </c>
      <c r="I833" s="1" t="s">
        <v>3025</v>
      </c>
      <c r="J833" s="1" t="s">
        <v>70</v>
      </c>
      <c r="K833" s="3">
        <v>36.54</v>
      </c>
      <c r="L833">
        <v>1</v>
      </c>
      <c r="M833" s="3">
        <v>36.54</v>
      </c>
      <c r="N833" s="1" t="s">
        <v>29</v>
      </c>
      <c r="O833" s="1" t="s">
        <v>95</v>
      </c>
    </row>
    <row r="834" spans="1:15" x14ac:dyDescent="0.3">
      <c r="A834" s="1" t="s">
        <v>3026</v>
      </c>
      <c r="B834" s="2">
        <v>45631</v>
      </c>
      <c r="C834" s="1" t="s">
        <v>6672</v>
      </c>
      <c r="D834" s="1" t="s">
        <v>107</v>
      </c>
      <c r="E834">
        <v>2024</v>
      </c>
      <c r="F834" s="1" t="s">
        <v>3027</v>
      </c>
      <c r="G834" s="1" t="s">
        <v>3028</v>
      </c>
      <c r="H834" s="1" t="s">
        <v>826</v>
      </c>
      <c r="I834" s="1" t="s">
        <v>2996</v>
      </c>
      <c r="J834" s="1" t="s">
        <v>70</v>
      </c>
      <c r="K834" s="3">
        <v>22.42</v>
      </c>
      <c r="L834">
        <v>1</v>
      </c>
      <c r="M834" s="3">
        <v>22.42</v>
      </c>
      <c r="N834" s="1" t="s">
        <v>6669</v>
      </c>
      <c r="O834" s="1" t="s">
        <v>95</v>
      </c>
    </row>
    <row r="835" spans="1:15" x14ac:dyDescent="0.3">
      <c r="A835" s="1" t="s">
        <v>3029</v>
      </c>
      <c r="B835" s="2">
        <v>45577</v>
      </c>
      <c r="C835" s="1" t="s">
        <v>6673</v>
      </c>
      <c r="D835" s="1" t="s">
        <v>133</v>
      </c>
      <c r="E835">
        <v>2024</v>
      </c>
      <c r="F835" s="1" t="s">
        <v>3030</v>
      </c>
      <c r="G835" s="1" t="s">
        <v>3031</v>
      </c>
      <c r="H835" s="1" t="s">
        <v>1337</v>
      </c>
      <c r="I835" s="1" t="s">
        <v>1338</v>
      </c>
      <c r="J835" s="1" t="s">
        <v>20</v>
      </c>
      <c r="K835" s="3">
        <v>13.02</v>
      </c>
      <c r="L835">
        <v>3</v>
      </c>
      <c r="M835" s="3">
        <v>39.06</v>
      </c>
      <c r="N835" s="1" t="s">
        <v>29</v>
      </c>
      <c r="O835" s="1" t="s">
        <v>22</v>
      </c>
    </row>
    <row r="836" spans="1:15" x14ac:dyDescent="0.3">
      <c r="A836" s="1" t="s">
        <v>3032</v>
      </c>
      <c r="B836" s="2">
        <v>45523</v>
      </c>
      <c r="C836" s="1" t="s">
        <v>6667</v>
      </c>
      <c r="D836" s="1" t="s">
        <v>90</v>
      </c>
      <c r="E836">
        <v>2024</v>
      </c>
      <c r="F836" s="1" t="s">
        <v>3033</v>
      </c>
      <c r="G836" s="1" t="s">
        <v>3034</v>
      </c>
      <c r="H836" s="1" t="s">
        <v>197</v>
      </c>
      <c r="I836" s="1" t="s">
        <v>2634</v>
      </c>
      <c r="J836" s="1" t="s">
        <v>70</v>
      </c>
      <c r="K836" s="3">
        <v>14.41</v>
      </c>
      <c r="L836">
        <v>3</v>
      </c>
      <c r="M836" s="3">
        <v>43.23</v>
      </c>
      <c r="N836" s="1" t="s">
        <v>6669</v>
      </c>
      <c r="O836" s="1" t="s">
        <v>22</v>
      </c>
    </row>
    <row r="837" spans="1:15" x14ac:dyDescent="0.3">
      <c r="A837" s="1" t="s">
        <v>3035</v>
      </c>
      <c r="B837" s="2">
        <v>45480</v>
      </c>
      <c r="C837" s="1" t="s">
        <v>6666</v>
      </c>
      <c r="D837" s="1" t="s">
        <v>32</v>
      </c>
      <c r="E837">
        <v>2024</v>
      </c>
      <c r="F837" s="1" t="s">
        <v>2477</v>
      </c>
      <c r="G837" s="1" t="s">
        <v>3036</v>
      </c>
      <c r="H837" s="1" t="s">
        <v>2639</v>
      </c>
      <c r="I837" s="1" t="s">
        <v>2640</v>
      </c>
      <c r="J837" s="1" t="s">
        <v>70</v>
      </c>
      <c r="K837" s="3">
        <v>14.93</v>
      </c>
      <c r="L837">
        <v>1</v>
      </c>
      <c r="M837" s="3">
        <v>14.93</v>
      </c>
      <c r="N837" s="1" t="s">
        <v>21</v>
      </c>
      <c r="O837" s="1" t="s">
        <v>193</v>
      </c>
    </row>
    <row r="838" spans="1:15" x14ac:dyDescent="0.3">
      <c r="A838" s="1" t="s">
        <v>3037</v>
      </c>
      <c r="B838" s="2">
        <v>45311</v>
      </c>
      <c r="C838" s="1" t="s">
        <v>6673</v>
      </c>
      <c r="D838" s="1" t="s">
        <v>210</v>
      </c>
      <c r="E838">
        <v>2024</v>
      </c>
      <c r="F838" s="1" t="s">
        <v>1413</v>
      </c>
      <c r="G838" s="1" t="s">
        <v>3038</v>
      </c>
      <c r="H838" s="1" t="s">
        <v>628</v>
      </c>
      <c r="I838" s="1" t="s">
        <v>3039</v>
      </c>
      <c r="J838" s="1" t="s">
        <v>51</v>
      </c>
      <c r="K838" s="3">
        <v>36.79</v>
      </c>
      <c r="L838">
        <v>1</v>
      </c>
      <c r="M838" s="3">
        <v>36.79</v>
      </c>
      <c r="N838" s="1" t="s">
        <v>6669</v>
      </c>
      <c r="O838" s="1" t="s">
        <v>37</v>
      </c>
    </row>
    <row r="839" spans="1:15" x14ac:dyDescent="0.3">
      <c r="A839" s="1" t="s">
        <v>3040</v>
      </c>
      <c r="B839" s="2">
        <v>45431</v>
      </c>
      <c r="C839" s="1" t="s">
        <v>6666</v>
      </c>
      <c r="D839" s="1" t="s">
        <v>46</v>
      </c>
      <c r="E839">
        <v>2024</v>
      </c>
      <c r="F839" s="1" t="s">
        <v>1971</v>
      </c>
      <c r="G839" s="1" t="s">
        <v>1972</v>
      </c>
      <c r="H839" s="1" t="s">
        <v>1428</v>
      </c>
      <c r="I839" s="1" t="s">
        <v>1429</v>
      </c>
      <c r="J839" s="1" t="s">
        <v>20</v>
      </c>
      <c r="K839" s="3">
        <v>24.44</v>
      </c>
      <c r="L839">
        <v>1</v>
      </c>
      <c r="M839" s="3">
        <v>24.44</v>
      </c>
      <c r="N839" s="1" t="s">
        <v>6669</v>
      </c>
      <c r="O839" s="1" t="s">
        <v>80</v>
      </c>
    </row>
    <row r="840" spans="1:15" x14ac:dyDescent="0.3">
      <c r="A840" s="1" t="s">
        <v>3041</v>
      </c>
      <c r="B840" s="2">
        <v>45738</v>
      </c>
      <c r="C840" s="1" t="s">
        <v>6673</v>
      </c>
      <c r="D840" s="1" t="s">
        <v>15</v>
      </c>
      <c r="E840">
        <v>2025</v>
      </c>
      <c r="F840" s="1" t="s">
        <v>1465</v>
      </c>
      <c r="G840" s="1" t="s">
        <v>1466</v>
      </c>
      <c r="H840" s="1" t="s">
        <v>673</v>
      </c>
      <c r="I840" s="1" t="s">
        <v>674</v>
      </c>
      <c r="J840" s="1" t="s">
        <v>70</v>
      </c>
      <c r="K840" s="3">
        <v>6.42</v>
      </c>
      <c r="L840">
        <v>4</v>
      </c>
      <c r="M840" s="3">
        <v>25.68</v>
      </c>
      <c r="N840" s="1" t="s">
        <v>29</v>
      </c>
      <c r="O840" s="1" t="s">
        <v>22</v>
      </c>
    </row>
    <row r="841" spans="1:15" x14ac:dyDescent="0.3">
      <c r="A841" s="1" t="s">
        <v>3042</v>
      </c>
      <c r="B841" s="2">
        <v>44826</v>
      </c>
      <c r="C841" s="1" t="s">
        <v>6672</v>
      </c>
      <c r="D841" s="1" t="s">
        <v>60</v>
      </c>
      <c r="E841">
        <v>2022</v>
      </c>
      <c r="F841" s="1" t="s">
        <v>1624</v>
      </c>
      <c r="G841" s="1" t="s">
        <v>1625</v>
      </c>
      <c r="H841" s="1" t="s">
        <v>2349</v>
      </c>
      <c r="I841" s="1" t="s">
        <v>2350</v>
      </c>
      <c r="J841" s="1" t="s">
        <v>20</v>
      </c>
      <c r="K841" s="3">
        <v>48.66</v>
      </c>
      <c r="L841">
        <v>4</v>
      </c>
      <c r="M841" s="3">
        <v>194.64</v>
      </c>
      <c r="N841" s="1" t="s">
        <v>6669</v>
      </c>
      <c r="O841" s="1" t="s">
        <v>22</v>
      </c>
    </row>
    <row r="842" spans="1:15" x14ac:dyDescent="0.3">
      <c r="A842" s="1" t="s">
        <v>3043</v>
      </c>
      <c r="B842" s="2">
        <v>45810</v>
      </c>
      <c r="C842" s="1" t="s">
        <v>6667</v>
      </c>
      <c r="D842" s="1" t="s">
        <v>24</v>
      </c>
      <c r="E842">
        <v>2025</v>
      </c>
      <c r="F842" s="1" t="s">
        <v>1299</v>
      </c>
      <c r="G842" s="1" t="s">
        <v>1300</v>
      </c>
      <c r="H842" s="1" t="s">
        <v>3044</v>
      </c>
      <c r="I842" s="1" t="s">
        <v>3045</v>
      </c>
      <c r="J842" s="1" t="s">
        <v>20</v>
      </c>
      <c r="K842" s="3">
        <v>30.28</v>
      </c>
      <c r="L842">
        <v>4</v>
      </c>
      <c r="M842" s="3">
        <v>121.12</v>
      </c>
      <c r="N842" s="1" t="s">
        <v>21</v>
      </c>
      <c r="O842" s="1" t="s">
        <v>37</v>
      </c>
    </row>
    <row r="843" spans="1:15" x14ac:dyDescent="0.3">
      <c r="A843" s="1" t="s">
        <v>3046</v>
      </c>
      <c r="B843" s="2">
        <v>45246</v>
      </c>
      <c r="C843" s="1" t="s">
        <v>6672</v>
      </c>
      <c r="D843" s="1" t="s">
        <v>54</v>
      </c>
      <c r="E843">
        <v>2023</v>
      </c>
      <c r="F843" s="1" t="s">
        <v>1583</v>
      </c>
      <c r="G843" s="1" t="s">
        <v>3047</v>
      </c>
      <c r="H843" s="1" t="s">
        <v>2174</v>
      </c>
      <c r="I843" s="1" t="s">
        <v>3048</v>
      </c>
      <c r="J843" s="1" t="s">
        <v>87</v>
      </c>
      <c r="K843" s="3">
        <v>17.09</v>
      </c>
      <c r="L843">
        <v>3</v>
      </c>
      <c r="M843" s="3">
        <v>51.27</v>
      </c>
      <c r="N843" s="1" t="s">
        <v>6669</v>
      </c>
      <c r="O843" s="1" t="s">
        <v>37</v>
      </c>
    </row>
    <row r="844" spans="1:15" x14ac:dyDescent="0.3">
      <c r="A844" s="1" t="s">
        <v>3049</v>
      </c>
      <c r="B844" s="2">
        <v>44929</v>
      </c>
      <c r="C844" s="1" t="s">
        <v>6671</v>
      </c>
      <c r="D844" s="1" t="s">
        <v>210</v>
      </c>
      <c r="E844">
        <v>2023</v>
      </c>
      <c r="F844" s="1" t="s">
        <v>780</v>
      </c>
      <c r="G844" s="1" t="s">
        <v>781</v>
      </c>
      <c r="H844" s="1" t="s">
        <v>2229</v>
      </c>
      <c r="I844" s="1" t="s">
        <v>3050</v>
      </c>
      <c r="J844" s="1" t="s">
        <v>20</v>
      </c>
      <c r="K844" s="3">
        <v>46.08</v>
      </c>
      <c r="L844">
        <v>2</v>
      </c>
      <c r="M844" s="3">
        <v>92.16</v>
      </c>
      <c r="N844" s="1" t="s">
        <v>29</v>
      </c>
      <c r="O844" s="1" t="s">
        <v>44</v>
      </c>
    </row>
    <row r="845" spans="1:15" x14ac:dyDescent="0.3">
      <c r="A845" s="1" t="s">
        <v>3051</v>
      </c>
      <c r="B845" s="2">
        <v>45110</v>
      </c>
      <c r="C845" s="1" t="s">
        <v>6667</v>
      </c>
      <c r="D845" s="1" t="s">
        <v>32</v>
      </c>
      <c r="E845">
        <v>2023</v>
      </c>
      <c r="F845" s="1" t="s">
        <v>2554</v>
      </c>
      <c r="G845" s="1" t="s">
        <v>3052</v>
      </c>
      <c r="H845" s="1" t="s">
        <v>302</v>
      </c>
      <c r="I845" s="1" t="s">
        <v>303</v>
      </c>
      <c r="J845" s="1" t="s">
        <v>20</v>
      </c>
      <c r="K845" s="3">
        <v>40.43</v>
      </c>
      <c r="L845">
        <v>2</v>
      </c>
      <c r="M845" s="3">
        <v>80.86</v>
      </c>
      <c r="N845" s="1" t="s">
        <v>21</v>
      </c>
      <c r="O845" s="1" t="s">
        <v>22</v>
      </c>
    </row>
    <row r="846" spans="1:15" x14ac:dyDescent="0.3">
      <c r="A846" s="1" t="s">
        <v>3053</v>
      </c>
      <c r="B846" s="2">
        <v>45484</v>
      </c>
      <c r="C846" s="1" t="s">
        <v>6672</v>
      </c>
      <c r="D846" s="1" t="s">
        <v>32</v>
      </c>
      <c r="E846">
        <v>2024</v>
      </c>
      <c r="F846" s="1" t="s">
        <v>1271</v>
      </c>
      <c r="G846" s="1" t="s">
        <v>1272</v>
      </c>
      <c r="H846" s="1" t="s">
        <v>3054</v>
      </c>
      <c r="I846" s="1" t="s">
        <v>3055</v>
      </c>
      <c r="J846" s="1" t="s">
        <v>70</v>
      </c>
      <c r="K846" s="3">
        <v>46.18</v>
      </c>
      <c r="L846">
        <v>3</v>
      </c>
      <c r="M846" s="3">
        <v>138.54</v>
      </c>
      <c r="N846" s="1" t="s">
        <v>21</v>
      </c>
      <c r="O846" s="1" t="s">
        <v>44</v>
      </c>
    </row>
    <row r="847" spans="1:15" x14ac:dyDescent="0.3">
      <c r="A847" s="1" t="s">
        <v>3056</v>
      </c>
      <c r="B847" s="2">
        <v>45161</v>
      </c>
      <c r="C847" s="1" t="s">
        <v>6670</v>
      </c>
      <c r="D847" s="1" t="s">
        <v>90</v>
      </c>
      <c r="E847">
        <v>2023</v>
      </c>
      <c r="F847" s="1" t="s">
        <v>3057</v>
      </c>
      <c r="G847" s="1" t="s">
        <v>3058</v>
      </c>
      <c r="H847" s="1" t="s">
        <v>3059</v>
      </c>
      <c r="I847" s="1" t="s">
        <v>3060</v>
      </c>
      <c r="J847" s="1" t="s">
        <v>20</v>
      </c>
      <c r="K847" s="3">
        <v>42.19</v>
      </c>
      <c r="L847">
        <v>1</v>
      </c>
      <c r="M847" s="3">
        <v>42.19</v>
      </c>
      <c r="N847" s="1" t="s">
        <v>6669</v>
      </c>
      <c r="O847" s="1" t="s">
        <v>22</v>
      </c>
    </row>
    <row r="848" spans="1:15" x14ac:dyDescent="0.3">
      <c r="A848" s="1" t="s">
        <v>3061</v>
      </c>
      <c r="B848" s="2">
        <v>45371</v>
      </c>
      <c r="C848" s="1" t="s">
        <v>6670</v>
      </c>
      <c r="D848" s="1" t="s">
        <v>15</v>
      </c>
      <c r="E848">
        <v>2024</v>
      </c>
      <c r="F848" s="1" t="s">
        <v>1793</v>
      </c>
      <c r="G848" s="1" t="s">
        <v>1794</v>
      </c>
      <c r="H848" s="1" t="s">
        <v>777</v>
      </c>
      <c r="I848" s="1" t="s">
        <v>2243</v>
      </c>
      <c r="J848" s="1" t="s">
        <v>20</v>
      </c>
      <c r="K848" s="3">
        <v>28.47</v>
      </c>
      <c r="L848">
        <v>5</v>
      </c>
      <c r="M848" s="3">
        <v>142.35</v>
      </c>
      <c r="N848" s="1" t="s">
        <v>29</v>
      </c>
      <c r="O848" s="1" t="s">
        <v>44</v>
      </c>
    </row>
    <row r="849" spans="1:15" x14ac:dyDescent="0.3">
      <c r="A849" s="1" t="s">
        <v>3062</v>
      </c>
      <c r="B849" s="2">
        <v>44851</v>
      </c>
      <c r="C849" s="1" t="s">
        <v>6667</v>
      </c>
      <c r="D849" s="1" t="s">
        <v>133</v>
      </c>
      <c r="E849">
        <v>2022</v>
      </c>
      <c r="F849" s="1" t="s">
        <v>3063</v>
      </c>
      <c r="G849" s="1" t="s">
        <v>3064</v>
      </c>
      <c r="H849" s="1" t="s">
        <v>375</v>
      </c>
      <c r="I849" s="1" t="s">
        <v>376</v>
      </c>
      <c r="J849" s="1" t="s">
        <v>20</v>
      </c>
      <c r="K849" s="3">
        <v>13.87</v>
      </c>
      <c r="L849">
        <v>1</v>
      </c>
      <c r="M849" s="3">
        <v>13.87</v>
      </c>
      <c r="N849" s="1" t="s">
        <v>29</v>
      </c>
      <c r="O849" s="1" t="s">
        <v>80</v>
      </c>
    </row>
    <row r="850" spans="1:15" x14ac:dyDescent="0.3">
      <c r="A850" s="1" t="s">
        <v>3065</v>
      </c>
      <c r="B850" s="2">
        <v>45501</v>
      </c>
      <c r="C850" s="1" t="s">
        <v>6666</v>
      </c>
      <c r="D850" s="1" t="s">
        <v>32</v>
      </c>
      <c r="E850">
        <v>2024</v>
      </c>
      <c r="F850" s="1" t="s">
        <v>1163</v>
      </c>
      <c r="G850" s="1" t="s">
        <v>3066</v>
      </c>
      <c r="H850" s="1" t="s">
        <v>2382</v>
      </c>
      <c r="I850" s="1" t="s">
        <v>3067</v>
      </c>
      <c r="J850" s="1" t="s">
        <v>51</v>
      </c>
      <c r="K850" s="3">
        <v>41.07</v>
      </c>
      <c r="L850">
        <v>2</v>
      </c>
      <c r="M850" s="3">
        <v>82.14</v>
      </c>
      <c r="N850" s="1" t="s">
        <v>29</v>
      </c>
      <c r="O850" s="1" t="s">
        <v>22</v>
      </c>
    </row>
    <row r="851" spans="1:15" x14ac:dyDescent="0.3">
      <c r="A851" s="1" t="s">
        <v>3068</v>
      </c>
      <c r="B851" s="2">
        <v>45645</v>
      </c>
      <c r="C851" s="1" t="s">
        <v>6672</v>
      </c>
      <c r="D851" s="1" t="s">
        <v>107</v>
      </c>
      <c r="E851">
        <v>2024</v>
      </c>
      <c r="F851" s="1" t="s">
        <v>2838</v>
      </c>
      <c r="G851" s="1" t="s">
        <v>3069</v>
      </c>
      <c r="H851" s="1" t="s">
        <v>197</v>
      </c>
      <c r="I851" s="1" t="s">
        <v>3070</v>
      </c>
      <c r="J851" s="1" t="s">
        <v>51</v>
      </c>
      <c r="K851" s="3">
        <v>45.04</v>
      </c>
      <c r="L851">
        <v>4</v>
      </c>
      <c r="M851" s="3">
        <v>180.16</v>
      </c>
      <c r="N851" s="1" t="s">
        <v>29</v>
      </c>
      <c r="O851" s="1" t="s">
        <v>37</v>
      </c>
    </row>
    <row r="852" spans="1:15" x14ac:dyDescent="0.3">
      <c r="A852" s="1" t="s">
        <v>3071</v>
      </c>
      <c r="B852" s="2">
        <v>45200</v>
      </c>
      <c r="C852" s="1" t="s">
        <v>6666</v>
      </c>
      <c r="D852" s="1" t="s">
        <v>133</v>
      </c>
      <c r="E852">
        <v>2023</v>
      </c>
      <c r="F852" s="1" t="s">
        <v>3072</v>
      </c>
      <c r="G852" s="1" t="s">
        <v>3073</v>
      </c>
      <c r="H852" s="1" t="s">
        <v>3074</v>
      </c>
      <c r="I852" s="1" t="s">
        <v>3075</v>
      </c>
      <c r="J852" s="1" t="s">
        <v>70</v>
      </c>
      <c r="K852" s="3">
        <v>11.12</v>
      </c>
      <c r="L852">
        <v>2</v>
      </c>
      <c r="M852" s="3">
        <v>22.24</v>
      </c>
      <c r="N852" s="1" t="s">
        <v>6669</v>
      </c>
      <c r="O852" s="1" t="s">
        <v>52</v>
      </c>
    </row>
    <row r="853" spans="1:15" x14ac:dyDescent="0.3">
      <c r="A853" s="1" t="s">
        <v>3076</v>
      </c>
      <c r="B853" s="2">
        <v>44856</v>
      </c>
      <c r="C853" s="1" t="s">
        <v>6673</v>
      </c>
      <c r="D853" s="1" t="s">
        <v>133</v>
      </c>
      <c r="E853">
        <v>2022</v>
      </c>
      <c r="F853" s="1" t="s">
        <v>1143</v>
      </c>
      <c r="G853" s="1" t="s">
        <v>1144</v>
      </c>
      <c r="H853" s="1" t="s">
        <v>989</v>
      </c>
      <c r="I853" s="1" t="s">
        <v>990</v>
      </c>
      <c r="J853" s="1" t="s">
        <v>20</v>
      </c>
      <c r="K853" s="3">
        <v>20.92</v>
      </c>
      <c r="L853">
        <v>2</v>
      </c>
      <c r="M853" s="3">
        <v>41.84</v>
      </c>
      <c r="N853" s="1" t="s">
        <v>21</v>
      </c>
      <c r="O853" s="1" t="s">
        <v>37</v>
      </c>
    </row>
    <row r="854" spans="1:15" x14ac:dyDescent="0.3">
      <c r="A854" s="1" t="s">
        <v>3077</v>
      </c>
      <c r="B854" s="2">
        <v>45291</v>
      </c>
      <c r="C854" s="1" t="s">
        <v>6666</v>
      </c>
      <c r="D854" s="1" t="s">
        <v>107</v>
      </c>
      <c r="E854">
        <v>2023</v>
      </c>
      <c r="F854" s="1" t="s">
        <v>1508</v>
      </c>
      <c r="G854" s="1" t="s">
        <v>3078</v>
      </c>
      <c r="H854" s="1" t="s">
        <v>3079</v>
      </c>
      <c r="I854" s="1" t="s">
        <v>3080</v>
      </c>
      <c r="J854" s="1" t="s">
        <v>20</v>
      </c>
      <c r="K854" s="3">
        <v>14.46</v>
      </c>
      <c r="L854">
        <v>1</v>
      </c>
      <c r="M854" s="3">
        <v>14.46</v>
      </c>
      <c r="N854" s="1" t="s">
        <v>21</v>
      </c>
      <c r="O854" s="1" t="s">
        <v>22</v>
      </c>
    </row>
    <row r="855" spans="1:15" x14ac:dyDescent="0.3">
      <c r="A855" s="1" t="s">
        <v>3081</v>
      </c>
      <c r="B855" s="2">
        <v>45119</v>
      </c>
      <c r="C855" s="1" t="s">
        <v>6670</v>
      </c>
      <c r="D855" s="1" t="s">
        <v>32</v>
      </c>
      <c r="E855">
        <v>2023</v>
      </c>
      <c r="F855" s="1" t="s">
        <v>750</v>
      </c>
      <c r="G855" s="1" t="s">
        <v>751</v>
      </c>
      <c r="H855" s="1" t="s">
        <v>1948</v>
      </c>
      <c r="I855" s="1" t="s">
        <v>1949</v>
      </c>
      <c r="J855" s="1" t="s">
        <v>70</v>
      </c>
      <c r="K855" s="3">
        <v>56.99</v>
      </c>
      <c r="L855">
        <v>5</v>
      </c>
      <c r="M855" s="3">
        <v>284.95</v>
      </c>
      <c r="N855" s="1" t="s">
        <v>29</v>
      </c>
      <c r="O855" s="1" t="s">
        <v>30</v>
      </c>
    </row>
    <row r="856" spans="1:15" x14ac:dyDescent="0.3">
      <c r="A856" s="1" t="s">
        <v>3082</v>
      </c>
      <c r="B856" s="2">
        <v>45360</v>
      </c>
      <c r="C856" s="1" t="s">
        <v>6673</v>
      </c>
      <c r="D856" s="1" t="s">
        <v>15</v>
      </c>
      <c r="E856">
        <v>2024</v>
      </c>
      <c r="F856" s="1" t="s">
        <v>894</v>
      </c>
      <c r="G856" s="1" t="s">
        <v>3083</v>
      </c>
      <c r="H856" s="1" t="s">
        <v>752</v>
      </c>
      <c r="I856" s="1" t="s">
        <v>753</v>
      </c>
      <c r="J856" s="1" t="s">
        <v>20</v>
      </c>
      <c r="K856" s="3">
        <v>7.09</v>
      </c>
      <c r="L856">
        <v>3</v>
      </c>
      <c r="M856" s="3">
        <v>21.27</v>
      </c>
      <c r="N856" s="1" t="s">
        <v>29</v>
      </c>
      <c r="O856" s="1" t="s">
        <v>22</v>
      </c>
    </row>
    <row r="857" spans="1:15" x14ac:dyDescent="0.3">
      <c r="A857" s="1" t="s">
        <v>3084</v>
      </c>
      <c r="B857" s="2">
        <v>45428</v>
      </c>
      <c r="C857" s="1" t="s">
        <v>6672</v>
      </c>
      <c r="D857" s="1" t="s">
        <v>46</v>
      </c>
      <c r="E857">
        <v>2024</v>
      </c>
      <c r="F857" s="1" t="s">
        <v>3085</v>
      </c>
      <c r="G857" s="1" t="s">
        <v>3086</v>
      </c>
      <c r="H857" s="1" t="s">
        <v>673</v>
      </c>
      <c r="I857" s="1" t="s">
        <v>674</v>
      </c>
      <c r="J857" s="1" t="s">
        <v>51</v>
      </c>
      <c r="K857" s="3">
        <v>6.28</v>
      </c>
      <c r="L857">
        <v>3</v>
      </c>
      <c r="M857" s="3">
        <v>18.84</v>
      </c>
      <c r="N857" s="1" t="s">
        <v>21</v>
      </c>
      <c r="O857" s="1" t="s">
        <v>37</v>
      </c>
    </row>
    <row r="858" spans="1:15" x14ac:dyDescent="0.3">
      <c r="A858" s="1" t="s">
        <v>3087</v>
      </c>
      <c r="B858" s="2">
        <v>45866</v>
      </c>
      <c r="C858" s="1" t="s">
        <v>6667</v>
      </c>
      <c r="D858" s="1" t="s">
        <v>32</v>
      </c>
      <c r="E858">
        <v>2025</v>
      </c>
      <c r="F858" s="1" t="s">
        <v>3088</v>
      </c>
      <c r="G858" s="1" t="s">
        <v>3089</v>
      </c>
      <c r="H858" s="1" t="s">
        <v>1037</v>
      </c>
      <c r="I858" s="1" t="s">
        <v>3090</v>
      </c>
      <c r="J858" s="1" t="s">
        <v>20</v>
      </c>
      <c r="K858" s="3">
        <v>34.97</v>
      </c>
      <c r="L858">
        <v>3</v>
      </c>
      <c r="M858" s="3">
        <v>104.91</v>
      </c>
      <c r="N858" s="1" t="s">
        <v>21</v>
      </c>
      <c r="O858" s="1" t="s">
        <v>44</v>
      </c>
    </row>
    <row r="859" spans="1:15" x14ac:dyDescent="0.3">
      <c r="A859" s="1" t="s">
        <v>3091</v>
      </c>
      <c r="B859" s="2">
        <v>45826</v>
      </c>
      <c r="C859" s="1" t="s">
        <v>6670</v>
      </c>
      <c r="D859" s="1" t="s">
        <v>24</v>
      </c>
      <c r="E859">
        <v>2025</v>
      </c>
      <c r="F859" s="1" t="s">
        <v>443</v>
      </c>
      <c r="G859" s="1" t="s">
        <v>3092</v>
      </c>
      <c r="H859" s="1" t="s">
        <v>360</v>
      </c>
      <c r="I859" s="1" t="s">
        <v>361</v>
      </c>
      <c r="J859" s="1" t="s">
        <v>70</v>
      </c>
      <c r="K859" s="3">
        <v>18.899999999999999</v>
      </c>
      <c r="L859">
        <v>5</v>
      </c>
      <c r="M859" s="3">
        <v>94.5</v>
      </c>
      <c r="N859" s="1" t="s">
        <v>21</v>
      </c>
      <c r="O859" s="1" t="s">
        <v>37</v>
      </c>
    </row>
    <row r="860" spans="1:15" x14ac:dyDescent="0.3">
      <c r="A860" s="1" t="s">
        <v>3093</v>
      </c>
      <c r="B860" s="2">
        <v>44959</v>
      </c>
      <c r="C860" s="1" t="s">
        <v>6672</v>
      </c>
      <c r="D860" s="1" t="s">
        <v>39</v>
      </c>
      <c r="E860">
        <v>2023</v>
      </c>
      <c r="F860" s="1" t="s">
        <v>3094</v>
      </c>
      <c r="G860" s="1" t="s">
        <v>3095</v>
      </c>
      <c r="H860" s="1" t="s">
        <v>2877</v>
      </c>
      <c r="I860" s="1" t="s">
        <v>3096</v>
      </c>
      <c r="J860" s="1" t="s">
        <v>70</v>
      </c>
      <c r="K860" s="3">
        <v>6.27</v>
      </c>
      <c r="L860">
        <v>3</v>
      </c>
      <c r="M860" s="3">
        <v>18.809999999999999</v>
      </c>
      <c r="N860" s="1" t="s">
        <v>21</v>
      </c>
      <c r="O860" s="1" t="s">
        <v>193</v>
      </c>
    </row>
    <row r="861" spans="1:15" x14ac:dyDescent="0.3">
      <c r="A861" s="1" t="s">
        <v>3097</v>
      </c>
      <c r="B861" s="2">
        <v>45548</v>
      </c>
      <c r="C861" s="1" t="s">
        <v>6668</v>
      </c>
      <c r="D861" s="1" t="s">
        <v>60</v>
      </c>
      <c r="E861">
        <v>2024</v>
      </c>
      <c r="F861" s="1" t="s">
        <v>3098</v>
      </c>
      <c r="G861" s="1" t="s">
        <v>3099</v>
      </c>
      <c r="H861" s="1" t="s">
        <v>3100</v>
      </c>
      <c r="I861" s="1" t="s">
        <v>3101</v>
      </c>
      <c r="J861" s="1" t="s">
        <v>51</v>
      </c>
      <c r="K861" s="3">
        <v>44.56</v>
      </c>
      <c r="L861">
        <v>1</v>
      </c>
      <c r="M861" s="3">
        <v>44.56</v>
      </c>
      <c r="N861" s="1" t="s">
        <v>88</v>
      </c>
      <c r="O861" s="1" t="s">
        <v>44</v>
      </c>
    </row>
    <row r="862" spans="1:15" x14ac:dyDescent="0.3">
      <c r="A862" s="1" t="s">
        <v>3102</v>
      </c>
      <c r="B862" s="2">
        <v>44975</v>
      </c>
      <c r="C862" s="1" t="s">
        <v>6673</v>
      </c>
      <c r="D862" s="1" t="s">
        <v>39</v>
      </c>
      <c r="E862">
        <v>2023</v>
      </c>
      <c r="F862" s="1" t="s">
        <v>3103</v>
      </c>
      <c r="G862" s="1" t="s">
        <v>3104</v>
      </c>
      <c r="H862" s="1" t="s">
        <v>554</v>
      </c>
      <c r="I862" s="1" t="s">
        <v>1116</v>
      </c>
      <c r="J862" s="1" t="s">
        <v>70</v>
      </c>
      <c r="K862" s="3">
        <v>56.71</v>
      </c>
      <c r="L862">
        <v>4</v>
      </c>
      <c r="M862" s="3">
        <v>226.84</v>
      </c>
      <c r="N862" s="1" t="s">
        <v>6669</v>
      </c>
      <c r="O862" s="1" t="s">
        <v>22</v>
      </c>
    </row>
    <row r="863" spans="1:15" x14ac:dyDescent="0.3">
      <c r="A863" s="1" t="s">
        <v>3105</v>
      </c>
      <c r="B863" s="2">
        <v>45419</v>
      </c>
      <c r="C863" s="1" t="s">
        <v>6671</v>
      </c>
      <c r="D863" s="1" t="s">
        <v>46</v>
      </c>
      <c r="E863">
        <v>2024</v>
      </c>
      <c r="F863" s="1" t="s">
        <v>3106</v>
      </c>
      <c r="G863" s="1" t="s">
        <v>3107</v>
      </c>
      <c r="H863" s="1" t="s">
        <v>262</v>
      </c>
      <c r="I863" s="1" t="s">
        <v>263</v>
      </c>
      <c r="J863" s="1" t="s">
        <v>70</v>
      </c>
      <c r="K863" s="3">
        <v>48.95</v>
      </c>
      <c r="L863">
        <v>2</v>
      </c>
      <c r="M863" s="3">
        <v>97.9</v>
      </c>
      <c r="N863" s="1" t="s">
        <v>21</v>
      </c>
      <c r="O863" s="1" t="s">
        <v>193</v>
      </c>
    </row>
    <row r="864" spans="1:15" x14ac:dyDescent="0.3">
      <c r="A864" s="1" t="s">
        <v>3108</v>
      </c>
      <c r="B864" s="2">
        <v>45835</v>
      </c>
      <c r="C864" s="1" t="s">
        <v>6668</v>
      </c>
      <c r="D864" s="1" t="s">
        <v>24</v>
      </c>
      <c r="E864">
        <v>2025</v>
      </c>
      <c r="F864" s="1" t="s">
        <v>3109</v>
      </c>
      <c r="G864" s="1" t="s">
        <v>3110</v>
      </c>
      <c r="H864" s="1" t="s">
        <v>886</v>
      </c>
      <c r="I864" s="1" t="s">
        <v>3111</v>
      </c>
      <c r="J864" s="1" t="s">
        <v>70</v>
      </c>
      <c r="K864" s="3">
        <v>26.02</v>
      </c>
      <c r="L864">
        <v>3</v>
      </c>
      <c r="M864" s="3">
        <v>78.06</v>
      </c>
      <c r="N864" s="1" t="s">
        <v>21</v>
      </c>
      <c r="O864" s="1" t="s">
        <v>193</v>
      </c>
    </row>
    <row r="865" spans="1:15" x14ac:dyDescent="0.3">
      <c r="A865" s="1" t="s">
        <v>3112</v>
      </c>
      <c r="B865" s="2">
        <v>45063</v>
      </c>
      <c r="C865" s="1" t="s">
        <v>6670</v>
      </c>
      <c r="D865" s="1" t="s">
        <v>46</v>
      </c>
      <c r="E865">
        <v>2023</v>
      </c>
      <c r="F865" s="1" t="s">
        <v>2099</v>
      </c>
      <c r="G865" s="1" t="s">
        <v>2995</v>
      </c>
      <c r="H865" s="1" t="s">
        <v>3113</v>
      </c>
      <c r="I865" s="1" t="s">
        <v>3114</v>
      </c>
      <c r="J865" s="1" t="s">
        <v>87</v>
      </c>
      <c r="K865" s="3">
        <v>21.28</v>
      </c>
      <c r="L865">
        <v>4</v>
      </c>
      <c r="M865" s="3">
        <v>85.12</v>
      </c>
      <c r="N865" s="1" t="s">
        <v>6669</v>
      </c>
      <c r="O865" s="1" t="s">
        <v>44</v>
      </c>
    </row>
    <row r="866" spans="1:15" x14ac:dyDescent="0.3">
      <c r="A866" s="1" t="s">
        <v>3115</v>
      </c>
      <c r="B866" s="2">
        <v>45155</v>
      </c>
      <c r="C866" s="1" t="s">
        <v>6672</v>
      </c>
      <c r="D866" s="1" t="s">
        <v>90</v>
      </c>
      <c r="E866">
        <v>2023</v>
      </c>
      <c r="F866" s="1" t="s">
        <v>118</v>
      </c>
      <c r="G866" s="1" t="s">
        <v>805</v>
      </c>
      <c r="H866" s="1" t="s">
        <v>3116</v>
      </c>
      <c r="I866" s="1" t="s">
        <v>3117</v>
      </c>
      <c r="J866" s="1" t="s">
        <v>20</v>
      </c>
      <c r="K866" s="3">
        <v>31.02</v>
      </c>
      <c r="L866">
        <v>3</v>
      </c>
      <c r="M866" s="3">
        <v>93.06</v>
      </c>
      <c r="N866" s="1" t="s">
        <v>21</v>
      </c>
      <c r="O866" s="1" t="s">
        <v>37</v>
      </c>
    </row>
    <row r="867" spans="1:15" x14ac:dyDescent="0.3">
      <c r="A867" s="1" t="s">
        <v>3118</v>
      </c>
      <c r="B867" s="2">
        <v>45835</v>
      </c>
      <c r="C867" s="1" t="s">
        <v>6668</v>
      </c>
      <c r="D867" s="1" t="s">
        <v>24</v>
      </c>
      <c r="E867">
        <v>2025</v>
      </c>
      <c r="F867" s="1" t="s">
        <v>611</v>
      </c>
      <c r="G867" s="1" t="s">
        <v>3119</v>
      </c>
      <c r="H867" s="1" t="s">
        <v>450</v>
      </c>
      <c r="I867" s="1" t="s">
        <v>1447</v>
      </c>
      <c r="J867" s="1" t="s">
        <v>20</v>
      </c>
      <c r="K867" s="3">
        <v>53.5</v>
      </c>
      <c r="L867">
        <v>4</v>
      </c>
      <c r="M867" s="3">
        <v>214</v>
      </c>
      <c r="N867" s="1" t="s">
        <v>21</v>
      </c>
      <c r="O867" s="1" t="s">
        <v>37</v>
      </c>
    </row>
    <row r="868" spans="1:15" x14ac:dyDescent="0.3">
      <c r="A868" s="1" t="s">
        <v>3120</v>
      </c>
      <c r="B868" s="2">
        <v>45556</v>
      </c>
      <c r="C868" s="1" t="s">
        <v>6673</v>
      </c>
      <c r="D868" s="1" t="s">
        <v>60</v>
      </c>
      <c r="E868">
        <v>2024</v>
      </c>
      <c r="F868" s="1" t="s">
        <v>1128</v>
      </c>
      <c r="G868" s="1" t="s">
        <v>3121</v>
      </c>
      <c r="H868" s="1" t="s">
        <v>3122</v>
      </c>
      <c r="I868" s="1" t="s">
        <v>3123</v>
      </c>
      <c r="J868" s="1" t="s">
        <v>70</v>
      </c>
      <c r="K868" s="3">
        <v>48.51</v>
      </c>
      <c r="L868">
        <v>3</v>
      </c>
      <c r="M868" s="3">
        <v>145.53</v>
      </c>
      <c r="N868" s="1" t="s">
        <v>21</v>
      </c>
      <c r="O868" s="1" t="s">
        <v>30</v>
      </c>
    </row>
    <row r="869" spans="1:15" x14ac:dyDescent="0.3">
      <c r="A869" s="1" t="s">
        <v>3124</v>
      </c>
      <c r="B869" s="2">
        <v>45179</v>
      </c>
      <c r="C869" s="1" t="s">
        <v>6666</v>
      </c>
      <c r="D869" s="1" t="s">
        <v>60</v>
      </c>
      <c r="E869">
        <v>2023</v>
      </c>
      <c r="F869" s="1" t="s">
        <v>2981</v>
      </c>
      <c r="G869" s="1" t="s">
        <v>2982</v>
      </c>
      <c r="H869" s="1" t="s">
        <v>663</v>
      </c>
      <c r="I869" s="1" t="s">
        <v>2315</v>
      </c>
      <c r="J869" s="1" t="s">
        <v>20</v>
      </c>
      <c r="K869" s="3">
        <v>8.1199999999999992</v>
      </c>
      <c r="L869">
        <v>2</v>
      </c>
      <c r="M869" s="3">
        <v>16.239999999999998</v>
      </c>
      <c r="N869" s="1" t="s">
        <v>21</v>
      </c>
      <c r="O869" s="1" t="s">
        <v>193</v>
      </c>
    </row>
    <row r="870" spans="1:15" x14ac:dyDescent="0.3">
      <c r="A870" s="1" t="s">
        <v>3125</v>
      </c>
      <c r="B870" s="2">
        <v>45274</v>
      </c>
      <c r="C870" s="1" t="s">
        <v>6672</v>
      </c>
      <c r="D870" s="1" t="s">
        <v>107</v>
      </c>
      <c r="E870">
        <v>2023</v>
      </c>
      <c r="F870" s="1" t="s">
        <v>3126</v>
      </c>
      <c r="G870" s="1" t="s">
        <v>3127</v>
      </c>
      <c r="H870" s="1" t="s">
        <v>406</v>
      </c>
      <c r="I870" s="1" t="s">
        <v>407</v>
      </c>
      <c r="J870" s="1" t="s">
        <v>20</v>
      </c>
      <c r="K870" s="3">
        <v>36.15</v>
      </c>
      <c r="L870">
        <v>1</v>
      </c>
      <c r="M870" s="3">
        <v>36.15</v>
      </c>
      <c r="N870" s="1" t="s">
        <v>21</v>
      </c>
      <c r="O870" s="1" t="s">
        <v>30</v>
      </c>
    </row>
    <row r="871" spans="1:15" x14ac:dyDescent="0.3">
      <c r="A871" s="1" t="s">
        <v>3128</v>
      </c>
      <c r="B871" s="2">
        <v>44909</v>
      </c>
      <c r="C871" s="1" t="s">
        <v>6670</v>
      </c>
      <c r="D871" s="1" t="s">
        <v>107</v>
      </c>
      <c r="E871">
        <v>2022</v>
      </c>
      <c r="F871" s="1" t="s">
        <v>1120</v>
      </c>
      <c r="G871" s="1" t="s">
        <v>2623</v>
      </c>
      <c r="H871" s="1" t="s">
        <v>1661</v>
      </c>
      <c r="I871" s="1" t="s">
        <v>3129</v>
      </c>
      <c r="J871" s="1" t="s">
        <v>20</v>
      </c>
      <c r="K871" s="3">
        <v>26.88</v>
      </c>
      <c r="L871">
        <v>2</v>
      </c>
      <c r="M871" s="3">
        <v>53.76</v>
      </c>
      <c r="N871" s="1" t="s">
        <v>6669</v>
      </c>
      <c r="O871" s="1" t="s">
        <v>30</v>
      </c>
    </row>
    <row r="872" spans="1:15" x14ac:dyDescent="0.3">
      <c r="A872" s="1" t="s">
        <v>3130</v>
      </c>
      <c r="B872" s="2">
        <v>45691</v>
      </c>
      <c r="C872" s="1" t="s">
        <v>6667</v>
      </c>
      <c r="D872" s="1" t="s">
        <v>39</v>
      </c>
      <c r="E872">
        <v>2025</v>
      </c>
      <c r="F872" s="1" t="s">
        <v>3131</v>
      </c>
      <c r="G872" s="1" t="s">
        <v>3132</v>
      </c>
      <c r="H872" s="1" t="s">
        <v>3133</v>
      </c>
      <c r="I872" s="1" t="s">
        <v>3134</v>
      </c>
      <c r="J872" s="1" t="s">
        <v>87</v>
      </c>
      <c r="K872" s="3">
        <v>53.92</v>
      </c>
      <c r="L872">
        <v>3</v>
      </c>
      <c r="M872" s="3">
        <v>161.76</v>
      </c>
      <c r="N872" s="1" t="s">
        <v>21</v>
      </c>
      <c r="O872" s="1" t="s">
        <v>37</v>
      </c>
    </row>
    <row r="873" spans="1:15" x14ac:dyDescent="0.3">
      <c r="A873" s="1" t="s">
        <v>3135</v>
      </c>
      <c r="B873" s="2">
        <v>45098</v>
      </c>
      <c r="C873" s="1" t="s">
        <v>6670</v>
      </c>
      <c r="D873" s="1" t="s">
        <v>24</v>
      </c>
      <c r="E873">
        <v>2023</v>
      </c>
      <c r="F873" s="1" t="s">
        <v>3136</v>
      </c>
      <c r="G873" s="1" t="s">
        <v>3137</v>
      </c>
      <c r="H873" s="1" t="s">
        <v>3138</v>
      </c>
      <c r="I873" s="1" t="s">
        <v>3139</v>
      </c>
      <c r="J873" s="1" t="s">
        <v>20</v>
      </c>
      <c r="K873" s="3">
        <v>33.22</v>
      </c>
      <c r="L873">
        <v>1</v>
      </c>
      <c r="M873" s="3">
        <v>33.22</v>
      </c>
      <c r="N873" s="1" t="s">
        <v>29</v>
      </c>
      <c r="O873" s="1" t="s">
        <v>37</v>
      </c>
    </row>
    <row r="874" spans="1:15" x14ac:dyDescent="0.3">
      <c r="A874" s="1" t="s">
        <v>3140</v>
      </c>
      <c r="B874" s="2">
        <v>44994</v>
      </c>
      <c r="C874" s="1" t="s">
        <v>6672</v>
      </c>
      <c r="D874" s="1" t="s">
        <v>15</v>
      </c>
      <c r="E874">
        <v>2023</v>
      </c>
      <c r="F874" s="1" t="s">
        <v>1914</v>
      </c>
      <c r="G874" s="1" t="s">
        <v>3141</v>
      </c>
      <c r="H874" s="1" t="s">
        <v>1378</v>
      </c>
      <c r="I874" s="1" t="s">
        <v>1379</v>
      </c>
      <c r="J874" s="1" t="s">
        <v>70</v>
      </c>
      <c r="K874" s="3">
        <v>18</v>
      </c>
      <c r="L874">
        <v>4</v>
      </c>
      <c r="M874" s="3">
        <v>72</v>
      </c>
      <c r="N874" s="1" t="s">
        <v>6669</v>
      </c>
      <c r="O874" s="1" t="s">
        <v>44</v>
      </c>
    </row>
    <row r="875" spans="1:15" x14ac:dyDescent="0.3">
      <c r="A875" s="1" t="s">
        <v>3142</v>
      </c>
      <c r="B875" s="2">
        <v>45783</v>
      </c>
      <c r="C875" s="1" t="s">
        <v>6671</v>
      </c>
      <c r="D875" s="1" t="s">
        <v>46</v>
      </c>
      <c r="E875">
        <v>2025</v>
      </c>
      <c r="F875" s="1" t="s">
        <v>1040</v>
      </c>
      <c r="G875" s="1" t="s">
        <v>3143</v>
      </c>
      <c r="H875" s="1" t="s">
        <v>1089</v>
      </c>
      <c r="I875" s="1" t="s">
        <v>1090</v>
      </c>
      <c r="J875" s="1" t="s">
        <v>51</v>
      </c>
      <c r="K875" s="3">
        <v>31.43</v>
      </c>
      <c r="L875">
        <v>3</v>
      </c>
      <c r="M875" s="3">
        <v>94.29</v>
      </c>
      <c r="N875" s="1" t="s">
        <v>29</v>
      </c>
      <c r="O875" s="1" t="s">
        <v>37</v>
      </c>
    </row>
    <row r="876" spans="1:15" x14ac:dyDescent="0.3">
      <c r="A876" s="1" t="s">
        <v>3144</v>
      </c>
      <c r="B876" s="2">
        <v>45540</v>
      </c>
      <c r="C876" s="1" t="s">
        <v>6672</v>
      </c>
      <c r="D876" s="1" t="s">
        <v>60</v>
      </c>
      <c r="E876">
        <v>2024</v>
      </c>
      <c r="F876" s="1" t="s">
        <v>2149</v>
      </c>
      <c r="G876" s="1" t="s">
        <v>2150</v>
      </c>
      <c r="H876" s="1" t="s">
        <v>3145</v>
      </c>
      <c r="I876" s="1" t="s">
        <v>3146</v>
      </c>
      <c r="J876" s="1" t="s">
        <v>70</v>
      </c>
      <c r="K876" s="3">
        <v>9.52</v>
      </c>
      <c r="L876">
        <v>4</v>
      </c>
      <c r="M876" s="3">
        <v>38.08</v>
      </c>
      <c r="N876" s="1" t="s">
        <v>29</v>
      </c>
      <c r="O876" s="1" t="s">
        <v>44</v>
      </c>
    </row>
    <row r="877" spans="1:15" x14ac:dyDescent="0.3">
      <c r="A877" s="1" t="s">
        <v>3147</v>
      </c>
      <c r="B877" s="2">
        <v>45019</v>
      </c>
      <c r="C877" s="1" t="s">
        <v>6667</v>
      </c>
      <c r="D877" s="1" t="s">
        <v>82</v>
      </c>
      <c r="E877">
        <v>2023</v>
      </c>
      <c r="F877" s="1" t="s">
        <v>419</v>
      </c>
      <c r="G877" s="1" t="s">
        <v>2512</v>
      </c>
      <c r="H877" s="1" t="s">
        <v>3133</v>
      </c>
      <c r="I877" s="1" t="s">
        <v>3134</v>
      </c>
      <c r="J877" s="1" t="s">
        <v>70</v>
      </c>
      <c r="K877" s="3">
        <v>38.799999999999997</v>
      </c>
      <c r="L877">
        <v>4</v>
      </c>
      <c r="M877" s="3">
        <v>155.19999999999999</v>
      </c>
      <c r="N877" s="1" t="s">
        <v>29</v>
      </c>
      <c r="O877" s="1" t="s">
        <v>37</v>
      </c>
    </row>
    <row r="878" spans="1:15" x14ac:dyDescent="0.3">
      <c r="A878" s="1" t="s">
        <v>3148</v>
      </c>
      <c r="B878" s="2">
        <v>45532</v>
      </c>
      <c r="C878" s="1" t="s">
        <v>6670</v>
      </c>
      <c r="D878" s="1" t="s">
        <v>90</v>
      </c>
      <c r="E878">
        <v>2024</v>
      </c>
      <c r="F878" s="1" t="s">
        <v>463</v>
      </c>
      <c r="G878" s="1" t="s">
        <v>2621</v>
      </c>
      <c r="H878" s="1" t="s">
        <v>3149</v>
      </c>
      <c r="I878" s="1" t="s">
        <v>3150</v>
      </c>
      <c r="J878" s="1" t="s">
        <v>20</v>
      </c>
      <c r="K878" s="3">
        <v>22.1</v>
      </c>
      <c r="L878">
        <v>2</v>
      </c>
      <c r="M878" s="3">
        <v>44.2</v>
      </c>
      <c r="N878" s="1" t="s">
        <v>6669</v>
      </c>
      <c r="O878" s="1" t="s">
        <v>22</v>
      </c>
    </row>
    <row r="879" spans="1:15" x14ac:dyDescent="0.3">
      <c r="A879" s="1" t="s">
        <v>3151</v>
      </c>
      <c r="B879" s="2">
        <v>45352</v>
      </c>
      <c r="C879" s="1" t="s">
        <v>6668</v>
      </c>
      <c r="D879" s="1" t="s">
        <v>15</v>
      </c>
      <c r="E879">
        <v>2024</v>
      </c>
      <c r="F879" s="1" t="s">
        <v>3152</v>
      </c>
      <c r="G879" s="1" t="s">
        <v>3153</v>
      </c>
      <c r="H879" s="1" t="s">
        <v>1021</v>
      </c>
      <c r="I879" s="1" t="s">
        <v>3154</v>
      </c>
      <c r="J879" s="1" t="s">
        <v>51</v>
      </c>
      <c r="K879" s="3">
        <v>14.38</v>
      </c>
      <c r="L879">
        <v>3</v>
      </c>
      <c r="M879" s="3">
        <v>43.14</v>
      </c>
      <c r="N879" s="1" t="s">
        <v>88</v>
      </c>
      <c r="O879" s="1" t="s">
        <v>37</v>
      </c>
    </row>
    <row r="880" spans="1:15" x14ac:dyDescent="0.3">
      <c r="A880" s="1" t="s">
        <v>3155</v>
      </c>
      <c r="B880" s="2">
        <v>45593</v>
      </c>
      <c r="C880" s="1" t="s">
        <v>6667</v>
      </c>
      <c r="D880" s="1" t="s">
        <v>133</v>
      </c>
      <c r="E880">
        <v>2024</v>
      </c>
      <c r="F880" s="1" t="s">
        <v>2353</v>
      </c>
      <c r="G880" s="1" t="s">
        <v>2354</v>
      </c>
      <c r="H880" s="1" t="s">
        <v>3156</v>
      </c>
      <c r="I880" s="1" t="s">
        <v>3157</v>
      </c>
      <c r="J880" s="1" t="s">
        <v>20</v>
      </c>
      <c r="K880" s="3">
        <v>21.47</v>
      </c>
      <c r="L880">
        <v>1</v>
      </c>
      <c r="M880" s="3">
        <v>21.47</v>
      </c>
      <c r="N880" s="1" t="s">
        <v>6669</v>
      </c>
      <c r="O880" s="1" t="s">
        <v>193</v>
      </c>
    </row>
    <row r="881" spans="1:15" x14ac:dyDescent="0.3">
      <c r="A881" s="1" t="s">
        <v>3158</v>
      </c>
      <c r="B881" s="2">
        <v>44870</v>
      </c>
      <c r="C881" s="1" t="s">
        <v>6673</v>
      </c>
      <c r="D881" s="1" t="s">
        <v>54</v>
      </c>
      <c r="E881">
        <v>2022</v>
      </c>
      <c r="F881" s="1" t="s">
        <v>40</v>
      </c>
      <c r="G881" s="1" t="s">
        <v>41</v>
      </c>
      <c r="H881" s="1" t="s">
        <v>554</v>
      </c>
      <c r="I881" s="1" t="s">
        <v>555</v>
      </c>
      <c r="J881" s="1" t="s">
        <v>70</v>
      </c>
      <c r="K881" s="3">
        <v>32.86</v>
      </c>
      <c r="L881">
        <v>2</v>
      </c>
      <c r="M881" s="3">
        <v>65.72</v>
      </c>
      <c r="N881" s="1" t="s">
        <v>29</v>
      </c>
      <c r="O881" s="1" t="s">
        <v>37</v>
      </c>
    </row>
    <row r="882" spans="1:15" x14ac:dyDescent="0.3">
      <c r="A882" s="1" t="s">
        <v>3159</v>
      </c>
      <c r="B882" s="2">
        <v>45155</v>
      </c>
      <c r="C882" s="1" t="s">
        <v>6672</v>
      </c>
      <c r="D882" s="1" t="s">
        <v>90</v>
      </c>
      <c r="E882">
        <v>2023</v>
      </c>
      <c r="F882" s="1" t="s">
        <v>2593</v>
      </c>
      <c r="G882" s="1" t="s">
        <v>2594</v>
      </c>
      <c r="H882" s="1" t="s">
        <v>1948</v>
      </c>
      <c r="I882" s="1" t="s">
        <v>1949</v>
      </c>
      <c r="J882" s="1" t="s">
        <v>20</v>
      </c>
      <c r="K882" s="3">
        <v>51.72</v>
      </c>
      <c r="L882">
        <v>2</v>
      </c>
      <c r="M882" s="3">
        <v>103.44</v>
      </c>
      <c r="N882" s="1" t="s">
        <v>21</v>
      </c>
      <c r="O882" s="1" t="s">
        <v>30</v>
      </c>
    </row>
    <row r="883" spans="1:15" x14ac:dyDescent="0.3">
      <c r="A883" s="1" t="s">
        <v>3160</v>
      </c>
      <c r="B883" s="2">
        <v>45423</v>
      </c>
      <c r="C883" s="1" t="s">
        <v>6673</v>
      </c>
      <c r="D883" s="1" t="s">
        <v>46</v>
      </c>
      <c r="E883">
        <v>2024</v>
      </c>
      <c r="F883" s="1" t="s">
        <v>2140</v>
      </c>
      <c r="G883" s="1" t="s">
        <v>2141</v>
      </c>
      <c r="H883" s="1" t="s">
        <v>836</v>
      </c>
      <c r="I883" s="1" t="s">
        <v>3161</v>
      </c>
      <c r="J883" s="1" t="s">
        <v>20</v>
      </c>
      <c r="K883" s="3">
        <v>15.2</v>
      </c>
      <c r="L883">
        <v>1</v>
      </c>
      <c r="M883" s="3">
        <v>15.2</v>
      </c>
      <c r="N883" s="1" t="s">
        <v>29</v>
      </c>
      <c r="O883" s="1" t="s">
        <v>30</v>
      </c>
    </row>
    <row r="884" spans="1:15" x14ac:dyDescent="0.3">
      <c r="A884" s="1" t="s">
        <v>3162</v>
      </c>
      <c r="B884" s="2">
        <v>45381</v>
      </c>
      <c r="C884" s="1" t="s">
        <v>6673</v>
      </c>
      <c r="D884" s="1" t="s">
        <v>15</v>
      </c>
      <c r="E884">
        <v>2024</v>
      </c>
      <c r="F884" s="1" t="s">
        <v>3163</v>
      </c>
      <c r="G884" s="1" t="s">
        <v>3164</v>
      </c>
      <c r="H884" s="1" t="s">
        <v>1287</v>
      </c>
      <c r="I884" s="1" t="s">
        <v>1288</v>
      </c>
      <c r="J884" s="1" t="s">
        <v>70</v>
      </c>
      <c r="K884" s="3">
        <v>14.95</v>
      </c>
      <c r="L884">
        <v>4</v>
      </c>
      <c r="M884" s="3">
        <v>59.8</v>
      </c>
      <c r="N884" s="1" t="s">
        <v>21</v>
      </c>
      <c r="O884" s="1" t="s">
        <v>22</v>
      </c>
    </row>
    <row r="885" spans="1:15" x14ac:dyDescent="0.3">
      <c r="A885" s="1" t="s">
        <v>3165</v>
      </c>
      <c r="B885" s="2">
        <v>45823</v>
      </c>
      <c r="C885" s="1" t="s">
        <v>6666</v>
      </c>
      <c r="D885" s="1" t="s">
        <v>24</v>
      </c>
      <c r="E885">
        <v>2025</v>
      </c>
      <c r="F885" s="1" t="s">
        <v>3166</v>
      </c>
      <c r="G885" s="1" t="s">
        <v>3167</v>
      </c>
      <c r="H885" s="1" t="s">
        <v>473</v>
      </c>
      <c r="I885" s="1" t="s">
        <v>474</v>
      </c>
      <c r="J885" s="1" t="s">
        <v>20</v>
      </c>
      <c r="K885" s="3">
        <v>32.049999999999997</v>
      </c>
      <c r="L885">
        <v>2</v>
      </c>
      <c r="M885" s="3">
        <v>64.099999999999994</v>
      </c>
      <c r="N885" s="1" t="s">
        <v>6669</v>
      </c>
      <c r="O885" s="1" t="s">
        <v>22</v>
      </c>
    </row>
    <row r="886" spans="1:15" x14ac:dyDescent="0.3">
      <c r="A886" s="1" t="s">
        <v>3168</v>
      </c>
      <c r="B886" s="2">
        <v>45208</v>
      </c>
      <c r="C886" s="1" t="s">
        <v>6667</v>
      </c>
      <c r="D886" s="1" t="s">
        <v>133</v>
      </c>
      <c r="E886">
        <v>2023</v>
      </c>
      <c r="F886" s="1" t="s">
        <v>2644</v>
      </c>
      <c r="G886" s="1" t="s">
        <v>3169</v>
      </c>
      <c r="H886" s="1" t="s">
        <v>572</v>
      </c>
      <c r="I886" s="1" t="s">
        <v>3170</v>
      </c>
      <c r="J886" s="1" t="s">
        <v>70</v>
      </c>
      <c r="K886" s="3">
        <v>8.34</v>
      </c>
      <c r="L886">
        <v>2</v>
      </c>
      <c r="M886" s="3">
        <v>16.68</v>
      </c>
      <c r="N886" s="1" t="s">
        <v>88</v>
      </c>
      <c r="O886" s="1" t="s">
        <v>22</v>
      </c>
    </row>
    <row r="887" spans="1:15" x14ac:dyDescent="0.3">
      <c r="A887" s="1" t="s">
        <v>3171</v>
      </c>
      <c r="B887" s="2">
        <v>45476</v>
      </c>
      <c r="C887" s="1" t="s">
        <v>6670</v>
      </c>
      <c r="D887" s="1" t="s">
        <v>32</v>
      </c>
      <c r="E887">
        <v>2024</v>
      </c>
      <c r="F887" s="1" t="s">
        <v>1877</v>
      </c>
      <c r="G887" s="1" t="s">
        <v>1878</v>
      </c>
      <c r="H887" s="1" t="s">
        <v>3172</v>
      </c>
      <c r="I887" s="1" t="s">
        <v>3173</v>
      </c>
      <c r="J887" s="1" t="s">
        <v>70</v>
      </c>
      <c r="K887" s="3">
        <v>9.83</v>
      </c>
      <c r="L887">
        <v>1</v>
      </c>
      <c r="M887" s="3">
        <v>9.83</v>
      </c>
      <c r="N887" s="1" t="s">
        <v>29</v>
      </c>
      <c r="O887" s="1" t="s">
        <v>52</v>
      </c>
    </row>
    <row r="888" spans="1:15" x14ac:dyDescent="0.3">
      <c r="A888" s="1" t="s">
        <v>3174</v>
      </c>
      <c r="B888" s="2">
        <v>44934</v>
      </c>
      <c r="C888" s="1" t="s">
        <v>6666</v>
      </c>
      <c r="D888" s="1" t="s">
        <v>210</v>
      </c>
      <c r="E888">
        <v>2023</v>
      </c>
      <c r="F888" s="1" t="s">
        <v>1043</v>
      </c>
      <c r="G888" s="1" t="s">
        <v>1493</v>
      </c>
      <c r="H888" s="1" t="s">
        <v>1394</v>
      </c>
      <c r="I888" s="1" t="s">
        <v>1395</v>
      </c>
      <c r="J888" s="1" t="s">
        <v>51</v>
      </c>
      <c r="K888" s="3">
        <v>10.67</v>
      </c>
      <c r="L888">
        <v>2</v>
      </c>
      <c r="M888" s="3">
        <v>21.34</v>
      </c>
      <c r="N888" s="1" t="s">
        <v>21</v>
      </c>
      <c r="O888" s="1" t="s">
        <v>22</v>
      </c>
    </row>
    <row r="889" spans="1:15" x14ac:dyDescent="0.3">
      <c r="A889" s="1" t="s">
        <v>3175</v>
      </c>
      <c r="B889" s="2">
        <v>45361</v>
      </c>
      <c r="C889" s="1" t="s">
        <v>6666</v>
      </c>
      <c r="D889" s="1" t="s">
        <v>15</v>
      </c>
      <c r="E889">
        <v>2024</v>
      </c>
      <c r="F889" s="1" t="s">
        <v>2077</v>
      </c>
      <c r="G889" s="1" t="s">
        <v>2078</v>
      </c>
      <c r="H889" s="1" t="s">
        <v>1243</v>
      </c>
      <c r="I889" s="1" t="s">
        <v>1244</v>
      </c>
      <c r="J889" s="1" t="s">
        <v>70</v>
      </c>
      <c r="K889" s="3">
        <v>40.770000000000003</v>
      </c>
      <c r="L889">
        <v>3</v>
      </c>
      <c r="M889" s="3">
        <v>122.31</v>
      </c>
      <c r="N889" s="1" t="s">
        <v>21</v>
      </c>
      <c r="O889" s="1" t="s">
        <v>37</v>
      </c>
    </row>
    <row r="890" spans="1:15" x14ac:dyDescent="0.3">
      <c r="A890" s="1" t="s">
        <v>3176</v>
      </c>
      <c r="B890" s="2">
        <v>44898</v>
      </c>
      <c r="C890" s="1" t="s">
        <v>6673</v>
      </c>
      <c r="D890" s="1" t="s">
        <v>107</v>
      </c>
      <c r="E890">
        <v>2022</v>
      </c>
      <c r="F890" s="1" t="s">
        <v>3177</v>
      </c>
      <c r="G890" s="1" t="s">
        <v>3178</v>
      </c>
      <c r="H890" s="1" t="s">
        <v>3179</v>
      </c>
      <c r="I890" s="1" t="s">
        <v>3180</v>
      </c>
      <c r="J890" s="1" t="s">
        <v>70</v>
      </c>
      <c r="K890" s="3">
        <v>15.94</v>
      </c>
      <c r="L890">
        <v>1</v>
      </c>
      <c r="M890" s="3">
        <v>15.94</v>
      </c>
      <c r="N890" s="1" t="s">
        <v>29</v>
      </c>
      <c r="O890" s="1" t="s">
        <v>37</v>
      </c>
    </row>
    <row r="891" spans="1:15" x14ac:dyDescent="0.3">
      <c r="A891" s="1" t="s">
        <v>3181</v>
      </c>
      <c r="B891" s="2">
        <v>45161</v>
      </c>
      <c r="C891" s="1" t="s">
        <v>6670</v>
      </c>
      <c r="D891" s="1" t="s">
        <v>90</v>
      </c>
      <c r="E891">
        <v>2023</v>
      </c>
      <c r="F891" s="1" t="s">
        <v>2406</v>
      </c>
      <c r="G891" s="1" t="s">
        <v>3182</v>
      </c>
      <c r="H891" s="1" t="s">
        <v>99</v>
      </c>
      <c r="I891" s="1" t="s">
        <v>1266</v>
      </c>
      <c r="J891" s="1" t="s">
        <v>87</v>
      </c>
      <c r="K891" s="3">
        <v>45.83</v>
      </c>
      <c r="L891">
        <v>2</v>
      </c>
      <c r="M891" s="3">
        <v>91.66</v>
      </c>
      <c r="N891" s="1" t="s">
        <v>21</v>
      </c>
      <c r="O891" s="1" t="s">
        <v>22</v>
      </c>
    </row>
    <row r="892" spans="1:15" x14ac:dyDescent="0.3">
      <c r="A892" s="1" t="s">
        <v>3183</v>
      </c>
      <c r="B892" s="2">
        <v>45007</v>
      </c>
      <c r="C892" s="1" t="s">
        <v>6670</v>
      </c>
      <c r="D892" s="1" t="s">
        <v>15</v>
      </c>
      <c r="E892">
        <v>2023</v>
      </c>
      <c r="F892" s="1" t="s">
        <v>240</v>
      </c>
      <c r="G892" s="1" t="s">
        <v>241</v>
      </c>
      <c r="H892" s="1" t="s">
        <v>393</v>
      </c>
      <c r="I892" s="1" t="s">
        <v>3184</v>
      </c>
      <c r="J892" s="1" t="s">
        <v>20</v>
      </c>
      <c r="K892" s="3">
        <v>44.29</v>
      </c>
      <c r="L892">
        <v>3</v>
      </c>
      <c r="M892" s="3">
        <v>132.87</v>
      </c>
      <c r="N892" s="1" t="s">
        <v>21</v>
      </c>
      <c r="O892" s="1" t="s">
        <v>22</v>
      </c>
    </row>
    <row r="893" spans="1:15" x14ac:dyDescent="0.3">
      <c r="A893" s="1" t="s">
        <v>3185</v>
      </c>
      <c r="B893" s="2">
        <v>45479</v>
      </c>
      <c r="C893" s="1" t="s">
        <v>6673</v>
      </c>
      <c r="D893" s="1" t="s">
        <v>32</v>
      </c>
      <c r="E893">
        <v>2024</v>
      </c>
      <c r="F893" s="1" t="s">
        <v>3186</v>
      </c>
      <c r="G893" s="1" t="s">
        <v>3187</v>
      </c>
      <c r="H893" s="1" t="s">
        <v>2334</v>
      </c>
      <c r="I893" s="1" t="s">
        <v>2335</v>
      </c>
      <c r="J893" s="1" t="s">
        <v>70</v>
      </c>
      <c r="K893" s="3">
        <v>53.12</v>
      </c>
      <c r="L893">
        <v>5</v>
      </c>
      <c r="M893" s="3">
        <v>265.60000000000002</v>
      </c>
      <c r="N893" s="1" t="s">
        <v>21</v>
      </c>
      <c r="O893" s="1" t="s">
        <v>22</v>
      </c>
    </row>
    <row r="894" spans="1:15" x14ac:dyDescent="0.3">
      <c r="A894" s="1" t="s">
        <v>3188</v>
      </c>
      <c r="B894" s="2">
        <v>45090</v>
      </c>
      <c r="C894" s="1" t="s">
        <v>6671</v>
      </c>
      <c r="D894" s="1" t="s">
        <v>24</v>
      </c>
      <c r="E894">
        <v>2023</v>
      </c>
      <c r="F894" s="1" t="s">
        <v>1111</v>
      </c>
      <c r="G894" s="1" t="s">
        <v>3189</v>
      </c>
      <c r="H894" s="1" t="s">
        <v>3190</v>
      </c>
      <c r="I894" s="1" t="s">
        <v>3191</v>
      </c>
      <c r="J894" s="1" t="s">
        <v>51</v>
      </c>
      <c r="K894" s="3">
        <v>38.24</v>
      </c>
      <c r="L894">
        <v>5</v>
      </c>
      <c r="M894" s="3">
        <v>191.2</v>
      </c>
      <c r="N894" s="1" t="s">
        <v>6669</v>
      </c>
      <c r="O894" s="1" t="s">
        <v>22</v>
      </c>
    </row>
    <row r="895" spans="1:15" x14ac:dyDescent="0.3">
      <c r="A895" s="1" t="s">
        <v>3192</v>
      </c>
      <c r="B895" s="2">
        <v>45100</v>
      </c>
      <c r="C895" s="1" t="s">
        <v>6668</v>
      </c>
      <c r="D895" s="1" t="s">
        <v>24</v>
      </c>
      <c r="E895">
        <v>2023</v>
      </c>
      <c r="F895" s="1" t="s">
        <v>3136</v>
      </c>
      <c r="G895" s="1" t="s">
        <v>3137</v>
      </c>
      <c r="H895" s="1" t="s">
        <v>1140</v>
      </c>
      <c r="I895" s="1" t="s">
        <v>3193</v>
      </c>
      <c r="J895" s="1" t="s">
        <v>70</v>
      </c>
      <c r="K895" s="3">
        <v>50.22</v>
      </c>
      <c r="L895">
        <v>3</v>
      </c>
      <c r="M895" s="3">
        <v>150.66</v>
      </c>
      <c r="N895" s="1" t="s">
        <v>21</v>
      </c>
      <c r="O895" s="1" t="s">
        <v>30</v>
      </c>
    </row>
    <row r="896" spans="1:15" x14ac:dyDescent="0.3">
      <c r="A896" s="1" t="s">
        <v>3194</v>
      </c>
      <c r="B896" s="2">
        <v>45747</v>
      </c>
      <c r="C896" s="1" t="s">
        <v>6667</v>
      </c>
      <c r="D896" s="1" t="s">
        <v>15</v>
      </c>
      <c r="E896">
        <v>2025</v>
      </c>
      <c r="F896" s="1" t="s">
        <v>280</v>
      </c>
      <c r="G896" s="1" t="s">
        <v>281</v>
      </c>
      <c r="H896" s="1" t="s">
        <v>3195</v>
      </c>
      <c r="I896" s="1" t="s">
        <v>3196</v>
      </c>
      <c r="J896" s="1" t="s">
        <v>20</v>
      </c>
      <c r="K896" s="3">
        <v>7.04</v>
      </c>
      <c r="L896">
        <v>4</v>
      </c>
      <c r="M896" s="3">
        <v>28.16</v>
      </c>
      <c r="N896" s="1" t="s">
        <v>21</v>
      </c>
      <c r="O896" s="1" t="s">
        <v>95</v>
      </c>
    </row>
    <row r="897" spans="1:15" x14ac:dyDescent="0.3">
      <c r="A897" s="1" t="s">
        <v>3197</v>
      </c>
      <c r="B897" s="2">
        <v>45366</v>
      </c>
      <c r="C897" s="1" t="s">
        <v>6668</v>
      </c>
      <c r="D897" s="1" t="s">
        <v>15</v>
      </c>
      <c r="E897">
        <v>2024</v>
      </c>
      <c r="F897" s="1" t="s">
        <v>3198</v>
      </c>
      <c r="G897" s="1" t="s">
        <v>3199</v>
      </c>
      <c r="H897" s="1" t="s">
        <v>1140</v>
      </c>
      <c r="I897" s="1" t="s">
        <v>3193</v>
      </c>
      <c r="J897" s="1" t="s">
        <v>20</v>
      </c>
      <c r="K897" s="3">
        <v>49.34</v>
      </c>
      <c r="L897">
        <v>2</v>
      </c>
      <c r="M897" s="3">
        <v>98.68</v>
      </c>
      <c r="N897" s="1" t="s">
        <v>21</v>
      </c>
      <c r="O897" s="1" t="s">
        <v>37</v>
      </c>
    </row>
    <row r="898" spans="1:15" x14ac:dyDescent="0.3">
      <c r="A898" s="1" t="s">
        <v>3200</v>
      </c>
      <c r="B898" s="2">
        <v>45877</v>
      </c>
      <c r="C898" s="1" t="s">
        <v>6668</v>
      </c>
      <c r="D898" s="1" t="s">
        <v>90</v>
      </c>
      <c r="E898">
        <v>2025</v>
      </c>
      <c r="F898" s="1" t="s">
        <v>216</v>
      </c>
      <c r="G898" s="1" t="s">
        <v>3201</v>
      </c>
      <c r="H898" s="1" t="s">
        <v>2403</v>
      </c>
      <c r="I898" s="1" t="s">
        <v>2404</v>
      </c>
      <c r="J898" s="1" t="s">
        <v>70</v>
      </c>
      <c r="K898" s="3">
        <v>15.18</v>
      </c>
      <c r="L898">
        <v>3</v>
      </c>
      <c r="M898" s="3">
        <v>45.54</v>
      </c>
      <c r="N898" s="1" t="s">
        <v>21</v>
      </c>
      <c r="O898" s="1" t="s">
        <v>22</v>
      </c>
    </row>
    <row r="899" spans="1:15" x14ac:dyDescent="0.3">
      <c r="A899" s="1" t="s">
        <v>3202</v>
      </c>
      <c r="B899" s="2">
        <v>45459</v>
      </c>
      <c r="C899" s="1" t="s">
        <v>6666</v>
      </c>
      <c r="D899" s="1" t="s">
        <v>24</v>
      </c>
      <c r="E899">
        <v>2024</v>
      </c>
      <c r="F899" s="1" t="s">
        <v>1063</v>
      </c>
      <c r="G899" s="1" t="s">
        <v>3203</v>
      </c>
      <c r="H899" s="1" t="s">
        <v>3204</v>
      </c>
      <c r="I899" s="1" t="s">
        <v>3205</v>
      </c>
      <c r="J899" s="1" t="s">
        <v>20</v>
      </c>
      <c r="K899" s="3">
        <v>25.54</v>
      </c>
      <c r="L899">
        <v>3</v>
      </c>
      <c r="M899" s="3">
        <v>76.62</v>
      </c>
      <c r="N899" s="1" t="s">
        <v>6669</v>
      </c>
      <c r="O899" s="1" t="s">
        <v>193</v>
      </c>
    </row>
    <row r="900" spans="1:15" x14ac:dyDescent="0.3">
      <c r="A900" s="1" t="s">
        <v>3206</v>
      </c>
      <c r="B900" s="2">
        <v>44982</v>
      </c>
      <c r="C900" s="1" t="s">
        <v>6673</v>
      </c>
      <c r="D900" s="1" t="s">
        <v>39</v>
      </c>
      <c r="E900">
        <v>2023</v>
      </c>
      <c r="F900" s="1" t="s">
        <v>3207</v>
      </c>
      <c r="G900" s="1" t="s">
        <v>3208</v>
      </c>
      <c r="H900" s="1" t="s">
        <v>3209</v>
      </c>
      <c r="I900" s="1" t="s">
        <v>3210</v>
      </c>
      <c r="J900" s="1" t="s">
        <v>20</v>
      </c>
      <c r="K900" s="3">
        <v>18.18</v>
      </c>
      <c r="L900">
        <v>3</v>
      </c>
      <c r="M900" s="3">
        <v>54.54</v>
      </c>
      <c r="N900" s="1" t="s">
        <v>21</v>
      </c>
      <c r="O900" s="1" t="s">
        <v>22</v>
      </c>
    </row>
    <row r="901" spans="1:15" x14ac:dyDescent="0.3">
      <c r="A901" s="1" t="s">
        <v>3211</v>
      </c>
      <c r="B901" s="2">
        <v>44820</v>
      </c>
      <c r="C901" s="1" t="s">
        <v>6668</v>
      </c>
      <c r="D901" s="1" t="s">
        <v>60</v>
      </c>
      <c r="E901">
        <v>2022</v>
      </c>
      <c r="F901" s="1" t="s">
        <v>2406</v>
      </c>
      <c r="G901" s="1" t="s">
        <v>2700</v>
      </c>
      <c r="H901" s="1" t="s">
        <v>2003</v>
      </c>
      <c r="I901" s="1" t="s">
        <v>2194</v>
      </c>
      <c r="J901" s="1" t="s">
        <v>51</v>
      </c>
      <c r="K901" s="3">
        <v>45.2</v>
      </c>
      <c r="L901">
        <v>4</v>
      </c>
      <c r="M901" s="3">
        <v>180.8</v>
      </c>
      <c r="N901" s="1" t="s">
        <v>21</v>
      </c>
      <c r="O901" s="1" t="s">
        <v>22</v>
      </c>
    </row>
    <row r="902" spans="1:15" x14ac:dyDescent="0.3">
      <c r="A902" s="1" t="s">
        <v>3212</v>
      </c>
      <c r="B902" s="2">
        <v>44955</v>
      </c>
      <c r="C902" s="1" t="s">
        <v>6666</v>
      </c>
      <c r="D902" s="1" t="s">
        <v>210</v>
      </c>
      <c r="E902">
        <v>2023</v>
      </c>
      <c r="F902" s="1" t="s">
        <v>829</v>
      </c>
      <c r="G902" s="1" t="s">
        <v>3213</v>
      </c>
      <c r="H902" s="1" t="s">
        <v>501</v>
      </c>
      <c r="I902" s="1" t="s">
        <v>3214</v>
      </c>
      <c r="J902" s="1" t="s">
        <v>70</v>
      </c>
      <c r="K902" s="3">
        <v>41.92</v>
      </c>
      <c r="L902">
        <v>3</v>
      </c>
      <c r="M902" s="3">
        <v>125.76</v>
      </c>
      <c r="N902" s="1" t="s">
        <v>21</v>
      </c>
      <c r="O902" s="1" t="s">
        <v>22</v>
      </c>
    </row>
    <row r="903" spans="1:15" x14ac:dyDescent="0.3">
      <c r="A903" s="1" t="s">
        <v>3215</v>
      </c>
      <c r="B903" s="2">
        <v>45392</v>
      </c>
      <c r="C903" s="1" t="s">
        <v>6670</v>
      </c>
      <c r="D903" s="1" t="s">
        <v>82</v>
      </c>
      <c r="E903">
        <v>2024</v>
      </c>
      <c r="F903" s="1" t="s">
        <v>3216</v>
      </c>
      <c r="G903" s="1" t="s">
        <v>3217</v>
      </c>
      <c r="H903" s="1" t="s">
        <v>2189</v>
      </c>
      <c r="I903" s="1" t="s">
        <v>3218</v>
      </c>
      <c r="J903" s="1" t="s">
        <v>87</v>
      </c>
      <c r="K903" s="3">
        <v>13.17</v>
      </c>
      <c r="L903">
        <v>1</v>
      </c>
      <c r="M903" s="3">
        <v>13.17</v>
      </c>
      <c r="N903" s="1" t="s">
        <v>21</v>
      </c>
      <c r="O903" s="1" t="s">
        <v>44</v>
      </c>
    </row>
    <row r="904" spans="1:15" x14ac:dyDescent="0.3">
      <c r="A904" s="1" t="s">
        <v>3219</v>
      </c>
      <c r="B904" s="2">
        <v>45388</v>
      </c>
      <c r="C904" s="1" t="s">
        <v>6673</v>
      </c>
      <c r="D904" s="1" t="s">
        <v>82</v>
      </c>
      <c r="E904">
        <v>2024</v>
      </c>
      <c r="F904" s="1" t="s">
        <v>1040</v>
      </c>
      <c r="G904" s="1" t="s">
        <v>3143</v>
      </c>
      <c r="H904" s="1" t="s">
        <v>1661</v>
      </c>
      <c r="I904" s="1" t="s">
        <v>2255</v>
      </c>
      <c r="J904" s="1" t="s">
        <v>87</v>
      </c>
      <c r="K904" s="3">
        <v>46.29</v>
      </c>
      <c r="L904">
        <v>2</v>
      </c>
      <c r="M904" s="3">
        <v>92.58</v>
      </c>
      <c r="N904" s="1" t="s">
        <v>6669</v>
      </c>
      <c r="O904" s="1" t="s">
        <v>95</v>
      </c>
    </row>
    <row r="905" spans="1:15" x14ac:dyDescent="0.3">
      <c r="A905" s="1" t="s">
        <v>3220</v>
      </c>
      <c r="B905" s="2">
        <v>44896</v>
      </c>
      <c r="C905" s="1" t="s">
        <v>6672</v>
      </c>
      <c r="D905" s="1" t="s">
        <v>107</v>
      </c>
      <c r="E905">
        <v>2022</v>
      </c>
      <c r="F905" s="1" t="s">
        <v>1966</v>
      </c>
      <c r="G905" s="1" t="s">
        <v>1967</v>
      </c>
      <c r="H905" s="1" t="s">
        <v>3221</v>
      </c>
      <c r="I905" s="1" t="s">
        <v>3222</v>
      </c>
      <c r="J905" s="1" t="s">
        <v>87</v>
      </c>
      <c r="K905" s="3">
        <v>43.1</v>
      </c>
      <c r="L905">
        <v>1</v>
      </c>
      <c r="M905" s="3">
        <v>43.1</v>
      </c>
      <c r="N905" s="1" t="s">
        <v>21</v>
      </c>
      <c r="O905" s="1" t="s">
        <v>37</v>
      </c>
    </row>
    <row r="906" spans="1:15" x14ac:dyDescent="0.3">
      <c r="A906" s="1" t="s">
        <v>3223</v>
      </c>
      <c r="B906" s="2">
        <v>45260</v>
      </c>
      <c r="C906" s="1" t="s">
        <v>6672</v>
      </c>
      <c r="D906" s="1" t="s">
        <v>54</v>
      </c>
      <c r="E906">
        <v>2023</v>
      </c>
      <c r="F906" s="1" t="s">
        <v>1015</v>
      </c>
      <c r="G906" s="1" t="s">
        <v>1016</v>
      </c>
      <c r="H906" s="1" t="s">
        <v>707</v>
      </c>
      <c r="I906" s="1" t="s">
        <v>708</v>
      </c>
      <c r="J906" s="1" t="s">
        <v>70</v>
      </c>
      <c r="K906" s="3">
        <v>13.05</v>
      </c>
      <c r="L906">
        <v>5</v>
      </c>
      <c r="M906" s="3">
        <v>65.25</v>
      </c>
      <c r="N906" s="1" t="s">
        <v>6669</v>
      </c>
      <c r="O906" s="1" t="s">
        <v>44</v>
      </c>
    </row>
    <row r="907" spans="1:15" x14ac:dyDescent="0.3">
      <c r="A907" s="1" t="s">
        <v>3224</v>
      </c>
      <c r="B907" s="2">
        <v>45446</v>
      </c>
      <c r="C907" s="1" t="s">
        <v>6667</v>
      </c>
      <c r="D907" s="1" t="s">
        <v>24</v>
      </c>
      <c r="E907">
        <v>2024</v>
      </c>
      <c r="F907" s="1" t="s">
        <v>2571</v>
      </c>
      <c r="G907" s="1" t="s">
        <v>2572</v>
      </c>
      <c r="H907" s="1" t="s">
        <v>487</v>
      </c>
      <c r="I907" s="1" t="s">
        <v>488</v>
      </c>
      <c r="J907" s="1" t="s">
        <v>70</v>
      </c>
      <c r="K907" s="3">
        <v>49.51</v>
      </c>
      <c r="L907">
        <v>5</v>
      </c>
      <c r="M907" s="3">
        <v>247.55</v>
      </c>
      <c r="N907" s="1" t="s">
        <v>6669</v>
      </c>
      <c r="O907" s="1" t="s">
        <v>37</v>
      </c>
    </row>
    <row r="908" spans="1:15" x14ac:dyDescent="0.3">
      <c r="A908" s="1" t="s">
        <v>3225</v>
      </c>
      <c r="B908" s="2">
        <v>45597</v>
      </c>
      <c r="C908" s="1" t="s">
        <v>6668</v>
      </c>
      <c r="D908" s="1" t="s">
        <v>54</v>
      </c>
      <c r="E908">
        <v>2024</v>
      </c>
      <c r="F908" s="1" t="s">
        <v>2681</v>
      </c>
      <c r="G908" s="1" t="s">
        <v>3226</v>
      </c>
      <c r="H908" s="1" t="s">
        <v>1314</v>
      </c>
      <c r="I908" s="1" t="s">
        <v>1315</v>
      </c>
      <c r="J908" s="1" t="s">
        <v>51</v>
      </c>
      <c r="K908" s="3">
        <v>35.81</v>
      </c>
      <c r="L908">
        <v>2</v>
      </c>
      <c r="M908" s="3">
        <v>71.62</v>
      </c>
      <c r="N908" s="1" t="s">
        <v>21</v>
      </c>
      <c r="O908" s="1" t="s">
        <v>22</v>
      </c>
    </row>
    <row r="909" spans="1:15" x14ac:dyDescent="0.3">
      <c r="A909" s="1" t="s">
        <v>3227</v>
      </c>
      <c r="B909" s="2">
        <v>45404</v>
      </c>
      <c r="C909" s="1" t="s">
        <v>6667</v>
      </c>
      <c r="D909" s="1" t="s">
        <v>82</v>
      </c>
      <c r="E909">
        <v>2024</v>
      </c>
      <c r="F909" s="1" t="s">
        <v>463</v>
      </c>
      <c r="G909" s="1" t="s">
        <v>3228</v>
      </c>
      <c r="H909" s="1" t="s">
        <v>176</v>
      </c>
      <c r="I909" s="1" t="s">
        <v>3229</v>
      </c>
      <c r="J909" s="1" t="s">
        <v>87</v>
      </c>
      <c r="K909" s="3">
        <v>21.51</v>
      </c>
      <c r="L909">
        <v>5</v>
      </c>
      <c r="M909" s="3">
        <v>107.55</v>
      </c>
      <c r="N909" s="1" t="s">
        <v>21</v>
      </c>
      <c r="O909" s="1" t="s">
        <v>22</v>
      </c>
    </row>
    <row r="910" spans="1:15" x14ac:dyDescent="0.3">
      <c r="A910" s="1" t="s">
        <v>3230</v>
      </c>
      <c r="B910" s="2">
        <v>45294</v>
      </c>
      <c r="C910" s="1" t="s">
        <v>6670</v>
      </c>
      <c r="D910" s="1" t="s">
        <v>210</v>
      </c>
      <c r="E910">
        <v>2024</v>
      </c>
      <c r="F910" s="1" t="s">
        <v>548</v>
      </c>
      <c r="G910" s="1" t="s">
        <v>3231</v>
      </c>
      <c r="H910" s="1" t="s">
        <v>2913</v>
      </c>
      <c r="I910" s="1" t="s">
        <v>2914</v>
      </c>
      <c r="J910" s="1" t="s">
        <v>87</v>
      </c>
      <c r="K910" s="3">
        <v>44.59</v>
      </c>
      <c r="L910">
        <v>3</v>
      </c>
      <c r="M910" s="3">
        <v>133.77000000000001</v>
      </c>
      <c r="N910" s="1" t="s">
        <v>6669</v>
      </c>
      <c r="O910" s="1" t="s">
        <v>22</v>
      </c>
    </row>
    <row r="911" spans="1:15" x14ac:dyDescent="0.3">
      <c r="A911" s="1" t="s">
        <v>3232</v>
      </c>
      <c r="B911" s="2">
        <v>45647</v>
      </c>
      <c r="C911" s="1" t="s">
        <v>6673</v>
      </c>
      <c r="D911" s="1" t="s">
        <v>107</v>
      </c>
      <c r="E911">
        <v>2024</v>
      </c>
      <c r="F911" s="1" t="s">
        <v>3233</v>
      </c>
      <c r="G911" s="1" t="s">
        <v>3234</v>
      </c>
      <c r="H911" s="1" t="s">
        <v>3235</v>
      </c>
      <c r="I911" s="1" t="s">
        <v>3236</v>
      </c>
      <c r="J911" s="1" t="s">
        <v>20</v>
      </c>
      <c r="K911" s="3">
        <v>27.34</v>
      </c>
      <c r="L911">
        <v>1</v>
      </c>
      <c r="M911" s="3">
        <v>27.34</v>
      </c>
      <c r="N911" s="1" t="s">
        <v>21</v>
      </c>
      <c r="O911" s="1" t="s">
        <v>30</v>
      </c>
    </row>
    <row r="912" spans="1:15" x14ac:dyDescent="0.3">
      <c r="A912" s="1" t="s">
        <v>3237</v>
      </c>
      <c r="B912" s="2">
        <v>45373</v>
      </c>
      <c r="C912" s="1" t="s">
        <v>6668</v>
      </c>
      <c r="D912" s="1" t="s">
        <v>15</v>
      </c>
      <c r="E912">
        <v>2024</v>
      </c>
      <c r="F912" s="1" t="s">
        <v>3238</v>
      </c>
      <c r="G912" s="1" t="s">
        <v>3239</v>
      </c>
      <c r="H912" s="1" t="s">
        <v>2065</v>
      </c>
      <c r="I912" s="1" t="s">
        <v>3240</v>
      </c>
      <c r="J912" s="1" t="s">
        <v>70</v>
      </c>
      <c r="K912" s="3">
        <v>19.53</v>
      </c>
      <c r="L912">
        <v>1</v>
      </c>
      <c r="M912" s="3">
        <v>19.53</v>
      </c>
      <c r="N912" s="1" t="s">
        <v>88</v>
      </c>
      <c r="O912" s="1" t="s">
        <v>37</v>
      </c>
    </row>
    <row r="913" spans="1:15" x14ac:dyDescent="0.3">
      <c r="A913" s="1" t="s">
        <v>3241</v>
      </c>
      <c r="B913" s="2">
        <v>45374</v>
      </c>
      <c r="C913" s="1" t="s">
        <v>6673</v>
      </c>
      <c r="D913" s="1" t="s">
        <v>15</v>
      </c>
      <c r="E913">
        <v>2024</v>
      </c>
      <c r="F913" s="1" t="s">
        <v>1503</v>
      </c>
      <c r="G913" s="1" t="s">
        <v>1875</v>
      </c>
      <c r="H913" s="1" t="s">
        <v>202</v>
      </c>
      <c r="I913" s="1" t="s">
        <v>203</v>
      </c>
      <c r="J913" s="1" t="s">
        <v>51</v>
      </c>
      <c r="K913" s="3">
        <v>17.04</v>
      </c>
      <c r="L913">
        <v>1</v>
      </c>
      <c r="M913" s="3">
        <v>17.04</v>
      </c>
      <c r="N913" s="1" t="s">
        <v>21</v>
      </c>
      <c r="O913" s="1" t="s">
        <v>30</v>
      </c>
    </row>
    <row r="914" spans="1:15" x14ac:dyDescent="0.3">
      <c r="A914" s="1" t="s">
        <v>3242</v>
      </c>
      <c r="B914" s="2">
        <v>45021</v>
      </c>
      <c r="C914" s="1" t="s">
        <v>6670</v>
      </c>
      <c r="D914" s="1" t="s">
        <v>82</v>
      </c>
      <c r="E914">
        <v>2023</v>
      </c>
      <c r="F914" s="1" t="s">
        <v>1527</v>
      </c>
      <c r="G914" s="1" t="s">
        <v>1528</v>
      </c>
      <c r="H914" s="1" t="s">
        <v>2493</v>
      </c>
      <c r="I914" s="1" t="s">
        <v>3243</v>
      </c>
      <c r="J914" s="1" t="s">
        <v>20</v>
      </c>
      <c r="K914" s="3">
        <v>15.06</v>
      </c>
      <c r="L914">
        <v>2</v>
      </c>
      <c r="M914" s="3">
        <v>30.12</v>
      </c>
      <c r="N914" s="1" t="s">
        <v>21</v>
      </c>
      <c r="O914" s="1" t="s">
        <v>44</v>
      </c>
    </row>
    <row r="915" spans="1:15" x14ac:dyDescent="0.3">
      <c r="A915" s="1" t="s">
        <v>3244</v>
      </c>
      <c r="B915" s="2">
        <v>44918</v>
      </c>
      <c r="C915" s="1" t="s">
        <v>6668</v>
      </c>
      <c r="D915" s="1" t="s">
        <v>107</v>
      </c>
      <c r="E915">
        <v>2022</v>
      </c>
      <c r="F915" s="1" t="s">
        <v>1906</v>
      </c>
      <c r="G915" s="1" t="s">
        <v>2271</v>
      </c>
      <c r="H915" s="1" t="s">
        <v>3245</v>
      </c>
      <c r="I915" s="1" t="s">
        <v>3246</v>
      </c>
      <c r="J915" s="1" t="s">
        <v>51</v>
      </c>
      <c r="K915" s="3">
        <v>32.22</v>
      </c>
      <c r="L915">
        <v>2</v>
      </c>
      <c r="M915" s="3">
        <v>64.44</v>
      </c>
      <c r="N915" s="1" t="s">
        <v>6669</v>
      </c>
      <c r="O915" s="1" t="s">
        <v>44</v>
      </c>
    </row>
    <row r="916" spans="1:15" x14ac:dyDescent="0.3">
      <c r="A916" s="1" t="s">
        <v>3247</v>
      </c>
      <c r="B916" s="2">
        <v>45173</v>
      </c>
      <c r="C916" s="1" t="s">
        <v>6667</v>
      </c>
      <c r="D916" s="1" t="s">
        <v>60</v>
      </c>
      <c r="E916">
        <v>2023</v>
      </c>
      <c r="F916" s="1" t="s">
        <v>3248</v>
      </c>
      <c r="G916" s="1" t="s">
        <v>3249</v>
      </c>
      <c r="H916" s="1" t="s">
        <v>3250</v>
      </c>
      <c r="I916" s="1" t="s">
        <v>3251</v>
      </c>
      <c r="J916" s="1" t="s">
        <v>87</v>
      </c>
      <c r="K916" s="3">
        <v>24.5</v>
      </c>
      <c r="L916">
        <v>4</v>
      </c>
      <c r="M916" s="3">
        <v>98</v>
      </c>
      <c r="N916" s="1" t="s">
        <v>29</v>
      </c>
      <c r="O916" s="1" t="s">
        <v>44</v>
      </c>
    </row>
    <row r="917" spans="1:15" x14ac:dyDescent="0.3">
      <c r="A917" s="1" t="s">
        <v>3252</v>
      </c>
      <c r="B917" s="2">
        <v>45543</v>
      </c>
      <c r="C917" s="1" t="s">
        <v>6666</v>
      </c>
      <c r="D917" s="1" t="s">
        <v>60</v>
      </c>
      <c r="E917">
        <v>2024</v>
      </c>
      <c r="F917" s="1" t="s">
        <v>485</v>
      </c>
      <c r="G917" s="1" t="s">
        <v>486</v>
      </c>
      <c r="H917" s="1" t="s">
        <v>3253</v>
      </c>
      <c r="I917" s="1" t="s">
        <v>3254</v>
      </c>
      <c r="J917" s="1" t="s">
        <v>70</v>
      </c>
      <c r="K917" s="3">
        <v>24.94</v>
      </c>
      <c r="L917">
        <v>1</v>
      </c>
      <c r="M917" s="3">
        <v>24.94</v>
      </c>
      <c r="N917" s="1" t="s">
        <v>21</v>
      </c>
      <c r="O917" s="1" t="s">
        <v>37</v>
      </c>
    </row>
    <row r="918" spans="1:15" x14ac:dyDescent="0.3">
      <c r="A918" s="1" t="s">
        <v>3255</v>
      </c>
      <c r="B918" s="2">
        <v>45595</v>
      </c>
      <c r="C918" s="1" t="s">
        <v>6670</v>
      </c>
      <c r="D918" s="1" t="s">
        <v>133</v>
      </c>
      <c r="E918">
        <v>2024</v>
      </c>
      <c r="F918" s="1" t="s">
        <v>3256</v>
      </c>
      <c r="G918" s="1" t="s">
        <v>3257</v>
      </c>
      <c r="H918" s="1" t="s">
        <v>3258</v>
      </c>
      <c r="I918" s="1" t="s">
        <v>3259</v>
      </c>
      <c r="J918" s="1" t="s">
        <v>20</v>
      </c>
      <c r="K918" s="3">
        <v>38.6</v>
      </c>
      <c r="L918">
        <v>1</v>
      </c>
      <c r="M918" s="3">
        <v>38.6</v>
      </c>
      <c r="N918" s="1" t="s">
        <v>21</v>
      </c>
      <c r="O918" s="1" t="s">
        <v>22</v>
      </c>
    </row>
    <row r="919" spans="1:15" x14ac:dyDescent="0.3">
      <c r="A919" s="1" t="s">
        <v>3260</v>
      </c>
      <c r="B919" s="2">
        <v>45747</v>
      </c>
      <c r="C919" s="1" t="s">
        <v>6667</v>
      </c>
      <c r="D919" s="1" t="s">
        <v>15</v>
      </c>
      <c r="E919">
        <v>2025</v>
      </c>
      <c r="F919" s="1" t="s">
        <v>1192</v>
      </c>
      <c r="G919" s="1" t="s">
        <v>1193</v>
      </c>
      <c r="H919" s="1" t="s">
        <v>1246</v>
      </c>
      <c r="I919" s="1" t="s">
        <v>1247</v>
      </c>
      <c r="J919" s="1" t="s">
        <v>70</v>
      </c>
      <c r="K919" s="3">
        <v>8.4499999999999993</v>
      </c>
      <c r="L919">
        <v>3</v>
      </c>
      <c r="M919" s="3">
        <v>25.35</v>
      </c>
      <c r="N919" s="1" t="s">
        <v>6669</v>
      </c>
      <c r="O919" s="1" t="s">
        <v>22</v>
      </c>
    </row>
    <row r="920" spans="1:15" x14ac:dyDescent="0.3">
      <c r="A920" s="1" t="s">
        <v>3261</v>
      </c>
      <c r="B920" s="2">
        <v>45340</v>
      </c>
      <c r="C920" s="1" t="s">
        <v>6666</v>
      </c>
      <c r="D920" s="1" t="s">
        <v>39</v>
      </c>
      <c r="E920">
        <v>2024</v>
      </c>
      <c r="F920" s="1" t="s">
        <v>3262</v>
      </c>
      <c r="G920" s="1" t="s">
        <v>3263</v>
      </c>
      <c r="H920" s="1" t="s">
        <v>3264</v>
      </c>
      <c r="I920" s="1" t="s">
        <v>3265</v>
      </c>
      <c r="J920" s="1" t="s">
        <v>51</v>
      </c>
      <c r="K920" s="3">
        <v>15.03</v>
      </c>
      <c r="L920">
        <v>4</v>
      </c>
      <c r="M920" s="3">
        <v>60.12</v>
      </c>
      <c r="N920" s="1" t="s">
        <v>6669</v>
      </c>
      <c r="O920" s="1" t="s">
        <v>37</v>
      </c>
    </row>
    <row r="921" spans="1:15" x14ac:dyDescent="0.3">
      <c r="A921" s="1" t="s">
        <v>3266</v>
      </c>
      <c r="B921" s="2">
        <v>45422</v>
      </c>
      <c r="C921" s="1" t="s">
        <v>6668</v>
      </c>
      <c r="D921" s="1" t="s">
        <v>46</v>
      </c>
      <c r="E921">
        <v>2024</v>
      </c>
      <c r="F921" s="1" t="s">
        <v>363</v>
      </c>
      <c r="G921" s="1" t="s">
        <v>364</v>
      </c>
      <c r="H921" s="1" t="s">
        <v>3267</v>
      </c>
      <c r="I921" s="1" t="s">
        <v>3268</v>
      </c>
      <c r="J921" s="1" t="s">
        <v>20</v>
      </c>
      <c r="K921" s="3">
        <v>18.239999999999998</v>
      </c>
      <c r="L921">
        <v>4</v>
      </c>
      <c r="M921" s="3">
        <v>72.959999999999994</v>
      </c>
      <c r="N921" s="1" t="s">
        <v>6669</v>
      </c>
      <c r="O921" s="1" t="s">
        <v>22</v>
      </c>
    </row>
    <row r="922" spans="1:15" x14ac:dyDescent="0.3">
      <c r="A922" s="1" t="s">
        <v>3269</v>
      </c>
      <c r="B922" s="2">
        <v>45159</v>
      </c>
      <c r="C922" s="1" t="s">
        <v>6667</v>
      </c>
      <c r="D922" s="1" t="s">
        <v>90</v>
      </c>
      <c r="E922">
        <v>2023</v>
      </c>
      <c r="F922" s="1" t="s">
        <v>859</v>
      </c>
      <c r="G922" s="1" t="s">
        <v>860</v>
      </c>
      <c r="H922" s="1" t="s">
        <v>712</v>
      </c>
      <c r="I922" s="1" t="s">
        <v>713</v>
      </c>
      <c r="J922" s="1" t="s">
        <v>20</v>
      </c>
      <c r="K922" s="3">
        <v>56.72</v>
      </c>
      <c r="L922">
        <v>1</v>
      </c>
      <c r="M922" s="3">
        <v>56.72</v>
      </c>
      <c r="N922" s="1" t="s">
        <v>21</v>
      </c>
      <c r="O922" s="1" t="s">
        <v>22</v>
      </c>
    </row>
    <row r="923" spans="1:15" x14ac:dyDescent="0.3">
      <c r="A923" s="1" t="s">
        <v>3270</v>
      </c>
      <c r="B923" s="2">
        <v>45581</v>
      </c>
      <c r="C923" s="1" t="s">
        <v>6670</v>
      </c>
      <c r="D923" s="1" t="s">
        <v>133</v>
      </c>
      <c r="E923">
        <v>2024</v>
      </c>
      <c r="F923" s="1" t="s">
        <v>2266</v>
      </c>
      <c r="G923" s="1" t="s">
        <v>2267</v>
      </c>
      <c r="H923" s="1" t="s">
        <v>598</v>
      </c>
      <c r="I923" s="1" t="s">
        <v>599</v>
      </c>
      <c r="J923" s="1" t="s">
        <v>51</v>
      </c>
      <c r="K923" s="3">
        <v>39.71</v>
      </c>
      <c r="L923">
        <v>5</v>
      </c>
      <c r="M923" s="3">
        <v>198.55</v>
      </c>
      <c r="N923" s="1" t="s">
        <v>29</v>
      </c>
      <c r="O923" s="1" t="s">
        <v>30</v>
      </c>
    </row>
    <row r="924" spans="1:15" x14ac:dyDescent="0.3">
      <c r="A924" s="1" t="s">
        <v>3271</v>
      </c>
      <c r="B924" s="2">
        <v>45183</v>
      </c>
      <c r="C924" s="1" t="s">
        <v>6672</v>
      </c>
      <c r="D924" s="1" t="s">
        <v>60</v>
      </c>
      <c r="E924">
        <v>2023</v>
      </c>
      <c r="F924" s="1" t="s">
        <v>2975</v>
      </c>
      <c r="G924" s="1" t="s">
        <v>2976</v>
      </c>
      <c r="H924" s="1" t="s">
        <v>593</v>
      </c>
      <c r="I924" s="1" t="s">
        <v>1269</v>
      </c>
      <c r="J924" s="1" t="s">
        <v>70</v>
      </c>
      <c r="K924" s="3">
        <v>32.75</v>
      </c>
      <c r="L924">
        <v>3</v>
      </c>
      <c r="M924" s="3">
        <v>98.25</v>
      </c>
      <c r="N924" s="1" t="s">
        <v>21</v>
      </c>
      <c r="O924" s="1" t="s">
        <v>22</v>
      </c>
    </row>
    <row r="925" spans="1:15" x14ac:dyDescent="0.3">
      <c r="A925" s="1" t="s">
        <v>3272</v>
      </c>
      <c r="B925" s="2">
        <v>45554</v>
      </c>
      <c r="C925" s="1" t="s">
        <v>6672</v>
      </c>
      <c r="D925" s="1" t="s">
        <v>60</v>
      </c>
      <c r="E925">
        <v>2024</v>
      </c>
      <c r="F925" s="1" t="s">
        <v>1326</v>
      </c>
      <c r="G925" s="1" t="s">
        <v>1327</v>
      </c>
      <c r="H925" s="1" t="s">
        <v>2618</v>
      </c>
      <c r="I925" s="1" t="s">
        <v>3273</v>
      </c>
      <c r="J925" s="1" t="s">
        <v>70</v>
      </c>
      <c r="K925" s="3">
        <v>6.97</v>
      </c>
      <c r="L925">
        <v>3</v>
      </c>
      <c r="M925" s="3">
        <v>20.91</v>
      </c>
      <c r="N925" s="1" t="s">
        <v>6669</v>
      </c>
      <c r="O925" s="1" t="s">
        <v>52</v>
      </c>
    </row>
    <row r="926" spans="1:15" x14ac:dyDescent="0.3">
      <c r="A926" s="1" t="s">
        <v>3274</v>
      </c>
      <c r="B926" s="2">
        <v>45512</v>
      </c>
      <c r="C926" s="1" t="s">
        <v>6672</v>
      </c>
      <c r="D926" s="1" t="s">
        <v>90</v>
      </c>
      <c r="E926">
        <v>2024</v>
      </c>
      <c r="F926" s="1" t="s">
        <v>1241</v>
      </c>
      <c r="G926" s="1" t="s">
        <v>1242</v>
      </c>
      <c r="H926" s="1" t="s">
        <v>282</v>
      </c>
      <c r="I926" s="1" t="s">
        <v>283</v>
      </c>
      <c r="J926" s="1" t="s">
        <v>70</v>
      </c>
      <c r="K926" s="3">
        <v>23.06</v>
      </c>
      <c r="L926">
        <v>3</v>
      </c>
      <c r="M926" s="3">
        <v>69.180000000000007</v>
      </c>
      <c r="N926" s="1" t="s">
        <v>6669</v>
      </c>
      <c r="O926" s="1" t="s">
        <v>44</v>
      </c>
    </row>
    <row r="927" spans="1:15" x14ac:dyDescent="0.3">
      <c r="A927" s="1" t="s">
        <v>3275</v>
      </c>
      <c r="B927" s="2">
        <v>44885</v>
      </c>
      <c r="C927" s="1" t="s">
        <v>6666</v>
      </c>
      <c r="D927" s="1" t="s">
        <v>54</v>
      </c>
      <c r="E927">
        <v>2022</v>
      </c>
      <c r="F927" s="1" t="s">
        <v>317</v>
      </c>
      <c r="G927" s="1" t="s">
        <v>318</v>
      </c>
      <c r="H927" s="1" t="s">
        <v>166</v>
      </c>
      <c r="I927" s="1" t="s">
        <v>2714</v>
      </c>
      <c r="J927" s="1" t="s">
        <v>51</v>
      </c>
      <c r="K927" s="3">
        <v>50.74</v>
      </c>
      <c r="L927">
        <v>3</v>
      </c>
      <c r="M927" s="3">
        <v>152.22</v>
      </c>
      <c r="N927" s="1" t="s">
        <v>21</v>
      </c>
      <c r="O927" s="1" t="s">
        <v>22</v>
      </c>
    </row>
    <row r="928" spans="1:15" x14ac:dyDescent="0.3">
      <c r="A928" s="1" t="s">
        <v>3276</v>
      </c>
      <c r="B928" s="2">
        <v>45239</v>
      </c>
      <c r="C928" s="1" t="s">
        <v>6672</v>
      </c>
      <c r="D928" s="1" t="s">
        <v>54</v>
      </c>
      <c r="E928">
        <v>2023</v>
      </c>
      <c r="F928" s="1" t="s">
        <v>1516</v>
      </c>
      <c r="G928" s="1" t="s">
        <v>1517</v>
      </c>
      <c r="H928" s="1" t="s">
        <v>3277</v>
      </c>
      <c r="I928" s="1" t="s">
        <v>3278</v>
      </c>
      <c r="J928" s="1" t="s">
        <v>51</v>
      </c>
      <c r="K928" s="3">
        <v>13.76</v>
      </c>
      <c r="L928">
        <v>2</v>
      </c>
      <c r="M928" s="3">
        <v>27.52</v>
      </c>
      <c r="N928" s="1" t="s">
        <v>6669</v>
      </c>
      <c r="O928" s="1" t="s">
        <v>44</v>
      </c>
    </row>
    <row r="929" spans="1:15" x14ac:dyDescent="0.3">
      <c r="A929" s="1" t="s">
        <v>3279</v>
      </c>
      <c r="B929" s="2">
        <v>45201</v>
      </c>
      <c r="C929" s="1" t="s">
        <v>6667</v>
      </c>
      <c r="D929" s="1" t="s">
        <v>133</v>
      </c>
      <c r="E929">
        <v>2023</v>
      </c>
      <c r="F929" s="1" t="s">
        <v>1906</v>
      </c>
      <c r="G929" s="1" t="s">
        <v>2609</v>
      </c>
      <c r="H929" s="1" t="s">
        <v>3280</v>
      </c>
      <c r="I929" s="1" t="s">
        <v>3281</v>
      </c>
      <c r="J929" s="1" t="s">
        <v>70</v>
      </c>
      <c r="K929" s="3">
        <v>42.85</v>
      </c>
      <c r="L929">
        <v>1</v>
      </c>
      <c r="M929" s="3">
        <v>42.85</v>
      </c>
      <c r="N929" s="1" t="s">
        <v>6669</v>
      </c>
      <c r="O929" s="1" t="s">
        <v>37</v>
      </c>
    </row>
    <row r="930" spans="1:15" x14ac:dyDescent="0.3">
      <c r="A930" s="1" t="s">
        <v>3282</v>
      </c>
      <c r="B930" s="2">
        <v>45618</v>
      </c>
      <c r="C930" s="1" t="s">
        <v>6668</v>
      </c>
      <c r="D930" s="1" t="s">
        <v>54</v>
      </c>
      <c r="E930">
        <v>2024</v>
      </c>
      <c r="F930" s="1" t="s">
        <v>3283</v>
      </c>
      <c r="G930" s="1" t="s">
        <v>3284</v>
      </c>
      <c r="H930" s="1" t="s">
        <v>1661</v>
      </c>
      <c r="I930" s="1" t="s">
        <v>3129</v>
      </c>
      <c r="J930" s="1" t="s">
        <v>20</v>
      </c>
      <c r="K930" s="3">
        <v>22.71</v>
      </c>
      <c r="L930">
        <v>4</v>
      </c>
      <c r="M930" s="3">
        <v>90.84</v>
      </c>
      <c r="N930" s="1" t="s">
        <v>21</v>
      </c>
      <c r="O930" s="1" t="s">
        <v>37</v>
      </c>
    </row>
    <row r="931" spans="1:15" x14ac:dyDescent="0.3">
      <c r="A931" s="1" t="s">
        <v>3285</v>
      </c>
      <c r="B931" s="2">
        <v>45123</v>
      </c>
      <c r="C931" s="1" t="s">
        <v>6666</v>
      </c>
      <c r="D931" s="1" t="s">
        <v>32</v>
      </c>
      <c r="E931">
        <v>2023</v>
      </c>
      <c r="F931" s="1" t="s">
        <v>894</v>
      </c>
      <c r="G931" s="1" t="s">
        <v>3083</v>
      </c>
      <c r="H931" s="1" t="s">
        <v>2290</v>
      </c>
      <c r="I931" s="1" t="s">
        <v>2291</v>
      </c>
      <c r="J931" s="1" t="s">
        <v>51</v>
      </c>
      <c r="K931" s="3">
        <v>24.67</v>
      </c>
      <c r="L931">
        <v>3</v>
      </c>
      <c r="M931" s="3">
        <v>74.010000000000005</v>
      </c>
      <c r="N931" s="1" t="s">
        <v>29</v>
      </c>
      <c r="O931" s="1" t="s">
        <v>30</v>
      </c>
    </row>
    <row r="932" spans="1:15" x14ac:dyDescent="0.3">
      <c r="A932" s="1" t="s">
        <v>3286</v>
      </c>
      <c r="B932" s="2">
        <v>45887</v>
      </c>
      <c r="C932" s="1" t="s">
        <v>6667</v>
      </c>
      <c r="D932" s="1" t="s">
        <v>90</v>
      </c>
      <c r="E932">
        <v>2025</v>
      </c>
      <c r="F932" s="1" t="s">
        <v>453</v>
      </c>
      <c r="G932" s="1" t="s">
        <v>454</v>
      </c>
      <c r="H932" s="1" t="s">
        <v>35</v>
      </c>
      <c r="I932" s="1" t="s">
        <v>36</v>
      </c>
      <c r="J932" s="1" t="s">
        <v>70</v>
      </c>
      <c r="K932" s="3">
        <v>23.52</v>
      </c>
      <c r="L932">
        <v>2</v>
      </c>
      <c r="M932" s="3">
        <v>47.04</v>
      </c>
      <c r="N932" s="1" t="s">
        <v>6669</v>
      </c>
      <c r="O932" s="1" t="s">
        <v>193</v>
      </c>
    </row>
    <row r="933" spans="1:15" x14ac:dyDescent="0.3">
      <c r="A933" s="1" t="s">
        <v>3287</v>
      </c>
      <c r="B933" s="2">
        <v>45430</v>
      </c>
      <c r="C933" s="1" t="s">
        <v>6673</v>
      </c>
      <c r="D933" s="1" t="s">
        <v>46</v>
      </c>
      <c r="E933">
        <v>2024</v>
      </c>
      <c r="F933" s="1" t="s">
        <v>2661</v>
      </c>
      <c r="G933" s="1" t="s">
        <v>3288</v>
      </c>
      <c r="H933" s="1" t="s">
        <v>2208</v>
      </c>
      <c r="I933" s="1" t="s">
        <v>2209</v>
      </c>
      <c r="J933" s="1" t="s">
        <v>51</v>
      </c>
      <c r="K933" s="3">
        <v>32.049999999999997</v>
      </c>
      <c r="L933">
        <v>1</v>
      </c>
      <c r="M933" s="3">
        <v>32.049999999999997</v>
      </c>
      <c r="N933" s="1" t="s">
        <v>88</v>
      </c>
      <c r="O933" s="1" t="s">
        <v>37</v>
      </c>
    </row>
    <row r="934" spans="1:15" x14ac:dyDescent="0.3">
      <c r="A934" s="1" t="s">
        <v>3289</v>
      </c>
      <c r="B934" s="2">
        <v>44948</v>
      </c>
      <c r="C934" s="1" t="s">
        <v>6666</v>
      </c>
      <c r="D934" s="1" t="s">
        <v>210</v>
      </c>
      <c r="E934">
        <v>2023</v>
      </c>
      <c r="F934" s="1" t="s">
        <v>3290</v>
      </c>
      <c r="G934" s="1" t="s">
        <v>3291</v>
      </c>
      <c r="H934" s="1" t="s">
        <v>1948</v>
      </c>
      <c r="I934" s="1" t="s">
        <v>3292</v>
      </c>
      <c r="J934" s="1" t="s">
        <v>20</v>
      </c>
      <c r="K934" s="3">
        <v>18.39</v>
      </c>
      <c r="L934">
        <v>5</v>
      </c>
      <c r="M934" s="3">
        <v>91.95</v>
      </c>
      <c r="N934" s="1" t="s">
        <v>21</v>
      </c>
      <c r="O934" s="1" t="s">
        <v>30</v>
      </c>
    </row>
    <row r="935" spans="1:15" x14ac:dyDescent="0.3">
      <c r="A935" s="1" t="s">
        <v>3293</v>
      </c>
      <c r="B935" s="2">
        <v>45305</v>
      </c>
      <c r="C935" s="1" t="s">
        <v>6666</v>
      </c>
      <c r="D935" s="1" t="s">
        <v>210</v>
      </c>
      <c r="E935">
        <v>2024</v>
      </c>
      <c r="F935" s="1" t="s">
        <v>3238</v>
      </c>
      <c r="G935" s="1" t="s">
        <v>3239</v>
      </c>
      <c r="H935" s="1" t="s">
        <v>2779</v>
      </c>
      <c r="I935" s="1" t="s">
        <v>2780</v>
      </c>
      <c r="J935" s="1" t="s">
        <v>70</v>
      </c>
      <c r="K935" s="3">
        <v>30.12</v>
      </c>
      <c r="L935">
        <v>2</v>
      </c>
      <c r="M935" s="3">
        <v>60.24</v>
      </c>
      <c r="N935" s="1" t="s">
        <v>6669</v>
      </c>
      <c r="O935" s="1" t="s">
        <v>37</v>
      </c>
    </row>
    <row r="936" spans="1:15" x14ac:dyDescent="0.3">
      <c r="A936" s="1" t="s">
        <v>3294</v>
      </c>
      <c r="B936" s="2">
        <v>45545</v>
      </c>
      <c r="C936" s="1" t="s">
        <v>6671</v>
      </c>
      <c r="D936" s="1" t="s">
        <v>60</v>
      </c>
      <c r="E936">
        <v>2024</v>
      </c>
      <c r="F936" s="1" t="s">
        <v>533</v>
      </c>
      <c r="G936" s="1" t="s">
        <v>534</v>
      </c>
      <c r="H936" s="1" t="s">
        <v>3079</v>
      </c>
      <c r="I936" s="1" t="s">
        <v>3080</v>
      </c>
      <c r="J936" s="1" t="s">
        <v>20</v>
      </c>
      <c r="K936" s="3">
        <v>17.84</v>
      </c>
      <c r="L936">
        <v>2</v>
      </c>
      <c r="M936" s="3">
        <v>35.68</v>
      </c>
      <c r="N936" s="1" t="s">
        <v>29</v>
      </c>
      <c r="O936" s="1" t="s">
        <v>52</v>
      </c>
    </row>
    <row r="937" spans="1:15" x14ac:dyDescent="0.3">
      <c r="A937" s="1" t="s">
        <v>3295</v>
      </c>
      <c r="B937" s="2">
        <v>45771</v>
      </c>
      <c r="C937" s="1" t="s">
        <v>6672</v>
      </c>
      <c r="D937" s="1" t="s">
        <v>82</v>
      </c>
      <c r="E937">
        <v>2025</v>
      </c>
      <c r="F937" s="1" t="s">
        <v>1624</v>
      </c>
      <c r="G937" s="1" t="s">
        <v>1625</v>
      </c>
      <c r="H937" s="1" t="s">
        <v>1165</v>
      </c>
      <c r="I937" s="1" t="s">
        <v>2852</v>
      </c>
      <c r="J937" s="1" t="s">
        <v>20</v>
      </c>
      <c r="K937" s="3">
        <v>32.22</v>
      </c>
      <c r="L937">
        <v>1</v>
      </c>
      <c r="M937" s="3">
        <v>32.22</v>
      </c>
      <c r="N937" s="1" t="s">
        <v>21</v>
      </c>
      <c r="O937" s="1" t="s">
        <v>44</v>
      </c>
    </row>
    <row r="938" spans="1:15" x14ac:dyDescent="0.3">
      <c r="A938" s="1" t="s">
        <v>3296</v>
      </c>
      <c r="B938" s="2">
        <v>45029</v>
      </c>
      <c r="C938" s="1" t="s">
        <v>6672</v>
      </c>
      <c r="D938" s="1" t="s">
        <v>82</v>
      </c>
      <c r="E938">
        <v>2023</v>
      </c>
      <c r="F938" s="1" t="s">
        <v>3297</v>
      </c>
      <c r="G938" s="1" t="s">
        <v>3298</v>
      </c>
      <c r="H938" s="1" t="s">
        <v>3299</v>
      </c>
      <c r="I938" s="1" t="s">
        <v>3300</v>
      </c>
      <c r="J938" s="1" t="s">
        <v>87</v>
      </c>
      <c r="K938" s="3">
        <v>17.22</v>
      </c>
      <c r="L938">
        <v>2</v>
      </c>
      <c r="M938" s="3">
        <v>34.44</v>
      </c>
      <c r="N938" s="1" t="s">
        <v>29</v>
      </c>
      <c r="O938" s="1" t="s">
        <v>22</v>
      </c>
    </row>
    <row r="939" spans="1:15" x14ac:dyDescent="0.3">
      <c r="A939" s="1" t="s">
        <v>3301</v>
      </c>
      <c r="B939" s="2">
        <v>44933</v>
      </c>
      <c r="C939" s="1" t="s">
        <v>6673</v>
      </c>
      <c r="D939" s="1" t="s">
        <v>210</v>
      </c>
      <c r="E939">
        <v>2023</v>
      </c>
      <c r="F939" s="1" t="s">
        <v>3302</v>
      </c>
      <c r="G939" s="1" t="s">
        <v>3303</v>
      </c>
      <c r="H939" s="1" t="s">
        <v>2983</v>
      </c>
      <c r="I939" s="1" t="s">
        <v>2984</v>
      </c>
      <c r="J939" s="1" t="s">
        <v>70</v>
      </c>
      <c r="K939" s="3">
        <v>40.36</v>
      </c>
      <c r="L939">
        <v>5</v>
      </c>
      <c r="M939" s="3">
        <v>201.8</v>
      </c>
      <c r="N939" s="1" t="s">
        <v>88</v>
      </c>
      <c r="O939" s="1" t="s">
        <v>37</v>
      </c>
    </row>
    <row r="940" spans="1:15" x14ac:dyDescent="0.3">
      <c r="A940" s="1" t="s">
        <v>3304</v>
      </c>
      <c r="B940" s="2">
        <v>45437</v>
      </c>
      <c r="C940" s="1" t="s">
        <v>6673</v>
      </c>
      <c r="D940" s="1" t="s">
        <v>46</v>
      </c>
      <c r="E940">
        <v>2024</v>
      </c>
      <c r="F940" s="1" t="s">
        <v>3305</v>
      </c>
      <c r="G940" s="1" t="s">
        <v>3306</v>
      </c>
      <c r="H940" s="1" t="s">
        <v>1535</v>
      </c>
      <c r="I940" s="1" t="s">
        <v>1536</v>
      </c>
      <c r="J940" s="1" t="s">
        <v>87</v>
      </c>
      <c r="K940" s="3">
        <v>14.69</v>
      </c>
      <c r="L940">
        <v>1</v>
      </c>
      <c r="M940" s="3">
        <v>14.69</v>
      </c>
      <c r="N940" s="1" t="s">
        <v>29</v>
      </c>
      <c r="O940" s="1" t="s">
        <v>52</v>
      </c>
    </row>
    <row r="941" spans="1:15" x14ac:dyDescent="0.3">
      <c r="A941" s="1" t="s">
        <v>3307</v>
      </c>
      <c r="B941" s="2">
        <v>45354</v>
      </c>
      <c r="C941" s="1" t="s">
        <v>6666</v>
      </c>
      <c r="D941" s="1" t="s">
        <v>15</v>
      </c>
      <c r="E941">
        <v>2024</v>
      </c>
      <c r="F941" s="1" t="s">
        <v>3308</v>
      </c>
      <c r="G941" s="1" t="s">
        <v>3309</v>
      </c>
      <c r="H941" s="1" t="s">
        <v>3195</v>
      </c>
      <c r="I941" s="1" t="s">
        <v>3310</v>
      </c>
      <c r="J941" s="1" t="s">
        <v>51</v>
      </c>
      <c r="K941" s="3">
        <v>48.78</v>
      </c>
      <c r="L941">
        <v>3</v>
      </c>
      <c r="M941" s="3">
        <v>146.34</v>
      </c>
      <c r="N941" s="1" t="s">
        <v>88</v>
      </c>
      <c r="O941" s="1" t="s">
        <v>30</v>
      </c>
    </row>
    <row r="942" spans="1:15" x14ac:dyDescent="0.3">
      <c r="A942" s="1" t="s">
        <v>3311</v>
      </c>
      <c r="B942" s="2">
        <v>45222</v>
      </c>
      <c r="C942" s="1" t="s">
        <v>6667</v>
      </c>
      <c r="D942" s="1" t="s">
        <v>133</v>
      </c>
      <c r="E942">
        <v>2023</v>
      </c>
      <c r="F942" s="1" t="s">
        <v>1549</v>
      </c>
      <c r="G942" s="1" t="s">
        <v>3312</v>
      </c>
      <c r="H942" s="1" t="s">
        <v>739</v>
      </c>
      <c r="I942" s="1" t="s">
        <v>740</v>
      </c>
      <c r="J942" s="1" t="s">
        <v>20</v>
      </c>
      <c r="K942" s="3">
        <v>39.42</v>
      </c>
      <c r="L942">
        <v>4</v>
      </c>
      <c r="M942" s="3">
        <v>157.68</v>
      </c>
      <c r="N942" s="1" t="s">
        <v>21</v>
      </c>
      <c r="O942" s="1" t="s">
        <v>22</v>
      </c>
    </row>
    <row r="943" spans="1:15" x14ac:dyDescent="0.3">
      <c r="A943" s="1" t="s">
        <v>3313</v>
      </c>
      <c r="B943" s="2">
        <v>45805</v>
      </c>
      <c r="C943" s="1" t="s">
        <v>6670</v>
      </c>
      <c r="D943" s="1" t="s">
        <v>46</v>
      </c>
      <c r="E943">
        <v>2025</v>
      </c>
      <c r="F943" s="1" t="s">
        <v>788</v>
      </c>
      <c r="G943" s="1" t="s">
        <v>789</v>
      </c>
      <c r="H943" s="1" t="s">
        <v>816</v>
      </c>
      <c r="I943" s="1" t="s">
        <v>817</v>
      </c>
      <c r="J943" s="1" t="s">
        <v>20</v>
      </c>
      <c r="K943" s="3">
        <v>33.56</v>
      </c>
      <c r="L943">
        <v>3</v>
      </c>
      <c r="M943" s="3">
        <v>100.68</v>
      </c>
      <c r="N943" s="1" t="s">
        <v>6669</v>
      </c>
      <c r="O943" s="1" t="s">
        <v>22</v>
      </c>
    </row>
    <row r="944" spans="1:15" x14ac:dyDescent="0.3">
      <c r="A944" s="1" t="s">
        <v>3314</v>
      </c>
      <c r="B944" s="2">
        <v>44987</v>
      </c>
      <c r="C944" s="1" t="s">
        <v>6672</v>
      </c>
      <c r="D944" s="1" t="s">
        <v>15</v>
      </c>
      <c r="E944">
        <v>2023</v>
      </c>
      <c r="F944" s="1" t="s">
        <v>898</v>
      </c>
      <c r="G944" s="1" t="s">
        <v>2903</v>
      </c>
      <c r="H944" s="1" t="s">
        <v>1602</v>
      </c>
      <c r="I944" s="1" t="s">
        <v>1603</v>
      </c>
      <c r="J944" s="1" t="s">
        <v>70</v>
      </c>
      <c r="K944" s="3">
        <v>27.22</v>
      </c>
      <c r="L944">
        <v>3</v>
      </c>
      <c r="M944" s="3">
        <v>81.66</v>
      </c>
      <c r="N944" s="1" t="s">
        <v>21</v>
      </c>
      <c r="O944" s="1" t="s">
        <v>22</v>
      </c>
    </row>
    <row r="945" spans="1:15" x14ac:dyDescent="0.3">
      <c r="A945" s="1" t="s">
        <v>3315</v>
      </c>
      <c r="B945" s="2">
        <v>45255</v>
      </c>
      <c r="C945" s="1" t="s">
        <v>6673</v>
      </c>
      <c r="D945" s="1" t="s">
        <v>54</v>
      </c>
      <c r="E945">
        <v>2023</v>
      </c>
      <c r="F945" s="1" t="s">
        <v>2644</v>
      </c>
      <c r="G945" s="1" t="s">
        <v>3316</v>
      </c>
      <c r="H945" s="1" t="s">
        <v>3317</v>
      </c>
      <c r="I945" s="1" t="s">
        <v>3318</v>
      </c>
      <c r="J945" s="1" t="s">
        <v>70</v>
      </c>
      <c r="K945" s="3">
        <v>43.02</v>
      </c>
      <c r="L945">
        <v>5</v>
      </c>
      <c r="M945" s="3">
        <v>215.1</v>
      </c>
      <c r="N945" s="1" t="s">
        <v>21</v>
      </c>
      <c r="O945" s="1" t="s">
        <v>193</v>
      </c>
    </row>
    <row r="946" spans="1:15" x14ac:dyDescent="0.3">
      <c r="A946" s="1" t="s">
        <v>3319</v>
      </c>
      <c r="B946" s="2">
        <v>45451</v>
      </c>
      <c r="C946" s="1" t="s">
        <v>6673</v>
      </c>
      <c r="D946" s="1" t="s">
        <v>24</v>
      </c>
      <c r="E946">
        <v>2024</v>
      </c>
      <c r="F946" s="1" t="s">
        <v>3186</v>
      </c>
      <c r="G946" s="1" t="s">
        <v>3187</v>
      </c>
      <c r="H946" s="1" t="s">
        <v>35</v>
      </c>
      <c r="I946" s="1" t="s">
        <v>2721</v>
      </c>
      <c r="J946" s="1" t="s">
        <v>20</v>
      </c>
      <c r="K946" s="3">
        <v>16.37</v>
      </c>
      <c r="L946">
        <v>4</v>
      </c>
      <c r="M946" s="3">
        <v>65.48</v>
      </c>
      <c r="N946" s="1" t="s">
        <v>21</v>
      </c>
      <c r="O946" s="1" t="s">
        <v>30</v>
      </c>
    </row>
    <row r="947" spans="1:15" x14ac:dyDescent="0.3">
      <c r="A947" s="1" t="s">
        <v>3320</v>
      </c>
      <c r="B947" s="2">
        <v>45177</v>
      </c>
      <c r="C947" s="1" t="s">
        <v>6668</v>
      </c>
      <c r="D947" s="1" t="s">
        <v>60</v>
      </c>
      <c r="E947">
        <v>2023</v>
      </c>
      <c r="F947" s="1" t="s">
        <v>1002</v>
      </c>
      <c r="G947" s="1" t="s">
        <v>3321</v>
      </c>
      <c r="H947" s="1" t="s">
        <v>3322</v>
      </c>
      <c r="I947" s="1" t="s">
        <v>3323</v>
      </c>
      <c r="J947" s="1" t="s">
        <v>87</v>
      </c>
      <c r="K947" s="3">
        <v>6.35</v>
      </c>
      <c r="L947">
        <v>3</v>
      </c>
      <c r="M947" s="3">
        <v>19.05</v>
      </c>
      <c r="N947" s="1" t="s">
        <v>21</v>
      </c>
      <c r="O947" s="1" t="s">
        <v>52</v>
      </c>
    </row>
    <row r="948" spans="1:15" x14ac:dyDescent="0.3">
      <c r="A948" s="1" t="s">
        <v>3324</v>
      </c>
      <c r="B948" s="2">
        <v>45202</v>
      </c>
      <c r="C948" s="1" t="s">
        <v>6671</v>
      </c>
      <c r="D948" s="1" t="s">
        <v>133</v>
      </c>
      <c r="E948">
        <v>2023</v>
      </c>
      <c r="F948" s="1" t="s">
        <v>3325</v>
      </c>
      <c r="G948" s="1" t="s">
        <v>3326</v>
      </c>
      <c r="H948" s="1" t="s">
        <v>1497</v>
      </c>
      <c r="I948" s="1" t="s">
        <v>2341</v>
      </c>
      <c r="J948" s="1" t="s">
        <v>51</v>
      </c>
      <c r="K948" s="3">
        <v>37.19</v>
      </c>
      <c r="L948">
        <v>2</v>
      </c>
      <c r="M948" s="3">
        <v>74.38</v>
      </c>
      <c r="N948" s="1" t="s">
        <v>29</v>
      </c>
      <c r="O948" s="1" t="s">
        <v>193</v>
      </c>
    </row>
    <row r="949" spans="1:15" x14ac:dyDescent="0.3">
      <c r="A949" s="1" t="s">
        <v>3327</v>
      </c>
      <c r="B949" s="2">
        <v>45861</v>
      </c>
      <c r="C949" s="1" t="s">
        <v>6670</v>
      </c>
      <c r="D949" s="1" t="s">
        <v>32</v>
      </c>
      <c r="E949">
        <v>2025</v>
      </c>
      <c r="F949" s="1" t="s">
        <v>543</v>
      </c>
      <c r="G949" s="1" t="s">
        <v>544</v>
      </c>
      <c r="H949" s="1" t="s">
        <v>1361</v>
      </c>
      <c r="I949" s="1" t="s">
        <v>3328</v>
      </c>
      <c r="J949" s="1" t="s">
        <v>70</v>
      </c>
      <c r="K949" s="3">
        <v>50.87</v>
      </c>
      <c r="L949">
        <v>4</v>
      </c>
      <c r="M949" s="3">
        <v>203.48</v>
      </c>
      <c r="N949" s="1" t="s">
        <v>29</v>
      </c>
      <c r="O949" s="1" t="s">
        <v>37</v>
      </c>
    </row>
    <row r="950" spans="1:15" x14ac:dyDescent="0.3">
      <c r="A950" s="1" t="s">
        <v>3329</v>
      </c>
      <c r="B950" s="2">
        <v>44848</v>
      </c>
      <c r="C950" s="1" t="s">
        <v>6668</v>
      </c>
      <c r="D950" s="1" t="s">
        <v>133</v>
      </c>
      <c r="E950">
        <v>2022</v>
      </c>
      <c r="F950" s="1" t="s">
        <v>3330</v>
      </c>
      <c r="G950" s="1" t="s">
        <v>3331</v>
      </c>
      <c r="H950" s="1" t="s">
        <v>3332</v>
      </c>
      <c r="I950" s="1" t="s">
        <v>3333</v>
      </c>
      <c r="J950" s="1" t="s">
        <v>70</v>
      </c>
      <c r="K950" s="3">
        <v>28.05</v>
      </c>
      <c r="L950">
        <v>4</v>
      </c>
      <c r="M950" s="3">
        <v>112.2</v>
      </c>
      <c r="N950" s="1" t="s">
        <v>6669</v>
      </c>
      <c r="O950" s="1" t="s">
        <v>37</v>
      </c>
    </row>
    <row r="951" spans="1:15" x14ac:dyDescent="0.3">
      <c r="A951" s="1" t="s">
        <v>3334</v>
      </c>
      <c r="B951" s="2">
        <v>45523</v>
      </c>
      <c r="C951" s="1" t="s">
        <v>6667</v>
      </c>
      <c r="D951" s="1" t="s">
        <v>90</v>
      </c>
      <c r="E951">
        <v>2024</v>
      </c>
      <c r="F951" s="1" t="s">
        <v>666</v>
      </c>
      <c r="G951" s="1" t="s">
        <v>3335</v>
      </c>
      <c r="H951" s="1" t="s">
        <v>181</v>
      </c>
      <c r="I951" s="1" t="s">
        <v>182</v>
      </c>
      <c r="J951" s="1" t="s">
        <v>20</v>
      </c>
      <c r="K951" s="3">
        <v>24.33</v>
      </c>
      <c r="L951">
        <v>1</v>
      </c>
      <c r="M951" s="3">
        <v>24.33</v>
      </c>
      <c r="N951" s="1" t="s">
        <v>6669</v>
      </c>
      <c r="O951" s="1" t="s">
        <v>37</v>
      </c>
    </row>
    <row r="952" spans="1:15" x14ac:dyDescent="0.3">
      <c r="A952" s="1" t="s">
        <v>3336</v>
      </c>
      <c r="B952" s="2">
        <v>45738</v>
      </c>
      <c r="C952" s="1" t="s">
        <v>6673</v>
      </c>
      <c r="D952" s="1" t="s">
        <v>15</v>
      </c>
      <c r="E952">
        <v>2025</v>
      </c>
      <c r="F952" s="1" t="s">
        <v>839</v>
      </c>
      <c r="G952" s="1" t="s">
        <v>1161</v>
      </c>
      <c r="H952" s="1" t="s">
        <v>1425</v>
      </c>
      <c r="I952" s="1" t="s">
        <v>3337</v>
      </c>
      <c r="J952" s="1" t="s">
        <v>70</v>
      </c>
      <c r="K952" s="3">
        <v>52.72</v>
      </c>
      <c r="L952">
        <v>4</v>
      </c>
      <c r="M952" s="3">
        <v>210.88</v>
      </c>
      <c r="N952" s="1" t="s">
        <v>6669</v>
      </c>
      <c r="O952" s="1" t="s">
        <v>37</v>
      </c>
    </row>
    <row r="953" spans="1:15" x14ac:dyDescent="0.3">
      <c r="A953" s="1" t="s">
        <v>3338</v>
      </c>
      <c r="B953" s="2">
        <v>45766</v>
      </c>
      <c r="C953" s="1" t="s">
        <v>6673</v>
      </c>
      <c r="D953" s="1" t="s">
        <v>82</v>
      </c>
      <c r="E953">
        <v>2025</v>
      </c>
      <c r="F953" s="1" t="s">
        <v>930</v>
      </c>
      <c r="G953" s="1" t="s">
        <v>3339</v>
      </c>
      <c r="H953" s="1" t="s">
        <v>1538</v>
      </c>
      <c r="I953" s="1" t="s">
        <v>2461</v>
      </c>
      <c r="J953" s="1" t="s">
        <v>20</v>
      </c>
      <c r="K953" s="3">
        <v>41.88</v>
      </c>
      <c r="L953">
        <v>5</v>
      </c>
      <c r="M953" s="3">
        <v>209.4</v>
      </c>
      <c r="N953" s="1" t="s">
        <v>6669</v>
      </c>
      <c r="O953" s="1" t="s">
        <v>22</v>
      </c>
    </row>
    <row r="954" spans="1:15" x14ac:dyDescent="0.3">
      <c r="A954" s="1" t="s">
        <v>3340</v>
      </c>
      <c r="B954" s="2">
        <v>45195</v>
      </c>
      <c r="C954" s="1" t="s">
        <v>6671</v>
      </c>
      <c r="D954" s="1" t="s">
        <v>60</v>
      </c>
      <c r="E954">
        <v>2023</v>
      </c>
      <c r="F954" s="1" t="s">
        <v>2932</v>
      </c>
      <c r="G954" s="1" t="s">
        <v>3341</v>
      </c>
      <c r="H954" s="1" t="s">
        <v>3332</v>
      </c>
      <c r="I954" s="1" t="s">
        <v>3333</v>
      </c>
      <c r="J954" s="1" t="s">
        <v>70</v>
      </c>
      <c r="K954" s="3">
        <v>21.96</v>
      </c>
      <c r="L954">
        <v>1</v>
      </c>
      <c r="M954" s="3">
        <v>21.96</v>
      </c>
      <c r="N954" s="1" t="s">
        <v>21</v>
      </c>
      <c r="O954" s="1" t="s">
        <v>22</v>
      </c>
    </row>
    <row r="955" spans="1:15" x14ac:dyDescent="0.3">
      <c r="A955" s="1" t="s">
        <v>3342</v>
      </c>
      <c r="B955" s="2">
        <v>45498</v>
      </c>
      <c r="C955" s="1" t="s">
        <v>6672</v>
      </c>
      <c r="D955" s="1" t="s">
        <v>32</v>
      </c>
      <c r="E955">
        <v>2024</v>
      </c>
      <c r="F955" s="1" t="s">
        <v>1477</v>
      </c>
      <c r="G955" s="1" t="s">
        <v>2392</v>
      </c>
      <c r="H955" s="1" t="s">
        <v>3343</v>
      </c>
      <c r="I955" s="1" t="s">
        <v>3344</v>
      </c>
      <c r="J955" s="1" t="s">
        <v>51</v>
      </c>
      <c r="K955" s="3">
        <v>36.65</v>
      </c>
      <c r="L955">
        <v>1</v>
      </c>
      <c r="M955" s="3">
        <v>36.65</v>
      </c>
      <c r="N955" s="1" t="s">
        <v>29</v>
      </c>
      <c r="O955" s="1" t="s">
        <v>30</v>
      </c>
    </row>
    <row r="956" spans="1:15" x14ac:dyDescent="0.3">
      <c r="A956" s="1" t="s">
        <v>3345</v>
      </c>
      <c r="B956" s="2">
        <v>45568</v>
      </c>
      <c r="C956" s="1" t="s">
        <v>6672</v>
      </c>
      <c r="D956" s="1" t="s">
        <v>133</v>
      </c>
      <c r="E956">
        <v>2024</v>
      </c>
      <c r="F956" s="1" t="s">
        <v>285</v>
      </c>
      <c r="G956" s="1" t="s">
        <v>2954</v>
      </c>
      <c r="H956" s="1" t="s">
        <v>3346</v>
      </c>
      <c r="I956" s="1" t="s">
        <v>3347</v>
      </c>
      <c r="J956" s="1" t="s">
        <v>87</v>
      </c>
      <c r="K956" s="3">
        <v>29.56</v>
      </c>
      <c r="L956">
        <v>1</v>
      </c>
      <c r="M956" s="3">
        <v>29.56</v>
      </c>
      <c r="N956" s="1" t="s">
        <v>88</v>
      </c>
      <c r="O956" s="1" t="s">
        <v>193</v>
      </c>
    </row>
    <row r="957" spans="1:15" x14ac:dyDescent="0.3">
      <c r="A957" s="1" t="s">
        <v>3348</v>
      </c>
      <c r="B957" s="2">
        <v>45620</v>
      </c>
      <c r="C957" s="1" t="s">
        <v>6666</v>
      </c>
      <c r="D957" s="1" t="s">
        <v>54</v>
      </c>
      <c r="E957">
        <v>2024</v>
      </c>
      <c r="F957" s="1" t="s">
        <v>1560</v>
      </c>
      <c r="G957" s="1" t="s">
        <v>1561</v>
      </c>
      <c r="H957" s="1" t="s">
        <v>450</v>
      </c>
      <c r="I957" s="1" t="s">
        <v>2925</v>
      </c>
      <c r="J957" s="1" t="s">
        <v>51</v>
      </c>
      <c r="K957" s="3">
        <v>13.39</v>
      </c>
      <c r="L957">
        <v>2</v>
      </c>
      <c r="M957" s="3">
        <v>26.78</v>
      </c>
      <c r="N957" s="1" t="s">
        <v>6669</v>
      </c>
      <c r="O957" s="1" t="s">
        <v>37</v>
      </c>
    </row>
    <row r="958" spans="1:15" x14ac:dyDescent="0.3">
      <c r="A958" s="1" t="s">
        <v>3349</v>
      </c>
      <c r="B958" s="2">
        <v>45001</v>
      </c>
      <c r="C958" s="1" t="s">
        <v>6672</v>
      </c>
      <c r="D958" s="1" t="s">
        <v>15</v>
      </c>
      <c r="E958">
        <v>2023</v>
      </c>
      <c r="F958" s="1" t="s">
        <v>3350</v>
      </c>
      <c r="G958" s="1" t="s">
        <v>3351</v>
      </c>
      <c r="H958" s="1" t="s">
        <v>416</v>
      </c>
      <c r="I958" s="1" t="s">
        <v>1469</v>
      </c>
      <c r="J958" s="1" t="s">
        <v>20</v>
      </c>
      <c r="K958" s="3">
        <v>32.049999999999997</v>
      </c>
      <c r="L958">
        <v>5</v>
      </c>
      <c r="M958" s="3">
        <v>160.25</v>
      </c>
      <c r="N958" s="1" t="s">
        <v>21</v>
      </c>
      <c r="O958" s="1" t="s">
        <v>22</v>
      </c>
    </row>
    <row r="959" spans="1:15" x14ac:dyDescent="0.3">
      <c r="A959" s="1" t="s">
        <v>3352</v>
      </c>
      <c r="B959" s="2">
        <v>45368</v>
      </c>
      <c r="C959" s="1" t="s">
        <v>6666</v>
      </c>
      <c r="D959" s="1" t="s">
        <v>15</v>
      </c>
      <c r="E959">
        <v>2024</v>
      </c>
      <c r="F959" s="1" t="s">
        <v>3353</v>
      </c>
      <c r="G959" s="1" t="s">
        <v>3354</v>
      </c>
      <c r="H959" s="1" t="s">
        <v>3355</v>
      </c>
      <c r="I959" s="1" t="s">
        <v>3356</v>
      </c>
      <c r="J959" s="1" t="s">
        <v>87</v>
      </c>
      <c r="K959" s="3">
        <v>43.31</v>
      </c>
      <c r="L959">
        <v>2</v>
      </c>
      <c r="M959" s="3">
        <v>86.62</v>
      </c>
      <c r="N959" s="1" t="s">
        <v>6669</v>
      </c>
      <c r="O959" s="1" t="s">
        <v>37</v>
      </c>
    </row>
    <row r="960" spans="1:15" x14ac:dyDescent="0.3">
      <c r="A960" s="1" t="s">
        <v>3357</v>
      </c>
      <c r="B960" s="2">
        <v>45106</v>
      </c>
      <c r="C960" s="1" t="s">
        <v>6672</v>
      </c>
      <c r="D960" s="1" t="s">
        <v>24</v>
      </c>
      <c r="E960">
        <v>2023</v>
      </c>
      <c r="F960" s="1" t="s">
        <v>3358</v>
      </c>
      <c r="G960" s="1" t="s">
        <v>3359</v>
      </c>
      <c r="H960" s="1" t="s">
        <v>3360</v>
      </c>
      <c r="I960" s="1" t="s">
        <v>3361</v>
      </c>
      <c r="J960" s="1" t="s">
        <v>51</v>
      </c>
      <c r="K960" s="3">
        <v>27.34</v>
      </c>
      <c r="L960">
        <v>4</v>
      </c>
      <c r="M960" s="3">
        <v>109.36</v>
      </c>
      <c r="N960" s="1" t="s">
        <v>6669</v>
      </c>
      <c r="O960" s="1" t="s">
        <v>22</v>
      </c>
    </row>
    <row r="961" spans="1:15" x14ac:dyDescent="0.3">
      <c r="A961" s="1" t="s">
        <v>3362</v>
      </c>
      <c r="B961" s="2">
        <v>44976</v>
      </c>
      <c r="C961" s="1" t="s">
        <v>6666</v>
      </c>
      <c r="D961" s="1" t="s">
        <v>39</v>
      </c>
      <c r="E961">
        <v>2023</v>
      </c>
      <c r="F961" s="1" t="s">
        <v>1259</v>
      </c>
      <c r="G961" s="1" t="s">
        <v>1260</v>
      </c>
      <c r="H961" s="1" t="s">
        <v>426</v>
      </c>
      <c r="I961" s="1" t="s">
        <v>427</v>
      </c>
      <c r="J961" s="1" t="s">
        <v>70</v>
      </c>
      <c r="K961" s="3">
        <v>49.47</v>
      </c>
      <c r="L961">
        <v>3</v>
      </c>
      <c r="M961" s="3">
        <v>148.41</v>
      </c>
      <c r="N961" s="1" t="s">
        <v>21</v>
      </c>
      <c r="O961" s="1" t="s">
        <v>30</v>
      </c>
    </row>
    <row r="962" spans="1:15" x14ac:dyDescent="0.3">
      <c r="A962" s="1" t="s">
        <v>3363</v>
      </c>
      <c r="B962" s="2">
        <v>45226</v>
      </c>
      <c r="C962" s="1" t="s">
        <v>6668</v>
      </c>
      <c r="D962" s="1" t="s">
        <v>133</v>
      </c>
      <c r="E962">
        <v>2023</v>
      </c>
      <c r="F962" s="1" t="s">
        <v>3364</v>
      </c>
      <c r="G962" s="1" t="s">
        <v>3365</v>
      </c>
      <c r="H962" s="1" t="s">
        <v>3366</v>
      </c>
      <c r="I962" s="1" t="s">
        <v>3367</v>
      </c>
      <c r="J962" s="1" t="s">
        <v>20</v>
      </c>
      <c r="K962" s="3">
        <v>17.04</v>
      </c>
      <c r="L962">
        <v>5</v>
      </c>
      <c r="M962" s="3">
        <v>85.2</v>
      </c>
      <c r="N962" s="1" t="s">
        <v>88</v>
      </c>
      <c r="O962" s="1" t="s">
        <v>44</v>
      </c>
    </row>
    <row r="963" spans="1:15" x14ac:dyDescent="0.3">
      <c r="A963" s="1" t="s">
        <v>3368</v>
      </c>
      <c r="B963" s="2">
        <v>45359</v>
      </c>
      <c r="C963" s="1" t="s">
        <v>6668</v>
      </c>
      <c r="D963" s="1" t="s">
        <v>15</v>
      </c>
      <c r="E963">
        <v>2024</v>
      </c>
      <c r="F963" s="1" t="s">
        <v>3369</v>
      </c>
      <c r="G963" s="1" t="s">
        <v>3370</v>
      </c>
      <c r="H963" s="1" t="s">
        <v>3138</v>
      </c>
      <c r="I963" s="1" t="s">
        <v>3139</v>
      </c>
      <c r="J963" s="1" t="s">
        <v>70</v>
      </c>
      <c r="K963" s="3">
        <v>32.159999999999997</v>
      </c>
      <c r="L963">
        <v>3</v>
      </c>
      <c r="M963" s="3">
        <v>96.48</v>
      </c>
      <c r="N963" s="1" t="s">
        <v>21</v>
      </c>
      <c r="O963" s="1" t="s">
        <v>193</v>
      </c>
    </row>
    <row r="964" spans="1:15" x14ac:dyDescent="0.3">
      <c r="A964" s="1" t="s">
        <v>3371</v>
      </c>
      <c r="B964" s="2">
        <v>45157</v>
      </c>
      <c r="C964" s="1" t="s">
        <v>6673</v>
      </c>
      <c r="D964" s="1" t="s">
        <v>90</v>
      </c>
      <c r="E964">
        <v>2023</v>
      </c>
      <c r="F964" s="1" t="s">
        <v>583</v>
      </c>
      <c r="G964" s="1" t="s">
        <v>3372</v>
      </c>
      <c r="H964" s="1" t="s">
        <v>2877</v>
      </c>
      <c r="I964" s="1" t="s">
        <v>2878</v>
      </c>
      <c r="J964" s="1" t="s">
        <v>51</v>
      </c>
      <c r="K964" s="3">
        <v>21.36</v>
      </c>
      <c r="L964">
        <v>3</v>
      </c>
      <c r="M964" s="3">
        <v>64.08</v>
      </c>
      <c r="N964" s="1" t="s">
        <v>6669</v>
      </c>
      <c r="O964" s="1" t="s">
        <v>95</v>
      </c>
    </row>
    <row r="965" spans="1:15" x14ac:dyDescent="0.3">
      <c r="A965" s="1" t="s">
        <v>3373</v>
      </c>
      <c r="B965" s="2">
        <v>45543</v>
      </c>
      <c r="C965" s="1" t="s">
        <v>6666</v>
      </c>
      <c r="D965" s="1" t="s">
        <v>60</v>
      </c>
      <c r="E965">
        <v>2024</v>
      </c>
      <c r="F965" s="1" t="s">
        <v>921</v>
      </c>
      <c r="G965" s="1" t="s">
        <v>3374</v>
      </c>
      <c r="H965" s="1" t="s">
        <v>416</v>
      </c>
      <c r="I965" s="1" t="s">
        <v>1469</v>
      </c>
      <c r="J965" s="1" t="s">
        <v>87</v>
      </c>
      <c r="K965" s="3">
        <v>34.229999999999997</v>
      </c>
      <c r="L965">
        <v>4</v>
      </c>
      <c r="M965" s="3">
        <v>136.91999999999999</v>
      </c>
      <c r="N965" s="1" t="s">
        <v>21</v>
      </c>
      <c r="O965" s="1" t="s">
        <v>37</v>
      </c>
    </row>
    <row r="966" spans="1:15" x14ac:dyDescent="0.3">
      <c r="A966" s="1" t="s">
        <v>3375</v>
      </c>
      <c r="B966" s="2">
        <v>45053</v>
      </c>
      <c r="C966" s="1" t="s">
        <v>6666</v>
      </c>
      <c r="D966" s="1" t="s">
        <v>46</v>
      </c>
      <c r="E966">
        <v>2023</v>
      </c>
      <c r="F966" s="1" t="s">
        <v>1388</v>
      </c>
      <c r="G966" s="1" t="s">
        <v>3376</v>
      </c>
      <c r="H966" s="1" t="s">
        <v>3377</v>
      </c>
      <c r="I966" s="1" t="s">
        <v>3378</v>
      </c>
      <c r="J966" s="1" t="s">
        <v>70</v>
      </c>
      <c r="K966" s="3">
        <v>38.03</v>
      </c>
      <c r="L966">
        <v>1</v>
      </c>
      <c r="M966" s="3">
        <v>38.03</v>
      </c>
      <c r="N966" s="1" t="s">
        <v>21</v>
      </c>
      <c r="O966" s="1" t="s">
        <v>37</v>
      </c>
    </row>
    <row r="967" spans="1:15" x14ac:dyDescent="0.3">
      <c r="A967" s="1" t="s">
        <v>3379</v>
      </c>
      <c r="B967" s="2">
        <v>45097</v>
      </c>
      <c r="C967" s="1" t="s">
        <v>6671</v>
      </c>
      <c r="D967" s="1" t="s">
        <v>24</v>
      </c>
      <c r="E967">
        <v>2023</v>
      </c>
      <c r="F967" s="1" t="s">
        <v>972</v>
      </c>
      <c r="G967" s="1" t="s">
        <v>1930</v>
      </c>
      <c r="H967" s="1" t="s">
        <v>3380</v>
      </c>
      <c r="I967" s="1" t="s">
        <v>3381</v>
      </c>
      <c r="J967" s="1" t="s">
        <v>87</v>
      </c>
      <c r="K967" s="3">
        <v>44.47</v>
      </c>
      <c r="L967">
        <v>4</v>
      </c>
      <c r="M967" s="3">
        <v>177.88</v>
      </c>
      <c r="N967" s="1" t="s">
        <v>21</v>
      </c>
      <c r="O967" s="1" t="s">
        <v>193</v>
      </c>
    </row>
    <row r="968" spans="1:15" x14ac:dyDescent="0.3">
      <c r="A968" s="1" t="s">
        <v>3382</v>
      </c>
      <c r="B968" s="2">
        <v>45026</v>
      </c>
      <c r="C968" s="1" t="s">
        <v>6667</v>
      </c>
      <c r="D968" s="1" t="s">
        <v>82</v>
      </c>
      <c r="E968">
        <v>2023</v>
      </c>
      <c r="F968" s="1" t="s">
        <v>295</v>
      </c>
      <c r="G968" s="1" t="s">
        <v>3383</v>
      </c>
      <c r="H968" s="1" t="s">
        <v>633</v>
      </c>
      <c r="I968" s="1" t="s">
        <v>634</v>
      </c>
      <c r="J968" s="1" t="s">
        <v>20</v>
      </c>
      <c r="K968" s="3">
        <v>9.8800000000000008</v>
      </c>
      <c r="L968">
        <v>2</v>
      </c>
      <c r="M968" s="3">
        <v>19.760000000000002</v>
      </c>
      <c r="N968" s="1" t="s">
        <v>29</v>
      </c>
      <c r="O968" s="1" t="s">
        <v>95</v>
      </c>
    </row>
    <row r="969" spans="1:15" x14ac:dyDescent="0.3">
      <c r="A969" s="1" t="s">
        <v>3384</v>
      </c>
      <c r="B969" s="2">
        <v>44960</v>
      </c>
      <c r="C969" s="1" t="s">
        <v>6668</v>
      </c>
      <c r="D969" s="1" t="s">
        <v>39</v>
      </c>
      <c r="E969">
        <v>2023</v>
      </c>
      <c r="F969" s="1" t="s">
        <v>1726</v>
      </c>
      <c r="G969" s="1" t="s">
        <v>3385</v>
      </c>
      <c r="H969" s="1" t="s">
        <v>3250</v>
      </c>
      <c r="I969" s="1" t="s">
        <v>3386</v>
      </c>
      <c r="J969" s="1" t="s">
        <v>87</v>
      </c>
      <c r="K969" s="3">
        <v>5.22</v>
      </c>
      <c r="L969">
        <v>3</v>
      </c>
      <c r="M969" s="3">
        <v>15.66</v>
      </c>
      <c r="N969" s="1" t="s">
        <v>88</v>
      </c>
      <c r="O969" s="1" t="s">
        <v>37</v>
      </c>
    </row>
    <row r="970" spans="1:15" x14ac:dyDescent="0.3">
      <c r="A970" s="1" t="s">
        <v>3387</v>
      </c>
      <c r="B970" s="2">
        <v>44927</v>
      </c>
      <c r="C970" s="1" t="s">
        <v>6666</v>
      </c>
      <c r="D970" s="1" t="s">
        <v>210</v>
      </c>
      <c r="E970">
        <v>2023</v>
      </c>
      <c r="F970" s="1" t="s">
        <v>2317</v>
      </c>
      <c r="G970" s="1" t="s">
        <v>2318</v>
      </c>
      <c r="H970" s="1" t="s">
        <v>57</v>
      </c>
      <c r="I970" s="1" t="s">
        <v>2669</v>
      </c>
      <c r="J970" s="1" t="s">
        <v>70</v>
      </c>
      <c r="K970" s="3">
        <v>33.08</v>
      </c>
      <c r="L970">
        <v>5</v>
      </c>
      <c r="M970" s="3">
        <v>165.4</v>
      </c>
      <c r="N970" s="1" t="s">
        <v>6669</v>
      </c>
      <c r="O970" s="1" t="s">
        <v>37</v>
      </c>
    </row>
    <row r="971" spans="1:15" x14ac:dyDescent="0.3">
      <c r="A971" s="1" t="s">
        <v>3388</v>
      </c>
      <c r="B971" s="2">
        <v>45745</v>
      </c>
      <c r="C971" s="1" t="s">
        <v>6673</v>
      </c>
      <c r="D971" s="1" t="s">
        <v>15</v>
      </c>
      <c r="E971">
        <v>2025</v>
      </c>
      <c r="F971" s="1" t="s">
        <v>47</v>
      </c>
      <c r="G971" s="1" t="s">
        <v>48</v>
      </c>
      <c r="H971" s="1" t="s">
        <v>816</v>
      </c>
      <c r="I971" s="1" t="s">
        <v>817</v>
      </c>
      <c r="J971" s="1" t="s">
        <v>70</v>
      </c>
      <c r="K971" s="3">
        <v>33.78</v>
      </c>
      <c r="L971">
        <v>4</v>
      </c>
      <c r="M971" s="3">
        <v>135.12</v>
      </c>
      <c r="N971" s="1" t="s">
        <v>21</v>
      </c>
      <c r="O971" s="1" t="s">
        <v>37</v>
      </c>
    </row>
    <row r="972" spans="1:15" x14ac:dyDescent="0.3">
      <c r="A972" s="1" t="s">
        <v>3389</v>
      </c>
      <c r="B972" s="2">
        <v>45848</v>
      </c>
      <c r="C972" s="1" t="s">
        <v>6672</v>
      </c>
      <c r="D972" s="1" t="s">
        <v>32</v>
      </c>
      <c r="E972">
        <v>2025</v>
      </c>
      <c r="F972" s="1" t="s">
        <v>1408</v>
      </c>
      <c r="G972" s="1" t="s">
        <v>1409</v>
      </c>
      <c r="H972" s="1" t="s">
        <v>1140</v>
      </c>
      <c r="I972" s="1" t="s">
        <v>1141</v>
      </c>
      <c r="J972" s="1" t="s">
        <v>20</v>
      </c>
      <c r="K972" s="3">
        <v>10.07</v>
      </c>
      <c r="L972">
        <v>5</v>
      </c>
      <c r="M972" s="3">
        <v>50.35</v>
      </c>
      <c r="N972" s="1" t="s">
        <v>29</v>
      </c>
      <c r="O972" s="1" t="s">
        <v>44</v>
      </c>
    </row>
    <row r="973" spans="1:15" x14ac:dyDescent="0.3">
      <c r="A973" s="1" t="s">
        <v>3390</v>
      </c>
      <c r="B973" s="2">
        <v>45684</v>
      </c>
      <c r="C973" s="1" t="s">
        <v>6667</v>
      </c>
      <c r="D973" s="1" t="s">
        <v>210</v>
      </c>
      <c r="E973">
        <v>2025</v>
      </c>
      <c r="F973" s="1" t="s">
        <v>3033</v>
      </c>
      <c r="G973" s="1" t="s">
        <v>3391</v>
      </c>
      <c r="H973" s="1" t="s">
        <v>1227</v>
      </c>
      <c r="I973" s="1" t="s">
        <v>3392</v>
      </c>
      <c r="J973" s="1" t="s">
        <v>20</v>
      </c>
      <c r="K973" s="3">
        <v>29.09</v>
      </c>
      <c r="L973">
        <v>1</v>
      </c>
      <c r="M973" s="3">
        <v>29.09</v>
      </c>
      <c r="N973" s="1" t="s">
        <v>21</v>
      </c>
      <c r="O973" s="1" t="s">
        <v>37</v>
      </c>
    </row>
    <row r="974" spans="1:15" x14ac:dyDescent="0.3">
      <c r="A974" s="1" t="s">
        <v>3393</v>
      </c>
      <c r="B974" s="2">
        <v>45039</v>
      </c>
      <c r="C974" s="1" t="s">
        <v>6666</v>
      </c>
      <c r="D974" s="1" t="s">
        <v>82</v>
      </c>
      <c r="E974">
        <v>2023</v>
      </c>
      <c r="F974" s="1" t="s">
        <v>511</v>
      </c>
      <c r="G974" s="1" t="s">
        <v>512</v>
      </c>
      <c r="H974" s="1" t="s">
        <v>554</v>
      </c>
      <c r="I974" s="1" t="s">
        <v>555</v>
      </c>
      <c r="J974" s="1" t="s">
        <v>70</v>
      </c>
      <c r="K974" s="3">
        <v>34.64</v>
      </c>
      <c r="L974">
        <v>3</v>
      </c>
      <c r="M974" s="3">
        <v>103.92</v>
      </c>
      <c r="N974" s="1" t="s">
        <v>6669</v>
      </c>
      <c r="O974" s="1" t="s">
        <v>37</v>
      </c>
    </row>
    <row r="975" spans="1:15" x14ac:dyDescent="0.3">
      <c r="A975" s="1" t="s">
        <v>3394</v>
      </c>
      <c r="B975" s="2">
        <v>45501</v>
      </c>
      <c r="C975" s="1" t="s">
        <v>6666</v>
      </c>
      <c r="D975" s="1" t="s">
        <v>32</v>
      </c>
      <c r="E975">
        <v>2024</v>
      </c>
      <c r="F975" s="1" t="s">
        <v>3395</v>
      </c>
      <c r="G975" s="1" t="s">
        <v>3396</v>
      </c>
      <c r="H975" s="1" t="s">
        <v>1661</v>
      </c>
      <c r="I975" s="1" t="s">
        <v>1662</v>
      </c>
      <c r="J975" s="1" t="s">
        <v>20</v>
      </c>
      <c r="K975" s="3">
        <v>22.63</v>
      </c>
      <c r="L975">
        <v>5</v>
      </c>
      <c r="M975" s="3">
        <v>113.15</v>
      </c>
      <c r="N975" s="1" t="s">
        <v>21</v>
      </c>
      <c r="O975" s="1" t="s">
        <v>52</v>
      </c>
    </row>
    <row r="976" spans="1:15" x14ac:dyDescent="0.3">
      <c r="A976" s="1" t="s">
        <v>3397</v>
      </c>
      <c r="B976" s="2">
        <v>45884</v>
      </c>
      <c r="C976" s="1" t="s">
        <v>6668</v>
      </c>
      <c r="D976" s="1" t="s">
        <v>90</v>
      </c>
      <c r="E976">
        <v>2025</v>
      </c>
      <c r="F976" s="1" t="s">
        <v>330</v>
      </c>
      <c r="G976" s="1" t="s">
        <v>331</v>
      </c>
      <c r="H976" s="1" t="s">
        <v>35</v>
      </c>
      <c r="I976" s="1" t="s">
        <v>36</v>
      </c>
      <c r="J976" s="1" t="s">
        <v>51</v>
      </c>
      <c r="K976" s="3">
        <v>20.62</v>
      </c>
      <c r="L976">
        <v>4</v>
      </c>
      <c r="M976" s="3">
        <v>82.48</v>
      </c>
      <c r="N976" s="1" t="s">
        <v>21</v>
      </c>
      <c r="O976" s="1" t="s">
        <v>22</v>
      </c>
    </row>
    <row r="977" spans="1:15" x14ac:dyDescent="0.3">
      <c r="A977" s="1" t="s">
        <v>3398</v>
      </c>
      <c r="B977" s="2">
        <v>45626</v>
      </c>
      <c r="C977" s="1" t="s">
        <v>6673</v>
      </c>
      <c r="D977" s="1" t="s">
        <v>54</v>
      </c>
      <c r="E977">
        <v>2024</v>
      </c>
      <c r="F977" s="1" t="s">
        <v>1942</v>
      </c>
      <c r="G977" s="1" t="s">
        <v>3399</v>
      </c>
      <c r="H977" s="1" t="s">
        <v>3380</v>
      </c>
      <c r="I977" s="1" t="s">
        <v>3381</v>
      </c>
      <c r="J977" s="1" t="s">
        <v>70</v>
      </c>
      <c r="K977" s="3">
        <v>36.17</v>
      </c>
      <c r="L977">
        <v>3</v>
      </c>
      <c r="M977" s="3">
        <v>108.51</v>
      </c>
      <c r="N977" s="1" t="s">
        <v>6669</v>
      </c>
      <c r="O977" s="1" t="s">
        <v>22</v>
      </c>
    </row>
    <row r="978" spans="1:15" x14ac:dyDescent="0.3">
      <c r="A978" s="1" t="s">
        <v>3400</v>
      </c>
      <c r="B978" s="2">
        <v>45882</v>
      </c>
      <c r="C978" s="1" t="s">
        <v>6670</v>
      </c>
      <c r="D978" s="1" t="s">
        <v>90</v>
      </c>
      <c r="E978">
        <v>2025</v>
      </c>
      <c r="F978" s="1" t="s">
        <v>3248</v>
      </c>
      <c r="G978" s="1" t="s">
        <v>3249</v>
      </c>
      <c r="H978" s="1" t="s">
        <v>2779</v>
      </c>
      <c r="I978" s="1" t="s">
        <v>3401</v>
      </c>
      <c r="J978" s="1" t="s">
        <v>20</v>
      </c>
      <c r="K978" s="3">
        <v>48.64</v>
      </c>
      <c r="L978">
        <v>1</v>
      </c>
      <c r="M978" s="3">
        <v>48.64</v>
      </c>
      <c r="N978" s="1" t="s">
        <v>29</v>
      </c>
      <c r="O978" s="1" t="s">
        <v>37</v>
      </c>
    </row>
    <row r="979" spans="1:15" x14ac:dyDescent="0.3">
      <c r="A979" s="1" t="s">
        <v>3402</v>
      </c>
      <c r="B979" s="2">
        <v>45397</v>
      </c>
      <c r="C979" s="1" t="s">
        <v>6667</v>
      </c>
      <c r="D979" s="1" t="s">
        <v>82</v>
      </c>
      <c r="E979">
        <v>2024</v>
      </c>
      <c r="F979" s="1" t="s">
        <v>3403</v>
      </c>
      <c r="G979" s="1" t="s">
        <v>3404</v>
      </c>
      <c r="H979" s="1" t="s">
        <v>851</v>
      </c>
      <c r="I979" s="1" t="s">
        <v>2218</v>
      </c>
      <c r="J979" s="1" t="s">
        <v>87</v>
      </c>
      <c r="K979" s="3">
        <v>35.72</v>
      </c>
      <c r="L979">
        <v>4</v>
      </c>
      <c r="M979" s="3">
        <v>142.88</v>
      </c>
      <c r="N979" s="1" t="s">
        <v>6669</v>
      </c>
      <c r="O979" s="1" t="s">
        <v>44</v>
      </c>
    </row>
    <row r="980" spans="1:15" x14ac:dyDescent="0.3">
      <c r="A980" s="1" t="s">
        <v>3405</v>
      </c>
      <c r="B980" s="2">
        <v>45016</v>
      </c>
      <c r="C980" s="1" t="s">
        <v>6668</v>
      </c>
      <c r="D980" s="1" t="s">
        <v>15</v>
      </c>
      <c r="E980">
        <v>2023</v>
      </c>
      <c r="F980" s="1" t="s">
        <v>2932</v>
      </c>
      <c r="G980" s="1" t="s">
        <v>3406</v>
      </c>
      <c r="H980" s="1" t="s">
        <v>3380</v>
      </c>
      <c r="I980" s="1" t="s">
        <v>3407</v>
      </c>
      <c r="J980" s="1" t="s">
        <v>87</v>
      </c>
      <c r="K980" s="3">
        <v>14.81</v>
      </c>
      <c r="L980">
        <v>3</v>
      </c>
      <c r="M980" s="3">
        <v>44.43</v>
      </c>
      <c r="N980" s="1" t="s">
        <v>6669</v>
      </c>
      <c r="O980" s="1" t="s">
        <v>22</v>
      </c>
    </row>
    <row r="981" spans="1:15" x14ac:dyDescent="0.3">
      <c r="A981" s="1" t="s">
        <v>3408</v>
      </c>
      <c r="B981" s="2">
        <v>45310</v>
      </c>
      <c r="C981" s="1" t="s">
        <v>6668</v>
      </c>
      <c r="D981" s="1" t="s">
        <v>210</v>
      </c>
      <c r="E981">
        <v>2024</v>
      </c>
      <c r="F981" s="1" t="s">
        <v>3409</v>
      </c>
      <c r="G981" s="1" t="s">
        <v>3410</v>
      </c>
      <c r="H981" s="1" t="s">
        <v>416</v>
      </c>
      <c r="I981" s="1" t="s">
        <v>3411</v>
      </c>
      <c r="J981" s="1" t="s">
        <v>20</v>
      </c>
      <c r="K981" s="3">
        <v>46.69</v>
      </c>
      <c r="L981">
        <v>1</v>
      </c>
      <c r="M981" s="3">
        <v>46.69</v>
      </c>
      <c r="N981" s="1" t="s">
        <v>6669</v>
      </c>
      <c r="O981" s="1" t="s">
        <v>37</v>
      </c>
    </row>
    <row r="982" spans="1:15" x14ac:dyDescent="0.3">
      <c r="A982" s="1" t="s">
        <v>3412</v>
      </c>
      <c r="B982" s="2">
        <v>45304</v>
      </c>
      <c r="C982" s="1" t="s">
        <v>6673</v>
      </c>
      <c r="D982" s="1" t="s">
        <v>210</v>
      </c>
      <c r="E982">
        <v>2024</v>
      </c>
      <c r="F982" s="1" t="s">
        <v>1897</v>
      </c>
      <c r="G982" s="1" t="s">
        <v>1898</v>
      </c>
      <c r="H982" s="1" t="s">
        <v>213</v>
      </c>
      <c r="I982" s="1" t="s">
        <v>1774</v>
      </c>
      <c r="J982" s="1" t="s">
        <v>51</v>
      </c>
      <c r="K982" s="3">
        <v>23.74</v>
      </c>
      <c r="L982">
        <v>2</v>
      </c>
      <c r="M982" s="3">
        <v>47.48</v>
      </c>
      <c r="N982" s="1" t="s">
        <v>29</v>
      </c>
      <c r="O982" s="1" t="s">
        <v>37</v>
      </c>
    </row>
    <row r="983" spans="1:15" x14ac:dyDescent="0.3">
      <c r="A983" s="1" t="s">
        <v>3413</v>
      </c>
      <c r="B983" s="2">
        <v>45373</v>
      </c>
      <c r="C983" s="1" t="s">
        <v>6668</v>
      </c>
      <c r="D983" s="1" t="s">
        <v>15</v>
      </c>
      <c r="E983">
        <v>2024</v>
      </c>
      <c r="F983" s="1" t="s">
        <v>499</v>
      </c>
      <c r="G983" s="1" t="s">
        <v>3414</v>
      </c>
      <c r="H983" s="1" t="s">
        <v>1782</v>
      </c>
      <c r="I983" s="1" t="s">
        <v>3415</v>
      </c>
      <c r="J983" s="1" t="s">
        <v>20</v>
      </c>
      <c r="K983" s="3">
        <v>17.079999999999998</v>
      </c>
      <c r="L983">
        <v>5</v>
      </c>
      <c r="M983" s="3">
        <v>85.4</v>
      </c>
      <c r="N983" s="1" t="s">
        <v>88</v>
      </c>
      <c r="O983" s="1" t="s">
        <v>22</v>
      </c>
    </row>
    <row r="984" spans="1:15" x14ac:dyDescent="0.3">
      <c r="A984" s="1" t="s">
        <v>3416</v>
      </c>
      <c r="B984" s="2">
        <v>45195</v>
      </c>
      <c r="C984" s="1" t="s">
        <v>6671</v>
      </c>
      <c r="D984" s="1" t="s">
        <v>60</v>
      </c>
      <c r="E984">
        <v>2023</v>
      </c>
      <c r="F984" s="1" t="s">
        <v>3417</v>
      </c>
      <c r="G984" s="1" t="s">
        <v>3418</v>
      </c>
      <c r="H984" s="1" t="s">
        <v>572</v>
      </c>
      <c r="I984" s="1" t="s">
        <v>3170</v>
      </c>
      <c r="J984" s="1" t="s">
        <v>20</v>
      </c>
      <c r="K984" s="3">
        <v>6.7</v>
      </c>
      <c r="L984">
        <v>3</v>
      </c>
      <c r="M984" s="3">
        <v>20.100000000000001</v>
      </c>
      <c r="N984" s="1" t="s">
        <v>21</v>
      </c>
      <c r="O984" s="1" t="s">
        <v>30</v>
      </c>
    </row>
    <row r="985" spans="1:15" x14ac:dyDescent="0.3">
      <c r="A985" s="1" t="s">
        <v>3419</v>
      </c>
      <c r="B985" s="2">
        <v>45654</v>
      </c>
      <c r="C985" s="1" t="s">
        <v>6673</v>
      </c>
      <c r="D985" s="1" t="s">
        <v>107</v>
      </c>
      <c r="E985">
        <v>2024</v>
      </c>
      <c r="F985" s="1" t="s">
        <v>1168</v>
      </c>
      <c r="G985" s="1" t="s">
        <v>1169</v>
      </c>
      <c r="H985" s="1" t="s">
        <v>302</v>
      </c>
      <c r="I985" s="1" t="s">
        <v>3420</v>
      </c>
      <c r="J985" s="1" t="s">
        <v>70</v>
      </c>
      <c r="K985" s="3">
        <v>8.2200000000000006</v>
      </c>
      <c r="L985">
        <v>5</v>
      </c>
      <c r="M985" s="3">
        <v>41.1</v>
      </c>
      <c r="N985" s="1" t="s">
        <v>29</v>
      </c>
      <c r="O985" s="1" t="s">
        <v>30</v>
      </c>
    </row>
    <row r="986" spans="1:15" x14ac:dyDescent="0.3">
      <c r="A986" s="1" t="s">
        <v>3421</v>
      </c>
      <c r="B986" s="2">
        <v>45224</v>
      </c>
      <c r="C986" s="1" t="s">
        <v>6670</v>
      </c>
      <c r="D986" s="1" t="s">
        <v>133</v>
      </c>
      <c r="E986">
        <v>2023</v>
      </c>
      <c r="F986" s="1" t="s">
        <v>3422</v>
      </c>
      <c r="G986" s="1" t="s">
        <v>3423</v>
      </c>
      <c r="H986" s="1" t="s">
        <v>370</v>
      </c>
      <c r="I986" s="1" t="s">
        <v>902</v>
      </c>
      <c r="J986" s="1" t="s">
        <v>87</v>
      </c>
      <c r="K986" s="3">
        <v>21.77</v>
      </c>
      <c r="L986">
        <v>3</v>
      </c>
      <c r="M986" s="3">
        <v>65.31</v>
      </c>
      <c r="N986" s="1" t="s">
        <v>21</v>
      </c>
      <c r="O986" s="1" t="s">
        <v>95</v>
      </c>
    </row>
    <row r="987" spans="1:15" x14ac:dyDescent="0.3">
      <c r="A987" s="1" t="s">
        <v>3424</v>
      </c>
      <c r="B987" s="2">
        <v>44865</v>
      </c>
      <c r="C987" s="1" t="s">
        <v>6667</v>
      </c>
      <c r="D987" s="1" t="s">
        <v>133</v>
      </c>
      <c r="E987">
        <v>2022</v>
      </c>
      <c r="F987" s="1" t="s">
        <v>1304</v>
      </c>
      <c r="G987" s="1" t="s">
        <v>1865</v>
      </c>
      <c r="H987" s="1" t="s">
        <v>3425</v>
      </c>
      <c r="I987" s="1" t="s">
        <v>3426</v>
      </c>
      <c r="J987" s="1" t="s">
        <v>51</v>
      </c>
      <c r="K987" s="3">
        <v>18.87</v>
      </c>
      <c r="L987">
        <v>2</v>
      </c>
      <c r="M987" s="3">
        <v>37.74</v>
      </c>
      <c r="N987" s="1" t="s">
        <v>6669</v>
      </c>
      <c r="O987" s="1" t="s">
        <v>193</v>
      </c>
    </row>
    <row r="988" spans="1:15" x14ac:dyDescent="0.3">
      <c r="A988" s="1" t="s">
        <v>3427</v>
      </c>
      <c r="B988" s="2">
        <v>45379</v>
      </c>
      <c r="C988" s="1" t="s">
        <v>6672</v>
      </c>
      <c r="D988" s="1" t="s">
        <v>15</v>
      </c>
      <c r="E988">
        <v>2024</v>
      </c>
      <c r="F988" s="1" t="s">
        <v>2799</v>
      </c>
      <c r="G988" s="1" t="s">
        <v>2800</v>
      </c>
      <c r="H988" s="1" t="s">
        <v>1140</v>
      </c>
      <c r="I988" s="1" t="s">
        <v>3193</v>
      </c>
      <c r="J988" s="1" t="s">
        <v>51</v>
      </c>
      <c r="K988" s="3">
        <v>41.74</v>
      </c>
      <c r="L988">
        <v>2</v>
      </c>
      <c r="M988" s="3">
        <v>83.48</v>
      </c>
      <c r="N988" s="1" t="s">
        <v>6669</v>
      </c>
      <c r="O988" s="1" t="s">
        <v>30</v>
      </c>
    </row>
    <row r="989" spans="1:15" x14ac:dyDescent="0.3">
      <c r="A989" s="1" t="s">
        <v>3428</v>
      </c>
      <c r="B989" s="2">
        <v>45470</v>
      </c>
      <c r="C989" s="1" t="s">
        <v>6672</v>
      </c>
      <c r="D989" s="1" t="s">
        <v>24</v>
      </c>
      <c r="E989">
        <v>2024</v>
      </c>
      <c r="F989" s="1" t="s">
        <v>3429</v>
      </c>
      <c r="G989" s="1" t="s">
        <v>3430</v>
      </c>
      <c r="H989" s="1" t="s">
        <v>2213</v>
      </c>
      <c r="I989" s="1" t="s">
        <v>3431</v>
      </c>
      <c r="J989" s="1" t="s">
        <v>70</v>
      </c>
      <c r="K989" s="3">
        <v>32.57</v>
      </c>
      <c r="L989">
        <v>4</v>
      </c>
      <c r="M989" s="3">
        <v>130.28</v>
      </c>
      <c r="N989" s="1" t="s">
        <v>6669</v>
      </c>
      <c r="O989" s="1" t="s">
        <v>37</v>
      </c>
    </row>
    <row r="990" spans="1:15" x14ac:dyDescent="0.3">
      <c r="A990" s="1" t="s">
        <v>3432</v>
      </c>
      <c r="B990" s="2">
        <v>45280</v>
      </c>
      <c r="C990" s="1" t="s">
        <v>6670</v>
      </c>
      <c r="D990" s="1" t="s">
        <v>107</v>
      </c>
      <c r="E990">
        <v>2023</v>
      </c>
      <c r="F990" s="1" t="s">
        <v>3027</v>
      </c>
      <c r="G990" s="1" t="s">
        <v>3028</v>
      </c>
      <c r="H990" s="1" t="s">
        <v>3433</v>
      </c>
      <c r="I990" s="1" t="s">
        <v>3434</v>
      </c>
      <c r="J990" s="1" t="s">
        <v>51</v>
      </c>
      <c r="K990" s="3">
        <v>10.1</v>
      </c>
      <c r="L990">
        <v>2</v>
      </c>
      <c r="M990" s="3">
        <v>20.2</v>
      </c>
      <c r="N990" s="1" t="s">
        <v>21</v>
      </c>
      <c r="O990" s="1" t="s">
        <v>30</v>
      </c>
    </row>
    <row r="991" spans="1:15" x14ac:dyDescent="0.3">
      <c r="A991" s="1" t="s">
        <v>3435</v>
      </c>
      <c r="B991" s="2">
        <v>45234</v>
      </c>
      <c r="C991" s="1" t="s">
        <v>6673</v>
      </c>
      <c r="D991" s="1" t="s">
        <v>54</v>
      </c>
      <c r="E991">
        <v>2023</v>
      </c>
      <c r="F991" s="1" t="s">
        <v>499</v>
      </c>
      <c r="G991" s="1" t="s">
        <v>3414</v>
      </c>
      <c r="H991" s="1" t="s">
        <v>3436</v>
      </c>
      <c r="I991" s="1" t="s">
        <v>3437</v>
      </c>
      <c r="J991" s="1" t="s">
        <v>51</v>
      </c>
      <c r="K991" s="3">
        <v>56.28</v>
      </c>
      <c r="L991">
        <v>3</v>
      </c>
      <c r="M991" s="3">
        <v>168.84</v>
      </c>
      <c r="N991" s="1" t="s">
        <v>6669</v>
      </c>
      <c r="O991" s="1" t="s">
        <v>37</v>
      </c>
    </row>
    <row r="992" spans="1:15" x14ac:dyDescent="0.3">
      <c r="A992" s="1" t="s">
        <v>3438</v>
      </c>
      <c r="B992" s="2">
        <v>45308</v>
      </c>
      <c r="C992" s="1" t="s">
        <v>6670</v>
      </c>
      <c r="D992" s="1" t="s">
        <v>210</v>
      </c>
      <c r="E992">
        <v>2024</v>
      </c>
      <c r="F992" s="1" t="s">
        <v>666</v>
      </c>
      <c r="G992" s="1" t="s">
        <v>3439</v>
      </c>
      <c r="H992" s="1" t="s">
        <v>1798</v>
      </c>
      <c r="I992" s="1" t="s">
        <v>3440</v>
      </c>
      <c r="J992" s="1" t="s">
        <v>70</v>
      </c>
      <c r="K992" s="3">
        <v>44.87</v>
      </c>
      <c r="L992">
        <v>4</v>
      </c>
      <c r="M992" s="3">
        <v>179.48</v>
      </c>
      <c r="N992" s="1" t="s">
        <v>88</v>
      </c>
      <c r="O992" s="1" t="s">
        <v>37</v>
      </c>
    </row>
    <row r="993" spans="1:15" x14ac:dyDescent="0.3">
      <c r="A993" s="1" t="s">
        <v>3441</v>
      </c>
      <c r="B993" s="2">
        <v>45080</v>
      </c>
      <c r="C993" s="1" t="s">
        <v>6673</v>
      </c>
      <c r="D993" s="1" t="s">
        <v>24</v>
      </c>
      <c r="E993">
        <v>2023</v>
      </c>
      <c r="F993" s="1" t="s">
        <v>3442</v>
      </c>
      <c r="G993" s="1" t="s">
        <v>3443</v>
      </c>
      <c r="H993" s="1" t="s">
        <v>1378</v>
      </c>
      <c r="I993" s="1" t="s">
        <v>3444</v>
      </c>
      <c r="J993" s="1" t="s">
        <v>51</v>
      </c>
      <c r="K993" s="3">
        <v>8.18</v>
      </c>
      <c r="L993">
        <v>5</v>
      </c>
      <c r="M993" s="3">
        <v>40.9</v>
      </c>
      <c r="N993" s="1" t="s">
        <v>6669</v>
      </c>
      <c r="O993" s="1" t="s">
        <v>22</v>
      </c>
    </row>
    <row r="994" spans="1:15" x14ac:dyDescent="0.3">
      <c r="A994" s="1" t="s">
        <v>3445</v>
      </c>
      <c r="B994" s="2">
        <v>45380</v>
      </c>
      <c r="C994" s="1" t="s">
        <v>6668</v>
      </c>
      <c r="D994" s="1" t="s">
        <v>15</v>
      </c>
      <c r="E994">
        <v>2024</v>
      </c>
      <c r="F994" s="1" t="s">
        <v>3446</v>
      </c>
      <c r="G994" s="1" t="s">
        <v>3447</v>
      </c>
      <c r="H994" s="1" t="s">
        <v>1158</v>
      </c>
      <c r="I994" s="1" t="s">
        <v>3448</v>
      </c>
      <c r="J994" s="1" t="s">
        <v>20</v>
      </c>
      <c r="K994" s="3">
        <v>16.09</v>
      </c>
      <c r="L994">
        <v>4</v>
      </c>
      <c r="M994" s="3">
        <v>64.36</v>
      </c>
      <c r="N994" s="1" t="s">
        <v>6669</v>
      </c>
      <c r="O994" s="1" t="s">
        <v>30</v>
      </c>
    </row>
    <row r="995" spans="1:15" x14ac:dyDescent="0.3">
      <c r="A995" s="1" t="s">
        <v>3449</v>
      </c>
      <c r="B995" s="2">
        <v>45878</v>
      </c>
      <c r="C995" s="1" t="s">
        <v>6673</v>
      </c>
      <c r="D995" s="1" t="s">
        <v>90</v>
      </c>
      <c r="E995">
        <v>2025</v>
      </c>
      <c r="F995" s="1" t="s">
        <v>2006</v>
      </c>
      <c r="G995" s="1" t="s">
        <v>2007</v>
      </c>
      <c r="H995" s="1" t="s">
        <v>791</v>
      </c>
      <c r="I995" s="1" t="s">
        <v>792</v>
      </c>
      <c r="J995" s="1" t="s">
        <v>51</v>
      </c>
      <c r="K995" s="3">
        <v>33.270000000000003</v>
      </c>
      <c r="L995">
        <v>5</v>
      </c>
      <c r="M995" s="3">
        <v>166.35</v>
      </c>
      <c r="N995" s="1" t="s">
        <v>21</v>
      </c>
      <c r="O995" s="1" t="s">
        <v>37</v>
      </c>
    </row>
    <row r="996" spans="1:15" x14ac:dyDescent="0.3">
      <c r="A996" s="1" t="s">
        <v>3450</v>
      </c>
      <c r="B996" s="2">
        <v>45314</v>
      </c>
      <c r="C996" s="1" t="s">
        <v>6671</v>
      </c>
      <c r="D996" s="1" t="s">
        <v>210</v>
      </c>
      <c r="E996">
        <v>2024</v>
      </c>
      <c r="F996" s="1" t="s">
        <v>728</v>
      </c>
      <c r="G996" s="1" t="s">
        <v>729</v>
      </c>
      <c r="H996" s="1" t="s">
        <v>2268</v>
      </c>
      <c r="I996" s="1" t="s">
        <v>2269</v>
      </c>
      <c r="J996" s="1" t="s">
        <v>20</v>
      </c>
      <c r="K996" s="3">
        <v>42.71</v>
      </c>
      <c r="L996">
        <v>2</v>
      </c>
      <c r="M996" s="3">
        <v>85.42</v>
      </c>
      <c r="N996" s="1" t="s">
        <v>6669</v>
      </c>
      <c r="O996" s="1" t="s">
        <v>37</v>
      </c>
    </row>
    <row r="997" spans="1:15" x14ac:dyDescent="0.3">
      <c r="A997" s="1" t="s">
        <v>3451</v>
      </c>
      <c r="B997" s="2">
        <v>45491</v>
      </c>
      <c r="C997" s="1" t="s">
        <v>6672</v>
      </c>
      <c r="D997" s="1" t="s">
        <v>32</v>
      </c>
      <c r="E997">
        <v>2024</v>
      </c>
      <c r="F997" s="1" t="s">
        <v>626</v>
      </c>
      <c r="G997" s="1" t="s">
        <v>627</v>
      </c>
      <c r="H997" s="1" t="s">
        <v>2438</v>
      </c>
      <c r="I997" s="1" t="s">
        <v>2439</v>
      </c>
      <c r="J997" s="1" t="s">
        <v>20</v>
      </c>
      <c r="K997" s="3">
        <v>11.13</v>
      </c>
      <c r="L997">
        <v>3</v>
      </c>
      <c r="M997" s="3">
        <v>33.39</v>
      </c>
      <c r="N997" s="1" t="s">
        <v>21</v>
      </c>
      <c r="O997" s="1" t="s">
        <v>193</v>
      </c>
    </row>
    <row r="998" spans="1:15" x14ac:dyDescent="0.3">
      <c r="A998" s="1" t="s">
        <v>3452</v>
      </c>
      <c r="B998" s="2">
        <v>45112</v>
      </c>
      <c r="C998" s="1" t="s">
        <v>6670</v>
      </c>
      <c r="D998" s="1" t="s">
        <v>32</v>
      </c>
      <c r="E998">
        <v>2023</v>
      </c>
      <c r="F998" s="1" t="s">
        <v>732</v>
      </c>
      <c r="G998" s="1" t="s">
        <v>2520</v>
      </c>
      <c r="H998" s="1" t="s">
        <v>416</v>
      </c>
      <c r="I998" s="1" t="s">
        <v>2297</v>
      </c>
      <c r="J998" s="1" t="s">
        <v>20</v>
      </c>
      <c r="K998" s="3">
        <v>20.34</v>
      </c>
      <c r="L998">
        <v>5</v>
      </c>
      <c r="M998" s="3">
        <v>101.7</v>
      </c>
      <c r="N998" s="1" t="s">
        <v>6669</v>
      </c>
      <c r="O998" s="1" t="s">
        <v>193</v>
      </c>
    </row>
    <row r="999" spans="1:15" x14ac:dyDescent="0.3">
      <c r="A999" s="1" t="s">
        <v>3453</v>
      </c>
      <c r="B999" s="2">
        <v>45610</v>
      </c>
      <c r="C999" s="1" t="s">
        <v>6672</v>
      </c>
      <c r="D999" s="1" t="s">
        <v>54</v>
      </c>
      <c r="E999">
        <v>2024</v>
      </c>
      <c r="F999" s="1" t="s">
        <v>1680</v>
      </c>
      <c r="G999" s="1" t="s">
        <v>1681</v>
      </c>
      <c r="H999" s="1" t="s">
        <v>3149</v>
      </c>
      <c r="I999" s="1" t="s">
        <v>3454</v>
      </c>
      <c r="J999" s="1" t="s">
        <v>87</v>
      </c>
      <c r="K999" s="3">
        <v>29</v>
      </c>
      <c r="L999">
        <v>4</v>
      </c>
      <c r="M999" s="3">
        <v>116</v>
      </c>
      <c r="N999" s="1" t="s">
        <v>6669</v>
      </c>
      <c r="O999" s="1" t="s">
        <v>37</v>
      </c>
    </row>
    <row r="1000" spans="1:15" x14ac:dyDescent="0.3">
      <c r="A1000" s="1" t="s">
        <v>3455</v>
      </c>
      <c r="B1000" s="2">
        <v>45636</v>
      </c>
      <c r="C1000" s="1" t="s">
        <v>6671</v>
      </c>
      <c r="D1000" s="1" t="s">
        <v>107</v>
      </c>
      <c r="E1000">
        <v>2024</v>
      </c>
      <c r="F1000" s="1" t="s">
        <v>3152</v>
      </c>
      <c r="G1000" s="1" t="s">
        <v>3456</v>
      </c>
      <c r="H1000" s="1" t="s">
        <v>518</v>
      </c>
      <c r="I1000" s="1" t="s">
        <v>3457</v>
      </c>
      <c r="J1000" s="1" t="s">
        <v>70</v>
      </c>
      <c r="K1000" s="3">
        <v>42.94</v>
      </c>
      <c r="L1000">
        <v>5</v>
      </c>
      <c r="M1000" s="3">
        <v>214.7</v>
      </c>
      <c r="N1000" s="1" t="s">
        <v>29</v>
      </c>
      <c r="O1000" s="1" t="s">
        <v>193</v>
      </c>
    </row>
    <row r="1001" spans="1:15" x14ac:dyDescent="0.3">
      <c r="A1001" s="1" t="s">
        <v>3458</v>
      </c>
      <c r="B1001" s="2">
        <v>45825</v>
      </c>
      <c r="C1001" s="1" t="s">
        <v>6671</v>
      </c>
      <c r="D1001" s="1" t="s">
        <v>24</v>
      </c>
      <c r="E1001">
        <v>2025</v>
      </c>
      <c r="F1001" s="1" t="s">
        <v>3459</v>
      </c>
      <c r="G1001" s="1" t="s">
        <v>3460</v>
      </c>
      <c r="H1001" s="1" t="s">
        <v>2396</v>
      </c>
      <c r="I1001" s="1" t="s">
        <v>2397</v>
      </c>
      <c r="J1001" s="1" t="s">
        <v>51</v>
      </c>
      <c r="K1001" s="3">
        <v>22.47</v>
      </c>
      <c r="L1001">
        <v>4</v>
      </c>
      <c r="M1001" s="3">
        <v>89.88</v>
      </c>
      <c r="N1001" s="1" t="s">
        <v>21</v>
      </c>
      <c r="O1001" s="1" t="s">
        <v>80</v>
      </c>
    </row>
    <row r="1002" spans="1:15" x14ac:dyDescent="0.3">
      <c r="A1002" s="1" t="s">
        <v>3461</v>
      </c>
      <c r="B1002" s="2">
        <v>44955</v>
      </c>
      <c r="C1002" s="1" t="s">
        <v>6666</v>
      </c>
      <c r="D1002" s="1" t="s">
        <v>210</v>
      </c>
      <c r="E1002">
        <v>2023</v>
      </c>
      <c r="F1002" s="1" t="s">
        <v>1388</v>
      </c>
      <c r="G1002" s="1" t="s">
        <v>3376</v>
      </c>
      <c r="H1002" s="1" t="s">
        <v>197</v>
      </c>
      <c r="I1002" s="1" t="s">
        <v>3070</v>
      </c>
      <c r="J1002" s="1" t="s">
        <v>20</v>
      </c>
      <c r="K1002" s="3">
        <v>49.73</v>
      </c>
      <c r="L1002">
        <v>2</v>
      </c>
      <c r="M1002" s="3">
        <v>99.46</v>
      </c>
      <c r="N1002" s="1" t="s">
        <v>21</v>
      </c>
      <c r="O1002" s="1" t="s">
        <v>44</v>
      </c>
    </row>
    <row r="1003" spans="1:15" x14ac:dyDescent="0.3">
      <c r="A1003" s="1" t="s">
        <v>3462</v>
      </c>
      <c r="B1003" s="2">
        <v>45036</v>
      </c>
      <c r="C1003" s="1" t="s">
        <v>6672</v>
      </c>
      <c r="D1003" s="1" t="s">
        <v>82</v>
      </c>
      <c r="E1003">
        <v>2023</v>
      </c>
      <c r="F1003" s="1" t="s">
        <v>3463</v>
      </c>
      <c r="G1003" s="1" t="s">
        <v>3464</v>
      </c>
      <c r="H1003" s="1" t="s">
        <v>2053</v>
      </c>
      <c r="I1003" s="1" t="s">
        <v>2054</v>
      </c>
      <c r="J1003" s="1" t="s">
        <v>70</v>
      </c>
      <c r="K1003" s="3">
        <v>56.76</v>
      </c>
      <c r="L1003">
        <v>1</v>
      </c>
      <c r="M1003" s="3">
        <v>56.76</v>
      </c>
      <c r="N1003" s="1" t="s">
        <v>21</v>
      </c>
      <c r="O1003" s="1" t="s">
        <v>95</v>
      </c>
    </row>
    <row r="1004" spans="1:15" x14ac:dyDescent="0.3">
      <c r="A1004" s="1" t="s">
        <v>3465</v>
      </c>
      <c r="B1004" s="2">
        <v>45593</v>
      </c>
      <c r="C1004" s="1" t="s">
        <v>6667</v>
      </c>
      <c r="D1004" s="1" t="s">
        <v>133</v>
      </c>
      <c r="E1004">
        <v>2024</v>
      </c>
      <c r="F1004" s="1" t="s">
        <v>1524</v>
      </c>
      <c r="G1004" s="1" t="s">
        <v>1525</v>
      </c>
      <c r="H1004" s="1" t="s">
        <v>588</v>
      </c>
      <c r="I1004" s="1" t="s">
        <v>3466</v>
      </c>
      <c r="J1004" s="1" t="s">
        <v>51</v>
      </c>
      <c r="K1004" s="3">
        <v>6.43</v>
      </c>
      <c r="L1004">
        <v>5</v>
      </c>
      <c r="M1004" s="3">
        <v>32.15</v>
      </c>
      <c r="N1004" s="1" t="s">
        <v>21</v>
      </c>
      <c r="O1004" s="1" t="s">
        <v>80</v>
      </c>
    </row>
    <row r="1005" spans="1:15" x14ac:dyDescent="0.3">
      <c r="A1005" s="1" t="s">
        <v>3467</v>
      </c>
      <c r="B1005" s="2">
        <v>45541</v>
      </c>
      <c r="C1005" s="1" t="s">
        <v>6668</v>
      </c>
      <c r="D1005" s="1" t="s">
        <v>60</v>
      </c>
      <c r="E1005">
        <v>2024</v>
      </c>
      <c r="F1005" s="1" t="s">
        <v>829</v>
      </c>
      <c r="G1005" s="1" t="s">
        <v>830</v>
      </c>
      <c r="H1005" s="1" t="s">
        <v>3468</v>
      </c>
      <c r="I1005" s="1" t="s">
        <v>3469</v>
      </c>
      <c r="J1005" s="1" t="s">
        <v>87</v>
      </c>
      <c r="K1005" s="3">
        <v>17.649999999999999</v>
      </c>
      <c r="L1005">
        <v>5</v>
      </c>
      <c r="M1005" s="3">
        <v>88.25</v>
      </c>
      <c r="N1005" s="1" t="s">
        <v>88</v>
      </c>
      <c r="O1005" s="1" t="s">
        <v>193</v>
      </c>
    </row>
    <row r="1006" spans="1:15" x14ac:dyDescent="0.3">
      <c r="A1006" s="1" t="s">
        <v>3470</v>
      </c>
      <c r="B1006" s="2">
        <v>45444</v>
      </c>
      <c r="C1006" s="1" t="s">
        <v>6673</v>
      </c>
      <c r="D1006" s="1" t="s">
        <v>24</v>
      </c>
      <c r="E1006">
        <v>2024</v>
      </c>
      <c r="F1006" s="1" t="s">
        <v>3471</v>
      </c>
      <c r="G1006" s="1" t="s">
        <v>3472</v>
      </c>
      <c r="H1006" s="1" t="s">
        <v>93</v>
      </c>
      <c r="I1006" s="1" t="s">
        <v>3473</v>
      </c>
      <c r="J1006" s="1" t="s">
        <v>87</v>
      </c>
      <c r="K1006" s="3">
        <v>22.72</v>
      </c>
      <c r="L1006">
        <v>3</v>
      </c>
      <c r="M1006" s="3">
        <v>68.16</v>
      </c>
      <c r="N1006" s="1" t="s">
        <v>21</v>
      </c>
      <c r="O1006" s="1" t="s">
        <v>37</v>
      </c>
    </row>
    <row r="1007" spans="1:15" x14ac:dyDescent="0.3">
      <c r="A1007" s="1" t="s">
        <v>3474</v>
      </c>
      <c r="B1007" s="2">
        <v>45478</v>
      </c>
      <c r="C1007" s="1" t="s">
        <v>6668</v>
      </c>
      <c r="D1007" s="1" t="s">
        <v>32</v>
      </c>
      <c r="E1007">
        <v>2024</v>
      </c>
      <c r="F1007" s="1" t="s">
        <v>3475</v>
      </c>
      <c r="G1007" s="1" t="s">
        <v>3476</v>
      </c>
      <c r="H1007" s="1" t="s">
        <v>2396</v>
      </c>
      <c r="I1007" s="1" t="s">
        <v>3477</v>
      </c>
      <c r="J1007" s="1" t="s">
        <v>70</v>
      </c>
      <c r="K1007" s="3">
        <v>28.38</v>
      </c>
      <c r="L1007">
        <v>4</v>
      </c>
      <c r="M1007" s="3">
        <v>113.52</v>
      </c>
      <c r="N1007" s="1" t="s">
        <v>21</v>
      </c>
      <c r="O1007" s="1" t="s">
        <v>44</v>
      </c>
    </row>
    <row r="1008" spans="1:15" x14ac:dyDescent="0.3">
      <c r="A1008" s="1" t="s">
        <v>3478</v>
      </c>
      <c r="B1008" s="2">
        <v>45519</v>
      </c>
      <c r="C1008" s="1" t="s">
        <v>6672</v>
      </c>
      <c r="D1008" s="1" t="s">
        <v>90</v>
      </c>
      <c r="E1008">
        <v>2024</v>
      </c>
      <c r="F1008" s="1" t="s">
        <v>3033</v>
      </c>
      <c r="G1008" s="1" t="s">
        <v>3034</v>
      </c>
      <c r="H1008" s="1" t="s">
        <v>572</v>
      </c>
      <c r="I1008" s="1" t="s">
        <v>1273</v>
      </c>
      <c r="J1008" s="1" t="s">
        <v>87</v>
      </c>
      <c r="K1008" s="3">
        <v>41.5</v>
      </c>
      <c r="L1008">
        <v>5</v>
      </c>
      <c r="M1008" s="3">
        <v>207.5</v>
      </c>
      <c r="N1008" s="1" t="s">
        <v>6669</v>
      </c>
      <c r="O1008" s="1" t="s">
        <v>22</v>
      </c>
    </row>
    <row r="1009" spans="1:15" x14ac:dyDescent="0.3">
      <c r="A1009" s="1" t="s">
        <v>3479</v>
      </c>
      <c r="B1009" s="2">
        <v>45208</v>
      </c>
      <c r="C1009" s="1" t="s">
        <v>6667</v>
      </c>
      <c r="D1009" s="1" t="s">
        <v>133</v>
      </c>
      <c r="E1009">
        <v>2023</v>
      </c>
      <c r="F1009" s="1" t="s">
        <v>3480</v>
      </c>
      <c r="G1009" s="1" t="s">
        <v>3481</v>
      </c>
      <c r="H1009" s="1" t="s">
        <v>836</v>
      </c>
      <c r="I1009" s="1" t="s">
        <v>837</v>
      </c>
      <c r="J1009" s="1" t="s">
        <v>70</v>
      </c>
      <c r="K1009" s="3">
        <v>42.01</v>
      </c>
      <c r="L1009">
        <v>3</v>
      </c>
      <c r="M1009" s="3">
        <v>126.03</v>
      </c>
      <c r="N1009" s="1" t="s">
        <v>6669</v>
      </c>
      <c r="O1009" s="1" t="s">
        <v>44</v>
      </c>
    </row>
    <row r="1010" spans="1:15" x14ac:dyDescent="0.3">
      <c r="A1010" s="1" t="s">
        <v>3482</v>
      </c>
      <c r="B1010" s="2">
        <v>44812</v>
      </c>
      <c r="C1010" s="1" t="s">
        <v>6672</v>
      </c>
      <c r="D1010" s="1" t="s">
        <v>60</v>
      </c>
      <c r="E1010">
        <v>2022</v>
      </c>
      <c r="F1010" s="1" t="s">
        <v>1188</v>
      </c>
      <c r="G1010" s="1" t="s">
        <v>1189</v>
      </c>
      <c r="H1010" s="1" t="s">
        <v>508</v>
      </c>
      <c r="I1010" s="1" t="s">
        <v>509</v>
      </c>
      <c r="J1010" s="1" t="s">
        <v>87</v>
      </c>
      <c r="K1010" s="3">
        <v>21.9</v>
      </c>
      <c r="L1010">
        <v>5</v>
      </c>
      <c r="M1010" s="3">
        <v>109.5</v>
      </c>
      <c r="N1010" s="1" t="s">
        <v>21</v>
      </c>
      <c r="O1010" s="1" t="s">
        <v>44</v>
      </c>
    </row>
    <row r="1011" spans="1:15" x14ac:dyDescent="0.3">
      <c r="A1011" s="1" t="s">
        <v>3483</v>
      </c>
      <c r="B1011" s="2">
        <v>44972</v>
      </c>
      <c r="C1011" s="1" t="s">
        <v>6670</v>
      </c>
      <c r="D1011" s="1" t="s">
        <v>39</v>
      </c>
      <c r="E1011">
        <v>2023</v>
      </c>
      <c r="F1011" s="1" t="s">
        <v>3484</v>
      </c>
      <c r="G1011" s="1" t="s">
        <v>3485</v>
      </c>
      <c r="H1011" s="1" t="s">
        <v>1050</v>
      </c>
      <c r="I1011" s="1" t="s">
        <v>3486</v>
      </c>
      <c r="J1011" s="1" t="s">
        <v>51</v>
      </c>
      <c r="K1011" s="3">
        <v>25.67</v>
      </c>
      <c r="L1011">
        <v>4</v>
      </c>
      <c r="M1011" s="3">
        <v>102.68</v>
      </c>
      <c r="N1011" s="1" t="s">
        <v>6669</v>
      </c>
      <c r="O1011" s="1" t="s">
        <v>30</v>
      </c>
    </row>
    <row r="1012" spans="1:15" x14ac:dyDescent="0.3">
      <c r="A1012" s="1" t="s">
        <v>3487</v>
      </c>
      <c r="B1012" s="2">
        <v>45082</v>
      </c>
      <c r="C1012" s="1" t="s">
        <v>6667</v>
      </c>
      <c r="D1012" s="1" t="s">
        <v>24</v>
      </c>
      <c r="E1012">
        <v>2023</v>
      </c>
      <c r="F1012" s="1" t="s">
        <v>476</v>
      </c>
      <c r="G1012" s="1" t="s">
        <v>477</v>
      </c>
      <c r="H1012" s="1" t="s">
        <v>2872</v>
      </c>
      <c r="I1012" s="1" t="s">
        <v>3488</v>
      </c>
      <c r="J1012" s="1" t="s">
        <v>51</v>
      </c>
      <c r="K1012" s="3">
        <v>54.46</v>
      </c>
      <c r="L1012">
        <v>1</v>
      </c>
      <c r="M1012" s="3">
        <v>54.46</v>
      </c>
      <c r="N1012" s="1" t="s">
        <v>21</v>
      </c>
      <c r="O1012" s="1" t="s">
        <v>22</v>
      </c>
    </row>
    <row r="1013" spans="1:15" x14ac:dyDescent="0.3">
      <c r="A1013" s="1" t="s">
        <v>3489</v>
      </c>
      <c r="B1013" s="2">
        <v>45048</v>
      </c>
      <c r="C1013" s="1" t="s">
        <v>6671</v>
      </c>
      <c r="D1013" s="1" t="s">
        <v>46</v>
      </c>
      <c r="E1013">
        <v>2023</v>
      </c>
      <c r="F1013" s="1" t="s">
        <v>3490</v>
      </c>
      <c r="G1013" s="1" t="s">
        <v>3491</v>
      </c>
      <c r="H1013" s="1" t="s">
        <v>1337</v>
      </c>
      <c r="I1013" s="1" t="s">
        <v>1338</v>
      </c>
      <c r="J1013" s="1" t="s">
        <v>20</v>
      </c>
      <c r="K1013" s="3">
        <v>13.72</v>
      </c>
      <c r="L1013">
        <v>5</v>
      </c>
      <c r="M1013" s="3">
        <v>68.599999999999994</v>
      </c>
      <c r="N1013" s="1" t="s">
        <v>21</v>
      </c>
      <c r="O1013" s="1" t="s">
        <v>37</v>
      </c>
    </row>
    <row r="1014" spans="1:15" x14ac:dyDescent="0.3">
      <c r="A1014" s="1" t="s">
        <v>3492</v>
      </c>
      <c r="B1014" s="2">
        <v>45375</v>
      </c>
      <c r="C1014" s="1" t="s">
        <v>6666</v>
      </c>
      <c r="D1014" s="1" t="s">
        <v>15</v>
      </c>
      <c r="E1014">
        <v>2024</v>
      </c>
      <c r="F1014" s="1" t="s">
        <v>3493</v>
      </c>
      <c r="G1014" s="1" t="s">
        <v>3494</v>
      </c>
      <c r="H1014" s="1" t="s">
        <v>324</v>
      </c>
      <c r="I1014" s="1" t="s">
        <v>3495</v>
      </c>
      <c r="J1014" s="1" t="s">
        <v>70</v>
      </c>
      <c r="K1014" s="3">
        <v>36.71</v>
      </c>
      <c r="L1014">
        <v>3</v>
      </c>
      <c r="M1014" s="3">
        <v>110.13</v>
      </c>
      <c r="N1014" s="1" t="s">
        <v>21</v>
      </c>
      <c r="O1014" s="1" t="s">
        <v>44</v>
      </c>
    </row>
    <row r="1015" spans="1:15" x14ac:dyDescent="0.3">
      <c r="A1015" s="1" t="s">
        <v>3496</v>
      </c>
      <c r="B1015" s="2">
        <v>45213</v>
      </c>
      <c r="C1015" s="1" t="s">
        <v>6673</v>
      </c>
      <c r="D1015" s="1" t="s">
        <v>133</v>
      </c>
      <c r="E1015">
        <v>2023</v>
      </c>
      <c r="F1015" s="1" t="s">
        <v>205</v>
      </c>
      <c r="G1015" s="1" t="s">
        <v>3497</v>
      </c>
      <c r="H1015" s="1" t="s">
        <v>1251</v>
      </c>
      <c r="I1015" s="1" t="s">
        <v>1252</v>
      </c>
      <c r="J1015" s="1" t="s">
        <v>87</v>
      </c>
      <c r="K1015" s="3">
        <v>38.909999999999997</v>
      </c>
      <c r="L1015">
        <v>4</v>
      </c>
      <c r="M1015" s="3">
        <v>155.63999999999999</v>
      </c>
      <c r="N1015" s="1" t="s">
        <v>88</v>
      </c>
      <c r="O1015" s="1" t="s">
        <v>44</v>
      </c>
    </row>
    <row r="1016" spans="1:15" x14ac:dyDescent="0.3">
      <c r="A1016" s="1" t="s">
        <v>3498</v>
      </c>
      <c r="B1016" s="2">
        <v>45139</v>
      </c>
      <c r="C1016" s="1" t="s">
        <v>6671</v>
      </c>
      <c r="D1016" s="1" t="s">
        <v>90</v>
      </c>
      <c r="E1016">
        <v>2023</v>
      </c>
      <c r="F1016" s="1" t="s">
        <v>2022</v>
      </c>
      <c r="G1016" s="1" t="s">
        <v>3499</v>
      </c>
      <c r="H1016" s="1" t="s">
        <v>1557</v>
      </c>
      <c r="I1016" s="1" t="s">
        <v>3500</v>
      </c>
      <c r="J1016" s="1" t="s">
        <v>87</v>
      </c>
      <c r="K1016" s="3">
        <v>5.81</v>
      </c>
      <c r="L1016">
        <v>5</v>
      </c>
      <c r="M1016" s="3">
        <v>29.05</v>
      </c>
      <c r="N1016" s="1" t="s">
        <v>6669</v>
      </c>
      <c r="O1016" s="1" t="s">
        <v>193</v>
      </c>
    </row>
    <row r="1017" spans="1:15" x14ac:dyDescent="0.3">
      <c r="A1017" s="1" t="s">
        <v>3501</v>
      </c>
      <c r="B1017" s="2">
        <v>45601</v>
      </c>
      <c r="C1017" s="1" t="s">
        <v>6671</v>
      </c>
      <c r="D1017" s="1" t="s">
        <v>54</v>
      </c>
      <c r="E1017">
        <v>2024</v>
      </c>
      <c r="F1017" s="1" t="s">
        <v>91</v>
      </c>
      <c r="G1017" s="1" t="s">
        <v>1457</v>
      </c>
      <c r="H1017" s="1" t="s">
        <v>3355</v>
      </c>
      <c r="I1017" s="1" t="s">
        <v>3356</v>
      </c>
      <c r="J1017" s="1" t="s">
        <v>87</v>
      </c>
      <c r="K1017" s="3">
        <v>30.9</v>
      </c>
      <c r="L1017">
        <v>3</v>
      </c>
      <c r="M1017" s="3">
        <v>92.7</v>
      </c>
      <c r="N1017" s="1" t="s">
        <v>21</v>
      </c>
      <c r="O1017" s="1" t="s">
        <v>44</v>
      </c>
    </row>
    <row r="1018" spans="1:15" x14ac:dyDescent="0.3">
      <c r="A1018" s="1" t="s">
        <v>3502</v>
      </c>
      <c r="B1018" s="2">
        <v>44824</v>
      </c>
      <c r="C1018" s="1" t="s">
        <v>6671</v>
      </c>
      <c r="D1018" s="1" t="s">
        <v>60</v>
      </c>
      <c r="E1018">
        <v>2022</v>
      </c>
      <c r="F1018" s="1" t="s">
        <v>3503</v>
      </c>
      <c r="G1018" s="1" t="s">
        <v>3504</v>
      </c>
      <c r="H1018" s="1" t="s">
        <v>3505</v>
      </c>
      <c r="I1018" s="1" t="s">
        <v>3506</v>
      </c>
      <c r="J1018" s="1" t="s">
        <v>51</v>
      </c>
      <c r="K1018" s="3">
        <v>23.47</v>
      </c>
      <c r="L1018">
        <v>4</v>
      </c>
      <c r="M1018" s="3">
        <v>93.88</v>
      </c>
      <c r="N1018" s="1" t="s">
        <v>21</v>
      </c>
      <c r="O1018" s="1" t="s">
        <v>37</v>
      </c>
    </row>
    <row r="1019" spans="1:15" x14ac:dyDescent="0.3">
      <c r="A1019" s="1" t="s">
        <v>3507</v>
      </c>
      <c r="B1019" s="2">
        <v>45677</v>
      </c>
      <c r="C1019" s="1" t="s">
        <v>6667</v>
      </c>
      <c r="D1019" s="1" t="s">
        <v>210</v>
      </c>
      <c r="E1019">
        <v>2025</v>
      </c>
      <c r="F1019" s="1" t="s">
        <v>1906</v>
      </c>
      <c r="G1019" s="1" t="s">
        <v>2271</v>
      </c>
      <c r="H1019" s="1" t="s">
        <v>1365</v>
      </c>
      <c r="I1019" s="1" t="s">
        <v>2264</v>
      </c>
      <c r="J1019" s="1" t="s">
        <v>20</v>
      </c>
      <c r="K1019" s="3">
        <v>39.93</v>
      </c>
      <c r="L1019">
        <v>3</v>
      </c>
      <c r="M1019" s="3">
        <v>119.79</v>
      </c>
      <c r="N1019" s="1" t="s">
        <v>6669</v>
      </c>
      <c r="O1019" s="1" t="s">
        <v>95</v>
      </c>
    </row>
    <row r="1020" spans="1:15" x14ac:dyDescent="0.3">
      <c r="A1020" s="1" t="s">
        <v>3508</v>
      </c>
      <c r="B1020" s="2">
        <v>45251</v>
      </c>
      <c r="C1020" s="1" t="s">
        <v>6671</v>
      </c>
      <c r="D1020" s="1" t="s">
        <v>54</v>
      </c>
      <c r="E1020">
        <v>2023</v>
      </c>
      <c r="F1020" s="1" t="s">
        <v>1649</v>
      </c>
      <c r="G1020" s="1" t="s">
        <v>1650</v>
      </c>
      <c r="H1020" s="1" t="s">
        <v>923</v>
      </c>
      <c r="I1020" s="1" t="s">
        <v>924</v>
      </c>
      <c r="J1020" s="1" t="s">
        <v>70</v>
      </c>
      <c r="K1020" s="3">
        <v>33.47</v>
      </c>
      <c r="L1020">
        <v>5</v>
      </c>
      <c r="M1020" s="3">
        <v>167.35</v>
      </c>
      <c r="N1020" s="1" t="s">
        <v>21</v>
      </c>
      <c r="O1020" s="1" t="s">
        <v>80</v>
      </c>
    </row>
    <row r="1021" spans="1:15" x14ac:dyDescent="0.3">
      <c r="A1021" s="1" t="s">
        <v>3509</v>
      </c>
      <c r="B1021" s="2">
        <v>45051</v>
      </c>
      <c r="C1021" s="1" t="s">
        <v>6668</v>
      </c>
      <c r="D1021" s="1" t="s">
        <v>46</v>
      </c>
      <c r="E1021">
        <v>2023</v>
      </c>
      <c r="F1021" s="1" t="s">
        <v>396</v>
      </c>
      <c r="G1021" s="1" t="s">
        <v>397</v>
      </c>
      <c r="H1021" s="1" t="s">
        <v>228</v>
      </c>
      <c r="I1021" s="1" t="s">
        <v>3510</v>
      </c>
      <c r="J1021" s="1" t="s">
        <v>87</v>
      </c>
      <c r="K1021" s="3">
        <v>30.18</v>
      </c>
      <c r="L1021">
        <v>2</v>
      </c>
      <c r="M1021" s="3">
        <v>60.36</v>
      </c>
      <c r="N1021" s="1" t="s">
        <v>88</v>
      </c>
      <c r="O1021" s="1" t="s">
        <v>30</v>
      </c>
    </row>
    <row r="1022" spans="1:15" x14ac:dyDescent="0.3">
      <c r="A1022" s="1" t="s">
        <v>3511</v>
      </c>
      <c r="B1022" s="2">
        <v>45138</v>
      </c>
      <c r="C1022" s="1" t="s">
        <v>6667</v>
      </c>
      <c r="D1022" s="1" t="s">
        <v>32</v>
      </c>
      <c r="E1022">
        <v>2023</v>
      </c>
      <c r="F1022" s="1" t="s">
        <v>1500</v>
      </c>
      <c r="G1022" s="1" t="s">
        <v>1501</v>
      </c>
      <c r="H1022" s="1" t="s">
        <v>603</v>
      </c>
      <c r="I1022" s="1" t="s">
        <v>3512</v>
      </c>
      <c r="J1022" s="1" t="s">
        <v>87</v>
      </c>
      <c r="K1022" s="3">
        <v>19.66</v>
      </c>
      <c r="L1022">
        <v>2</v>
      </c>
      <c r="M1022" s="3">
        <v>39.32</v>
      </c>
      <c r="N1022" s="1" t="s">
        <v>6669</v>
      </c>
      <c r="O1022" s="1" t="s">
        <v>44</v>
      </c>
    </row>
    <row r="1023" spans="1:15" x14ac:dyDescent="0.3">
      <c r="A1023" s="1" t="s">
        <v>3513</v>
      </c>
      <c r="B1023" s="2">
        <v>45338</v>
      </c>
      <c r="C1023" s="1" t="s">
        <v>6668</v>
      </c>
      <c r="D1023" s="1" t="s">
        <v>39</v>
      </c>
      <c r="E1023">
        <v>2024</v>
      </c>
      <c r="F1023" s="1" t="s">
        <v>414</v>
      </c>
      <c r="G1023" s="1" t="s">
        <v>1824</v>
      </c>
      <c r="H1023" s="1" t="s">
        <v>2779</v>
      </c>
      <c r="I1023" s="1" t="s">
        <v>3514</v>
      </c>
      <c r="J1023" s="1" t="s">
        <v>20</v>
      </c>
      <c r="K1023" s="3">
        <v>15.97</v>
      </c>
      <c r="L1023">
        <v>5</v>
      </c>
      <c r="M1023" s="3">
        <v>79.849999999999994</v>
      </c>
      <c r="N1023" s="1" t="s">
        <v>29</v>
      </c>
      <c r="O1023" s="1" t="s">
        <v>95</v>
      </c>
    </row>
    <row r="1024" spans="1:15" x14ac:dyDescent="0.3">
      <c r="A1024" s="1" t="s">
        <v>3515</v>
      </c>
      <c r="B1024" s="2">
        <v>45399</v>
      </c>
      <c r="C1024" s="1" t="s">
        <v>6670</v>
      </c>
      <c r="D1024" s="1" t="s">
        <v>82</v>
      </c>
      <c r="E1024">
        <v>2024</v>
      </c>
      <c r="F1024" s="1" t="s">
        <v>2353</v>
      </c>
      <c r="G1024" s="1" t="s">
        <v>2354</v>
      </c>
      <c r="H1024" s="1" t="s">
        <v>608</v>
      </c>
      <c r="I1024" s="1" t="s">
        <v>3516</v>
      </c>
      <c r="J1024" s="1" t="s">
        <v>70</v>
      </c>
      <c r="K1024" s="3">
        <v>34.43</v>
      </c>
      <c r="L1024">
        <v>5</v>
      </c>
      <c r="M1024" s="3">
        <v>172.15</v>
      </c>
      <c r="N1024" s="1" t="s">
        <v>21</v>
      </c>
      <c r="O1024" s="1" t="s">
        <v>37</v>
      </c>
    </row>
    <row r="1025" spans="1:15" x14ac:dyDescent="0.3">
      <c r="A1025" s="1" t="s">
        <v>3517</v>
      </c>
      <c r="B1025" s="2">
        <v>45800</v>
      </c>
      <c r="C1025" s="1" t="s">
        <v>6668</v>
      </c>
      <c r="D1025" s="1" t="s">
        <v>46</v>
      </c>
      <c r="E1025">
        <v>2025</v>
      </c>
      <c r="F1025" s="1" t="s">
        <v>3518</v>
      </c>
      <c r="G1025" s="1" t="s">
        <v>3519</v>
      </c>
      <c r="H1025" s="1" t="s">
        <v>2174</v>
      </c>
      <c r="I1025" s="1" t="s">
        <v>3520</v>
      </c>
      <c r="J1025" s="1" t="s">
        <v>20</v>
      </c>
      <c r="K1025" s="3">
        <v>30.78</v>
      </c>
      <c r="L1025">
        <v>2</v>
      </c>
      <c r="M1025" s="3">
        <v>61.56</v>
      </c>
      <c r="N1025" s="1" t="s">
        <v>6669</v>
      </c>
      <c r="O1025" s="1" t="s">
        <v>80</v>
      </c>
    </row>
    <row r="1026" spans="1:15" x14ac:dyDescent="0.3">
      <c r="A1026" s="1" t="s">
        <v>3521</v>
      </c>
      <c r="B1026" s="2">
        <v>45403</v>
      </c>
      <c r="C1026" s="1" t="s">
        <v>6666</v>
      </c>
      <c r="D1026" s="1" t="s">
        <v>82</v>
      </c>
      <c r="E1026">
        <v>2024</v>
      </c>
      <c r="F1026" s="1" t="s">
        <v>305</v>
      </c>
      <c r="G1026" s="1" t="s">
        <v>2841</v>
      </c>
      <c r="H1026" s="1" t="s">
        <v>1282</v>
      </c>
      <c r="I1026" s="1" t="s">
        <v>2601</v>
      </c>
      <c r="J1026" s="1" t="s">
        <v>70</v>
      </c>
      <c r="K1026" s="3">
        <v>16.100000000000001</v>
      </c>
      <c r="L1026">
        <v>5</v>
      </c>
      <c r="M1026" s="3">
        <v>80.5</v>
      </c>
      <c r="N1026" s="1" t="s">
        <v>29</v>
      </c>
      <c r="O1026" s="1" t="s">
        <v>22</v>
      </c>
    </row>
    <row r="1027" spans="1:15" x14ac:dyDescent="0.3">
      <c r="A1027" s="1" t="s">
        <v>3522</v>
      </c>
      <c r="B1027" s="2">
        <v>44868</v>
      </c>
      <c r="C1027" s="1" t="s">
        <v>6672</v>
      </c>
      <c r="D1027" s="1" t="s">
        <v>54</v>
      </c>
      <c r="E1027">
        <v>2022</v>
      </c>
      <c r="F1027" s="1" t="s">
        <v>3523</v>
      </c>
      <c r="G1027" s="1" t="s">
        <v>3524</v>
      </c>
      <c r="H1027" s="1" t="s">
        <v>3525</v>
      </c>
      <c r="I1027" s="1" t="s">
        <v>3526</v>
      </c>
      <c r="J1027" s="1" t="s">
        <v>20</v>
      </c>
      <c r="K1027" s="3">
        <v>19.579999999999998</v>
      </c>
      <c r="L1027">
        <v>5</v>
      </c>
      <c r="M1027" s="3">
        <v>97.9</v>
      </c>
      <c r="N1027" s="1" t="s">
        <v>6669</v>
      </c>
      <c r="O1027" s="1" t="s">
        <v>37</v>
      </c>
    </row>
    <row r="1028" spans="1:15" x14ac:dyDescent="0.3">
      <c r="A1028" s="1" t="s">
        <v>3527</v>
      </c>
      <c r="B1028" s="2">
        <v>45005</v>
      </c>
      <c r="C1028" s="1" t="s">
        <v>6667</v>
      </c>
      <c r="D1028" s="1" t="s">
        <v>15</v>
      </c>
      <c r="E1028">
        <v>2023</v>
      </c>
      <c r="F1028" s="1" t="s">
        <v>2345</v>
      </c>
      <c r="G1028" s="1" t="s">
        <v>2346</v>
      </c>
      <c r="H1028" s="1" t="s">
        <v>2234</v>
      </c>
      <c r="I1028" s="1" t="s">
        <v>2235</v>
      </c>
      <c r="J1028" s="1" t="s">
        <v>70</v>
      </c>
      <c r="K1028" s="3">
        <v>8.42</v>
      </c>
      <c r="L1028">
        <v>5</v>
      </c>
      <c r="M1028" s="3">
        <v>42.1</v>
      </c>
      <c r="N1028" s="1" t="s">
        <v>6669</v>
      </c>
      <c r="O1028" s="1" t="s">
        <v>44</v>
      </c>
    </row>
    <row r="1029" spans="1:15" x14ac:dyDescent="0.3">
      <c r="A1029" s="1" t="s">
        <v>3528</v>
      </c>
      <c r="B1029" s="2">
        <v>45501</v>
      </c>
      <c r="C1029" s="1" t="s">
        <v>6666</v>
      </c>
      <c r="D1029" s="1" t="s">
        <v>32</v>
      </c>
      <c r="E1029">
        <v>2024</v>
      </c>
      <c r="F1029" s="1" t="s">
        <v>3529</v>
      </c>
      <c r="G1029" s="1" t="s">
        <v>3530</v>
      </c>
      <c r="H1029" s="1" t="s">
        <v>3531</v>
      </c>
      <c r="I1029" s="1" t="s">
        <v>3532</v>
      </c>
      <c r="J1029" s="1" t="s">
        <v>20</v>
      </c>
      <c r="K1029" s="3">
        <v>11.1</v>
      </c>
      <c r="L1029">
        <v>5</v>
      </c>
      <c r="M1029" s="3">
        <v>55.5</v>
      </c>
      <c r="N1029" s="1" t="s">
        <v>21</v>
      </c>
      <c r="O1029" s="1" t="s">
        <v>37</v>
      </c>
    </row>
    <row r="1030" spans="1:15" x14ac:dyDescent="0.3">
      <c r="A1030" s="1" t="s">
        <v>3533</v>
      </c>
      <c r="B1030" s="2">
        <v>45155</v>
      </c>
      <c r="C1030" s="1" t="s">
        <v>6672</v>
      </c>
      <c r="D1030" s="1" t="s">
        <v>90</v>
      </c>
      <c r="E1030">
        <v>2023</v>
      </c>
      <c r="F1030" s="1" t="s">
        <v>1063</v>
      </c>
      <c r="G1030" s="1" t="s">
        <v>1064</v>
      </c>
      <c r="H1030" s="1" t="s">
        <v>856</v>
      </c>
      <c r="I1030" s="1" t="s">
        <v>1983</v>
      </c>
      <c r="J1030" s="1" t="s">
        <v>20</v>
      </c>
      <c r="K1030" s="3">
        <v>40.94</v>
      </c>
      <c r="L1030">
        <v>3</v>
      </c>
      <c r="M1030" s="3">
        <v>122.82</v>
      </c>
      <c r="N1030" s="1" t="s">
        <v>6669</v>
      </c>
      <c r="O1030" s="1" t="s">
        <v>95</v>
      </c>
    </row>
    <row r="1031" spans="1:15" x14ac:dyDescent="0.3">
      <c r="A1031" s="1" t="s">
        <v>3534</v>
      </c>
      <c r="B1031" s="2">
        <v>45597</v>
      </c>
      <c r="C1031" s="1" t="s">
        <v>6668</v>
      </c>
      <c r="D1031" s="1" t="s">
        <v>54</v>
      </c>
      <c r="E1031">
        <v>2024</v>
      </c>
      <c r="F1031" s="1" t="s">
        <v>481</v>
      </c>
      <c r="G1031" s="1" t="s">
        <v>482</v>
      </c>
      <c r="H1031" s="1" t="s">
        <v>1939</v>
      </c>
      <c r="I1031" s="1" t="s">
        <v>3535</v>
      </c>
      <c r="J1031" s="1" t="s">
        <v>20</v>
      </c>
      <c r="K1031" s="3">
        <v>21.97</v>
      </c>
      <c r="L1031">
        <v>4</v>
      </c>
      <c r="M1031" s="3">
        <v>87.88</v>
      </c>
      <c r="N1031" s="1" t="s">
        <v>6669</v>
      </c>
      <c r="O1031" s="1" t="s">
        <v>37</v>
      </c>
    </row>
    <row r="1032" spans="1:15" x14ac:dyDescent="0.3">
      <c r="A1032" s="1" t="s">
        <v>3536</v>
      </c>
      <c r="B1032" s="2">
        <v>45173</v>
      </c>
      <c r="C1032" s="1" t="s">
        <v>6667</v>
      </c>
      <c r="D1032" s="1" t="s">
        <v>60</v>
      </c>
      <c r="E1032">
        <v>2023</v>
      </c>
      <c r="F1032" s="1" t="s">
        <v>912</v>
      </c>
      <c r="G1032" s="1" t="s">
        <v>3537</v>
      </c>
      <c r="H1032" s="1" t="s">
        <v>891</v>
      </c>
      <c r="I1032" s="1" t="s">
        <v>3538</v>
      </c>
      <c r="J1032" s="1" t="s">
        <v>20</v>
      </c>
      <c r="K1032" s="3">
        <v>23.65</v>
      </c>
      <c r="L1032">
        <v>1</v>
      </c>
      <c r="M1032" s="3">
        <v>23.65</v>
      </c>
      <c r="N1032" s="1" t="s">
        <v>29</v>
      </c>
      <c r="O1032" s="1" t="s">
        <v>30</v>
      </c>
    </row>
    <row r="1033" spans="1:15" x14ac:dyDescent="0.3">
      <c r="A1033" s="1" t="s">
        <v>3539</v>
      </c>
      <c r="B1033" s="2">
        <v>45246</v>
      </c>
      <c r="C1033" s="1" t="s">
        <v>6672</v>
      </c>
      <c r="D1033" s="1" t="s">
        <v>54</v>
      </c>
      <c r="E1033">
        <v>2023</v>
      </c>
      <c r="F1033" s="1" t="s">
        <v>829</v>
      </c>
      <c r="G1033" s="1" t="s">
        <v>1099</v>
      </c>
      <c r="H1033" s="1" t="s">
        <v>1798</v>
      </c>
      <c r="I1033" s="1" t="s">
        <v>1799</v>
      </c>
      <c r="J1033" s="1" t="s">
        <v>70</v>
      </c>
      <c r="K1033" s="3">
        <v>30.48</v>
      </c>
      <c r="L1033">
        <v>1</v>
      </c>
      <c r="M1033" s="3">
        <v>30.48</v>
      </c>
      <c r="N1033" s="1" t="s">
        <v>88</v>
      </c>
      <c r="O1033" s="1" t="s">
        <v>22</v>
      </c>
    </row>
    <row r="1034" spans="1:15" x14ac:dyDescent="0.3">
      <c r="A1034" s="1" t="s">
        <v>3540</v>
      </c>
      <c r="B1034" s="2">
        <v>45447</v>
      </c>
      <c r="C1034" s="1" t="s">
        <v>6671</v>
      </c>
      <c r="D1034" s="1" t="s">
        <v>24</v>
      </c>
      <c r="E1034">
        <v>2024</v>
      </c>
      <c r="F1034" s="1" t="s">
        <v>3207</v>
      </c>
      <c r="G1034" s="1" t="s">
        <v>3208</v>
      </c>
      <c r="H1034" s="1" t="s">
        <v>1879</v>
      </c>
      <c r="I1034" s="1" t="s">
        <v>1880</v>
      </c>
      <c r="J1034" s="1" t="s">
        <v>20</v>
      </c>
      <c r="K1034" s="3">
        <v>24.63</v>
      </c>
      <c r="L1034">
        <v>2</v>
      </c>
      <c r="M1034" s="3">
        <v>49.26</v>
      </c>
      <c r="N1034" s="1" t="s">
        <v>6669</v>
      </c>
      <c r="O1034" s="1" t="s">
        <v>44</v>
      </c>
    </row>
    <row r="1035" spans="1:15" x14ac:dyDescent="0.3">
      <c r="A1035" s="1" t="s">
        <v>3541</v>
      </c>
      <c r="B1035" s="2">
        <v>45124</v>
      </c>
      <c r="C1035" s="1" t="s">
        <v>6667</v>
      </c>
      <c r="D1035" s="1" t="s">
        <v>32</v>
      </c>
      <c r="E1035">
        <v>2023</v>
      </c>
      <c r="F1035" s="1" t="s">
        <v>47</v>
      </c>
      <c r="G1035" s="1" t="s">
        <v>72</v>
      </c>
      <c r="H1035" s="1" t="s">
        <v>3542</v>
      </c>
      <c r="I1035" s="1" t="s">
        <v>3543</v>
      </c>
      <c r="J1035" s="1" t="s">
        <v>51</v>
      </c>
      <c r="K1035" s="3">
        <v>39.67</v>
      </c>
      <c r="L1035">
        <v>3</v>
      </c>
      <c r="M1035" s="3">
        <v>119.01</v>
      </c>
      <c r="N1035" s="1" t="s">
        <v>21</v>
      </c>
      <c r="O1035" s="1" t="s">
        <v>193</v>
      </c>
    </row>
    <row r="1036" spans="1:15" x14ac:dyDescent="0.3">
      <c r="A1036" s="1" t="s">
        <v>3544</v>
      </c>
      <c r="B1036" s="2">
        <v>44976</v>
      </c>
      <c r="C1036" s="1" t="s">
        <v>6666</v>
      </c>
      <c r="D1036" s="1" t="s">
        <v>39</v>
      </c>
      <c r="E1036">
        <v>2023</v>
      </c>
      <c r="F1036" s="1" t="s">
        <v>616</v>
      </c>
      <c r="G1036" s="1" t="s">
        <v>3545</v>
      </c>
      <c r="H1036" s="1" t="s">
        <v>678</v>
      </c>
      <c r="I1036" s="1" t="s">
        <v>2599</v>
      </c>
      <c r="J1036" s="1" t="s">
        <v>51</v>
      </c>
      <c r="K1036" s="3">
        <v>10.28</v>
      </c>
      <c r="L1036">
        <v>5</v>
      </c>
      <c r="M1036" s="3">
        <v>51.4</v>
      </c>
      <c r="N1036" s="1" t="s">
        <v>21</v>
      </c>
      <c r="O1036" s="1" t="s">
        <v>44</v>
      </c>
    </row>
    <row r="1037" spans="1:15" x14ac:dyDescent="0.3">
      <c r="A1037" s="1" t="s">
        <v>3546</v>
      </c>
      <c r="B1037" s="2">
        <v>45038</v>
      </c>
      <c r="C1037" s="1" t="s">
        <v>6673</v>
      </c>
      <c r="D1037" s="1" t="s">
        <v>82</v>
      </c>
      <c r="E1037">
        <v>2023</v>
      </c>
      <c r="F1037" s="1" t="s">
        <v>2014</v>
      </c>
      <c r="G1037" s="1" t="s">
        <v>2015</v>
      </c>
      <c r="H1037" s="1" t="s">
        <v>984</v>
      </c>
      <c r="I1037" s="1" t="s">
        <v>1711</v>
      </c>
      <c r="J1037" s="1" t="s">
        <v>20</v>
      </c>
      <c r="K1037" s="3">
        <v>23.53</v>
      </c>
      <c r="L1037">
        <v>2</v>
      </c>
      <c r="M1037" s="3">
        <v>47.06</v>
      </c>
      <c r="N1037" s="1" t="s">
        <v>6669</v>
      </c>
      <c r="O1037" s="1" t="s">
        <v>193</v>
      </c>
    </row>
    <row r="1038" spans="1:15" x14ac:dyDescent="0.3">
      <c r="A1038" s="1" t="s">
        <v>3547</v>
      </c>
      <c r="B1038" s="2">
        <v>44821</v>
      </c>
      <c r="C1038" s="1" t="s">
        <v>6673</v>
      </c>
      <c r="D1038" s="1" t="s">
        <v>60</v>
      </c>
      <c r="E1038">
        <v>2022</v>
      </c>
      <c r="F1038" s="1" t="s">
        <v>2154</v>
      </c>
      <c r="G1038" s="1" t="s">
        <v>3548</v>
      </c>
      <c r="H1038" s="1" t="s">
        <v>1381</v>
      </c>
      <c r="I1038" s="1" t="s">
        <v>1382</v>
      </c>
      <c r="J1038" s="1" t="s">
        <v>70</v>
      </c>
      <c r="K1038" s="3">
        <v>31.77</v>
      </c>
      <c r="L1038">
        <v>4</v>
      </c>
      <c r="M1038" s="3">
        <v>127.08</v>
      </c>
      <c r="N1038" s="1" t="s">
        <v>6669</v>
      </c>
      <c r="O1038" s="1" t="s">
        <v>44</v>
      </c>
    </row>
    <row r="1039" spans="1:15" x14ac:dyDescent="0.3">
      <c r="A1039" s="1" t="s">
        <v>3549</v>
      </c>
      <c r="B1039" s="2">
        <v>45132</v>
      </c>
      <c r="C1039" s="1" t="s">
        <v>6671</v>
      </c>
      <c r="D1039" s="1" t="s">
        <v>32</v>
      </c>
      <c r="E1039">
        <v>2023</v>
      </c>
      <c r="F1039" s="1" t="s">
        <v>1942</v>
      </c>
      <c r="G1039" s="1" t="s">
        <v>3399</v>
      </c>
      <c r="H1039" s="1" t="s">
        <v>2356</v>
      </c>
      <c r="I1039" s="1" t="s">
        <v>2547</v>
      </c>
      <c r="J1039" s="1" t="s">
        <v>70</v>
      </c>
      <c r="K1039" s="3">
        <v>25.13</v>
      </c>
      <c r="L1039">
        <v>2</v>
      </c>
      <c r="M1039" s="3">
        <v>50.26</v>
      </c>
      <c r="N1039" s="1" t="s">
        <v>29</v>
      </c>
      <c r="O1039" s="1" t="s">
        <v>52</v>
      </c>
    </row>
    <row r="1040" spans="1:15" x14ac:dyDescent="0.3">
      <c r="A1040" s="1" t="s">
        <v>3550</v>
      </c>
      <c r="B1040" s="2">
        <v>45523</v>
      </c>
      <c r="C1040" s="1" t="s">
        <v>6667</v>
      </c>
      <c r="D1040" s="1" t="s">
        <v>90</v>
      </c>
      <c r="E1040">
        <v>2024</v>
      </c>
      <c r="F1040" s="1" t="s">
        <v>1254</v>
      </c>
      <c r="G1040" s="1" t="s">
        <v>3551</v>
      </c>
      <c r="H1040" s="1" t="s">
        <v>3235</v>
      </c>
      <c r="I1040" s="1" t="s">
        <v>3236</v>
      </c>
      <c r="J1040" s="1" t="s">
        <v>20</v>
      </c>
      <c r="K1040" s="3">
        <v>33.18</v>
      </c>
      <c r="L1040">
        <v>4</v>
      </c>
      <c r="M1040" s="3">
        <v>132.72</v>
      </c>
      <c r="N1040" s="1" t="s">
        <v>6669</v>
      </c>
      <c r="O1040" s="1" t="s">
        <v>22</v>
      </c>
    </row>
    <row r="1041" spans="1:15" x14ac:dyDescent="0.3">
      <c r="A1041" s="1" t="s">
        <v>3552</v>
      </c>
      <c r="B1041" s="2">
        <v>45815</v>
      </c>
      <c r="C1041" s="1" t="s">
        <v>6673</v>
      </c>
      <c r="D1041" s="1" t="s">
        <v>24</v>
      </c>
      <c r="E1041">
        <v>2025</v>
      </c>
      <c r="F1041" s="1" t="s">
        <v>3553</v>
      </c>
      <c r="G1041" s="1" t="s">
        <v>3554</v>
      </c>
      <c r="H1041" s="1" t="s">
        <v>2356</v>
      </c>
      <c r="I1041" s="1" t="s">
        <v>2357</v>
      </c>
      <c r="J1041" s="1" t="s">
        <v>70</v>
      </c>
      <c r="K1041" s="3">
        <v>27.45</v>
      </c>
      <c r="L1041">
        <v>4</v>
      </c>
      <c r="M1041" s="3">
        <v>109.8</v>
      </c>
      <c r="N1041" s="1" t="s">
        <v>6669</v>
      </c>
      <c r="O1041" s="1" t="s">
        <v>22</v>
      </c>
    </row>
    <row r="1042" spans="1:15" x14ac:dyDescent="0.3">
      <c r="A1042" s="1" t="s">
        <v>3555</v>
      </c>
      <c r="B1042" s="2">
        <v>44859</v>
      </c>
      <c r="C1042" s="1" t="s">
        <v>6671</v>
      </c>
      <c r="D1042" s="1" t="s">
        <v>133</v>
      </c>
      <c r="E1042">
        <v>2022</v>
      </c>
      <c r="F1042" s="1" t="s">
        <v>1422</v>
      </c>
      <c r="G1042" s="1" t="s">
        <v>1423</v>
      </c>
      <c r="H1042" s="1" t="s">
        <v>1398</v>
      </c>
      <c r="I1042" s="1" t="s">
        <v>1399</v>
      </c>
      <c r="J1042" s="1" t="s">
        <v>20</v>
      </c>
      <c r="K1042" s="3">
        <v>43.02</v>
      </c>
      <c r="L1042">
        <v>2</v>
      </c>
      <c r="M1042" s="3">
        <v>86.04</v>
      </c>
      <c r="N1042" s="1" t="s">
        <v>6669</v>
      </c>
      <c r="O1042" s="1" t="s">
        <v>37</v>
      </c>
    </row>
    <row r="1043" spans="1:15" x14ac:dyDescent="0.3">
      <c r="A1043" s="1" t="s">
        <v>3556</v>
      </c>
      <c r="B1043" s="2">
        <v>45317</v>
      </c>
      <c r="C1043" s="1" t="s">
        <v>6668</v>
      </c>
      <c r="D1043" s="1" t="s">
        <v>210</v>
      </c>
      <c r="E1043">
        <v>2024</v>
      </c>
      <c r="F1043" s="1" t="s">
        <v>2477</v>
      </c>
      <c r="G1043" s="1" t="s">
        <v>2478</v>
      </c>
      <c r="H1043" s="1" t="s">
        <v>3557</v>
      </c>
      <c r="I1043" s="1" t="s">
        <v>3558</v>
      </c>
      <c r="J1043" s="1" t="s">
        <v>20</v>
      </c>
      <c r="K1043" s="3">
        <v>23.25</v>
      </c>
      <c r="L1043">
        <v>1</v>
      </c>
      <c r="M1043" s="3">
        <v>23.25</v>
      </c>
      <c r="N1043" s="1" t="s">
        <v>21</v>
      </c>
      <c r="O1043" s="1" t="s">
        <v>22</v>
      </c>
    </row>
    <row r="1044" spans="1:15" x14ac:dyDescent="0.3">
      <c r="A1044" s="1" t="s">
        <v>3559</v>
      </c>
      <c r="B1044" s="2">
        <v>45606</v>
      </c>
      <c r="C1044" s="1" t="s">
        <v>6666</v>
      </c>
      <c r="D1044" s="1" t="s">
        <v>54</v>
      </c>
      <c r="E1044">
        <v>2024</v>
      </c>
      <c r="F1044" s="1" t="s">
        <v>1215</v>
      </c>
      <c r="G1044" s="1" t="s">
        <v>3560</v>
      </c>
      <c r="H1044" s="1" t="s">
        <v>2115</v>
      </c>
      <c r="I1044" s="1" t="s">
        <v>2116</v>
      </c>
      <c r="J1044" s="1" t="s">
        <v>70</v>
      </c>
      <c r="K1044" s="3">
        <v>29.91</v>
      </c>
      <c r="L1044">
        <v>4</v>
      </c>
      <c r="M1044" s="3">
        <v>119.64</v>
      </c>
      <c r="N1044" s="1" t="s">
        <v>6669</v>
      </c>
      <c r="O1044" s="1" t="s">
        <v>193</v>
      </c>
    </row>
    <row r="1045" spans="1:15" x14ac:dyDescent="0.3">
      <c r="A1045" s="1" t="s">
        <v>3561</v>
      </c>
      <c r="B1045" s="2">
        <v>45088</v>
      </c>
      <c r="C1045" s="1" t="s">
        <v>6666</v>
      </c>
      <c r="D1045" s="1" t="s">
        <v>24</v>
      </c>
      <c r="E1045">
        <v>2023</v>
      </c>
      <c r="F1045" s="1" t="s">
        <v>1549</v>
      </c>
      <c r="G1045" s="1" t="s">
        <v>3312</v>
      </c>
      <c r="H1045" s="1" t="s">
        <v>3562</v>
      </c>
      <c r="I1045" s="1" t="s">
        <v>3563</v>
      </c>
      <c r="J1045" s="1" t="s">
        <v>70</v>
      </c>
      <c r="K1045" s="3">
        <v>49.4</v>
      </c>
      <c r="L1045">
        <v>5</v>
      </c>
      <c r="M1045" s="3">
        <v>247</v>
      </c>
      <c r="N1045" s="1" t="s">
        <v>6669</v>
      </c>
      <c r="O1045" s="1" t="s">
        <v>193</v>
      </c>
    </row>
    <row r="1046" spans="1:15" x14ac:dyDescent="0.3">
      <c r="A1046" s="1" t="s">
        <v>3564</v>
      </c>
      <c r="B1046" s="2">
        <v>45512</v>
      </c>
      <c r="C1046" s="1" t="s">
        <v>6672</v>
      </c>
      <c r="D1046" s="1" t="s">
        <v>90</v>
      </c>
      <c r="E1046">
        <v>2024</v>
      </c>
      <c r="F1046" s="1" t="s">
        <v>3395</v>
      </c>
      <c r="G1046" s="1" t="s">
        <v>3396</v>
      </c>
      <c r="H1046" s="1" t="s">
        <v>3565</v>
      </c>
      <c r="I1046" s="1" t="s">
        <v>3566</v>
      </c>
      <c r="J1046" s="1" t="s">
        <v>20</v>
      </c>
      <c r="K1046" s="3">
        <v>28.7</v>
      </c>
      <c r="L1046">
        <v>3</v>
      </c>
      <c r="M1046" s="3">
        <v>86.1</v>
      </c>
      <c r="N1046" s="1" t="s">
        <v>29</v>
      </c>
      <c r="O1046" s="1" t="s">
        <v>80</v>
      </c>
    </row>
    <row r="1047" spans="1:15" x14ac:dyDescent="0.3">
      <c r="A1047" s="1" t="s">
        <v>3567</v>
      </c>
      <c r="B1047" s="2">
        <v>45186</v>
      </c>
      <c r="C1047" s="1" t="s">
        <v>6666</v>
      </c>
      <c r="D1047" s="1" t="s">
        <v>60</v>
      </c>
      <c r="E1047">
        <v>2023</v>
      </c>
      <c r="F1047" s="1" t="s">
        <v>2051</v>
      </c>
      <c r="G1047" s="1" t="s">
        <v>3568</v>
      </c>
      <c r="H1047" s="1" t="s">
        <v>1410</v>
      </c>
      <c r="I1047" s="1" t="s">
        <v>3569</v>
      </c>
      <c r="J1047" s="1" t="s">
        <v>70</v>
      </c>
      <c r="K1047" s="3">
        <v>27.98</v>
      </c>
      <c r="L1047">
        <v>2</v>
      </c>
      <c r="M1047" s="3">
        <v>55.96</v>
      </c>
      <c r="N1047" s="1" t="s">
        <v>6669</v>
      </c>
      <c r="O1047" s="1" t="s">
        <v>30</v>
      </c>
    </row>
    <row r="1048" spans="1:15" x14ac:dyDescent="0.3">
      <c r="A1048" s="1" t="s">
        <v>3570</v>
      </c>
      <c r="B1048" s="2">
        <v>45624</v>
      </c>
      <c r="C1048" s="1" t="s">
        <v>6672</v>
      </c>
      <c r="D1048" s="1" t="s">
        <v>54</v>
      </c>
      <c r="E1048">
        <v>2024</v>
      </c>
      <c r="F1048" s="1" t="s">
        <v>1040</v>
      </c>
      <c r="G1048" s="1" t="s">
        <v>3571</v>
      </c>
      <c r="H1048" s="1" t="s">
        <v>1108</v>
      </c>
      <c r="I1048" s="1" t="s">
        <v>1109</v>
      </c>
      <c r="J1048" s="1" t="s">
        <v>70</v>
      </c>
      <c r="K1048" s="3">
        <v>31.28</v>
      </c>
      <c r="L1048">
        <v>1</v>
      </c>
      <c r="M1048" s="3">
        <v>31.28</v>
      </c>
      <c r="N1048" s="1" t="s">
        <v>21</v>
      </c>
      <c r="O1048" s="1" t="s">
        <v>95</v>
      </c>
    </row>
    <row r="1049" spans="1:15" x14ac:dyDescent="0.3">
      <c r="A1049" s="1" t="s">
        <v>3572</v>
      </c>
      <c r="B1049" s="2">
        <v>44903</v>
      </c>
      <c r="C1049" s="1" t="s">
        <v>6672</v>
      </c>
      <c r="D1049" s="1" t="s">
        <v>107</v>
      </c>
      <c r="E1049">
        <v>2022</v>
      </c>
      <c r="F1049" s="1" t="s">
        <v>2399</v>
      </c>
      <c r="G1049" s="1" t="s">
        <v>2400</v>
      </c>
      <c r="H1049" s="1" t="s">
        <v>3573</v>
      </c>
      <c r="I1049" s="1" t="s">
        <v>3574</v>
      </c>
      <c r="J1049" s="1" t="s">
        <v>20</v>
      </c>
      <c r="K1049" s="3">
        <v>31.74</v>
      </c>
      <c r="L1049">
        <v>2</v>
      </c>
      <c r="M1049" s="3">
        <v>63.48</v>
      </c>
      <c r="N1049" s="1" t="s">
        <v>29</v>
      </c>
      <c r="O1049" s="1" t="s">
        <v>193</v>
      </c>
    </row>
    <row r="1050" spans="1:15" x14ac:dyDescent="0.3">
      <c r="A1050" s="1" t="s">
        <v>3575</v>
      </c>
      <c r="B1050" s="2">
        <v>44800</v>
      </c>
      <c r="C1050" s="1" t="s">
        <v>6673</v>
      </c>
      <c r="D1050" s="1" t="s">
        <v>90</v>
      </c>
      <c r="E1050">
        <v>2022</v>
      </c>
      <c r="F1050" s="1" t="s">
        <v>676</v>
      </c>
      <c r="G1050" s="1" t="s">
        <v>677</v>
      </c>
      <c r="H1050" s="1" t="s">
        <v>104</v>
      </c>
      <c r="I1050" s="1" t="s">
        <v>2445</v>
      </c>
      <c r="J1050" s="1" t="s">
        <v>70</v>
      </c>
      <c r="K1050" s="3">
        <v>12.39</v>
      </c>
      <c r="L1050">
        <v>3</v>
      </c>
      <c r="M1050" s="3">
        <v>37.17</v>
      </c>
      <c r="N1050" s="1" t="s">
        <v>6669</v>
      </c>
      <c r="O1050" s="1" t="s">
        <v>44</v>
      </c>
    </row>
    <row r="1051" spans="1:15" x14ac:dyDescent="0.3">
      <c r="A1051" s="1" t="s">
        <v>3576</v>
      </c>
      <c r="B1051" s="2">
        <v>45089</v>
      </c>
      <c r="C1051" s="1" t="s">
        <v>6667</v>
      </c>
      <c r="D1051" s="1" t="s">
        <v>24</v>
      </c>
      <c r="E1051">
        <v>2023</v>
      </c>
      <c r="F1051" s="1" t="s">
        <v>2192</v>
      </c>
      <c r="G1051" s="1" t="s">
        <v>3577</v>
      </c>
      <c r="H1051" s="1" t="s">
        <v>580</v>
      </c>
      <c r="I1051" s="1" t="s">
        <v>3578</v>
      </c>
      <c r="J1051" s="1" t="s">
        <v>51</v>
      </c>
      <c r="K1051" s="3">
        <v>9.68</v>
      </c>
      <c r="L1051">
        <v>4</v>
      </c>
      <c r="M1051" s="3">
        <v>38.72</v>
      </c>
      <c r="N1051" s="1" t="s">
        <v>88</v>
      </c>
      <c r="O1051" s="1" t="s">
        <v>193</v>
      </c>
    </row>
    <row r="1052" spans="1:15" x14ac:dyDescent="0.3">
      <c r="A1052" s="1" t="s">
        <v>3579</v>
      </c>
      <c r="B1052" s="2">
        <v>45068</v>
      </c>
      <c r="C1052" s="1" t="s">
        <v>6667</v>
      </c>
      <c r="D1052" s="1" t="s">
        <v>46</v>
      </c>
      <c r="E1052">
        <v>2023</v>
      </c>
      <c r="F1052" s="1" t="s">
        <v>1264</v>
      </c>
      <c r="G1052" s="1" t="s">
        <v>1333</v>
      </c>
      <c r="H1052" s="1" t="s">
        <v>1194</v>
      </c>
      <c r="I1052" s="1" t="s">
        <v>3580</v>
      </c>
      <c r="J1052" s="1" t="s">
        <v>70</v>
      </c>
      <c r="K1052" s="3">
        <v>20.54</v>
      </c>
      <c r="L1052">
        <v>2</v>
      </c>
      <c r="M1052" s="3">
        <v>41.08</v>
      </c>
      <c r="N1052" s="1" t="s">
        <v>29</v>
      </c>
      <c r="O1052" s="1" t="s">
        <v>95</v>
      </c>
    </row>
    <row r="1053" spans="1:15" x14ac:dyDescent="0.3">
      <c r="A1053" s="1" t="s">
        <v>3581</v>
      </c>
      <c r="B1053" s="2">
        <v>45321</v>
      </c>
      <c r="C1053" s="1" t="s">
        <v>6671</v>
      </c>
      <c r="D1053" s="1" t="s">
        <v>210</v>
      </c>
      <c r="E1053">
        <v>2024</v>
      </c>
      <c r="F1053" s="1" t="s">
        <v>1700</v>
      </c>
      <c r="G1053" s="1" t="s">
        <v>1701</v>
      </c>
      <c r="H1053" s="1" t="s">
        <v>2403</v>
      </c>
      <c r="I1053" s="1" t="s">
        <v>3582</v>
      </c>
      <c r="J1053" s="1" t="s">
        <v>51</v>
      </c>
      <c r="K1053" s="3">
        <v>37.67</v>
      </c>
      <c r="L1053">
        <v>3</v>
      </c>
      <c r="M1053" s="3">
        <v>113.01</v>
      </c>
      <c r="N1053" s="1" t="s">
        <v>6669</v>
      </c>
      <c r="O1053" s="1" t="s">
        <v>37</v>
      </c>
    </row>
    <row r="1054" spans="1:15" x14ac:dyDescent="0.3">
      <c r="A1054" s="1" t="s">
        <v>3583</v>
      </c>
      <c r="B1054" s="2">
        <v>45038</v>
      </c>
      <c r="C1054" s="1" t="s">
        <v>6673</v>
      </c>
      <c r="D1054" s="1" t="s">
        <v>82</v>
      </c>
      <c r="E1054">
        <v>2023</v>
      </c>
      <c r="F1054" s="1" t="s">
        <v>3584</v>
      </c>
      <c r="G1054" s="1" t="s">
        <v>3585</v>
      </c>
      <c r="H1054" s="1" t="s">
        <v>540</v>
      </c>
      <c r="I1054" s="1" t="s">
        <v>2631</v>
      </c>
      <c r="J1054" s="1" t="s">
        <v>51</v>
      </c>
      <c r="K1054" s="3">
        <v>46.66</v>
      </c>
      <c r="L1054">
        <v>1</v>
      </c>
      <c r="M1054" s="3">
        <v>46.66</v>
      </c>
      <c r="N1054" s="1" t="s">
        <v>88</v>
      </c>
      <c r="O1054" s="1" t="s">
        <v>52</v>
      </c>
    </row>
    <row r="1055" spans="1:15" x14ac:dyDescent="0.3">
      <c r="A1055" s="1" t="s">
        <v>3586</v>
      </c>
      <c r="B1055" s="2">
        <v>45328</v>
      </c>
      <c r="C1055" s="1" t="s">
        <v>6671</v>
      </c>
      <c r="D1055" s="1" t="s">
        <v>39</v>
      </c>
      <c r="E1055">
        <v>2024</v>
      </c>
      <c r="F1055" s="1" t="s">
        <v>1596</v>
      </c>
      <c r="G1055" s="1" t="s">
        <v>2630</v>
      </c>
      <c r="H1055" s="1" t="s">
        <v>2174</v>
      </c>
      <c r="I1055" s="1" t="s">
        <v>3048</v>
      </c>
      <c r="J1055" s="1" t="s">
        <v>20</v>
      </c>
      <c r="K1055" s="3">
        <v>17.329999999999998</v>
      </c>
      <c r="L1055">
        <v>5</v>
      </c>
      <c r="M1055" s="3">
        <v>86.65</v>
      </c>
      <c r="N1055" s="1" t="s">
        <v>29</v>
      </c>
      <c r="O1055" s="1" t="s">
        <v>44</v>
      </c>
    </row>
    <row r="1056" spans="1:15" x14ac:dyDescent="0.3">
      <c r="A1056" s="1" t="s">
        <v>3587</v>
      </c>
      <c r="B1056" s="2">
        <v>45779</v>
      </c>
      <c r="C1056" s="1" t="s">
        <v>6668</v>
      </c>
      <c r="D1056" s="1" t="s">
        <v>46</v>
      </c>
      <c r="E1056">
        <v>2025</v>
      </c>
      <c r="F1056" s="1" t="s">
        <v>245</v>
      </c>
      <c r="G1056" s="1" t="s">
        <v>1534</v>
      </c>
      <c r="H1056" s="1" t="s">
        <v>1541</v>
      </c>
      <c r="I1056" s="1" t="s">
        <v>1542</v>
      </c>
      <c r="J1056" s="1" t="s">
        <v>51</v>
      </c>
      <c r="K1056" s="3">
        <v>24.54</v>
      </c>
      <c r="L1056">
        <v>1</v>
      </c>
      <c r="M1056" s="3">
        <v>24.54</v>
      </c>
      <c r="N1056" s="1" t="s">
        <v>21</v>
      </c>
      <c r="O1056" s="1" t="s">
        <v>95</v>
      </c>
    </row>
    <row r="1057" spans="1:15" x14ac:dyDescent="0.3">
      <c r="A1057" s="1" t="s">
        <v>3588</v>
      </c>
      <c r="B1057" s="2">
        <v>45350</v>
      </c>
      <c r="C1057" s="1" t="s">
        <v>6670</v>
      </c>
      <c r="D1057" s="1" t="s">
        <v>39</v>
      </c>
      <c r="E1057">
        <v>2024</v>
      </c>
      <c r="F1057" s="1" t="s">
        <v>495</v>
      </c>
      <c r="G1057" s="1" t="s">
        <v>3589</v>
      </c>
      <c r="H1057" s="1" t="s">
        <v>1100</v>
      </c>
      <c r="I1057" s="1" t="s">
        <v>1101</v>
      </c>
      <c r="J1057" s="1" t="s">
        <v>20</v>
      </c>
      <c r="K1057" s="3">
        <v>7.33</v>
      </c>
      <c r="L1057">
        <v>2</v>
      </c>
      <c r="M1057" s="3">
        <v>14.66</v>
      </c>
      <c r="N1057" s="1" t="s">
        <v>88</v>
      </c>
      <c r="O1057" s="1" t="s">
        <v>44</v>
      </c>
    </row>
    <row r="1058" spans="1:15" x14ac:dyDescent="0.3">
      <c r="A1058" s="1" t="s">
        <v>3590</v>
      </c>
      <c r="B1058" s="2">
        <v>45552</v>
      </c>
      <c r="C1058" s="1" t="s">
        <v>6671</v>
      </c>
      <c r="D1058" s="1" t="s">
        <v>60</v>
      </c>
      <c r="E1058">
        <v>2024</v>
      </c>
      <c r="F1058" s="1" t="s">
        <v>3136</v>
      </c>
      <c r="G1058" s="1" t="s">
        <v>3137</v>
      </c>
      <c r="H1058" s="1" t="s">
        <v>2106</v>
      </c>
      <c r="I1058" s="1" t="s">
        <v>3591</v>
      </c>
      <c r="J1058" s="1" t="s">
        <v>87</v>
      </c>
      <c r="K1058" s="3">
        <v>35.68</v>
      </c>
      <c r="L1058">
        <v>5</v>
      </c>
      <c r="M1058" s="3">
        <v>178.4</v>
      </c>
      <c r="N1058" s="1" t="s">
        <v>21</v>
      </c>
      <c r="O1058" s="1" t="s">
        <v>44</v>
      </c>
    </row>
    <row r="1059" spans="1:15" x14ac:dyDescent="0.3">
      <c r="A1059" s="1" t="s">
        <v>3592</v>
      </c>
      <c r="B1059" s="2">
        <v>44934</v>
      </c>
      <c r="C1059" s="1" t="s">
        <v>6666</v>
      </c>
      <c r="D1059" s="1" t="s">
        <v>210</v>
      </c>
      <c r="E1059">
        <v>2023</v>
      </c>
      <c r="F1059" s="1" t="s">
        <v>1254</v>
      </c>
      <c r="G1059" s="1" t="s">
        <v>3593</v>
      </c>
      <c r="H1059" s="1" t="s">
        <v>3594</v>
      </c>
      <c r="I1059" s="1" t="s">
        <v>3595</v>
      </c>
      <c r="J1059" s="1" t="s">
        <v>70</v>
      </c>
      <c r="K1059" s="3">
        <v>27.41</v>
      </c>
      <c r="L1059">
        <v>2</v>
      </c>
      <c r="M1059" s="3">
        <v>54.82</v>
      </c>
      <c r="N1059" s="1" t="s">
        <v>88</v>
      </c>
      <c r="O1059" s="1" t="s">
        <v>193</v>
      </c>
    </row>
    <row r="1060" spans="1:15" x14ac:dyDescent="0.3">
      <c r="A1060" s="1" t="s">
        <v>3596</v>
      </c>
      <c r="B1060" s="2">
        <v>45227</v>
      </c>
      <c r="C1060" s="1" t="s">
        <v>6673</v>
      </c>
      <c r="D1060" s="1" t="s">
        <v>133</v>
      </c>
      <c r="E1060">
        <v>2023</v>
      </c>
      <c r="F1060" s="1" t="s">
        <v>992</v>
      </c>
      <c r="G1060" s="1" t="s">
        <v>993</v>
      </c>
      <c r="H1060" s="1" t="s">
        <v>3597</v>
      </c>
      <c r="I1060" s="1" t="s">
        <v>3598</v>
      </c>
      <c r="J1060" s="1" t="s">
        <v>20</v>
      </c>
      <c r="K1060" s="3">
        <v>48.84</v>
      </c>
      <c r="L1060">
        <v>4</v>
      </c>
      <c r="M1060" s="3">
        <v>195.36</v>
      </c>
      <c r="N1060" s="1" t="s">
        <v>6669</v>
      </c>
      <c r="O1060" s="1" t="s">
        <v>80</v>
      </c>
    </row>
    <row r="1061" spans="1:15" x14ac:dyDescent="0.3">
      <c r="A1061" s="1" t="s">
        <v>3599</v>
      </c>
      <c r="B1061" s="2">
        <v>45439</v>
      </c>
      <c r="C1061" s="1" t="s">
        <v>6667</v>
      </c>
      <c r="D1061" s="1" t="s">
        <v>46</v>
      </c>
      <c r="E1061">
        <v>2024</v>
      </c>
      <c r="F1061" s="1" t="s">
        <v>1680</v>
      </c>
      <c r="G1061" s="1" t="s">
        <v>3600</v>
      </c>
      <c r="H1061" s="1" t="s">
        <v>752</v>
      </c>
      <c r="I1061" s="1" t="s">
        <v>3601</v>
      </c>
      <c r="J1061" s="1" t="s">
        <v>87</v>
      </c>
      <c r="K1061" s="3">
        <v>12.71</v>
      </c>
      <c r="L1061">
        <v>5</v>
      </c>
      <c r="M1061" s="3">
        <v>63.55</v>
      </c>
      <c r="N1061" s="1" t="s">
        <v>88</v>
      </c>
      <c r="O1061" s="1" t="s">
        <v>52</v>
      </c>
    </row>
    <row r="1062" spans="1:15" x14ac:dyDescent="0.3">
      <c r="A1062" s="1" t="s">
        <v>3602</v>
      </c>
      <c r="B1062" s="2">
        <v>45292</v>
      </c>
      <c r="C1062" s="1" t="s">
        <v>6667</v>
      </c>
      <c r="D1062" s="1" t="s">
        <v>210</v>
      </c>
      <c r="E1062">
        <v>2024</v>
      </c>
      <c r="F1062" s="1" t="s">
        <v>471</v>
      </c>
      <c r="G1062" s="1" t="s">
        <v>472</v>
      </c>
      <c r="H1062" s="1" t="s">
        <v>3425</v>
      </c>
      <c r="I1062" s="1" t="s">
        <v>3603</v>
      </c>
      <c r="J1062" s="1" t="s">
        <v>51</v>
      </c>
      <c r="K1062" s="3">
        <v>19.14</v>
      </c>
      <c r="L1062">
        <v>1</v>
      </c>
      <c r="M1062" s="3">
        <v>19.14</v>
      </c>
      <c r="N1062" s="1" t="s">
        <v>21</v>
      </c>
      <c r="O1062" s="1" t="s">
        <v>44</v>
      </c>
    </row>
    <row r="1063" spans="1:15" x14ac:dyDescent="0.3">
      <c r="A1063" s="1" t="s">
        <v>3604</v>
      </c>
      <c r="B1063" s="2">
        <v>45545</v>
      </c>
      <c r="C1063" s="1" t="s">
        <v>6671</v>
      </c>
      <c r="D1063" s="1" t="s">
        <v>60</v>
      </c>
      <c r="E1063">
        <v>2024</v>
      </c>
      <c r="F1063" s="1" t="s">
        <v>3605</v>
      </c>
      <c r="G1063" s="1" t="s">
        <v>3606</v>
      </c>
      <c r="H1063" s="1" t="s">
        <v>1243</v>
      </c>
      <c r="I1063" s="1" t="s">
        <v>2087</v>
      </c>
      <c r="J1063" s="1" t="s">
        <v>70</v>
      </c>
      <c r="K1063" s="3">
        <v>35.630000000000003</v>
      </c>
      <c r="L1063">
        <v>4</v>
      </c>
      <c r="M1063" s="3">
        <v>142.52000000000001</v>
      </c>
      <c r="N1063" s="1" t="s">
        <v>29</v>
      </c>
      <c r="O1063" s="1" t="s">
        <v>37</v>
      </c>
    </row>
    <row r="1064" spans="1:15" x14ac:dyDescent="0.3">
      <c r="A1064" s="1" t="s">
        <v>3607</v>
      </c>
      <c r="B1064" s="2">
        <v>45255</v>
      </c>
      <c r="C1064" s="1" t="s">
        <v>6673</v>
      </c>
      <c r="D1064" s="1" t="s">
        <v>54</v>
      </c>
      <c r="E1064">
        <v>2023</v>
      </c>
      <c r="F1064" s="1" t="s">
        <v>118</v>
      </c>
      <c r="G1064" s="1" t="s">
        <v>2431</v>
      </c>
      <c r="H1064" s="1" t="s">
        <v>1530</v>
      </c>
      <c r="I1064" s="1" t="s">
        <v>3608</v>
      </c>
      <c r="J1064" s="1" t="s">
        <v>20</v>
      </c>
      <c r="K1064" s="3">
        <v>35.01</v>
      </c>
      <c r="L1064">
        <v>1</v>
      </c>
      <c r="M1064" s="3">
        <v>35.01</v>
      </c>
      <c r="N1064" s="1" t="s">
        <v>29</v>
      </c>
      <c r="O1064" s="1" t="s">
        <v>193</v>
      </c>
    </row>
    <row r="1065" spans="1:15" x14ac:dyDescent="0.3">
      <c r="A1065" s="1" t="s">
        <v>3609</v>
      </c>
      <c r="B1065" s="2">
        <v>45838</v>
      </c>
      <c r="C1065" s="1" t="s">
        <v>6667</v>
      </c>
      <c r="D1065" s="1" t="s">
        <v>24</v>
      </c>
      <c r="E1065">
        <v>2025</v>
      </c>
      <c r="F1065" s="1" t="s">
        <v>91</v>
      </c>
      <c r="G1065" s="1" t="s">
        <v>562</v>
      </c>
      <c r="H1065" s="1" t="s">
        <v>3133</v>
      </c>
      <c r="I1065" s="1" t="s">
        <v>3134</v>
      </c>
      <c r="J1065" s="1" t="s">
        <v>87</v>
      </c>
      <c r="K1065" s="3">
        <v>46.98</v>
      </c>
      <c r="L1065">
        <v>2</v>
      </c>
      <c r="M1065" s="3">
        <v>93.96</v>
      </c>
      <c r="N1065" s="1" t="s">
        <v>21</v>
      </c>
      <c r="O1065" s="1" t="s">
        <v>37</v>
      </c>
    </row>
    <row r="1066" spans="1:15" x14ac:dyDescent="0.3">
      <c r="A1066" s="1" t="s">
        <v>3610</v>
      </c>
      <c r="B1066" s="2">
        <v>45717</v>
      </c>
      <c r="C1066" s="1" t="s">
        <v>6673</v>
      </c>
      <c r="D1066" s="1" t="s">
        <v>15</v>
      </c>
      <c r="E1066">
        <v>2025</v>
      </c>
      <c r="F1066" s="1" t="s">
        <v>123</v>
      </c>
      <c r="G1066" s="1" t="s">
        <v>3611</v>
      </c>
      <c r="H1066" s="1" t="s">
        <v>645</v>
      </c>
      <c r="I1066" s="1" t="s">
        <v>646</v>
      </c>
      <c r="J1066" s="1" t="s">
        <v>70</v>
      </c>
      <c r="K1066" s="3">
        <v>45.48</v>
      </c>
      <c r="L1066">
        <v>2</v>
      </c>
      <c r="M1066" s="3">
        <v>90.96</v>
      </c>
      <c r="N1066" s="1" t="s">
        <v>21</v>
      </c>
      <c r="O1066" s="1" t="s">
        <v>22</v>
      </c>
    </row>
    <row r="1067" spans="1:15" x14ac:dyDescent="0.3">
      <c r="A1067" s="1" t="s">
        <v>3612</v>
      </c>
      <c r="B1067" s="2">
        <v>45487</v>
      </c>
      <c r="C1067" s="1" t="s">
        <v>6666</v>
      </c>
      <c r="D1067" s="1" t="s">
        <v>32</v>
      </c>
      <c r="E1067">
        <v>2024</v>
      </c>
      <c r="F1067" s="1" t="s">
        <v>944</v>
      </c>
      <c r="G1067" s="1" t="s">
        <v>3613</v>
      </c>
      <c r="H1067" s="1" t="s">
        <v>2886</v>
      </c>
      <c r="I1067" s="1" t="s">
        <v>2887</v>
      </c>
      <c r="J1067" s="1" t="s">
        <v>87</v>
      </c>
      <c r="K1067" s="3">
        <v>16.11</v>
      </c>
      <c r="L1067">
        <v>3</v>
      </c>
      <c r="M1067" s="3">
        <v>48.33</v>
      </c>
      <c r="N1067" s="1" t="s">
        <v>88</v>
      </c>
      <c r="O1067" s="1" t="s">
        <v>52</v>
      </c>
    </row>
    <row r="1068" spans="1:15" x14ac:dyDescent="0.3">
      <c r="A1068" s="1" t="s">
        <v>3614</v>
      </c>
      <c r="B1068" s="2">
        <v>45543</v>
      </c>
      <c r="C1068" s="1" t="s">
        <v>6666</v>
      </c>
      <c r="D1068" s="1" t="s">
        <v>60</v>
      </c>
      <c r="E1068">
        <v>2024</v>
      </c>
      <c r="F1068" s="1" t="s">
        <v>2372</v>
      </c>
      <c r="G1068" s="1" t="s">
        <v>3615</v>
      </c>
      <c r="H1068" s="1" t="s">
        <v>1158</v>
      </c>
      <c r="I1068" s="1" t="s">
        <v>3448</v>
      </c>
      <c r="J1068" s="1" t="s">
        <v>70</v>
      </c>
      <c r="K1068" s="3">
        <v>17.399999999999999</v>
      </c>
      <c r="L1068">
        <v>2</v>
      </c>
      <c r="M1068" s="3">
        <v>34.799999999999997</v>
      </c>
      <c r="N1068" s="1" t="s">
        <v>21</v>
      </c>
      <c r="O1068" s="1" t="s">
        <v>22</v>
      </c>
    </row>
    <row r="1069" spans="1:15" x14ac:dyDescent="0.3">
      <c r="A1069" s="1" t="s">
        <v>3616</v>
      </c>
      <c r="B1069" s="2">
        <v>45231</v>
      </c>
      <c r="C1069" s="1" t="s">
        <v>6670</v>
      </c>
      <c r="D1069" s="1" t="s">
        <v>54</v>
      </c>
      <c r="E1069">
        <v>2023</v>
      </c>
      <c r="F1069" s="1" t="s">
        <v>2406</v>
      </c>
      <c r="G1069" s="1" t="s">
        <v>2407</v>
      </c>
      <c r="H1069" s="1" t="s">
        <v>950</v>
      </c>
      <c r="I1069" s="1" t="s">
        <v>3617</v>
      </c>
      <c r="J1069" s="1" t="s">
        <v>70</v>
      </c>
      <c r="K1069" s="3">
        <v>48.81</v>
      </c>
      <c r="L1069">
        <v>3</v>
      </c>
      <c r="M1069" s="3">
        <v>146.43</v>
      </c>
      <c r="N1069" s="1" t="s">
        <v>6669</v>
      </c>
      <c r="O1069" s="1" t="s">
        <v>37</v>
      </c>
    </row>
    <row r="1070" spans="1:15" x14ac:dyDescent="0.3">
      <c r="A1070" s="1" t="s">
        <v>3618</v>
      </c>
      <c r="B1070" s="2">
        <v>45555</v>
      </c>
      <c r="C1070" s="1" t="s">
        <v>6668</v>
      </c>
      <c r="D1070" s="1" t="s">
        <v>60</v>
      </c>
      <c r="E1070">
        <v>2024</v>
      </c>
      <c r="F1070" s="1" t="s">
        <v>658</v>
      </c>
      <c r="G1070" s="1" t="s">
        <v>3619</v>
      </c>
      <c r="H1070" s="1" t="s">
        <v>3620</v>
      </c>
      <c r="I1070" s="1" t="s">
        <v>3621</v>
      </c>
      <c r="J1070" s="1" t="s">
        <v>70</v>
      </c>
      <c r="K1070" s="3">
        <v>10.35</v>
      </c>
      <c r="L1070">
        <v>5</v>
      </c>
      <c r="M1070" s="3">
        <v>51.75</v>
      </c>
      <c r="N1070" s="1" t="s">
        <v>6669</v>
      </c>
      <c r="O1070" s="1" t="s">
        <v>37</v>
      </c>
    </row>
    <row r="1071" spans="1:15" x14ac:dyDescent="0.3">
      <c r="A1071" s="1" t="s">
        <v>3622</v>
      </c>
      <c r="B1071" s="2">
        <v>45206</v>
      </c>
      <c r="C1071" s="1" t="s">
        <v>6673</v>
      </c>
      <c r="D1071" s="1" t="s">
        <v>133</v>
      </c>
      <c r="E1071">
        <v>2023</v>
      </c>
      <c r="F1071" s="1" t="s">
        <v>755</v>
      </c>
      <c r="G1071" s="1" t="s">
        <v>756</v>
      </c>
      <c r="H1071" s="1" t="s">
        <v>2658</v>
      </c>
      <c r="I1071" s="1" t="s">
        <v>3623</v>
      </c>
      <c r="J1071" s="1" t="s">
        <v>20</v>
      </c>
      <c r="K1071" s="3">
        <v>20.82</v>
      </c>
      <c r="L1071">
        <v>2</v>
      </c>
      <c r="M1071" s="3">
        <v>41.64</v>
      </c>
      <c r="N1071" s="1" t="s">
        <v>6669</v>
      </c>
      <c r="O1071" s="1" t="s">
        <v>44</v>
      </c>
    </row>
    <row r="1072" spans="1:15" x14ac:dyDescent="0.3">
      <c r="A1072" s="1" t="s">
        <v>3624</v>
      </c>
      <c r="B1072" s="2">
        <v>45188</v>
      </c>
      <c r="C1072" s="1" t="s">
        <v>6671</v>
      </c>
      <c r="D1072" s="1" t="s">
        <v>60</v>
      </c>
      <c r="E1072">
        <v>2023</v>
      </c>
      <c r="F1072" s="1" t="s">
        <v>3625</v>
      </c>
      <c r="G1072" s="1" t="s">
        <v>3626</v>
      </c>
      <c r="H1072" s="1" t="s">
        <v>2604</v>
      </c>
      <c r="I1072" s="1" t="s">
        <v>2605</v>
      </c>
      <c r="J1072" s="1" t="s">
        <v>51</v>
      </c>
      <c r="K1072" s="3">
        <v>46.79</v>
      </c>
      <c r="L1072">
        <v>3</v>
      </c>
      <c r="M1072" s="3">
        <v>140.37</v>
      </c>
      <c r="N1072" s="1" t="s">
        <v>88</v>
      </c>
      <c r="O1072" s="1" t="s">
        <v>44</v>
      </c>
    </row>
    <row r="1073" spans="1:15" x14ac:dyDescent="0.3">
      <c r="A1073" s="1" t="s">
        <v>3627</v>
      </c>
      <c r="B1073" s="2">
        <v>45217</v>
      </c>
      <c r="C1073" s="1" t="s">
        <v>6670</v>
      </c>
      <c r="D1073" s="1" t="s">
        <v>133</v>
      </c>
      <c r="E1073">
        <v>2023</v>
      </c>
      <c r="F1073" s="1" t="s">
        <v>1280</v>
      </c>
      <c r="G1073" s="1" t="s">
        <v>1281</v>
      </c>
      <c r="H1073" s="1" t="s">
        <v>3573</v>
      </c>
      <c r="I1073" s="1" t="s">
        <v>3628</v>
      </c>
      <c r="J1073" s="1" t="s">
        <v>20</v>
      </c>
      <c r="K1073" s="3">
        <v>38.81</v>
      </c>
      <c r="L1073">
        <v>2</v>
      </c>
      <c r="M1073" s="3">
        <v>77.62</v>
      </c>
      <c r="N1073" s="1" t="s">
        <v>88</v>
      </c>
      <c r="O1073" s="1" t="s">
        <v>22</v>
      </c>
    </row>
    <row r="1074" spans="1:15" x14ac:dyDescent="0.3">
      <c r="A1074" s="1" t="s">
        <v>3629</v>
      </c>
      <c r="B1074" s="2">
        <v>45195</v>
      </c>
      <c r="C1074" s="1" t="s">
        <v>6671</v>
      </c>
      <c r="D1074" s="1" t="s">
        <v>60</v>
      </c>
      <c r="E1074">
        <v>2023</v>
      </c>
      <c r="F1074" s="1" t="s">
        <v>755</v>
      </c>
      <c r="G1074" s="1" t="s">
        <v>3630</v>
      </c>
      <c r="H1074" s="1" t="s">
        <v>593</v>
      </c>
      <c r="I1074" s="1" t="s">
        <v>2923</v>
      </c>
      <c r="J1074" s="1" t="s">
        <v>20</v>
      </c>
      <c r="K1074" s="3">
        <v>46.25</v>
      </c>
      <c r="L1074">
        <v>3</v>
      </c>
      <c r="M1074" s="3">
        <v>138.75</v>
      </c>
      <c r="N1074" s="1" t="s">
        <v>6669</v>
      </c>
      <c r="O1074" s="1" t="s">
        <v>52</v>
      </c>
    </row>
    <row r="1075" spans="1:15" x14ac:dyDescent="0.3">
      <c r="A1075" s="1" t="s">
        <v>3631</v>
      </c>
      <c r="B1075" s="2">
        <v>45833</v>
      </c>
      <c r="C1075" s="1" t="s">
        <v>6670</v>
      </c>
      <c r="D1075" s="1" t="s">
        <v>24</v>
      </c>
      <c r="E1075">
        <v>2025</v>
      </c>
      <c r="F1075" s="1" t="s">
        <v>3632</v>
      </c>
      <c r="G1075" s="1" t="s">
        <v>3633</v>
      </c>
      <c r="H1075" s="1" t="s">
        <v>2374</v>
      </c>
      <c r="I1075" s="1" t="s">
        <v>2375</v>
      </c>
      <c r="J1075" s="1" t="s">
        <v>70</v>
      </c>
      <c r="K1075" s="3">
        <v>6.6</v>
      </c>
      <c r="L1075">
        <v>1</v>
      </c>
      <c r="M1075" s="3">
        <v>6.6</v>
      </c>
      <c r="N1075" s="1" t="s">
        <v>6669</v>
      </c>
      <c r="O1075" s="1" t="s">
        <v>95</v>
      </c>
    </row>
    <row r="1076" spans="1:15" x14ac:dyDescent="0.3">
      <c r="A1076" s="1" t="s">
        <v>3634</v>
      </c>
      <c r="B1076" s="2">
        <v>44983</v>
      </c>
      <c r="C1076" s="1" t="s">
        <v>6666</v>
      </c>
      <c r="D1076" s="1" t="s">
        <v>39</v>
      </c>
      <c r="E1076">
        <v>2023</v>
      </c>
      <c r="F1076" s="1" t="s">
        <v>839</v>
      </c>
      <c r="G1076" s="1" t="s">
        <v>1161</v>
      </c>
      <c r="H1076" s="1" t="s">
        <v>68</v>
      </c>
      <c r="I1076" s="1" t="s">
        <v>3635</v>
      </c>
      <c r="J1076" s="1" t="s">
        <v>87</v>
      </c>
      <c r="K1076" s="3">
        <v>23.23</v>
      </c>
      <c r="L1076">
        <v>3</v>
      </c>
      <c r="M1076" s="3">
        <v>69.69</v>
      </c>
      <c r="N1076" s="1" t="s">
        <v>29</v>
      </c>
      <c r="O1076" s="1" t="s">
        <v>30</v>
      </c>
    </row>
    <row r="1077" spans="1:15" x14ac:dyDescent="0.3">
      <c r="A1077" s="1" t="s">
        <v>3636</v>
      </c>
      <c r="B1077" s="2">
        <v>45492</v>
      </c>
      <c r="C1077" s="1" t="s">
        <v>6668</v>
      </c>
      <c r="D1077" s="1" t="s">
        <v>32</v>
      </c>
      <c r="E1077">
        <v>2024</v>
      </c>
      <c r="F1077" s="1" t="s">
        <v>448</v>
      </c>
      <c r="G1077" s="1" t="s">
        <v>3637</v>
      </c>
      <c r="H1077" s="1" t="s">
        <v>3638</v>
      </c>
      <c r="I1077" s="1" t="s">
        <v>3639</v>
      </c>
      <c r="J1077" s="1" t="s">
        <v>70</v>
      </c>
      <c r="K1077" s="3">
        <v>27.75</v>
      </c>
      <c r="L1077">
        <v>1</v>
      </c>
      <c r="M1077" s="3">
        <v>27.75</v>
      </c>
      <c r="N1077" s="1" t="s">
        <v>6669</v>
      </c>
      <c r="O1077" s="1" t="s">
        <v>37</v>
      </c>
    </row>
    <row r="1078" spans="1:15" x14ac:dyDescent="0.3">
      <c r="A1078" s="1" t="s">
        <v>3640</v>
      </c>
      <c r="B1078" s="2">
        <v>45222</v>
      </c>
      <c r="C1078" s="1" t="s">
        <v>6667</v>
      </c>
      <c r="D1078" s="1" t="s">
        <v>133</v>
      </c>
      <c r="E1078">
        <v>2023</v>
      </c>
      <c r="F1078" s="1" t="s">
        <v>591</v>
      </c>
      <c r="G1078" s="1" t="s">
        <v>3641</v>
      </c>
      <c r="H1078" s="1" t="s">
        <v>712</v>
      </c>
      <c r="I1078" s="1" t="s">
        <v>3642</v>
      </c>
      <c r="J1078" s="1" t="s">
        <v>70</v>
      </c>
      <c r="K1078" s="3">
        <v>32.6</v>
      </c>
      <c r="L1078">
        <v>2</v>
      </c>
      <c r="M1078" s="3">
        <v>65.2</v>
      </c>
      <c r="N1078" s="1" t="s">
        <v>88</v>
      </c>
      <c r="O1078" s="1" t="s">
        <v>52</v>
      </c>
    </row>
    <row r="1079" spans="1:15" x14ac:dyDescent="0.3">
      <c r="A1079" s="1" t="s">
        <v>3643</v>
      </c>
      <c r="B1079" s="2">
        <v>45031</v>
      </c>
      <c r="C1079" s="1" t="s">
        <v>6673</v>
      </c>
      <c r="D1079" s="1" t="s">
        <v>82</v>
      </c>
      <c r="E1079">
        <v>2023</v>
      </c>
      <c r="F1079" s="1" t="s">
        <v>1290</v>
      </c>
      <c r="G1079" s="1" t="s">
        <v>3644</v>
      </c>
      <c r="H1079" s="1" t="s">
        <v>3645</v>
      </c>
      <c r="I1079" s="1" t="s">
        <v>3646</v>
      </c>
      <c r="J1079" s="1" t="s">
        <v>20</v>
      </c>
      <c r="K1079" s="3">
        <v>15.99</v>
      </c>
      <c r="L1079">
        <v>3</v>
      </c>
      <c r="M1079" s="3">
        <v>47.97</v>
      </c>
      <c r="N1079" s="1" t="s">
        <v>29</v>
      </c>
      <c r="O1079" s="1" t="s">
        <v>193</v>
      </c>
    </row>
    <row r="1080" spans="1:15" x14ac:dyDescent="0.3">
      <c r="A1080" s="1" t="s">
        <v>3647</v>
      </c>
      <c r="B1080" s="2">
        <v>45536</v>
      </c>
      <c r="C1080" s="1" t="s">
        <v>6666</v>
      </c>
      <c r="D1080" s="1" t="s">
        <v>60</v>
      </c>
      <c r="E1080">
        <v>2024</v>
      </c>
      <c r="F1080" s="1" t="s">
        <v>2143</v>
      </c>
      <c r="G1080" s="1" t="s">
        <v>2657</v>
      </c>
      <c r="H1080" s="1" t="s">
        <v>3648</v>
      </c>
      <c r="I1080" s="1" t="s">
        <v>3649</v>
      </c>
      <c r="J1080" s="1" t="s">
        <v>51</v>
      </c>
      <c r="K1080" s="3">
        <v>46.29</v>
      </c>
      <c r="L1080">
        <v>2</v>
      </c>
      <c r="M1080" s="3">
        <v>92.58</v>
      </c>
      <c r="N1080" s="1" t="s">
        <v>6669</v>
      </c>
      <c r="O1080" s="1" t="s">
        <v>30</v>
      </c>
    </row>
    <row r="1081" spans="1:15" x14ac:dyDescent="0.3">
      <c r="A1081" s="1" t="s">
        <v>3650</v>
      </c>
      <c r="B1081" s="2">
        <v>44879</v>
      </c>
      <c r="C1081" s="1" t="s">
        <v>6667</v>
      </c>
      <c r="D1081" s="1" t="s">
        <v>54</v>
      </c>
      <c r="E1081">
        <v>2022</v>
      </c>
      <c r="F1081" s="1" t="s">
        <v>1203</v>
      </c>
      <c r="G1081" s="1" t="s">
        <v>3651</v>
      </c>
      <c r="H1081" s="1" t="s">
        <v>821</v>
      </c>
      <c r="I1081" s="1" t="s">
        <v>822</v>
      </c>
      <c r="J1081" s="1" t="s">
        <v>20</v>
      </c>
      <c r="K1081" s="3">
        <v>9.83</v>
      </c>
      <c r="L1081">
        <v>2</v>
      </c>
      <c r="M1081" s="3">
        <v>19.66</v>
      </c>
      <c r="N1081" s="1" t="s">
        <v>6669</v>
      </c>
      <c r="O1081" s="1" t="s">
        <v>37</v>
      </c>
    </row>
    <row r="1082" spans="1:15" x14ac:dyDescent="0.3">
      <c r="A1082" s="1" t="s">
        <v>3652</v>
      </c>
      <c r="B1082" s="2">
        <v>45099</v>
      </c>
      <c r="C1082" s="1" t="s">
        <v>6672</v>
      </c>
      <c r="D1082" s="1" t="s">
        <v>24</v>
      </c>
      <c r="E1082">
        <v>2023</v>
      </c>
      <c r="F1082" s="1" t="s">
        <v>3653</v>
      </c>
      <c r="G1082" s="1" t="s">
        <v>3654</v>
      </c>
      <c r="H1082" s="1" t="s">
        <v>1990</v>
      </c>
      <c r="I1082" s="1" t="s">
        <v>3655</v>
      </c>
      <c r="J1082" s="1" t="s">
        <v>51</v>
      </c>
      <c r="K1082" s="3">
        <v>13.73</v>
      </c>
      <c r="L1082">
        <v>3</v>
      </c>
      <c r="M1082" s="3">
        <v>41.19</v>
      </c>
      <c r="N1082" s="1" t="s">
        <v>29</v>
      </c>
      <c r="O1082" s="1" t="s">
        <v>22</v>
      </c>
    </row>
    <row r="1083" spans="1:15" x14ac:dyDescent="0.3">
      <c r="A1083" s="1" t="s">
        <v>3656</v>
      </c>
      <c r="B1083" s="2">
        <v>45575</v>
      </c>
      <c r="C1083" s="1" t="s">
        <v>6672</v>
      </c>
      <c r="D1083" s="1" t="s">
        <v>133</v>
      </c>
      <c r="E1083">
        <v>2024</v>
      </c>
      <c r="F1083" s="1" t="s">
        <v>728</v>
      </c>
      <c r="G1083" s="1" t="s">
        <v>3657</v>
      </c>
      <c r="H1083" s="1" t="s">
        <v>1251</v>
      </c>
      <c r="I1083" s="1" t="s">
        <v>3658</v>
      </c>
      <c r="J1083" s="1" t="s">
        <v>87</v>
      </c>
      <c r="K1083" s="3">
        <v>15.95</v>
      </c>
      <c r="L1083">
        <v>5</v>
      </c>
      <c r="M1083" s="3">
        <v>79.75</v>
      </c>
      <c r="N1083" s="1" t="s">
        <v>6669</v>
      </c>
      <c r="O1083" s="1" t="s">
        <v>30</v>
      </c>
    </row>
    <row r="1084" spans="1:15" x14ac:dyDescent="0.3">
      <c r="A1084" s="1" t="s">
        <v>3659</v>
      </c>
      <c r="B1084" s="2">
        <v>45791</v>
      </c>
      <c r="C1084" s="1" t="s">
        <v>6670</v>
      </c>
      <c r="D1084" s="1" t="s">
        <v>46</v>
      </c>
      <c r="E1084">
        <v>2025</v>
      </c>
      <c r="F1084" s="1" t="s">
        <v>2813</v>
      </c>
      <c r="G1084" s="1" t="s">
        <v>3660</v>
      </c>
      <c r="H1084" s="1" t="s">
        <v>104</v>
      </c>
      <c r="I1084" s="1" t="s">
        <v>105</v>
      </c>
      <c r="J1084" s="1" t="s">
        <v>70</v>
      </c>
      <c r="K1084" s="3">
        <v>34.26</v>
      </c>
      <c r="L1084">
        <v>4</v>
      </c>
      <c r="M1084" s="3">
        <v>137.04</v>
      </c>
      <c r="N1084" s="1" t="s">
        <v>6669</v>
      </c>
      <c r="O1084" s="1" t="s">
        <v>80</v>
      </c>
    </row>
    <row r="1085" spans="1:15" x14ac:dyDescent="0.3">
      <c r="A1085" s="1" t="s">
        <v>3661</v>
      </c>
      <c r="B1085" s="2">
        <v>45570</v>
      </c>
      <c r="C1085" s="1" t="s">
        <v>6673</v>
      </c>
      <c r="D1085" s="1" t="s">
        <v>133</v>
      </c>
      <c r="E1085">
        <v>2024</v>
      </c>
      <c r="F1085" s="1" t="s">
        <v>3262</v>
      </c>
      <c r="G1085" s="1" t="s">
        <v>3662</v>
      </c>
      <c r="H1085" s="1" t="s">
        <v>3663</v>
      </c>
      <c r="I1085" s="1" t="s">
        <v>3664</v>
      </c>
      <c r="J1085" s="1" t="s">
        <v>51</v>
      </c>
      <c r="K1085" s="3">
        <v>18.34</v>
      </c>
      <c r="L1085">
        <v>1</v>
      </c>
      <c r="M1085" s="3">
        <v>18.34</v>
      </c>
      <c r="N1085" s="1" t="s">
        <v>29</v>
      </c>
      <c r="O1085" s="1" t="s">
        <v>193</v>
      </c>
    </row>
    <row r="1086" spans="1:15" x14ac:dyDescent="0.3">
      <c r="A1086" s="1" t="s">
        <v>3665</v>
      </c>
      <c r="B1086" s="2">
        <v>45569</v>
      </c>
      <c r="C1086" s="1" t="s">
        <v>6668</v>
      </c>
      <c r="D1086" s="1" t="s">
        <v>133</v>
      </c>
      <c r="E1086">
        <v>2024</v>
      </c>
      <c r="F1086" s="1" t="s">
        <v>819</v>
      </c>
      <c r="G1086" s="1" t="s">
        <v>1118</v>
      </c>
      <c r="H1086" s="1" t="s">
        <v>3666</v>
      </c>
      <c r="I1086" s="1" t="s">
        <v>3667</v>
      </c>
      <c r="J1086" s="1" t="s">
        <v>70</v>
      </c>
      <c r="K1086" s="3">
        <v>55.84</v>
      </c>
      <c r="L1086">
        <v>5</v>
      </c>
      <c r="M1086" s="3">
        <v>279.2</v>
      </c>
      <c r="N1086" s="1" t="s">
        <v>29</v>
      </c>
      <c r="O1086" s="1" t="s">
        <v>37</v>
      </c>
    </row>
    <row r="1087" spans="1:15" x14ac:dyDescent="0.3">
      <c r="A1087" s="1" t="s">
        <v>3668</v>
      </c>
      <c r="B1087" s="2">
        <v>45606</v>
      </c>
      <c r="C1087" s="1" t="s">
        <v>6666</v>
      </c>
      <c r="D1087" s="1" t="s">
        <v>54</v>
      </c>
      <c r="E1087">
        <v>2024</v>
      </c>
      <c r="F1087" s="1" t="s">
        <v>3669</v>
      </c>
      <c r="G1087" s="1" t="s">
        <v>3670</v>
      </c>
      <c r="H1087" s="1" t="s">
        <v>478</v>
      </c>
      <c r="I1087" s="1" t="s">
        <v>3671</v>
      </c>
      <c r="J1087" s="1" t="s">
        <v>20</v>
      </c>
      <c r="K1087" s="3">
        <v>49.51</v>
      </c>
      <c r="L1087">
        <v>2</v>
      </c>
      <c r="M1087" s="3">
        <v>99.02</v>
      </c>
      <c r="N1087" s="1" t="s">
        <v>21</v>
      </c>
      <c r="O1087" s="1" t="s">
        <v>52</v>
      </c>
    </row>
    <row r="1088" spans="1:15" x14ac:dyDescent="0.3">
      <c r="A1088" s="1" t="s">
        <v>3672</v>
      </c>
      <c r="B1088" s="2">
        <v>45600</v>
      </c>
      <c r="C1088" s="1" t="s">
        <v>6667</v>
      </c>
      <c r="D1088" s="1" t="s">
        <v>54</v>
      </c>
      <c r="E1088">
        <v>2024</v>
      </c>
      <c r="F1088" s="1" t="s">
        <v>2799</v>
      </c>
      <c r="G1088" s="1" t="s">
        <v>2800</v>
      </c>
      <c r="H1088" s="1" t="s">
        <v>3573</v>
      </c>
      <c r="I1088" s="1" t="s">
        <v>3628</v>
      </c>
      <c r="J1088" s="1" t="s">
        <v>70</v>
      </c>
      <c r="K1088" s="3">
        <v>39.619999999999997</v>
      </c>
      <c r="L1088">
        <v>1</v>
      </c>
      <c r="M1088" s="3">
        <v>39.619999999999997</v>
      </c>
      <c r="N1088" s="1" t="s">
        <v>21</v>
      </c>
      <c r="O1088" s="1" t="s">
        <v>193</v>
      </c>
    </row>
    <row r="1089" spans="1:15" x14ac:dyDescent="0.3">
      <c r="A1089" s="1" t="s">
        <v>3673</v>
      </c>
      <c r="B1089" s="2">
        <v>44827</v>
      </c>
      <c r="C1089" s="1" t="s">
        <v>6668</v>
      </c>
      <c r="D1089" s="1" t="s">
        <v>60</v>
      </c>
      <c r="E1089">
        <v>2022</v>
      </c>
      <c r="F1089" s="1" t="s">
        <v>1691</v>
      </c>
      <c r="G1089" s="1" t="s">
        <v>3674</v>
      </c>
      <c r="H1089" s="1" t="s">
        <v>508</v>
      </c>
      <c r="I1089" s="1" t="s">
        <v>509</v>
      </c>
      <c r="J1089" s="1" t="s">
        <v>70</v>
      </c>
      <c r="K1089" s="3">
        <v>20.77</v>
      </c>
      <c r="L1089">
        <v>3</v>
      </c>
      <c r="M1089" s="3">
        <v>62.31</v>
      </c>
      <c r="N1089" s="1" t="s">
        <v>21</v>
      </c>
      <c r="O1089" s="1" t="s">
        <v>22</v>
      </c>
    </row>
    <row r="1090" spans="1:15" x14ac:dyDescent="0.3">
      <c r="A1090" s="1" t="s">
        <v>3675</v>
      </c>
      <c r="B1090" s="2">
        <v>45528</v>
      </c>
      <c r="C1090" s="1" t="s">
        <v>6673</v>
      </c>
      <c r="D1090" s="1" t="s">
        <v>90</v>
      </c>
      <c r="E1090">
        <v>2024</v>
      </c>
      <c r="F1090" s="1" t="s">
        <v>636</v>
      </c>
      <c r="G1090" s="1" t="s">
        <v>1213</v>
      </c>
      <c r="H1090" s="1" t="s">
        <v>3676</v>
      </c>
      <c r="I1090" s="1" t="s">
        <v>3677</v>
      </c>
      <c r="J1090" s="1" t="s">
        <v>70</v>
      </c>
      <c r="K1090" s="3">
        <v>6.34</v>
      </c>
      <c r="L1090">
        <v>5</v>
      </c>
      <c r="M1090" s="3">
        <v>31.7</v>
      </c>
      <c r="N1090" s="1" t="s">
        <v>29</v>
      </c>
      <c r="O1090" s="1" t="s">
        <v>193</v>
      </c>
    </row>
    <row r="1091" spans="1:15" x14ac:dyDescent="0.3">
      <c r="A1091" s="1" t="s">
        <v>3678</v>
      </c>
      <c r="B1091" s="2">
        <v>45557</v>
      </c>
      <c r="C1091" s="1" t="s">
        <v>6666</v>
      </c>
      <c r="D1091" s="1" t="s">
        <v>60</v>
      </c>
      <c r="E1091">
        <v>2024</v>
      </c>
      <c r="F1091" s="1" t="s">
        <v>1819</v>
      </c>
      <c r="G1091" s="1" t="s">
        <v>3679</v>
      </c>
      <c r="H1091" s="1" t="s">
        <v>218</v>
      </c>
      <c r="I1091" s="1" t="s">
        <v>219</v>
      </c>
      <c r="J1091" s="1" t="s">
        <v>20</v>
      </c>
      <c r="K1091" s="3">
        <v>15.14</v>
      </c>
      <c r="L1091">
        <v>5</v>
      </c>
      <c r="M1091" s="3">
        <v>75.7</v>
      </c>
      <c r="N1091" s="1" t="s">
        <v>6669</v>
      </c>
      <c r="O1091" s="1" t="s">
        <v>22</v>
      </c>
    </row>
    <row r="1092" spans="1:15" x14ac:dyDescent="0.3">
      <c r="A1092" s="1" t="s">
        <v>3680</v>
      </c>
      <c r="B1092" s="2">
        <v>44859</v>
      </c>
      <c r="C1092" s="1" t="s">
        <v>6671</v>
      </c>
      <c r="D1092" s="1" t="s">
        <v>133</v>
      </c>
      <c r="E1092">
        <v>2022</v>
      </c>
      <c r="F1092" s="1" t="s">
        <v>2593</v>
      </c>
      <c r="G1092" s="1" t="s">
        <v>2594</v>
      </c>
      <c r="H1092" s="1" t="s">
        <v>42</v>
      </c>
      <c r="I1092" s="1" t="s">
        <v>43</v>
      </c>
      <c r="J1092" s="1" t="s">
        <v>70</v>
      </c>
      <c r="K1092" s="3">
        <v>30.79</v>
      </c>
      <c r="L1092">
        <v>4</v>
      </c>
      <c r="M1092" s="3">
        <v>123.16</v>
      </c>
      <c r="N1092" s="1" t="s">
        <v>29</v>
      </c>
      <c r="O1092" s="1" t="s">
        <v>37</v>
      </c>
    </row>
    <row r="1093" spans="1:15" x14ac:dyDescent="0.3">
      <c r="A1093" s="1" t="s">
        <v>3681</v>
      </c>
      <c r="B1093" s="2">
        <v>44950</v>
      </c>
      <c r="C1093" s="1" t="s">
        <v>6671</v>
      </c>
      <c r="D1093" s="1" t="s">
        <v>210</v>
      </c>
      <c r="E1093">
        <v>2023</v>
      </c>
      <c r="F1093" s="1" t="s">
        <v>3682</v>
      </c>
      <c r="G1093" s="1" t="s">
        <v>3683</v>
      </c>
      <c r="H1093" s="1" t="s">
        <v>955</v>
      </c>
      <c r="I1093" s="1" t="s">
        <v>956</v>
      </c>
      <c r="J1093" s="1" t="s">
        <v>70</v>
      </c>
      <c r="K1093" s="3">
        <v>5.89</v>
      </c>
      <c r="L1093">
        <v>5</v>
      </c>
      <c r="M1093" s="3">
        <v>29.45</v>
      </c>
      <c r="N1093" s="1" t="s">
        <v>21</v>
      </c>
      <c r="O1093" s="1" t="s">
        <v>44</v>
      </c>
    </row>
    <row r="1094" spans="1:15" x14ac:dyDescent="0.3">
      <c r="A1094" s="1" t="s">
        <v>3684</v>
      </c>
      <c r="B1094" s="2">
        <v>45587</v>
      </c>
      <c r="C1094" s="1" t="s">
        <v>6671</v>
      </c>
      <c r="D1094" s="1" t="s">
        <v>133</v>
      </c>
      <c r="E1094">
        <v>2024</v>
      </c>
      <c r="F1094" s="1" t="s">
        <v>3685</v>
      </c>
      <c r="G1094" s="1" t="s">
        <v>3686</v>
      </c>
      <c r="H1094" s="1" t="s">
        <v>3687</v>
      </c>
      <c r="I1094" s="1" t="s">
        <v>3688</v>
      </c>
      <c r="J1094" s="1" t="s">
        <v>87</v>
      </c>
      <c r="K1094" s="3">
        <v>19.190000000000001</v>
      </c>
      <c r="L1094">
        <v>4</v>
      </c>
      <c r="M1094" s="3">
        <v>76.760000000000005</v>
      </c>
      <c r="N1094" s="1" t="s">
        <v>21</v>
      </c>
      <c r="O1094" s="1" t="s">
        <v>37</v>
      </c>
    </row>
    <row r="1095" spans="1:15" x14ac:dyDescent="0.3">
      <c r="A1095" s="1" t="s">
        <v>3689</v>
      </c>
      <c r="B1095" s="2">
        <v>45011</v>
      </c>
      <c r="C1095" s="1" t="s">
        <v>6666</v>
      </c>
      <c r="D1095" s="1" t="s">
        <v>15</v>
      </c>
      <c r="E1095">
        <v>2023</v>
      </c>
      <c r="F1095" s="1" t="s">
        <v>3690</v>
      </c>
      <c r="G1095" s="1" t="s">
        <v>3691</v>
      </c>
      <c r="H1095" s="1" t="s">
        <v>2106</v>
      </c>
      <c r="I1095" s="1" t="s">
        <v>2107</v>
      </c>
      <c r="J1095" s="1" t="s">
        <v>87</v>
      </c>
      <c r="K1095" s="3">
        <v>7.47</v>
      </c>
      <c r="L1095">
        <v>3</v>
      </c>
      <c r="M1095" s="3">
        <v>22.41</v>
      </c>
      <c r="N1095" s="1" t="s">
        <v>21</v>
      </c>
      <c r="O1095" s="1" t="s">
        <v>95</v>
      </c>
    </row>
    <row r="1096" spans="1:15" x14ac:dyDescent="0.3">
      <c r="A1096" s="1" t="s">
        <v>3692</v>
      </c>
      <c r="B1096" s="2">
        <v>45603</v>
      </c>
      <c r="C1096" s="1" t="s">
        <v>6672</v>
      </c>
      <c r="D1096" s="1" t="s">
        <v>54</v>
      </c>
      <c r="E1096">
        <v>2024</v>
      </c>
      <c r="F1096" s="1" t="s">
        <v>3693</v>
      </c>
      <c r="G1096" s="1" t="s">
        <v>3694</v>
      </c>
      <c r="H1096" s="1" t="s">
        <v>156</v>
      </c>
      <c r="I1096" s="1" t="s">
        <v>157</v>
      </c>
      <c r="J1096" s="1" t="s">
        <v>20</v>
      </c>
      <c r="K1096" s="3">
        <v>29.96</v>
      </c>
      <c r="L1096">
        <v>4</v>
      </c>
      <c r="M1096" s="3">
        <v>119.84</v>
      </c>
      <c r="N1096" s="1" t="s">
        <v>88</v>
      </c>
      <c r="O1096" s="1" t="s">
        <v>52</v>
      </c>
    </row>
    <row r="1097" spans="1:15" x14ac:dyDescent="0.3">
      <c r="A1097" s="1" t="s">
        <v>3695</v>
      </c>
      <c r="B1097" s="2">
        <v>45439</v>
      </c>
      <c r="C1097" s="1" t="s">
        <v>6667</v>
      </c>
      <c r="D1097" s="1" t="s">
        <v>46</v>
      </c>
      <c r="E1097">
        <v>2024</v>
      </c>
      <c r="F1097" s="1" t="s">
        <v>481</v>
      </c>
      <c r="G1097" s="1" t="s">
        <v>2275</v>
      </c>
      <c r="H1097" s="1" t="s">
        <v>1677</v>
      </c>
      <c r="I1097" s="1" t="s">
        <v>3696</v>
      </c>
      <c r="J1097" s="1" t="s">
        <v>20</v>
      </c>
      <c r="K1097" s="3">
        <v>41.05</v>
      </c>
      <c r="L1097">
        <v>4</v>
      </c>
      <c r="M1097" s="3">
        <v>164.2</v>
      </c>
      <c r="N1097" s="1" t="s">
        <v>21</v>
      </c>
      <c r="O1097" s="1" t="s">
        <v>37</v>
      </c>
    </row>
    <row r="1098" spans="1:15" x14ac:dyDescent="0.3">
      <c r="A1098" s="1" t="s">
        <v>3697</v>
      </c>
      <c r="B1098" s="2">
        <v>45798</v>
      </c>
      <c r="C1098" s="1" t="s">
        <v>6670</v>
      </c>
      <c r="D1098" s="1" t="s">
        <v>46</v>
      </c>
      <c r="E1098">
        <v>2025</v>
      </c>
      <c r="F1098" s="1" t="s">
        <v>3698</v>
      </c>
      <c r="G1098" s="1" t="s">
        <v>3699</v>
      </c>
      <c r="H1098" s="1" t="s">
        <v>2074</v>
      </c>
      <c r="I1098" s="1" t="s">
        <v>3700</v>
      </c>
      <c r="J1098" s="1" t="s">
        <v>70</v>
      </c>
      <c r="K1098" s="3">
        <v>21.87</v>
      </c>
      <c r="L1098">
        <v>5</v>
      </c>
      <c r="M1098" s="3">
        <v>109.35</v>
      </c>
      <c r="N1098" s="1" t="s">
        <v>21</v>
      </c>
      <c r="O1098" s="1" t="s">
        <v>37</v>
      </c>
    </row>
    <row r="1099" spans="1:15" x14ac:dyDescent="0.3">
      <c r="A1099" s="1" t="s">
        <v>3701</v>
      </c>
      <c r="B1099" s="2">
        <v>45287</v>
      </c>
      <c r="C1099" s="1" t="s">
        <v>6670</v>
      </c>
      <c r="D1099" s="1" t="s">
        <v>107</v>
      </c>
      <c r="E1099">
        <v>2023</v>
      </c>
      <c r="F1099" s="1" t="s">
        <v>1906</v>
      </c>
      <c r="G1099" s="1" t="s">
        <v>1907</v>
      </c>
      <c r="H1099" s="1" t="s">
        <v>2604</v>
      </c>
      <c r="I1099" s="1" t="s">
        <v>3702</v>
      </c>
      <c r="J1099" s="1" t="s">
        <v>70</v>
      </c>
      <c r="K1099" s="3">
        <v>32.82</v>
      </c>
      <c r="L1099">
        <v>1</v>
      </c>
      <c r="M1099" s="3">
        <v>32.82</v>
      </c>
      <c r="N1099" s="1" t="s">
        <v>6669</v>
      </c>
      <c r="O1099" s="1" t="s">
        <v>44</v>
      </c>
    </row>
    <row r="1100" spans="1:15" x14ac:dyDescent="0.3">
      <c r="A1100" s="1" t="s">
        <v>3703</v>
      </c>
      <c r="B1100" s="2">
        <v>45665</v>
      </c>
      <c r="C1100" s="1" t="s">
        <v>6670</v>
      </c>
      <c r="D1100" s="1" t="s">
        <v>210</v>
      </c>
      <c r="E1100">
        <v>2025</v>
      </c>
      <c r="F1100" s="1" t="s">
        <v>2515</v>
      </c>
      <c r="G1100" s="1" t="s">
        <v>2516</v>
      </c>
      <c r="H1100" s="1" t="s">
        <v>478</v>
      </c>
      <c r="I1100" s="1" t="s">
        <v>3704</v>
      </c>
      <c r="J1100" s="1" t="s">
        <v>20</v>
      </c>
      <c r="K1100" s="3">
        <v>13.14</v>
      </c>
      <c r="L1100">
        <v>4</v>
      </c>
      <c r="M1100" s="3">
        <v>52.56</v>
      </c>
      <c r="N1100" s="1" t="s">
        <v>29</v>
      </c>
      <c r="O1100" s="1" t="s">
        <v>37</v>
      </c>
    </row>
    <row r="1101" spans="1:15" x14ac:dyDescent="0.3">
      <c r="A1101" s="1" t="s">
        <v>3705</v>
      </c>
      <c r="B1101" s="2">
        <v>45535</v>
      </c>
      <c r="C1101" s="1" t="s">
        <v>6673</v>
      </c>
      <c r="D1101" s="1" t="s">
        <v>90</v>
      </c>
      <c r="E1101">
        <v>2024</v>
      </c>
      <c r="F1101" s="1" t="s">
        <v>3706</v>
      </c>
      <c r="G1101" s="1" t="s">
        <v>3707</v>
      </c>
      <c r="H1101" s="1" t="s">
        <v>650</v>
      </c>
      <c r="I1101" s="1" t="s">
        <v>651</v>
      </c>
      <c r="J1101" s="1" t="s">
        <v>70</v>
      </c>
      <c r="K1101" s="3">
        <v>38.71</v>
      </c>
      <c r="L1101">
        <v>1</v>
      </c>
      <c r="M1101" s="3">
        <v>38.71</v>
      </c>
      <c r="N1101" s="1" t="s">
        <v>21</v>
      </c>
      <c r="O1101" s="1" t="s">
        <v>44</v>
      </c>
    </row>
    <row r="1102" spans="1:15" x14ac:dyDescent="0.3">
      <c r="A1102" s="1" t="s">
        <v>3708</v>
      </c>
      <c r="B1102" s="2">
        <v>45287</v>
      </c>
      <c r="C1102" s="1" t="s">
        <v>6670</v>
      </c>
      <c r="D1102" s="1" t="s">
        <v>107</v>
      </c>
      <c r="E1102">
        <v>2023</v>
      </c>
      <c r="F1102" s="1" t="s">
        <v>285</v>
      </c>
      <c r="G1102" s="1" t="s">
        <v>3709</v>
      </c>
      <c r="H1102" s="1" t="s">
        <v>2177</v>
      </c>
      <c r="I1102" s="1" t="s">
        <v>2178</v>
      </c>
      <c r="J1102" s="1" t="s">
        <v>87</v>
      </c>
      <c r="K1102" s="3">
        <v>16.28</v>
      </c>
      <c r="L1102">
        <v>4</v>
      </c>
      <c r="M1102" s="3">
        <v>65.12</v>
      </c>
      <c r="N1102" s="1" t="s">
        <v>6669</v>
      </c>
      <c r="O1102" s="1" t="s">
        <v>193</v>
      </c>
    </row>
    <row r="1103" spans="1:15" x14ac:dyDescent="0.3">
      <c r="A1103" s="1" t="s">
        <v>3710</v>
      </c>
      <c r="B1103" s="2">
        <v>44930</v>
      </c>
      <c r="C1103" s="1" t="s">
        <v>6670</v>
      </c>
      <c r="D1103" s="1" t="s">
        <v>210</v>
      </c>
      <c r="E1103">
        <v>2023</v>
      </c>
      <c r="F1103" s="1" t="s">
        <v>200</v>
      </c>
      <c r="G1103" s="1" t="s">
        <v>201</v>
      </c>
      <c r="H1103" s="1" t="s">
        <v>861</v>
      </c>
      <c r="I1103" s="1" t="s">
        <v>862</v>
      </c>
      <c r="J1103" s="1" t="s">
        <v>20</v>
      </c>
      <c r="K1103" s="3">
        <v>17.690000000000001</v>
      </c>
      <c r="L1103">
        <v>4</v>
      </c>
      <c r="M1103" s="3">
        <v>70.760000000000005</v>
      </c>
      <c r="N1103" s="1" t="s">
        <v>21</v>
      </c>
      <c r="O1103" s="1" t="s">
        <v>37</v>
      </c>
    </row>
    <row r="1104" spans="1:15" x14ac:dyDescent="0.3">
      <c r="A1104" s="1" t="s">
        <v>3711</v>
      </c>
      <c r="B1104" s="2">
        <v>45626</v>
      </c>
      <c r="C1104" s="1" t="s">
        <v>6673</v>
      </c>
      <c r="D1104" s="1" t="s">
        <v>54</v>
      </c>
      <c r="E1104">
        <v>2024</v>
      </c>
      <c r="F1104" s="1" t="s">
        <v>3712</v>
      </c>
      <c r="G1104" s="1" t="s">
        <v>3713</v>
      </c>
      <c r="H1104" s="1" t="s">
        <v>3149</v>
      </c>
      <c r="I1104" s="1" t="s">
        <v>3454</v>
      </c>
      <c r="J1104" s="1" t="s">
        <v>87</v>
      </c>
      <c r="K1104" s="3">
        <v>28.52</v>
      </c>
      <c r="L1104">
        <v>5</v>
      </c>
      <c r="M1104" s="3">
        <v>142.6</v>
      </c>
      <c r="N1104" s="1" t="s">
        <v>21</v>
      </c>
      <c r="O1104" s="1" t="s">
        <v>37</v>
      </c>
    </row>
    <row r="1105" spans="1:15" x14ac:dyDescent="0.3">
      <c r="A1105" s="1" t="s">
        <v>3714</v>
      </c>
      <c r="B1105" s="2">
        <v>45378</v>
      </c>
      <c r="C1105" s="1" t="s">
        <v>6670</v>
      </c>
      <c r="D1105" s="1" t="s">
        <v>15</v>
      </c>
      <c r="E1105">
        <v>2024</v>
      </c>
      <c r="F1105" s="1" t="s">
        <v>305</v>
      </c>
      <c r="G1105" s="1" t="s">
        <v>306</v>
      </c>
      <c r="H1105" s="1" t="s">
        <v>2627</v>
      </c>
      <c r="I1105" s="1" t="s">
        <v>3715</v>
      </c>
      <c r="J1105" s="1" t="s">
        <v>70</v>
      </c>
      <c r="K1105" s="3">
        <v>48.26</v>
      </c>
      <c r="L1105">
        <v>5</v>
      </c>
      <c r="M1105" s="3">
        <v>241.3</v>
      </c>
      <c r="N1105" s="1" t="s">
        <v>6669</v>
      </c>
      <c r="O1105" s="1" t="s">
        <v>30</v>
      </c>
    </row>
    <row r="1106" spans="1:15" x14ac:dyDescent="0.3">
      <c r="A1106" s="1" t="s">
        <v>3716</v>
      </c>
      <c r="B1106" s="2">
        <v>44960</v>
      </c>
      <c r="C1106" s="1" t="s">
        <v>6668</v>
      </c>
      <c r="D1106" s="1" t="s">
        <v>39</v>
      </c>
      <c r="E1106">
        <v>2023</v>
      </c>
      <c r="F1106" s="1" t="s">
        <v>2932</v>
      </c>
      <c r="G1106" s="1" t="s">
        <v>3341</v>
      </c>
      <c r="H1106" s="1" t="s">
        <v>806</v>
      </c>
      <c r="I1106" s="1" t="s">
        <v>3717</v>
      </c>
      <c r="J1106" s="1" t="s">
        <v>20</v>
      </c>
      <c r="K1106" s="3">
        <v>6.41</v>
      </c>
      <c r="L1106">
        <v>4</v>
      </c>
      <c r="M1106" s="3">
        <v>25.64</v>
      </c>
      <c r="N1106" s="1" t="s">
        <v>6669</v>
      </c>
      <c r="O1106" s="1" t="s">
        <v>193</v>
      </c>
    </row>
    <row r="1107" spans="1:15" x14ac:dyDescent="0.3">
      <c r="A1107" s="1" t="s">
        <v>3718</v>
      </c>
      <c r="B1107" s="2">
        <v>45563</v>
      </c>
      <c r="C1107" s="1" t="s">
        <v>6673</v>
      </c>
      <c r="D1107" s="1" t="s">
        <v>60</v>
      </c>
      <c r="E1107">
        <v>2024</v>
      </c>
      <c r="F1107" s="1" t="s">
        <v>490</v>
      </c>
      <c r="G1107" s="1" t="s">
        <v>3719</v>
      </c>
      <c r="H1107" s="1" t="s">
        <v>2521</v>
      </c>
      <c r="I1107" s="1" t="s">
        <v>2522</v>
      </c>
      <c r="J1107" s="1" t="s">
        <v>87</v>
      </c>
      <c r="K1107" s="3">
        <v>19.7</v>
      </c>
      <c r="L1107">
        <v>5</v>
      </c>
      <c r="M1107" s="3">
        <v>98.5</v>
      </c>
      <c r="N1107" s="1" t="s">
        <v>21</v>
      </c>
      <c r="O1107" s="1" t="s">
        <v>52</v>
      </c>
    </row>
    <row r="1108" spans="1:15" x14ac:dyDescent="0.3">
      <c r="A1108" s="1" t="s">
        <v>3720</v>
      </c>
      <c r="B1108" s="2">
        <v>45080</v>
      </c>
      <c r="C1108" s="1" t="s">
        <v>6673</v>
      </c>
      <c r="D1108" s="1" t="s">
        <v>24</v>
      </c>
      <c r="E1108">
        <v>2023</v>
      </c>
      <c r="F1108" s="1" t="s">
        <v>1043</v>
      </c>
      <c r="G1108" s="1" t="s">
        <v>1493</v>
      </c>
      <c r="H1108" s="1" t="s">
        <v>777</v>
      </c>
      <c r="I1108" s="1" t="s">
        <v>3721</v>
      </c>
      <c r="J1108" s="1" t="s">
        <v>51</v>
      </c>
      <c r="K1108" s="3">
        <v>35.17</v>
      </c>
      <c r="L1108">
        <v>3</v>
      </c>
      <c r="M1108" s="3">
        <v>105.51</v>
      </c>
      <c r="N1108" s="1" t="s">
        <v>21</v>
      </c>
      <c r="O1108" s="1" t="s">
        <v>37</v>
      </c>
    </row>
    <row r="1109" spans="1:15" x14ac:dyDescent="0.3">
      <c r="A1109" s="1" t="s">
        <v>3722</v>
      </c>
      <c r="B1109" s="2">
        <v>45700</v>
      </c>
      <c r="C1109" s="1" t="s">
        <v>6670</v>
      </c>
      <c r="D1109" s="1" t="s">
        <v>39</v>
      </c>
      <c r="E1109">
        <v>2025</v>
      </c>
      <c r="F1109" s="1" t="s">
        <v>2123</v>
      </c>
      <c r="G1109" s="1" t="s">
        <v>2124</v>
      </c>
      <c r="H1109" s="1" t="s">
        <v>1314</v>
      </c>
      <c r="I1109" s="1" t="s">
        <v>3723</v>
      </c>
      <c r="J1109" s="1" t="s">
        <v>51</v>
      </c>
      <c r="K1109" s="3">
        <v>46.41</v>
      </c>
      <c r="L1109">
        <v>3</v>
      </c>
      <c r="M1109" s="3">
        <v>139.22999999999999</v>
      </c>
      <c r="N1109" s="1" t="s">
        <v>29</v>
      </c>
      <c r="O1109" s="1" t="s">
        <v>193</v>
      </c>
    </row>
    <row r="1110" spans="1:15" x14ac:dyDescent="0.3">
      <c r="A1110" s="1" t="s">
        <v>3724</v>
      </c>
      <c r="B1110" s="2">
        <v>44856</v>
      </c>
      <c r="C1110" s="1" t="s">
        <v>6673</v>
      </c>
      <c r="D1110" s="1" t="s">
        <v>133</v>
      </c>
      <c r="E1110">
        <v>2022</v>
      </c>
      <c r="F1110" s="1" t="s">
        <v>1680</v>
      </c>
      <c r="G1110" s="1" t="s">
        <v>3725</v>
      </c>
      <c r="H1110" s="1" t="s">
        <v>1037</v>
      </c>
      <c r="I1110" s="1" t="s">
        <v>3090</v>
      </c>
      <c r="J1110" s="1" t="s">
        <v>20</v>
      </c>
      <c r="K1110" s="3">
        <v>36.53</v>
      </c>
      <c r="L1110">
        <v>4</v>
      </c>
      <c r="M1110" s="3">
        <v>146.12</v>
      </c>
      <c r="N1110" s="1" t="s">
        <v>29</v>
      </c>
      <c r="O1110" s="1" t="s">
        <v>37</v>
      </c>
    </row>
    <row r="1111" spans="1:15" x14ac:dyDescent="0.3">
      <c r="A1111" s="1" t="s">
        <v>3726</v>
      </c>
      <c r="B1111" s="2">
        <v>45120</v>
      </c>
      <c r="C1111" s="1" t="s">
        <v>6672</v>
      </c>
      <c r="D1111" s="1" t="s">
        <v>32</v>
      </c>
      <c r="E1111">
        <v>2023</v>
      </c>
      <c r="F1111" s="1" t="s">
        <v>1418</v>
      </c>
      <c r="G1111" s="1" t="s">
        <v>2402</v>
      </c>
      <c r="H1111" s="1" t="s">
        <v>3145</v>
      </c>
      <c r="I1111" s="1" t="s">
        <v>3146</v>
      </c>
      <c r="J1111" s="1" t="s">
        <v>70</v>
      </c>
      <c r="K1111" s="3">
        <v>9.23</v>
      </c>
      <c r="L1111">
        <v>4</v>
      </c>
      <c r="M1111" s="3">
        <v>36.92</v>
      </c>
      <c r="N1111" s="1" t="s">
        <v>21</v>
      </c>
      <c r="O1111" s="1" t="s">
        <v>37</v>
      </c>
    </row>
    <row r="1112" spans="1:15" x14ac:dyDescent="0.3">
      <c r="A1112" s="1" t="s">
        <v>3727</v>
      </c>
      <c r="B1112" s="2">
        <v>45031</v>
      </c>
      <c r="C1112" s="1" t="s">
        <v>6673</v>
      </c>
      <c r="D1112" s="1" t="s">
        <v>82</v>
      </c>
      <c r="E1112">
        <v>2023</v>
      </c>
      <c r="F1112" s="1" t="s">
        <v>1043</v>
      </c>
      <c r="G1112" s="1" t="s">
        <v>1493</v>
      </c>
      <c r="H1112" s="1" t="s">
        <v>2101</v>
      </c>
      <c r="I1112" s="1" t="s">
        <v>2102</v>
      </c>
      <c r="J1112" s="1" t="s">
        <v>51</v>
      </c>
      <c r="K1112" s="3">
        <v>32.35</v>
      </c>
      <c r="L1112">
        <v>1</v>
      </c>
      <c r="M1112" s="3">
        <v>32.35</v>
      </c>
      <c r="N1112" s="1" t="s">
        <v>21</v>
      </c>
      <c r="O1112" s="1" t="s">
        <v>37</v>
      </c>
    </row>
    <row r="1113" spans="1:15" x14ac:dyDescent="0.3">
      <c r="A1113" s="1" t="s">
        <v>3728</v>
      </c>
      <c r="B1113" s="2">
        <v>45475</v>
      </c>
      <c r="C1113" s="1" t="s">
        <v>6671</v>
      </c>
      <c r="D1113" s="1" t="s">
        <v>32</v>
      </c>
      <c r="E1113">
        <v>2024</v>
      </c>
      <c r="F1113" s="1" t="s">
        <v>690</v>
      </c>
      <c r="G1113" s="1" t="s">
        <v>691</v>
      </c>
      <c r="H1113" s="1" t="s">
        <v>1050</v>
      </c>
      <c r="I1113" s="1" t="s">
        <v>3486</v>
      </c>
      <c r="J1113" s="1" t="s">
        <v>70</v>
      </c>
      <c r="K1113" s="3">
        <v>26.32</v>
      </c>
      <c r="L1113">
        <v>2</v>
      </c>
      <c r="M1113" s="3">
        <v>52.64</v>
      </c>
      <c r="N1113" s="1" t="s">
        <v>29</v>
      </c>
      <c r="O1113" s="1" t="s">
        <v>95</v>
      </c>
    </row>
    <row r="1114" spans="1:15" x14ac:dyDescent="0.3">
      <c r="A1114" s="1" t="s">
        <v>3729</v>
      </c>
      <c r="B1114" s="2">
        <v>44812</v>
      </c>
      <c r="C1114" s="1" t="s">
        <v>6672</v>
      </c>
      <c r="D1114" s="1" t="s">
        <v>60</v>
      </c>
      <c r="E1114">
        <v>2022</v>
      </c>
      <c r="F1114" s="1" t="s">
        <v>3395</v>
      </c>
      <c r="G1114" s="1" t="s">
        <v>3730</v>
      </c>
      <c r="H1114" s="1" t="s">
        <v>836</v>
      </c>
      <c r="I1114" s="1" t="s">
        <v>837</v>
      </c>
      <c r="J1114" s="1" t="s">
        <v>20</v>
      </c>
      <c r="K1114" s="3">
        <v>50.1</v>
      </c>
      <c r="L1114">
        <v>3</v>
      </c>
      <c r="M1114" s="3">
        <v>150.30000000000001</v>
      </c>
      <c r="N1114" s="1" t="s">
        <v>21</v>
      </c>
      <c r="O1114" s="1" t="s">
        <v>22</v>
      </c>
    </row>
    <row r="1115" spans="1:15" x14ac:dyDescent="0.3">
      <c r="A1115" s="1" t="s">
        <v>3731</v>
      </c>
      <c r="B1115" s="2">
        <v>44965</v>
      </c>
      <c r="C1115" s="1" t="s">
        <v>6670</v>
      </c>
      <c r="D1115" s="1" t="s">
        <v>39</v>
      </c>
      <c r="E1115">
        <v>2023</v>
      </c>
      <c r="F1115" s="1" t="s">
        <v>3493</v>
      </c>
      <c r="G1115" s="1" t="s">
        <v>3732</v>
      </c>
      <c r="H1115" s="1" t="s">
        <v>3733</v>
      </c>
      <c r="I1115" s="1" t="s">
        <v>3734</v>
      </c>
      <c r="J1115" s="1" t="s">
        <v>70</v>
      </c>
      <c r="K1115" s="3">
        <v>17.399999999999999</v>
      </c>
      <c r="L1115">
        <v>2</v>
      </c>
      <c r="M1115" s="3">
        <v>34.799999999999997</v>
      </c>
      <c r="N1115" s="1" t="s">
        <v>6669</v>
      </c>
      <c r="O1115" s="1" t="s">
        <v>22</v>
      </c>
    </row>
    <row r="1116" spans="1:15" x14ac:dyDescent="0.3">
      <c r="A1116" s="1" t="s">
        <v>3735</v>
      </c>
      <c r="B1116" s="2">
        <v>45108</v>
      </c>
      <c r="C1116" s="1" t="s">
        <v>6673</v>
      </c>
      <c r="D1116" s="1" t="s">
        <v>32</v>
      </c>
      <c r="E1116">
        <v>2023</v>
      </c>
      <c r="F1116" s="1" t="s">
        <v>516</v>
      </c>
      <c r="G1116" s="1" t="s">
        <v>3736</v>
      </c>
      <c r="H1116" s="1" t="s">
        <v>1665</v>
      </c>
      <c r="I1116" s="1" t="s">
        <v>3737</v>
      </c>
      <c r="J1116" s="1" t="s">
        <v>70</v>
      </c>
      <c r="K1116" s="3">
        <v>43.85</v>
      </c>
      <c r="L1116">
        <v>2</v>
      </c>
      <c r="M1116" s="3">
        <v>87.7</v>
      </c>
      <c r="N1116" s="1" t="s">
        <v>21</v>
      </c>
      <c r="O1116" s="1" t="s">
        <v>193</v>
      </c>
    </row>
    <row r="1117" spans="1:15" x14ac:dyDescent="0.3">
      <c r="A1117" s="1" t="s">
        <v>3738</v>
      </c>
      <c r="B1117" s="2">
        <v>45388</v>
      </c>
      <c r="C1117" s="1" t="s">
        <v>6673</v>
      </c>
      <c r="D1117" s="1" t="s">
        <v>82</v>
      </c>
      <c r="E1117">
        <v>2024</v>
      </c>
      <c r="F1117" s="1" t="s">
        <v>1877</v>
      </c>
      <c r="G1117" s="1" t="s">
        <v>3739</v>
      </c>
      <c r="H1117" s="1" t="s">
        <v>3172</v>
      </c>
      <c r="I1117" s="1" t="s">
        <v>3173</v>
      </c>
      <c r="J1117" s="1" t="s">
        <v>87</v>
      </c>
      <c r="K1117" s="3">
        <v>9.33</v>
      </c>
      <c r="L1117">
        <v>2</v>
      </c>
      <c r="M1117" s="3">
        <v>18.66</v>
      </c>
      <c r="N1117" s="1" t="s">
        <v>6669</v>
      </c>
      <c r="O1117" s="1" t="s">
        <v>193</v>
      </c>
    </row>
    <row r="1118" spans="1:15" x14ac:dyDescent="0.3">
      <c r="A1118" s="1" t="s">
        <v>3740</v>
      </c>
      <c r="B1118" s="2">
        <v>45109</v>
      </c>
      <c r="C1118" s="1" t="s">
        <v>6666</v>
      </c>
      <c r="D1118" s="1" t="s">
        <v>32</v>
      </c>
      <c r="E1118">
        <v>2023</v>
      </c>
      <c r="F1118" s="1" t="s">
        <v>1588</v>
      </c>
      <c r="G1118" s="1" t="s">
        <v>3741</v>
      </c>
      <c r="H1118" s="1" t="s">
        <v>421</v>
      </c>
      <c r="I1118" s="1" t="s">
        <v>3742</v>
      </c>
      <c r="J1118" s="1" t="s">
        <v>20</v>
      </c>
      <c r="K1118" s="3">
        <v>9.0500000000000007</v>
      </c>
      <c r="L1118">
        <v>4</v>
      </c>
      <c r="M1118" s="3">
        <v>36.200000000000003</v>
      </c>
      <c r="N1118" s="1" t="s">
        <v>6669</v>
      </c>
      <c r="O1118" s="1" t="s">
        <v>22</v>
      </c>
    </row>
    <row r="1119" spans="1:15" x14ac:dyDescent="0.3">
      <c r="A1119" s="1" t="s">
        <v>3743</v>
      </c>
      <c r="B1119" s="2">
        <v>45355</v>
      </c>
      <c r="C1119" s="1" t="s">
        <v>6667</v>
      </c>
      <c r="D1119" s="1" t="s">
        <v>15</v>
      </c>
      <c r="E1119">
        <v>2024</v>
      </c>
      <c r="F1119" s="1" t="s">
        <v>529</v>
      </c>
      <c r="G1119" s="1" t="s">
        <v>530</v>
      </c>
      <c r="H1119" s="1" t="s">
        <v>2229</v>
      </c>
      <c r="I1119" s="1" t="s">
        <v>3050</v>
      </c>
      <c r="J1119" s="1" t="s">
        <v>51</v>
      </c>
      <c r="K1119" s="3">
        <v>50.36</v>
      </c>
      <c r="L1119">
        <v>5</v>
      </c>
      <c r="M1119" s="3">
        <v>251.8</v>
      </c>
      <c r="N1119" s="1" t="s">
        <v>21</v>
      </c>
      <c r="O1119" s="1" t="s">
        <v>193</v>
      </c>
    </row>
    <row r="1120" spans="1:15" x14ac:dyDescent="0.3">
      <c r="A1120" s="1" t="s">
        <v>3744</v>
      </c>
      <c r="B1120" s="2">
        <v>44820</v>
      </c>
      <c r="C1120" s="1" t="s">
        <v>6668</v>
      </c>
      <c r="D1120" s="1" t="s">
        <v>60</v>
      </c>
      <c r="E1120">
        <v>2022</v>
      </c>
      <c r="F1120" s="1" t="s">
        <v>2919</v>
      </c>
      <c r="G1120" s="1" t="s">
        <v>3745</v>
      </c>
      <c r="H1120" s="1" t="s">
        <v>851</v>
      </c>
      <c r="I1120" s="1" t="s">
        <v>2218</v>
      </c>
      <c r="J1120" s="1" t="s">
        <v>70</v>
      </c>
      <c r="K1120" s="3">
        <v>49.92</v>
      </c>
      <c r="L1120">
        <v>2</v>
      </c>
      <c r="M1120" s="3">
        <v>99.84</v>
      </c>
      <c r="N1120" s="1" t="s">
        <v>21</v>
      </c>
      <c r="O1120" s="1" t="s">
        <v>37</v>
      </c>
    </row>
    <row r="1121" spans="1:15" x14ac:dyDescent="0.3">
      <c r="A1121" s="1" t="s">
        <v>3746</v>
      </c>
      <c r="B1121" s="2">
        <v>44952</v>
      </c>
      <c r="C1121" s="1" t="s">
        <v>6672</v>
      </c>
      <c r="D1121" s="1" t="s">
        <v>210</v>
      </c>
      <c r="E1121">
        <v>2023</v>
      </c>
      <c r="F1121" s="1" t="s">
        <v>2301</v>
      </c>
      <c r="G1121" s="1" t="s">
        <v>2302</v>
      </c>
      <c r="H1121" s="1" t="s">
        <v>3747</v>
      </c>
      <c r="I1121" s="1" t="s">
        <v>3748</v>
      </c>
      <c r="J1121" s="1" t="s">
        <v>70</v>
      </c>
      <c r="K1121" s="3">
        <v>52.53</v>
      </c>
      <c r="L1121">
        <v>1</v>
      </c>
      <c r="M1121" s="3">
        <v>52.53</v>
      </c>
      <c r="N1121" s="1" t="s">
        <v>6669</v>
      </c>
      <c r="O1121" s="1" t="s">
        <v>37</v>
      </c>
    </row>
    <row r="1122" spans="1:15" x14ac:dyDescent="0.3">
      <c r="A1122" s="1" t="s">
        <v>3749</v>
      </c>
      <c r="B1122" s="2">
        <v>44891</v>
      </c>
      <c r="C1122" s="1" t="s">
        <v>6673</v>
      </c>
      <c r="D1122" s="1" t="s">
        <v>54</v>
      </c>
      <c r="E1122">
        <v>2022</v>
      </c>
      <c r="F1122" s="1" t="s">
        <v>930</v>
      </c>
      <c r="G1122" s="1" t="s">
        <v>931</v>
      </c>
      <c r="H1122" s="1" t="s">
        <v>836</v>
      </c>
      <c r="I1122" s="1" t="s">
        <v>3750</v>
      </c>
      <c r="J1122" s="1" t="s">
        <v>70</v>
      </c>
      <c r="K1122" s="3">
        <v>49.12</v>
      </c>
      <c r="L1122">
        <v>4</v>
      </c>
      <c r="M1122" s="3">
        <v>196.48</v>
      </c>
      <c r="N1122" s="1" t="s">
        <v>6669</v>
      </c>
      <c r="O1122" s="1" t="s">
        <v>44</v>
      </c>
    </row>
    <row r="1123" spans="1:15" x14ac:dyDescent="0.3">
      <c r="A1123" s="1" t="s">
        <v>3751</v>
      </c>
      <c r="B1123" s="2">
        <v>45492</v>
      </c>
      <c r="C1123" s="1" t="s">
        <v>6668</v>
      </c>
      <c r="D1123" s="1" t="s">
        <v>32</v>
      </c>
      <c r="E1123">
        <v>2024</v>
      </c>
      <c r="F1123" s="1" t="s">
        <v>3752</v>
      </c>
      <c r="G1123" s="1" t="s">
        <v>3753</v>
      </c>
      <c r="H1123" s="1" t="s">
        <v>886</v>
      </c>
      <c r="I1123" s="1" t="s">
        <v>3111</v>
      </c>
      <c r="J1123" s="1" t="s">
        <v>20</v>
      </c>
      <c r="K1123" s="3">
        <v>25.88</v>
      </c>
      <c r="L1123">
        <v>1</v>
      </c>
      <c r="M1123" s="3">
        <v>25.88</v>
      </c>
      <c r="N1123" s="1" t="s">
        <v>21</v>
      </c>
      <c r="O1123" s="1" t="s">
        <v>44</v>
      </c>
    </row>
    <row r="1124" spans="1:15" x14ac:dyDescent="0.3">
      <c r="A1124" s="1" t="s">
        <v>3754</v>
      </c>
      <c r="B1124" s="2">
        <v>45505</v>
      </c>
      <c r="C1124" s="1" t="s">
        <v>6672</v>
      </c>
      <c r="D1124" s="1" t="s">
        <v>90</v>
      </c>
      <c r="E1124">
        <v>2024</v>
      </c>
      <c r="F1124" s="1" t="s">
        <v>1439</v>
      </c>
      <c r="G1124" s="1" t="s">
        <v>1440</v>
      </c>
      <c r="H1124" s="1" t="s">
        <v>3755</v>
      </c>
      <c r="I1124" s="1" t="s">
        <v>3756</v>
      </c>
      <c r="J1124" s="1" t="s">
        <v>20</v>
      </c>
      <c r="K1124" s="3">
        <v>14.49</v>
      </c>
      <c r="L1124">
        <v>4</v>
      </c>
      <c r="M1124" s="3">
        <v>57.96</v>
      </c>
      <c r="N1124" s="1" t="s">
        <v>21</v>
      </c>
      <c r="O1124" s="1" t="s">
        <v>37</v>
      </c>
    </row>
    <row r="1125" spans="1:15" x14ac:dyDescent="0.3">
      <c r="A1125" s="1" t="s">
        <v>3757</v>
      </c>
      <c r="B1125" s="2">
        <v>45332</v>
      </c>
      <c r="C1125" s="1" t="s">
        <v>6673</v>
      </c>
      <c r="D1125" s="1" t="s">
        <v>39</v>
      </c>
      <c r="E1125">
        <v>2024</v>
      </c>
      <c r="F1125" s="1" t="s">
        <v>3758</v>
      </c>
      <c r="G1125" s="1" t="s">
        <v>3759</v>
      </c>
      <c r="H1125" s="1" t="s">
        <v>3663</v>
      </c>
      <c r="I1125" s="1" t="s">
        <v>3760</v>
      </c>
      <c r="J1125" s="1" t="s">
        <v>20</v>
      </c>
      <c r="K1125" s="3">
        <v>44.8</v>
      </c>
      <c r="L1125">
        <v>5</v>
      </c>
      <c r="M1125" s="3">
        <v>224</v>
      </c>
      <c r="N1125" s="1" t="s">
        <v>6669</v>
      </c>
      <c r="O1125" s="1" t="s">
        <v>30</v>
      </c>
    </row>
    <row r="1126" spans="1:15" x14ac:dyDescent="0.3">
      <c r="A1126" s="1" t="s">
        <v>3761</v>
      </c>
      <c r="B1126" s="2">
        <v>45190</v>
      </c>
      <c r="C1126" s="1" t="s">
        <v>6672</v>
      </c>
      <c r="D1126" s="1" t="s">
        <v>60</v>
      </c>
      <c r="E1126">
        <v>2023</v>
      </c>
      <c r="F1126" s="1" t="s">
        <v>490</v>
      </c>
      <c r="G1126" s="1" t="s">
        <v>3719</v>
      </c>
      <c r="H1126" s="1" t="s">
        <v>3762</v>
      </c>
      <c r="I1126" s="1" t="s">
        <v>3763</v>
      </c>
      <c r="J1126" s="1" t="s">
        <v>20</v>
      </c>
      <c r="K1126" s="3">
        <v>52.68</v>
      </c>
      <c r="L1126">
        <v>1</v>
      </c>
      <c r="M1126" s="3">
        <v>52.68</v>
      </c>
      <c r="N1126" s="1" t="s">
        <v>21</v>
      </c>
      <c r="O1126" s="1" t="s">
        <v>44</v>
      </c>
    </row>
    <row r="1127" spans="1:15" x14ac:dyDescent="0.3">
      <c r="A1127" s="1" t="s">
        <v>3764</v>
      </c>
      <c r="B1127" s="2">
        <v>45146</v>
      </c>
      <c r="C1127" s="1" t="s">
        <v>6671</v>
      </c>
      <c r="D1127" s="1" t="s">
        <v>90</v>
      </c>
      <c r="E1127">
        <v>2023</v>
      </c>
      <c r="F1127" s="1" t="s">
        <v>2014</v>
      </c>
      <c r="G1127" s="1" t="s">
        <v>2073</v>
      </c>
      <c r="H1127" s="1" t="s">
        <v>747</v>
      </c>
      <c r="I1127" s="1" t="s">
        <v>748</v>
      </c>
      <c r="J1127" s="1" t="s">
        <v>70</v>
      </c>
      <c r="K1127" s="3">
        <v>10.130000000000001</v>
      </c>
      <c r="L1127">
        <v>2</v>
      </c>
      <c r="M1127" s="3">
        <v>20.260000000000002</v>
      </c>
      <c r="N1127" s="1" t="s">
        <v>21</v>
      </c>
      <c r="O1127" s="1" t="s">
        <v>193</v>
      </c>
    </row>
    <row r="1128" spans="1:15" x14ac:dyDescent="0.3">
      <c r="A1128" s="1" t="s">
        <v>3765</v>
      </c>
      <c r="B1128" s="2">
        <v>45088</v>
      </c>
      <c r="C1128" s="1" t="s">
        <v>6666</v>
      </c>
      <c r="D1128" s="1" t="s">
        <v>24</v>
      </c>
      <c r="E1128">
        <v>2023</v>
      </c>
      <c r="F1128" s="1" t="s">
        <v>2848</v>
      </c>
      <c r="G1128" s="1" t="s">
        <v>2849</v>
      </c>
      <c r="H1128" s="1" t="s">
        <v>568</v>
      </c>
      <c r="I1128" s="1" t="s">
        <v>3766</v>
      </c>
      <c r="J1128" s="1" t="s">
        <v>87</v>
      </c>
      <c r="K1128" s="3">
        <v>33.86</v>
      </c>
      <c r="L1128">
        <v>2</v>
      </c>
      <c r="M1128" s="3">
        <v>67.72</v>
      </c>
      <c r="N1128" s="1" t="s">
        <v>29</v>
      </c>
      <c r="O1128" s="1" t="s">
        <v>52</v>
      </c>
    </row>
    <row r="1129" spans="1:15" x14ac:dyDescent="0.3">
      <c r="A1129" s="1" t="s">
        <v>3767</v>
      </c>
      <c r="B1129" s="2">
        <v>45393</v>
      </c>
      <c r="C1129" s="1" t="s">
        <v>6672</v>
      </c>
      <c r="D1129" s="1" t="s">
        <v>82</v>
      </c>
      <c r="E1129">
        <v>2024</v>
      </c>
      <c r="F1129" s="1" t="s">
        <v>3057</v>
      </c>
      <c r="G1129" s="1" t="s">
        <v>3058</v>
      </c>
      <c r="H1129" s="1" t="s">
        <v>588</v>
      </c>
      <c r="I1129" s="1" t="s">
        <v>3466</v>
      </c>
      <c r="J1129" s="1" t="s">
        <v>20</v>
      </c>
      <c r="K1129" s="3">
        <v>7.05</v>
      </c>
      <c r="L1129">
        <v>4</v>
      </c>
      <c r="M1129" s="3">
        <v>28.2</v>
      </c>
      <c r="N1129" s="1" t="s">
        <v>6669</v>
      </c>
      <c r="O1129" s="1" t="s">
        <v>30</v>
      </c>
    </row>
    <row r="1130" spans="1:15" x14ac:dyDescent="0.3">
      <c r="A1130" s="1" t="s">
        <v>3768</v>
      </c>
      <c r="B1130" s="2">
        <v>44917</v>
      </c>
      <c r="C1130" s="1" t="s">
        <v>6672</v>
      </c>
      <c r="D1130" s="1" t="s">
        <v>107</v>
      </c>
      <c r="E1130">
        <v>2022</v>
      </c>
      <c r="F1130" s="1" t="s">
        <v>1465</v>
      </c>
      <c r="G1130" s="1" t="s">
        <v>1882</v>
      </c>
      <c r="H1130" s="1" t="s">
        <v>1974</v>
      </c>
      <c r="I1130" s="1" t="s">
        <v>1975</v>
      </c>
      <c r="J1130" s="1" t="s">
        <v>70</v>
      </c>
      <c r="K1130" s="3">
        <v>31.9</v>
      </c>
      <c r="L1130">
        <v>2</v>
      </c>
      <c r="M1130" s="3">
        <v>63.8</v>
      </c>
      <c r="N1130" s="1" t="s">
        <v>29</v>
      </c>
      <c r="O1130" s="1" t="s">
        <v>44</v>
      </c>
    </row>
    <row r="1131" spans="1:15" x14ac:dyDescent="0.3">
      <c r="A1131" s="1" t="s">
        <v>3769</v>
      </c>
      <c r="B1131" s="2">
        <v>45413</v>
      </c>
      <c r="C1131" s="1" t="s">
        <v>6670</v>
      </c>
      <c r="D1131" s="1" t="s">
        <v>46</v>
      </c>
      <c r="E1131">
        <v>2024</v>
      </c>
      <c r="F1131" s="1" t="s">
        <v>1691</v>
      </c>
      <c r="G1131" s="1" t="s">
        <v>3674</v>
      </c>
      <c r="H1131" s="1" t="s">
        <v>730</v>
      </c>
      <c r="I1131" s="1" t="s">
        <v>731</v>
      </c>
      <c r="J1131" s="1" t="s">
        <v>87</v>
      </c>
      <c r="K1131" s="3">
        <v>36.549999999999997</v>
      </c>
      <c r="L1131">
        <v>3</v>
      </c>
      <c r="M1131" s="3">
        <v>109.65</v>
      </c>
      <c r="N1131" s="1" t="s">
        <v>21</v>
      </c>
      <c r="O1131" s="1" t="s">
        <v>193</v>
      </c>
    </row>
    <row r="1132" spans="1:15" x14ac:dyDescent="0.3">
      <c r="A1132" s="1" t="s">
        <v>3770</v>
      </c>
      <c r="B1132" s="2">
        <v>45127</v>
      </c>
      <c r="C1132" s="1" t="s">
        <v>6672</v>
      </c>
      <c r="D1132" s="1" t="s">
        <v>32</v>
      </c>
      <c r="E1132">
        <v>2023</v>
      </c>
      <c r="F1132" s="1" t="s">
        <v>728</v>
      </c>
      <c r="G1132" s="1" t="s">
        <v>3771</v>
      </c>
      <c r="H1132" s="1" t="s">
        <v>27</v>
      </c>
      <c r="I1132" s="1" t="s">
        <v>3772</v>
      </c>
      <c r="J1132" s="1" t="s">
        <v>51</v>
      </c>
      <c r="K1132" s="3">
        <v>6.56</v>
      </c>
      <c r="L1132">
        <v>3</v>
      </c>
      <c r="M1132" s="3">
        <v>19.68</v>
      </c>
      <c r="N1132" s="1" t="s">
        <v>88</v>
      </c>
      <c r="O1132" s="1" t="s">
        <v>44</v>
      </c>
    </row>
    <row r="1133" spans="1:15" x14ac:dyDescent="0.3">
      <c r="A1133" s="1" t="s">
        <v>3773</v>
      </c>
      <c r="B1133" s="2">
        <v>45289</v>
      </c>
      <c r="C1133" s="1" t="s">
        <v>6668</v>
      </c>
      <c r="D1133" s="1" t="s">
        <v>107</v>
      </c>
      <c r="E1133">
        <v>2023</v>
      </c>
      <c r="F1133" s="1" t="s">
        <v>3207</v>
      </c>
      <c r="G1133" s="1" t="s">
        <v>3208</v>
      </c>
      <c r="H1133" s="1" t="s">
        <v>3573</v>
      </c>
      <c r="I1133" s="1" t="s">
        <v>3628</v>
      </c>
      <c r="J1133" s="1" t="s">
        <v>51</v>
      </c>
      <c r="K1133" s="3">
        <v>43.33</v>
      </c>
      <c r="L1133">
        <v>4</v>
      </c>
      <c r="M1133" s="3">
        <v>173.32</v>
      </c>
      <c r="N1133" s="1" t="s">
        <v>6669</v>
      </c>
      <c r="O1133" s="1" t="s">
        <v>95</v>
      </c>
    </row>
    <row r="1134" spans="1:15" x14ac:dyDescent="0.3">
      <c r="A1134" s="1" t="s">
        <v>3774</v>
      </c>
      <c r="B1134" s="2">
        <v>45580</v>
      </c>
      <c r="C1134" s="1" t="s">
        <v>6671</v>
      </c>
      <c r="D1134" s="1" t="s">
        <v>133</v>
      </c>
      <c r="E1134">
        <v>2024</v>
      </c>
      <c r="F1134" s="1" t="s">
        <v>2295</v>
      </c>
      <c r="G1134" s="1" t="s">
        <v>3775</v>
      </c>
      <c r="H1134" s="1" t="s">
        <v>717</v>
      </c>
      <c r="I1134" s="1" t="s">
        <v>3776</v>
      </c>
      <c r="J1134" s="1" t="s">
        <v>70</v>
      </c>
      <c r="K1134" s="3">
        <v>10.050000000000001</v>
      </c>
      <c r="L1134">
        <v>4</v>
      </c>
      <c r="M1134" s="3">
        <v>40.200000000000003</v>
      </c>
      <c r="N1134" s="1" t="s">
        <v>6669</v>
      </c>
      <c r="O1134" s="1" t="s">
        <v>44</v>
      </c>
    </row>
    <row r="1135" spans="1:15" x14ac:dyDescent="0.3">
      <c r="A1135" s="1" t="s">
        <v>3777</v>
      </c>
      <c r="B1135" s="2">
        <v>44927</v>
      </c>
      <c r="C1135" s="1" t="s">
        <v>6666</v>
      </c>
      <c r="D1135" s="1" t="s">
        <v>210</v>
      </c>
      <c r="E1135">
        <v>2023</v>
      </c>
      <c r="F1135" s="1" t="s">
        <v>854</v>
      </c>
      <c r="G1135" s="1" t="s">
        <v>855</v>
      </c>
      <c r="H1135" s="1" t="s">
        <v>3778</v>
      </c>
      <c r="I1135" s="1" t="s">
        <v>3779</v>
      </c>
      <c r="J1135" s="1" t="s">
        <v>20</v>
      </c>
      <c r="K1135" s="3">
        <v>10.63</v>
      </c>
      <c r="L1135">
        <v>4</v>
      </c>
      <c r="M1135" s="3">
        <v>42.52</v>
      </c>
      <c r="N1135" s="1" t="s">
        <v>21</v>
      </c>
      <c r="O1135" s="1" t="s">
        <v>44</v>
      </c>
    </row>
    <row r="1136" spans="1:15" x14ac:dyDescent="0.3">
      <c r="A1136" s="1" t="s">
        <v>3780</v>
      </c>
      <c r="B1136" s="2">
        <v>45810</v>
      </c>
      <c r="C1136" s="1" t="s">
        <v>6667</v>
      </c>
      <c r="D1136" s="1" t="s">
        <v>24</v>
      </c>
      <c r="E1136">
        <v>2025</v>
      </c>
      <c r="F1136" s="1" t="s">
        <v>3781</v>
      </c>
      <c r="G1136" s="1" t="s">
        <v>3782</v>
      </c>
      <c r="H1136" s="1" t="s">
        <v>752</v>
      </c>
      <c r="I1136" s="1" t="s">
        <v>1838</v>
      </c>
      <c r="J1136" s="1" t="s">
        <v>20</v>
      </c>
      <c r="K1136" s="3">
        <v>23.12</v>
      </c>
      <c r="L1136">
        <v>3</v>
      </c>
      <c r="M1136" s="3">
        <v>69.36</v>
      </c>
      <c r="N1136" s="1" t="s">
        <v>6669</v>
      </c>
      <c r="O1136" s="1" t="s">
        <v>193</v>
      </c>
    </row>
    <row r="1137" spans="1:15" x14ac:dyDescent="0.3">
      <c r="A1137" s="1" t="s">
        <v>3783</v>
      </c>
      <c r="B1137" s="2">
        <v>45651</v>
      </c>
      <c r="C1137" s="1" t="s">
        <v>6670</v>
      </c>
      <c r="D1137" s="1" t="s">
        <v>107</v>
      </c>
      <c r="E1137">
        <v>2024</v>
      </c>
      <c r="F1137" s="1" t="s">
        <v>25</v>
      </c>
      <c r="G1137" s="1" t="s">
        <v>26</v>
      </c>
      <c r="H1137" s="1" t="s">
        <v>287</v>
      </c>
      <c r="I1137" s="1" t="s">
        <v>1562</v>
      </c>
      <c r="J1137" s="1" t="s">
        <v>20</v>
      </c>
      <c r="K1137" s="3">
        <v>12.03</v>
      </c>
      <c r="L1137">
        <v>2</v>
      </c>
      <c r="M1137" s="3">
        <v>24.06</v>
      </c>
      <c r="N1137" s="1" t="s">
        <v>21</v>
      </c>
      <c r="O1137" s="1" t="s">
        <v>22</v>
      </c>
    </row>
    <row r="1138" spans="1:15" x14ac:dyDescent="0.3">
      <c r="A1138" s="1" t="s">
        <v>3784</v>
      </c>
      <c r="B1138" s="2">
        <v>45843</v>
      </c>
      <c r="C1138" s="1" t="s">
        <v>6673</v>
      </c>
      <c r="D1138" s="1" t="s">
        <v>32</v>
      </c>
      <c r="E1138">
        <v>2025</v>
      </c>
      <c r="F1138" s="1" t="s">
        <v>552</v>
      </c>
      <c r="G1138" s="1" t="s">
        <v>553</v>
      </c>
      <c r="H1138" s="1" t="s">
        <v>3785</v>
      </c>
      <c r="I1138" s="1" t="s">
        <v>3786</v>
      </c>
      <c r="J1138" s="1" t="s">
        <v>20</v>
      </c>
      <c r="K1138" s="3">
        <v>7.69</v>
      </c>
      <c r="L1138">
        <v>5</v>
      </c>
      <c r="M1138" s="3">
        <v>38.450000000000003</v>
      </c>
      <c r="N1138" s="1" t="s">
        <v>29</v>
      </c>
      <c r="O1138" s="1" t="s">
        <v>193</v>
      </c>
    </row>
    <row r="1139" spans="1:15" x14ac:dyDescent="0.3">
      <c r="A1139" s="1" t="s">
        <v>3787</v>
      </c>
      <c r="B1139" s="2">
        <v>44856</v>
      </c>
      <c r="C1139" s="1" t="s">
        <v>6673</v>
      </c>
      <c r="D1139" s="1" t="s">
        <v>133</v>
      </c>
      <c r="E1139">
        <v>2022</v>
      </c>
      <c r="F1139" s="1" t="s">
        <v>676</v>
      </c>
      <c r="G1139" s="1" t="s">
        <v>677</v>
      </c>
      <c r="H1139" s="1" t="s">
        <v>2130</v>
      </c>
      <c r="I1139" s="1" t="s">
        <v>3788</v>
      </c>
      <c r="J1139" s="1" t="s">
        <v>51</v>
      </c>
      <c r="K1139" s="3">
        <v>28.11</v>
      </c>
      <c r="L1139">
        <v>1</v>
      </c>
      <c r="M1139" s="3">
        <v>28.11</v>
      </c>
      <c r="N1139" s="1" t="s">
        <v>29</v>
      </c>
      <c r="O1139" s="1" t="s">
        <v>22</v>
      </c>
    </row>
    <row r="1140" spans="1:15" x14ac:dyDescent="0.3">
      <c r="A1140" s="1" t="s">
        <v>3789</v>
      </c>
      <c r="B1140" s="2">
        <v>45205</v>
      </c>
      <c r="C1140" s="1" t="s">
        <v>6668</v>
      </c>
      <c r="D1140" s="1" t="s">
        <v>133</v>
      </c>
      <c r="E1140">
        <v>2023</v>
      </c>
      <c r="F1140" s="1" t="s">
        <v>195</v>
      </c>
      <c r="G1140" s="1" t="s">
        <v>3790</v>
      </c>
      <c r="H1140" s="1" t="s">
        <v>3791</v>
      </c>
      <c r="I1140" s="1" t="s">
        <v>3792</v>
      </c>
      <c r="J1140" s="1" t="s">
        <v>51</v>
      </c>
      <c r="K1140" s="3">
        <v>51.42</v>
      </c>
      <c r="L1140">
        <v>4</v>
      </c>
      <c r="M1140" s="3">
        <v>205.68</v>
      </c>
      <c r="N1140" s="1" t="s">
        <v>29</v>
      </c>
      <c r="O1140" s="1" t="s">
        <v>37</v>
      </c>
    </row>
    <row r="1141" spans="1:15" x14ac:dyDescent="0.3">
      <c r="A1141" s="1" t="s">
        <v>3793</v>
      </c>
      <c r="B1141" s="2">
        <v>44932</v>
      </c>
      <c r="C1141" s="1" t="s">
        <v>6668</v>
      </c>
      <c r="D1141" s="1" t="s">
        <v>210</v>
      </c>
      <c r="E1141">
        <v>2023</v>
      </c>
      <c r="F1141" s="1" t="s">
        <v>1733</v>
      </c>
      <c r="G1141" s="1" t="s">
        <v>2109</v>
      </c>
      <c r="H1141" s="1" t="s">
        <v>580</v>
      </c>
      <c r="I1141" s="1" t="s">
        <v>581</v>
      </c>
      <c r="J1141" s="1" t="s">
        <v>70</v>
      </c>
      <c r="K1141" s="3">
        <v>8.9700000000000006</v>
      </c>
      <c r="L1141">
        <v>5</v>
      </c>
      <c r="M1141" s="3">
        <v>44.85</v>
      </c>
      <c r="N1141" s="1" t="s">
        <v>21</v>
      </c>
      <c r="O1141" s="1" t="s">
        <v>22</v>
      </c>
    </row>
    <row r="1142" spans="1:15" x14ac:dyDescent="0.3">
      <c r="A1142" s="1" t="s">
        <v>3794</v>
      </c>
      <c r="B1142" s="2">
        <v>45800</v>
      </c>
      <c r="C1142" s="1" t="s">
        <v>6668</v>
      </c>
      <c r="D1142" s="1" t="s">
        <v>46</v>
      </c>
      <c r="E1142">
        <v>2025</v>
      </c>
      <c r="F1142" s="1" t="s">
        <v>453</v>
      </c>
      <c r="G1142" s="1" t="s">
        <v>454</v>
      </c>
      <c r="H1142" s="1" t="s">
        <v>2488</v>
      </c>
      <c r="I1142" s="1" t="s">
        <v>2489</v>
      </c>
      <c r="J1142" s="1" t="s">
        <v>70</v>
      </c>
      <c r="K1142" s="3">
        <v>20.43</v>
      </c>
      <c r="L1142">
        <v>5</v>
      </c>
      <c r="M1142" s="3">
        <v>102.15</v>
      </c>
      <c r="N1142" s="1" t="s">
        <v>21</v>
      </c>
      <c r="O1142" s="1" t="s">
        <v>37</v>
      </c>
    </row>
    <row r="1143" spans="1:15" x14ac:dyDescent="0.3">
      <c r="A1143" s="1" t="s">
        <v>3795</v>
      </c>
      <c r="B1143" s="2">
        <v>45350</v>
      </c>
      <c r="C1143" s="1" t="s">
        <v>6670</v>
      </c>
      <c r="D1143" s="1" t="s">
        <v>39</v>
      </c>
      <c r="E1143">
        <v>2024</v>
      </c>
      <c r="F1143" s="1" t="s">
        <v>3796</v>
      </c>
      <c r="G1143" s="1" t="s">
        <v>3797</v>
      </c>
      <c r="H1143" s="1" t="s">
        <v>3798</v>
      </c>
      <c r="I1143" s="1" t="s">
        <v>3799</v>
      </c>
      <c r="J1143" s="1" t="s">
        <v>20</v>
      </c>
      <c r="K1143" s="3">
        <v>44.66</v>
      </c>
      <c r="L1143">
        <v>2</v>
      </c>
      <c r="M1143" s="3">
        <v>89.32</v>
      </c>
      <c r="N1143" s="1" t="s">
        <v>88</v>
      </c>
      <c r="O1143" s="1" t="s">
        <v>37</v>
      </c>
    </row>
    <row r="1144" spans="1:15" x14ac:dyDescent="0.3">
      <c r="A1144" s="1" t="s">
        <v>3800</v>
      </c>
      <c r="B1144" s="2">
        <v>45740</v>
      </c>
      <c r="C1144" s="1" t="s">
        <v>6667</v>
      </c>
      <c r="D1144" s="1" t="s">
        <v>15</v>
      </c>
      <c r="E1144">
        <v>2025</v>
      </c>
      <c r="F1144" s="1" t="s">
        <v>742</v>
      </c>
      <c r="G1144" s="1" t="s">
        <v>743</v>
      </c>
      <c r="H1144" s="1" t="s">
        <v>1394</v>
      </c>
      <c r="I1144" s="1" t="s">
        <v>3801</v>
      </c>
      <c r="J1144" s="1" t="s">
        <v>70</v>
      </c>
      <c r="K1144" s="3">
        <v>18.82</v>
      </c>
      <c r="L1144">
        <v>3</v>
      </c>
      <c r="M1144" s="3">
        <v>56.46</v>
      </c>
      <c r="N1144" s="1" t="s">
        <v>6669</v>
      </c>
      <c r="O1144" s="1" t="s">
        <v>95</v>
      </c>
    </row>
    <row r="1145" spans="1:15" x14ac:dyDescent="0.3">
      <c r="A1145" s="1" t="s">
        <v>3802</v>
      </c>
      <c r="B1145" s="2">
        <v>45397</v>
      </c>
      <c r="C1145" s="1" t="s">
        <v>6667</v>
      </c>
      <c r="D1145" s="1" t="s">
        <v>82</v>
      </c>
      <c r="E1145">
        <v>2024</v>
      </c>
      <c r="F1145" s="1" t="s">
        <v>666</v>
      </c>
      <c r="G1145" s="1" t="s">
        <v>3335</v>
      </c>
      <c r="H1145" s="1" t="s">
        <v>370</v>
      </c>
      <c r="I1145" s="1" t="s">
        <v>902</v>
      </c>
      <c r="J1145" s="1" t="s">
        <v>70</v>
      </c>
      <c r="K1145" s="3">
        <v>19.920000000000002</v>
      </c>
      <c r="L1145">
        <v>2</v>
      </c>
      <c r="M1145" s="3">
        <v>39.840000000000003</v>
      </c>
      <c r="N1145" s="1" t="s">
        <v>29</v>
      </c>
      <c r="O1145" s="1" t="s">
        <v>80</v>
      </c>
    </row>
    <row r="1146" spans="1:15" x14ac:dyDescent="0.3">
      <c r="A1146" s="1" t="s">
        <v>3803</v>
      </c>
      <c r="B1146" s="2">
        <v>45153</v>
      </c>
      <c r="C1146" s="1" t="s">
        <v>6671</v>
      </c>
      <c r="D1146" s="1" t="s">
        <v>90</v>
      </c>
      <c r="E1146">
        <v>2023</v>
      </c>
      <c r="F1146" s="1" t="s">
        <v>3804</v>
      </c>
      <c r="G1146" s="1" t="s">
        <v>2109</v>
      </c>
      <c r="H1146" s="1" t="s">
        <v>1373</v>
      </c>
      <c r="I1146" s="1" t="s">
        <v>3805</v>
      </c>
      <c r="J1146" s="1" t="s">
        <v>20</v>
      </c>
      <c r="K1146" s="3">
        <v>38.5</v>
      </c>
      <c r="L1146">
        <v>1</v>
      </c>
      <c r="M1146" s="3">
        <v>38.5</v>
      </c>
      <c r="N1146" s="1" t="s">
        <v>6669</v>
      </c>
      <c r="O1146" s="1" t="s">
        <v>30</v>
      </c>
    </row>
    <row r="1147" spans="1:15" x14ac:dyDescent="0.3">
      <c r="A1147" s="1" t="s">
        <v>3806</v>
      </c>
      <c r="B1147" s="2">
        <v>44923</v>
      </c>
      <c r="C1147" s="1" t="s">
        <v>6670</v>
      </c>
      <c r="D1147" s="1" t="s">
        <v>107</v>
      </c>
      <c r="E1147">
        <v>2022</v>
      </c>
      <c r="F1147" s="1" t="s">
        <v>1846</v>
      </c>
      <c r="G1147" s="1" t="s">
        <v>1847</v>
      </c>
      <c r="H1147" s="1" t="s">
        <v>136</v>
      </c>
      <c r="I1147" s="1" t="s">
        <v>137</v>
      </c>
      <c r="J1147" s="1" t="s">
        <v>20</v>
      </c>
      <c r="K1147" s="3">
        <v>39.840000000000003</v>
      </c>
      <c r="L1147">
        <v>5</v>
      </c>
      <c r="M1147" s="3">
        <v>199.2</v>
      </c>
      <c r="N1147" s="1" t="s">
        <v>6669</v>
      </c>
      <c r="O1147" s="1" t="s">
        <v>44</v>
      </c>
    </row>
    <row r="1148" spans="1:15" x14ac:dyDescent="0.3">
      <c r="A1148" s="1" t="s">
        <v>3807</v>
      </c>
      <c r="B1148" s="2">
        <v>45064</v>
      </c>
      <c r="C1148" s="1" t="s">
        <v>6672</v>
      </c>
      <c r="D1148" s="1" t="s">
        <v>46</v>
      </c>
      <c r="E1148">
        <v>2023</v>
      </c>
      <c r="F1148" s="1" t="s">
        <v>3085</v>
      </c>
      <c r="G1148" s="1" t="s">
        <v>3086</v>
      </c>
      <c r="H1148" s="1" t="s">
        <v>1602</v>
      </c>
      <c r="I1148" s="1" t="s">
        <v>3808</v>
      </c>
      <c r="J1148" s="1" t="s">
        <v>70</v>
      </c>
      <c r="K1148" s="3">
        <v>25.55</v>
      </c>
      <c r="L1148">
        <v>2</v>
      </c>
      <c r="M1148" s="3">
        <v>51.1</v>
      </c>
      <c r="N1148" s="1" t="s">
        <v>21</v>
      </c>
      <c r="O1148" s="1" t="s">
        <v>30</v>
      </c>
    </row>
    <row r="1149" spans="1:15" x14ac:dyDescent="0.3">
      <c r="A1149" s="1" t="s">
        <v>3809</v>
      </c>
      <c r="B1149" s="2">
        <v>44957</v>
      </c>
      <c r="C1149" s="1" t="s">
        <v>6671</v>
      </c>
      <c r="D1149" s="1" t="s">
        <v>210</v>
      </c>
      <c r="E1149">
        <v>2023</v>
      </c>
      <c r="F1149" s="1" t="s">
        <v>930</v>
      </c>
      <c r="G1149" s="1" t="s">
        <v>931</v>
      </c>
      <c r="H1149" s="1" t="s">
        <v>3666</v>
      </c>
      <c r="I1149" s="1" t="s">
        <v>3667</v>
      </c>
      <c r="J1149" s="1" t="s">
        <v>70</v>
      </c>
      <c r="K1149" s="3">
        <v>56.4</v>
      </c>
      <c r="L1149">
        <v>4</v>
      </c>
      <c r="M1149" s="3">
        <v>225.6</v>
      </c>
      <c r="N1149" s="1" t="s">
        <v>6669</v>
      </c>
      <c r="O1149" s="1" t="s">
        <v>95</v>
      </c>
    </row>
    <row r="1150" spans="1:15" x14ac:dyDescent="0.3">
      <c r="A1150" s="1" t="s">
        <v>3810</v>
      </c>
      <c r="B1150" s="2">
        <v>45564</v>
      </c>
      <c r="C1150" s="1" t="s">
        <v>6666</v>
      </c>
      <c r="D1150" s="1" t="s">
        <v>60</v>
      </c>
      <c r="E1150">
        <v>2024</v>
      </c>
      <c r="F1150" s="1" t="s">
        <v>419</v>
      </c>
      <c r="G1150" s="1" t="s">
        <v>2512</v>
      </c>
      <c r="H1150" s="1" t="s">
        <v>1602</v>
      </c>
      <c r="I1150" s="1" t="s">
        <v>1740</v>
      </c>
      <c r="J1150" s="1" t="s">
        <v>20</v>
      </c>
      <c r="K1150" s="3">
        <v>22.43</v>
      </c>
      <c r="L1150">
        <v>1</v>
      </c>
      <c r="M1150" s="3">
        <v>22.43</v>
      </c>
      <c r="N1150" s="1" t="s">
        <v>6669</v>
      </c>
      <c r="O1150" s="1" t="s">
        <v>193</v>
      </c>
    </row>
    <row r="1151" spans="1:15" x14ac:dyDescent="0.3">
      <c r="A1151" s="1" t="s">
        <v>3811</v>
      </c>
      <c r="B1151" s="2">
        <v>44977</v>
      </c>
      <c r="C1151" s="1" t="s">
        <v>6667</v>
      </c>
      <c r="D1151" s="1" t="s">
        <v>39</v>
      </c>
      <c r="E1151">
        <v>2023</v>
      </c>
      <c r="F1151" s="1" t="s">
        <v>123</v>
      </c>
      <c r="G1151" s="1" t="s">
        <v>3812</v>
      </c>
      <c r="H1151" s="1" t="s">
        <v>3813</v>
      </c>
      <c r="I1151" s="1" t="s">
        <v>3814</v>
      </c>
      <c r="J1151" s="1" t="s">
        <v>87</v>
      </c>
      <c r="K1151" s="3">
        <v>21.52</v>
      </c>
      <c r="L1151">
        <v>5</v>
      </c>
      <c r="M1151" s="3">
        <v>107.6</v>
      </c>
      <c r="N1151" s="1" t="s">
        <v>6669</v>
      </c>
      <c r="O1151" s="1" t="s">
        <v>37</v>
      </c>
    </row>
    <row r="1152" spans="1:15" x14ac:dyDescent="0.3">
      <c r="A1152" s="1" t="s">
        <v>3815</v>
      </c>
      <c r="B1152" s="2">
        <v>44932</v>
      </c>
      <c r="C1152" s="1" t="s">
        <v>6668</v>
      </c>
      <c r="D1152" s="1" t="s">
        <v>210</v>
      </c>
      <c r="E1152">
        <v>2023</v>
      </c>
      <c r="F1152" s="1" t="s">
        <v>3098</v>
      </c>
      <c r="G1152" s="1" t="s">
        <v>3099</v>
      </c>
      <c r="H1152" s="1" t="s">
        <v>2070</v>
      </c>
      <c r="I1152" s="1" t="s">
        <v>2928</v>
      </c>
      <c r="J1152" s="1" t="s">
        <v>87</v>
      </c>
      <c r="K1152" s="3">
        <v>39.200000000000003</v>
      </c>
      <c r="L1152">
        <v>3</v>
      </c>
      <c r="M1152" s="3">
        <v>117.6</v>
      </c>
      <c r="N1152" s="1" t="s">
        <v>21</v>
      </c>
      <c r="O1152" s="1" t="s">
        <v>193</v>
      </c>
    </row>
    <row r="1153" spans="1:15" x14ac:dyDescent="0.3">
      <c r="A1153" s="1" t="s">
        <v>3816</v>
      </c>
      <c r="B1153" s="2">
        <v>44888</v>
      </c>
      <c r="C1153" s="1" t="s">
        <v>6670</v>
      </c>
      <c r="D1153" s="1" t="s">
        <v>54</v>
      </c>
      <c r="E1153">
        <v>2022</v>
      </c>
      <c r="F1153" s="1" t="s">
        <v>2220</v>
      </c>
      <c r="G1153" s="1" t="s">
        <v>2221</v>
      </c>
      <c r="H1153" s="1" t="s">
        <v>504</v>
      </c>
      <c r="I1153" s="1" t="s">
        <v>3817</v>
      </c>
      <c r="J1153" s="1" t="s">
        <v>20</v>
      </c>
      <c r="K1153" s="3">
        <v>29.55</v>
      </c>
      <c r="L1153">
        <v>1</v>
      </c>
      <c r="M1153" s="3">
        <v>29.55</v>
      </c>
      <c r="N1153" s="1" t="s">
        <v>21</v>
      </c>
      <c r="O1153" s="1" t="s">
        <v>37</v>
      </c>
    </row>
    <row r="1154" spans="1:15" x14ac:dyDescent="0.3">
      <c r="A1154" s="1" t="s">
        <v>3818</v>
      </c>
      <c r="B1154" s="2">
        <v>45078</v>
      </c>
      <c r="C1154" s="1" t="s">
        <v>6672</v>
      </c>
      <c r="D1154" s="1" t="s">
        <v>24</v>
      </c>
      <c r="E1154">
        <v>2023</v>
      </c>
      <c r="F1154" s="1" t="s">
        <v>169</v>
      </c>
      <c r="G1154" s="1" t="s">
        <v>170</v>
      </c>
      <c r="H1154" s="1" t="s">
        <v>501</v>
      </c>
      <c r="I1154" s="1" t="s">
        <v>3214</v>
      </c>
      <c r="J1154" s="1" t="s">
        <v>70</v>
      </c>
      <c r="K1154" s="3">
        <v>40.369999999999997</v>
      </c>
      <c r="L1154">
        <v>3</v>
      </c>
      <c r="M1154" s="3">
        <v>121.11</v>
      </c>
      <c r="N1154" s="1" t="s">
        <v>6669</v>
      </c>
      <c r="O1154" s="1" t="s">
        <v>37</v>
      </c>
    </row>
    <row r="1155" spans="1:15" x14ac:dyDescent="0.3">
      <c r="A1155" s="1" t="s">
        <v>3819</v>
      </c>
      <c r="B1155" s="2">
        <v>45552</v>
      </c>
      <c r="C1155" s="1" t="s">
        <v>6671</v>
      </c>
      <c r="D1155" s="1" t="s">
        <v>60</v>
      </c>
      <c r="E1155">
        <v>2024</v>
      </c>
      <c r="F1155" s="1" t="s">
        <v>3238</v>
      </c>
      <c r="G1155" s="1" t="s">
        <v>3239</v>
      </c>
      <c r="H1155" s="1" t="s">
        <v>416</v>
      </c>
      <c r="I1155" s="1" t="s">
        <v>3820</v>
      </c>
      <c r="J1155" s="1" t="s">
        <v>20</v>
      </c>
      <c r="K1155" s="3">
        <v>33.22</v>
      </c>
      <c r="L1155">
        <v>5</v>
      </c>
      <c r="M1155" s="3">
        <v>166.1</v>
      </c>
      <c r="N1155" s="1" t="s">
        <v>21</v>
      </c>
      <c r="O1155" s="1" t="s">
        <v>37</v>
      </c>
    </row>
    <row r="1156" spans="1:15" x14ac:dyDescent="0.3">
      <c r="A1156" s="1" t="s">
        <v>3821</v>
      </c>
      <c r="B1156" s="2">
        <v>45847</v>
      </c>
      <c r="C1156" s="1" t="s">
        <v>6670</v>
      </c>
      <c r="D1156" s="1" t="s">
        <v>32</v>
      </c>
      <c r="E1156">
        <v>2025</v>
      </c>
      <c r="F1156" s="1" t="s">
        <v>1819</v>
      </c>
      <c r="G1156" s="1" t="s">
        <v>3679</v>
      </c>
      <c r="H1156" s="1" t="s">
        <v>2650</v>
      </c>
      <c r="I1156" s="1" t="s">
        <v>3822</v>
      </c>
      <c r="J1156" s="1" t="s">
        <v>20</v>
      </c>
      <c r="K1156" s="3">
        <v>39.43</v>
      </c>
      <c r="L1156">
        <v>4</v>
      </c>
      <c r="M1156" s="3">
        <v>157.72</v>
      </c>
      <c r="N1156" s="1" t="s">
        <v>6669</v>
      </c>
      <c r="O1156" s="1" t="s">
        <v>95</v>
      </c>
    </row>
    <row r="1157" spans="1:15" x14ac:dyDescent="0.3">
      <c r="A1157" s="1" t="s">
        <v>3823</v>
      </c>
      <c r="B1157" s="2">
        <v>44889</v>
      </c>
      <c r="C1157" s="1" t="s">
        <v>6672</v>
      </c>
      <c r="D1157" s="1" t="s">
        <v>54</v>
      </c>
      <c r="E1157">
        <v>2022</v>
      </c>
      <c r="F1157" s="1" t="s">
        <v>3824</v>
      </c>
      <c r="G1157" s="1" t="s">
        <v>3825</v>
      </c>
      <c r="H1157" s="1" t="s">
        <v>2872</v>
      </c>
      <c r="I1157" s="1" t="s">
        <v>3826</v>
      </c>
      <c r="J1157" s="1" t="s">
        <v>20</v>
      </c>
      <c r="K1157" s="3">
        <v>12.08</v>
      </c>
      <c r="L1157">
        <v>3</v>
      </c>
      <c r="M1157" s="3">
        <v>36.24</v>
      </c>
      <c r="N1157" s="1" t="s">
        <v>6669</v>
      </c>
      <c r="O1157" s="1" t="s">
        <v>22</v>
      </c>
    </row>
    <row r="1158" spans="1:15" x14ac:dyDescent="0.3">
      <c r="A1158" s="1" t="s">
        <v>3827</v>
      </c>
      <c r="B1158" s="2">
        <v>45122</v>
      </c>
      <c r="C1158" s="1" t="s">
        <v>6673</v>
      </c>
      <c r="D1158" s="1" t="s">
        <v>32</v>
      </c>
      <c r="E1158">
        <v>2023</v>
      </c>
      <c r="F1158" s="1" t="s">
        <v>40</v>
      </c>
      <c r="G1158" s="1" t="s">
        <v>3828</v>
      </c>
      <c r="H1158" s="1" t="s">
        <v>3829</v>
      </c>
      <c r="I1158" s="1" t="s">
        <v>3830</v>
      </c>
      <c r="J1158" s="1" t="s">
        <v>70</v>
      </c>
      <c r="K1158" s="3">
        <v>14.6</v>
      </c>
      <c r="L1158">
        <v>5</v>
      </c>
      <c r="M1158" s="3">
        <v>73</v>
      </c>
      <c r="N1158" s="1" t="s">
        <v>29</v>
      </c>
      <c r="O1158" s="1" t="s">
        <v>95</v>
      </c>
    </row>
    <row r="1159" spans="1:15" x14ac:dyDescent="0.3">
      <c r="A1159" s="1" t="s">
        <v>3831</v>
      </c>
      <c r="B1159" s="2">
        <v>45818</v>
      </c>
      <c r="C1159" s="1" t="s">
        <v>6671</v>
      </c>
      <c r="D1159" s="1" t="s">
        <v>24</v>
      </c>
      <c r="E1159">
        <v>2025</v>
      </c>
      <c r="F1159" s="1" t="s">
        <v>3832</v>
      </c>
      <c r="G1159" s="1" t="s">
        <v>3833</v>
      </c>
      <c r="H1159" s="1" t="s">
        <v>3834</v>
      </c>
      <c r="I1159" s="1" t="s">
        <v>3835</v>
      </c>
      <c r="J1159" s="1" t="s">
        <v>51</v>
      </c>
      <c r="K1159" s="3">
        <v>52.68</v>
      </c>
      <c r="L1159">
        <v>1</v>
      </c>
      <c r="M1159" s="3">
        <v>52.68</v>
      </c>
      <c r="N1159" s="1" t="s">
        <v>21</v>
      </c>
      <c r="O1159" s="1" t="s">
        <v>30</v>
      </c>
    </row>
    <row r="1160" spans="1:15" x14ac:dyDescent="0.3">
      <c r="A1160" s="1" t="s">
        <v>3836</v>
      </c>
      <c r="B1160" s="2">
        <v>45557</v>
      </c>
      <c r="C1160" s="1" t="s">
        <v>6666</v>
      </c>
      <c r="D1160" s="1" t="s">
        <v>60</v>
      </c>
      <c r="E1160">
        <v>2024</v>
      </c>
      <c r="F1160" s="1" t="s">
        <v>3837</v>
      </c>
      <c r="G1160" s="1" t="s">
        <v>3838</v>
      </c>
      <c r="H1160" s="1" t="s">
        <v>2678</v>
      </c>
      <c r="I1160" s="1" t="s">
        <v>2679</v>
      </c>
      <c r="J1160" s="1" t="s">
        <v>20</v>
      </c>
      <c r="K1160" s="3">
        <v>44.14</v>
      </c>
      <c r="L1160">
        <v>2</v>
      </c>
      <c r="M1160" s="3">
        <v>88.28</v>
      </c>
      <c r="N1160" s="1" t="s">
        <v>21</v>
      </c>
      <c r="O1160" s="1" t="s">
        <v>37</v>
      </c>
    </row>
    <row r="1161" spans="1:15" x14ac:dyDescent="0.3">
      <c r="A1161" s="1" t="s">
        <v>3839</v>
      </c>
      <c r="B1161" s="2">
        <v>45073</v>
      </c>
      <c r="C1161" s="1" t="s">
        <v>6673</v>
      </c>
      <c r="D1161" s="1" t="s">
        <v>46</v>
      </c>
      <c r="E1161">
        <v>2023</v>
      </c>
      <c r="F1161" s="1" t="s">
        <v>2330</v>
      </c>
      <c r="G1161" s="1" t="s">
        <v>2331</v>
      </c>
      <c r="H1161" s="1" t="s">
        <v>328</v>
      </c>
      <c r="I1161" s="1" t="s">
        <v>3840</v>
      </c>
      <c r="J1161" s="1" t="s">
        <v>70</v>
      </c>
      <c r="K1161" s="3">
        <v>9.3800000000000008</v>
      </c>
      <c r="L1161">
        <v>5</v>
      </c>
      <c r="M1161" s="3">
        <v>46.9</v>
      </c>
      <c r="N1161" s="1" t="s">
        <v>29</v>
      </c>
      <c r="O1161" s="1" t="s">
        <v>22</v>
      </c>
    </row>
    <row r="1162" spans="1:15" x14ac:dyDescent="0.3">
      <c r="A1162" s="1" t="s">
        <v>3841</v>
      </c>
      <c r="B1162" s="2">
        <v>45161</v>
      </c>
      <c r="C1162" s="1" t="s">
        <v>6670</v>
      </c>
      <c r="D1162" s="1" t="s">
        <v>90</v>
      </c>
      <c r="E1162">
        <v>2023</v>
      </c>
      <c r="F1162" s="1" t="s">
        <v>255</v>
      </c>
      <c r="G1162" s="1" t="s">
        <v>3842</v>
      </c>
      <c r="H1162" s="1" t="s">
        <v>535</v>
      </c>
      <c r="I1162" s="1" t="s">
        <v>536</v>
      </c>
      <c r="J1162" s="1" t="s">
        <v>51</v>
      </c>
      <c r="K1162" s="3">
        <v>7.63</v>
      </c>
      <c r="L1162">
        <v>5</v>
      </c>
      <c r="M1162" s="3">
        <v>38.15</v>
      </c>
      <c r="N1162" s="1" t="s">
        <v>88</v>
      </c>
      <c r="O1162" s="1" t="s">
        <v>37</v>
      </c>
    </row>
    <row r="1163" spans="1:15" x14ac:dyDescent="0.3">
      <c r="A1163" s="1" t="s">
        <v>3843</v>
      </c>
      <c r="B1163" s="2">
        <v>45420</v>
      </c>
      <c r="C1163" s="1" t="s">
        <v>6670</v>
      </c>
      <c r="D1163" s="1" t="s">
        <v>46</v>
      </c>
      <c r="E1163">
        <v>2024</v>
      </c>
      <c r="F1163" s="1" t="s">
        <v>1015</v>
      </c>
      <c r="G1163" s="1" t="s">
        <v>1016</v>
      </c>
      <c r="H1163" s="1" t="s">
        <v>93</v>
      </c>
      <c r="I1163" s="1" t="s">
        <v>3844</v>
      </c>
      <c r="J1163" s="1" t="s">
        <v>20</v>
      </c>
      <c r="K1163" s="3">
        <v>34.99</v>
      </c>
      <c r="L1163">
        <v>3</v>
      </c>
      <c r="M1163" s="3">
        <v>104.97</v>
      </c>
      <c r="N1163" s="1" t="s">
        <v>6669</v>
      </c>
      <c r="O1163" s="1" t="s">
        <v>52</v>
      </c>
    </row>
    <row r="1164" spans="1:15" x14ac:dyDescent="0.3">
      <c r="A1164" s="1" t="s">
        <v>3845</v>
      </c>
      <c r="B1164" s="2">
        <v>45543</v>
      </c>
      <c r="C1164" s="1" t="s">
        <v>6666</v>
      </c>
      <c r="D1164" s="1" t="s">
        <v>60</v>
      </c>
      <c r="E1164">
        <v>2024</v>
      </c>
      <c r="F1164" s="1" t="s">
        <v>1235</v>
      </c>
      <c r="G1164" s="1" t="s">
        <v>1576</v>
      </c>
      <c r="H1164" s="1" t="s">
        <v>865</v>
      </c>
      <c r="I1164" s="1" t="s">
        <v>866</v>
      </c>
      <c r="J1164" s="1" t="s">
        <v>87</v>
      </c>
      <c r="K1164" s="3">
        <v>38.200000000000003</v>
      </c>
      <c r="L1164">
        <v>2</v>
      </c>
      <c r="M1164" s="3">
        <v>76.400000000000006</v>
      </c>
      <c r="N1164" s="1" t="s">
        <v>6669</v>
      </c>
      <c r="O1164" s="1" t="s">
        <v>37</v>
      </c>
    </row>
    <row r="1165" spans="1:15" x14ac:dyDescent="0.3">
      <c r="A1165" s="1" t="s">
        <v>3846</v>
      </c>
      <c r="B1165" s="2">
        <v>44964</v>
      </c>
      <c r="C1165" s="1" t="s">
        <v>6671</v>
      </c>
      <c r="D1165" s="1" t="s">
        <v>39</v>
      </c>
      <c r="E1165">
        <v>2023</v>
      </c>
      <c r="F1165" s="1" t="s">
        <v>3847</v>
      </c>
      <c r="G1165" s="1" t="s">
        <v>3848</v>
      </c>
      <c r="H1165" s="1" t="s">
        <v>282</v>
      </c>
      <c r="I1165" s="1" t="s">
        <v>1577</v>
      </c>
      <c r="J1165" s="1" t="s">
        <v>51</v>
      </c>
      <c r="K1165" s="3">
        <v>29.78</v>
      </c>
      <c r="L1165">
        <v>5</v>
      </c>
      <c r="M1165" s="3">
        <v>148.9</v>
      </c>
      <c r="N1165" s="1" t="s">
        <v>88</v>
      </c>
      <c r="O1165" s="1" t="s">
        <v>193</v>
      </c>
    </row>
    <row r="1166" spans="1:15" x14ac:dyDescent="0.3">
      <c r="A1166" s="1" t="s">
        <v>3849</v>
      </c>
      <c r="B1166" s="2">
        <v>45050</v>
      </c>
      <c r="C1166" s="1" t="s">
        <v>6672</v>
      </c>
      <c r="D1166" s="1" t="s">
        <v>46</v>
      </c>
      <c r="E1166">
        <v>2023</v>
      </c>
      <c r="F1166" s="1" t="s">
        <v>2149</v>
      </c>
      <c r="G1166" s="1" t="s">
        <v>2916</v>
      </c>
      <c r="H1166" s="1" t="s">
        <v>3850</v>
      </c>
      <c r="I1166" s="1" t="s">
        <v>3851</v>
      </c>
      <c r="J1166" s="1" t="s">
        <v>20</v>
      </c>
      <c r="K1166" s="3">
        <v>39.090000000000003</v>
      </c>
      <c r="L1166">
        <v>2</v>
      </c>
      <c r="M1166" s="3">
        <v>78.180000000000007</v>
      </c>
      <c r="N1166" s="1" t="s">
        <v>29</v>
      </c>
      <c r="O1166" s="1" t="s">
        <v>37</v>
      </c>
    </row>
    <row r="1167" spans="1:15" x14ac:dyDescent="0.3">
      <c r="A1167" s="1" t="s">
        <v>3852</v>
      </c>
      <c r="B1167" s="2">
        <v>45059</v>
      </c>
      <c r="C1167" s="1" t="s">
        <v>6673</v>
      </c>
      <c r="D1167" s="1" t="s">
        <v>46</v>
      </c>
      <c r="E1167">
        <v>2023</v>
      </c>
      <c r="F1167" s="1" t="s">
        <v>1146</v>
      </c>
      <c r="G1167" s="1" t="s">
        <v>1147</v>
      </c>
      <c r="H1167" s="1" t="s">
        <v>42</v>
      </c>
      <c r="I1167" s="1" t="s">
        <v>233</v>
      </c>
      <c r="J1167" s="1" t="s">
        <v>70</v>
      </c>
      <c r="K1167" s="3">
        <v>32.46</v>
      </c>
      <c r="L1167">
        <v>4</v>
      </c>
      <c r="M1167" s="3">
        <v>129.84</v>
      </c>
      <c r="N1167" s="1" t="s">
        <v>21</v>
      </c>
      <c r="O1167" s="1" t="s">
        <v>22</v>
      </c>
    </row>
    <row r="1168" spans="1:15" x14ac:dyDescent="0.3">
      <c r="A1168" s="1" t="s">
        <v>3853</v>
      </c>
      <c r="B1168" s="2">
        <v>45329</v>
      </c>
      <c r="C1168" s="1" t="s">
        <v>6670</v>
      </c>
      <c r="D1168" s="1" t="s">
        <v>39</v>
      </c>
      <c r="E1168">
        <v>2024</v>
      </c>
      <c r="F1168" s="1" t="s">
        <v>2473</v>
      </c>
      <c r="G1168" s="1" t="s">
        <v>2474</v>
      </c>
      <c r="H1168" s="1" t="s">
        <v>2356</v>
      </c>
      <c r="I1168" s="1" t="s">
        <v>3010</v>
      </c>
      <c r="J1168" s="1" t="s">
        <v>51</v>
      </c>
      <c r="K1168" s="3">
        <v>21.77</v>
      </c>
      <c r="L1168">
        <v>3</v>
      </c>
      <c r="M1168" s="3">
        <v>65.31</v>
      </c>
      <c r="N1168" s="1" t="s">
        <v>21</v>
      </c>
      <c r="O1168" s="1" t="s">
        <v>95</v>
      </c>
    </row>
    <row r="1169" spans="1:15" x14ac:dyDescent="0.3">
      <c r="A1169" s="1" t="s">
        <v>3854</v>
      </c>
      <c r="B1169" s="2">
        <v>45438</v>
      </c>
      <c r="C1169" s="1" t="s">
        <v>6666</v>
      </c>
      <c r="D1169" s="1" t="s">
        <v>46</v>
      </c>
      <c r="E1169">
        <v>2024</v>
      </c>
      <c r="F1169" s="1" t="s">
        <v>3126</v>
      </c>
      <c r="G1169" s="1" t="s">
        <v>3127</v>
      </c>
      <c r="H1169" s="1" t="s">
        <v>2913</v>
      </c>
      <c r="I1169" s="1" t="s">
        <v>3855</v>
      </c>
      <c r="J1169" s="1" t="s">
        <v>51</v>
      </c>
      <c r="K1169" s="3">
        <v>23.65</v>
      </c>
      <c r="L1169">
        <v>2</v>
      </c>
      <c r="M1169" s="3">
        <v>47.3</v>
      </c>
      <c r="N1169" s="1" t="s">
        <v>21</v>
      </c>
      <c r="O1169" s="1" t="s">
        <v>37</v>
      </c>
    </row>
    <row r="1170" spans="1:15" x14ac:dyDescent="0.3">
      <c r="A1170" s="1" t="s">
        <v>3856</v>
      </c>
      <c r="B1170" s="2">
        <v>45567</v>
      </c>
      <c r="C1170" s="1" t="s">
        <v>6670</v>
      </c>
      <c r="D1170" s="1" t="s">
        <v>133</v>
      </c>
      <c r="E1170">
        <v>2024</v>
      </c>
      <c r="F1170" s="1" t="s">
        <v>91</v>
      </c>
      <c r="G1170" s="1" t="s">
        <v>1457</v>
      </c>
      <c r="H1170" s="1" t="s">
        <v>559</v>
      </c>
      <c r="I1170" s="1" t="s">
        <v>1598</v>
      </c>
      <c r="J1170" s="1" t="s">
        <v>51</v>
      </c>
      <c r="K1170" s="3">
        <v>44.23</v>
      </c>
      <c r="L1170">
        <v>1</v>
      </c>
      <c r="M1170" s="3">
        <v>44.23</v>
      </c>
      <c r="N1170" s="1" t="s">
        <v>6669</v>
      </c>
      <c r="O1170" s="1" t="s">
        <v>37</v>
      </c>
    </row>
    <row r="1171" spans="1:15" x14ac:dyDescent="0.3">
      <c r="A1171" s="1" t="s">
        <v>3857</v>
      </c>
      <c r="B1171" s="2">
        <v>45354</v>
      </c>
      <c r="C1171" s="1" t="s">
        <v>6666</v>
      </c>
      <c r="D1171" s="1" t="s">
        <v>15</v>
      </c>
      <c r="E1171">
        <v>2024</v>
      </c>
      <c r="F1171" s="1" t="s">
        <v>438</v>
      </c>
      <c r="G1171" s="1" t="s">
        <v>1088</v>
      </c>
      <c r="H1171" s="1" t="s">
        <v>125</v>
      </c>
      <c r="I1171" s="1" t="s">
        <v>3858</v>
      </c>
      <c r="J1171" s="1" t="s">
        <v>87</v>
      </c>
      <c r="K1171" s="3">
        <v>39.93</v>
      </c>
      <c r="L1171">
        <v>5</v>
      </c>
      <c r="M1171" s="3">
        <v>199.65</v>
      </c>
      <c r="N1171" s="1" t="s">
        <v>88</v>
      </c>
      <c r="O1171" s="1" t="s">
        <v>52</v>
      </c>
    </row>
    <row r="1172" spans="1:15" x14ac:dyDescent="0.3">
      <c r="A1172" s="1" t="s">
        <v>3859</v>
      </c>
      <c r="B1172" s="2">
        <v>45638</v>
      </c>
      <c r="C1172" s="1" t="s">
        <v>6672</v>
      </c>
      <c r="D1172" s="1" t="s">
        <v>107</v>
      </c>
      <c r="E1172">
        <v>2024</v>
      </c>
      <c r="F1172" s="1" t="s">
        <v>260</v>
      </c>
      <c r="G1172" s="1" t="s">
        <v>261</v>
      </c>
      <c r="H1172" s="1" t="s">
        <v>2575</v>
      </c>
      <c r="I1172" s="1" t="s">
        <v>2576</v>
      </c>
      <c r="J1172" s="1" t="s">
        <v>51</v>
      </c>
      <c r="K1172" s="3">
        <v>19.54</v>
      </c>
      <c r="L1172">
        <v>5</v>
      </c>
      <c r="M1172" s="3">
        <v>97.7</v>
      </c>
      <c r="N1172" s="1" t="s">
        <v>21</v>
      </c>
      <c r="O1172" s="1" t="s">
        <v>37</v>
      </c>
    </row>
    <row r="1173" spans="1:15" x14ac:dyDescent="0.3">
      <c r="A1173" s="1" t="s">
        <v>3860</v>
      </c>
      <c r="B1173" s="2">
        <v>45434</v>
      </c>
      <c r="C1173" s="1" t="s">
        <v>6670</v>
      </c>
      <c r="D1173" s="1" t="s">
        <v>46</v>
      </c>
      <c r="E1173">
        <v>2024</v>
      </c>
      <c r="F1173" s="1" t="s">
        <v>2477</v>
      </c>
      <c r="G1173" s="1" t="s">
        <v>3861</v>
      </c>
      <c r="H1173" s="1" t="s">
        <v>3505</v>
      </c>
      <c r="I1173" s="1" t="s">
        <v>3862</v>
      </c>
      <c r="J1173" s="1" t="s">
        <v>51</v>
      </c>
      <c r="K1173" s="3">
        <v>5.68</v>
      </c>
      <c r="L1173">
        <v>4</v>
      </c>
      <c r="M1173" s="3">
        <v>22.72</v>
      </c>
      <c r="N1173" s="1" t="s">
        <v>6669</v>
      </c>
      <c r="O1173" s="1" t="s">
        <v>37</v>
      </c>
    </row>
    <row r="1174" spans="1:15" x14ac:dyDescent="0.3">
      <c r="A1174" s="1" t="s">
        <v>3863</v>
      </c>
      <c r="B1174" s="2">
        <v>45336</v>
      </c>
      <c r="C1174" s="1" t="s">
        <v>6670</v>
      </c>
      <c r="D1174" s="1" t="s">
        <v>39</v>
      </c>
      <c r="E1174">
        <v>2024</v>
      </c>
      <c r="F1174" s="1" t="s">
        <v>2035</v>
      </c>
      <c r="G1174" s="1" t="s">
        <v>3864</v>
      </c>
      <c r="H1174" s="1" t="s">
        <v>1227</v>
      </c>
      <c r="I1174" s="1" t="s">
        <v>3392</v>
      </c>
      <c r="J1174" s="1" t="s">
        <v>51</v>
      </c>
      <c r="K1174" s="3">
        <v>32.85</v>
      </c>
      <c r="L1174">
        <v>1</v>
      </c>
      <c r="M1174" s="3">
        <v>32.85</v>
      </c>
      <c r="N1174" s="1" t="s">
        <v>6669</v>
      </c>
      <c r="O1174" s="1" t="s">
        <v>193</v>
      </c>
    </row>
    <row r="1175" spans="1:15" x14ac:dyDescent="0.3">
      <c r="A1175" s="1" t="s">
        <v>3865</v>
      </c>
      <c r="B1175" s="2">
        <v>44856</v>
      </c>
      <c r="C1175" s="1" t="s">
        <v>6673</v>
      </c>
      <c r="D1175" s="1" t="s">
        <v>133</v>
      </c>
      <c r="E1175">
        <v>2022</v>
      </c>
      <c r="F1175" s="1" t="s">
        <v>898</v>
      </c>
      <c r="G1175" s="1" t="s">
        <v>899</v>
      </c>
      <c r="H1175" s="1" t="s">
        <v>1361</v>
      </c>
      <c r="I1175" s="1" t="s">
        <v>3328</v>
      </c>
      <c r="J1175" s="1" t="s">
        <v>70</v>
      </c>
      <c r="K1175" s="3">
        <v>46.05</v>
      </c>
      <c r="L1175">
        <v>1</v>
      </c>
      <c r="M1175" s="3">
        <v>46.05</v>
      </c>
      <c r="N1175" s="1" t="s">
        <v>21</v>
      </c>
      <c r="O1175" s="1" t="s">
        <v>44</v>
      </c>
    </row>
    <row r="1176" spans="1:15" x14ac:dyDescent="0.3">
      <c r="A1176" s="1" t="s">
        <v>3866</v>
      </c>
      <c r="B1176" s="2">
        <v>45831</v>
      </c>
      <c r="C1176" s="1" t="s">
        <v>6667</v>
      </c>
      <c r="D1176" s="1" t="s">
        <v>24</v>
      </c>
      <c r="E1176">
        <v>2025</v>
      </c>
      <c r="F1176" s="1" t="s">
        <v>1010</v>
      </c>
      <c r="G1176" s="1" t="s">
        <v>3867</v>
      </c>
      <c r="H1176" s="1" t="s">
        <v>905</v>
      </c>
      <c r="I1176" s="1" t="s">
        <v>3868</v>
      </c>
      <c r="J1176" s="1" t="s">
        <v>70</v>
      </c>
      <c r="K1176" s="3">
        <v>21.9</v>
      </c>
      <c r="L1176">
        <v>1</v>
      </c>
      <c r="M1176" s="3">
        <v>21.9</v>
      </c>
      <c r="N1176" s="1" t="s">
        <v>21</v>
      </c>
      <c r="O1176" s="1" t="s">
        <v>193</v>
      </c>
    </row>
    <row r="1177" spans="1:15" x14ac:dyDescent="0.3">
      <c r="A1177" s="1" t="s">
        <v>3869</v>
      </c>
      <c r="B1177" s="2">
        <v>45750</v>
      </c>
      <c r="C1177" s="1" t="s">
        <v>6672</v>
      </c>
      <c r="D1177" s="1" t="s">
        <v>82</v>
      </c>
      <c r="E1177">
        <v>2025</v>
      </c>
      <c r="F1177" s="1" t="s">
        <v>2884</v>
      </c>
      <c r="G1177" s="1" t="s">
        <v>3870</v>
      </c>
      <c r="H1177" s="1" t="s">
        <v>1518</v>
      </c>
      <c r="I1177" s="1" t="s">
        <v>2946</v>
      </c>
      <c r="J1177" s="1" t="s">
        <v>20</v>
      </c>
      <c r="K1177" s="3">
        <v>48.64</v>
      </c>
      <c r="L1177">
        <v>5</v>
      </c>
      <c r="M1177" s="3">
        <v>243.2</v>
      </c>
      <c r="N1177" s="1" t="s">
        <v>21</v>
      </c>
      <c r="O1177" s="1" t="s">
        <v>80</v>
      </c>
    </row>
    <row r="1178" spans="1:15" x14ac:dyDescent="0.3">
      <c r="A1178" s="1" t="s">
        <v>3871</v>
      </c>
      <c r="B1178" s="2">
        <v>44848</v>
      </c>
      <c r="C1178" s="1" t="s">
        <v>6668</v>
      </c>
      <c r="D1178" s="1" t="s">
        <v>133</v>
      </c>
      <c r="E1178">
        <v>2022</v>
      </c>
      <c r="F1178" s="1" t="s">
        <v>139</v>
      </c>
      <c r="G1178" s="1" t="s">
        <v>140</v>
      </c>
      <c r="H1178" s="1" t="s">
        <v>2877</v>
      </c>
      <c r="I1178" s="1" t="s">
        <v>3872</v>
      </c>
      <c r="J1178" s="1" t="s">
        <v>20</v>
      </c>
      <c r="K1178" s="3">
        <v>21.6</v>
      </c>
      <c r="L1178">
        <v>2</v>
      </c>
      <c r="M1178" s="3">
        <v>43.2</v>
      </c>
      <c r="N1178" s="1" t="s">
        <v>6669</v>
      </c>
      <c r="O1178" s="1" t="s">
        <v>30</v>
      </c>
    </row>
    <row r="1179" spans="1:15" x14ac:dyDescent="0.3">
      <c r="A1179" s="1" t="s">
        <v>3873</v>
      </c>
      <c r="B1179" s="2">
        <v>45014</v>
      </c>
      <c r="C1179" s="1" t="s">
        <v>6670</v>
      </c>
      <c r="D1179" s="1" t="s">
        <v>15</v>
      </c>
      <c r="E1179">
        <v>2023</v>
      </c>
      <c r="F1179" s="1" t="s">
        <v>548</v>
      </c>
      <c r="G1179" s="1" t="s">
        <v>3874</v>
      </c>
      <c r="H1179" s="1" t="s">
        <v>950</v>
      </c>
      <c r="I1179" s="1" t="s">
        <v>3875</v>
      </c>
      <c r="J1179" s="1" t="s">
        <v>20</v>
      </c>
      <c r="K1179" s="3">
        <v>19.920000000000002</v>
      </c>
      <c r="L1179">
        <v>4</v>
      </c>
      <c r="M1179" s="3">
        <v>79.680000000000007</v>
      </c>
      <c r="N1179" s="1" t="s">
        <v>6669</v>
      </c>
      <c r="O1179" s="1" t="s">
        <v>44</v>
      </c>
    </row>
    <row r="1180" spans="1:15" x14ac:dyDescent="0.3">
      <c r="A1180" s="1" t="s">
        <v>3876</v>
      </c>
      <c r="B1180" s="2">
        <v>45794</v>
      </c>
      <c r="C1180" s="1" t="s">
        <v>6673</v>
      </c>
      <c r="D1180" s="1" t="s">
        <v>46</v>
      </c>
      <c r="E1180">
        <v>2025</v>
      </c>
      <c r="F1180" s="1" t="s">
        <v>2661</v>
      </c>
      <c r="G1180" s="1" t="s">
        <v>3877</v>
      </c>
      <c r="H1180" s="1" t="s">
        <v>3878</v>
      </c>
      <c r="I1180" s="1" t="s">
        <v>3879</v>
      </c>
      <c r="J1180" s="1" t="s">
        <v>87</v>
      </c>
      <c r="K1180" s="3">
        <v>13.36</v>
      </c>
      <c r="L1180">
        <v>1</v>
      </c>
      <c r="M1180" s="3">
        <v>13.36</v>
      </c>
      <c r="N1180" s="1" t="s">
        <v>21</v>
      </c>
      <c r="O1180" s="1" t="s">
        <v>37</v>
      </c>
    </row>
    <row r="1181" spans="1:15" x14ac:dyDescent="0.3">
      <c r="A1181" s="1" t="s">
        <v>3880</v>
      </c>
      <c r="B1181" s="2">
        <v>45509</v>
      </c>
      <c r="C1181" s="1" t="s">
        <v>6667</v>
      </c>
      <c r="D1181" s="1" t="s">
        <v>90</v>
      </c>
      <c r="E1181">
        <v>2024</v>
      </c>
      <c r="F1181" s="1" t="s">
        <v>3881</v>
      </c>
      <c r="G1181" s="1" t="s">
        <v>3882</v>
      </c>
      <c r="H1181" s="1" t="s">
        <v>1301</v>
      </c>
      <c r="I1181" s="1" t="s">
        <v>3883</v>
      </c>
      <c r="J1181" s="1" t="s">
        <v>70</v>
      </c>
      <c r="K1181" s="3">
        <v>11.87</v>
      </c>
      <c r="L1181">
        <v>3</v>
      </c>
      <c r="M1181" s="3">
        <v>35.61</v>
      </c>
      <c r="N1181" s="1" t="s">
        <v>6669</v>
      </c>
      <c r="O1181" s="1" t="s">
        <v>52</v>
      </c>
    </row>
    <row r="1182" spans="1:15" x14ac:dyDescent="0.3">
      <c r="A1182" s="1" t="s">
        <v>3884</v>
      </c>
      <c r="B1182" s="2">
        <v>44900</v>
      </c>
      <c r="C1182" s="1" t="s">
        <v>6667</v>
      </c>
      <c r="D1182" s="1" t="s">
        <v>107</v>
      </c>
      <c r="E1182">
        <v>2022</v>
      </c>
      <c r="F1182" s="1" t="s">
        <v>3885</v>
      </c>
      <c r="G1182" s="1" t="s">
        <v>3886</v>
      </c>
      <c r="H1182" s="1" t="s">
        <v>633</v>
      </c>
      <c r="I1182" s="1" t="s">
        <v>634</v>
      </c>
      <c r="J1182" s="1" t="s">
        <v>20</v>
      </c>
      <c r="K1182" s="3">
        <v>10.86</v>
      </c>
      <c r="L1182">
        <v>3</v>
      </c>
      <c r="M1182" s="3">
        <v>32.58</v>
      </c>
      <c r="N1182" s="1" t="s">
        <v>6669</v>
      </c>
      <c r="O1182" s="1" t="s">
        <v>22</v>
      </c>
    </row>
    <row r="1183" spans="1:15" x14ac:dyDescent="0.3">
      <c r="A1183" s="1" t="s">
        <v>3887</v>
      </c>
      <c r="B1183" s="2">
        <v>45135</v>
      </c>
      <c r="C1183" s="1" t="s">
        <v>6668</v>
      </c>
      <c r="D1183" s="1" t="s">
        <v>32</v>
      </c>
      <c r="E1183">
        <v>2023</v>
      </c>
      <c r="F1183" s="1" t="s">
        <v>3888</v>
      </c>
      <c r="G1183" s="1" t="s">
        <v>3889</v>
      </c>
      <c r="H1183" s="1" t="s">
        <v>989</v>
      </c>
      <c r="I1183" s="1" t="s">
        <v>990</v>
      </c>
      <c r="J1183" s="1" t="s">
        <v>70</v>
      </c>
      <c r="K1183" s="3">
        <v>21.4</v>
      </c>
      <c r="L1183">
        <v>3</v>
      </c>
      <c r="M1183" s="3">
        <v>64.2</v>
      </c>
      <c r="N1183" s="1" t="s">
        <v>21</v>
      </c>
      <c r="O1183" s="1" t="s">
        <v>193</v>
      </c>
    </row>
    <row r="1184" spans="1:15" x14ac:dyDescent="0.3">
      <c r="A1184" s="1" t="s">
        <v>3890</v>
      </c>
      <c r="B1184" s="2">
        <v>45219</v>
      </c>
      <c r="C1184" s="1" t="s">
        <v>6668</v>
      </c>
      <c r="D1184" s="1" t="s">
        <v>133</v>
      </c>
      <c r="E1184">
        <v>2023</v>
      </c>
      <c r="F1184" s="1" t="s">
        <v>2006</v>
      </c>
      <c r="G1184" s="1" t="s">
        <v>3891</v>
      </c>
      <c r="H1184" s="1" t="s">
        <v>1862</v>
      </c>
      <c r="I1184" s="1" t="s">
        <v>1863</v>
      </c>
      <c r="J1184" s="1" t="s">
        <v>51</v>
      </c>
      <c r="K1184" s="3">
        <v>42.72</v>
      </c>
      <c r="L1184">
        <v>3</v>
      </c>
      <c r="M1184" s="3">
        <v>128.16</v>
      </c>
      <c r="N1184" s="1" t="s">
        <v>88</v>
      </c>
      <c r="O1184" s="1" t="s">
        <v>30</v>
      </c>
    </row>
    <row r="1185" spans="1:15" x14ac:dyDescent="0.3">
      <c r="A1185" s="1" t="s">
        <v>3894</v>
      </c>
      <c r="B1185" s="2">
        <v>45800</v>
      </c>
      <c r="C1185" s="1" t="s">
        <v>6668</v>
      </c>
      <c r="D1185" s="1" t="s">
        <v>46</v>
      </c>
      <c r="E1185">
        <v>2025</v>
      </c>
      <c r="F1185" s="1" t="s">
        <v>2285</v>
      </c>
      <c r="G1185" s="1" t="s">
        <v>2720</v>
      </c>
      <c r="H1185" s="1" t="s">
        <v>1812</v>
      </c>
      <c r="I1185" s="1" t="s">
        <v>1813</v>
      </c>
      <c r="J1185" s="1" t="s">
        <v>70</v>
      </c>
      <c r="K1185" s="3">
        <v>40.130000000000003</v>
      </c>
      <c r="L1185">
        <v>2</v>
      </c>
      <c r="M1185" s="3">
        <v>80.260000000000005</v>
      </c>
      <c r="N1185" s="1" t="s">
        <v>6669</v>
      </c>
      <c r="O1185" s="1" t="s">
        <v>193</v>
      </c>
    </row>
    <row r="1186" spans="1:15" x14ac:dyDescent="0.3">
      <c r="A1186" s="1" t="s">
        <v>3895</v>
      </c>
      <c r="B1186" s="2">
        <v>45374</v>
      </c>
      <c r="C1186" s="1" t="s">
        <v>6673</v>
      </c>
      <c r="D1186" s="1" t="s">
        <v>15</v>
      </c>
      <c r="E1186">
        <v>2024</v>
      </c>
      <c r="F1186" s="1" t="s">
        <v>211</v>
      </c>
      <c r="G1186" s="1" t="s">
        <v>212</v>
      </c>
      <c r="H1186" s="1" t="s">
        <v>166</v>
      </c>
      <c r="I1186" s="1" t="s">
        <v>167</v>
      </c>
      <c r="J1186" s="1" t="s">
        <v>20</v>
      </c>
      <c r="K1186" s="3">
        <v>47.44</v>
      </c>
      <c r="L1186">
        <v>2</v>
      </c>
      <c r="M1186" s="3">
        <v>94.88</v>
      </c>
      <c r="N1186" s="1" t="s">
        <v>6669</v>
      </c>
      <c r="O1186" s="1" t="s">
        <v>22</v>
      </c>
    </row>
    <row r="1187" spans="1:15" x14ac:dyDescent="0.3">
      <c r="A1187" s="1" t="s">
        <v>3896</v>
      </c>
      <c r="B1187" s="2">
        <v>45024</v>
      </c>
      <c r="C1187" s="1" t="s">
        <v>6673</v>
      </c>
      <c r="D1187" s="1" t="s">
        <v>82</v>
      </c>
      <c r="E1187">
        <v>2023</v>
      </c>
      <c r="F1187" s="1" t="s">
        <v>3897</v>
      </c>
      <c r="G1187" s="1" t="s">
        <v>3898</v>
      </c>
      <c r="H1187" s="1" t="s">
        <v>393</v>
      </c>
      <c r="I1187" s="1" t="s">
        <v>3184</v>
      </c>
      <c r="J1187" s="1" t="s">
        <v>20</v>
      </c>
      <c r="K1187" s="3">
        <v>42.42</v>
      </c>
      <c r="L1187">
        <v>2</v>
      </c>
      <c r="M1187" s="3">
        <v>84.84</v>
      </c>
      <c r="N1187" s="1" t="s">
        <v>6669</v>
      </c>
      <c r="O1187" s="1" t="s">
        <v>193</v>
      </c>
    </row>
    <row r="1188" spans="1:15" x14ac:dyDescent="0.3">
      <c r="A1188" s="1" t="s">
        <v>3899</v>
      </c>
      <c r="B1188" s="2">
        <v>45576</v>
      </c>
      <c r="C1188" s="1" t="s">
        <v>6668</v>
      </c>
      <c r="D1188" s="1" t="s">
        <v>133</v>
      </c>
      <c r="E1188">
        <v>2024</v>
      </c>
      <c r="F1188" s="1" t="s">
        <v>260</v>
      </c>
      <c r="G1188" s="1" t="s">
        <v>261</v>
      </c>
      <c r="H1188" s="1" t="s">
        <v>411</v>
      </c>
      <c r="I1188" s="1" t="s">
        <v>412</v>
      </c>
      <c r="J1188" s="1" t="s">
        <v>87</v>
      </c>
      <c r="K1188" s="3">
        <v>36.729999999999997</v>
      </c>
      <c r="L1188">
        <v>4</v>
      </c>
      <c r="M1188" s="3">
        <v>146.91999999999999</v>
      </c>
      <c r="N1188" s="1" t="s">
        <v>21</v>
      </c>
      <c r="O1188" s="1" t="s">
        <v>37</v>
      </c>
    </row>
    <row r="1189" spans="1:15" x14ac:dyDescent="0.3">
      <c r="A1189" s="1" t="s">
        <v>3900</v>
      </c>
      <c r="B1189" s="2">
        <v>45472</v>
      </c>
      <c r="C1189" s="1" t="s">
        <v>6673</v>
      </c>
      <c r="D1189" s="1" t="s">
        <v>24</v>
      </c>
      <c r="E1189">
        <v>2024</v>
      </c>
      <c r="F1189" s="1" t="s">
        <v>666</v>
      </c>
      <c r="G1189" s="1" t="s">
        <v>3335</v>
      </c>
      <c r="H1189" s="1" t="s">
        <v>3258</v>
      </c>
      <c r="I1189" s="1" t="s">
        <v>3259</v>
      </c>
      <c r="J1189" s="1" t="s">
        <v>87</v>
      </c>
      <c r="K1189" s="3">
        <v>41.51</v>
      </c>
      <c r="L1189">
        <v>1</v>
      </c>
      <c r="M1189" s="3">
        <v>41.51</v>
      </c>
      <c r="N1189" s="1" t="s">
        <v>29</v>
      </c>
      <c r="O1189" s="1" t="s">
        <v>30</v>
      </c>
    </row>
    <row r="1190" spans="1:15" x14ac:dyDescent="0.3">
      <c r="A1190" s="1" t="s">
        <v>3901</v>
      </c>
      <c r="B1190" s="2">
        <v>45351</v>
      </c>
      <c r="C1190" s="1" t="s">
        <v>6672</v>
      </c>
      <c r="D1190" s="1" t="s">
        <v>39</v>
      </c>
      <c r="E1190">
        <v>2024</v>
      </c>
      <c r="F1190" s="1" t="s">
        <v>1691</v>
      </c>
      <c r="G1190" s="1" t="s">
        <v>1692</v>
      </c>
      <c r="H1190" s="1" t="s">
        <v>2272</v>
      </c>
      <c r="I1190" s="1" t="s">
        <v>3902</v>
      </c>
      <c r="J1190" s="1" t="s">
        <v>20</v>
      </c>
      <c r="K1190" s="3">
        <v>29.1</v>
      </c>
      <c r="L1190">
        <v>2</v>
      </c>
      <c r="M1190" s="3">
        <v>58.2</v>
      </c>
      <c r="N1190" s="1" t="s">
        <v>6669</v>
      </c>
      <c r="O1190" s="1" t="s">
        <v>22</v>
      </c>
    </row>
    <row r="1191" spans="1:15" x14ac:dyDescent="0.3">
      <c r="A1191" s="1" t="s">
        <v>3903</v>
      </c>
      <c r="B1191" s="2">
        <v>45806</v>
      </c>
      <c r="C1191" s="1" t="s">
        <v>6672</v>
      </c>
      <c r="D1191" s="1" t="s">
        <v>46</v>
      </c>
      <c r="E1191">
        <v>2025</v>
      </c>
      <c r="F1191" s="1" t="s">
        <v>982</v>
      </c>
      <c r="G1191" s="1" t="s">
        <v>3013</v>
      </c>
      <c r="H1191" s="1" t="s">
        <v>2019</v>
      </c>
      <c r="I1191" s="1" t="s">
        <v>2917</v>
      </c>
      <c r="J1191" s="1" t="s">
        <v>51</v>
      </c>
      <c r="K1191" s="3">
        <v>40.9</v>
      </c>
      <c r="L1191">
        <v>5</v>
      </c>
      <c r="M1191" s="3">
        <v>204.5</v>
      </c>
      <c r="N1191" s="1" t="s">
        <v>29</v>
      </c>
      <c r="O1191" s="1" t="s">
        <v>37</v>
      </c>
    </row>
    <row r="1192" spans="1:15" x14ac:dyDescent="0.3">
      <c r="A1192" s="1" t="s">
        <v>3904</v>
      </c>
      <c r="B1192" s="2">
        <v>45450</v>
      </c>
      <c r="C1192" s="1" t="s">
        <v>6668</v>
      </c>
      <c r="D1192" s="1" t="s">
        <v>24</v>
      </c>
      <c r="E1192">
        <v>2024</v>
      </c>
      <c r="F1192" s="1" t="s">
        <v>961</v>
      </c>
      <c r="G1192" s="1" t="s">
        <v>962</v>
      </c>
      <c r="H1192" s="1" t="s">
        <v>3905</v>
      </c>
      <c r="I1192" s="1" t="s">
        <v>3906</v>
      </c>
      <c r="J1192" s="1" t="s">
        <v>20</v>
      </c>
      <c r="K1192" s="3">
        <v>11.61</v>
      </c>
      <c r="L1192">
        <v>1</v>
      </c>
      <c r="M1192" s="3">
        <v>11.61</v>
      </c>
      <c r="N1192" s="1" t="s">
        <v>21</v>
      </c>
      <c r="O1192" s="1" t="s">
        <v>22</v>
      </c>
    </row>
    <row r="1193" spans="1:15" x14ac:dyDescent="0.3">
      <c r="A1193" s="1" t="s">
        <v>3907</v>
      </c>
      <c r="B1193" s="2">
        <v>45095</v>
      </c>
      <c r="C1193" s="1" t="s">
        <v>6666</v>
      </c>
      <c r="D1193" s="1" t="s">
        <v>24</v>
      </c>
      <c r="E1193">
        <v>2023</v>
      </c>
      <c r="F1193" s="1" t="s">
        <v>611</v>
      </c>
      <c r="G1193" s="1" t="s">
        <v>3119</v>
      </c>
      <c r="H1193" s="1" t="s">
        <v>3425</v>
      </c>
      <c r="I1193" s="1" t="s">
        <v>3603</v>
      </c>
      <c r="J1193" s="1" t="s">
        <v>51</v>
      </c>
      <c r="K1193" s="3">
        <v>19.46</v>
      </c>
      <c r="L1193">
        <v>3</v>
      </c>
      <c r="M1193" s="3">
        <v>58.38</v>
      </c>
      <c r="N1193" s="1" t="s">
        <v>21</v>
      </c>
      <c r="O1193" s="1" t="s">
        <v>37</v>
      </c>
    </row>
    <row r="1194" spans="1:15" x14ac:dyDescent="0.3">
      <c r="A1194" s="1" t="s">
        <v>3908</v>
      </c>
      <c r="B1194" s="2">
        <v>45119</v>
      </c>
      <c r="C1194" s="1" t="s">
        <v>6670</v>
      </c>
      <c r="D1194" s="1" t="s">
        <v>32</v>
      </c>
      <c r="E1194">
        <v>2023</v>
      </c>
      <c r="F1194" s="1" t="s">
        <v>335</v>
      </c>
      <c r="G1194" s="1" t="s">
        <v>1811</v>
      </c>
      <c r="H1194" s="1" t="s">
        <v>2697</v>
      </c>
      <c r="I1194" s="1" t="s">
        <v>2939</v>
      </c>
      <c r="J1194" s="1" t="s">
        <v>51</v>
      </c>
      <c r="K1194" s="3">
        <v>14.26</v>
      </c>
      <c r="L1194">
        <v>4</v>
      </c>
      <c r="M1194" s="3">
        <v>57.04</v>
      </c>
      <c r="N1194" s="1" t="s">
        <v>21</v>
      </c>
      <c r="O1194" s="1" t="s">
        <v>95</v>
      </c>
    </row>
    <row r="1195" spans="1:15" x14ac:dyDescent="0.3">
      <c r="A1195" s="1" t="s">
        <v>3909</v>
      </c>
      <c r="B1195" s="2">
        <v>45597</v>
      </c>
      <c r="C1195" s="1" t="s">
        <v>6668</v>
      </c>
      <c r="D1195" s="1" t="s">
        <v>54</v>
      </c>
      <c r="E1195">
        <v>2024</v>
      </c>
      <c r="F1195" s="1" t="s">
        <v>1043</v>
      </c>
      <c r="G1195" s="1" t="s">
        <v>1044</v>
      </c>
      <c r="H1195" s="1" t="s">
        <v>3149</v>
      </c>
      <c r="I1195" s="1" t="s">
        <v>3150</v>
      </c>
      <c r="J1195" s="1" t="s">
        <v>70</v>
      </c>
      <c r="K1195" s="3">
        <v>21.61</v>
      </c>
      <c r="L1195">
        <v>5</v>
      </c>
      <c r="M1195" s="3">
        <v>108.05</v>
      </c>
      <c r="N1195" s="1" t="s">
        <v>88</v>
      </c>
      <c r="O1195" s="1" t="s">
        <v>30</v>
      </c>
    </row>
    <row r="1196" spans="1:15" x14ac:dyDescent="0.3">
      <c r="A1196" s="1" t="s">
        <v>3910</v>
      </c>
      <c r="B1196" s="2">
        <v>45481</v>
      </c>
      <c r="C1196" s="1" t="s">
        <v>6667</v>
      </c>
      <c r="D1196" s="1" t="s">
        <v>32</v>
      </c>
      <c r="E1196">
        <v>2024</v>
      </c>
      <c r="F1196" s="1" t="s">
        <v>2277</v>
      </c>
      <c r="G1196" s="1" t="s">
        <v>2278</v>
      </c>
      <c r="H1196" s="1" t="s">
        <v>3597</v>
      </c>
      <c r="I1196" s="1" t="s">
        <v>3598</v>
      </c>
      <c r="J1196" s="1" t="s">
        <v>20</v>
      </c>
      <c r="K1196" s="3">
        <v>42.24</v>
      </c>
      <c r="L1196">
        <v>2</v>
      </c>
      <c r="M1196" s="3">
        <v>84.48</v>
      </c>
      <c r="N1196" s="1" t="s">
        <v>21</v>
      </c>
      <c r="O1196" s="1" t="s">
        <v>22</v>
      </c>
    </row>
    <row r="1197" spans="1:15" x14ac:dyDescent="0.3">
      <c r="A1197" s="1" t="s">
        <v>3911</v>
      </c>
      <c r="B1197" s="2">
        <v>45822</v>
      </c>
      <c r="C1197" s="1" t="s">
        <v>6673</v>
      </c>
      <c r="D1197" s="1" t="s">
        <v>24</v>
      </c>
      <c r="E1197">
        <v>2025</v>
      </c>
      <c r="F1197" s="1" t="s">
        <v>992</v>
      </c>
      <c r="G1197" s="1" t="s">
        <v>2569</v>
      </c>
      <c r="H1197" s="1" t="s">
        <v>3912</v>
      </c>
      <c r="I1197" s="1" t="s">
        <v>3913</v>
      </c>
      <c r="J1197" s="1" t="s">
        <v>20</v>
      </c>
      <c r="K1197" s="3">
        <v>15.94</v>
      </c>
      <c r="L1197">
        <v>5</v>
      </c>
      <c r="M1197" s="3">
        <v>79.7</v>
      </c>
      <c r="N1197" s="1" t="s">
        <v>6669</v>
      </c>
      <c r="O1197" s="1" t="s">
        <v>80</v>
      </c>
    </row>
    <row r="1198" spans="1:15" x14ac:dyDescent="0.3">
      <c r="A1198" s="1" t="s">
        <v>3914</v>
      </c>
      <c r="B1198" s="2">
        <v>45114</v>
      </c>
      <c r="C1198" s="1" t="s">
        <v>6668</v>
      </c>
      <c r="D1198" s="1" t="s">
        <v>32</v>
      </c>
      <c r="E1198">
        <v>2023</v>
      </c>
      <c r="F1198" s="1" t="s">
        <v>3915</v>
      </c>
      <c r="G1198" s="1" t="s">
        <v>3916</v>
      </c>
      <c r="H1198" s="1" t="s">
        <v>1856</v>
      </c>
      <c r="I1198" s="1" t="s">
        <v>3917</v>
      </c>
      <c r="J1198" s="1" t="s">
        <v>20</v>
      </c>
      <c r="K1198" s="3">
        <v>28.3</v>
      </c>
      <c r="L1198">
        <v>3</v>
      </c>
      <c r="M1198" s="3">
        <v>84.9</v>
      </c>
      <c r="N1198" s="1" t="s">
        <v>29</v>
      </c>
      <c r="O1198" s="1" t="s">
        <v>22</v>
      </c>
    </row>
    <row r="1199" spans="1:15" x14ac:dyDescent="0.3">
      <c r="A1199" s="1" t="s">
        <v>3918</v>
      </c>
      <c r="B1199" s="2">
        <v>45492</v>
      </c>
      <c r="C1199" s="1" t="s">
        <v>6668</v>
      </c>
      <c r="D1199" s="1" t="s">
        <v>32</v>
      </c>
      <c r="E1199">
        <v>2024</v>
      </c>
      <c r="F1199" s="1" t="s">
        <v>3919</v>
      </c>
      <c r="G1199" s="1" t="s">
        <v>3920</v>
      </c>
      <c r="H1199" s="1" t="s">
        <v>905</v>
      </c>
      <c r="I1199" s="1" t="s">
        <v>3868</v>
      </c>
      <c r="J1199" s="1" t="s">
        <v>51</v>
      </c>
      <c r="K1199" s="3">
        <v>21.4</v>
      </c>
      <c r="L1199">
        <v>1</v>
      </c>
      <c r="M1199" s="3">
        <v>21.4</v>
      </c>
      <c r="N1199" s="1" t="s">
        <v>21</v>
      </c>
      <c r="O1199" s="1" t="s">
        <v>44</v>
      </c>
    </row>
    <row r="1200" spans="1:15" x14ac:dyDescent="0.3">
      <c r="A1200" s="1" t="s">
        <v>3921</v>
      </c>
      <c r="B1200" s="2">
        <v>45534</v>
      </c>
      <c r="C1200" s="1" t="s">
        <v>6668</v>
      </c>
      <c r="D1200" s="1" t="s">
        <v>90</v>
      </c>
      <c r="E1200">
        <v>2024</v>
      </c>
      <c r="F1200" s="1" t="s">
        <v>2143</v>
      </c>
      <c r="G1200" s="1" t="s">
        <v>2657</v>
      </c>
      <c r="H1200" s="1" t="s">
        <v>3791</v>
      </c>
      <c r="I1200" s="1" t="s">
        <v>3922</v>
      </c>
      <c r="J1200" s="1" t="s">
        <v>20</v>
      </c>
      <c r="K1200" s="3">
        <v>11.14</v>
      </c>
      <c r="L1200">
        <v>2</v>
      </c>
      <c r="M1200" s="3">
        <v>22.28</v>
      </c>
      <c r="N1200" s="1" t="s">
        <v>6669</v>
      </c>
      <c r="O1200" s="1" t="s">
        <v>80</v>
      </c>
    </row>
    <row r="1201" spans="1:15" x14ac:dyDescent="0.3">
      <c r="A1201" s="1" t="s">
        <v>3923</v>
      </c>
      <c r="B1201" s="2">
        <v>44812</v>
      </c>
      <c r="C1201" s="1" t="s">
        <v>6672</v>
      </c>
      <c r="D1201" s="1" t="s">
        <v>60</v>
      </c>
      <c r="E1201">
        <v>2022</v>
      </c>
      <c r="F1201" s="1" t="s">
        <v>3924</v>
      </c>
      <c r="G1201" s="1" t="s">
        <v>3925</v>
      </c>
      <c r="H1201" s="1" t="s">
        <v>1243</v>
      </c>
      <c r="I1201" s="1" t="s">
        <v>2087</v>
      </c>
      <c r="J1201" s="1" t="s">
        <v>87</v>
      </c>
      <c r="K1201" s="3">
        <v>37.93</v>
      </c>
      <c r="L1201">
        <v>4</v>
      </c>
      <c r="M1201" s="3">
        <v>151.72</v>
      </c>
      <c r="N1201" s="1" t="s">
        <v>6669</v>
      </c>
      <c r="O1201" s="1" t="s">
        <v>80</v>
      </c>
    </row>
    <row r="1202" spans="1:15" x14ac:dyDescent="0.3">
      <c r="A1202" s="1" t="s">
        <v>3926</v>
      </c>
      <c r="B1202" s="2">
        <v>45508</v>
      </c>
      <c r="C1202" s="1" t="s">
        <v>6666</v>
      </c>
      <c r="D1202" s="1" t="s">
        <v>90</v>
      </c>
      <c r="E1202">
        <v>2024</v>
      </c>
      <c r="F1202" s="1" t="s">
        <v>226</v>
      </c>
      <c r="G1202" s="1" t="s">
        <v>3927</v>
      </c>
      <c r="H1202" s="1" t="s">
        <v>851</v>
      </c>
      <c r="I1202" s="1" t="s">
        <v>3928</v>
      </c>
      <c r="J1202" s="1" t="s">
        <v>20</v>
      </c>
      <c r="K1202" s="3">
        <v>32.700000000000003</v>
      </c>
      <c r="L1202">
        <v>1</v>
      </c>
      <c r="M1202" s="3">
        <v>32.700000000000003</v>
      </c>
      <c r="N1202" s="1" t="s">
        <v>21</v>
      </c>
      <c r="O1202" s="1" t="s">
        <v>37</v>
      </c>
    </row>
    <row r="1203" spans="1:15" x14ac:dyDescent="0.3">
      <c r="A1203" s="1" t="s">
        <v>3929</v>
      </c>
      <c r="B1203" s="2">
        <v>45324</v>
      </c>
      <c r="C1203" s="1" t="s">
        <v>6668</v>
      </c>
      <c r="D1203" s="1" t="s">
        <v>39</v>
      </c>
      <c r="E1203">
        <v>2024</v>
      </c>
      <c r="F1203" s="1" t="s">
        <v>458</v>
      </c>
      <c r="G1203" s="1" t="s">
        <v>459</v>
      </c>
      <c r="H1203" s="1" t="s">
        <v>3930</v>
      </c>
      <c r="I1203" s="1" t="s">
        <v>3931</v>
      </c>
      <c r="J1203" s="1" t="s">
        <v>20</v>
      </c>
      <c r="K1203" s="3">
        <v>23.52</v>
      </c>
      <c r="L1203">
        <v>1</v>
      </c>
      <c r="M1203" s="3">
        <v>23.52</v>
      </c>
      <c r="N1203" s="1" t="s">
        <v>6669</v>
      </c>
      <c r="O1203" s="1" t="s">
        <v>22</v>
      </c>
    </row>
    <row r="1204" spans="1:15" x14ac:dyDescent="0.3">
      <c r="A1204" s="1" t="s">
        <v>3932</v>
      </c>
      <c r="B1204" s="2">
        <v>45575</v>
      </c>
      <c r="C1204" s="1" t="s">
        <v>6672</v>
      </c>
      <c r="D1204" s="1" t="s">
        <v>133</v>
      </c>
      <c r="E1204">
        <v>2024</v>
      </c>
      <c r="F1204" s="1" t="s">
        <v>260</v>
      </c>
      <c r="G1204" s="1" t="s">
        <v>261</v>
      </c>
      <c r="H1204" s="1" t="s">
        <v>3933</v>
      </c>
      <c r="I1204" s="1" t="s">
        <v>3934</v>
      </c>
      <c r="J1204" s="1" t="s">
        <v>20</v>
      </c>
      <c r="K1204" s="3">
        <v>45.57</v>
      </c>
      <c r="L1204">
        <v>2</v>
      </c>
      <c r="M1204" s="3">
        <v>91.14</v>
      </c>
      <c r="N1204" s="1" t="s">
        <v>6669</v>
      </c>
      <c r="O1204" s="1" t="s">
        <v>44</v>
      </c>
    </row>
    <row r="1205" spans="1:15" x14ac:dyDescent="0.3">
      <c r="A1205" s="1" t="s">
        <v>3935</v>
      </c>
      <c r="B1205" s="2">
        <v>45588</v>
      </c>
      <c r="C1205" s="1" t="s">
        <v>6670</v>
      </c>
      <c r="D1205" s="1" t="s">
        <v>133</v>
      </c>
      <c r="E1205">
        <v>2024</v>
      </c>
      <c r="F1205" s="1" t="s">
        <v>433</v>
      </c>
      <c r="G1205" s="1" t="s">
        <v>3936</v>
      </c>
      <c r="H1205" s="1" t="s">
        <v>2096</v>
      </c>
      <c r="I1205" s="1" t="s">
        <v>2097</v>
      </c>
      <c r="J1205" s="1" t="s">
        <v>20</v>
      </c>
      <c r="K1205" s="3">
        <v>15.24</v>
      </c>
      <c r="L1205">
        <v>3</v>
      </c>
      <c r="M1205" s="3">
        <v>45.72</v>
      </c>
      <c r="N1205" s="1" t="s">
        <v>6669</v>
      </c>
      <c r="O1205" s="1" t="s">
        <v>80</v>
      </c>
    </row>
    <row r="1206" spans="1:15" x14ac:dyDescent="0.3">
      <c r="A1206" s="1" t="s">
        <v>3937</v>
      </c>
      <c r="B1206" s="2">
        <v>45387</v>
      </c>
      <c r="C1206" s="1" t="s">
        <v>6668</v>
      </c>
      <c r="D1206" s="1" t="s">
        <v>82</v>
      </c>
      <c r="E1206">
        <v>2024</v>
      </c>
      <c r="F1206" s="1" t="s">
        <v>1035</v>
      </c>
      <c r="G1206" s="1" t="s">
        <v>1924</v>
      </c>
      <c r="H1206" s="1" t="s">
        <v>2079</v>
      </c>
      <c r="I1206" s="1" t="s">
        <v>2080</v>
      </c>
      <c r="J1206" s="1" t="s">
        <v>51</v>
      </c>
      <c r="K1206" s="3">
        <v>21.46</v>
      </c>
      <c r="L1206">
        <v>2</v>
      </c>
      <c r="M1206" s="3">
        <v>42.92</v>
      </c>
      <c r="N1206" s="1" t="s">
        <v>29</v>
      </c>
      <c r="O1206" s="1" t="s">
        <v>30</v>
      </c>
    </row>
    <row r="1207" spans="1:15" x14ac:dyDescent="0.3">
      <c r="A1207" s="1" t="s">
        <v>3938</v>
      </c>
      <c r="B1207" s="2">
        <v>45641</v>
      </c>
      <c r="C1207" s="1" t="s">
        <v>6666</v>
      </c>
      <c r="D1207" s="1" t="s">
        <v>107</v>
      </c>
      <c r="E1207">
        <v>2024</v>
      </c>
      <c r="F1207" s="1" t="s">
        <v>1942</v>
      </c>
      <c r="G1207" s="1" t="s">
        <v>3939</v>
      </c>
      <c r="H1207" s="1" t="s">
        <v>1755</v>
      </c>
      <c r="I1207" s="1" t="s">
        <v>3940</v>
      </c>
      <c r="J1207" s="1" t="s">
        <v>20</v>
      </c>
      <c r="K1207" s="3">
        <v>23.93</v>
      </c>
      <c r="L1207">
        <v>5</v>
      </c>
      <c r="M1207" s="3">
        <v>119.65</v>
      </c>
      <c r="N1207" s="1" t="s">
        <v>88</v>
      </c>
      <c r="O1207" s="1" t="s">
        <v>30</v>
      </c>
    </row>
    <row r="1208" spans="1:15" x14ac:dyDescent="0.3">
      <c r="A1208" s="1" t="s">
        <v>3941</v>
      </c>
      <c r="B1208" s="2">
        <v>45310</v>
      </c>
      <c r="C1208" s="1" t="s">
        <v>6668</v>
      </c>
      <c r="D1208" s="1" t="s">
        <v>210</v>
      </c>
      <c r="E1208">
        <v>2024</v>
      </c>
      <c r="F1208" s="1" t="s">
        <v>3942</v>
      </c>
      <c r="G1208" s="1" t="s">
        <v>3943</v>
      </c>
      <c r="H1208" s="1" t="s">
        <v>1879</v>
      </c>
      <c r="I1208" s="1" t="s">
        <v>1880</v>
      </c>
      <c r="J1208" s="1" t="s">
        <v>70</v>
      </c>
      <c r="K1208" s="3">
        <v>20.41</v>
      </c>
      <c r="L1208">
        <v>4</v>
      </c>
      <c r="M1208" s="3">
        <v>81.64</v>
      </c>
      <c r="N1208" s="1" t="s">
        <v>21</v>
      </c>
      <c r="O1208" s="1" t="s">
        <v>80</v>
      </c>
    </row>
    <row r="1209" spans="1:15" x14ac:dyDescent="0.3">
      <c r="A1209" s="1" t="s">
        <v>3944</v>
      </c>
      <c r="B1209" s="2">
        <v>44840</v>
      </c>
      <c r="C1209" s="1" t="s">
        <v>6672</v>
      </c>
      <c r="D1209" s="1" t="s">
        <v>133</v>
      </c>
      <c r="E1209">
        <v>2022</v>
      </c>
      <c r="F1209" s="1" t="s">
        <v>2477</v>
      </c>
      <c r="G1209" s="1" t="s">
        <v>2478</v>
      </c>
      <c r="H1209" s="1" t="s">
        <v>2382</v>
      </c>
      <c r="I1209" s="1" t="s">
        <v>2383</v>
      </c>
      <c r="J1209" s="1" t="s">
        <v>70</v>
      </c>
      <c r="K1209" s="3">
        <v>40.06</v>
      </c>
      <c r="L1209">
        <v>2</v>
      </c>
      <c r="M1209" s="3">
        <v>80.12</v>
      </c>
      <c r="N1209" s="1" t="s">
        <v>21</v>
      </c>
      <c r="O1209" s="1" t="s">
        <v>80</v>
      </c>
    </row>
    <row r="1210" spans="1:15" x14ac:dyDescent="0.3">
      <c r="A1210" s="1" t="s">
        <v>3945</v>
      </c>
      <c r="B1210" s="2">
        <v>45100</v>
      </c>
      <c r="C1210" s="1" t="s">
        <v>6668</v>
      </c>
      <c r="D1210" s="1" t="s">
        <v>24</v>
      </c>
      <c r="E1210">
        <v>2023</v>
      </c>
      <c r="F1210" s="1" t="s">
        <v>732</v>
      </c>
      <c r="G1210" s="1" t="s">
        <v>2520</v>
      </c>
      <c r="H1210" s="1" t="s">
        <v>1953</v>
      </c>
      <c r="I1210" s="1" t="s">
        <v>1954</v>
      </c>
      <c r="J1210" s="1" t="s">
        <v>87</v>
      </c>
      <c r="K1210" s="3">
        <v>40.28</v>
      </c>
      <c r="L1210">
        <v>2</v>
      </c>
      <c r="M1210" s="3">
        <v>80.56</v>
      </c>
      <c r="N1210" s="1" t="s">
        <v>21</v>
      </c>
      <c r="O1210" s="1" t="s">
        <v>95</v>
      </c>
    </row>
    <row r="1211" spans="1:15" x14ac:dyDescent="0.3">
      <c r="A1211" s="1" t="s">
        <v>3946</v>
      </c>
      <c r="B1211" s="2">
        <v>44998</v>
      </c>
      <c r="C1211" s="1" t="s">
        <v>6667</v>
      </c>
      <c r="D1211" s="1" t="s">
        <v>15</v>
      </c>
      <c r="E1211">
        <v>2023</v>
      </c>
      <c r="F1211" s="1" t="s">
        <v>3033</v>
      </c>
      <c r="G1211" s="1" t="s">
        <v>3391</v>
      </c>
      <c r="H1211" s="1" t="s">
        <v>146</v>
      </c>
      <c r="I1211" s="1" t="s">
        <v>147</v>
      </c>
      <c r="J1211" s="1" t="s">
        <v>87</v>
      </c>
      <c r="K1211" s="3">
        <v>47.33</v>
      </c>
      <c r="L1211">
        <v>4</v>
      </c>
      <c r="M1211" s="3">
        <v>189.32</v>
      </c>
      <c r="N1211" s="1" t="s">
        <v>88</v>
      </c>
      <c r="O1211" s="1" t="s">
        <v>44</v>
      </c>
    </row>
    <row r="1212" spans="1:15" x14ac:dyDescent="0.3">
      <c r="A1212" s="1" t="s">
        <v>3947</v>
      </c>
      <c r="B1212" s="2">
        <v>45783</v>
      </c>
      <c r="C1212" s="1" t="s">
        <v>6671</v>
      </c>
      <c r="D1212" s="1" t="s">
        <v>46</v>
      </c>
      <c r="E1212">
        <v>2025</v>
      </c>
      <c r="F1212" s="1" t="s">
        <v>3262</v>
      </c>
      <c r="G1212" s="1" t="s">
        <v>3662</v>
      </c>
      <c r="H1212" s="1" t="s">
        <v>3250</v>
      </c>
      <c r="I1212" s="1" t="s">
        <v>3251</v>
      </c>
      <c r="J1212" s="1" t="s">
        <v>20</v>
      </c>
      <c r="K1212" s="3">
        <v>28.64</v>
      </c>
      <c r="L1212">
        <v>4</v>
      </c>
      <c r="M1212" s="3">
        <v>114.56</v>
      </c>
      <c r="N1212" s="1" t="s">
        <v>21</v>
      </c>
      <c r="O1212" s="1" t="s">
        <v>37</v>
      </c>
    </row>
    <row r="1213" spans="1:15" x14ac:dyDescent="0.3">
      <c r="A1213" s="1" t="s">
        <v>3948</v>
      </c>
      <c r="B1213" s="2">
        <v>45612</v>
      </c>
      <c r="C1213" s="1" t="s">
        <v>6673</v>
      </c>
      <c r="D1213" s="1" t="s">
        <v>54</v>
      </c>
      <c r="E1213">
        <v>2024</v>
      </c>
      <c r="F1213" s="1" t="s">
        <v>3584</v>
      </c>
      <c r="G1213" s="1" t="s">
        <v>3585</v>
      </c>
      <c r="H1213" s="1" t="s">
        <v>811</v>
      </c>
      <c r="I1213" s="1" t="s">
        <v>3949</v>
      </c>
      <c r="J1213" s="1" t="s">
        <v>70</v>
      </c>
      <c r="K1213" s="3">
        <v>24.02</v>
      </c>
      <c r="L1213">
        <v>1</v>
      </c>
      <c r="M1213" s="3">
        <v>24.02</v>
      </c>
      <c r="N1213" s="1" t="s">
        <v>21</v>
      </c>
      <c r="O1213" s="1" t="s">
        <v>80</v>
      </c>
    </row>
    <row r="1214" spans="1:15" x14ac:dyDescent="0.3">
      <c r="A1214" s="1" t="s">
        <v>3950</v>
      </c>
      <c r="B1214" s="2">
        <v>45245</v>
      </c>
      <c r="C1214" s="1" t="s">
        <v>6670</v>
      </c>
      <c r="D1214" s="1" t="s">
        <v>54</v>
      </c>
      <c r="E1214">
        <v>2023</v>
      </c>
      <c r="F1214" s="1" t="s">
        <v>3109</v>
      </c>
      <c r="G1214" s="1" t="s">
        <v>3951</v>
      </c>
      <c r="H1214" s="1" t="s">
        <v>3952</v>
      </c>
      <c r="I1214" s="1" t="s">
        <v>3953</v>
      </c>
      <c r="J1214" s="1" t="s">
        <v>20</v>
      </c>
      <c r="K1214" s="3">
        <v>43.57</v>
      </c>
      <c r="L1214">
        <v>2</v>
      </c>
      <c r="M1214" s="3">
        <v>87.14</v>
      </c>
      <c r="N1214" s="1" t="s">
        <v>29</v>
      </c>
      <c r="O1214" s="1" t="s">
        <v>22</v>
      </c>
    </row>
    <row r="1215" spans="1:15" x14ac:dyDescent="0.3">
      <c r="A1215" s="1" t="s">
        <v>3954</v>
      </c>
      <c r="B1215" s="2">
        <v>45693</v>
      </c>
      <c r="C1215" s="1" t="s">
        <v>6670</v>
      </c>
      <c r="D1215" s="1" t="s">
        <v>39</v>
      </c>
      <c r="E1215">
        <v>2025</v>
      </c>
      <c r="F1215" s="1" t="s">
        <v>690</v>
      </c>
      <c r="G1215" s="1" t="s">
        <v>3955</v>
      </c>
      <c r="H1215" s="1" t="s">
        <v>3253</v>
      </c>
      <c r="I1215" s="1" t="s">
        <v>3254</v>
      </c>
      <c r="J1215" s="1" t="s">
        <v>70</v>
      </c>
      <c r="K1215" s="3">
        <v>22.09</v>
      </c>
      <c r="L1215">
        <v>4</v>
      </c>
      <c r="M1215" s="3">
        <v>88.36</v>
      </c>
      <c r="N1215" s="1" t="s">
        <v>29</v>
      </c>
      <c r="O1215" s="1" t="s">
        <v>37</v>
      </c>
    </row>
    <row r="1216" spans="1:15" x14ac:dyDescent="0.3">
      <c r="A1216" s="1" t="s">
        <v>3956</v>
      </c>
      <c r="B1216" s="2">
        <v>44961</v>
      </c>
      <c r="C1216" s="1" t="s">
        <v>6673</v>
      </c>
      <c r="D1216" s="1" t="s">
        <v>39</v>
      </c>
      <c r="E1216">
        <v>2023</v>
      </c>
      <c r="F1216" s="1" t="s">
        <v>2422</v>
      </c>
      <c r="G1216" s="1" t="s">
        <v>2423</v>
      </c>
      <c r="H1216" s="1" t="s">
        <v>2900</v>
      </c>
      <c r="I1216" s="1" t="s">
        <v>2901</v>
      </c>
      <c r="J1216" s="1" t="s">
        <v>70</v>
      </c>
      <c r="K1216" s="3">
        <v>21.07</v>
      </c>
      <c r="L1216">
        <v>1</v>
      </c>
      <c r="M1216" s="3">
        <v>21.07</v>
      </c>
      <c r="N1216" s="1" t="s">
        <v>29</v>
      </c>
      <c r="O1216" s="1" t="s">
        <v>37</v>
      </c>
    </row>
    <row r="1217" spans="1:15" x14ac:dyDescent="0.3">
      <c r="A1217" s="1" t="s">
        <v>3957</v>
      </c>
      <c r="B1217" s="2">
        <v>45129</v>
      </c>
      <c r="C1217" s="1" t="s">
        <v>6673</v>
      </c>
      <c r="D1217" s="1" t="s">
        <v>32</v>
      </c>
      <c r="E1217">
        <v>2023</v>
      </c>
      <c r="F1217" s="1" t="s">
        <v>3958</v>
      </c>
      <c r="G1217" s="1" t="s">
        <v>3959</v>
      </c>
      <c r="H1217" s="1" t="s">
        <v>2252</v>
      </c>
      <c r="I1217" s="1" t="s">
        <v>2253</v>
      </c>
      <c r="J1217" s="1" t="s">
        <v>20</v>
      </c>
      <c r="K1217" s="3">
        <v>25.14</v>
      </c>
      <c r="L1217">
        <v>3</v>
      </c>
      <c r="M1217" s="3">
        <v>75.42</v>
      </c>
      <c r="N1217" s="1" t="s">
        <v>21</v>
      </c>
      <c r="O1217" s="1" t="s">
        <v>37</v>
      </c>
    </row>
    <row r="1218" spans="1:15" x14ac:dyDescent="0.3">
      <c r="A1218" s="1" t="s">
        <v>3960</v>
      </c>
      <c r="B1218" s="2">
        <v>45006</v>
      </c>
      <c r="C1218" s="1" t="s">
        <v>6671</v>
      </c>
      <c r="D1218" s="1" t="s">
        <v>15</v>
      </c>
      <c r="E1218">
        <v>2023</v>
      </c>
      <c r="F1218" s="1" t="s">
        <v>40</v>
      </c>
      <c r="G1218" s="1" t="s">
        <v>41</v>
      </c>
      <c r="H1218" s="1" t="s">
        <v>2697</v>
      </c>
      <c r="I1218" s="1" t="s">
        <v>2698</v>
      </c>
      <c r="J1218" s="1" t="s">
        <v>70</v>
      </c>
      <c r="K1218" s="3">
        <v>34.5</v>
      </c>
      <c r="L1218">
        <v>4</v>
      </c>
      <c r="M1218" s="3">
        <v>138</v>
      </c>
      <c r="N1218" s="1" t="s">
        <v>6669</v>
      </c>
      <c r="O1218" s="1" t="s">
        <v>193</v>
      </c>
    </row>
    <row r="1219" spans="1:15" x14ac:dyDescent="0.3">
      <c r="A1219" s="1" t="s">
        <v>3961</v>
      </c>
      <c r="B1219" s="2">
        <v>45385</v>
      </c>
      <c r="C1219" s="1" t="s">
        <v>6670</v>
      </c>
      <c r="D1219" s="1" t="s">
        <v>82</v>
      </c>
      <c r="E1219">
        <v>2024</v>
      </c>
      <c r="F1219" s="1" t="s">
        <v>1123</v>
      </c>
      <c r="G1219" s="1" t="s">
        <v>1222</v>
      </c>
      <c r="H1219" s="1" t="s">
        <v>3962</v>
      </c>
      <c r="I1219" s="1" t="s">
        <v>3963</v>
      </c>
      <c r="J1219" s="1" t="s">
        <v>70</v>
      </c>
      <c r="K1219" s="3">
        <v>16.32</v>
      </c>
      <c r="L1219">
        <v>5</v>
      </c>
      <c r="M1219" s="3">
        <v>81.599999999999994</v>
      </c>
      <c r="N1219" s="1" t="s">
        <v>21</v>
      </c>
      <c r="O1219" s="1" t="s">
        <v>37</v>
      </c>
    </row>
    <row r="1220" spans="1:15" x14ac:dyDescent="0.3">
      <c r="A1220" s="1" t="s">
        <v>3964</v>
      </c>
      <c r="B1220" s="2">
        <v>44975</v>
      </c>
      <c r="C1220" s="1" t="s">
        <v>6673</v>
      </c>
      <c r="D1220" s="1" t="s">
        <v>39</v>
      </c>
      <c r="E1220">
        <v>2023</v>
      </c>
      <c r="F1220" s="1" t="s">
        <v>666</v>
      </c>
      <c r="G1220" s="1" t="s">
        <v>3439</v>
      </c>
      <c r="H1220" s="1" t="s">
        <v>218</v>
      </c>
      <c r="I1220" s="1" t="s">
        <v>219</v>
      </c>
      <c r="J1220" s="1" t="s">
        <v>20</v>
      </c>
      <c r="K1220" s="3">
        <v>12.73</v>
      </c>
      <c r="L1220">
        <v>3</v>
      </c>
      <c r="M1220" s="3">
        <v>38.19</v>
      </c>
      <c r="N1220" s="1" t="s">
        <v>21</v>
      </c>
      <c r="O1220" s="1" t="s">
        <v>22</v>
      </c>
    </row>
    <row r="1221" spans="1:15" x14ac:dyDescent="0.3">
      <c r="A1221" s="1" t="s">
        <v>3965</v>
      </c>
      <c r="B1221" s="2">
        <v>45413</v>
      </c>
      <c r="C1221" s="1" t="s">
        <v>6670</v>
      </c>
      <c r="D1221" s="1" t="s">
        <v>46</v>
      </c>
      <c r="E1221">
        <v>2024</v>
      </c>
      <c r="F1221" s="1" t="s">
        <v>1083</v>
      </c>
      <c r="G1221" s="1" t="s">
        <v>3966</v>
      </c>
      <c r="H1221" s="1" t="s">
        <v>1029</v>
      </c>
      <c r="I1221" s="1" t="s">
        <v>1030</v>
      </c>
      <c r="J1221" s="1" t="s">
        <v>87</v>
      </c>
      <c r="K1221" s="3">
        <v>33.369999999999997</v>
      </c>
      <c r="L1221">
        <v>4</v>
      </c>
      <c r="M1221" s="3">
        <v>133.47999999999999</v>
      </c>
      <c r="N1221" s="1" t="s">
        <v>21</v>
      </c>
      <c r="O1221" s="1" t="s">
        <v>80</v>
      </c>
    </row>
    <row r="1222" spans="1:15" x14ac:dyDescent="0.3">
      <c r="A1222" s="1" t="s">
        <v>3967</v>
      </c>
      <c r="B1222" s="2">
        <v>45534</v>
      </c>
      <c r="C1222" s="1" t="s">
        <v>6668</v>
      </c>
      <c r="D1222" s="1" t="s">
        <v>90</v>
      </c>
      <c r="E1222">
        <v>2024</v>
      </c>
      <c r="F1222" s="1" t="s">
        <v>1680</v>
      </c>
      <c r="G1222" s="1" t="s">
        <v>3968</v>
      </c>
      <c r="H1222" s="1" t="s">
        <v>337</v>
      </c>
      <c r="I1222" s="1" t="s">
        <v>3969</v>
      </c>
      <c r="J1222" s="1" t="s">
        <v>20</v>
      </c>
      <c r="K1222" s="3">
        <v>45.44</v>
      </c>
      <c r="L1222">
        <v>4</v>
      </c>
      <c r="M1222" s="3">
        <v>181.76</v>
      </c>
      <c r="N1222" s="1" t="s">
        <v>6669</v>
      </c>
      <c r="O1222" s="1" t="s">
        <v>193</v>
      </c>
    </row>
    <row r="1223" spans="1:15" x14ac:dyDescent="0.3">
      <c r="A1223" s="1" t="s">
        <v>3970</v>
      </c>
      <c r="B1223" s="2">
        <v>45142</v>
      </c>
      <c r="C1223" s="1" t="s">
        <v>6668</v>
      </c>
      <c r="D1223" s="1" t="s">
        <v>90</v>
      </c>
      <c r="E1223">
        <v>2023</v>
      </c>
      <c r="F1223" s="1" t="s">
        <v>732</v>
      </c>
      <c r="G1223" s="1" t="s">
        <v>1927</v>
      </c>
      <c r="H1223" s="1" t="s">
        <v>3971</v>
      </c>
      <c r="I1223" s="1" t="s">
        <v>3972</v>
      </c>
      <c r="J1223" s="1" t="s">
        <v>70</v>
      </c>
      <c r="K1223" s="3">
        <v>14.1</v>
      </c>
      <c r="L1223">
        <v>5</v>
      </c>
      <c r="M1223" s="3">
        <v>70.5</v>
      </c>
      <c r="N1223" s="1" t="s">
        <v>21</v>
      </c>
      <c r="O1223" s="1" t="s">
        <v>37</v>
      </c>
    </row>
    <row r="1224" spans="1:15" x14ac:dyDescent="0.3">
      <c r="A1224" s="1" t="s">
        <v>3973</v>
      </c>
      <c r="B1224" s="2">
        <v>45161</v>
      </c>
      <c r="C1224" s="1" t="s">
        <v>6670</v>
      </c>
      <c r="D1224" s="1" t="s">
        <v>90</v>
      </c>
      <c r="E1224">
        <v>2023</v>
      </c>
      <c r="F1224" s="1" t="s">
        <v>3832</v>
      </c>
      <c r="G1224" s="1" t="s">
        <v>3833</v>
      </c>
      <c r="H1224" s="1" t="s">
        <v>1246</v>
      </c>
      <c r="I1224" s="1" t="s">
        <v>1247</v>
      </c>
      <c r="J1224" s="1" t="s">
        <v>51</v>
      </c>
      <c r="K1224" s="3">
        <v>9.08</v>
      </c>
      <c r="L1224">
        <v>3</v>
      </c>
      <c r="M1224" s="3">
        <v>27.24</v>
      </c>
      <c r="N1224" s="1" t="s">
        <v>6669</v>
      </c>
      <c r="O1224" s="1" t="s">
        <v>30</v>
      </c>
    </row>
    <row r="1225" spans="1:15" x14ac:dyDescent="0.3">
      <c r="A1225" s="1" t="s">
        <v>3974</v>
      </c>
      <c r="B1225" s="2">
        <v>45446</v>
      </c>
      <c r="C1225" s="1" t="s">
        <v>6667</v>
      </c>
      <c r="D1225" s="1" t="s">
        <v>24</v>
      </c>
      <c r="E1225">
        <v>2024</v>
      </c>
      <c r="F1225" s="1" t="s">
        <v>3584</v>
      </c>
      <c r="G1225" s="1" t="s">
        <v>3975</v>
      </c>
      <c r="H1225" s="1" t="s">
        <v>811</v>
      </c>
      <c r="I1225" s="1" t="s">
        <v>3949</v>
      </c>
      <c r="J1225" s="1" t="s">
        <v>51</v>
      </c>
      <c r="K1225" s="3">
        <v>21.68</v>
      </c>
      <c r="L1225">
        <v>4</v>
      </c>
      <c r="M1225" s="3">
        <v>86.72</v>
      </c>
      <c r="N1225" s="1" t="s">
        <v>6669</v>
      </c>
      <c r="O1225" s="1" t="s">
        <v>22</v>
      </c>
    </row>
    <row r="1226" spans="1:15" x14ac:dyDescent="0.3">
      <c r="A1226" s="1" t="s">
        <v>3976</v>
      </c>
      <c r="B1226" s="2">
        <v>45299</v>
      </c>
      <c r="C1226" s="1" t="s">
        <v>6667</v>
      </c>
      <c r="D1226" s="1" t="s">
        <v>210</v>
      </c>
      <c r="E1226">
        <v>2024</v>
      </c>
      <c r="F1226" s="1" t="s">
        <v>1877</v>
      </c>
      <c r="G1226" s="1" t="s">
        <v>1878</v>
      </c>
      <c r="H1226" s="1" t="s">
        <v>1024</v>
      </c>
      <c r="I1226" s="1" t="s">
        <v>1904</v>
      </c>
      <c r="J1226" s="1" t="s">
        <v>70</v>
      </c>
      <c r="K1226" s="3">
        <v>28.31</v>
      </c>
      <c r="L1226">
        <v>5</v>
      </c>
      <c r="M1226" s="3">
        <v>141.55000000000001</v>
      </c>
      <c r="N1226" s="1" t="s">
        <v>21</v>
      </c>
      <c r="O1226" s="1" t="s">
        <v>95</v>
      </c>
    </row>
    <row r="1227" spans="1:15" x14ac:dyDescent="0.3">
      <c r="A1227" s="1" t="s">
        <v>3977</v>
      </c>
      <c r="B1227" s="2">
        <v>45236</v>
      </c>
      <c r="C1227" s="1" t="s">
        <v>6667</v>
      </c>
      <c r="D1227" s="1" t="s">
        <v>54</v>
      </c>
      <c r="E1227">
        <v>2023</v>
      </c>
      <c r="F1227" s="1" t="s">
        <v>3978</v>
      </c>
      <c r="G1227" s="1" t="s">
        <v>3979</v>
      </c>
      <c r="H1227" s="1" t="s">
        <v>861</v>
      </c>
      <c r="I1227" s="1" t="s">
        <v>862</v>
      </c>
      <c r="J1227" s="1" t="s">
        <v>20</v>
      </c>
      <c r="K1227" s="3">
        <v>18.25</v>
      </c>
      <c r="L1227">
        <v>4</v>
      </c>
      <c r="M1227" s="3">
        <v>73</v>
      </c>
      <c r="N1227" s="1" t="s">
        <v>21</v>
      </c>
      <c r="O1227" s="1" t="s">
        <v>44</v>
      </c>
    </row>
    <row r="1228" spans="1:15" x14ac:dyDescent="0.3">
      <c r="A1228" s="1" t="s">
        <v>3980</v>
      </c>
      <c r="B1228" s="2">
        <v>45471</v>
      </c>
      <c r="C1228" s="1" t="s">
        <v>6668</v>
      </c>
      <c r="D1228" s="1" t="s">
        <v>24</v>
      </c>
      <c r="E1228">
        <v>2024</v>
      </c>
      <c r="F1228" s="1" t="s">
        <v>755</v>
      </c>
      <c r="G1228" s="1" t="s">
        <v>3981</v>
      </c>
      <c r="H1228" s="1" t="s">
        <v>93</v>
      </c>
      <c r="I1228" s="1" t="s">
        <v>94</v>
      </c>
      <c r="J1228" s="1" t="s">
        <v>87</v>
      </c>
      <c r="K1228" s="3">
        <v>26.38</v>
      </c>
      <c r="L1228">
        <v>4</v>
      </c>
      <c r="M1228" s="3">
        <v>105.52</v>
      </c>
      <c r="N1228" s="1" t="s">
        <v>88</v>
      </c>
      <c r="O1228" s="1" t="s">
        <v>30</v>
      </c>
    </row>
    <row r="1229" spans="1:15" x14ac:dyDescent="0.3">
      <c r="A1229" s="1" t="s">
        <v>3982</v>
      </c>
      <c r="B1229" s="2">
        <v>44941</v>
      </c>
      <c r="C1229" s="1" t="s">
        <v>6666</v>
      </c>
      <c r="D1229" s="1" t="s">
        <v>210</v>
      </c>
      <c r="E1229">
        <v>2023</v>
      </c>
      <c r="F1229" s="1" t="s">
        <v>1917</v>
      </c>
      <c r="G1229" s="1" t="s">
        <v>3983</v>
      </c>
      <c r="H1229" s="1" t="s">
        <v>1713</v>
      </c>
      <c r="I1229" s="1" t="s">
        <v>3984</v>
      </c>
      <c r="J1229" s="1" t="s">
        <v>70</v>
      </c>
      <c r="K1229" s="3">
        <v>25.28</v>
      </c>
      <c r="L1229">
        <v>3</v>
      </c>
      <c r="M1229" s="3">
        <v>75.84</v>
      </c>
      <c r="N1229" s="1" t="s">
        <v>29</v>
      </c>
      <c r="O1229" s="1" t="s">
        <v>37</v>
      </c>
    </row>
    <row r="1230" spans="1:15" x14ac:dyDescent="0.3">
      <c r="A1230" s="1" t="s">
        <v>3986</v>
      </c>
      <c r="B1230" s="2">
        <v>45021</v>
      </c>
      <c r="C1230" s="1" t="s">
        <v>6670</v>
      </c>
      <c r="D1230" s="1" t="s">
        <v>82</v>
      </c>
      <c r="E1230">
        <v>2023</v>
      </c>
      <c r="F1230" s="1" t="s">
        <v>3987</v>
      </c>
      <c r="G1230" s="1" t="s">
        <v>3988</v>
      </c>
      <c r="H1230" s="1" t="s">
        <v>2872</v>
      </c>
      <c r="I1230" s="1" t="s">
        <v>3488</v>
      </c>
      <c r="J1230" s="1" t="s">
        <v>20</v>
      </c>
      <c r="K1230" s="3">
        <v>42.41</v>
      </c>
      <c r="L1230">
        <v>2</v>
      </c>
      <c r="M1230" s="3">
        <v>84.82</v>
      </c>
      <c r="N1230" s="1" t="s">
        <v>21</v>
      </c>
      <c r="O1230" s="1" t="s">
        <v>37</v>
      </c>
    </row>
    <row r="1231" spans="1:15" x14ac:dyDescent="0.3">
      <c r="A1231" s="1" t="s">
        <v>3989</v>
      </c>
      <c r="B1231" s="2">
        <v>45364</v>
      </c>
      <c r="C1231" s="1" t="s">
        <v>6670</v>
      </c>
      <c r="D1231" s="1" t="s">
        <v>15</v>
      </c>
      <c r="E1231">
        <v>2024</v>
      </c>
      <c r="F1231" s="1" t="s">
        <v>3990</v>
      </c>
      <c r="G1231" s="1" t="s">
        <v>3991</v>
      </c>
      <c r="H1231" s="1" t="s">
        <v>3992</v>
      </c>
      <c r="I1231" s="1" t="s">
        <v>3993</v>
      </c>
      <c r="J1231" s="1" t="s">
        <v>70</v>
      </c>
      <c r="K1231" s="3">
        <v>43.99</v>
      </c>
      <c r="L1231">
        <v>2</v>
      </c>
      <c r="M1231" s="3">
        <v>87.98</v>
      </c>
      <c r="N1231" s="1" t="s">
        <v>88</v>
      </c>
      <c r="O1231" s="1" t="s">
        <v>22</v>
      </c>
    </row>
    <row r="1232" spans="1:15" x14ac:dyDescent="0.3">
      <c r="A1232" s="1" t="s">
        <v>3994</v>
      </c>
      <c r="B1232" s="2">
        <v>45012</v>
      </c>
      <c r="C1232" s="1" t="s">
        <v>6667</v>
      </c>
      <c r="D1232" s="1" t="s">
        <v>15</v>
      </c>
      <c r="E1232">
        <v>2023</v>
      </c>
      <c r="F1232" s="1" t="s">
        <v>2919</v>
      </c>
      <c r="G1232" s="1" t="s">
        <v>2920</v>
      </c>
      <c r="H1232" s="1" t="s">
        <v>1331</v>
      </c>
      <c r="I1232" s="1" t="s">
        <v>1332</v>
      </c>
      <c r="J1232" s="1" t="s">
        <v>51</v>
      </c>
      <c r="K1232" s="3">
        <v>19.600000000000001</v>
      </c>
      <c r="L1232">
        <v>1</v>
      </c>
      <c r="M1232" s="3">
        <v>19.600000000000001</v>
      </c>
      <c r="N1232" s="1" t="s">
        <v>21</v>
      </c>
      <c r="O1232" s="1" t="s">
        <v>193</v>
      </c>
    </row>
    <row r="1233" spans="1:15" x14ac:dyDescent="0.3">
      <c r="A1233" s="1" t="s">
        <v>3995</v>
      </c>
      <c r="B1233" s="2">
        <v>45632</v>
      </c>
      <c r="C1233" s="1" t="s">
        <v>6668</v>
      </c>
      <c r="D1233" s="1" t="s">
        <v>107</v>
      </c>
      <c r="E1233">
        <v>2024</v>
      </c>
      <c r="F1233" s="1" t="s">
        <v>616</v>
      </c>
      <c r="G1233" s="1" t="s">
        <v>3996</v>
      </c>
      <c r="H1233" s="1" t="s">
        <v>955</v>
      </c>
      <c r="I1233" s="1" t="s">
        <v>3997</v>
      </c>
      <c r="J1233" s="1" t="s">
        <v>70</v>
      </c>
      <c r="K1233" s="3">
        <v>37.869999999999997</v>
      </c>
      <c r="L1233">
        <v>1</v>
      </c>
      <c r="M1233" s="3">
        <v>37.869999999999997</v>
      </c>
      <c r="N1233" s="1" t="s">
        <v>29</v>
      </c>
      <c r="O1233" s="1" t="s">
        <v>52</v>
      </c>
    </row>
    <row r="1234" spans="1:15" x14ac:dyDescent="0.3">
      <c r="A1234" s="1" t="s">
        <v>3998</v>
      </c>
      <c r="B1234" s="2">
        <v>45210</v>
      </c>
      <c r="C1234" s="1" t="s">
        <v>6670</v>
      </c>
      <c r="D1234" s="1" t="s">
        <v>133</v>
      </c>
      <c r="E1234">
        <v>2023</v>
      </c>
      <c r="F1234" s="1" t="s">
        <v>3429</v>
      </c>
      <c r="G1234" s="1" t="s">
        <v>3430</v>
      </c>
      <c r="H1234" s="1" t="s">
        <v>3999</v>
      </c>
      <c r="I1234" s="1" t="s">
        <v>4000</v>
      </c>
      <c r="J1234" s="1" t="s">
        <v>70</v>
      </c>
      <c r="K1234" s="3">
        <v>20.92</v>
      </c>
      <c r="L1234">
        <v>1</v>
      </c>
      <c r="M1234" s="3">
        <v>20.92</v>
      </c>
      <c r="N1234" s="1" t="s">
        <v>6669</v>
      </c>
      <c r="O1234" s="1" t="s">
        <v>30</v>
      </c>
    </row>
    <row r="1235" spans="1:15" x14ac:dyDescent="0.3">
      <c r="A1235" s="1" t="s">
        <v>4001</v>
      </c>
      <c r="B1235" s="2">
        <v>45018</v>
      </c>
      <c r="C1235" s="1" t="s">
        <v>6666</v>
      </c>
      <c r="D1235" s="1" t="s">
        <v>82</v>
      </c>
      <c r="E1235">
        <v>2023</v>
      </c>
      <c r="F1235" s="1" t="s">
        <v>4002</v>
      </c>
      <c r="G1235" s="1" t="s">
        <v>4003</v>
      </c>
      <c r="H1235" s="1" t="s">
        <v>2120</v>
      </c>
      <c r="I1235" s="1" t="s">
        <v>2121</v>
      </c>
      <c r="J1235" s="1" t="s">
        <v>70</v>
      </c>
      <c r="K1235" s="3">
        <v>34.630000000000003</v>
      </c>
      <c r="L1235">
        <v>2</v>
      </c>
      <c r="M1235" s="3">
        <v>69.260000000000005</v>
      </c>
      <c r="N1235" s="1" t="s">
        <v>6669</v>
      </c>
      <c r="O1235" s="1" t="s">
        <v>37</v>
      </c>
    </row>
    <row r="1236" spans="1:15" x14ac:dyDescent="0.3">
      <c r="A1236" s="1" t="s">
        <v>4004</v>
      </c>
      <c r="B1236" s="2">
        <v>45684</v>
      </c>
      <c r="C1236" s="1" t="s">
        <v>6667</v>
      </c>
      <c r="D1236" s="1" t="s">
        <v>210</v>
      </c>
      <c r="E1236">
        <v>2025</v>
      </c>
      <c r="F1236" s="1" t="s">
        <v>636</v>
      </c>
      <c r="G1236" s="1" t="s">
        <v>637</v>
      </c>
      <c r="H1236" s="1" t="s">
        <v>1787</v>
      </c>
      <c r="I1236" s="1" t="s">
        <v>1788</v>
      </c>
      <c r="J1236" s="1" t="s">
        <v>70</v>
      </c>
      <c r="K1236" s="3">
        <v>48.04</v>
      </c>
      <c r="L1236">
        <v>3</v>
      </c>
      <c r="M1236" s="3">
        <v>144.12</v>
      </c>
      <c r="N1236" s="1" t="s">
        <v>21</v>
      </c>
      <c r="O1236" s="1" t="s">
        <v>95</v>
      </c>
    </row>
    <row r="1237" spans="1:15" x14ac:dyDescent="0.3">
      <c r="A1237" s="1" t="s">
        <v>4005</v>
      </c>
      <c r="B1237" s="2">
        <v>45694</v>
      </c>
      <c r="C1237" s="1" t="s">
        <v>6672</v>
      </c>
      <c r="D1237" s="1" t="s">
        <v>39</v>
      </c>
      <c r="E1237">
        <v>2025</v>
      </c>
      <c r="F1237" s="1" t="s">
        <v>255</v>
      </c>
      <c r="G1237" s="1" t="s">
        <v>4006</v>
      </c>
      <c r="H1237" s="1" t="s">
        <v>1251</v>
      </c>
      <c r="I1237" s="1" t="s">
        <v>3658</v>
      </c>
      <c r="J1237" s="1" t="s">
        <v>20</v>
      </c>
      <c r="K1237" s="3">
        <v>16.13</v>
      </c>
      <c r="L1237">
        <v>3</v>
      </c>
      <c r="M1237" s="3">
        <v>48.39</v>
      </c>
      <c r="N1237" s="1" t="s">
        <v>6669</v>
      </c>
      <c r="O1237" s="1" t="s">
        <v>37</v>
      </c>
    </row>
    <row r="1238" spans="1:15" x14ac:dyDescent="0.3">
      <c r="A1238" s="1" t="s">
        <v>4007</v>
      </c>
      <c r="B1238" s="2">
        <v>45427</v>
      </c>
      <c r="C1238" s="1" t="s">
        <v>6670</v>
      </c>
      <c r="D1238" s="1" t="s">
        <v>46</v>
      </c>
      <c r="E1238">
        <v>2024</v>
      </c>
      <c r="F1238" s="1" t="s">
        <v>4008</v>
      </c>
      <c r="G1238" s="1" t="s">
        <v>4009</v>
      </c>
      <c r="H1238" s="1" t="s">
        <v>4010</v>
      </c>
      <c r="I1238" s="1" t="s">
        <v>4011</v>
      </c>
      <c r="J1238" s="1" t="s">
        <v>20</v>
      </c>
      <c r="K1238" s="3">
        <v>24.52</v>
      </c>
      <c r="L1238">
        <v>4</v>
      </c>
      <c r="M1238" s="3">
        <v>98.08</v>
      </c>
      <c r="N1238" s="1" t="s">
        <v>21</v>
      </c>
      <c r="O1238" s="1" t="s">
        <v>37</v>
      </c>
    </row>
    <row r="1239" spans="1:15" x14ac:dyDescent="0.3">
      <c r="A1239" s="1" t="s">
        <v>4012</v>
      </c>
      <c r="B1239" s="2">
        <v>45250</v>
      </c>
      <c r="C1239" s="1" t="s">
        <v>6667</v>
      </c>
      <c r="D1239" s="1" t="s">
        <v>54</v>
      </c>
      <c r="E1239">
        <v>2023</v>
      </c>
      <c r="F1239" s="1" t="s">
        <v>4013</v>
      </c>
      <c r="G1239" s="1" t="s">
        <v>4014</v>
      </c>
      <c r="H1239" s="1" t="s">
        <v>2787</v>
      </c>
      <c r="I1239" s="1" t="s">
        <v>2788</v>
      </c>
      <c r="J1239" s="1" t="s">
        <v>87</v>
      </c>
      <c r="K1239" s="3">
        <v>18.510000000000002</v>
      </c>
      <c r="L1239">
        <v>5</v>
      </c>
      <c r="M1239" s="3">
        <v>92.55</v>
      </c>
      <c r="N1239" s="1" t="s">
        <v>29</v>
      </c>
      <c r="O1239" s="1" t="s">
        <v>37</v>
      </c>
    </row>
    <row r="1240" spans="1:15" x14ac:dyDescent="0.3">
      <c r="A1240" s="1" t="s">
        <v>4015</v>
      </c>
      <c r="B1240" s="2">
        <v>45236</v>
      </c>
      <c r="C1240" s="1" t="s">
        <v>6667</v>
      </c>
      <c r="D1240" s="1" t="s">
        <v>54</v>
      </c>
      <c r="E1240">
        <v>2023</v>
      </c>
      <c r="F1240" s="1" t="s">
        <v>681</v>
      </c>
      <c r="G1240" s="1" t="s">
        <v>4016</v>
      </c>
      <c r="H1240" s="1" t="s">
        <v>2539</v>
      </c>
      <c r="I1240" s="1" t="s">
        <v>4017</v>
      </c>
      <c r="J1240" s="1" t="s">
        <v>87</v>
      </c>
      <c r="K1240" s="3">
        <v>45.69</v>
      </c>
      <c r="L1240">
        <v>5</v>
      </c>
      <c r="M1240" s="3">
        <v>228.45</v>
      </c>
      <c r="N1240" s="1" t="s">
        <v>21</v>
      </c>
      <c r="O1240" s="1" t="s">
        <v>22</v>
      </c>
    </row>
    <row r="1241" spans="1:15" x14ac:dyDescent="0.3">
      <c r="A1241" s="1" t="s">
        <v>4018</v>
      </c>
      <c r="B1241" s="2">
        <v>45180</v>
      </c>
      <c r="C1241" s="1" t="s">
        <v>6667</v>
      </c>
      <c r="D1241" s="1" t="s">
        <v>60</v>
      </c>
      <c r="E1241">
        <v>2023</v>
      </c>
      <c r="F1241" s="1" t="s">
        <v>433</v>
      </c>
      <c r="G1241" s="1" t="s">
        <v>3936</v>
      </c>
      <c r="H1241" s="1" t="s">
        <v>93</v>
      </c>
      <c r="I1241" s="1" t="s">
        <v>4019</v>
      </c>
      <c r="J1241" s="1" t="s">
        <v>87</v>
      </c>
      <c r="K1241" s="3">
        <v>22.6</v>
      </c>
      <c r="L1241">
        <v>5</v>
      </c>
      <c r="M1241" s="3">
        <v>113</v>
      </c>
      <c r="N1241" s="1" t="s">
        <v>21</v>
      </c>
      <c r="O1241" s="1" t="s">
        <v>30</v>
      </c>
    </row>
    <row r="1242" spans="1:15" x14ac:dyDescent="0.3">
      <c r="A1242" s="1" t="s">
        <v>4020</v>
      </c>
      <c r="B1242" s="2">
        <v>45637</v>
      </c>
      <c r="C1242" s="1" t="s">
        <v>6670</v>
      </c>
      <c r="D1242" s="1" t="s">
        <v>107</v>
      </c>
      <c r="E1242">
        <v>2024</v>
      </c>
      <c r="F1242" s="1" t="s">
        <v>770</v>
      </c>
      <c r="G1242" s="1" t="s">
        <v>771</v>
      </c>
      <c r="H1242" s="1" t="s">
        <v>1908</v>
      </c>
      <c r="I1242" s="1" t="s">
        <v>1909</v>
      </c>
      <c r="J1242" s="1" t="s">
        <v>51</v>
      </c>
      <c r="K1242" s="3">
        <v>45.47</v>
      </c>
      <c r="L1242">
        <v>1</v>
      </c>
      <c r="M1242" s="3">
        <v>45.47</v>
      </c>
      <c r="N1242" s="1" t="s">
        <v>29</v>
      </c>
      <c r="O1242" s="1" t="s">
        <v>22</v>
      </c>
    </row>
    <row r="1243" spans="1:15" x14ac:dyDescent="0.3">
      <c r="A1243" s="1" t="s">
        <v>4021</v>
      </c>
      <c r="B1243" s="2">
        <v>44947</v>
      </c>
      <c r="C1243" s="1" t="s">
        <v>6673</v>
      </c>
      <c r="D1243" s="1" t="s">
        <v>210</v>
      </c>
      <c r="E1243">
        <v>2023</v>
      </c>
      <c r="F1243" s="1" t="s">
        <v>3350</v>
      </c>
      <c r="G1243" s="1" t="s">
        <v>3351</v>
      </c>
      <c r="H1243" s="1" t="s">
        <v>292</v>
      </c>
      <c r="I1243" s="1" t="s">
        <v>293</v>
      </c>
      <c r="J1243" s="1" t="s">
        <v>20</v>
      </c>
      <c r="K1243" s="3">
        <v>12.09</v>
      </c>
      <c r="L1243">
        <v>4</v>
      </c>
      <c r="M1243" s="3">
        <v>48.36</v>
      </c>
      <c r="N1243" s="1" t="s">
        <v>88</v>
      </c>
      <c r="O1243" s="1" t="s">
        <v>22</v>
      </c>
    </row>
    <row r="1244" spans="1:15" x14ac:dyDescent="0.3">
      <c r="A1244" s="1" t="s">
        <v>4022</v>
      </c>
      <c r="B1244" s="2">
        <v>45092</v>
      </c>
      <c r="C1244" s="1" t="s">
        <v>6672</v>
      </c>
      <c r="D1244" s="1" t="s">
        <v>24</v>
      </c>
      <c r="E1244">
        <v>2023</v>
      </c>
      <c r="F1244" s="1" t="s">
        <v>4023</v>
      </c>
      <c r="G1244" s="1" t="s">
        <v>4024</v>
      </c>
      <c r="H1244" s="1" t="s">
        <v>2493</v>
      </c>
      <c r="I1244" s="1" t="s">
        <v>4025</v>
      </c>
      <c r="J1244" s="1" t="s">
        <v>20</v>
      </c>
      <c r="K1244" s="3">
        <v>30.81</v>
      </c>
      <c r="L1244">
        <v>5</v>
      </c>
      <c r="M1244" s="3">
        <v>154.05000000000001</v>
      </c>
      <c r="N1244" s="1" t="s">
        <v>29</v>
      </c>
      <c r="O1244" s="1" t="s">
        <v>22</v>
      </c>
    </row>
    <row r="1245" spans="1:15" x14ac:dyDescent="0.3">
      <c r="A1245" s="1" t="s">
        <v>4026</v>
      </c>
      <c r="B1245" s="2">
        <v>44887</v>
      </c>
      <c r="C1245" s="1" t="s">
        <v>6671</v>
      </c>
      <c r="D1245" s="1" t="s">
        <v>54</v>
      </c>
      <c r="E1245">
        <v>2022</v>
      </c>
      <c r="F1245" s="1" t="s">
        <v>1569</v>
      </c>
      <c r="G1245" s="1" t="s">
        <v>1570</v>
      </c>
      <c r="H1245" s="1" t="s">
        <v>292</v>
      </c>
      <c r="I1245" s="1" t="s">
        <v>293</v>
      </c>
      <c r="J1245" s="1" t="s">
        <v>70</v>
      </c>
      <c r="K1245" s="3">
        <v>11.39</v>
      </c>
      <c r="L1245">
        <v>5</v>
      </c>
      <c r="M1245" s="3">
        <v>56.95</v>
      </c>
      <c r="N1245" s="1" t="s">
        <v>21</v>
      </c>
      <c r="O1245" s="1" t="s">
        <v>30</v>
      </c>
    </row>
    <row r="1246" spans="1:15" x14ac:dyDescent="0.3">
      <c r="A1246" s="1" t="s">
        <v>4027</v>
      </c>
      <c r="B1246" s="2">
        <v>45326</v>
      </c>
      <c r="C1246" s="1" t="s">
        <v>6666</v>
      </c>
      <c r="D1246" s="1" t="s">
        <v>39</v>
      </c>
      <c r="E1246">
        <v>2024</v>
      </c>
      <c r="F1246" s="1" t="s">
        <v>4028</v>
      </c>
      <c r="G1246" s="1" t="s">
        <v>4029</v>
      </c>
      <c r="H1246" s="1" t="s">
        <v>2579</v>
      </c>
      <c r="I1246" s="1" t="s">
        <v>2580</v>
      </c>
      <c r="J1246" s="1" t="s">
        <v>51</v>
      </c>
      <c r="K1246" s="3">
        <v>10.37</v>
      </c>
      <c r="L1246">
        <v>4</v>
      </c>
      <c r="M1246" s="3">
        <v>41.48</v>
      </c>
      <c r="N1246" s="1" t="s">
        <v>6669</v>
      </c>
      <c r="O1246" s="1" t="s">
        <v>37</v>
      </c>
    </row>
    <row r="1247" spans="1:15" x14ac:dyDescent="0.3">
      <c r="A1247" s="1" t="s">
        <v>4030</v>
      </c>
      <c r="B1247" s="2">
        <v>45715</v>
      </c>
      <c r="C1247" s="1" t="s">
        <v>6672</v>
      </c>
      <c r="D1247" s="1" t="s">
        <v>39</v>
      </c>
      <c r="E1247">
        <v>2025</v>
      </c>
      <c r="F1247" s="1" t="s">
        <v>2128</v>
      </c>
      <c r="G1247" s="1" t="s">
        <v>2129</v>
      </c>
      <c r="H1247" s="1" t="s">
        <v>3221</v>
      </c>
      <c r="I1247" s="1" t="s">
        <v>3222</v>
      </c>
      <c r="J1247" s="1" t="s">
        <v>51</v>
      </c>
      <c r="K1247" s="3">
        <v>37.14</v>
      </c>
      <c r="L1247">
        <v>4</v>
      </c>
      <c r="M1247" s="3">
        <v>148.56</v>
      </c>
      <c r="N1247" s="1" t="s">
        <v>6669</v>
      </c>
      <c r="O1247" s="1" t="s">
        <v>37</v>
      </c>
    </row>
    <row r="1248" spans="1:15" x14ac:dyDescent="0.3">
      <c r="A1248" s="1" t="s">
        <v>4031</v>
      </c>
      <c r="B1248" s="2">
        <v>44809</v>
      </c>
      <c r="C1248" s="1" t="s">
        <v>6667</v>
      </c>
      <c r="D1248" s="1" t="s">
        <v>60</v>
      </c>
      <c r="E1248">
        <v>2022</v>
      </c>
      <c r="F1248" s="1" t="s">
        <v>4032</v>
      </c>
      <c r="G1248" s="1" t="s">
        <v>4033</v>
      </c>
      <c r="H1248" s="1" t="s">
        <v>3116</v>
      </c>
      <c r="I1248" s="1" t="s">
        <v>3117</v>
      </c>
      <c r="J1248" s="1" t="s">
        <v>70</v>
      </c>
      <c r="K1248" s="3">
        <v>22.55</v>
      </c>
      <c r="L1248">
        <v>2</v>
      </c>
      <c r="M1248" s="3">
        <v>45.1</v>
      </c>
      <c r="N1248" s="1" t="s">
        <v>21</v>
      </c>
      <c r="O1248" s="1" t="s">
        <v>193</v>
      </c>
    </row>
    <row r="1249" spans="1:15" x14ac:dyDescent="0.3">
      <c r="A1249" s="1" t="s">
        <v>4034</v>
      </c>
      <c r="B1249" s="2">
        <v>45263</v>
      </c>
      <c r="C1249" s="1" t="s">
        <v>6666</v>
      </c>
      <c r="D1249" s="1" t="s">
        <v>107</v>
      </c>
      <c r="E1249">
        <v>2023</v>
      </c>
      <c r="F1249" s="1" t="s">
        <v>1439</v>
      </c>
      <c r="G1249" s="1" t="s">
        <v>4035</v>
      </c>
      <c r="H1249" s="1" t="s">
        <v>4036</v>
      </c>
      <c r="I1249" s="1" t="s">
        <v>4037</v>
      </c>
      <c r="J1249" s="1" t="s">
        <v>20</v>
      </c>
      <c r="K1249" s="3">
        <v>13.99</v>
      </c>
      <c r="L1249">
        <v>2</v>
      </c>
      <c r="M1249" s="3">
        <v>27.98</v>
      </c>
      <c r="N1249" s="1" t="s">
        <v>6669</v>
      </c>
      <c r="O1249" s="1" t="s">
        <v>44</v>
      </c>
    </row>
    <row r="1250" spans="1:15" x14ac:dyDescent="0.3">
      <c r="A1250" s="1" t="s">
        <v>4038</v>
      </c>
      <c r="B1250" s="2">
        <v>45677</v>
      </c>
      <c r="C1250" s="1" t="s">
        <v>6667</v>
      </c>
      <c r="D1250" s="1" t="s">
        <v>210</v>
      </c>
      <c r="E1250">
        <v>2025</v>
      </c>
      <c r="F1250" s="1" t="s">
        <v>322</v>
      </c>
      <c r="G1250" s="1" t="s">
        <v>323</v>
      </c>
      <c r="H1250" s="1" t="s">
        <v>1762</v>
      </c>
      <c r="I1250" s="1" t="s">
        <v>2961</v>
      </c>
      <c r="J1250" s="1" t="s">
        <v>70</v>
      </c>
      <c r="K1250" s="3">
        <v>44.68</v>
      </c>
      <c r="L1250">
        <v>1</v>
      </c>
      <c r="M1250" s="3">
        <v>44.68</v>
      </c>
      <c r="N1250" s="1" t="s">
        <v>6669</v>
      </c>
      <c r="O1250" s="1" t="s">
        <v>193</v>
      </c>
    </row>
    <row r="1251" spans="1:15" x14ac:dyDescent="0.3">
      <c r="A1251" s="1" t="s">
        <v>4039</v>
      </c>
      <c r="B1251" s="2">
        <v>45494</v>
      </c>
      <c r="C1251" s="1" t="s">
        <v>6666</v>
      </c>
      <c r="D1251" s="1" t="s">
        <v>32</v>
      </c>
      <c r="E1251">
        <v>2024</v>
      </c>
      <c r="F1251" s="1" t="s">
        <v>3490</v>
      </c>
      <c r="G1251" s="1" t="s">
        <v>4040</v>
      </c>
      <c r="H1251" s="1" t="s">
        <v>1037</v>
      </c>
      <c r="I1251" s="1" t="s">
        <v>3090</v>
      </c>
      <c r="J1251" s="1" t="s">
        <v>51</v>
      </c>
      <c r="K1251" s="3">
        <v>42.42</v>
      </c>
      <c r="L1251">
        <v>3</v>
      </c>
      <c r="M1251" s="3">
        <v>127.26</v>
      </c>
      <c r="N1251" s="1" t="s">
        <v>88</v>
      </c>
      <c r="O1251" s="1" t="s">
        <v>30</v>
      </c>
    </row>
    <row r="1252" spans="1:15" x14ac:dyDescent="0.3">
      <c r="A1252" s="1" t="s">
        <v>4041</v>
      </c>
      <c r="B1252" s="2">
        <v>45413</v>
      </c>
      <c r="C1252" s="1" t="s">
        <v>6670</v>
      </c>
      <c r="D1252" s="1" t="s">
        <v>46</v>
      </c>
      <c r="E1252">
        <v>2024</v>
      </c>
      <c r="F1252" s="1" t="s">
        <v>4042</v>
      </c>
      <c r="G1252" s="1" t="s">
        <v>4043</v>
      </c>
      <c r="H1252" s="1" t="s">
        <v>1415</v>
      </c>
      <c r="I1252" s="1" t="s">
        <v>1416</v>
      </c>
      <c r="J1252" s="1" t="s">
        <v>20</v>
      </c>
      <c r="K1252" s="3">
        <v>17.899999999999999</v>
      </c>
      <c r="L1252">
        <v>3</v>
      </c>
      <c r="M1252" s="3">
        <v>53.7</v>
      </c>
      <c r="N1252" s="1" t="s">
        <v>6669</v>
      </c>
      <c r="O1252" s="1" t="s">
        <v>193</v>
      </c>
    </row>
    <row r="1253" spans="1:15" x14ac:dyDescent="0.3">
      <c r="A1253" s="1" t="s">
        <v>4044</v>
      </c>
      <c r="B1253" s="2">
        <v>45123</v>
      </c>
      <c r="C1253" s="1" t="s">
        <v>6666</v>
      </c>
      <c r="D1253" s="1" t="s">
        <v>32</v>
      </c>
      <c r="E1253">
        <v>2023</v>
      </c>
      <c r="F1253" s="1" t="s">
        <v>4045</v>
      </c>
      <c r="G1253" s="1" t="s">
        <v>4046</v>
      </c>
      <c r="H1253" s="1" t="s">
        <v>3267</v>
      </c>
      <c r="I1253" s="1" t="s">
        <v>3268</v>
      </c>
      <c r="J1253" s="1" t="s">
        <v>70</v>
      </c>
      <c r="K1253" s="3">
        <v>17.04</v>
      </c>
      <c r="L1253">
        <v>3</v>
      </c>
      <c r="M1253" s="3">
        <v>51.12</v>
      </c>
      <c r="N1253" s="1" t="s">
        <v>21</v>
      </c>
      <c r="O1253" s="1" t="s">
        <v>37</v>
      </c>
    </row>
    <row r="1254" spans="1:15" x14ac:dyDescent="0.3">
      <c r="A1254" s="1" t="s">
        <v>4047</v>
      </c>
      <c r="B1254" s="2">
        <v>45484</v>
      </c>
      <c r="C1254" s="1" t="s">
        <v>6672</v>
      </c>
      <c r="D1254" s="1" t="s">
        <v>32</v>
      </c>
      <c r="E1254">
        <v>2024</v>
      </c>
      <c r="F1254" s="1" t="s">
        <v>676</v>
      </c>
      <c r="G1254" s="1" t="s">
        <v>2414</v>
      </c>
      <c r="H1254" s="1" t="s">
        <v>1197</v>
      </c>
      <c r="I1254" s="1" t="s">
        <v>1198</v>
      </c>
      <c r="J1254" s="1" t="s">
        <v>51</v>
      </c>
      <c r="K1254" s="3">
        <v>48.78</v>
      </c>
      <c r="L1254">
        <v>1</v>
      </c>
      <c r="M1254" s="3">
        <v>48.78</v>
      </c>
      <c r="N1254" s="1" t="s">
        <v>21</v>
      </c>
      <c r="O1254" s="1" t="s">
        <v>52</v>
      </c>
    </row>
    <row r="1255" spans="1:15" x14ac:dyDescent="0.3">
      <c r="A1255" s="1" t="s">
        <v>4048</v>
      </c>
      <c r="B1255" s="2">
        <v>45616</v>
      </c>
      <c r="C1255" s="1" t="s">
        <v>6670</v>
      </c>
      <c r="D1255" s="1" t="s">
        <v>54</v>
      </c>
      <c r="E1255">
        <v>2024</v>
      </c>
      <c r="F1255" s="1" t="s">
        <v>690</v>
      </c>
      <c r="G1255" s="1" t="s">
        <v>3955</v>
      </c>
      <c r="H1255" s="1" t="s">
        <v>932</v>
      </c>
      <c r="I1255" s="1" t="s">
        <v>2936</v>
      </c>
      <c r="J1255" s="1" t="s">
        <v>20</v>
      </c>
      <c r="K1255" s="3">
        <v>40.020000000000003</v>
      </c>
      <c r="L1255">
        <v>4</v>
      </c>
      <c r="M1255" s="3">
        <v>160.08000000000001</v>
      </c>
      <c r="N1255" s="1" t="s">
        <v>29</v>
      </c>
      <c r="O1255" s="1" t="s">
        <v>30</v>
      </c>
    </row>
    <row r="1256" spans="1:15" x14ac:dyDescent="0.3">
      <c r="A1256" s="1" t="s">
        <v>4049</v>
      </c>
      <c r="B1256" s="2">
        <v>45004</v>
      </c>
      <c r="C1256" s="1" t="s">
        <v>6666</v>
      </c>
      <c r="D1256" s="1" t="s">
        <v>15</v>
      </c>
      <c r="E1256">
        <v>2023</v>
      </c>
      <c r="F1256" s="1" t="s">
        <v>481</v>
      </c>
      <c r="G1256" s="1" t="s">
        <v>482</v>
      </c>
      <c r="H1256" s="1" t="s">
        <v>460</v>
      </c>
      <c r="I1256" s="1" t="s">
        <v>4050</v>
      </c>
      <c r="J1256" s="1" t="s">
        <v>70</v>
      </c>
      <c r="K1256" s="3">
        <v>41.74</v>
      </c>
      <c r="L1256">
        <v>3</v>
      </c>
      <c r="M1256" s="3">
        <v>125.22</v>
      </c>
      <c r="N1256" s="1" t="s">
        <v>29</v>
      </c>
      <c r="O1256" s="1" t="s">
        <v>44</v>
      </c>
    </row>
    <row r="1257" spans="1:15" x14ac:dyDescent="0.3">
      <c r="A1257" s="1" t="s">
        <v>4051</v>
      </c>
      <c r="B1257" s="2">
        <v>44983</v>
      </c>
      <c r="C1257" s="1" t="s">
        <v>6666</v>
      </c>
      <c r="D1257" s="1" t="s">
        <v>39</v>
      </c>
      <c r="E1257">
        <v>2023</v>
      </c>
      <c r="F1257" s="1" t="s">
        <v>4052</v>
      </c>
      <c r="G1257" s="1" t="s">
        <v>4053</v>
      </c>
      <c r="H1257" s="1" t="s">
        <v>4054</v>
      </c>
      <c r="I1257" s="1" t="s">
        <v>4055</v>
      </c>
      <c r="J1257" s="1" t="s">
        <v>70</v>
      </c>
      <c r="K1257" s="3">
        <v>5.42</v>
      </c>
      <c r="L1257">
        <v>2</v>
      </c>
      <c r="M1257" s="3">
        <v>10.84</v>
      </c>
      <c r="N1257" s="1" t="s">
        <v>29</v>
      </c>
      <c r="O1257" s="1" t="s">
        <v>44</v>
      </c>
    </row>
    <row r="1258" spans="1:15" x14ac:dyDescent="0.3">
      <c r="A1258" s="1" t="s">
        <v>4056</v>
      </c>
      <c r="B1258" s="2">
        <v>45154</v>
      </c>
      <c r="C1258" s="1" t="s">
        <v>6670</v>
      </c>
      <c r="D1258" s="1" t="s">
        <v>90</v>
      </c>
      <c r="E1258">
        <v>2023</v>
      </c>
      <c r="F1258" s="1" t="s">
        <v>1048</v>
      </c>
      <c r="G1258" s="1" t="s">
        <v>1049</v>
      </c>
      <c r="H1258" s="1" t="s">
        <v>287</v>
      </c>
      <c r="I1258" s="1" t="s">
        <v>1562</v>
      </c>
      <c r="J1258" s="1" t="s">
        <v>51</v>
      </c>
      <c r="K1258" s="3">
        <v>10.24</v>
      </c>
      <c r="L1258">
        <v>4</v>
      </c>
      <c r="M1258" s="3">
        <v>40.96</v>
      </c>
      <c r="N1258" s="1" t="s">
        <v>88</v>
      </c>
      <c r="O1258" s="1" t="s">
        <v>44</v>
      </c>
    </row>
    <row r="1259" spans="1:15" x14ac:dyDescent="0.3">
      <c r="A1259" s="1" t="s">
        <v>4057</v>
      </c>
      <c r="B1259" s="2">
        <v>45422</v>
      </c>
      <c r="C1259" s="1" t="s">
        <v>6668</v>
      </c>
      <c r="D1259" s="1" t="s">
        <v>46</v>
      </c>
      <c r="E1259">
        <v>2024</v>
      </c>
      <c r="F1259" s="1" t="s">
        <v>1680</v>
      </c>
      <c r="G1259" s="1" t="s">
        <v>4058</v>
      </c>
      <c r="H1259" s="1" t="s">
        <v>1021</v>
      </c>
      <c r="I1259" s="1" t="s">
        <v>1022</v>
      </c>
      <c r="J1259" s="1" t="s">
        <v>70</v>
      </c>
      <c r="K1259" s="3">
        <v>23.22</v>
      </c>
      <c r="L1259">
        <v>2</v>
      </c>
      <c r="M1259" s="3">
        <v>46.44</v>
      </c>
      <c r="N1259" s="1" t="s">
        <v>29</v>
      </c>
      <c r="O1259" s="1" t="s">
        <v>37</v>
      </c>
    </row>
    <row r="1260" spans="1:15" x14ac:dyDescent="0.3">
      <c r="A1260" s="1" t="s">
        <v>4059</v>
      </c>
      <c r="B1260" s="2">
        <v>45112</v>
      </c>
      <c r="C1260" s="1" t="s">
        <v>6670</v>
      </c>
      <c r="D1260" s="1" t="s">
        <v>32</v>
      </c>
      <c r="E1260">
        <v>2023</v>
      </c>
      <c r="F1260" s="1" t="s">
        <v>715</v>
      </c>
      <c r="G1260" s="1" t="s">
        <v>716</v>
      </c>
      <c r="H1260" s="1" t="s">
        <v>717</v>
      </c>
      <c r="I1260" s="1" t="s">
        <v>4060</v>
      </c>
      <c r="J1260" s="1" t="s">
        <v>20</v>
      </c>
      <c r="K1260" s="3">
        <v>20.46</v>
      </c>
      <c r="L1260">
        <v>5</v>
      </c>
      <c r="M1260" s="3">
        <v>102.3</v>
      </c>
      <c r="N1260" s="1" t="s">
        <v>29</v>
      </c>
      <c r="O1260" s="1" t="s">
        <v>37</v>
      </c>
    </row>
    <row r="1261" spans="1:15" x14ac:dyDescent="0.3">
      <c r="A1261" s="1" t="s">
        <v>4061</v>
      </c>
      <c r="B1261" s="2">
        <v>45487</v>
      </c>
      <c r="C1261" s="1" t="s">
        <v>6666</v>
      </c>
      <c r="D1261" s="1" t="s">
        <v>32</v>
      </c>
      <c r="E1261">
        <v>2024</v>
      </c>
      <c r="F1261" s="1" t="s">
        <v>4062</v>
      </c>
      <c r="G1261" s="1" t="s">
        <v>4063</v>
      </c>
      <c r="H1261" s="1" t="s">
        <v>2374</v>
      </c>
      <c r="I1261" s="1" t="s">
        <v>4064</v>
      </c>
      <c r="J1261" s="1" t="s">
        <v>70</v>
      </c>
      <c r="K1261" s="3">
        <v>7.9</v>
      </c>
      <c r="L1261">
        <v>1</v>
      </c>
      <c r="M1261" s="3">
        <v>7.9</v>
      </c>
      <c r="N1261" s="1" t="s">
        <v>6669</v>
      </c>
      <c r="O1261" s="1" t="s">
        <v>44</v>
      </c>
    </row>
    <row r="1262" spans="1:15" x14ac:dyDescent="0.3">
      <c r="A1262" s="1" t="s">
        <v>4065</v>
      </c>
      <c r="B1262" s="2">
        <v>45271</v>
      </c>
      <c r="C1262" s="1" t="s">
        <v>6667</v>
      </c>
      <c r="D1262" s="1" t="s">
        <v>107</v>
      </c>
      <c r="E1262">
        <v>2023</v>
      </c>
      <c r="F1262" s="1" t="s">
        <v>1993</v>
      </c>
      <c r="G1262" s="1" t="s">
        <v>2434</v>
      </c>
      <c r="H1262" s="1" t="s">
        <v>2365</v>
      </c>
      <c r="I1262" s="1" t="s">
        <v>4066</v>
      </c>
      <c r="J1262" s="1" t="s">
        <v>20</v>
      </c>
      <c r="K1262" s="3">
        <v>40.64</v>
      </c>
      <c r="L1262">
        <v>2</v>
      </c>
      <c r="M1262" s="3">
        <v>81.28</v>
      </c>
      <c r="N1262" s="1" t="s">
        <v>88</v>
      </c>
      <c r="O1262" s="1" t="s">
        <v>52</v>
      </c>
    </row>
    <row r="1263" spans="1:15" x14ac:dyDescent="0.3">
      <c r="A1263" s="1" t="s">
        <v>4067</v>
      </c>
      <c r="B1263" s="2">
        <v>45237</v>
      </c>
      <c r="C1263" s="1" t="s">
        <v>6671</v>
      </c>
      <c r="D1263" s="1" t="s">
        <v>54</v>
      </c>
      <c r="E1263">
        <v>2023</v>
      </c>
      <c r="F1263" s="1" t="s">
        <v>1294</v>
      </c>
      <c r="G1263" s="1" t="s">
        <v>4068</v>
      </c>
      <c r="H1263" s="1" t="s">
        <v>302</v>
      </c>
      <c r="I1263" s="1" t="s">
        <v>3420</v>
      </c>
      <c r="J1263" s="1" t="s">
        <v>20</v>
      </c>
      <c r="K1263" s="3">
        <v>9.7100000000000009</v>
      </c>
      <c r="L1263">
        <v>4</v>
      </c>
      <c r="M1263" s="3">
        <v>38.840000000000003</v>
      </c>
      <c r="N1263" s="1" t="s">
        <v>88</v>
      </c>
      <c r="O1263" s="1" t="s">
        <v>30</v>
      </c>
    </row>
    <row r="1264" spans="1:15" x14ac:dyDescent="0.3">
      <c r="A1264" s="1" t="s">
        <v>4069</v>
      </c>
      <c r="B1264" s="2">
        <v>44854</v>
      </c>
      <c r="C1264" s="1" t="s">
        <v>6672</v>
      </c>
      <c r="D1264" s="1" t="s">
        <v>133</v>
      </c>
      <c r="E1264">
        <v>2022</v>
      </c>
      <c r="F1264" s="1" t="s">
        <v>3106</v>
      </c>
      <c r="G1264" s="1" t="s">
        <v>3107</v>
      </c>
      <c r="H1264" s="1" t="s">
        <v>4070</v>
      </c>
      <c r="I1264" s="1" t="s">
        <v>4071</v>
      </c>
      <c r="J1264" s="1" t="s">
        <v>70</v>
      </c>
      <c r="K1264" s="3">
        <v>5.0199999999999996</v>
      </c>
      <c r="L1264">
        <v>3</v>
      </c>
      <c r="M1264" s="3">
        <v>15.06</v>
      </c>
      <c r="N1264" s="1" t="s">
        <v>29</v>
      </c>
      <c r="O1264" s="1" t="s">
        <v>30</v>
      </c>
    </row>
    <row r="1265" spans="1:15" x14ac:dyDescent="0.3">
      <c r="A1265" s="1" t="s">
        <v>4072</v>
      </c>
      <c r="B1265" s="2">
        <v>45276</v>
      </c>
      <c r="C1265" s="1" t="s">
        <v>6673</v>
      </c>
      <c r="D1265" s="1" t="s">
        <v>107</v>
      </c>
      <c r="E1265">
        <v>2023</v>
      </c>
      <c r="F1265" s="1" t="s">
        <v>3442</v>
      </c>
      <c r="G1265" s="1" t="s">
        <v>4073</v>
      </c>
      <c r="H1265" s="1" t="s">
        <v>4074</v>
      </c>
      <c r="I1265" s="1" t="s">
        <v>4075</v>
      </c>
      <c r="J1265" s="1" t="s">
        <v>70</v>
      </c>
      <c r="K1265" s="3">
        <v>12.6</v>
      </c>
      <c r="L1265">
        <v>2</v>
      </c>
      <c r="M1265" s="3">
        <v>25.2</v>
      </c>
      <c r="N1265" s="1" t="s">
        <v>21</v>
      </c>
      <c r="O1265" s="1" t="s">
        <v>37</v>
      </c>
    </row>
    <row r="1266" spans="1:15" x14ac:dyDescent="0.3">
      <c r="A1266" s="1" t="s">
        <v>4076</v>
      </c>
      <c r="B1266" s="2">
        <v>45261</v>
      </c>
      <c r="C1266" s="1" t="s">
        <v>6668</v>
      </c>
      <c r="D1266" s="1" t="s">
        <v>107</v>
      </c>
      <c r="E1266">
        <v>2023</v>
      </c>
      <c r="F1266" s="1" t="s">
        <v>1249</v>
      </c>
      <c r="G1266" s="1" t="s">
        <v>4077</v>
      </c>
      <c r="H1266" s="1" t="s">
        <v>692</v>
      </c>
      <c r="I1266" s="1" t="s">
        <v>4078</v>
      </c>
      <c r="J1266" s="1" t="s">
        <v>70</v>
      </c>
      <c r="K1266" s="3">
        <v>48.46</v>
      </c>
      <c r="L1266">
        <v>4</v>
      </c>
      <c r="M1266" s="3">
        <v>193.84</v>
      </c>
      <c r="N1266" s="1" t="s">
        <v>21</v>
      </c>
      <c r="O1266" s="1" t="s">
        <v>30</v>
      </c>
    </row>
    <row r="1267" spans="1:15" x14ac:dyDescent="0.3">
      <c r="A1267" s="1" t="s">
        <v>4079</v>
      </c>
      <c r="B1267" s="2">
        <v>45629</v>
      </c>
      <c r="C1267" s="1" t="s">
        <v>6671</v>
      </c>
      <c r="D1267" s="1" t="s">
        <v>107</v>
      </c>
      <c r="E1267">
        <v>2024</v>
      </c>
      <c r="F1267" s="1" t="s">
        <v>1053</v>
      </c>
      <c r="G1267" s="1" t="s">
        <v>4080</v>
      </c>
      <c r="H1267" s="1" t="s">
        <v>4081</v>
      </c>
      <c r="I1267" s="1" t="s">
        <v>4082</v>
      </c>
      <c r="J1267" s="1" t="s">
        <v>20</v>
      </c>
      <c r="K1267" s="3">
        <v>33.200000000000003</v>
      </c>
      <c r="L1267">
        <v>2</v>
      </c>
      <c r="M1267" s="3">
        <v>66.400000000000006</v>
      </c>
      <c r="N1267" s="1" t="s">
        <v>6669</v>
      </c>
      <c r="O1267" s="1" t="s">
        <v>44</v>
      </c>
    </row>
    <row r="1268" spans="1:15" x14ac:dyDescent="0.3">
      <c r="A1268" s="1" t="s">
        <v>4083</v>
      </c>
      <c r="B1268" s="2">
        <v>44958</v>
      </c>
      <c r="C1268" s="1" t="s">
        <v>6670</v>
      </c>
      <c r="D1268" s="1" t="s">
        <v>39</v>
      </c>
      <c r="E1268">
        <v>2023</v>
      </c>
      <c r="F1268" s="1" t="s">
        <v>1668</v>
      </c>
      <c r="G1268" s="1" t="s">
        <v>1669</v>
      </c>
      <c r="H1268" s="1" t="s">
        <v>1029</v>
      </c>
      <c r="I1268" s="1" t="s">
        <v>1030</v>
      </c>
      <c r="J1268" s="1" t="s">
        <v>20</v>
      </c>
      <c r="K1268" s="3">
        <v>27.73</v>
      </c>
      <c r="L1268">
        <v>3</v>
      </c>
      <c r="M1268" s="3">
        <v>83.19</v>
      </c>
      <c r="N1268" s="1" t="s">
        <v>21</v>
      </c>
      <c r="O1268" s="1" t="s">
        <v>37</v>
      </c>
    </row>
    <row r="1269" spans="1:15" x14ac:dyDescent="0.3">
      <c r="A1269" s="1" t="s">
        <v>4084</v>
      </c>
      <c r="B1269" s="2">
        <v>45178</v>
      </c>
      <c r="C1269" s="1" t="s">
        <v>6673</v>
      </c>
      <c r="D1269" s="1" t="s">
        <v>60</v>
      </c>
      <c r="E1269">
        <v>2023</v>
      </c>
      <c r="F1269" s="1" t="s">
        <v>3186</v>
      </c>
      <c r="G1269" s="1" t="s">
        <v>3187</v>
      </c>
      <c r="H1269" s="1" t="s">
        <v>4085</v>
      </c>
      <c r="I1269" s="1" t="s">
        <v>4086</v>
      </c>
      <c r="J1269" s="1" t="s">
        <v>70</v>
      </c>
      <c r="K1269" s="3">
        <v>24.92</v>
      </c>
      <c r="L1269">
        <v>3</v>
      </c>
      <c r="M1269" s="3">
        <v>74.760000000000005</v>
      </c>
      <c r="N1269" s="1" t="s">
        <v>6669</v>
      </c>
      <c r="O1269" s="1" t="s">
        <v>44</v>
      </c>
    </row>
    <row r="1270" spans="1:15" x14ac:dyDescent="0.3">
      <c r="A1270" s="1" t="s">
        <v>4087</v>
      </c>
      <c r="B1270" s="2">
        <v>45849</v>
      </c>
      <c r="C1270" s="1" t="s">
        <v>6668</v>
      </c>
      <c r="D1270" s="1" t="s">
        <v>32</v>
      </c>
      <c r="E1270">
        <v>2025</v>
      </c>
      <c r="F1270" s="1" t="s">
        <v>1203</v>
      </c>
      <c r="G1270" s="1" t="s">
        <v>1204</v>
      </c>
      <c r="H1270" s="1" t="s">
        <v>2658</v>
      </c>
      <c r="I1270" s="1" t="s">
        <v>3623</v>
      </c>
      <c r="J1270" s="1" t="s">
        <v>20</v>
      </c>
      <c r="K1270" s="3">
        <v>16.47</v>
      </c>
      <c r="L1270">
        <v>3</v>
      </c>
      <c r="M1270" s="3">
        <v>49.41</v>
      </c>
      <c r="N1270" s="1" t="s">
        <v>6669</v>
      </c>
      <c r="O1270" s="1" t="s">
        <v>30</v>
      </c>
    </row>
    <row r="1271" spans="1:15" x14ac:dyDescent="0.3">
      <c r="A1271" s="1" t="s">
        <v>4088</v>
      </c>
      <c r="B1271" s="2">
        <v>45210</v>
      </c>
      <c r="C1271" s="1" t="s">
        <v>6670</v>
      </c>
      <c r="D1271" s="1" t="s">
        <v>133</v>
      </c>
      <c r="E1271">
        <v>2023</v>
      </c>
      <c r="F1271" s="1" t="s">
        <v>3446</v>
      </c>
      <c r="G1271" s="1" t="s">
        <v>3447</v>
      </c>
      <c r="H1271" s="1" t="s">
        <v>2174</v>
      </c>
      <c r="I1271" s="1" t="s">
        <v>2712</v>
      </c>
      <c r="J1271" s="1" t="s">
        <v>51</v>
      </c>
      <c r="K1271" s="3">
        <v>13.44</v>
      </c>
      <c r="L1271">
        <v>3</v>
      </c>
      <c r="M1271" s="3">
        <v>40.32</v>
      </c>
      <c r="N1271" s="1" t="s">
        <v>6669</v>
      </c>
      <c r="O1271" s="1" t="s">
        <v>193</v>
      </c>
    </row>
    <row r="1272" spans="1:15" x14ac:dyDescent="0.3">
      <c r="A1272" s="1" t="s">
        <v>4089</v>
      </c>
      <c r="B1272" s="2">
        <v>45247</v>
      </c>
      <c r="C1272" s="1" t="s">
        <v>6668</v>
      </c>
      <c r="D1272" s="1" t="s">
        <v>54</v>
      </c>
      <c r="E1272">
        <v>2023</v>
      </c>
      <c r="F1272" s="1" t="s">
        <v>918</v>
      </c>
      <c r="G1272" s="1" t="s">
        <v>4090</v>
      </c>
      <c r="H1272" s="1" t="s">
        <v>836</v>
      </c>
      <c r="I1272" s="1" t="s">
        <v>837</v>
      </c>
      <c r="J1272" s="1" t="s">
        <v>51</v>
      </c>
      <c r="K1272" s="3">
        <v>49.17</v>
      </c>
      <c r="L1272">
        <v>5</v>
      </c>
      <c r="M1272" s="3">
        <v>245.85</v>
      </c>
      <c r="N1272" s="1" t="s">
        <v>21</v>
      </c>
      <c r="O1272" s="1" t="s">
        <v>37</v>
      </c>
    </row>
    <row r="1273" spans="1:15" x14ac:dyDescent="0.3">
      <c r="A1273" s="1" t="s">
        <v>4091</v>
      </c>
      <c r="B1273" s="2">
        <v>44885</v>
      </c>
      <c r="C1273" s="1" t="s">
        <v>6666</v>
      </c>
      <c r="D1273" s="1" t="s">
        <v>54</v>
      </c>
      <c r="E1273">
        <v>2022</v>
      </c>
      <c r="F1273" s="1" t="s">
        <v>1203</v>
      </c>
      <c r="G1273" s="1" t="s">
        <v>3651</v>
      </c>
      <c r="H1273" s="1" t="s">
        <v>598</v>
      </c>
      <c r="I1273" s="1" t="s">
        <v>599</v>
      </c>
      <c r="J1273" s="1" t="s">
        <v>20</v>
      </c>
      <c r="K1273" s="3">
        <v>45.96</v>
      </c>
      <c r="L1273">
        <v>3</v>
      </c>
      <c r="M1273" s="3">
        <v>137.88</v>
      </c>
      <c r="N1273" s="1" t="s">
        <v>29</v>
      </c>
      <c r="O1273" s="1" t="s">
        <v>22</v>
      </c>
    </row>
    <row r="1274" spans="1:15" x14ac:dyDescent="0.3">
      <c r="A1274" s="1" t="s">
        <v>4092</v>
      </c>
      <c r="B1274" s="2">
        <v>45047</v>
      </c>
      <c r="C1274" s="1" t="s">
        <v>6667</v>
      </c>
      <c r="D1274" s="1" t="s">
        <v>46</v>
      </c>
      <c r="E1274">
        <v>2023</v>
      </c>
      <c r="F1274" s="1" t="s">
        <v>1966</v>
      </c>
      <c r="G1274" s="1" t="s">
        <v>4093</v>
      </c>
      <c r="H1274" s="1" t="s">
        <v>1919</v>
      </c>
      <c r="I1274" s="1" t="s">
        <v>1920</v>
      </c>
      <c r="J1274" s="1" t="s">
        <v>51</v>
      </c>
      <c r="K1274" s="3">
        <v>26.97</v>
      </c>
      <c r="L1274">
        <v>2</v>
      </c>
      <c r="M1274" s="3">
        <v>53.94</v>
      </c>
      <c r="N1274" s="1" t="s">
        <v>88</v>
      </c>
      <c r="O1274" s="1" t="s">
        <v>37</v>
      </c>
    </row>
    <row r="1275" spans="1:15" x14ac:dyDescent="0.3">
      <c r="A1275" s="1" t="s">
        <v>4094</v>
      </c>
      <c r="B1275" s="2">
        <v>45291</v>
      </c>
      <c r="C1275" s="1" t="s">
        <v>6666</v>
      </c>
      <c r="D1275" s="1" t="s">
        <v>107</v>
      </c>
      <c r="E1275">
        <v>2023</v>
      </c>
      <c r="F1275" s="1" t="s">
        <v>108</v>
      </c>
      <c r="G1275" s="1" t="s">
        <v>109</v>
      </c>
      <c r="H1275" s="1" t="s">
        <v>767</v>
      </c>
      <c r="I1275" s="1" t="s">
        <v>2904</v>
      </c>
      <c r="J1275" s="1" t="s">
        <v>20</v>
      </c>
      <c r="K1275" s="3">
        <v>35.35</v>
      </c>
      <c r="L1275">
        <v>5</v>
      </c>
      <c r="M1275" s="3">
        <v>176.75</v>
      </c>
      <c r="N1275" s="1" t="s">
        <v>21</v>
      </c>
      <c r="O1275" s="1" t="s">
        <v>30</v>
      </c>
    </row>
    <row r="1276" spans="1:15" x14ac:dyDescent="0.3">
      <c r="A1276" s="1" t="s">
        <v>4095</v>
      </c>
      <c r="B1276" s="2">
        <v>45239</v>
      </c>
      <c r="C1276" s="1" t="s">
        <v>6672</v>
      </c>
      <c r="D1276" s="1" t="s">
        <v>54</v>
      </c>
      <c r="E1276">
        <v>2023</v>
      </c>
      <c r="F1276" s="1" t="s">
        <v>3837</v>
      </c>
      <c r="G1276" s="1" t="s">
        <v>3838</v>
      </c>
      <c r="H1276" s="1" t="s">
        <v>1370</v>
      </c>
      <c r="I1276" s="1" t="s">
        <v>1371</v>
      </c>
      <c r="J1276" s="1" t="s">
        <v>87</v>
      </c>
      <c r="K1276" s="3">
        <v>16.12</v>
      </c>
      <c r="L1276">
        <v>1</v>
      </c>
      <c r="M1276" s="3">
        <v>16.12</v>
      </c>
      <c r="N1276" s="1" t="s">
        <v>6669</v>
      </c>
      <c r="O1276" s="1" t="s">
        <v>22</v>
      </c>
    </row>
    <row r="1277" spans="1:15" x14ac:dyDescent="0.3">
      <c r="A1277" s="1" t="s">
        <v>4096</v>
      </c>
      <c r="B1277" s="2">
        <v>44921</v>
      </c>
      <c r="C1277" s="1" t="s">
        <v>6667</v>
      </c>
      <c r="D1277" s="1" t="s">
        <v>107</v>
      </c>
      <c r="E1277">
        <v>2022</v>
      </c>
      <c r="F1277" s="1" t="s">
        <v>211</v>
      </c>
      <c r="G1277" s="1" t="s">
        <v>212</v>
      </c>
      <c r="H1277" s="1" t="s">
        <v>2766</v>
      </c>
      <c r="I1277" s="1" t="s">
        <v>2767</v>
      </c>
      <c r="J1277" s="1" t="s">
        <v>20</v>
      </c>
      <c r="K1277" s="3">
        <v>19.010000000000002</v>
      </c>
      <c r="L1277">
        <v>1</v>
      </c>
      <c r="M1277" s="3">
        <v>19.010000000000002</v>
      </c>
      <c r="N1277" s="1" t="s">
        <v>21</v>
      </c>
      <c r="O1277" s="1" t="s">
        <v>37</v>
      </c>
    </row>
    <row r="1278" spans="1:15" x14ac:dyDescent="0.3">
      <c r="A1278" s="1" t="s">
        <v>4097</v>
      </c>
      <c r="B1278" s="2">
        <v>45884</v>
      </c>
      <c r="C1278" s="1" t="s">
        <v>6668</v>
      </c>
      <c r="D1278" s="1" t="s">
        <v>90</v>
      </c>
      <c r="E1278">
        <v>2025</v>
      </c>
      <c r="F1278" s="1" t="s">
        <v>1993</v>
      </c>
      <c r="G1278" s="1" t="s">
        <v>2819</v>
      </c>
      <c r="H1278" s="1" t="s">
        <v>1856</v>
      </c>
      <c r="I1278" s="1" t="s">
        <v>2276</v>
      </c>
      <c r="J1278" s="1" t="s">
        <v>70</v>
      </c>
      <c r="K1278" s="3">
        <v>18.82</v>
      </c>
      <c r="L1278">
        <v>3</v>
      </c>
      <c r="M1278" s="3">
        <v>56.46</v>
      </c>
      <c r="N1278" s="1" t="s">
        <v>29</v>
      </c>
      <c r="O1278" s="1" t="s">
        <v>30</v>
      </c>
    </row>
    <row r="1279" spans="1:15" x14ac:dyDescent="0.3">
      <c r="A1279" s="1" t="s">
        <v>4098</v>
      </c>
      <c r="B1279" s="2">
        <v>45709</v>
      </c>
      <c r="C1279" s="1" t="s">
        <v>6668</v>
      </c>
      <c r="D1279" s="1" t="s">
        <v>39</v>
      </c>
      <c r="E1279">
        <v>2025</v>
      </c>
      <c r="F1279" s="1" t="s">
        <v>443</v>
      </c>
      <c r="G1279" s="1" t="s">
        <v>444</v>
      </c>
      <c r="H1279" s="1" t="s">
        <v>247</v>
      </c>
      <c r="I1279" s="1" t="s">
        <v>4099</v>
      </c>
      <c r="J1279" s="1" t="s">
        <v>70</v>
      </c>
      <c r="K1279" s="3">
        <v>41.66</v>
      </c>
      <c r="L1279">
        <v>1</v>
      </c>
      <c r="M1279" s="3">
        <v>41.66</v>
      </c>
      <c r="N1279" s="1" t="s">
        <v>21</v>
      </c>
      <c r="O1279" s="1" t="s">
        <v>30</v>
      </c>
    </row>
    <row r="1280" spans="1:15" x14ac:dyDescent="0.3">
      <c r="A1280" s="1" t="s">
        <v>4100</v>
      </c>
      <c r="B1280" s="2">
        <v>45098</v>
      </c>
      <c r="C1280" s="1" t="s">
        <v>6670</v>
      </c>
      <c r="D1280" s="1" t="s">
        <v>24</v>
      </c>
      <c r="E1280">
        <v>2023</v>
      </c>
      <c r="F1280" s="1" t="s">
        <v>4101</v>
      </c>
      <c r="G1280" s="1" t="s">
        <v>4102</v>
      </c>
      <c r="H1280" s="1" t="s">
        <v>4103</v>
      </c>
      <c r="I1280" s="1" t="s">
        <v>4104</v>
      </c>
      <c r="J1280" s="1" t="s">
        <v>70</v>
      </c>
      <c r="K1280" s="3">
        <v>48.08</v>
      </c>
      <c r="L1280">
        <v>3</v>
      </c>
      <c r="M1280" s="3">
        <v>144.24</v>
      </c>
      <c r="N1280" s="1" t="s">
        <v>21</v>
      </c>
      <c r="O1280" s="1" t="s">
        <v>30</v>
      </c>
    </row>
    <row r="1281" spans="1:15" x14ac:dyDescent="0.3">
      <c r="A1281" s="1" t="s">
        <v>4105</v>
      </c>
      <c r="B1281" s="2">
        <v>45134</v>
      </c>
      <c r="C1281" s="1" t="s">
        <v>6672</v>
      </c>
      <c r="D1281" s="1" t="s">
        <v>32</v>
      </c>
      <c r="E1281">
        <v>2023</v>
      </c>
      <c r="F1281" s="1" t="s">
        <v>3233</v>
      </c>
      <c r="G1281" s="1" t="s">
        <v>3234</v>
      </c>
      <c r="H1281" s="1" t="s">
        <v>4106</v>
      </c>
      <c r="I1281" s="1" t="s">
        <v>4107</v>
      </c>
      <c r="J1281" s="1" t="s">
        <v>87</v>
      </c>
      <c r="K1281" s="3">
        <v>46.48</v>
      </c>
      <c r="L1281">
        <v>5</v>
      </c>
      <c r="M1281" s="3">
        <v>232.4</v>
      </c>
      <c r="N1281" s="1" t="s">
        <v>29</v>
      </c>
      <c r="O1281" s="1" t="s">
        <v>52</v>
      </c>
    </row>
    <row r="1282" spans="1:15" x14ac:dyDescent="0.3">
      <c r="A1282" s="1" t="s">
        <v>4108</v>
      </c>
      <c r="B1282" s="2">
        <v>45239</v>
      </c>
      <c r="C1282" s="1" t="s">
        <v>6672</v>
      </c>
      <c r="D1282" s="1" t="s">
        <v>54</v>
      </c>
      <c r="E1282">
        <v>2023</v>
      </c>
      <c r="F1282" s="1" t="s">
        <v>2149</v>
      </c>
      <c r="G1282" s="1" t="s">
        <v>2916</v>
      </c>
      <c r="H1282" s="1" t="s">
        <v>4109</v>
      </c>
      <c r="I1282" s="1" t="s">
        <v>4110</v>
      </c>
      <c r="J1282" s="1" t="s">
        <v>51</v>
      </c>
      <c r="K1282" s="3">
        <v>42.52</v>
      </c>
      <c r="L1282">
        <v>1</v>
      </c>
      <c r="M1282" s="3">
        <v>42.52</v>
      </c>
      <c r="N1282" s="1" t="s">
        <v>88</v>
      </c>
      <c r="O1282" s="1" t="s">
        <v>52</v>
      </c>
    </row>
    <row r="1283" spans="1:15" x14ac:dyDescent="0.3">
      <c r="A1283" s="1" t="s">
        <v>4111</v>
      </c>
      <c r="B1283" s="2">
        <v>45728</v>
      </c>
      <c r="C1283" s="1" t="s">
        <v>6670</v>
      </c>
      <c r="D1283" s="1" t="s">
        <v>15</v>
      </c>
      <c r="E1283">
        <v>2025</v>
      </c>
      <c r="F1283" s="1" t="s">
        <v>829</v>
      </c>
      <c r="G1283" s="1" t="s">
        <v>830</v>
      </c>
      <c r="H1283" s="1" t="s">
        <v>2438</v>
      </c>
      <c r="I1283" s="1" t="s">
        <v>2439</v>
      </c>
      <c r="J1283" s="1" t="s">
        <v>20</v>
      </c>
      <c r="K1283" s="3">
        <v>11.52</v>
      </c>
      <c r="L1283">
        <v>2</v>
      </c>
      <c r="M1283" s="3">
        <v>23.04</v>
      </c>
      <c r="N1283" s="1" t="s">
        <v>21</v>
      </c>
      <c r="O1283" s="1" t="s">
        <v>37</v>
      </c>
    </row>
    <row r="1284" spans="1:15" x14ac:dyDescent="0.3">
      <c r="A1284" s="1" t="s">
        <v>4112</v>
      </c>
      <c r="B1284" s="2">
        <v>45601</v>
      </c>
      <c r="C1284" s="1" t="s">
        <v>6671</v>
      </c>
      <c r="D1284" s="1" t="s">
        <v>54</v>
      </c>
      <c r="E1284">
        <v>2024</v>
      </c>
      <c r="F1284" s="1" t="s">
        <v>2919</v>
      </c>
      <c r="G1284" s="1" t="s">
        <v>2920</v>
      </c>
      <c r="H1284" s="1" t="s">
        <v>2003</v>
      </c>
      <c r="I1284" s="1" t="s">
        <v>2194</v>
      </c>
      <c r="J1284" s="1" t="s">
        <v>70</v>
      </c>
      <c r="K1284" s="3">
        <v>44.74</v>
      </c>
      <c r="L1284">
        <v>5</v>
      </c>
      <c r="M1284" s="3">
        <v>223.7</v>
      </c>
      <c r="N1284" s="1" t="s">
        <v>21</v>
      </c>
      <c r="O1284" s="1" t="s">
        <v>22</v>
      </c>
    </row>
    <row r="1285" spans="1:15" x14ac:dyDescent="0.3">
      <c r="A1285" s="1" t="s">
        <v>4113</v>
      </c>
      <c r="B1285" s="2">
        <v>44980</v>
      </c>
      <c r="C1285" s="1" t="s">
        <v>6672</v>
      </c>
      <c r="D1285" s="1" t="s">
        <v>39</v>
      </c>
      <c r="E1285">
        <v>2023</v>
      </c>
      <c r="F1285" s="1" t="s">
        <v>4114</v>
      </c>
      <c r="G1285" s="1" t="s">
        <v>4115</v>
      </c>
      <c r="H1285" s="1" t="s">
        <v>292</v>
      </c>
      <c r="I1285" s="1" t="s">
        <v>4116</v>
      </c>
      <c r="J1285" s="1" t="s">
        <v>51</v>
      </c>
      <c r="K1285" s="3">
        <v>23.66</v>
      </c>
      <c r="L1285">
        <v>3</v>
      </c>
      <c r="M1285" s="3">
        <v>70.98</v>
      </c>
      <c r="N1285" s="1" t="s">
        <v>21</v>
      </c>
      <c r="O1285" s="1" t="s">
        <v>193</v>
      </c>
    </row>
    <row r="1286" spans="1:15" x14ac:dyDescent="0.3">
      <c r="A1286" s="1" t="s">
        <v>4117</v>
      </c>
      <c r="B1286" s="2">
        <v>45530</v>
      </c>
      <c r="C1286" s="1" t="s">
        <v>6667</v>
      </c>
      <c r="D1286" s="1" t="s">
        <v>90</v>
      </c>
      <c r="E1286">
        <v>2024</v>
      </c>
      <c r="F1286" s="1" t="s">
        <v>977</v>
      </c>
      <c r="G1286" s="1" t="s">
        <v>978</v>
      </c>
      <c r="H1286" s="1" t="s">
        <v>1256</v>
      </c>
      <c r="I1286" s="1" t="s">
        <v>1257</v>
      </c>
      <c r="J1286" s="1" t="s">
        <v>20</v>
      </c>
      <c r="K1286" s="3">
        <v>17.989999999999998</v>
      </c>
      <c r="L1286">
        <v>3</v>
      </c>
      <c r="M1286" s="3">
        <v>53.97</v>
      </c>
      <c r="N1286" s="1" t="s">
        <v>6669</v>
      </c>
      <c r="O1286" s="1" t="s">
        <v>44</v>
      </c>
    </row>
    <row r="1287" spans="1:15" x14ac:dyDescent="0.3">
      <c r="A1287" s="1" t="s">
        <v>4118</v>
      </c>
      <c r="B1287" s="2">
        <v>44936</v>
      </c>
      <c r="C1287" s="1" t="s">
        <v>6671</v>
      </c>
      <c r="D1287" s="1" t="s">
        <v>210</v>
      </c>
      <c r="E1287">
        <v>2023</v>
      </c>
      <c r="F1287" s="1" t="s">
        <v>4119</v>
      </c>
      <c r="G1287" s="1" t="s">
        <v>4120</v>
      </c>
      <c r="H1287" s="1" t="s">
        <v>3893</v>
      </c>
      <c r="I1287" s="1" t="s">
        <v>4121</v>
      </c>
      <c r="J1287" s="1" t="s">
        <v>70</v>
      </c>
      <c r="K1287" s="3">
        <v>40.57</v>
      </c>
      <c r="L1287">
        <v>1</v>
      </c>
      <c r="M1287" s="3">
        <v>40.57</v>
      </c>
      <c r="N1287" s="1" t="s">
        <v>6669</v>
      </c>
      <c r="O1287" s="1" t="s">
        <v>52</v>
      </c>
    </row>
    <row r="1288" spans="1:15" x14ac:dyDescent="0.3">
      <c r="A1288" s="1" t="s">
        <v>4122</v>
      </c>
      <c r="B1288" s="2">
        <v>45326</v>
      </c>
      <c r="C1288" s="1" t="s">
        <v>6666</v>
      </c>
      <c r="D1288" s="1" t="s">
        <v>39</v>
      </c>
      <c r="E1288">
        <v>2024</v>
      </c>
      <c r="F1288" s="1" t="s">
        <v>578</v>
      </c>
      <c r="G1288" s="1" t="s">
        <v>1872</v>
      </c>
      <c r="H1288" s="1" t="s">
        <v>3666</v>
      </c>
      <c r="I1288" s="1" t="s">
        <v>4123</v>
      </c>
      <c r="J1288" s="1" t="s">
        <v>70</v>
      </c>
      <c r="K1288" s="3">
        <v>38.89</v>
      </c>
      <c r="L1288">
        <v>5</v>
      </c>
      <c r="M1288" s="3">
        <v>194.45</v>
      </c>
      <c r="N1288" s="1" t="s">
        <v>6669</v>
      </c>
      <c r="O1288" s="1" t="s">
        <v>80</v>
      </c>
    </row>
    <row r="1289" spans="1:15" x14ac:dyDescent="0.3">
      <c r="A1289" s="1" t="s">
        <v>4124</v>
      </c>
      <c r="B1289" s="2">
        <v>44872</v>
      </c>
      <c r="C1289" s="1" t="s">
        <v>6667</v>
      </c>
      <c r="D1289" s="1" t="s">
        <v>54</v>
      </c>
      <c r="E1289">
        <v>2022</v>
      </c>
      <c r="F1289" s="1" t="s">
        <v>686</v>
      </c>
      <c r="G1289" s="1" t="s">
        <v>1696</v>
      </c>
      <c r="H1289" s="1" t="s">
        <v>2161</v>
      </c>
      <c r="I1289" s="1" t="s">
        <v>2162</v>
      </c>
      <c r="J1289" s="1" t="s">
        <v>87</v>
      </c>
      <c r="K1289" s="3">
        <v>28.5</v>
      </c>
      <c r="L1289">
        <v>2</v>
      </c>
      <c r="M1289" s="3">
        <v>57</v>
      </c>
      <c r="N1289" s="1" t="s">
        <v>21</v>
      </c>
      <c r="O1289" s="1" t="s">
        <v>95</v>
      </c>
    </row>
    <row r="1290" spans="1:15" x14ac:dyDescent="0.3">
      <c r="A1290" s="1" t="s">
        <v>4125</v>
      </c>
      <c r="B1290" s="2">
        <v>45721</v>
      </c>
      <c r="C1290" s="1" t="s">
        <v>6670</v>
      </c>
      <c r="D1290" s="1" t="s">
        <v>15</v>
      </c>
      <c r="E1290">
        <v>2025</v>
      </c>
      <c r="F1290" s="1" t="s">
        <v>139</v>
      </c>
      <c r="G1290" s="1" t="s">
        <v>140</v>
      </c>
      <c r="H1290" s="1" t="s">
        <v>836</v>
      </c>
      <c r="I1290" s="1" t="s">
        <v>837</v>
      </c>
      <c r="J1290" s="1" t="s">
        <v>51</v>
      </c>
      <c r="K1290" s="3">
        <v>47.49</v>
      </c>
      <c r="L1290">
        <v>4</v>
      </c>
      <c r="M1290" s="3">
        <v>189.96</v>
      </c>
      <c r="N1290" s="1" t="s">
        <v>21</v>
      </c>
      <c r="O1290" s="1" t="s">
        <v>44</v>
      </c>
    </row>
    <row r="1291" spans="1:15" x14ac:dyDescent="0.3">
      <c r="A1291" s="1" t="s">
        <v>4126</v>
      </c>
      <c r="B1291" s="2">
        <v>45298</v>
      </c>
      <c r="C1291" s="1" t="s">
        <v>6666</v>
      </c>
      <c r="D1291" s="1" t="s">
        <v>210</v>
      </c>
      <c r="E1291">
        <v>2024</v>
      </c>
      <c r="F1291" s="1" t="s">
        <v>1482</v>
      </c>
      <c r="G1291" s="1" t="s">
        <v>1483</v>
      </c>
      <c r="H1291" s="1" t="s">
        <v>1613</v>
      </c>
      <c r="I1291" s="1" t="s">
        <v>1614</v>
      </c>
      <c r="J1291" s="1" t="s">
        <v>51</v>
      </c>
      <c r="K1291" s="3">
        <v>45.75</v>
      </c>
      <c r="L1291">
        <v>5</v>
      </c>
      <c r="M1291" s="3">
        <v>228.75</v>
      </c>
      <c r="N1291" s="1" t="s">
        <v>88</v>
      </c>
      <c r="O1291" s="1" t="s">
        <v>22</v>
      </c>
    </row>
    <row r="1292" spans="1:15" x14ac:dyDescent="0.3">
      <c r="A1292" s="1" t="s">
        <v>4127</v>
      </c>
      <c r="B1292" s="2">
        <v>45126</v>
      </c>
      <c r="C1292" s="1" t="s">
        <v>6670</v>
      </c>
      <c r="D1292" s="1" t="s">
        <v>32</v>
      </c>
      <c r="E1292">
        <v>2023</v>
      </c>
      <c r="F1292" s="1" t="s">
        <v>4128</v>
      </c>
      <c r="G1292" s="1" t="s">
        <v>4129</v>
      </c>
      <c r="H1292" s="1" t="s">
        <v>1055</v>
      </c>
      <c r="I1292" s="1" t="s">
        <v>4130</v>
      </c>
      <c r="J1292" s="1" t="s">
        <v>20</v>
      </c>
      <c r="K1292" s="3">
        <v>9.56</v>
      </c>
      <c r="L1292">
        <v>5</v>
      </c>
      <c r="M1292" s="3">
        <v>47.8</v>
      </c>
      <c r="N1292" s="1" t="s">
        <v>29</v>
      </c>
      <c r="O1292" s="1" t="s">
        <v>22</v>
      </c>
    </row>
    <row r="1293" spans="1:15" x14ac:dyDescent="0.3">
      <c r="A1293" s="1" t="s">
        <v>4131</v>
      </c>
      <c r="B1293" s="2">
        <v>45249</v>
      </c>
      <c r="C1293" s="1" t="s">
        <v>6666</v>
      </c>
      <c r="D1293" s="1" t="s">
        <v>54</v>
      </c>
      <c r="E1293">
        <v>2023</v>
      </c>
      <c r="F1293" s="1" t="s">
        <v>2113</v>
      </c>
      <c r="G1293" s="1" t="s">
        <v>2114</v>
      </c>
      <c r="H1293" s="1" t="s">
        <v>4132</v>
      </c>
      <c r="I1293" s="1" t="s">
        <v>4133</v>
      </c>
      <c r="J1293" s="1" t="s">
        <v>70</v>
      </c>
      <c r="K1293" s="3">
        <v>28.8</v>
      </c>
      <c r="L1293">
        <v>4</v>
      </c>
      <c r="M1293" s="3">
        <v>115.2</v>
      </c>
      <c r="N1293" s="1" t="s">
        <v>29</v>
      </c>
      <c r="O1293" s="1" t="s">
        <v>30</v>
      </c>
    </row>
    <row r="1294" spans="1:15" x14ac:dyDescent="0.3">
      <c r="A1294" s="1" t="s">
        <v>4134</v>
      </c>
      <c r="B1294" s="2">
        <v>45396</v>
      </c>
      <c r="C1294" s="1" t="s">
        <v>6666</v>
      </c>
      <c r="D1294" s="1" t="s">
        <v>82</v>
      </c>
      <c r="E1294">
        <v>2024</v>
      </c>
      <c r="F1294" s="1" t="s">
        <v>643</v>
      </c>
      <c r="G1294" s="1" t="s">
        <v>644</v>
      </c>
      <c r="H1294" s="1" t="s">
        <v>3531</v>
      </c>
      <c r="I1294" s="1" t="s">
        <v>4135</v>
      </c>
      <c r="J1294" s="1" t="s">
        <v>87</v>
      </c>
      <c r="K1294" s="3">
        <v>21.57</v>
      </c>
      <c r="L1294">
        <v>1</v>
      </c>
      <c r="M1294" s="3">
        <v>21.57</v>
      </c>
      <c r="N1294" s="1" t="s">
        <v>88</v>
      </c>
      <c r="O1294" s="1" t="s">
        <v>30</v>
      </c>
    </row>
    <row r="1295" spans="1:15" x14ac:dyDescent="0.3">
      <c r="A1295" s="1" t="s">
        <v>4136</v>
      </c>
      <c r="B1295" s="2">
        <v>45148</v>
      </c>
      <c r="C1295" s="1" t="s">
        <v>6672</v>
      </c>
      <c r="D1295" s="1" t="s">
        <v>90</v>
      </c>
      <c r="E1295">
        <v>2023</v>
      </c>
      <c r="F1295" s="1" t="s">
        <v>1452</v>
      </c>
      <c r="G1295" s="1" t="s">
        <v>4137</v>
      </c>
      <c r="H1295" s="1" t="s">
        <v>3149</v>
      </c>
      <c r="I1295" s="1" t="s">
        <v>4138</v>
      </c>
      <c r="J1295" s="1" t="s">
        <v>87</v>
      </c>
      <c r="K1295" s="3">
        <v>11.23</v>
      </c>
      <c r="L1295">
        <v>3</v>
      </c>
      <c r="M1295" s="3">
        <v>33.69</v>
      </c>
      <c r="N1295" s="1" t="s">
        <v>21</v>
      </c>
      <c r="O1295" s="1" t="s">
        <v>52</v>
      </c>
    </row>
    <row r="1296" spans="1:15" x14ac:dyDescent="0.3">
      <c r="A1296" s="1" t="s">
        <v>4139</v>
      </c>
      <c r="B1296" s="2">
        <v>45279</v>
      </c>
      <c r="C1296" s="1" t="s">
        <v>6671</v>
      </c>
      <c r="D1296" s="1" t="s">
        <v>107</v>
      </c>
      <c r="E1296">
        <v>2023</v>
      </c>
      <c r="F1296" s="1" t="s">
        <v>404</v>
      </c>
      <c r="G1296" s="1" t="s">
        <v>405</v>
      </c>
      <c r="H1296" s="1" t="s">
        <v>2229</v>
      </c>
      <c r="I1296" s="1" t="s">
        <v>2230</v>
      </c>
      <c r="J1296" s="1" t="s">
        <v>20</v>
      </c>
      <c r="K1296" s="3">
        <v>48.16</v>
      </c>
      <c r="L1296">
        <v>4</v>
      </c>
      <c r="M1296" s="3">
        <v>192.64</v>
      </c>
      <c r="N1296" s="1" t="s">
        <v>88</v>
      </c>
      <c r="O1296" s="1" t="s">
        <v>52</v>
      </c>
    </row>
    <row r="1297" spans="1:15" x14ac:dyDescent="0.3">
      <c r="A1297" s="1" t="s">
        <v>4140</v>
      </c>
      <c r="B1297" s="2">
        <v>45782</v>
      </c>
      <c r="C1297" s="1" t="s">
        <v>6667</v>
      </c>
      <c r="D1297" s="1" t="s">
        <v>46</v>
      </c>
      <c r="E1297">
        <v>2025</v>
      </c>
      <c r="F1297" s="1" t="s">
        <v>414</v>
      </c>
      <c r="G1297" s="1" t="s">
        <v>415</v>
      </c>
      <c r="H1297" s="1" t="s">
        <v>1306</v>
      </c>
      <c r="I1297" s="1" t="s">
        <v>1307</v>
      </c>
      <c r="J1297" s="1" t="s">
        <v>70</v>
      </c>
      <c r="K1297" s="3">
        <v>36.56</v>
      </c>
      <c r="L1297">
        <v>1</v>
      </c>
      <c r="M1297" s="3">
        <v>36.56</v>
      </c>
      <c r="N1297" s="1" t="s">
        <v>6669</v>
      </c>
      <c r="O1297" s="1" t="s">
        <v>37</v>
      </c>
    </row>
    <row r="1298" spans="1:15" x14ac:dyDescent="0.3">
      <c r="A1298" s="1" t="s">
        <v>4141</v>
      </c>
      <c r="B1298" s="2">
        <v>45591</v>
      </c>
      <c r="C1298" s="1" t="s">
        <v>6673</v>
      </c>
      <c r="D1298" s="1" t="s">
        <v>133</v>
      </c>
      <c r="E1298">
        <v>2024</v>
      </c>
      <c r="F1298" s="1" t="s">
        <v>583</v>
      </c>
      <c r="G1298" s="1" t="s">
        <v>3000</v>
      </c>
      <c r="H1298" s="1" t="s">
        <v>1398</v>
      </c>
      <c r="I1298" s="1" t="s">
        <v>1399</v>
      </c>
      <c r="J1298" s="1" t="s">
        <v>20</v>
      </c>
      <c r="K1298" s="3">
        <v>39.64</v>
      </c>
      <c r="L1298">
        <v>2</v>
      </c>
      <c r="M1298" s="3">
        <v>79.28</v>
      </c>
      <c r="N1298" s="1" t="s">
        <v>88</v>
      </c>
      <c r="O1298" s="1" t="s">
        <v>193</v>
      </c>
    </row>
    <row r="1299" spans="1:15" x14ac:dyDescent="0.3">
      <c r="A1299" s="1" t="s">
        <v>4142</v>
      </c>
      <c r="B1299" s="2">
        <v>45415</v>
      </c>
      <c r="C1299" s="1" t="s">
        <v>6668</v>
      </c>
      <c r="D1299" s="1" t="s">
        <v>46</v>
      </c>
      <c r="E1299">
        <v>2024</v>
      </c>
      <c r="F1299" s="1" t="s">
        <v>4143</v>
      </c>
      <c r="G1299" s="1" t="s">
        <v>4144</v>
      </c>
      <c r="H1299" s="1" t="s">
        <v>3280</v>
      </c>
      <c r="I1299" s="1" t="s">
        <v>3281</v>
      </c>
      <c r="J1299" s="1" t="s">
        <v>20</v>
      </c>
      <c r="K1299" s="3">
        <v>40.83</v>
      </c>
      <c r="L1299">
        <v>3</v>
      </c>
      <c r="M1299" s="3">
        <v>122.49</v>
      </c>
      <c r="N1299" s="1" t="s">
        <v>21</v>
      </c>
      <c r="O1299" s="1" t="s">
        <v>37</v>
      </c>
    </row>
    <row r="1300" spans="1:15" x14ac:dyDescent="0.3">
      <c r="A1300" s="1" t="s">
        <v>4145</v>
      </c>
      <c r="B1300" s="2">
        <v>44876</v>
      </c>
      <c r="C1300" s="1" t="s">
        <v>6668</v>
      </c>
      <c r="D1300" s="1" t="s">
        <v>54</v>
      </c>
      <c r="E1300">
        <v>2022</v>
      </c>
      <c r="F1300" s="1" t="s">
        <v>2327</v>
      </c>
      <c r="G1300" s="1" t="s">
        <v>4146</v>
      </c>
      <c r="H1300" s="1" t="s">
        <v>3829</v>
      </c>
      <c r="I1300" s="1" t="s">
        <v>3830</v>
      </c>
      <c r="J1300" s="1" t="s">
        <v>51</v>
      </c>
      <c r="K1300" s="3">
        <v>18.13</v>
      </c>
      <c r="L1300">
        <v>4</v>
      </c>
      <c r="M1300" s="3">
        <v>72.52</v>
      </c>
      <c r="N1300" s="1" t="s">
        <v>6669</v>
      </c>
      <c r="O1300" s="1" t="s">
        <v>37</v>
      </c>
    </row>
    <row r="1301" spans="1:15" x14ac:dyDescent="0.3">
      <c r="A1301" s="1" t="s">
        <v>4147</v>
      </c>
      <c r="B1301" s="2">
        <v>45840</v>
      </c>
      <c r="C1301" s="1" t="s">
        <v>6670</v>
      </c>
      <c r="D1301" s="1" t="s">
        <v>32</v>
      </c>
      <c r="E1301">
        <v>2025</v>
      </c>
      <c r="F1301" s="1" t="s">
        <v>134</v>
      </c>
      <c r="G1301" s="1" t="s">
        <v>135</v>
      </c>
      <c r="H1301" s="1" t="s">
        <v>4148</v>
      </c>
      <c r="I1301" s="1" t="s">
        <v>4149</v>
      </c>
      <c r="J1301" s="1" t="s">
        <v>20</v>
      </c>
      <c r="K1301" s="3">
        <v>24.03</v>
      </c>
      <c r="L1301">
        <v>1</v>
      </c>
      <c r="M1301" s="3">
        <v>24.03</v>
      </c>
      <c r="N1301" s="1" t="s">
        <v>21</v>
      </c>
      <c r="O1301" s="1" t="s">
        <v>30</v>
      </c>
    </row>
    <row r="1302" spans="1:15" x14ac:dyDescent="0.3">
      <c r="A1302" s="1" t="s">
        <v>4150</v>
      </c>
      <c r="B1302" s="2">
        <v>44900</v>
      </c>
      <c r="C1302" s="1" t="s">
        <v>6667</v>
      </c>
      <c r="D1302" s="1" t="s">
        <v>107</v>
      </c>
      <c r="E1302">
        <v>2022</v>
      </c>
      <c r="F1302" s="1" t="s">
        <v>511</v>
      </c>
      <c r="G1302" s="1" t="s">
        <v>4151</v>
      </c>
      <c r="H1302" s="1" t="s">
        <v>2650</v>
      </c>
      <c r="I1302" s="1" t="s">
        <v>2651</v>
      </c>
      <c r="J1302" s="1" t="s">
        <v>20</v>
      </c>
      <c r="K1302" s="3">
        <v>12.67</v>
      </c>
      <c r="L1302">
        <v>4</v>
      </c>
      <c r="M1302" s="3">
        <v>50.68</v>
      </c>
      <c r="N1302" s="1" t="s">
        <v>6669</v>
      </c>
      <c r="O1302" s="1" t="s">
        <v>95</v>
      </c>
    </row>
    <row r="1303" spans="1:15" x14ac:dyDescent="0.3">
      <c r="A1303" s="1" t="s">
        <v>4152</v>
      </c>
      <c r="B1303" s="2">
        <v>45449</v>
      </c>
      <c r="C1303" s="1" t="s">
        <v>6672</v>
      </c>
      <c r="D1303" s="1" t="s">
        <v>24</v>
      </c>
      <c r="E1303">
        <v>2024</v>
      </c>
      <c r="F1303" s="1" t="s">
        <v>3057</v>
      </c>
      <c r="G1303" s="1" t="s">
        <v>3058</v>
      </c>
      <c r="H1303" s="1" t="s">
        <v>4153</v>
      </c>
      <c r="I1303" s="1" t="s">
        <v>4154</v>
      </c>
      <c r="J1303" s="1" t="s">
        <v>70</v>
      </c>
      <c r="K1303" s="3">
        <v>48.8</v>
      </c>
      <c r="L1303">
        <v>4</v>
      </c>
      <c r="M1303" s="3">
        <v>195.2</v>
      </c>
      <c r="N1303" s="1" t="s">
        <v>21</v>
      </c>
      <c r="O1303" s="1" t="s">
        <v>193</v>
      </c>
    </row>
    <row r="1304" spans="1:15" x14ac:dyDescent="0.3">
      <c r="A1304" s="1" t="s">
        <v>4155</v>
      </c>
      <c r="B1304" s="2">
        <v>44912</v>
      </c>
      <c r="C1304" s="1" t="s">
        <v>6673</v>
      </c>
      <c r="D1304" s="1" t="s">
        <v>107</v>
      </c>
      <c r="E1304">
        <v>2022</v>
      </c>
      <c r="F1304" s="1" t="s">
        <v>200</v>
      </c>
      <c r="G1304" s="1" t="s">
        <v>1967</v>
      </c>
      <c r="H1304" s="1" t="s">
        <v>2174</v>
      </c>
      <c r="I1304" s="1" t="s">
        <v>3048</v>
      </c>
      <c r="J1304" s="1" t="s">
        <v>20</v>
      </c>
      <c r="K1304" s="3">
        <v>14.87</v>
      </c>
      <c r="L1304">
        <v>5</v>
      </c>
      <c r="M1304" s="3">
        <v>74.349999999999994</v>
      </c>
      <c r="N1304" s="1" t="s">
        <v>21</v>
      </c>
      <c r="O1304" s="1" t="s">
        <v>30</v>
      </c>
    </row>
    <row r="1305" spans="1:15" x14ac:dyDescent="0.3">
      <c r="A1305" s="1" t="s">
        <v>4156</v>
      </c>
      <c r="B1305" s="2">
        <v>45380</v>
      </c>
      <c r="C1305" s="1" t="s">
        <v>6668</v>
      </c>
      <c r="D1305" s="1" t="s">
        <v>15</v>
      </c>
      <c r="E1305">
        <v>2024</v>
      </c>
      <c r="F1305" s="1" t="s">
        <v>3990</v>
      </c>
      <c r="G1305" s="1" t="s">
        <v>4157</v>
      </c>
      <c r="H1305" s="1" t="s">
        <v>4036</v>
      </c>
      <c r="I1305" s="1" t="s">
        <v>4037</v>
      </c>
      <c r="J1305" s="1" t="s">
        <v>87</v>
      </c>
      <c r="K1305" s="3">
        <v>15.95</v>
      </c>
      <c r="L1305">
        <v>5</v>
      </c>
      <c r="M1305" s="3">
        <v>79.75</v>
      </c>
      <c r="N1305" s="1" t="s">
        <v>6669</v>
      </c>
      <c r="O1305" s="1" t="s">
        <v>22</v>
      </c>
    </row>
    <row r="1306" spans="1:15" x14ac:dyDescent="0.3">
      <c r="A1306" s="1" t="s">
        <v>4158</v>
      </c>
      <c r="B1306" s="2">
        <v>45298</v>
      </c>
      <c r="C1306" s="1" t="s">
        <v>6666</v>
      </c>
      <c r="D1306" s="1" t="s">
        <v>210</v>
      </c>
      <c r="E1306">
        <v>2024</v>
      </c>
      <c r="F1306" s="1" t="s">
        <v>2932</v>
      </c>
      <c r="G1306" s="1" t="s">
        <v>2200</v>
      </c>
      <c r="H1306" s="1" t="s">
        <v>2796</v>
      </c>
      <c r="I1306" s="1" t="s">
        <v>4159</v>
      </c>
      <c r="J1306" s="1" t="s">
        <v>87</v>
      </c>
      <c r="K1306" s="3">
        <v>43.11</v>
      </c>
      <c r="L1306">
        <v>4</v>
      </c>
      <c r="M1306" s="3">
        <v>172.44</v>
      </c>
      <c r="N1306" s="1" t="s">
        <v>6669</v>
      </c>
      <c r="O1306" s="1" t="s">
        <v>22</v>
      </c>
    </row>
    <row r="1307" spans="1:15" x14ac:dyDescent="0.3">
      <c r="A1307" s="1" t="s">
        <v>4160</v>
      </c>
      <c r="B1307" s="2">
        <v>45610</v>
      </c>
      <c r="C1307" s="1" t="s">
        <v>6672</v>
      </c>
      <c r="D1307" s="1" t="s">
        <v>54</v>
      </c>
      <c r="E1307">
        <v>2024</v>
      </c>
      <c r="F1307" s="1" t="s">
        <v>1326</v>
      </c>
      <c r="G1307" s="1" t="s">
        <v>4161</v>
      </c>
      <c r="H1307" s="1" t="s">
        <v>1287</v>
      </c>
      <c r="I1307" s="1" t="s">
        <v>1288</v>
      </c>
      <c r="J1307" s="1" t="s">
        <v>70</v>
      </c>
      <c r="K1307" s="3">
        <v>13.2</v>
      </c>
      <c r="L1307">
        <v>3</v>
      </c>
      <c r="M1307" s="3">
        <v>39.6</v>
      </c>
      <c r="N1307" s="1" t="s">
        <v>21</v>
      </c>
      <c r="O1307" s="1" t="s">
        <v>37</v>
      </c>
    </row>
    <row r="1308" spans="1:15" x14ac:dyDescent="0.3">
      <c r="A1308" s="1" t="s">
        <v>4162</v>
      </c>
      <c r="B1308" s="2">
        <v>45460</v>
      </c>
      <c r="C1308" s="1" t="s">
        <v>6667</v>
      </c>
      <c r="D1308" s="1" t="s">
        <v>24</v>
      </c>
      <c r="E1308">
        <v>2024</v>
      </c>
      <c r="F1308" s="1" t="s">
        <v>1840</v>
      </c>
      <c r="G1308" s="1" t="s">
        <v>4163</v>
      </c>
      <c r="H1308" s="1" t="s">
        <v>1487</v>
      </c>
      <c r="I1308" s="1" t="s">
        <v>1488</v>
      </c>
      <c r="J1308" s="1" t="s">
        <v>20</v>
      </c>
      <c r="K1308" s="3">
        <v>48.74</v>
      </c>
      <c r="L1308">
        <v>4</v>
      </c>
      <c r="M1308" s="3">
        <v>194.96</v>
      </c>
      <c r="N1308" s="1" t="s">
        <v>21</v>
      </c>
      <c r="O1308" s="1" t="s">
        <v>37</v>
      </c>
    </row>
    <row r="1309" spans="1:15" x14ac:dyDescent="0.3">
      <c r="A1309" s="1" t="s">
        <v>4164</v>
      </c>
      <c r="B1309" s="2">
        <v>45557</v>
      </c>
      <c r="C1309" s="1" t="s">
        <v>6666</v>
      </c>
      <c r="D1309" s="1" t="s">
        <v>60</v>
      </c>
      <c r="E1309">
        <v>2024</v>
      </c>
      <c r="F1309" s="1" t="s">
        <v>2014</v>
      </c>
      <c r="G1309" s="1" t="s">
        <v>2073</v>
      </c>
      <c r="H1309" s="1" t="s">
        <v>1431</v>
      </c>
      <c r="I1309" s="1" t="s">
        <v>1432</v>
      </c>
      <c r="J1309" s="1" t="s">
        <v>20</v>
      </c>
      <c r="K1309" s="3">
        <v>24.66</v>
      </c>
      <c r="L1309">
        <v>1</v>
      </c>
      <c r="M1309" s="3">
        <v>24.66</v>
      </c>
      <c r="N1309" s="1" t="s">
        <v>21</v>
      </c>
      <c r="O1309" s="1" t="s">
        <v>37</v>
      </c>
    </row>
    <row r="1310" spans="1:15" x14ac:dyDescent="0.3">
      <c r="A1310" s="1" t="s">
        <v>4165</v>
      </c>
      <c r="B1310" s="2">
        <v>44906</v>
      </c>
      <c r="C1310" s="1" t="s">
        <v>6666</v>
      </c>
      <c r="D1310" s="1" t="s">
        <v>107</v>
      </c>
      <c r="E1310">
        <v>2022</v>
      </c>
      <c r="F1310" s="1" t="s">
        <v>1326</v>
      </c>
      <c r="G1310" s="1" t="s">
        <v>1327</v>
      </c>
      <c r="H1310" s="1" t="s">
        <v>4166</v>
      </c>
      <c r="I1310" s="1" t="s">
        <v>4167</v>
      </c>
      <c r="J1310" s="1" t="s">
        <v>51</v>
      </c>
      <c r="K1310" s="3">
        <v>54.78</v>
      </c>
      <c r="L1310">
        <v>5</v>
      </c>
      <c r="M1310" s="3">
        <v>273.89999999999998</v>
      </c>
      <c r="N1310" s="1" t="s">
        <v>21</v>
      </c>
      <c r="O1310" s="1" t="s">
        <v>44</v>
      </c>
    </row>
    <row r="1311" spans="1:15" x14ac:dyDescent="0.3">
      <c r="A1311" s="1" t="s">
        <v>4168</v>
      </c>
      <c r="B1311" s="2">
        <v>45073</v>
      </c>
      <c r="C1311" s="1" t="s">
        <v>6673</v>
      </c>
      <c r="D1311" s="1" t="s">
        <v>46</v>
      </c>
      <c r="E1311">
        <v>2023</v>
      </c>
      <c r="F1311" s="1" t="s">
        <v>4008</v>
      </c>
      <c r="G1311" s="1" t="s">
        <v>4009</v>
      </c>
      <c r="H1311" s="1" t="s">
        <v>3258</v>
      </c>
      <c r="I1311" s="1" t="s">
        <v>4169</v>
      </c>
      <c r="J1311" s="1" t="s">
        <v>20</v>
      </c>
      <c r="K1311" s="3">
        <v>30.38</v>
      </c>
      <c r="L1311">
        <v>1</v>
      </c>
      <c r="M1311" s="3">
        <v>30.38</v>
      </c>
      <c r="N1311" s="1" t="s">
        <v>88</v>
      </c>
      <c r="O1311" s="1" t="s">
        <v>22</v>
      </c>
    </row>
    <row r="1312" spans="1:15" x14ac:dyDescent="0.3">
      <c r="A1312" s="1" t="s">
        <v>4170</v>
      </c>
      <c r="B1312" s="2">
        <v>45534</v>
      </c>
      <c r="C1312" s="1" t="s">
        <v>6668</v>
      </c>
      <c r="D1312" s="1" t="s">
        <v>90</v>
      </c>
      <c r="E1312">
        <v>2024</v>
      </c>
      <c r="F1312" s="1" t="s">
        <v>3262</v>
      </c>
      <c r="G1312" s="1" t="s">
        <v>4171</v>
      </c>
      <c r="H1312" s="1" t="s">
        <v>3531</v>
      </c>
      <c r="I1312" s="1" t="s">
        <v>3532</v>
      </c>
      <c r="J1312" s="1" t="s">
        <v>51</v>
      </c>
      <c r="K1312" s="3">
        <v>13.86</v>
      </c>
      <c r="L1312">
        <v>3</v>
      </c>
      <c r="M1312" s="3">
        <v>41.58</v>
      </c>
      <c r="N1312" s="1" t="s">
        <v>88</v>
      </c>
      <c r="O1312" s="1" t="s">
        <v>44</v>
      </c>
    </row>
    <row r="1313" spans="1:15" x14ac:dyDescent="0.3">
      <c r="A1313" s="1" t="s">
        <v>4172</v>
      </c>
      <c r="B1313" s="2">
        <v>45526</v>
      </c>
      <c r="C1313" s="1" t="s">
        <v>6672</v>
      </c>
      <c r="D1313" s="1" t="s">
        <v>90</v>
      </c>
      <c r="E1313">
        <v>2024</v>
      </c>
      <c r="F1313" s="1" t="s">
        <v>982</v>
      </c>
      <c r="G1313" s="1" t="s">
        <v>4173</v>
      </c>
      <c r="H1313" s="1" t="s">
        <v>4174</v>
      </c>
      <c r="I1313" s="1" t="s">
        <v>4175</v>
      </c>
      <c r="J1313" s="1" t="s">
        <v>51</v>
      </c>
      <c r="K1313" s="3">
        <v>40</v>
      </c>
      <c r="L1313">
        <v>3</v>
      </c>
      <c r="M1313" s="3">
        <v>120</v>
      </c>
      <c r="N1313" s="1" t="s">
        <v>88</v>
      </c>
      <c r="O1313" s="1" t="s">
        <v>30</v>
      </c>
    </row>
    <row r="1314" spans="1:15" x14ac:dyDescent="0.3">
      <c r="A1314" s="1" t="s">
        <v>4176</v>
      </c>
      <c r="B1314" s="2">
        <v>45452</v>
      </c>
      <c r="C1314" s="1" t="s">
        <v>6666</v>
      </c>
      <c r="D1314" s="1" t="s">
        <v>24</v>
      </c>
      <c r="E1314">
        <v>2024</v>
      </c>
      <c r="F1314" s="1" t="s">
        <v>2688</v>
      </c>
      <c r="G1314" s="1" t="s">
        <v>2689</v>
      </c>
      <c r="H1314" s="1" t="s">
        <v>2287</v>
      </c>
      <c r="I1314" s="1" t="s">
        <v>2288</v>
      </c>
      <c r="J1314" s="1" t="s">
        <v>20</v>
      </c>
      <c r="K1314" s="3">
        <v>57.03</v>
      </c>
      <c r="L1314">
        <v>2</v>
      </c>
      <c r="M1314" s="3">
        <v>114.06</v>
      </c>
      <c r="N1314" s="1" t="s">
        <v>21</v>
      </c>
      <c r="O1314" s="1" t="s">
        <v>37</v>
      </c>
    </row>
    <row r="1315" spans="1:15" x14ac:dyDescent="0.3">
      <c r="A1315" s="1" t="s">
        <v>4177</v>
      </c>
      <c r="B1315" s="2">
        <v>45471</v>
      </c>
      <c r="C1315" s="1" t="s">
        <v>6668</v>
      </c>
      <c r="D1315" s="1" t="s">
        <v>24</v>
      </c>
      <c r="E1315">
        <v>2024</v>
      </c>
      <c r="F1315" s="1" t="s">
        <v>2045</v>
      </c>
      <c r="G1315" s="1" t="s">
        <v>4178</v>
      </c>
      <c r="H1315" s="1" t="s">
        <v>213</v>
      </c>
      <c r="I1315" s="1" t="s">
        <v>214</v>
      </c>
      <c r="J1315" s="1" t="s">
        <v>70</v>
      </c>
      <c r="K1315" s="3">
        <v>18.48</v>
      </c>
      <c r="L1315">
        <v>4</v>
      </c>
      <c r="M1315" s="3">
        <v>73.92</v>
      </c>
      <c r="N1315" s="1" t="s">
        <v>6669</v>
      </c>
      <c r="O1315" s="1" t="s">
        <v>193</v>
      </c>
    </row>
    <row r="1316" spans="1:15" x14ac:dyDescent="0.3">
      <c r="A1316" s="1" t="s">
        <v>4179</v>
      </c>
      <c r="B1316" s="2">
        <v>45208</v>
      </c>
      <c r="C1316" s="1" t="s">
        <v>6667</v>
      </c>
      <c r="D1316" s="1" t="s">
        <v>133</v>
      </c>
      <c r="E1316">
        <v>2023</v>
      </c>
      <c r="F1316" s="1" t="s">
        <v>216</v>
      </c>
      <c r="G1316" s="1" t="s">
        <v>3201</v>
      </c>
      <c r="H1316" s="1" t="s">
        <v>1602</v>
      </c>
      <c r="I1316" s="1" t="s">
        <v>1603</v>
      </c>
      <c r="J1316" s="1" t="s">
        <v>87</v>
      </c>
      <c r="K1316" s="3">
        <v>22.37</v>
      </c>
      <c r="L1316">
        <v>1</v>
      </c>
      <c r="M1316" s="3">
        <v>22.37</v>
      </c>
      <c r="N1316" s="1" t="s">
        <v>6669</v>
      </c>
      <c r="O1316" s="1" t="s">
        <v>95</v>
      </c>
    </row>
    <row r="1317" spans="1:15" x14ac:dyDescent="0.3">
      <c r="A1317" s="1" t="s">
        <v>4180</v>
      </c>
      <c r="B1317" s="2">
        <v>45050</v>
      </c>
      <c r="C1317" s="1" t="s">
        <v>6672</v>
      </c>
      <c r="D1317" s="1" t="s">
        <v>46</v>
      </c>
      <c r="E1317">
        <v>2023</v>
      </c>
      <c r="F1317" s="1" t="s">
        <v>270</v>
      </c>
      <c r="G1317" s="1" t="s">
        <v>1268</v>
      </c>
      <c r="H1317" s="1" t="s">
        <v>4181</v>
      </c>
      <c r="I1317" s="1" t="s">
        <v>4182</v>
      </c>
      <c r="J1317" s="1" t="s">
        <v>51</v>
      </c>
      <c r="K1317" s="3">
        <v>44.19</v>
      </c>
      <c r="L1317">
        <v>3</v>
      </c>
      <c r="M1317" s="3">
        <v>132.57</v>
      </c>
      <c r="N1317" s="1" t="s">
        <v>6669</v>
      </c>
      <c r="O1317" s="1" t="s">
        <v>44</v>
      </c>
    </row>
    <row r="1318" spans="1:15" x14ac:dyDescent="0.3">
      <c r="A1318" s="1" t="s">
        <v>4183</v>
      </c>
      <c r="B1318" s="2">
        <v>44840</v>
      </c>
      <c r="C1318" s="1" t="s">
        <v>6672</v>
      </c>
      <c r="D1318" s="1" t="s">
        <v>133</v>
      </c>
      <c r="E1318">
        <v>2022</v>
      </c>
      <c r="F1318" s="1" t="s">
        <v>1376</v>
      </c>
      <c r="G1318" s="1" t="s">
        <v>1377</v>
      </c>
      <c r="H1318" s="1" t="s">
        <v>2796</v>
      </c>
      <c r="I1318" s="1" t="s">
        <v>2797</v>
      </c>
      <c r="J1318" s="1" t="s">
        <v>70</v>
      </c>
      <c r="K1318" s="3">
        <v>29.68</v>
      </c>
      <c r="L1318">
        <v>1</v>
      </c>
      <c r="M1318" s="3">
        <v>29.68</v>
      </c>
      <c r="N1318" s="1" t="s">
        <v>21</v>
      </c>
      <c r="O1318" s="1" t="s">
        <v>22</v>
      </c>
    </row>
    <row r="1319" spans="1:15" x14ac:dyDescent="0.3">
      <c r="A1319" s="1" t="s">
        <v>4184</v>
      </c>
      <c r="B1319" s="2">
        <v>45856</v>
      </c>
      <c r="C1319" s="1" t="s">
        <v>6668</v>
      </c>
      <c r="D1319" s="1" t="s">
        <v>32</v>
      </c>
      <c r="E1319">
        <v>2025</v>
      </c>
      <c r="F1319" s="1" t="s">
        <v>4185</v>
      </c>
      <c r="G1319" s="1" t="s">
        <v>4186</v>
      </c>
      <c r="H1319" s="1" t="s">
        <v>628</v>
      </c>
      <c r="I1319" s="1" t="s">
        <v>629</v>
      </c>
      <c r="J1319" s="1" t="s">
        <v>20</v>
      </c>
      <c r="K1319" s="3">
        <v>35.69</v>
      </c>
      <c r="L1319">
        <v>2</v>
      </c>
      <c r="M1319" s="3">
        <v>71.38</v>
      </c>
      <c r="N1319" s="1" t="s">
        <v>21</v>
      </c>
      <c r="O1319" s="1" t="s">
        <v>44</v>
      </c>
    </row>
    <row r="1320" spans="1:15" x14ac:dyDescent="0.3">
      <c r="A1320" s="1" t="s">
        <v>4187</v>
      </c>
      <c r="B1320" s="2">
        <v>44891</v>
      </c>
      <c r="C1320" s="1" t="s">
        <v>6673</v>
      </c>
      <c r="D1320" s="1" t="s">
        <v>54</v>
      </c>
      <c r="E1320">
        <v>2022</v>
      </c>
      <c r="F1320" s="1" t="s">
        <v>1449</v>
      </c>
      <c r="G1320" s="1" t="s">
        <v>2436</v>
      </c>
      <c r="H1320" s="1" t="s">
        <v>3377</v>
      </c>
      <c r="I1320" s="1" t="s">
        <v>3378</v>
      </c>
      <c r="J1320" s="1" t="s">
        <v>20</v>
      </c>
      <c r="K1320" s="3">
        <v>33.68</v>
      </c>
      <c r="L1320">
        <v>1</v>
      </c>
      <c r="M1320" s="3">
        <v>33.68</v>
      </c>
      <c r="N1320" s="1" t="s">
        <v>6669</v>
      </c>
      <c r="O1320" s="1" t="s">
        <v>95</v>
      </c>
    </row>
    <row r="1321" spans="1:15" x14ac:dyDescent="0.3">
      <c r="A1321" s="1" t="s">
        <v>4188</v>
      </c>
      <c r="B1321" s="2">
        <v>45795</v>
      </c>
      <c r="C1321" s="1" t="s">
        <v>6666</v>
      </c>
      <c r="D1321" s="1" t="s">
        <v>46</v>
      </c>
      <c r="E1321">
        <v>2025</v>
      </c>
      <c r="F1321" s="1" t="s">
        <v>123</v>
      </c>
      <c r="G1321" s="1" t="s">
        <v>3812</v>
      </c>
      <c r="H1321" s="1" t="s">
        <v>4189</v>
      </c>
      <c r="I1321" s="1" t="s">
        <v>4190</v>
      </c>
      <c r="J1321" s="1" t="s">
        <v>20</v>
      </c>
      <c r="K1321" s="3">
        <v>42.31</v>
      </c>
      <c r="L1321">
        <v>2</v>
      </c>
      <c r="M1321" s="3">
        <v>84.62</v>
      </c>
      <c r="N1321" s="1" t="s">
        <v>21</v>
      </c>
      <c r="O1321" s="1" t="s">
        <v>30</v>
      </c>
    </row>
    <row r="1322" spans="1:15" x14ac:dyDescent="0.3">
      <c r="A1322" s="1" t="s">
        <v>4191</v>
      </c>
      <c r="B1322" s="2">
        <v>45227</v>
      </c>
      <c r="C1322" s="1" t="s">
        <v>6673</v>
      </c>
      <c r="D1322" s="1" t="s">
        <v>133</v>
      </c>
      <c r="E1322">
        <v>2023</v>
      </c>
      <c r="F1322" s="1" t="s">
        <v>4192</v>
      </c>
      <c r="G1322" s="1" t="s">
        <v>4193</v>
      </c>
      <c r="H1322" s="1" t="s">
        <v>1365</v>
      </c>
      <c r="I1322" s="1" t="s">
        <v>1366</v>
      </c>
      <c r="J1322" s="1" t="s">
        <v>70</v>
      </c>
      <c r="K1322" s="3">
        <v>16.63</v>
      </c>
      <c r="L1322">
        <v>2</v>
      </c>
      <c r="M1322" s="3">
        <v>33.26</v>
      </c>
      <c r="N1322" s="1" t="s">
        <v>21</v>
      </c>
      <c r="O1322" s="1" t="s">
        <v>44</v>
      </c>
    </row>
    <row r="1323" spans="1:15" x14ac:dyDescent="0.3">
      <c r="A1323" s="1" t="s">
        <v>4194</v>
      </c>
      <c r="B1323" s="2">
        <v>45262</v>
      </c>
      <c r="C1323" s="1" t="s">
        <v>6673</v>
      </c>
      <c r="D1323" s="1" t="s">
        <v>107</v>
      </c>
      <c r="E1323">
        <v>2023</v>
      </c>
      <c r="F1323" s="1" t="s">
        <v>1569</v>
      </c>
      <c r="G1323" s="1" t="s">
        <v>1698</v>
      </c>
      <c r="H1323" s="1" t="s">
        <v>2509</v>
      </c>
      <c r="I1323" s="1" t="s">
        <v>4195</v>
      </c>
      <c r="J1323" s="1" t="s">
        <v>51</v>
      </c>
      <c r="K1323" s="3">
        <v>34.97</v>
      </c>
      <c r="L1323">
        <v>2</v>
      </c>
      <c r="M1323" s="3">
        <v>69.94</v>
      </c>
      <c r="N1323" s="1" t="s">
        <v>29</v>
      </c>
      <c r="O1323" s="1" t="s">
        <v>37</v>
      </c>
    </row>
    <row r="1324" spans="1:15" x14ac:dyDescent="0.3">
      <c r="A1324" s="1" t="s">
        <v>4196</v>
      </c>
      <c r="B1324" s="2">
        <v>45030</v>
      </c>
      <c r="C1324" s="1" t="s">
        <v>6668</v>
      </c>
      <c r="D1324" s="1" t="s">
        <v>82</v>
      </c>
      <c r="E1324">
        <v>2023</v>
      </c>
      <c r="F1324" s="1" t="s">
        <v>1180</v>
      </c>
      <c r="G1324" s="1" t="s">
        <v>1181</v>
      </c>
      <c r="H1324" s="1" t="s">
        <v>886</v>
      </c>
      <c r="I1324" s="1" t="s">
        <v>887</v>
      </c>
      <c r="J1324" s="1" t="s">
        <v>20</v>
      </c>
      <c r="K1324" s="3">
        <v>38.53</v>
      </c>
      <c r="L1324">
        <v>2</v>
      </c>
      <c r="M1324" s="3">
        <v>77.06</v>
      </c>
      <c r="N1324" s="1" t="s">
        <v>29</v>
      </c>
      <c r="O1324" s="1" t="s">
        <v>30</v>
      </c>
    </row>
    <row r="1325" spans="1:15" x14ac:dyDescent="0.3">
      <c r="A1325" s="1" t="s">
        <v>4197</v>
      </c>
      <c r="B1325" s="2">
        <v>44850</v>
      </c>
      <c r="C1325" s="1" t="s">
        <v>6666</v>
      </c>
      <c r="D1325" s="1" t="s">
        <v>133</v>
      </c>
      <c r="E1325">
        <v>2022</v>
      </c>
      <c r="F1325" s="1" t="s">
        <v>1588</v>
      </c>
      <c r="G1325" s="1" t="s">
        <v>4198</v>
      </c>
      <c r="H1325" s="1" t="s">
        <v>618</v>
      </c>
      <c r="I1325" s="1" t="s">
        <v>619</v>
      </c>
      <c r="J1325" s="1" t="s">
        <v>51</v>
      </c>
      <c r="K1325" s="3">
        <v>44.38</v>
      </c>
      <c r="L1325">
        <v>1</v>
      </c>
      <c r="M1325" s="3">
        <v>44.38</v>
      </c>
      <c r="N1325" s="1" t="s">
        <v>6669</v>
      </c>
      <c r="O1325" s="1" t="s">
        <v>30</v>
      </c>
    </row>
    <row r="1326" spans="1:15" x14ac:dyDescent="0.3">
      <c r="A1326" s="1" t="s">
        <v>4199</v>
      </c>
      <c r="B1326" s="2">
        <v>45496</v>
      </c>
      <c r="C1326" s="1" t="s">
        <v>6671</v>
      </c>
      <c r="D1326" s="1" t="s">
        <v>32</v>
      </c>
      <c r="E1326">
        <v>2024</v>
      </c>
      <c r="F1326" s="1" t="s">
        <v>4200</v>
      </c>
      <c r="G1326" s="1" t="s">
        <v>4201</v>
      </c>
      <c r="H1326" s="1" t="s">
        <v>2174</v>
      </c>
      <c r="I1326" s="1" t="s">
        <v>4202</v>
      </c>
      <c r="J1326" s="1" t="s">
        <v>70</v>
      </c>
      <c r="K1326" s="3">
        <v>30.65</v>
      </c>
      <c r="L1326">
        <v>4</v>
      </c>
      <c r="M1326" s="3">
        <v>122.6</v>
      </c>
      <c r="N1326" s="1" t="s">
        <v>29</v>
      </c>
      <c r="O1326" s="1" t="s">
        <v>44</v>
      </c>
    </row>
    <row r="1327" spans="1:15" x14ac:dyDescent="0.3">
      <c r="A1327" s="1" t="s">
        <v>4203</v>
      </c>
      <c r="B1327" s="2">
        <v>45412</v>
      </c>
      <c r="C1327" s="1" t="s">
        <v>6671</v>
      </c>
      <c r="D1327" s="1" t="s">
        <v>82</v>
      </c>
      <c r="E1327">
        <v>2024</v>
      </c>
      <c r="F1327" s="1" t="s">
        <v>1092</v>
      </c>
      <c r="G1327" s="1" t="s">
        <v>4204</v>
      </c>
      <c r="H1327" s="1" t="s">
        <v>2796</v>
      </c>
      <c r="I1327" s="1" t="s">
        <v>2797</v>
      </c>
      <c r="J1327" s="1" t="s">
        <v>20</v>
      </c>
      <c r="K1327" s="3">
        <v>28.06</v>
      </c>
      <c r="L1327">
        <v>2</v>
      </c>
      <c r="M1327" s="3">
        <v>56.12</v>
      </c>
      <c r="N1327" s="1" t="s">
        <v>21</v>
      </c>
      <c r="O1327" s="1" t="s">
        <v>22</v>
      </c>
    </row>
    <row r="1328" spans="1:15" x14ac:dyDescent="0.3">
      <c r="A1328" s="1" t="s">
        <v>4205</v>
      </c>
      <c r="B1328" s="2">
        <v>45177</v>
      </c>
      <c r="C1328" s="1" t="s">
        <v>6668</v>
      </c>
      <c r="D1328" s="1" t="s">
        <v>60</v>
      </c>
      <c r="E1328">
        <v>2023</v>
      </c>
      <c r="F1328" s="1" t="s">
        <v>1418</v>
      </c>
      <c r="G1328" s="1" t="s">
        <v>2402</v>
      </c>
      <c r="H1328" s="1" t="s">
        <v>176</v>
      </c>
      <c r="I1328" s="1" t="s">
        <v>4206</v>
      </c>
      <c r="J1328" s="1" t="s">
        <v>20</v>
      </c>
      <c r="K1328" s="3">
        <v>20.16</v>
      </c>
      <c r="L1328">
        <v>3</v>
      </c>
      <c r="M1328" s="3">
        <v>60.48</v>
      </c>
      <c r="N1328" s="1" t="s">
        <v>6669</v>
      </c>
      <c r="O1328" s="1" t="s">
        <v>37</v>
      </c>
    </row>
    <row r="1329" spans="1:15" x14ac:dyDescent="0.3">
      <c r="A1329" s="1" t="s">
        <v>4207</v>
      </c>
      <c r="B1329" s="2">
        <v>45505</v>
      </c>
      <c r="C1329" s="1" t="s">
        <v>6672</v>
      </c>
      <c r="D1329" s="1" t="s">
        <v>90</v>
      </c>
      <c r="E1329">
        <v>2024</v>
      </c>
      <c r="F1329" s="1" t="s">
        <v>1254</v>
      </c>
      <c r="G1329" s="1" t="s">
        <v>1340</v>
      </c>
      <c r="H1329" s="1" t="s">
        <v>487</v>
      </c>
      <c r="I1329" s="1" t="s">
        <v>488</v>
      </c>
      <c r="J1329" s="1" t="s">
        <v>20</v>
      </c>
      <c r="K1329" s="3">
        <v>47.48</v>
      </c>
      <c r="L1329">
        <v>3</v>
      </c>
      <c r="M1329" s="3">
        <v>142.44</v>
      </c>
      <c r="N1329" s="1" t="s">
        <v>21</v>
      </c>
      <c r="O1329" s="1" t="s">
        <v>80</v>
      </c>
    </row>
    <row r="1330" spans="1:15" x14ac:dyDescent="0.3">
      <c r="A1330" s="1" t="s">
        <v>4208</v>
      </c>
      <c r="B1330" s="2">
        <v>45602</v>
      </c>
      <c r="C1330" s="1" t="s">
        <v>6670</v>
      </c>
      <c r="D1330" s="1" t="s">
        <v>54</v>
      </c>
      <c r="E1330">
        <v>2024</v>
      </c>
      <c r="F1330" s="1" t="s">
        <v>2317</v>
      </c>
      <c r="G1330" s="1" t="s">
        <v>2318</v>
      </c>
      <c r="H1330" s="1" t="s">
        <v>2093</v>
      </c>
      <c r="I1330" s="1" t="s">
        <v>2094</v>
      </c>
      <c r="J1330" s="1" t="s">
        <v>20</v>
      </c>
      <c r="K1330" s="3">
        <v>5.85</v>
      </c>
      <c r="L1330">
        <v>2</v>
      </c>
      <c r="M1330" s="3">
        <v>11.7</v>
      </c>
      <c r="N1330" s="1" t="s">
        <v>21</v>
      </c>
      <c r="O1330" s="1" t="s">
        <v>37</v>
      </c>
    </row>
    <row r="1331" spans="1:15" x14ac:dyDescent="0.3">
      <c r="A1331" s="1" t="s">
        <v>4209</v>
      </c>
      <c r="B1331" s="2">
        <v>45252</v>
      </c>
      <c r="C1331" s="1" t="s">
        <v>6670</v>
      </c>
      <c r="D1331" s="1" t="s">
        <v>54</v>
      </c>
      <c r="E1331">
        <v>2023</v>
      </c>
      <c r="F1331" s="1" t="s">
        <v>4210</v>
      </c>
      <c r="G1331" s="1" t="s">
        <v>4211</v>
      </c>
      <c r="H1331" s="1" t="s">
        <v>836</v>
      </c>
      <c r="I1331" s="1" t="s">
        <v>4212</v>
      </c>
      <c r="J1331" s="1" t="s">
        <v>70</v>
      </c>
      <c r="K1331" s="3">
        <v>6.52</v>
      </c>
      <c r="L1331">
        <v>2</v>
      </c>
      <c r="M1331" s="3">
        <v>13.04</v>
      </c>
      <c r="N1331" s="1" t="s">
        <v>29</v>
      </c>
      <c r="O1331" s="1" t="s">
        <v>37</v>
      </c>
    </row>
    <row r="1332" spans="1:15" x14ac:dyDescent="0.3">
      <c r="A1332" s="1" t="s">
        <v>4213</v>
      </c>
      <c r="B1332" s="2">
        <v>45289</v>
      </c>
      <c r="C1332" s="1" t="s">
        <v>6668</v>
      </c>
      <c r="D1332" s="1" t="s">
        <v>107</v>
      </c>
      <c r="E1332">
        <v>2023</v>
      </c>
      <c r="F1332" s="1" t="s">
        <v>3712</v>
      </c>
      <c r="G1332" s="1" t="s">
        <v>3713</v>
      </c>
      <c r="H1332" s="1" t="s">
        <v>1378</v>
      </c>
      <c r="I1332" s="1" t="s">
        <v>3444</v>
      </c>
      <c r="J1332" s="1" t="s">
        <v>70</v>
      </c>
      <c r="K1332" s="3">
        <v>9.52</v>
      </c>
      <c r="L1332">
        <v>3</v>
      </c>
      <c r="M1332" s="3">
        <v>28.56</v>
      </c>
      <c r="N1332" s="1" t="s">
        <v>21</v>
      </c>
      <c r="O1332" s="1" t="s">
        <v>22</v>
      </c>
    </row>
    <row r="1333" spans="1:15" x14ac:dyDescent="0.3">
      <c r="A1333" s="1" t="s">
        <v>4214</v>
      </c>
      <c r="B1333" s="2">
        <v>45714</v>
      </c>
      <c r="C1333" s="1" t="s">
        <v>6670</v>
      </c>
      <c r="D1333" s="1" t="s">
        <v>39</v>
      </c>
      <c r="E1333">
        <v>2025</v>
      </c>
      <c r="F1333" s="1" t="s">
        <v>205</v>
      </c>
      <c r="G1333" s="1" t="s">
        <v>4215</v>
      </c>
      <c r="H1333" s="1" t="s">
        <v>2900</v>
      </c>
      <c r="I1333" s="1" t="s">
        <v>2901</v>
      </c>
      <c r="J1333" s="1" t="s">
        <v>70</v>
      </c>
      <c r="K1333" s="3">
        <v>20.3</v>
      </c>
      <c r="L1333">
        <v>3</v>
      </c>
      <c r="M1333" s="3">
        <v>60.9</v>
      </c>
      <c r="N1333" s="1" t="s">
        <v>21</v>
      </c>
      <c r="O1333" s="1" t="s">
        <v>193</v>
      </c>
    </row>
    <row r="1334" spans="1:15" x14ac:dyDescent="0.3">
      <c r="A1334" s="1" t="s">
        <v>4216</v>
      </c>
      <c r="B1334" s="2">
        <v>45822</v>
      </c>
      <c r="C1334" s="1" t="s">
        <v>6673</v>
      </c>
      <c r="D1334" s="1" t="s">
        <v>24</v>
      </c>
      <c r="E1334">
        <v>2025</v>
      </c>
      <c r="F1334" s="1" t="s">
        <v>4217</v>
      </c>
      <c r="G1334" s="1" t="s">
        <v>4218</v>
      </c>
      <c r="H1334" s="1" t="s">
        <v>2969</v>
      </c>
      <c r="I1334" s="1" t="s">
        <v>2970</v>
      </c>
      <c r="J1334" s="1" t="s">
        <v>70</v>
      </c>
      <c r="K1334" s="3">
        <v>26.82</v>
      </c>
      <c r="L1334">
        <v>4</v>
      </c>
      <c r="M1334" s="3">
        <v>107.28</v>
      </c>
      <c r="N1334" s="1" t="s">
        <v>21</v>
      </c>
      <c r="O1334" s="1" t="s">
        <v>30</v>
      </c>
    </row>
    <row r="1335" spans="1:15" x14ac:dyDescent="0.3">
      <c r="A1335" s="1" t="s">
        <v>4219</v>
      </c>
      <c r="B1335" s="2">
        <v>45474</v>
      </c>
      <c r="C1335" s="1" t="s">
        <v>6667</v>
      </c>
      <c r="D1335" s="1" t="s">
        <v>32</v>
      </c>
      <c r="E1335">
        <v>2024</v>
      </c>
      <c r="F1335" s="1" t="s">
        <v>1700</v>
      </c>
      <c r="G1335" s="1" t="s">
        <v>1701</v>
      </c>
      <c r="H1335" s="1" t="s">
        <v>4220</v>
      </c>
      <c r="I1335" s="1" t="s">
        <v>4221</v>
      </c>
      <c r="J1335" s="1" t="s">
        <v>70</v>
      </c>
      <c r="K1335" s="3">
        <v>17.010000000000002</v>
      </c>
      <c r="L1335">
        <v>5</v>
      </c>
      <c r="M1335" s="3">
        <v>85.05</v>
      </c>
      <c r="N1335" s="1" t="s">
        <v>21</v>
      </c>
      <c r="O1335" s="1" t="s">
        <v>193</v>
      </c>
    </row>
    <row r="1336" spans="1:15" x14ac:dyDescent="0.3">
      <c r="A1336" s="1" t="s">
        <v>4222</v>
      </c>
      <c r="B1336" s="2">
        <v>45523</v>
      </c>
      <c r="C1336" s="1" t="s">
        <v>6667</v>
      </c>
      <c r="D1336" s="1" t="s">
        <v>90</v>
      </c>
      <c r="E1336">
        <v>2024</v>
      </c>
      <c r="F1336" s="1" t="s">
        <v>326</v>
      </c>
      <c r="G1336" s="1" t="s">
        <v>4223</v>
      </c>
      <c r="H1336" s="1" t="s">
        <v>4224</v>
      </c>
      <c r="I1336" s="1" t="s">
        <v>4225</v>
      </c>
      <c r="J1336" s="1" t="s">
        <v>51</v>
      </c>
      <c r="K1336" s="3">
        <v>25.04</v>
      </c>
      <c r="L1336">
        <v>1</v>
      </c>
      <c r="M1336" s="3">
        <v>25.04</v>
      </c>
      <c r="N1336" s="1" t="s">
        <v>6669</v>
      </c>
      <c r="O1336" s="1" t="s">
        <v>52</v>
      </c>
    </row>
    <row r="1337" spans="1:15" x14ac:dyDescent="0.3">
      <c r="A1337" s="1" t="s">
        <v>4226</v>
      </c>
      <c r="B1337" s="2">
        <v>45204</v>
      </c>
      <c r="C1337" s="1" t="s">
        <v>6672</v>
      </c>
      <c r="D1337" s="1" t="s">
        <v>133</v>
      </c>
      <c r="E1337">
        <v>2023</v>
      </c>
      <c r="F1337" s="1" t="s">
        <v>1452</v>
      </c>
      <c r="G1337" s="1" t="s">
        <v>1453</v>
      </c>
      <c r="H1337" s="1" t="s">
        <v>191</v>
      </c>
      <c r="I1337" s="1" t="s">
        <v>2545</v>
      </c>
      <c r="J1337" s="1" t="s">
        <v>87</v>
      </c>
      <c r="K1337" s="3">
        <v>36.82</v>
      </c>
      <c r="L1337">
        <v>3</v>
      </c>
      <c r="M1337" s="3">
        <v>110.46</v>
      </c>
      <c r="N1337" s="1" t="s">
        <v>6669</v>
      </c>
      <c r="O1337" s="1" t="s">
        <v>193</v>
      </c>
    </row>
    <row r="1338" spans="1:15" x14ac:dyDescent="0.3">
      <c r="A1338" s="1" t="s">
        <v>4227</v>
      </c>
      <c r="B1338" s="2">
        <v>45193</v>
      </c>
      <c r="C1338" s="1" t="s">
        <v>6666</v>
      </c>
      <c r="D1338" s="1" t="s">
        <v>60</v>
      </c>
      <c r="E1338">
        <v>2023</v>
      </c>
      <c r="F1338" s="1" t="s">
        <v>471</v>
      </c>
      <c r="G1338" s="1" t="s">
        <v>472</v>
      </c>
      <c r="H1338" s="1" t="s">
        <v>3149</v>
      </c>
      <c r="I1338" s="1" t="s">
        <v>4228</v>
      </c>
      <c r="J1338" s="1" t="s">
        <v>87</v>
      </c>
      <c r="K1338" s="3">
        <v>15.37</v>
      </c>
      <c r="L1338">
        <v>1</v>
      </c>
      <c r="M1338" s="3">
        <v>15.37</v>
      </c>
      <c r="N1338" s="1" t="s">
        <v>21</v>
      </c>
      <c r="O1338" s="1" t="s">
        <v>37</v>
      </c>
    </row>
    <row r="1339" spans="1:15" x14ac:dyDescent="0.3">
      <c r="A1339" s="1" t="s">
        <v>4229</v>
      </c>
      <c r="B1339" s="2">
        <v>45598</v>
      </c>
      <c r="C1339" s="1" t="s">
        <v>6673</v>
      </c>
      <c r="D1339" s="1" t="s">
        <v>54</v>
      </c>
      <c r="E1339">
        <v>2024</v>
      </c>
      <c r="F1339" s="1" t="s">
        <v>690</v>
      </c>
      <c r="G1339" s="1" t="s">
        <v>691</v>
      </c>
      <c r="H1339" s="1" t="s">
        <v>1045</v>
      </c>
      <c r="I1339" s="1" t="s">
        <v>4230</v>
      </c>
      <c r="J1339" s="1" t="s">
        <v>20</v>
      </c>
      <c r="K1339" s="3">
        <v>21.94</v>
      </c>
      <c r="L1339">
        <v>1</v>
      </c>
      <c r="M1339" s="3">
        <v>21.94</v>
      </c>
      <c r="N1339" s="1" t="s">
        <v>88</v>
      </c>
      <c r="O1339" s="1" t="s">
        <v>22</v>
      </c>
    </row>
    <row r="1340" spans="1:15" x14ac:dyDescent="0.3">
      <c r="A1340" s="1" t="s">
        <v>4231</v>
      </c>
      <c r="B1340" s="2">
        <v>45713</v>
      </c>
      <c r="C1340" s="1" t="s">
        <v>6671</v>
      </c>
      <c r="D1340" s="1" t="s">
        <v>39</v>
      </c>
      <c r="E1340">
        <v>2025</v>
      </c>
      <c r="F1340" s="1" t="s">
        <v>1819</v>
      </c>
      <c r="G1340" s="1" t="s">
        <v>1820</v>
      </c>
      <c r="H1340" s="1" t="s">
        <v>1373</v>
      </c>
      <c r="I1340" s="1" t="s">
        <v>1374</v>
      </c>
      <c r="J1340" s="1" t="s">
        <v>87</v>
      </c>
      <c r="K1340" s="3">
        <v>31.44</v>
      </c>
      <c r="L1340">
        <v>1</v>
      </c>
      <c r="M1340" s="3">
        <v>31.44</v>
      </c>
      <c r="N1340" s="1" t="s">
        <v>21</v>
      </c>
      <c r="O1340" s="1" t="s">
        <v>22</v>
      </c>
    </row>
    <row r="1341" spans="1:15" x14ac:dyDescent="0.3">
      <c r="A1341" s="1" t="s">
        <v>4232</v>
      </c>
      <c r="B1341" s="2">
        <v>45679</v>
      </c>
      <c r="C1341" s="1" t="s">
        <v>6670</v>
      </c>
      <c r="D1341" s="1" t="s">
        <v>210</v>
      </c>
      <c r="E1341">
        <v>2025</v>
      </c>
      <c r="F1341" s="1" t="s">
        <v>438</v>
      </c>
      <c r="G1341" s="1" t="s">
        <v>1088</v>
      </c>
      <c r="H1341" s="1" t="s">
        <v>4233</v>
      </c>
      <c r="I1341" s="1" t="s">
        <v>4234</v>
      </c>
      <c r="J1341" s="1" t="s">
        <v>87</v>
      </c>
      <c r="K1341" s="3">
        <v>26.74</v>
      </c>
      <c r="L1341">
        <v>3</v>
      </c>
      <c r="M1341" s="3">
        <v>80.22</v>
      </c>
      <c r="N1341" s="1" t="s">
        <v>29</v>
      </c>
      <c r="O1341" s="1" t="s">
        <v>44</v>
      </c>
    </row>
    <row r="1342" spans="1:15" x14ac:dyDescent="0.3">
      <c r="A1342" s="1" t="s">
        <v>4235</v>
      </c>
      <c r="B1342" s="2">
        <v>44811</v>
      </c>
      <c r="C1342" s="1" t="s">
        <v>6670</v>
      </c>
      <c r="D1342" s="1" t="s">
        <v>60</v>
      </c>
      <c r="E1342">
        <v>2022</v>
      </c>
      <c r="F1342" s="1" t="s">
        <v>1249</v>
      </c>
      <c r="G1342" s="1" t="s">
        <v>1723</v>
      </c>
      <c r="H1342" s="1" t="s">
        <v>27</v>
      </c>
      <c r="I1342" s="1" t="s">
        <v>28</v>
      </c>
      <c r="J1342" s="1" t="s">
        <v>87</v>
      </c>
      <c r="K1342" s="3">
        <v>23.53</v>
      </c>
      <c r="L1342">
        <v>2</v>
      </c>
      <c r="M1342" s="3">
        <v>47.06</v>
      </c>
      <c r="N1342" s="1" t="s">
        <v>21</v>
      </c>
      <c r="O1342" s="1" t="s">
        <v>22</v>
      </c>
    </row>
    <row r="1343" spans="1:15" x14ac:dyDescent="0.3">
      <c r="A1343" s="1" t="s">
        <v>4236</v>
      </c>
      <c r="B1343" s="2">
        <v>45835</v>
      </c>
      <c r="C1343" s="1" t="s">
        <v>6668</v>
      </c>
      <c r="D1343" s="1" t="s">
        <v>24</v>
      </c>
      <c r="E1343">
        <v>2025</v>
      </c>
      <c r="F1343" s="1" t="s">
        <v>83</v>
      </c>
      <c r="G1343" s="1" t="s">
        <v>84</v>
      </c>
      <c r="H1343" s="1" t="s">
        <v>1497</v>
      </c>
      <c r="I1343" s="1" t="s">
        <v>2341</v>
      </c>
      <c r="J1343" s="1" t="s">
        <v>20</v>
      </c>
      <c r="K1343" s="3">
        <v>37.770000000000003</v>
      </c>
      <c r="L1343">
        <v>1</v>
      </c>
      <c r="M1343" s="3">
        <v>37.770000000000003</v>
      </c>
      <c r="N1343" s="1" t="s">
        <v>21</v>
      </c>
      <c r="O1343" s="1" t="s">
        <v>37</v>
      </c>
    </row>
    <row r="1344" spans="1:15" x14ac:dyDescent="0.3">
      <c r="A1344" s="1" t="s">
        <v>4237</v>
      </c>
      <c r="B1344" s="2">
        <v>45139</v>
      </c>
      <c r="C1344" s="1" t="s">
        <v>6671</v>
      </c>
      <c r="D1344" s="1" t="s">
        <v>90</v>
      </c>
      <c r="E1344">
        <v>2023</v>
      </c>
      <c r="F1344" s="1" t="s">
        <v>2199</v>
      </c>
      <c r="G1344" s="1" t="s">
        <v>2200</v>
      </c>
      <c r="H1344" s="1" t="s">
        <v>63</v>
      </c>
      <c r="I1344" s="1" t="s">
        <v>4238</v>
      </c>
      <c r="J1344" s="1" t="s">
        <v>51</v>
      </c>
      <c r="K1344" s="3">
        <v>32.04</v>
      </c>
      <c r="L1344">
        <v>3</v>
      </c>
      <c r="M1344" s="3">
        <v>96.12</v>
      </c>
      <c r="N1344" s="1" t="s">
        <v>21</v>
      </c>
      <c r="O1344" s="1" t="s">
        <v>44</v>
      </c>
    </row>
    <row r="1345" spans="1:15" x14ac:dyDescent="0.3">
      <c r="A1345" s="1" t="s">
        <v>4239</v>
      </c>
      <c r="B1345" s="2">
        <v>45770</v>
      </c>
      <c r="C1345" s="1" t="s">
        <v>6670</v>
      </c>
      <c r="D1345" s="1" t="s">
        <v>82</v>
      </c>
      <c r="E1345">
        <v>2025</v>
      </c>
      <c r="F1345" s="1" t="s">
        <v>2045</v>
      </c>
      <c r="G1345" s="1" t="s">
        <v>4240</v>
      </c>
      <c r="H1345" s="1" t="s">
        <v>1155</v>
      </c>
      <c r="I1345" s="1" t="s">
        <v>1828</v>
      </c>
      <c r="J1345" s="1" t="s">
        <v>20</v>
      </c>
      <c r="K1345" s="3">
        <v>41.68</v>
      </c>
      <c r="L1345">
        <v>5</v>
      </c>
      <c r="M1345" s="3">
        <v>208.4</v>
      </c>
      <c r="N1345" s="1" t="s">
        <v>21</v>
      </c>
      <c r="O1345" s="1" t="s">
        <v>30</v>
      </c>
    </row>
    <row r="1346" spans="1:15" x14ac:dyDescent="0.3">
      <c r="A1346" s="1" t="s">
        <v>4241</v>
      </c>
      <c r="B1346" s="2">
        <v>45551</v>
      </c>
      <c r="C1346" s="1" t="s">
        <v>6667</v>
      </c>
      <c r="D1346" s="1" t="s">
        <v>60</v>
      </c>
      <c r="E1346">
        <v>2024</v>
      </c>
      <c r="F1346" s="1" t="s">
        <v>3685</v>
      </c>
      <c r="G1346" s="1" t="s">
        <v>4242</v>
      </c>
      <c r="H1346" s="1" t="s">
        <v>580</v>
      </c>
      <c r="I1346" s="1" t="s">
        <v>4243</v>
      </c>
      <c r="J1346" s="1" t="s">
        <v>87</v>
      </c>
      <c r="K1346" s="3">
        <v>6.71</v>
      </c>
      <c r="L1346">
        <v>2</v>
      </c>
      <c r="M1346" s="3">
        <v>13.42</v>
      </c>
      <c r="N1346" s="1" t="s">
        <v>88</v>
      </c>
      <c r="O1346" s="1" t="s">
        <v>30</v>
      </c>
    </row>
    <row r="1347" spans="1:15" x14ac:dyDescent="0.3">
      <c r="A1347" s="1" t="s">
        <v>4244</v>
      </c>
      <c r="B1347" s="2">
        <v>45266</v>
      </c>
      <c r="C1347" s="1" t="s">
        <v>6670</v>
      </c>
      <c r="D1347" s="1" t="s">
        <v>107</v>
      </c>
      <c r="E1347">
        <v>2023</v>
      </c>
      <c r="F1347" s="1" t="s">
        <v>295</v>
      </c>
      <c r="G1347" s="1" t="s">
        <v>4245</v>
      </c>
      <c r="H1347" s="1" t="s">
        <v>1200</v>
      </c>
      <c r="I1347" s="1" t="s">
        <v>1445</v>
      </c>
      <c r="J1347" s="1" t="s">
        <v>70</v>
      </c>
      <c r="K1347" s="3">
        <v>36.869999999999997</v>
      </c>
      <c r="L1347">
        <v>2</v>
      </c>
      <c r="M1347" s="3">
        <v>73.739999999999995</v>
      </c>
      <c r="N1347" s="1" t="s">
        <v>29</v>
      </c>
      <c r="O1347" s="1" t="s">
        <v>37</v>
      </c>
    </row>
    <row r="1348" spans="1:15" x14ac:dyDescent="0.3">
      <c r="A1348" s="1" t="s">
        <v>4246</v>
      </c>
      <c r="B1348" s="2">
        <v>45394</v>
      </c>
      <c r="C1348" s="1" t="s">
        <v>6668</v>
      </c>
      <c r="D1348" s="1" t="s">
        <v>82</v>
      </c>
      <c r="E1348">
        <v>2024</v>
      </c>
      <c r="F1348" s="1" t="s">
        <v>3605</v>
      </c>
      <c r="G1348" s="1" t="s">
        <v>3606</v>
      </c>
      <c r="H1348" s="1" t="s">
        <v>247</v>
      </c>
      <c r="I1348" s="1" t="s">
        <v>4099</v>
      </c>
      <c r="J1348" s="1" t="s">
        <v>20</v>
      </c>
      <c r="K1348" s="3">
        <v>43.45</v>
      </c>
      <c r="L1348">
        <v>2</v>
      </c>
      <c r="M1348" s="3">
        <v>86.9</v>
      </c>
      <c r="N1348" s="1" t="s">
        <v>21</v>
      </c>
      <c r="O1348" s="1" t="s">
        <v>44</v>
      </c>
    </row>
    <row r="1349" spans="1:15" x14ac:dyDescent="0.3">
      <c r="A1349" s="1" t="s">
        <v>4247</v>
      </c>
      <c r="B1349" s="2">
        <v>45494</v>
      </c>
      <c r="C1349" s="1" t="s">
        <v>6666</v>
      </c>
      <c r="D1349" s="1" t="s">
        <v>32</v>
      </c>
      <c r="E1349">
        <v>2024</v>
      </c>
      <c r="F1349" s="1" t="s">
        <v>1271</v>
      </c>
      <c r="G1349" s="1" t="s">
        <v>1272</v>
      </c>
      <c r="H1349" s="1" t="s">
        <v>1538</v>
      </c>
      <c r="I1349" s="1" t="s">
        <v>1539</v>
      </c>
      <c r="J1349" s="1" t="s">
        <v>51</v>
      </c>
      <c r="K1349" s="3">
        <v>29.66</v>
      </c>
      <c r="L1349">
        <v>2</v>
      </c>
      <c r="M1349" s="3">
        <v>59.32</v>
      </c>
      <c r="N1349" s="1" t="s">
        <v>6669</v>
      </c>
      <c r="O1349" s="1" t="s">
        <v>22</v>
      </c>
    </row>
    <row r="1350" spans="1:15" x14ac:dyDescent="0.3">
      <c r="A1350" s="1" t="s">
        <v>4248</v>
      </c>
      <c r="B1350" s="2">
        <v>44980</v>
      </c>
      <c r="C1350" s="1" t="s">
        <v>6672</v>
      </c>
      <c r="D1350" s="1" t="s">
        <v>39</v>
      </c>
      <c r="E1350">
        <v>2023</v>
      </c>
      <c r="F1350" s="1" t="s">
        <v>1203</v>
      </c>
      <c r="G1350" s="1" t="s">
        <v>3651</v>
      </c>
      <c r="H1350" s="1" t="s">
        <v>4249</v>
      </c>
      <c r="I1350" s="1" t="s">
        <v>4250</v>
      </c>
      <c r="J1350" s="1" t="s">
        <v>51</v>
      </c>
      <c r="K1350" s="3">
        <v>24.6</v>
      </c>
      <c r="L1350">
        <v>2</v>
      </c>
      <c r="M1350" s="3">
        <v>49.2</v>
      </c>
      <c r="N1350" s="1" t="s">
        <v>88</v>
      </c>
      <c r="O1350" s="1" t="s">
        <v>193</v>
      </c>
    </row>
    <row r="1351" spans="1:15" x14ac:dyDescent="0.3">
      <c r="A1351" s="1" t="s">
        <v>4251</v>
      </c>
      <c r="B1351" s="2">
        <v>44995</v>
      </c>
      <c r="C1351" s="1" t="s">
        <v>6668</v>
      </c>
      <c r="D1351" s="1" t="s">
        <v>15</v>
      </c>
      <c r="E1351">
        <v>2023</v>
      </c>
      <c r="F1351" s="1" t="s">
        <v>216</v>
      </c>
      <c r="G1351" s="1" t="s">
        <v>217</v>
      </c>
      <c r="H1351" s="1" t="s">
        <v>3317</v>
      </c>
      <c r="I1351" s="1" t="s">
        <v>3318</v>
      </c>
      <c r="J1351" s="1" t="s">
        <v>70</v>
      </c>
      <c r="K1351" s="3">
        <v>47.69</v>
      </c>
      <c r="L1351">
        <v>4</v>
      </c>
      <c r="M1351" s="3">
        <v>190.76</v>
      </c>
      <c r="N1351" s="1" t="s">
        <v>29</v>
      </c>
      <c r="O1351" s="1" t="s">
        <v>37</v>
      </c>
    </row>
    <row r="1352" spans="1:15" x14ac:dyDescent="0.3">
      <c r="A1352" s="1" t="s">
        <v>4252</v>
      </c>
      <c r="B1352" s="2">
        <v>45453</v>
      </c>
      <c r="C1352" s="1" t="s">
        <v>6667</v>
      </c>
      <c r="D1352" s="1" t="s">
        <v>24</v>
      </c>
      <c r="E1352">
        <v>2024</v>
      </c>
      <c r="F1352" s="1" t="s">
        <v>1123</v>
      </c>
      <c r="G1352" s="1" t="s">
        <v>1222</v>
      </c>
      <c r="H1352" s="1" t="s">
        <v>4253</v>
      </c>
      <c r="I1352" s="1" t="s">
        <v>4254</v>
      </c>
      <c r="J1352" s="1" t="s">
        <v>51</v>
      </c>
      <c r="K1352" s="3">
        <v>10.07</v>
      </c>
      <c r="L1352">
        <v>1</v>
      </c>
      <c r="M1352" s="3">
        <v>10.07</v>
      </c>
      <c r="N1352" s="1" t="s">
        <v>29</v>
      </c>
      <c r="O1352" s="1" t="s">
        <v>80</v>
      </c>
    </row>
    <row r="1353" spans="1:15" x14ac:dyDescent="0.3">
      <c r="A1353" s="1" t="s">
        <v>4255</v>
      </c>
      <c r="B1353" s="2">
        <v>45067</v>
      </c>
      <c r="C1353" s="1" t="s">
        <v>6666</v>
      </c>
      <c r="D1353" s="1" t="s">
        <v>46</v>
      </c>
      <c r="E1353">
        <v>2023</v>
      </c>
      <c r="F1353" s="1" t="s">
        <v>1241</v>
      </c>
      <c r="G1353" s="1" t="s">
        <v>1242</v>
      </c>
      <c r="H1353" s="1" t="s">
        <v>1398</v>
      </c>
      <c r="I1353" s="1" t="s">
        <v>4256</v>
      </c>
      <c r="J1353" s="1" t="s">
        <v>20</v>
      </c>
      <c r="K1353" s="3">
        <v>45.83</v>
      </c>
      <c r="L1353">
        <v>5</v>
      </c>
      <c r="M1353" s="3">
        <v>229.15</v>
      </c>
      <c r="N1353" s="1" t="s">
        <v>21</v>
      </c>
      <c r="O1353" s="1" t="s">
        <v>193</v>
      </c>
    </row>
    <row r="1354" spans="1:15" x14ac:dyDescent="0.3">
      <c r="A1354" s="1" t="s">
        <v>4257</v>
      </c>
      <c r="B1354" s="2">
        <v>45041</v>
      </c>
      <c r="C1354" s="1" t="s">
        <v>6671</v>
      </c>
      <c r="D1354" s="1" t="s">
        <v>82</v>
      </c>
      <c r="E1354">
        <v>2023</v>
      </c>
      <c r="F1354" s="1" t="s">
        <v>55</v>
      </c>
      <c r="G1354" s="1" t="s">
        <v>56</v>
      </c>
      <c r="H1354" s="1" t="s">
        <v>93</v>
      </c>
      <c r="I1354" s="1" t="s">
        <v>94</v>
      </c>
      <c r="J1354" s="1" t="s">
        <v>20</v>
      </c>
      <c r="K1354" s="3">
        <v>23.21</v>
      </c>
      <c r="L1354">
        <v>4</v>
      </c>
      <c r="M1354" s="3">
        <v>92.84</v>
      </c>
      <c r="N1354" s="1" t="s">
        <v>6669</v>
      </c>
      <c r="O1354" s="1" t="s">
        <v>80</v>
      </c>
    </row>
    <row r="1355" spans="1:15" x14ac:dyDescent="0.3">
      <c r="A1355" s="1" t="s">
        <v>4258</v>
      </c>
      <c r="B1355" s="2">
        <v>45061</v>
      </c>
      <c r="C1355" s="1" t="s">
        <v>6667</v>
      </c>
      <c r="D1355" s="1" t="s">
        <v>46</v>
      </c>
      <c r="E1355">
        <v>2023</v>
      </c>
      <c r="F1355" s="1" t="s">
        <v>1449</v>
      </c>
      <c r="G1355" s="1" t="s">
        <v>2436</v>
      </c>
      <c r="H1355" s="1" t="s">
        <v>2497</v>
      </c>
      <c r="I1355" s="1" t="s">
        <v>2769</v>
      </c>
      <c r="J1355" s="1" t="s">
        <v>70</v>
      </c>
      <c r="K1355" s="3">
        <v>39.799999999999997</v>
      </c>
      <c r="L1355">
        <v>4</v>
      </c>
      <c r="M1355" s="3">
        <v>159.19999999999999</v>
      </c>
      <c r="N1355" s="1" t="s">
        <v>21</v>
      </c>
      <c r="O1355" s="1" t="s">
        <v>37</v>
      </c>
    </row>
    <row r="1356" spans="1:15" x14ac:dyDescent="0.3">
      <c r="A1356" s="1" t="s">
        <v>4259</v>
      </c>
      <c r="B1356" s="2">
        <v>45765</v>
      </c>
      <c r="C1356" s="1" t="s">
        <v>6668</v>
      </c>
      <c r="D1356" s="1" t="s">
        <v>82</v>
      </c>
      <c r="E1356">
        <v>2025</v>
      </c>
      <c r="F1356" s="1" t="s">
        <v>174</v>
      </c>
      <c r="G1356" s="1" t="s">
        <v>2694</v>
      </c>
      <c r="H1356" s="1" t="s">
        <v>650</v>
      </c>
      <c r="I1356" s="1" t="s">
        <v>651</v>
      </c>
      <c r="J1356" s="1" t="s">
        <v>20</v>
      </c>
      <c r="K1356" s="3">
        <v>48.9</v>
      </c>
      <c r="L1356">
        <v>2</v>
      </c>
      <c r="M1356" s="3">
        <v>97.8</v>
      </c>
      <c r="N1356" s="1" t="s">
        <v>21</v>
      </c>
      <c r="O1356" s="1" t="s">
        <v>37</v>
      </c>
    </row>
    <row r="1357" spans="1:15" x14ac:dyDescent="0.3">
      <c r="A1357" s="1" t="s">
        <v>4260</v>
      </c>
      <c r="B1357" s="2">
        <v>45181</v>
      </c>
      <c r="C1357" s="1" t="s">
        <v>6671</v>
      </c>
      <c r="D1357" s="1" t="s">
        <v>60</v>
      </c>
      <c r="E1357">
        <v>2023</v>
      </c>
      <c r="F1357" s="1" t="s">
        <v>4261</v>
      </c>
      <c r="G1357" s="1" t="s">
        <v>4262</v>
      </c>
      <c r="H1357" s="1" t="s">
        <v>947</v>
      </c>
      <c r="I1357" s="1" t="s">
        <v>2283</v>
      </c>
      <c r="J1357" s="1" t="s">
        <v>87</v>
      </c>
      <c r="K1357" s="3">
        <v>49.93</v>
      </c>
      <c r="L1357">
        <v>4</v>
      </c>
      <c r="M1357" s="3">
        <v>199.72</v>
      </c>
      <c r="N1357" s="1" t="s">
        <v>21</v>
      </c>
      <c r="O1357" s="1" t="s">
        <v>52</v>
      </c>
    </row>
    <row r="1358" spans="1:15" x14ac:dyDescent="0.3">
      <c r="A1358" s="1" t="s">
        <v>4263</v>
      </c>
      <c r="B1358" s="2">
        <v>45509</v>
      </c>
      <c r="C1358" s="1" t="s">
        <v>6667</v>
      </c>
      <c r="D1358" s="1" t="s">
        <v>90</v>
      </c>
      <c r="E1358">
        <v>2024</v>
      </c>
      <c r="F1358" s="1" t="s">
        <v>3529</v>
      </c>
      <c r="G1358" s="1" t="s">
        <v>3530</v>
      </c>
      <c r="H1358" s="1" t="s">
        <v>2125</v>
      </c>
      <c r="I1358" s="1" t="s">
        <v>4264</v>
      </c>
      <c r="J1358" s="1" t="s">
        <v>20</v>
      </c>
      <c r="K1358" s="3">
        <v>6.69</v>
      </c>
      <c r="L1358">
        <v>4</v>
      </c>
      <c r="M1358" s="3">
        <v>26.76</v>
      </c>
      <c r="N1358" s="1" t="s">
        <v>29</v>
      </c>
      <c r="O1358" s="1" t="s">
        <v>30</v>
      </c>
    </row>
    <row r="1359" spans="1:15" x14ac:dyDescent="0.3">
      <c r="A1359" s="1" t="s">
        <v>4265</v>
      </c>
      <c r="B1359" s="2">
        <v>45496</v>
      </c>
      <c r="C1359" s="1" t="s">
        <v>6671</v>
      </c>
      <c r="D1359" s="1" t="s">
        <v>32</v>
      </c>
      <c r="E1359">
        <v>2024</v>
      </c>
      <c r="F1359" s="1" t="s">
        <v>686</v>
      </c>
      <c r="G1359" s="1" t="s">
        <v>1696</v>
      </c>
      <c r="H1359" s="1" t="s">
        <v>4266</v>
      </c>
      <c r="I1359" s="1" t="s">
        <v>4267</v>
      </c>
      <c r="J1359" s="1" t="s">
        <v>70</v>
      </c>
      <c r="K1359" s="3">
        <v>40.9</v>
      </c>
      <c r="L1359">
        <v>2</v>
      </c>
      <c r="M1359" s="3">
        <v>81.8</v>
      </c>
      <c r="N1359" s="1" t="s">
        <v>6669</v>
      </c>
      <c r="O1359" s="1" t="s">
        <v>44</v>
      </c>
    </row>
    <row r="1360" spans="1:15" x14ac:dyDescent="0.3">
      <c r="A1360" s="1" t="s">
        <v>4268</v>
      </c>
      <c r="B1360" s="2">
        <v>45766</v>
      </c>
      <c r="C1360" s="1" t="s">
        <v>6673</v>
      </c>
      <c r="D1360" s="1" t="s">
        <v>82</v>
      </c>
      <c r="E1360">
        <v>2025</v>
      </c>
      <c r="F1360" s="1" t="s">
        <v>2644</v>
      </c>
      <c r="G1360" s="1" t="s">
        <v>3316</v>
      </c>
      <c r="H1360" s="1" t="s">
        <v>4269</v>
      </c>
      <c r="I1360" s="1" t="s">
        <v>4270</v>
      </c>
      <c r="J1360" s="1" t="s">
        <v>20</v>
      </c>
      <c r="K1360" s="3">
        <v>36.76</v>
      </c>
      <c r="L1360">
        <v>2</v>
      </c>
      <c r="M1360" s="3">
        <v>73.52</v>
      </c>
      <c r="N1360" s="1" t="s">
        <v>21</v>
      </c>
      <c r="O1360" s="1" t="s">
        <v>80</v>
      </c>
    </row>
    <row r="1361" spans="1:15" x14ac:dyDescent="0.3">
      <c r="A1361" s="1" t="s">
        <v>4271</v>
      </c>
      <c r="B1361" s="2">
        <v>45053</v>
      </c>
      <c r="C1361" s="1" t="s">
        <v>6666</v>
      </c>
      <c r="D1361" s="1" t="s">
        <v>46</v>
      </c>
      <c r="E1361">
        <v>2023</v>
      </c>
      <c r="F1361" s="1" t="s">
        <v>139</v>
      </c>
      <c r="G1361" s="1" t="s">
        <v>140</v>
      </c>
      <c r="H1361" s="1" t="s">
        <v>4272</v>
      </c>
      <c r="I1361" s="1" t="s">
        <v>4273</v>
      </c>
      <c r="J1361" s="1" t="s">
        <v>87</v>
      </c>
      <c r="K1361" s="3">
        <v>19.53</v>
      </c>
      <c r="L1361">
        <v>3</v>
      </c>
      <c r="M1361" s="3">
        <v>58.59</v>
      </c>
      <c r="N1361" s="1" t="s">
        <v>88</v>
      </c>
      <c r="O1361" s="1" t="s">
        <v>37</v>
      </c>
    </row>
    <row r="1362" spans="1:15" x14ac:dyDescent="0.3">
      <c r="A1362" s="1" t="s">
        <v>4274</v>
      </c>
      <c r="B1362" s="2">
        <v>45799</v>
      </c>
      <c r="C1362" s="1" t="s">
        <v>6672</v>
      </c>
      <c r="D1362" s="1" t="s">
        <v>46</v>
      </c>
      <c r="E1362">
        <v>2025</v>
      </c>
      <c r="F1362" s="1" t="s">
        <v>548</v>
      </c>
      <c r="G1362" s="1" t="s">
        <v>3874</v>
      </c>
      <c r="H1362" s="1" t="s">
        <v>1100</v>
      </c>
      <c r="I1362" s="1" t="s">
        <v>1101</v>
      </c>
      <c r="J1362" s="1" t="s">
        <v>87</v>
      </c>
      <c r="K1362" s="3">
        <v>7.44</v>
      </c>
      <c r="L1362">
        <v>1</v>
      </c>
      <c r="M1362" s="3">
        <v>7.44</v>
      </c>
      <c r="N1362" s="1" t="s">
        <v>21</v>
      </c>
      <c r="O1362" s="1" t="s">
        <v>37</v>
      </c>
    </row>
    <row r="1363" spans="1:15" x14ac:dyDescent="0.3">
      <c r="A1363" s="1" t="s">
        <v>4275</v>
      </c>
      <c r="B1363" s="2">
        <v>44967</v>
      </c>
      <c r="C1363" s="1" t="s">
        <v>6668</v>
      </c>
      <c r="D1363" s="1" t="s">
        <v>39</v>
      </c>
      <c r="E1363">
        <v>2023</v>
      </c>
      <c r="F1363" s="1" t="s">
        <v>3503</v>
      </c>
      <c r="G1363" s="1" t="s">
        <v>3504</v>
      </c>
      <c r="H1363" s="1" t="s">
        <v>4276</v>
      </c>
      <c r="I1363" s="1" t="s">
        <v>4277</v>
      </c>
      <c r="J1363" s="1" t="s">
        <v>70</v>
      </c>
      <c r="K1363" s="3">
        <v>28.52</v>
      </c>
      <c r="L1363">
        <v>4</v>
      </c>
      <c r="M1363" s="3">
        <v>114.08</v>
      </c>
      <c r="N1363" s="1" t="s">
        <v>29</v>
      </c>
      <c r="O1363" s="1" t="s">
        <v>52</v>
      </c>
    </row>
    <row r="1364" spans="1:15" x14ac:dyDescent="0.3">
      <c r="A1364" s="1" t="s">
        <v>4278</v>
      </c>
      <c r="B1364" s="2">
        <v>45562</v>
      </c>
      <c r="C1364" s="1" t="s">
        <v>6668</v>
      </c>
      <c r="D1364" s="1" t="s">
        <v>60</v>
      </c>
      <c r="E1364">
        <v>2024</v>
      </c>
      <c r="F1364" s="1" t="s">
        <v>490</v>
      </c>
      <c r="G1364" s="1" t="s">
        <v>4279</v>
      </c>
      <c r="H1364" s="1" t="s">
        <v>4233</v>
      </c>
      <c r="I1364" s="1" t="s">
        <v>4234</v>
      </c>
      <c r="J1364" s="1" t="s">
        <v>51</v>
      </c>
      <c r="K1364" s="3">
        <v>24.9</v>
      </c>
      <c r="L1364">
        <v>3</v>
      </c>
      <c r="M1364" s="3">
        <v>74.7</v>
      </c>
      <c r="N1364" s="1" t="s">
        <v>6669</v>
      </c>
      <c r="O1364" s="1" t="s">
        <v>30</v>
      </c>
    </row>
    <row r="1365" spans="1:15" x14ac:dyDescent="0.3">
      <c r="A1365" s="1" t="s">
        <v>4280</v>
      </c>
      <c r="B1365" s="2">
        <v>45330</v>
      </c>
      <c r="C1365" s="1" t="s">
        <v>6672</v>
      </c>
      <c r="D1365" s="1" t="s">
        <v>39</v>
      </c>
      <c r="E1365">
        <v>2024</v>
      </c>
      <c r="F1365" s="1" t="s">
        <v>1434</v>
      </c>
      <c r="G1365" s="1" t="s">
        <v>1435</v>
      </c>
      <c r="H1365" s="1" t="s">
        <v>115</v>
      </c>
      <c r="I1365" s="1" t="s">
        <v>116</v>
      </c>
      <c r="J1365" s="1" t="s">
        <v>87</v>
      </c>
      <c r="K1365" s="3">
        <v>37.03</v>
      </c>
      <c r="L1365">
        <v>2</v>
      </c>
      <c r="M1365" s="3">
        <v>74.06</v>
      </c>
      <c r="N1365" s="1" t="s">
        <v>21</v>
      </c>
      <c r="O1365" s="1" t="s">
        <v>95</v>
      </c>
    </row>
    <row r="1366" spans="1:15" x14ac:dyDescent="0.3">
      <c r="A1366" s="1" t="s">
        <v>4281</v>
      </c>
      <c r="B1366" s="2">
        <v>45435</v>
      </c>
      <c r="C1366" s="1" t="s">
        <v>6672</v>
      </c>
      <c r="D1366" s="1" t="s">
        <v>46</v>
      </c>
      <c r="E1366">
        <v>2024</v>
      </c>
      <c r="F1366" s="1" t="s">
        <v>2813</v>
      </c>
      <c r="G1366" s="1" t="s">
        <v>3660</v>
      </c>
      <c r="H1366" s="1" t="s">
        <v>406</v>
      </c>
      <c r="I1366" s="1" t="s">
        <v>407</v>
      </c>
      <c r="J1366" s="1" t="s">
        <v>51</v>
      </c>
      <c r="K1366" s="3">
        <v>32.270000000000003</v>
      </c>
      <c r="L1366">
        <v>2</v>
      </c>
      <c r="M1366" s="3">
        <v>64.540000000000006</v>
      </c>
      <c r="N1366" s="1" t="s">
        <v>29</v>
      </c>
      <c r="O1366" s="1" t="s">
        <v>30</v>
      </c>
    </row>
    <row r="1367" spans="1:15" x14ac:dyDescent="0.3">
      <c r="A1367" s="1" t="s">
        <v>4282</v>
      </c>
      <c r="B1367" s="2">
        <v>45656</v>
      </c>
      <c r="C1367" s="1" t="s">
        <v>6667</v>
      </c>
      <c r="D1367" s="1" t="s">
        <v>107</v>
      </c>
      <c r="E1367">
        <v>2024</v>
      </c>
      <c r="F1367" s="1" t="s">
        <v>700</v>
      </c>
      <c r="G1367" s="1" t="s">
        <v>4283</v>
      </c>
      <c r="H1367" s="1" t="s">
        <v>989</v>
      </c>
      <c r="I1367" s="1" t="s">
        <v>990</v>
      </c>
      <c r="J1367" s="1" t="s">
        <v>20</v>
      </c>
      <c r="K1367" s="3">
        <v>18.25</v>
      </c>
      <c r="L1367">
        <v>2</v>
      </c>
      <c r="M1367" s="3">
        <v>36.5</v>
      </c>
      <c r="N1367" s="1" t="s">
        <v>21</v>
      </c>
      <c r="O1367" s="1" t="s">
        <v>22</v>
      </c>
    </row>
    <row r="1368" spans="1:15" x14ac:dyDescent="0.3">
      <c r="A1368" s="1" t="s">
        <v>4284</v>
      </c>
      <c r="B1368" s="2">
        <v>45356</v>
      </c>
      <c r="C1368" s="1" t="s">
        <v>6671</v>
      </c>
      <c r="D1368" s="1" t="s">
        <v>15</v>
      </c>
      <c r="E1368">
        <v>2024</v>
      </c>
      <c r="F1368" s="1" t="s">
        <v>2813</v>
      </c>
      <c r="G1368" s="1" t="s">
        <v>2814</v>
      </c>
      <c r="H1368" s="1" t="s">
        <v>2171</v>
      </c>
      <c r="I1368" s="1" t="s">
        <v>4285</v>
      </c>
      <c r="J1368" s="1" t="s">
        <v>51</v>
      </c>
      <c r="K1368" s="3">
        <v>29.93</v>
      </c>
      <c r="L1368">
        <v>5</v>
      </c>
      <c r="M1368" s="3">
        <v>149.65</v>
      </c>
      <c r="N1368" s="1" t="s">
        <v>21</v>
      </c>
      <c r="O1368" s="1" t="s">
        <v>44</v>
      </c>
    </row>
    <row r="1369" spans="1:15" x14ac:dyDescent="0.3">
      <c r="A1369" s="1" t="s">
        <v>4286</v>
      </c>
      <c r="B1369" s="2">
        <v>45807</v>
      </c>
      <c r="C1369" s="1" t="s">
        <v>6668</v>
      </c>
      <c r="D1369" s="1" t="s">
        <v>46</v>
      </c>
      <c r="E1369">
        <v>2025</v>
      </c>
      <c r="F1369" s="1" t="s">
        <v>4143</v>
      </c>
      <c r="G1369" s="1" t="s">
        <v>4144</v>
      </c>
      <c r="H1369" s="1" t="s">
        <v>568</v>
      </c>
      <c r="I1369" s="1" t="s">
        <v>3766</v>
      </c>
      <c r="J1369" s="1" t="s">
        <v>20</v>
      </c>
      <c r="K1369" s="3">
        <v>31.95</v>
      </c>
      <c r="L1369">
        <v>4</v>
      </c>
      <c r="M1369" s="3">
        <v>127.8</v>
      </c>
      <c r="N1369" s="1" t="s">
        <v>6669</v>
      </c>
      <c r="O1369" s="1" t="s">
        <v>37</v>
      </c>
    </row>
    <row r="1370" spans="1:15" x14ac:dyDescent="0.3">
      <c r="A1370" s="1" t="s">
        <v>4287</v>
      </c>
      <c r="B1370" s="2">
        <v>44927</v>
      </c>
      <c r="C1370" s="1" t="s">
        <v>6666</v>
      </c>
      <c r="D1370" s="1" t="s">
        <v>210</v>
      </c>
      <c r="E1370">
        <v>2023</v>
      </c>
      <c r="F1370" s="1" t="s">
        <v>700</v>
      </c>
      <c r="G1370" s="1" t="s">
        <v>1401</v>
      </c>
      <c r="H1370" s="1" t="s">
        <v>3113</v>
      </c>
      <c r="I1370" s="1" t="s">
        <v>3114</v>
      </c>
      <c r="J1370" s="1" t="s">
        <v>20</v>
      </c>
      <c r="K1370" s="3">
        <v>23.75</v>
      </c>
      <c r="L1370">
        <v>5</v>
      </c>
      <c r="M1370" s="3">
        <v>118.75</v>
      </c>
      <c r="N1370" s="1" t="s">
        <v>29</v>
      </c>
      <c r="O1370" s="1" t="s">
        <v>22</v>
      </c>
    </row>
    <row r="1371" spans="1:15" x14ac:dyDescent="0.3">
      <c r="A1371" s="1" t="s">
        <v>4288</v>
      </c>
      <c r="B1371" s="2">
        <v>45770</v>
      </c>
      <c r="C1371" s="1" t="s">
        <v>6670</v>
      </c>
      <c r="D1371" s="1" t="s">
        <v>82</v>
      </c>
      <c r="E1371">
        <v>2025</v>
      </c>
      <c r="F1371" s="1" t="s">
        <v>3109</v>
      </c>
      <c r="G1371" s="1" t="s">
        <v>4289</v>
      </c>
      <c r="H1371" s="1" t="s">
        <v>1487</v>
      </c>
      <c r="I1371" s="1" t="s">
        <v>1488</v>
      </c>
      <c r="J1371" s="1" t="s">
        <v>87</v>
      </c>
      <c r="K1371" s="3">
        <v>44.97</v>
      </c>
      <c r="L1371">
        <v>5</v>
      </c>
      <c r="M1371" s="3">
        <v>224.85</v>
      </c>
      <c r="N1371" s="1" t="s">
        <v>21</v>
      </c>
      <c r="O1371" s="1" t="s">
        <v>80</v>
      </c>
    </row>
    <row r="1372" spans="1:15" x14ac:dyDescent="0.3">
      <c r="A1372" s="1" t="s">
        <v>4290</v>
      </c>
      <c r="B1372" s="2">
        <v>44887</v>
      </c>
      <c r="C1372" s="1" t="s">
        <v>6671</v>
      </c>
      <c r="D1372" s="1" t="s">
        <v>54</v>
      </c>
      <c r="E1372">
        <v>2022</v>
      </c>
      <c r="F1372" s="1" t="s">
        <v>631</v>
      </c>
      <c r="G1372" s="1" t="s">
        <v>632</v>
      </c>
      <c r="H1372" s="1" t="s">
        <v>2590</v>
      </c>
      <c r="I1372" s="1" t="s">
        <v>4291</v>
      </c>
      <c r="J1372" s="1" t="s">
        <v>51</v>
      </c>
      <c r="K1372" s="3">
        <v>45.19</v>
      </c>
      <c r="L1372">
        <v>1</v>
      </c>
      <c r="M1372" s="3">
        <v>45.19</v>
      </c>
      <c r="N1372" s="1" t="s">
        <v>29</v>
      </c>
      <c r="O1372" s="1" t="s">
        <v>37</v>
      </c>
    </row>
    <row r="1373" spans="1:15" x14ac:dyDescent="0.3">
      <c r="A1373" s="1" t="s">
        <v>4292</v>
      </c>
      <c r="B1373" s="2">
        <v>44856</v>
      </c>
      <c r="C1373" s="1" t="s">
        <v>6673</v>
      </c>
      <c r="D1373" s="1" t="s">
        <v>133</v>
      </c>
      <c r="E1373">
        <v>2022</v>
      </c>
      <c r="F1373" s="1" t="s">
        <v>235</v>
      </c>
      <c r="G1373" s="1" t="s">
        <v>2427</v>
      </c>
      <c r="H1373" s="1" t="s">
        <v>161</v>
      </c>
      <c r="I1373" s="1" t="s">
        <v>1693</v>
      </c>
      <c r="J1373" s="1" t="s">
        <v>20</v>
      </c>
      <c r="K1373" s="3">
        <v>29.13</v>
      </c>
      <c r="L1373">
        <v>4</v>
      </c>
      <c r="M1373" s="3">
        <v>116.52</v>
      </c>
      <c r="N1373" s="1" t="s">
        <v>6669</v>
      </c>
      <c r="O1373" s="1" t="s">
        <v>22</v>
      </c>
    </row>
    <row r="1374" spans="1:15" x14ac:dyDescent="0.3">
      <c r="A1374" s="1" t="s">
        <v>4293</v>
      </c>
      <c r="B1374" s="2">
        <v>45318</v>
      </c>
      <c r="C1374" s="1" t="s">
        <v>6673</v>
      </c>
      <c r="D1374" s="1" t="s">
        <v>210</v>
      </c>
      <c r="E1374">
        <v>2024</v>
      </c>
      <c r="F1374" s="1" t="s">
        <v>4294</v>
      </c>
      <c r="G1374" s="1" t="s">
        <v>4295</v>
      </c>
      <c r="H1374" s="1" t="s">
        <v>191</v>
      </c>
      <c r="I1374" s="1" t="s">
        <v>4296</v>
      </c>
      <c r="J1374" s="1" t="s">
        <v>20</v>
      </c>
      <c r="K1374" s="3">
        <v>20.149999999999999</v>
      </c>
      <c r="L1374">
        <v>1</v>
      </c>
      <c r="M1374" s="3">
        <v>20.149999999999999</v>
      </c>
      <c r="N1374" s="1" t="s">
        <v>6669</v>
      </c>
      <c r="O1374" s="1" t="s">
        <v>30</v>
      </c>
    </row>
    <row r="1375" spans="1:15" x14ac:dyDescent="0.3">
      <c r="A1375" s="1" t="s">
        <v>4297</v>
      </c>
      <c r="B1375" s="2">
        <v>45432</v>
      </c>
      <c r="C1375" s="1" t="s">
        <v>6667</v>
      </c>
      <c r="D1375" s="1" t="s">
        <v>46</v>
      </c>
      <c r="E1375">
        <v>2024</v>
      </c>
      <c r="F1375" s="1" t="s">
        <v>2615</v>
      </c>
      <c r="G1375" s="1" t="s">
        <v>4298</v>
      </c>
      <c r="H1375" s="1" t="s">
        <v>4189</v>
      </c>
      <c r="I1375" s="1" t="s">
        <v>4299</v>
      </c>
      <c r="J1375" s="1" t="s">
        <v>87</v>
      </c>
      <c r="K1375" s="3">
        <v>36.6</v>
      </c>
      <c r="L1375">
        <v>4</v>
      </c>
      <c r="M1375" s="3">
        <v>146.4</v>
      </c>
      <c r="N1375" s="1" t="s">
        <v>88</v>
      </c>
      <c r="O1375" s="1" t="s">
        <v>52</v>
      </c>
    </row>
    <row r="1376" spans="1:15" x14ac:dyDescent="0.3">
      <c r="A1376" s="1" t="s">
        <v>4300</v>
      </c>
      <c r="B1376" s="2">
        <v>45642</v>
      </c>
      <c r="C1376" s="1" t="s">
        <v>6667</v>
      </c>
      <c r="D1376" s="1" t="s">
        <v>107</v>
      </c>
      <c r="E1376">
        <v>2024</v>
      </c>
      <c r="F1376" s="1" t="s">
        <v>4301</v>
      </c>
      <c r="G1376" s="1" t="s">
        <v>4302</v>
      </c>
      <c r="H1376" s="1" t="s">
        <v>4303</v>
      </c>
      <c r="I1376" s="1" t="s">
        <v>4304</v>
      </c>
      <c r="J1376" s="1" t="s">
        <v>51</v>
      </c>
      <c r="K1376" s="3">
        <v>44.42</v>
      </c>
      <c r="L1376">
        <v>4</v>
      </c>
      <c r="M1376" s="3">
        <v>177.68</v>
      </c>
      <c r="N1376" s="1" t="s">
        <v>29</v>
      </c>
      <c r="O1376" s="1" t="s">
        <v>37</v>
      </c>
    </row>
    <row r="1377" spans="1:15" x14ac:dyDescent="0.3">
      <c r="A1377" s="1" t="s">
        <v>4305</v>
      </c>
      <c r="B1377" s="2">
        <v>45536</v>
      </c>
      <c r="C1377" s="1" t="s">
        <v>6666</v>
      </c>
      <c r="D1377" s="1" t="s">
        <v>60</v>
      </c>
      <c r="E1377">
        <v>2024</v>
      </c>
      <c r="F1377" s="1" t="s">
        <v>3353</v>
      </c>
      <c r="G1377" s="1" t="s">
        <v>4306</v>
      </c>
      <c r="H1377" s="1" t="s">
        <v>4307</v>
      </c>
      <c r="I1377" s="1" t="s">
        <v>4308</v>
      </c>
      <c r="J1377" s="1" t="s">
        <v>87</v>
      </c>
      <c r="K1377" s="3">
        <v>38.32</v>
      </c>
      <c r="L1377">
        <v>2</v>
      </c>
      <c r="M1377" s="3">
        <v>76.64</v>
      </c>
      <c r="N1377" s="1" t="s">
        <v>88</v>
      </c>
      <c r="O1377" s="1" t="s">
        <v>52</v>
      </c>
    </row>
    <row r="1378" spans="1:15" x14ac:dyDescent="0.3">
      <c r="A1378" s="1" t="s">
        <v>4309</v>
      </c>
      <c r="B1378" s="2">
        <v>45637</v>
      </c>
      <c r="C1378" s="1" t="s">
        <v>6670</v>
      </c>
      <c r="D1378" s="1" t="s">
        <v>107</v>
      </c>
      <c r="E1378">
        <v>2024</v>
      </c>
      <c r="F1378" s="1" t="s">
        <v>611</v>
      </c>
      <c r="G1378" s="1" t="s">
        <v>3119</v>
      </c>
      <c r="H1378" s="1" t="s">
        <v>1546</v>
      </c>
      <c r="I1378" s="1" t="s">
        <v>1547</v>
      </c>
      <c r="J1378" s="1" t="s">
        <v>70</v>
      </c>
      <c r="K1378" s="3">
        <v>15.84</v>
      </c>
      <c r="L1378">
        <v>3</v>
      </c>
      <c r="M1378" s="3">
        <v>47.52</v>
      </c>
      <c r="N1378" s="1" t="s">
        <v>6669</v>
      </c>
      <c r="O1378" s="1" t="s">
        <v>52</v>
      </c>
    </row>
    <row r="1379" spans="1:15" x14ac:dyDescent="0.3">
      <c r="A1379" s="1" t="s">
        <v>4310</v>
      </c>
      <c r="B1379" s="2">
        <v>45115</v>
      </c>
      <c r="C1379" s="1" t="s">
        <v>6673</v>
      </c>
      <c r="D1379" s="1" t="s">
        <v>32</v>
      </c>
      <c r="E1379">
        <v>2023</v>
      </c>
      <c r="F1379" s="1" t="s">
        <v>1264</v>
      </c>
      <c r="G1379" s="1" t="s">
        <v>4311</v>
      </c>
      <c r="H1379" s="1" t="s">
        <v>1205</v>
      </c>
      <c r="I1379" s="1" t="s">
        <v>4312</v>
      </c>
      <c r="J1379" s="1" t="s">
        <v>87</v>
      </c>
      <c r="K1379" s="3">
        <v>34.409999999999997</v>
      </c>
      <c r="L1379">
        <v>2</v>
      </c>
      <c r="M1379" s="3">
        <v>68.819999999999993</v>
      </c>
      <c r="N1379" s="1" t="s">
        <v>21</v>
      </c>
      <c r="O1379" s="1" t="s">
        <v>193</v>
      </c>
    </row>
    <row r="1380" spans="1:15" x14ac:dyDescent="0.3">
      <c r="A1380" s="1" t="s">
        <v>4313</v>
      </c>
      <c r="B1380" s="2">
        <v>45369</v>
      </c>
      <c r="C1380" s="1" t="s">
        <v>6667</v>
      </c>
      <c r="D1380" s="1" t="s">
        <v>15</v>
      </c>
      <c r="E1380">
        <v>2024</v>
      </c>
      <c r="F1380" s="1" t="s">
        <v>3781</v>
      </c>
      <c r="G1380" s="1" t="s">
        <v>3782</v>
      </c>
      <c r="H1380" s="1" t="s">
        <v>2796</v>
      </c>
      <c r="I1380" s="1" t="s">
        <v>4314</v>
      </c>
      <c r="J1380" s="1" t="s">
        <v>20</v>
      </c>
      <c r="K1380" s="3">
        <v>34.200000000000003</v>
      </c>
      <c r="L1380">
        <v>2</v>
      </c>
      <c r="M1380" s="3">
        <v>68.400000000000006</v>
      </c>
      <c r="N1380" s="1" t="s">
        <v>29</v>
      </c>
      <c r="O1380" s="1" t="s">
        <v>22</v>
      </c>
    </row>
    <row r="1381" spans="1:15" x14ac:dyDescent="0.3">
      <c r="A1381" s="1" t="s">
        <v>4315</v>
      </c>
      <c r="B1381" s="2">
        <v>45519</v>
      </c>
      <c r="C1381" s="1" t="s">
        <v>6672</v>
      </c>
      <c r="D1381" s="1" t="s">
        <v>90</v>
      </c>
      <c r="E1381">
        <v>2024</v>
      </c>
      <c r="F1381" s="1" t="s">
        <v>4316</v>
      </c>
      <c r="G1381" s="1" t="s">
        <v>4317</v>
      </c>
      <c r="H1381" s="1" t="s">
        <v>878</v>
      </c>
      <c r="I1381" s="1" t="s">
        <v>879</v>
      </c>
      <c r="J1381" s="1" t="s">
        <v>51</v>
      </c>
      <c r="K1381" s="3">
        <v>32</v>
      </c>
      <c r="L1381">
        <v>2</v>
      </c>
      <c r="M1381" s="3">
        <v>64</v>
      </c>
      <c r="N1381" s="1" t="s">
        <v>21</v>
      </c>
      <c r="O1381" s="1" t="s">
        <v>95</v>
      </c>
    </row>
    <row r="1382" spans="1:15" x14ac:dyDescent="0.3">
      <c r="A1382" s="1" t="s">
        <v>4318</v>
      </c>
      <c r="B1382" s="2">
        <v>45015</v>
      </c>
      <c r="C1382" s="1" t="s">
        <v>6672</v>
      </c>
      <c r="D1382" s="1" t="s">
        <v>15</v>
      </c>
      <c r="E1382">
        <v>2023</v>
      </c>
      <c r="F1382" s="1" t="s">
        <v>102</v>
      </c>
      <c r="G1382" s="1" t="s">
        <v>4319</v>
      </c>
      <c r="H1382" s="1" t="s">
        <v>1029</v>
      </c>
      <c r="I1382" s="1" t="s">
        <v>1030</v>
      </c>
      <c r="J1382" s="1" t="s">
        <v>70</v>
      </c>
      <c r="K1382" s="3">
        <v>26.86</v>
      </c>
      <c r="L1382">
        <v>2</v>
      </c>
      <c r="M1382" s="3">
        <v>53.72</v>
      </c>
      <c r="N1382" s="1" t="s">
        <v>21</v>
      </c>
      <c r="O1382" s="1" t="s">
        <v>22</v>
      </c>
    </row>
    <row r="1383" spans="1:15" x14ac:dyDescent="0.3">
      <c r="A1383" s="1" t="s">
        <v>4320</v>
      </c>
      <c r="B1383" s="2">
        <v>45560</v>
      </c>
      <c r="C1383" s="1" t="s">
        <v>6670</v>
      </c>
      <c r="D1383" s="1" t="s">
        <v>60</v>
      </c>
      <c r="E1383">
        <v>2024</v>
      </c>
      <c r="F1383" s="1" t="s">
        <v>4321</v>
      </c>
      <c r="G1383" s="1" t="s">
        <v>4322</v>
      </c>
      <c r="H1383" s="1" t="s">
        <v>3425</v>
      </c>
      <c r="I1383" s="1" t="s">
        <v>3426</v>
      </c>
      <c r="J1383" s="1" t="s">
        <v>51</v>
      </c>
      <c r="K1383" s="3">
        <v>17.079999999999998</v>
      </c>
      <c r="L1383">
        <v>1</v>
      </c>
      <c r="M1383" s="3">
        <v>17.079999999999998</v>
      </c>
      <c r="N1383" s="1" t="s">
        <v>29</v>
      </c>
      <c r="O1383" s="1" t="s">
        <v>52</v>
      </c>
    </row>
    <row r="1384" spans="1:15" x14ac:dyDescent="0.3">
      <c r="A1384" s="1" t="s">
        <v>4323</v>
      </c>
      <c r="B1384" s="2">
        <v>45638</v>
      </c>
      <c r="C1384" s="1" t="s">
        <v>6672</v>
      </c>
      <c r="D1384" s="1" t="s">
        <v>107</v>
      </c>
      <c r="E1384">
        <v>2024</v>
      </c>
      <c r="F1384" s="1" t="s">
        <v>4324</v>
      </c>
      <c r="G1384" s="1" t="s">
        <v>4325</v>
      </c>
      <c r="H1384" s="1" t="s">
        <v>4326</v>
      </c>
      <c r="I1384" s="1" t="s">
        <v>4327</v>
      </c>
      <c r="J1384" s="1" t="s">
        <v>20</v>
      </c>
      <c r="K1384" s="3">
        <v>42.34</v>
      </c>
      <c r="L1384">
        <v>4</v>
      </c>
      <c r="M1384" s="3">
        <v>169.36</v>
      </c>
      <c r="N1384" s="1" t="s">
        <v>6669</v>
      </c>
      <c r="O1384" s="1" t="s">
        <v>44</v>
      </c>
    </row>
    <row r="1385" spans="1:15" x14ac:dyDescent="0.3">
      <c r="A1385" s="1" t="s">
        <v>4328</v>
      </c>
      <c r="B1385" s="2">
        <v>45054</v>
      </c>
      <c r="C1385" s="1" t="s">
        <v>6667</v>
      </c>
      <c r="D1385" s="1" t="s">
        <v>46</v>
      </c>
      <c r="E1385">
        <v>2023</v>
      </c>
      <c r="F1385" s="1" t="s">
        <v>705</v>
      </c>
      <c r="G1385" s="1" t="s">
        <v>706</v>
      </c>
      <c r="H1385" s="1" t="s">
        <v>1314</v>
      </c>
      <c r="I1385" s="1" t="s">
        <v>3723</v>
      </c>
      <c r="J1385" s="1" t="s">
        <v>20</v>
      </c>
      <c r="K1385" s="3">
        <v>43.71</v>
      </c>
      <c r="L1385">
        <v>1</v>
      </c>
      <c r="M1385" s="3">
        <v>43.71</v>
      </c>
      <c r="N1385" s="1" t="s">
        <v>6669</v>
      </c>
      <c r="O1385" s="1" t="s">
        <v>22</v>
      </c>
    </row>
    <row r="1386" spans="1:15" x14ac:dyDescent="0.3">
      <c r="A1386" s="1" t="s">
        <v>4329</v>
      </c>
      <c r="B1386" s="2">
        <v>45649</v>
      </c>
      <c r="C1386" s="1" t="s">
        <v>6667</v>
      </c>
      <c r="D1386" s="1" t="s">
        <v>107</v>
      </c>
      <c r="E1386">
        <v>2024</v>
      </c>
      <c r="F1386" s="1" t="s">
        <v>1388</v>
      </c>
      <c r="G1386" s="1" t="s">
        <v>3376</v>
      </c>
      <c r="H1386" s="1" t="s">
        <v>1158</v>
      </c>
      <c r="I1386" s="1" t="s">
        <v>3448</v>
      </c>
      <c r="J1386" s="1" t="s">
        <v>20</v>
      </c>
      <c r="K1386" s="3">
        <v>14.55</v>
      </c>
      <c r="L1386">
        <v>3</v>
      </c>
      <c r="M1386" s="3">
        <v>43.65</v>
      </c>
      <c r="N1386" s="1" t="s">
        <v>21</v>
      </c>
      <c r="O1386" s="1" t="s">
        <v>44</v>
      </c>
    </row>
    <row r="1387" spans="1:15" x14ac:dyDescent="0.3">
      <c r="A1387" s="1" t="s">
        <v>4330</v>
      </c>
      <c r="B1387" s="2">
        <v>45308</v>
      </c>
      <c r="C1387" s="1" t="s">
        <v>6670</v>
      </c>
      <c r="D1387" s="1" t="s">
        <v>210</v>
      </c>
      <c r="E1387">
        <v>2024</v>
      </c>
      <c r="F1387" s="1" t="s">
        <v>2870</v>
      </c>
      <c r="G1387" s="1" t="s">
        <v>2871</v>
      </c>
      <c r="H1387" s="1" t="s">
        <v>1762</v>
      </c>
      <c r="I1387" s="1" t="s">
        <v>1763</v>
      </c>
      <c r="J1387" s="1" t="s">
        <v>51</v>
      </c>
      <c r="K1387" s="3">
        <v>5.08</v>
      </c>
      <c r="L1387">
        <v>4</v>
      </c>
      <c r="M1387" s="3">
        <v>20.32</v>
      </c>
      <c r="N1387" s="1" t="s">
        <v>21</v>
      </c>
      <c r="O1387" s="1" t="s">
        <v>44</v>
      </c>
    </row>
    <row r="1388" spans="1:15" x14ac:dyDescent="0.3">
      <c r="A1388" s="1" t="s">
        <v>4331</v>
      </c>
      <c r="B1388" s="2">
        <v>45014</v>
      </c>
      <c r="C1388" s="1" t="s">
        <v>6670</v>
      </c>
      <c r="D1388" s="1" t="s">
        <v>15</v>
      </c>
      <c r="E1388">
        <v>2023</v>
      </c>
      <c r="F1388" s="1" t="s">
        <v>3493</v>
      </c>
      <c r="G1388" s="1" t="s">
        <v>4332</v>
      </c>
      <c r="H1388" s="1" t="s">
        <v>4333</v>
      </c>
      <c r="I1388" s="1" t="s">
        <v>4334</v>
      </c>
      <c r="J1388" s="1" t="s">
        <v>70</v>
      </c>
      <c r="K1388" s="3">
        <v>16.45</v>
      </c>
      <c r="L1388">
        <v>1</v>
      </c>
      <c r="M1388" s="3">
        <v>16.45</v>
      </c>
      <c r="N1388" s="1" t="s">
        <v>29</v>
      </c>
      <c r="O1388" s="1" t="s">
        <v>52</v>
      </c>
    </row>
    <row r="1389" spans="1:15" x14ac:dyDescent="0.3">
      <c r="A1389" s="1" t="s">
        <v>4335</v>
      </c>
      <c r="B1389" s="2">
        <v>45572</v>
      </c>
      <c r="C1389" s="1" t="s">
        <v>6667</v>
      </c>
      <c r="D1389" s="1" t="s">
        <v>133</v>
      </c>
      <c r="E1389">
        <v>2024</v>
      </c>
      <c r="F1389" s="1" t="s">
        <v>47</v>
      </c>
      <c r="G1389" s="1" t="s">
        <v>48</v>
      </c>
      <c r="H1389" s="1" t="s">
        <v>936</v>
      </c>
      <c r="I1389" s="1" t="s">
        <v>1292</v>
      </c>
      <c r="J1389" s="1" t="s">
        <v>20</v>
      </c>
      <c r="K1389" s="3">
        <v>23.41</v>
      </c>
      <c r="L1389">
        <v>2</v>
      </c>
      <c r="M1389" s="3">
        <v>46.82</v>
      </c>
      <c r="N1389" s="1" t="s">
        <v>6669</v>
      </c>
      <c r="O1389" s="1" t="s">
        <v>30</v>
      </c>
    </row>
    <row r="1390" spans="1:15" x14ac:dyDescent="0.3">
      <c r="A1390" s="1" t="s">
        <v>4336</v>
      </c>
      <c r="B1390" s="2">
        <v>45096</v>
      </c>
      <c r="C1390" s="1" t="s">
        <v>6667</v>
      </c>
      <c r="D1390" s="1" t="s">
        <v>24</v>
      </c>
      <c r="E1390">
        <v>2023</v>
      </c>
      <c r="F1390" s="1" t="s">
        <v>898</v>
      </c>
      <c r="G1390" s="1" t="s">
        <v>899</v>
      </c>
      <c r="H1390" s="1" t="s">
        <v>1948</v>
      </c>
      <c r="I1390" s="1" t="s">
        <v>3292</v>
      </c>
      <c r="J1390" s="1" t="s">
        <v>20</v>
      </c>
      <c r="K1390" s="3">
        <v>20.66</v>
      </c>
      <c r="L1390">
        <v>1</v>
      </c>
      <c r="M1390" s="3">
        <v>20.66</v>
      </c>
      <c r="N1390" s="1" t="s">
        <v>29</v>
      </c>
      <c r="O1390" s="1" t="s">
        <v>30</v>
      </c>
    </row>
    <row r="1391" spans="1:15" x14ac:dyDescent="0.3">
      <c r="A1391" s="1" t="s">
        <v>4337</v>
      </c>
      <c r="B1391" s="2">
        <v>45253</v>
      </c>
      <c r="C1391" s="1" t="s">
        <v>6672</v>
      </c>
      <c r="D1391" s="1" t="s">
        <v>54</v>
      </c>
      <c r="E1391">
        <v>2023</v>
      </c>
      <c r="F1391" s="1" t="s">
        <v>1600</v>
      </c>
      <c r="G1391" s="1" t="s">
        <v>1601</v>
      </c>
      <c r="H1391" s="1" t="s">
        <v>4338</v>
      </c>
      <c r="I1391" s="1" t="s">
        <v>4339</v>
      </c>
      <c r="J1391" s="1" t="s">
        <v>51</v>
      </c>
      <c r="K1391" s="3">
        <v>8.26</v>
      </c>
      <c r="L1391">
        <v>2</v>
      </c>
      <c r="M1391" s="3">
        <v>16.52</v>
      </c>
      <c r="N1391" s="1" t="s">
        <v>21</v>
      </c>
      <c r="O1391" s="1" t="s">
        <v>193</v>
      </c>
    </row>
    <row r="1392" spans="1:15" x14ac:dyDescent="0.3">
      <c r="A1392" s="1" t="s">
        <v>4340</v>
      </c>
      <c r="B1392" s="2">
        <v>45632</v>
      </c>
      <c r="C1392" s="1" t="s">
        <v>6668</v>
      </c>
      <c r="D1392" s="1" t="s">
        <v>107</v>
      </c>
      <c r="E1392">
        <v>2024</v>
      </c>
      <c r="F1392" s="1" t="s">
        <v>715</v>
      </c>
      <c r="G1392" s="1" t="s">
        <v>4341</v>
      </c>
      <c r="H1392" s="1" t="s">
        <v>3645</v>
      </c>
      <c r="I1392" s="1" t="s">
        <v>3646</v>
      </c>
      <c r="J1392" s="1" t="s">
        <v>51</v>
      </c>
      <c r="K1392" s="3">
        <v>17.78</v>
      </c>
      <c r="L1392">
        <v>1</v>
      </c>
      <c r="M1392" s="3">
        <v>17.78</v>
      </c>
      <c r="N1392" s="1" t="s">
        <v>6669</v>
      </c>
      <c r="O1392" s="1" t="s">
        <v>52</v>
      </c>
    </row>
    <row r="1393" spans="1:15" x14ac:dyDescent="0.3">
      <c r="A1393" s="1" t="s">
        <v>4342</v>
      </c>
      <c r="B1393" s="2">
        <v>45697</v>
      </c>
      <c r="C1393" s="1" t="s">
        <v>6666</v>
      </c>
      <c r="D1393" s="1" t="s">
        <v>39</v>
      </c>
      <c r="E1393">
        <v>2025</v>
      </c>
      <c r="F1393" s="1" t="s">
        <v>368</v>
      </c>
      <c r="G1393" s="1" t="s">
        <v>369</v>
      </c>
      <c r="H1393" s="1" t="s">
        <v>393</v>
      </c>
      <c r="I1393" s="1" t="s">
        <v>3184</v>
      </c>
      <c r="J1393" s="1" t="s">
        <v>20</v>
      </c>
      <c r="K1393" s="3">
        <v>40.42</v>
      </c>
      <c r="L1393">
        <v>5</v>
      </c>
      <c r="M1393" s="3">
        <v>202.1</v>
      </c>
      <c r="N1393" s="1" t="s">
        <v>6669</v>
      </c>
      <c r="O1393" s="1" t="s">
        <v>95</v>
      </c>
    </row>
    <row r="1394" spans="1:15" x14ac:dyDescent="0.3">
      <c r="A1394" s="1" t="s">
        <v>4343</v>
      </c>
      <c r="B1394" s="2">
        <v>45240</v>
      </c>
      <c r="C1394" s="1" t="s">
        <v>6668</v>
      </c>
      <c r="D1394" s="1" t="s">
        <v>54</v>
      </c>
      <c r="E1394">
        <v>2023</v>
      </c>
      <c r="F1394" s="1" t="s">
        <v>285</v>
      </c>
      <c r="G1394" s="1" t="s">
        <v>3709</v>
      </c>
      <c r="H1394" s="1" t="s">
        <v>923</v>
      </c>
      <c r="I1394" s="1" t="s">
        <v>4344</v>
      </c>
      <c r="J1394" s="1" t="s">
        <v>70</v>
      </c>
      <c r="K1394" s="3">
        <v>39.840000000000003</v>
      </c>
      <c r="L1394">
        <v>2</v>
      </c>
      <c r="M1394" s="3">
        <v>79.680000000000007</v>
      </c>
      <c r="N1394" s="1" t="s">
        <v>21</v>
      </c>
      <c r="O1394" s="1" t="s">
        <v>80</v>
      </c>
    </row>
    <row r="1395" spans="1:15" x14ac:dyDescent="0.3">
      <c r="A1395" s="1" t="s">
        <v>4345</v>
      </c>
      <c r="B1395" s="2">
        <v>45636</v>
      </c>
      <c r="C1395" s="1" t="s">
        <v>6671</v>
      </c>
      <c r="D1395" s="1" t="s">
        <v>107</v>
      </c>
      <c r="E1395">
        <v>2024</v>
      </c>
      <c r="F1395" s="1" t="s">
        <v>2295</v>
      </c>
      <c r="G1395" s="1" t="s">
        <v>2296</v>
      </c>
      <c r="H1395" s="1" t="s">
        <v>4346</v>
      </c>
      <c r="I1395" s="1" t="s">
        <v>4347</v>
      </c>
      <c r="J1395" s="1" t="s">
        <v>70</v>
      </c>
      <c r="K1395" s="3">
        <v>15.79</v>
      </c>
      <c r="L1395">
        <v>2</v>
      </c>
      <c r="M1395" s="3">
        <v>31.58</v>
      </c>
      <c r="N1395" s="1" t="s">
        <v>6669</v>
      </c>
      <c r="O1395" s="1" t="s">
        <v>22</v>
      </c>
    </row>
    <row r="1396" spans="1:15" x14ac:dyDescent="0.3">
      <c r="A1396" s="1" t="s">
        <v>4348</v>
      </c>
      <c r="B1396" s="2">
        <v>44849</v>
      </c>
      <c r="C1396" s="1" t="s">
        <v>6673</v>
      </c>
      <c r="D1396" s="1" t="s">
        <v>133</v>
      </c>
      <c r="E1396">
        <v>2022</v>
      </c>
      <c r="F1396" s="1" t="s">
        <v>1616</v>
      </c>
      <c r="G1396" s="1" t="s">
        <v>1617</v>
      </c>
      <c r="H1396" s="1" t="s">
        <v>4266</v>
      </c>
      <c r="I1396" s="1" t="s">
        <v>4349</v>
      </c>
      <c r="J1396" s="1" t="s">
        <v>20</v>
      </c>
      <c r="K1396" s="3">
        <v>6.57</v>
      </c>
      <c r="L1396">
        <v>1</v>
      </c>
      <c r="M1396" s="3">
        <v>6.57</v>
      </c>
      <c r="N1396" s="1" t="s">
        <v>6669</v>
      </c>
      <c r="O1396" s="1" t="s">
        <v>22</v>
      </c>
    </row>
    <row r="1397" spans="1:15" x14ac:dyDescent="0.3">
      <c r="A1397" s="1" t="s">
        <v>4350</v>
      </c>
      <c r="B1397" s="2">
        <v>45505</v>
      </c>
      <c r="C1397" s="1" t="s">
        <v>6672</v>
      </c>
      <c r="D1397" s="1" t="s">
        <v>90</v>
      </c>
      <c r="E1397">
        <v>2024</v>
      </c>
      <c r="F1397" s="1" t="s">
        <v>1095</v>
      </c>
      <c r="G1397" s="1" t="s">
        <v>1096</v>
      </c>
      <c r="H1397" s="1" t="s">
        <v>1899</v>
      </c>
      <c r="I1397" s="1" t="s">
        <v>1900</v>
      </c>
      <c r="J1397" s="1" t="s">
        <v>70</v>
      </c>
      <c r="K1397" s="3">
        <v>16.07</v>
      </c>
      <c r="L1397">
        <v>3</v>
      </c>
      <c r="M1397" s="3">
        <v>48.21</v>
      </c>
      <c r="N1397" s="1" t="s">
        <v>21</v>
      </c>
      <c r="O1397" s="1" t="s">
        <v>95</v>
      </c>
    </row>
    <row r="1398" spans="1:15" x14ac:dyDescent="0.3">
      <c r="A1398" s="1" t="s">
        <v>4351</v>
      </c>
      <c r="B1398" s="2">
        <v>45346</v>
      </c>
      <c r="C1398" s="1" t="s">
        <v>6673</v>
      </c>
      <c r="D1398" s="1" t="s">
        <v>39</v>
      </c>
      <c r="E1398">
        <v>2024</v>
      </c>
      <c r="F1398" s="1" t="s">
        <v>1465</v>
      </c>
      <c r="G1398" s="1" t="s">
        <v>4352</v>
      </c>
      <c r="H1398" s="1" t="s">
        <v>2234</v>
      </c>
      <c r="I1398" s="1" t="s">
        <v>4353</v>
      </c>
      <c r="J1398" s="1" t="s">
        <v>51</v>
      </c>
      <c r="K1398" s="3">
        <v>9.31</v>
      </c>
      <c r="L1398">
        <v>1</v>
      </c>
      <c r="M1398" s="3">
        <v>9.31</v>
      </c>
      <c r="N1398" s="1" t="s">
        <v>88</v>
      </c>
      <c r="O1398" s="1" t="s">
        <v>22</v>
      </c>
    </row>
    <row r="1399" spans="1:15" x14ac:dyDescent="0.3">
      <c r="A1399" s="1" t="s">
        <v>4354</v>
      </c>
      <c r="B1399" s="2">
        <v>45284</v>
      </c>
      <c r="C1399" s="1" t="s">
        <v>6666</v>
      </c>
      <c r="D1399" s="1" t="s">
        <v>107</v>
      </c>
      <c r="E1399">
        <v>2023</v>
      </c>
      <c r="F1399" s="1" t="s">
        <v>737</v>
      </c>
      <c r="G1399" s="1" t="s">
        <v>1629</v>
      </c>
      <c r="H1399" s="1" t="s">
        <v>4355</v>
      </c>
      <c r="I1399" s="1" t="s">
        <v>4356</v>
      </c>
      <c r="J1399" s="1" t="s">
        <v>20</v>
      </c>
      <c r="K1399" s="3">
        <v>34.58</v>
      </c>
      <c r="L1399">
        <v>1</v>
      </c>
      <c r="M1399" s="3">
        <v>34.58</v>
      </c>
      <c r="N1399" s="1" t="s">
        <v>6669</v>
      </c>
      <c r="O1399" s="1" t="s">
        <v>22</v>
      </c>
    </row>
    <row r="1400" spans="1:15" x14ac:dyDescent="0.3">
      <c r="A1400" s="1" t="s">
        <v>4357</v>
      </c>
      <c r="B1400" s="2">
        <v>44963</v>
      </c>
      <c r="C1400" s="1" t="s">
        <v>6667</v>
      </c>
      <c r="D1400" s="1" t="s">
        <v>39</v>
      </c>
      <c r="E1400">
        <v>2023</v>
      </c>
      <c r="F1400" s="1" t="s">
        <v>997</v>
      </c>
      <c r="G1400" s="1" t="s">
        <v>998</v>
      </c>
      <c r="H1400" s="1" t="s">
        <v>1825</v>
      </c>
      <c r="I1400" s="1" t="s">
        <v>4358</v>
      </c>
      <c r="J1400" s="1" t="s">
        <v>70</v>
      </c>
      <c r="K1400" s="3">
        <v>48.76</v>
      </c>
      <c r="L1400">
        <v>4</v>
      </c>
      <c r="M1400" s="3">
        <v>195.04</v>
      </c>
      <c r="N1400" s="1" t="s">
        <v>29</v>
      </c>
      <c r="O1400" s="1" t="s">
        <v>44</v>
      </c>
    </row>
    <row r="1401" spans="1:15" x14ac:dyDescent="0.3">
      <c r="A1401" s="1" t="s">
        <v>4359</v>
      </c>
      <c r="B1401" s="2">
        <v>45286</v>
      </c>
      <c r="C1401" s="1" t="s">
        <v>6671</v>
      </c>
      <c r="D1401" s="1" t="s">
        <v>107</v>
      </c>
      <c r="E1401">
        <v>2023</v>
      </c>
      <c r="F1401" s="1" t="s">
        <v>3553</v>
      </c>
      <c r="G1401" s="1" t="s">
        <v>3554</v>
      </c>
      <c r="H1401" s="1" t="s">
        <v>1004</v>
      </c>
      <c r="I1401" s="1" t="s">
        <v>1005</v>
      </c>
      <c r="J1401" s="1" t="s">
        <v>20</v>
      </c>
      <c r="K1401" s="3">
        <v>25.19</v>
      </c>
      <c r="L1401">
        <v>5</v>
      </c>
      <c r="M1401" s="3">
        <v>125.95</v>
      </c>
      <c r="N1401" s="1" t="s">
        <v>29</v>
      </c>
      <c r="O1401" s="1" t="s">
        <v>22</v>
      </c>
    </row>
    <row r="1402" spans="1:15" x14ac:dyDescent="0.3">
      <c r="A1402" s="1" t="s">
        <v>4360</v>
      </c>
      <c r="B1402" s="2">
        <v>44827</v>
      </c>
      <c r="C1402" s="1" t="s">
        <v>6668</v>
      </c>
      <c r="D1402" s="1" t="s">
        <v>60</v>
      </c>
      <c r="E1402">
        <v>2022</v>
      </c>
      <c r="F1402" s="1" t="s">
        <v>404</v>
      </c>
      <c r="G1402" s="1" t="s">
        <v>405</v>
      </c>
      <c r="H1402" s="1" t="s">
        <v>2151</v>
      </c>
      <c r="I1402" s="1" t="s">
        <v>2152</v>
      </c>
      <c r="J1402" s="1" t="s">
        <v>20</v>
      </c>
      <c r="K1402" s="3">
        <v>29.27</v>
      </c>
      <c r="L1402">
        <v>5</v>
      </c>
      <c r="M1402" s="3">
        <v>146.35</v>
      </c>
      <c r="N1402" s="1" t="s">
        <v>29</v>
      </c>
      <c r="O1402" s="1" t="s">
        <v>22</v>
      </c>
    </row>
    <row r="1403" spans="1:15" x14ac:dyDescent="0.3">
      <c r="A1403" s="1" t="s">
        <v>4361</v>
      </c>
      <c r="B1403" s="2">
        <v>45204</v>
      </c>
      <c r="C1403" s="1" t="s">
        <v>6672</v>
      </c>
      <c r="D1403" s="1" t="s">
        <v>133</v>
      </c>
      <c r="E1403">
        <v>2023</v>
      </c>
      <c r="F1403" s="1" t="s">
        <v>4362</v>
      </c>
      <c r="G1403" s="1" t="s">
        <v>4363</v>
      </c>
      <c r="H1403" s="1" t="s">
        <v>1007</v>
      </c>
      <c r="I1403" s="1" t="s">
        <v>1635</v>
      </c>
      <c r="J1403" s="1" t="s">
        <v>70</v>
      </c>
      <c r="K1403" s="3">
        <v>18.57</v>
      </c>
      <c r="L1403">
        <v>1</v>
      </c>
      <c r="M1403" s="3">
        <v>18.57</v>
      </c>
      <c r="N1403" s="1" t="s">
        <v>6669</v>
      </c>
      <c r="O1403" s="1" t="s">
        <v>37</v>
      </c>
    </row>
    <row r="1404" spans="1:15" x14ac:dyDescent="0.3">
      <c r="A1404" s="1" t="s">
        <v>4364</v>
      </c>
      <c r="B1404" s="2">
        <v>45515</v>
      </c>
      <c r="C1404" s="1" t="s">
        <v>6666</v>
      </c>
      <c r="D1404" s="1" t="s">
        <v>90</v>
      </c>
      <c r="E1404">
        <v>2024</v>
      </c>
      <c r="F1404" s="1" t="s">
        <v>1106</v>
      </c>
      <c r="G1404" s="1" t="s">
        <v>1107</v>
      </c>
      <c r="H1404" s="1" t="s">
        <v>4365</v>
      </c>
      <c r="I1404" s="1" t="s">
        <v>4366</v>
      </c>
      <c r="J1404" s="1" t="s">
        <v>70</v>
      </c>
      <c r="K1404" s="3">
        <v>43.85</v>
      </c>
      <c r="L1404">
        <v>3</v>
      </c>
      <c r="M1404" s="3">
        <v>131.55000000000001</v>
      </c>
      <c r="N1404" s="1" t="s">
        <v>29</v>
      </c>
      <c r="O1404" s="1" t="s">
        <v>80</v>
      </c>
    </row>
    <row r="1405" spans="1:15" x14ac:dyDescent="0.3">
      <c r="A1405" s="1" t="s">
        <v>4367</v>
      </c>
      <c r="B1405" s="2">
        <v>45203</v>
      </c>
      <c r="C1405" s="1" t="s">
        <v>6670</v>
      </c>
      <c r="D1405" s="1" t="s">
        <v>133</v>
      </c>
      <c r="E1405">
        <v>2023</v>
      </c>
      <c r="F1405" s="1" t="s">
        <v>912</v>
      </c>
      <c r="G1405" s="1" t="s">
        <v>913</v>
      </c>
      <c r="H1405" s="1" t="s">
        <v>223</v>
      </c>
      <c r="I1405" s="1" t="s">
        <v>224</v>
      </c>
      <c r="J1405" s="1" t="s">
        <v>20</v>
      </c>
      <c r="K1405" s="3">
        <v>30.91</v>
      </c>
      <c r="L1405">
        <v>5</v>
      </c>
      <c r="M1405" s="3">
        <v>154.55000000000001</v>
      </c>
      <c r="N1405" s="1" t="s">
        <v>6669</v>
      </c>
      <c r="O1405" s="1" t="s">
        <v>44</v>
      </c>
    </row>
    <row r="1406" spans="1:15" x14ac:dyDescent="0.3">
      <c r="A1406" s="1" t="s">
        <v>4368</v>
      </c>
      <c r="B1406" s="2">
        <v>45149</v>
      </c>
      <c r="C1406" s="1" t="s">
        <v>6668</v>
      </c>
      <c r="D1406" s="1" t="s">
        <v>90</v>
      </c>
      <c r="E1406">
        <v>2023</v>
      </c>
      <c r="F1406" s="1" t="s">
        <v>1449</v>
      </c>
      <c r="G1406" s="1" t="s">
        <v>4369</v>
      </c>
      <c r="H1406" s="1" t="s">
        <v>1428</v>
      </c>
      <c r="I1406" s="1" t="s">
        <v>1429</v>
      </c>
      <c r="J1406" s="1" t="s">
        <v>20</v>
      </c>
      <c r="K1406" s="3">
        <v>30.29</v>
      </c>
      <c r="L1406">
        <v>1</v>
      </c>
      <c r="M1406" s="3">
        <v>30.29</v>
      </c>
      <c r="N1406" s="1" t="s">
        <v>21</v>
      </c>
      <c r="O1406" s="1" t="s">
        <v>22</v>
      </c>
    </row>
    <row r="1407" spans="1:15" x14ac:dyDescent="0.3">
      <c r="A1407" s="1" t="s">
        <v>4370</v>
      </c>
      <c r="B1407" s="2">
        <v>45250</v>
      </c>
      <c r="C1407" s="1" t="s">
        <v>6667</v>
      </c>
      <c r="D1407" s="1" t="s">
        <v>54</v>
      </c>
      <c r="E1407">
        <v>2023</v>
      </c>
      <c r="F1407" s="1" t="s">
        <v>3690</v>
      </c>
      <c r="G1407" s="1" t="s">
        <v>3691</v>
      </c>
      <c r="H1407" s="1" t="s">
        <v>342</v>
      </c>
      <c r="I1407" s="1" t="s">
        <v>343</v>
      </c>
      <c r="J1407" s="1" t="s">
        <v>87</v>
      </c>
      <c r="K1407" s="3">
        <v>35.29</v>
      </c>
      <c r="L1407">
        <v>5</v>
      </c>
      <c r="M1407" s="3">
        <v>176.45</v>
      </c>
      <c r="N1407" s="1" t="s">
        <v>6669</v>
      </c>
      <c r="O1407" s="1" t="s">
        <v>80</v>
      </c>
    </row>
    <row r="1408" spans="1:15" x14ac:dyDescent="0.3">
      <c r="A1408" s="1" t="s">
        <v>4371</v>
      </c>
      <c r="B1408" s="2">
        <v>45613</v>
      </c>
      <c r="C1408" s="1" t="s">
        <v>6666</v>
      </c>
      <c r="D1408" s="1" t="s">
        <v>54</v>
      </c>
      <c r="E1408">
        <v>2024</v>
      </c>
      <c r="F1408" s="1" t="s">
        <v>2625</v>
      </c>
      <c r="G1408" s="1" t="s">
        <v>2626</v>
      </c>
      <c r="H1408" s="1" t="s">
        <v>1378</v>
      </c>
      <c r="I1408" s="1" t="s">
        <v>4372</v>
      </c>
      <c r="J1408" s="1" t="s">
        <v>87</v>
      </c>
      <c r="K1408" s="3">
        <v>34.11</v>
      </c>
      <c r="L1408">
        <v>3</v>
      </c>
      <c r="M1408" s="3">
        <v>102.33</v>
      </c>
      <c r="N1408" s="1" t="s">
        <v>21</v>
      </c>
      <c r="O1408" s="1" t="s">
        <v>95</v>
      </c>
    </row>
    <row r="1409" spans="1:15" x14ac:dyDescent="0.3">
      <c r="A1409" s="1" t="s">
        <v>4373</v>
      </c>
      <c r="B1409" s="2">
        <v>44933</v>
      </c>
      <c r="C1409" s="1" t="s">
        <v>6673</v>
      </c>
      <c r="D1409" s="1" t="s">
        <v>210</v>
      </c>
      <c r="E1409">
        <v>2023</v>
      </c>
      <c r="F1409" s="1" t="s">
        <v>4374</v>
      </c>
      <c r="G1409" s="1" t="s">
        <v>4375</v>
      </c>
      <c r="H1409" s="1" t="s">
        <v>4376</v>
      </c>
      <c r="I1409" s="1" t="s">
        <v>4377</v>
      </c>
      <c r="J1409" s="1" t="s">
        <v>70</v>
      </c>
      <c r="K1409" s="3">
        <v>29.26</v>
      </c>
      <c r="L1409">
        <v>2</v>
      </c>
      <c r="M1409" s="3">
        <v>58.52</v>
      </c>
      <c r="N1409" s="1" t="s">
        <v>21</v>
      </c>
      <c r="O1409" s="1" t="s">
        <v>44</v>
      </c>
    </row>
    <row r="1410" spans="1:15" x14ac:dyDescent="0.3">
      <c r="A1410" s="1" t="s">
        <v>4378</v>
      </c>
      <c r="B1410" s="2">
        <v>45584</v>
      </c>
      <c r="C1410" s="1" t="s">
        <v>6673</v>
      </c>
      <c r="D1410" s="1" t="s">
        <v>133</v>
      </c>
      <c r="E1410">
        <v>2024</v>
      </c>
      <c r="F1410" s="1" t="s">
        <v>4379</v>
      </c>
      <c r="G1410" s="1" t="s">
        <v>4380</v>
      </c>
      <c r="H1410" s="1" t="s">
        <v>2779</v>
      </c>
      <c r="I1410" s="1" t="s">
        <v>2780</v>
      </c>
      <c r="J1410" s="1" t="s">
        <v>87</v>
      </c>
      <c r="K1410" s="3">
        <v>28.65</v>
      </c>
      <c r="L1410">
        <v>2</v>
      </c>
      <c r="M1410" s="3">
        <v>57.3</v>
      </c>
      <c r="N1410" s="1" t="s">
        <v>6669</v>
      </c>
      <c r="O1410" s="1" t="s">
        <v>95</v>
      </c>
    </row>
    <row r="1411" spans="1:15" x14ac:dyDescent="0.3">
      <c r="A1411" s="1" t="s">
        <v>4381</v>
      </c>
      <c r="B1411" s="2">
        <v>45620</v>
      </c>
      <c r="C1411" s="1" t="s">
        <v>6666</v>
      </c>
      <c r="D1411" s="1" t="s">
        <v>54</v>
      </c>
      <c r="E1411">
        <v>2024</v>
      </c>
      <c r="F1411" s="1" t="s">
        <v>4382</v>
      </c>
      <c r="G1411" s="1" t="s">
        <v>4383</v>
      </c>
      <c r="H1411" s="1" t="s">
        <v>1243</v>
      </c>
      <c r="I1411" s="1" t="s">
        <v>2087</v>
      </c>
      <c r="J1411" s="1" t="s">
        <v>70</v>
      </c>
      <c r="K1411" s="3">
        <v>35</v>
      </c>
      <c r="L1411">
        <v>2</v>
      </c>
      <c r="M1411" s="3">
        <v>70</v>
      </c>
      <c r="N1411" s="1" t="s">
        <v>29</v>
      </c>
      <c r="O1411" s="1" t="s">
        <v>193</v>
      </c>
    </row>
    <row r="1412" spans="1:15" x14ac:dyDescent="0.3">
      <c r="A1412" s="1" t="s">
        <v>4384</v>
      </c>
      <c r="B1412" s="2">
        <v>45163</v>
      </c>
      <c r="C1412" s="1" t="s">
        <v>6668</v>
      </c>
      <c r="D1412" s="1" t="s">
        <v>90</v>
      </c>
      <c r="E1412">
        <v>2023</v>
      </c>
      <c r="F1412" s="1" t="s">
        <v>3004</v>
      </c>
      <c r="G1412" s="1" t="s">
        <v>3005</v>
      </c>
      <c r="H1412" s="1" t="s">
        <v>247</v>
      </c>
      <c r="I1412" s="1" t="s">
        <v>483</v>
      </c>
      <c r="J1412" s="1" t="s">
        <v>20</v>
      </c>
      <c r="K1412" s="3">
        <v>7.59</v>
      </c>
      <c r="L1412">
        <v>5</v>
      </c>
      <c r="M1412" s="3">
        <v>37.950000000000003</v>
      </c>
      <c r="N1412" s="1" t="s">
        <v>21</v>
      </c>
      <c r="O1412" s="1" t="s">
        <v>37</v>
      </c>
    </row>
    <row r="1413" spans="1:15" x14ac:dyDescent="0.3">
      <c r="A1413" s="1" t="s">
        <v>4385</v>
      </c>
      <c r="B1413" s="2">
        <v>45223</v>
      </c>
      <c r="C1413" s="1" t="s">
        <v>6671</v>
      </c>
      <c r="D1413" s="1" t="s">
        <v>133</v>
      </c>
      <c r="E1413">
        <v>2023</v>
      </c>
      <c r="F1413" s="1" t="s">
        <v>4386</v>
      </c>
      <c r="G1413" s="1" t="s">
        <v>4387</v>
      </c>
      <c r="H1413" s="1" t="s">
        <v>3346</v>
      </c>
      <c r="I1413" s="1" t="s">
        <v>4388</v>
      </c>
      <c r="J1413" s="1" t="s">
        <v>51</v>
      </c>
      <c r="K1413" s="3">
        <v>7.34</v>
      </c>
      <c r="L1413">
        <v>2</v>
      </c>
      <c r="M1413" s="3">
        <v>14.68</v>
      </c>
      <c r="N1413" s="1" t="s">
        <v>6669</v>
      </c>
      <c r="O1413" s="1" t="s">
        <v>22</v>
      </c>
    </row>
    <row r="1414" spans="1:15" x14ac:dyDescent="0.3">
      <c r="A1414" s="1" t="s">
        <v>4389</v>
      </c>
      <c r="B1414" s="2">
        <v>45399</v>
      </c>
      <c r="C1414" s="1" t="s">
        <v>6670</v>
      </c>
      <c r="D1414" s="1" t="s">
        <v>82</v>
      </c>
      <c r="E1414">
        <v>2024</v>
      </c>
      <c r="F1414" s="1" t="s">
        <v>636</v>
      </c>
      <c r="G1414" s="1" t="s">
        <v>4390</v>
      </c>
      <c r="H1414" s="1" t="s">
        <v>1045</v>
      </c>
      <c r="I1414" s="1" t="s">
        <v>1046</v>
      </c>
      <c r="J1414" s="1" t="s">
        <v>51</v>
      </c>
      <c r="K1414" s="3">
        <v>37.01</v>
      </c>
      <c r="L1414">
        <v>3</v>
      </c>
      <c r="M1414" s="3">
        <v>111.03</v>
      </c>
      <c r="N1414" s="1" t="s">
        <v>29</v>
      </c>
      <c r="O1414" s="1" t="s">
        <v>44</v>
      </c>
    </row>
    <row r="1415" spans="1:15" x14ac:dyDescent="0.3">
      <c r="A1415" s="1" t="s">
        <v>4391</v>
      </c>
      <c r="B1415" s="2">
        <v>44986</v>
      </c>
      <c r="C1415" s="1" t="s">
        <v>6670</v>
      </c>
      <c r="D1415" s="1" t="s">
        <v>15</v>
      </c>
      <c r="E1415">
        <v>2023</v>
      </c>
      <c r="F1415" s="1" t="s">
        <v>4392</v>
      </c>
      <c r="G1415" s="1" t="s">
        <v>4393</v>
      </c>
      <c r="H1415" s="1" t="s">
        <v>2374</v>
      </c>
      <c r="I1415" s="1" t="s">
        <v>4064</v>
      </c>
      <c r="J1415" s="1" t="s">
        <v>87</v>
      </c>
      <c r="K1415" s="3">
        <v>9.7899999999999991</v>
      </c>
      <c r="L1415">
        <v>3</v>
      </c>
      <c r="M1415" s="3">
        <v>29.37</v>
      </c>
      <c r="N1415" s="1" t="s">
        <v>88</v>
      </c>
      <c r="O1415" s="1" t="s">
        <v>22</v>
      </c>
    </row>
    <row r="1416" spans="1:15" x14ac:dyDescent="0.3">
      <c r="A1416" s="1" t="s">
        <v>4394</v>
      </c>
      <c r="B1416" s="2">
        <v>44962</v>
      </c>
      <c r="C1416" s="1" t="s">
        <v>6666</v>
      </c>
      <c r="D1416" s="1" t="s">
        <v>39</v>
      </c>
      <c r="E1416">
        <v>2023</v>
      </c>
      <c r="F1416" s="1" t="s">
        <v>2113</v>
      </c>
      <c r="G1416" s="1" t="s">
        <v>4395</v>
      </c>
      <c r="H1416" s="1" t="s">
        <v>197</v>
      </c>
      <c r="I1416" s="1" t="s">
        <v>2634</v>
      </c>
      <c r="J1416" s="1" t="s">
        <v>20</v>
      </c>
      <c r="K1416" s="3">
        <v>16.18</v>
      </c>
      <c r="L1416">
        <v>3</v>
      </c>
      <c r="M1416" s="3">
        <v>48.54</v>
      </c>
      <c r="N1416" s="1" t="s">
        <v>21</v>
      </c>
      <c r="O1416" s="1" t="s">
        <v>22</v>
      </c>
    </row>
    <row r="1417" spans="1:15" x14ac:dyDescent="0.3">
      <c r="A1417" s="1" t="s">
        <v>4396</v>
      </c>
      <c r="B1417" s="2">
        <v>45147</v>
      </c>
      <c r="C1417" s="1" t="s">
        <v>6670</v>
      </c>
      <c r="D1417" s="1" t="s">
        <v>90</v>
      </c>
      <c r="E1417">
        <v>2023</v>
      </c>
      <c r="F1417" s="1" t="s">
        <v>340</v>
      </c>
      <c r="G1417" s="1" t="s">
        <v>341</v>
      </c>
      <c r="H1417" s="1" t="s">
        <v>836</v>
      </c>
      <c r="I1417" s="1" t="s">
        <v>4212</v>
      </c>
      <c r="J1417" s="1" t="s">
        <v>87</v>
      </c>
      <c r="K1417" s="3">
        <v>6.17</v>
      </c>
      <c r="L1417">
        <v>4</v>
      </c>
      <c r="M1417" s="3">
        <v>24.68</v>
      </c>
      <c r="N1417" s="1" t="s">
        <v>21</v>
      </c>
      <c r="O1417" s="1" t="s">
        <v>80</v>
      </c>
    </row>
    <row r="1418" spans="1:15" x14ac:dyDescent="0.3">
      <c r="A1418" s="1" t="s">
        <v>4397</v>
      </c>
      <c r="B1418" s="2">
        <v>45404</v>
      </c>
      <c r="C1418" s="1" t="s">
        <v>6667</v>
      </c>
      <c r="D1418" s="1" t="s">
        <v>82</v>
      </c>
      <c r="E1418">
        <v>2024</v>
      </c>
      <c r="F1418" s="1" t="s">
        <v>4398</v>
      </c>
      <c r="G1418" s="1" t="s">
        <v>4399</v>
      </c>
      <c r="H1418" s="1" t="s">
        <v>739</v>
      </c>
      <c r="I1418" s="1" t="s">
        <v>740</v>
      </c>
      <c r="J1418" s="1" t="s">
        <v>87</v>
      </c>
      <c r="K1418" s="3">
        <v>40.43</v>
      </c>
      <c r="L1418">
        <v>5</v>
      </c>
      <c r="M1418" s="3">
        <v>202.15</v>
      </c>
      <c r="N1418" s="1" t="s">
        <v>29</v>
      </c>
      <c r="O1418" s="1" t="s">
        <v>44</v>
      </c>
    </row>
    <row r="1419" spans="1:15" x14ac:dyDescent="0.3">
      <c r="A1419" s="1" t="s">
        <v>4400</v>
      </c>
      <c r="B1419" s="2">
        <v>45423</v>
      </c>
      <c r="C1419" s="1" t="s">
        <v>6673</v>
      </c>
      <c r="D1419" s="1" t="s">
        <v>46</v>
      </c>
      <c r="E1419">
        <v>2024</v>
      </c>
      <c r="F1419" s="1" t="s">
        <v>4002</v>
      </c>
      <c r="G1419" s="1" t="s">
        <v>4401</v>
      </c>
      <c r="H1419" s="1" t="s">
        <v>49</v>
      </c>
      <c r="I1419" s="1" t="s">
        <v>4402</v>
      </c>
      <c r="J1419" s="1" t="s">
        <v>87</v>
      </c>
      <c r="K1419" s="3">
        <v>7.88</v>
      </c>
      <c r="L1419">
        <v>1</v>
      </c>
      <c r="M1419" s="3">
        <v>7.88</v>
      </c>
      <c r="N1419" s="1" t="s">
        <v>6669</v>
      </c>
      <c r="O1419" s="1" t="s">
        <v>44</v>
      </c>
    </row>
    <row r="1420" spans="1:15" x14ac:dyDescent="0.3">
      <c r="A1420" s="1" t="s">
        <v>4403</v>
      </c>
      <c r="B1420" s="2">
        <v>45286</v>
      </c>
      <c r="C1420" s="1" t="s">
        <v>6671</v>
      </c>
      <c r="D1420" s="1" t="s">
        <v>107</v>
      </c>
      <c r="E1420">
        <v>2023</v>
      </c>
      <c r="F1420" s="1" t="s">
        <v>169</v>
      </c>
      <c r="G1420" s="1" t="s">
        <v>4404</v>
      </c>
      <c r="H1420" s="1" t="s">
        <v>78</v>
      </c>
      <c r="I1420" s="1" t="s">
        <v>79</v>
      </c>
      <c r="J1420" s="1" t="s">
        <v>20</v>
      </c>
      <c r="K1420" s="3">
        <v>44.91</v>
      </c>
      <c r="L1420">
        <v>1</v>
      </c>
      <c r="M1420" s="3">
        <v>44.91</v>
      </c>
      <c r="N1420" s="1" t="s">
        <v>88</v>
      </c>
      <c r="O1420" s="1" t="s">
        <v>22</v>
      </c>
    </row>
    <row r="1421" spans="1:15" x14ac:dyDescent="0.3">
      <c r="A1421" s="1" t="s">
        <v>4405</v>
      </c>
      <c r="B1421" s="2">
        <v>45885</v>
      </c>
      <c r="C1421" s="1" t="s">
        <v>6673</v>
      </c>
      <c r="D1421" s="1" t="s">
        <v>90</v>
      </c>
      <c r="E1421">
        <v>2025</v>
      </c>
      <c r="F1421" s="1" t="s">
        <v>1128</v>
      </c>
      <c r="G1421" s="1" t="s">
        <v>3121</v>
      </c>
      <c r="H1421" s="1" t="s">
        <v>3179</v>
      </c>
      <c r="I1421" s="1" t="s">
        <v>4406</v>
      </c>
      <c r="J1421" s="1" t="s">
        <v>20</v>
      </c>
      <c r="K1421" s="3">
        <v>30.77</v>
      </c>
      <c r="L1421">
        <v>4</v>
      </c>
      <c r="M1421" s="3">
        <v>123.08</v>
      </c>
      <c r="N1421" s="1" t="s">
        <v>6669</v>
      </c>
      <c r="O1421" s="1" t="s">
        <v>22</v>
      </c>
    </row>
    <row r="1422" spans="1:15" x14ac:dyDescent="0.3">
      <c r="A1422" s="1" t="s">
        <v>4407</v>
      </c>
      <c r="B1422" s="2">
        <v>45575</v>
      </c>
      <c r="C1422" s="1" t="s">
        <v>6672</v>
      </c>
      <c r="D1422" s="1" t="s">
        <v>133</v>
      </c>
      <c r="E1422">
        <v>2024</v>
      </c>
      <c r="F1422" s="1" t="s">
        <v>123</v>
      </c>
      <c r="G1422" s="1" t="s">
        <v>341</v>
      </c>
      <c r="H1422" s="1" t="s">
        <v>2730</v>
      </c>
      <c r="I1422" s="1" t="s">
        <v>2731</v>
      </c>
      <c r="J1422" s="1" t="s">
        <v>70</v>
      </c>
      <c r="K1422" s="3">
        <v>46.9</v>
      </c>
      <c r="L1422">
        <v>1</v>
      </c>
      <c r="M1422" s="3">
        <v>46.9</v>
      </c>
      <c r="N1422" s="1" t="s">
        <v>88</v>
      </c>
      <c r="O1422" s="1" t="s">
        <v>193</v>
      </c>
    </row>
    <row r="1423" spans="1:15" x14ac:dyDescent="0.3">
      <c r="A1423" s="1" t="s">
        <v>4408</v>
      </c>
      <c r="B1423" s="2">
        <v>45565</v>
      </c>
      <c r="C1423" s="1" t="s">
        <v>6667</v>
      </c>
      <c r="D1423" s="1" t="s">
        <v>60</v>
      </c>
      <c r="E1423">
        <v>2024</v>
      </c>
      <c r="F1423" s="1" t="s">
        <v>4409</v>
      </c>
      <c r="G1423" s="1" t="s">
        <v>4410</v>
      </c>
      <c r="H1423" s="1" t="s">
        <v>3648</v>
      </c>
      <c r="I1423" s="1" t="s">
        <v>3649</v>
      </c>
      <c r="J1423" s="1" t="s">
        <v>20</v>
      </c>
      <c r="K1423" s="3">
        <v>46.12</v>
      </c>
      <c r="L1423">
        <v>5</v>
      </c>
      <c r="M1423" s="3">
        <v>230.6</v>
      </c>
      <c r="N1423" s="1" t="s">
        <v>21</v>
      </c>
      <c r="O1423" s="1" t="s">
        <v>37</v>
      </c>
    </row>
    <row r="1424" spans="1:15" x14ac:dyDescent="0.3">
      <c r="A1424" s="1" t="s">
        <v>4411</v>
      </c>
      <c r="B1424" s="2">
        <v>45239</v>
      </c>
      <c r="C1424" s="1" t="s">
        <v>6672</v>
      </c>
      <c r="D1424" s="1" t="s">
        <v>54</v>
      </c>
      <c r="E1424">
        <v>2023</v>
      </c>
      <c r="F1424" s="1" t="s">
        <v>1624</v>
      </c>
      <c r="G1424" s="1" t="s">
        <v>1625</v>
      </c>
      <c r="H1424" s="1" t="s">
        <v>1251</v>
      </c>
      <c r="I1424" s="1" t="s">
        <v>3658</v>
      </c>
      <c r="J1424" s="1" t="s">
        <v>70</v>
      </c>
      <c r="K1424" s="3">
        <v>15.86</v>
      </c>
      <c r="L1424">
        <v>2</v>
      </c>
      <c r="M1424" s="3">
        <v>31.72</v>
      </c>
      <c r="N1424" s="1" t="s">
        <v>21</v>
      </c>
      <c r="O1424" s="1" t="s">
        <v>37</v>
      </c>
    </row>
    <row r="1425" spans="1:15" x14ac:dyDescent="0.3">
      <c r="A1425" s="1" t="s">
        <v>4412</v>
      </c>
      <c r="B1425" s="2">
        <v>45360</v>
      </c>
      <c r="C1425" s="1" t="s">
        <v>6673</v>
      </c>
      <c r="D1425" s="1" t="s">
        <v>15</v>
      </c>
      <c r="E1425">
        <v>2024</v>
      </c>
      <c r="F1425" s="1" t="s">
        <v>4413</v>
      </c>
      <c r="G1425" s="1" t="s">
        <v>4414</v>
      </c>
      <c r="H1425" s="1" t="s">
        <v>166</v>
      </c>
      <c r="I1425" s="1" t="s">
        <v>167</v>
      </c>
      <c r="J1425" s="1" t="s">
        <v>87</v>
      </c>
      <c r="K1425" s="3">
        <v>48.4</v>
      </c>
      <c r="L1425">
        <v>2</v>
      </c>
      <c r="M1425" s="3">
        <v>96.8</v>
      </c>
      <c r="N1425" s="1" t="s">
        <v>21</v>
      </c>
      <c r="O1425" s="1" t="s">
        <v>22</v>
      </c>
    </row>
    <row r="1426" spans="1:15" x14ac:dyDescent="0.3">
      <c r="A1426" s="1" t="s">
        <v>4415</v>
      </c>
      <c r="B1426" s="2">
        <v>44976</v>
      </c>
      <c r="C1426" s="1" t="s">
        <v>6666</v>
      </c>
      <c r="D1426" s="1" t="s">
        <v>39</v>
      </c>
      <c r="E1426">
        <v>2023</v>
      </c>
      <c r="F1426" s="1" t="s">
        <v>4416</v>
      </c>
      <c r="G1426" s="1" t="s">
        <v>341</v>
      </c>
      <c r="H1426" s="1" t="s">
        <v>826</v>
      </c>
      <c r="I1426" s="1" t="s">
        <v>2996</v>
      </c>
      <c r="J1426" s="1" t="s">
        <v>51</v>
      </c>
      <c r="K1426" s="3">
        <v>25.27</v>
      </c>
      <c r="L1426">
        <v>5</v>
      </c>
      <c r="M1426" s="3">
        <v>126.35</v>
      </c>
      <c r="N1426" s="1" t="s">
        <v>29</v>
      </c>
      <c r="O1426" s="1" t="s">
        <v>52</v>
      </c>
    </row>
    <row r="1427" spans="1:15" x14ac:dyDescent="0.3">
      <c r="A1427" s="1" t="s">
        <v>4417</v>
      </c>
      <c r="B1427" s="2">
        <v>45582</v>
      </c>
      <c r="C1427" s="1" t="s">
        <v>6672</v>
      </c>
      <c r="D1427" s="1" t="s">
        <v>133</v>
      </c>
      <c r="E1427">
        <v>2024</v>
      </c>
      <c r="F1427" s="1" t="s">
        <v>4418</v>
      </c>
      <c r="G1427" s="1" t="s">
        <v>4419</v>
      </c>
      <c r="H1427" s="1" t="s">
        <v>104</v>
      </c>
      <c r="I1427" s="1" t="s">
        <v>105</v>
      </c>
      <c r="J1427" s="1" t="s">
        <v>20</v>
      </c>
      <c r="K1427" s="3">
        <v>32.53</v>
      </c>
      <c r="L1427">
        <v>4</v>
      </c>
      <c r="M1427" s="3">
        <v>130.12</v>
      </c>
      <c r="N1427" s="1" t="s">
        <v>6669</v>
      </c>
      <c r="O1427" s="1" t="s">
        <v>22</v>
      </c>
    </row>
    <row r="1428" spans="1:15" x14ac:dyDescent="0.3">
      <c r="A1428" s="1" t="s">
        <v>4420</v>
      </c>
      <c r="B1428" s="2">
        <v>44910</v>
      </c>
      <c r="C1428" s="1" t="s">
        <v>6672</v>
      </c>
      <c r="D1428" s="1" t="s">
        <v>107</v>
      </c>
      <c r="E1428">
        <v>2022</v>
      </c>
      <c r="F1428" s="1" t="s">
        <v>1511</v>
      </c>
      <c r="G1428" s="1" t="s">
        <v>1512</v>
      </c>
      <c r="H1428" s="1" t="s">
        <v>1210</v>
      </c>
      <c r="I1428" s="1" t="s">
        <v>1211</v>
      </c>
      <c r="J1428" s="1" t="s">
        <v>20</v>
      </c>
      <c r="K1428" s="3">
        <v>7.07</v>
      </c>
      <c r="L1428">
        <v>2</v>
      </c>
      <c r="M1428" s="3">
        <v>14.14</v>
      </c>
      <c r="N1428" s="1" t="s">
        <v>29</v>
      </c>
      <c r="O1428" s="1" t="s">
        <v>22</v>
      </c>
    </row>
    <row r="1429" spans="1:15" x14ac:dyDescent="0.3">
      <c r="A1429" s="1" t="s">
        <v>4421</v>
      </c>
      <c r="B1429" s="2">
        <v>45426</v>
      </c>
      <c r="C1429" s="1" t="s">
        <v>6671</v>
      </c>
      <c r="D1429" s="1" t="s">
        <v>46</v>
      </c>
      <c r="E1429">
        <v>2024</v>
      </c>
      <c r="F1429" s="1" t="s">
        <v>4422</v>
      </c>
      <c r="G1429" s="1" t="s">
        <v>4423</v>
      </c>
      <c r="H1429" s="1" t="s">
        <v>1530</v>
      </c>
      <c r="I1429" s="1" t="s">
        <v>4424</v>
      </c>
      <c r="J1429" s="1" t="s">
        <v>87</v>
      </c>
      <c r="K1429" s="3">
        <v>44.72</v>
      </c>
      <c r="L1429">
        <v>4</v>
      </c>
      <c r="M1429" s="3">
        <v>178.88</v>
      </c>
      <c r="N1429" s="1" t="s">
        <v>21</v>
      </c>
      <c r="O1429" s="1" t="s">
        <v>44</v>
      </c>
    </row>
    <row r="1430" spans="1:15" x14ac:dyDescent="0.3">
      <c r="A1430" s="1" t="s">
        <v>4425</v>
      </c>
      <c r="B1430" s="2">
        <v>45692</v>
      </c>
      <c r="C1430" s="1" t="s">
        <v>6671</v>
      </c>
      <c r="D1430" s="1" t="s">
        <v>39</v>
      </c>
      <c r="E1430">
        <v>2025</v>
      </c>
      <c r="F1430" s="1" t="s">
        <v>2006</v>
      </c>
      <c r="G1430" s="1" t="s">
        <v>3891</v>
      </c>
      <c r="H1430" s="1" t="s">
        <v>136</v>
      </c>
      <c r="I1430" s="1" t="s">
        <v>4426</v>
      </c>
      <c r="J1430" s="1" t="s">
        <v>20</v>
      </c>
      <c r="K1430" s="3">
        <v>39.17</v>
      </c>
      <c r="L1430">
        <v>5</v>
      </c>
      <c r="M1430" s="3">
        <v>195.85</v>
      </c>
      <c r="N1430" s="1" t="s">
        <v>21</v>
      </c>
      <c r="O1430" s="1" t="s">
        <v>30</v>
      </c>
    </row>
    <row r="1431" spans="1:15" x14ac:dyDescent="0.3">
      <c r="A1431" s="1" t="s">
        <v>4427</v>
      </c>
      <c r="B1431" s="2">
        <v>44828</v>
      </c>
      <c r="C1431" s="1" t="s">
        <v>6673</v>
      </c>
      <c r="D1431" s="1" t="s">
        <v>60</v>
      </c>
      <c r="E1431">
        <v>2022</v>
      </c>
      <c r="F1431" s="1" t="s">
        <v>1326</v>
      </c>
      <c r="G1431" s="1" t="s">
        <v>4161</v>
      </c>
      <c r="H1431" s="1" t="s">
        <v>468</v>
      </c>
      <c r="I1431" s="1" t="s">
        <v>1801</v>
      </c>
      <c r="J1431" s="1" t="s">
        <v>70</v>
      </c>
      <c r="K1431" s="3">
        <v>16.03</v>
      </c>
      <c r="L1431">
        <v>5</v>
      </c>
      <c r="M1431" s="3">
        <v>80.150000000000006</v>
      </c>
      <c r="N1431" s="1" t="s">
        <v>6669</v>
      </c>
      <c r="O1431" s="1" t="s">
        <v>95</v>
      </c>
    </row>
    <row r="1432" spans="1:15" x14ac:dyDescent="0.3">
      <c r="A1432" s="1" t="s">
        <v>4428</v>
      </c>
      <c r="B1432" s="2">
        <v>45837</v>
      </c>
      <c r="C1432" s="1" t="s">
        <v>6666</v>
      </c>
      <c r="D1432" s="1" t="s">
        <v>24</v>
      </c>
      <c r="E1432">
        <v>2025</v>
      </c>
      <c r="F1432" s="1" t="s">
        <v>3302</v>
      </c>
      <c r="G1432" s="1" t="s">
        <v>4429</v>
      </c>
      <c r="H1432" s="1" t="s">
        <v>702</v>
      </c>
      <c r="I1432" s="1" t="s">
        <v>703</v>
      </c>
      <c r="J1432" s="1" t="s">
        <v>70</v>
      </c>
      <c r="K1432" s="3">
        <v>13.78</v>
      </c>
      <c r="L1432">
        <v>4</v>
      </c>
      <c r="M1432" s="3">
        <v>55.12</v>
      </c>
      <c r="N1432" s="1" t="s">
        <v>21</v>
      </c>
      <c r="O1432" s="1" t="s">
        <v>30</v>
      </c>
    </row>
    <row r="1433" spans="1:15" x14ac:dyDescent="0.3">
      <c r="A1433" s="1" t="s">
        <v>4430</v>
      </c>
      <c r="B1433" s="2">
        <v>45139</v>
      </c>
      <c r="C1433" s="1" t="s">
        <v>6671</v>
      </c>
      <c r="D1433" s="1" t="s">
        <v>90</v>
      </c>
      <c r="E1433">
        <v>2023</v>
      </c>
      <c r="F1433" s="1" t="s">
        <v>3409</v>
      </c>
      <c r="G1433" s="1" t="s">
        <v>3410</v>
      </c>
      <c r="H1433" s="1" t="s">
        <v>1974</v>
      </c>
      <c r="I1433" s="1" t="s">
        <v>4431</v>
      </c>
      <c r="J1433" s="1" t="s">
        <v>20</v>
      </c>
      <c r="K1433" s="3">
        <v>13.74</v>
      </c>
      <c r="L1433">
        <v>5</v>
      </c>
      <c r="M1433" s="3">
        <v>68.7</v>
      </c>
      <c r="N1433" s="1" t="s">
        <v>21</v>
      </c>
      <c r="O1433" s="1" t="s">
        <v>52</v>
      </c>
    </row>
    <row r="1434" spans="1:15" x14ac:dyDescent="0.3">
      <c r="A1434" s="1" t="s">
        <v>4432</v>
      </c>
      <c r="B1434" s="2">
        <v>45496</v>
      </c>
      <c r="C1434" s="1" t="s">
        <v>6671</v>
      </c>
      <c r="D1434" s="1" t="s">
        <v>32</v>
      </c>
      <c r="E1434">
        <v>2024</v>
      </c>
      <c r="F1434" s="1" t="s">
        <v>4433</v>
      </c>
      <c r="G1434" s="1" t="s">
        <v>4434</v>
      </c>
      <c r="H1434" s="1" t="s">
        <v>2493</v>
      </c>
      <c r="I1434" s="1" t="s">
        <v>3243</v>
      </c>
      <c r="J1434" s="1" t="s">
        <v>51</v>
      </c>
      <c r="K1434" s="3">
        <v>15.52</v>
      </c>
      <c r="L1434">
        <v>5</v>
      </c>
      <c r="M1434" s="3">
        <v>77.599999999999994</v>
      </c>
      <c r="N1434" s="1" t="s">
        <v>21</v>
      </c>
      <c r="O1434" s="1" t="s">
        <v>193</v>
      </c>
    </row>
    <row r="1435" spans="1:15" x14ac:dyDescent="0.3">
      <c r="A1435" s="1" t="s">
        <v>4435</v>
      </c>
      <c r="B1435" s="2">
        <v>45816</v>
      </c>
      <c r="C1435" s="1" t="s">
        <v>6666</v>
      </c>
      <c r="D1435" s="1" t="s">
        <v>24</v>
      </c>
      <c r="E1435">
        <v>2025</v>
      </c>
      <c r="F1435" s="1" t="s">
        <v>1066</v>
      </c>
      <c r="G1435" s="1" t="s">
        <v>1067</v>
      </c>
      <c r="H1435" s="1" t="s">
        <v>2893</v>
      </c>
      <c r="I1435" s="1" t="s">
        <v>2894</v>
      </c>
      <c r="J1435" s="1" t="s">
        <v>70</v>
      </c>
      <c r="K1435" s="3">
        <v>41.45</v>
      </c>
      <c r="L1435">
        <v>1</v>
      </c>
      <c r="M1435" s="3">
        <v>41.45</v>
      </c>
      <c r="N1435" s="1" t="s">
        <v>6669</v>
      </c>
      <c r="O1435" s="1" t="s">
        <v>22</v>
      </c>
    </row>
    <row r="1436" spans="1:15" x14ac:dyDescent="0.3">
      <c r="A1436" s="1" t="s">
        <v>4436</v>
      </c>
      <c r="B1436" s="2">
        <v>45119</v>
      </c>
      <c r="C1436" s="1" t="s">
        <v>6670</v>
      </c>
      <c r="D1436" s="1" t="s">
        <v>32</v>
      </c>
      <c r="E1436">
        <v>2023</v>
      </c>
      <c r="F1436" s="1" t="s">
        <v>3422</v>
      </c>
      <c r="G1436" s="1" t="s">
        <v>3423</v>
      </c>
      <c r="H1436" s="1" t="s">
        <v>1085</v>
      </c>
      <c r="I1436" s="1" t="s">
        <v>1086</v>
      </c>
      <c r="J1436" s="1" t="s">
        <v>87</v>
      </c>
      <c r="K1436" s="3">
        <v>35.880000000000003</v>
      </c>
      <c r="L1436">
        <v>5</v>
      </c>
      <c r="M1436" s="3">
        <v>179.4</v>
      </c>
      <c r="N1436" s="1" t="s">
        <v>21</v>
      </c>
      <c r="O1436" s="1" t="s">
        <v>22</v>
      </c>
    </row>
    <row r="1437" spans="1:15" x14ac:dyDescent="0.3">
      <c r="A1437" s="1" t="s">
        <v>4437</v>
      </c>
      <c r="B1437" s="2">
        <v>45249</v>
      </c>
      <c r="C1437" s="1" t="s">
        <v>6666</v>
      </c>
      <c r="D1437" s="1" t="s">
        <v>54</v>
      </c>
      <c r="E1437">
        <v>2023</v>
      </c>
      <c r="F1437" s="1" t="s">
        <v>205</v>
      </c>
      <c r="G1437" s="1" t="s">
        <v>206</v>
      </c>
      <c r="H1437" s="1" t="s">
        <v>3360</v>
      </c>
      <c r="I1437" s="1" t="s">
        <v>4438</v>
      </c>
      <c r="J1437" s="1" t="s">
        <v>70</v>
      </c>
      <c r="K1437" s="3">
        <v>39.14</v>
      </c>
      <c r="L1437">
        <v>4</v>
      </c>
      <c r="M1437" s="3">
        <v>156.56</v>
      </c>
      <c r="N1437" s="1" t="s">
        <v>29</v>
      </c>
      <c r="O1437" s="1" t="s">
        <v>193</v>
      </c>
    </row>
    <row r="1438" spans="1:15" x14ac:dyDescent="0.3">
      <c r="A1438" s="1" t="s">
        <v>4439</v>
      </c>
      <c r="B1438" s="2">
        <v>45464</v>
      </c>
      <c r="C1438" s="1" t="s">
        <v>6668</v>
      </c>
      <c r="D1438" s="1" t="s">
        <v>24</v>
      </c>
      <c r="E1438">
        <v>2024</v>
      </c>
      <c r="F1438" s="1" t="s">
        <v>463</v>
      </c>
      <c r="G1438" s="1" t="s">
        <v>2621</v>
      </c>
      <c r="H1438" s="1" t="s">
        <v>365</v>
      </c>
      <c r="I1438" s="1" t="s">
        <v>366</v>
      </c>
      <c r="J1438" s="1" t="s">
        <v>70</v>
      </c>
      <c r="K1438" s="3">
        <v>34.520000000000003</v>
      </c>
      <c r="L1438">
        <v>2</v>
      </c>
      <c r="M1438" s="3">
        <v>69.040000000000006</v>
      </c>
      <c r="N1438" s="1" t="s">
        <v>21</v>
      </c>
      <c r="O1438" s="1" t="s">
        <v>95</v>
      </c>
    </row>
    <row r="1439" spans="1:15" x14ac:dyDescent="0.3">
      <c r="A1439" s="1" t="s">
        <v>4440</v>
      </c>
      <c r="B1439" s="2">
        <v>45435</v>
      </c>
      <c r="C1439" s="1" t="s">
        <v>6672</v>
      </c>
      <c r="D1439" s="1" t="s">
        <v>46</v>
      </c>
      <c r="E1439">
        <v>2024</v>
      </c>
      <c r="F1439" s="1" t="s">
        <v>3350</v>
      </c>
      <c r="G1439" s="1" t="s">
        <v>3351</v>
      </c>
      <c r="H1439" s="1" t="s">
        <v>4441</v>
      </c>
      <c r="I1439" s="1" t="s">
        <v>4442</v>
      </c>
      <c r="J1439" s="1" t="s">
        <v>87</v>
      </c>
      <c r="K1439" s="3">
        <v>7.43</v>
      </c>
      <c r="L1439">
        <v>2</v>
      </c>
      <c r="M1439" s="3">
        <v>14.86</v>
      </c>
      <c r="N1439" s="1" t="s">
        <v>21</v>
      </c>
      <c r="O1439" s="1" t="s">
        <v>37</v>
      </c>
    </row>
    <row r="1440" spans="1:15" x14ac:dyDescent="0.3">
      <c r="A1440" s="1" t="s">
        <v>4443</v>
      </c>
      <c r="B1440" s="2">
        <v>45312</v>
      </c>
      <c r="C1440" s="1" t="s">
        <v>6666</v>
      </c>
      <c r="D1440" s="1" t="s">
        <v>210</v>
      </c>
      <c r="E1440">
        <v>2024</v>
      </c>
      <c r="F1440" s="1" t="s">
        <v>290</v>
      </c>
      <c r="G1440" s="1" t="s">
        <v>291</v>
      </c>
      <c r="H1440" s="1" t="s">
        <v>717</v>
      </c>
      <c r="I1440" s="1" t="s">
        <v>718</v>
      </c>
      <c r="J1440" s="1" t="s">
        <v>20</v>
      </c>
      <c r="K1440" s="3">
        <v>32.799999999999997</v>
      </c>
      <c r="L1440">
        <v>2</v>
      </c>
      <c r="M1440" s="3">
        <v>65.599999999999994</v>
      </c>
      <c r="N1440" s="1" t="s">
        <v>6669</v>
      </c>
      <c r="O1440" s="1" t="s">
        <v>37</v>
      </c>
    </row>
    <row r="1441" spans="1:15" x14ac:dyDescent="0.3">
      <c r="A1441" s="1" t="s">
        <v>4444</v>
      </c>
      <c r="B1441" s="2">
        <v>45382</v>
      </c>
      <c r="C1441" s="1" t="s">
        <v>6666</v>
      </c>
      <c r="D1441" s="1" t="s">
        <v>15</v>
      </c>
      <c r="E1441">
        <v>2024</v>
      </c>
      <c r="F1441" s="1" t="s">
        <v>552</v>
      </c>
      <c r="G1441" s="1" t="s">
        <v>2293</v>
      </c>
      <c r="H1441" s="1" t="s">
        <v>2171</v>
      </c>
      <c r="I1441" s="1" t="s">
        <v>4445</v>
      </c>
      <c r="J1441" s="1" t="s">
        <v>20</v>
      </c>
      <c r="K1441" s="3">
        <v>9.8699999999999992</v>
      </c>
      <c r="L1441">
        <v>2</v>
      </c>
      <c r="M1441" s="3">
        <v>19.739999999999998</v>
      </c>
      <c r="N1441" s="1" t="s">
        <v>21</v>
      </c>
      <c r="O1441" s="1" t="s">
        <v>37</v>
      </c>
    </row>
    <row r="1442" spans="1:15" x14ac:dyDescent="0.3">
      <c r="A1442" s="1" t="s">
        <v>4446</v>
      </c>
      <c r="B1442" s="2">
        <v>45398</v>
      </c>
      <c r="C1442" s="1" t="s">
        <v>6671</v>
      </c>
      <c r="D1442" s="1" t="s">
        <v>82</v>
      </c>
      <c r="E1442">
        <v>2024</v>
      </c>
      <c r="F1442" s="1" t="s">
        <v>3422</v>
      </c>
      <c r="G1442" s="1" t="s">
        <v>3423</v>
      </c>
      <c r="H1442" s="1" t="s">
        <v>2213</v>
      </c>
      <c r="I1442" s="1" t="s">
        <v>4447</v>
      </c>
      <c r="J1442" s="1" t="s">
        <v>70</v>
      </c>
      <c r="K1442" s="3">
        <v>39.11</v>
      </c>
      <c r="L1442">
        <v>4</v>
      </c>
      <c r="M1442" s="3">
        <v>156.44</v>
      </c>
      <c r="N1442" s="1" t="s">
        <v>21</v>
      </c>
      <c r="O1442" s="1" t="s">
        <v>37</v>
      </c>
    </row>
    <row r="1443" spans="1:15" x14ac:dyDescent="0.3">
      <c r="A1443" s="1" t="s">
        <v>4448</v>
      </c>
      <c r="B1443" s="2">
        <v>45223</v>
      </c>
      <c r="C1443" s="1" t="s">
        <v>6671</v>
      </c>
      <c r="D1443" s="1" t="s">
        <v>133</v>
      </c>
      <c r="E1443">
        <v>2023</v>
      </c>
      <c r="F1443" s="1" t="s">
        <v>404</v>
      </c>
      <c r="G1443" s="1" t="s">
        <v>1074</v>
      </c>
      <c r="H1443" s="1" t="s">
        <v>2096</v>
      </c>
      <c r="I1443" s="1" t="s">
        <v>2097</v>
      </c>
      <c r="J1443" s="1" t="s">
        <v>70</v>
      </c>
      <c r="K1443" s="3">
        <v>12.36</v>
      </c>
      <c r="L1443">
        <v>5</v>
      </c>
      <c r="M1443" s="3">
        <v>61.8</v>
      </c>
      <c r="N1443" s="1" t="s">
        <v>6669</v>
      </c>
      <c r="O1443" s="1" t="s">
        <v>22</v>
      </c>
    </row>
    <row r="1444" spans="1:15" x14ac:dyDescent="0.3">
      <c r="A1444" s="1" t="s">
        <v>4449</v>
      </c>
      <c r="B1444" s="2">
        <v>45423</v>
      </c>
      <c r="C1444" s="1" t="s">
        <v>6673</v>
      </c>
      <c r="D1444" s="1" t="s">
        <v>46</v>
      </c>
      <c r="E1444">
        <v>2024</v>
      </c>
      <c r="F1444" s="1" t="s">
        <v>2615</v>
      </c>
      <c r="G1444" s="1" t="s">
        <v>2616</v>
      </c>
      <c r="H1444" s="1" t="s">
        <v>2065</v>
      </c>
      <c r="I1444" s="1" t="s">
        <v>2066</v>
      </c>
      <c r="J1444" s="1" t="s">
        <v>20</v>
      </c>
      <c r="K1444" s="3">
        <v>34.409999999999997</v>
      </c>
      <c r="L1444">
        <v>5</v>
      </c>
      <c r="M1444" s="3">
        <v>172.05</v>
      </c>
      <c r="N1444" s="1" t="s">
        <v>21</v>
      </c>
      <c r="O1444" s="1" t="s">
        <v>44</v>
      </c>
    </row>
    <row r="1445" spans="1:15" x14ac:dyDescent="0.3">
      <c r="A1445" s="1" t="s">
        <v>4450</v>
      </c>
      <c r="B1445" s="2">
        <v>45167</v>
      </c>
      <c r="C1445" s="1" t="s">
        <v>6671</v>
      </c>
      <c r="D1445" s="1" t="s">
        <v>90</v>
      </c>
      <c r="E1445">
        <v>2023</v>
      </c>
      <c r="F1445" s="1" t="s">
        <v>912</v>
      </c>
      <c r="G1445" s="1" t="s">
        <v>4451</v>
      </c>
      <c r="H1445" s="1" t="s">
        <v>4452</v>
      </c>
      <c r="I1445" s="1" t="s">
        <v>4453</v>
      </c>
      <c r="J1445" s="1" t="s">
        <v>87</v>
      </c>
      <c r="K1445" s="3">
        <v>26.41</v>
      </c>
      <c r="L1445">
        <v>3</v>
      </c>
      <c r="M1445" s="3">
        <v>79.23</v>
      </c>
      <c r="N1445" s="1" t="s">
        <v>6669</v>
      </c>
      <c r="O1445" s="1" t="s">
        <v>30</v>
      </c>
    </row>
    <row r="1446" spans="1:15" x14ac:dyDescent="0.3">
      <c r="A1446" s="1" t="s">
        <v>4454</v>
      </c>
      <c r="B1446" s="2">
        <v>45124</v>
      </c>
      <c r="C1446" s="1" t="s">
        <v>6667</v>
      </c>
      <c r="D1446" s="1" t="s">
        <v>32</v>
      </c>
      <c r="E1446">
        <v>2023</v>
      </c>
      <c r="F1446" s="1" t="s">
        <v>250</v>
      </c>
      <c r="G1446" s="1" t="s">
        <v>3892</v>
      </c>
      <c r="H1446" s="1" t="s">
        <v>3747</v>
      </c>
      <c r="I1446" s="1" t="s">
        <v>3748</v>
      </c>
      <c r="J1446" s="1" t="s">
        <v>20</v>
      </c>
      <c r="K1446" s="3">
        <v>47.73</v>
      </c>
      <c r="L1446">
        <v>3</v>
      </c>
      <c r="M1446" s="3">
        <v>143.19</v>
      </c>
      <c r="N1446" s="1" t="s">
        <v>21</v>
      </c>
      <c r="O1446" s="1" t="s">
        <v>22</v>
      </c>
    </row>
    <row r="1447" spans="1:15" x14ac:dyDescent="0.3">
      <c r="A1447" s="1" t="s">
        <v>4455</v>
      </c>
      <c r="B1447" s="2">
        <v>45100</v>
      </c>
      <c r="C1447" s="1" t="s">
        <v>6668</v>
      </c>
      <c r="D1447" s="1" t="s">
        <v>24</v>
      </c>
      <c r="E1447">
        <v>2023</v>
      </c>
      <c r="F1447" s="1" t="s">
        <v>4456</v>
      </c>
      <c r="G1447" s="1" t="s">
        <v>4457</v>
      </c>
      <c r="H1447" s="1" t="s">
        <v>673</v>
      </c>
      <c r="I1447" s="1" t="s">
        <v>4458</v>
      </c>
      <c r="J1447" s="1" t="s">
        <v>70</v>
      </c>
      <c r="K1447" s="3">
        <v>22.28</v>
      </c>
      <c r="L1447">
        <v>5</v>
      </c>
      <c r="M1447" s="3">
        <v>111.4</v>
      </c>
      <c r="N1447" s="1" t="s">
        <v>6669</v>
      </c>
      <c r="O1447" s="1" t="s">
        <v>44</v>
      </c>
    </row>
    <row r="1448" spans="1:15" x14ac:dyDescent="0.3">
      <c r="A1448" s="1" t="s">
        <v>4459</v>
      </c>
      <c r="B1448" s="2">
        <v>45375</v>
      </c>
      <c r="C1448" s="1" t="s">
        <v>6666</v>
      </c>
      <c r="D1448" s="1" t="s">
        <v>15</v>
      </c>
      <c r="E1448">
        <v>2024</v>
      </c>
      <c r="F1448" s="1" t="s">
        <v>596</v>
      </c>
      <c r="G1448" s="1" t="s">
        <v>597</v>
      </c>
      <c r="H1448" s="1" t="s">
        <v>2309</v>
      </c>
      <c r="I1448" s="1" t="s">
        <v>2310</v>
      </c>
      <c r="J1448" s="1" t="s">
        <v>51</v>
      </c>
      <c r="K1448" s="3">
        <v>44.02</v>
      </c>
      <c r="L1448">
        <v>5</v>
      </c>
      <c r="M1448" s="3">
        <v>220.1</v>
      </c>
      <c r="N1448" s="1" t="s">
        <v>21</v>
      </c>
      <c r="O1448" s="1" t="s">
        <v>37</v>
      </c>
    </row>
    <row r="1449" spans="1:15" x14ac:dyDescent="0.3">
      <c r="A1449" s="1" t="s">
        <v>4460</v>
      </c>
      <c r="B1449" s="2">
        <v>45635</v>
      </c>
      <c r="C1449" s="1" t="s">
        <v>6667</v>
      </c>
      <c r="D1449" s="1" t="s">
        <v>107</v>
      </c>
      <c r="E1449">
        <v>2024</v>
      </c>
      <c r="F1449" s="1" t="s">
        <v>2932</v>
      </c>
      <c r="G1449" s="1" t="s">
        <v>2933</v>
      </c>
      <c r="H1449" s="1" t="s">
        <v>310</v>
      </c>
      <c r="I1449" s="1" t="s">
        <v>744</v>
      </c>
      <c r="J1449" s="1" t="s">
        <v>70</v>
      </c>
      <c r="K1449" s="3">
        <v>29.68</v>
      </c>
      <c r="L1449">
        <v>5</v>
      </c>
      <c r="M1449" s="3">
        <v>148.4</v>
      </c>
      <c r="N1449" s="1" t="s">
        <v>29</v>
      </c>
      <c r="O1449" s="1" t="s">
        <v>22</v>
      </c>
    </row>
    <row r="1450" spans="1:15" x14ac:dyDescent="0.3">
      <c r="A1450" s="1" t="s">
        <v>4461</v>
      </c>
      <c r="B1450" s="2">
        <v>45567</v>
      </c>
      <c r="C1450" s="1" t="s">
        <v>6670</v>
      </c>
      <c r="D1450" s="1" t="s">
        <v>133</v>
      </c>
      <c r="E1450">
        <v>2024</v>
      </c>
      <c r="F1450" s="1" t="s">
        <v>1249</v>
      </c>
      <c r="G1450" s="1" t="s">
        <v>4077</v>
      </c>
      <c r="H1450" s="1" t="s">
        <v>811</v>
      </c>
      <c r="I1450" s="1" t="s">
        <v>1441</v>
      </c>
      <c r="J1450" s="1" t="s">
        <v>87</v>
      </c>
      <c r="K1450" s="3">
        <v>32.69</v>
      </c>
      <c r="L1450">
        <v>4</v>
      </c>
      <c r="M1450" s="3">
        <v>130.76</v>
      </c>
      <c r="N1450" s="1" t="s">
        <v>21</v>
      </c>
      <c r="O1450" s="1" t="s">
        <v>37</v>
      </c>
    </row>
    <row r="1451" spans="1:15" x14ac:dyDescent="0.3">
      <c r="A1451" s="1" t="s">
        <v>4462</v>
      </c>
      <c r="B1451" s="2">
        <v>45299</v>
      </c>
      <c r="C1451" s="1" t="s">
        <v>6667</v>
      </c>
      <c r="D1451" s="1" t="s">
        <v>210</v>
      </c>
      <c r="E1451">
        <v>2024</v>
      </c>
      <c r="F1451" s="1" t="s">
        <v>1819</v>
      </c>
      <c r="G1451" s="1" t="s">
        <v>2941</v>
      </c>
      <c r="H1451" s="1" t="s">
        <v>1566</v>
      </c>
      <c r="I1451" s="1" t="s">
        <v>1567</v>
      </c>
      <c r="J1451" s="1" t="s">
        <v>87</v>
      </c>
      <c r="K1451" s="3">
        <v>10.63</v>
      </c>
      <c r="L1451">
        <v>4</v>
      </c>
      <c r="M1451" s="3">
        <v>42.52</v>
      </c>
      <c r="N1451" s="1" t="s">
        <v>21</v>
      </c>
      <c r="O1451" s="1" t="s">
        <v>52</v>
      </c>
    </row>
    <row r="1452" spans="1:15" x14ac:dyDescent="0.3">
      <c r="A1452" s="1" t="s">
        <v>4463</v>
      </c>
      <c r="B1452" s="2">
        <v>45691</v>
      </c>
      <c r="C1452" s="1" t="s">
        <v>6667</v>
      </c>
      <c r="D1452" s="1" t="s">
        <v>39</v>
      </c>
      <c r="E1452">
        <v>2025</v>
      </c>
      <c r="F1452" s="1" t="s">
        <v>2455</v>
      </c>
      <c r="G1452" s="1" t="s">
        <v>2456</v>
      </c>
      <c r="H1452" s="1" t="s">
        <v>752</v>
      </c>
      <c r="I1452" s="1" t="s">
        <v>4464</v>
      </c>
      <c r="J1452" s="1" t="s">
        <v>70</v>
      </c>
      <c r="K1452" s="3">
        <v>30.02</v>
      </c>
      <c r="L1452">
        <v>3</v>
      </c>
      <c r="M1452" s="3">
        <v>90.06</v>
      </c>
      <c r="N1452" s="1" t="s">
        <v>21</v>
      </c>
      <c r="O1452" s="1" t="s">
        <v>37</v>
      </c>
    </row>
    <row r="1453" spans="1:15" x14ac:dyDescent="0.3">
      <c r="A1453" s="1" t="s">
        <v>4465</v>
      </c>
      <c r="B1453" s="2">
        <v>45522</v>
      </c>
      <c r="C1453" s="1" t="s">
        <v>6666</v>
      </c>
      <c r="D1453" s="1" t="s">
        <v>90</v>
      </c>
      <c r="E1453">
        <v>2024</v>
      </c>
      <c r="F1453" s="1" t="s">
        <v>4466</v>
      </c>
      <c r="G1453" s="1" t="s">
        <v>4467</v>
      </c>
      <c r="H1453" s="1" t="s">
        <v>3436</v>
      </c>
      <c r="I1453" s="1" t="s">
        <v>4468</v>
      </c>
      <c r="J1453" s="1" t="s">
        <v>70</v>
      </c>
      <c r="K1453" s="3">
        <v>24.82</v>
      </c>
      <c r="L1453">
        <v>5</v>
      </c>
      <c r="M1453" s="3">
        <v>124.1</v>
      </c>
      <c r="N1453" s="1" t="s">
        <v>6669</v>
      </c>
      <c r="O1453" s="1" t="s">
        <v>22</v>
      </c>
    </row>
    <row r="1454" spans="1:15" x14ac:dyDescent="0.3">
      <c r="A1454" s="1" t="s">
        <v>4469</v>
      </c>
      <c r="B1454" s="2">
        <v>45091</v>
      </c>
      <c r="C1454" s="1" t="s">
        <v>6670</v>
      </c>
      <c r="D1454" s="1" t="s">
        <v>24</v>
      </c>
      <c r="E1454">
        <v>2023</v>
      </c>
      <c r="F1454" s="1" t="s">
        <v>3033</v>
      </c>
      <c r="G1454" s="1" t="s">
        <v>3391</v>
      </c>
      <c r="H1454" s="1" t="s">
        <v>572</v>
      </c>
      <c r="I1454" s="1" t="s">
        <v>3170</v>
      </c>
      <c r="J1454" s="1" t="s">
        <v>20</v>
      </c>
      <c r="K1454" s="3">
        <v>7.03</v>
      </c>
      <c r="L1454">
        <v>3</v>
      </c>
      <c r="M1454" s="3">
        <v>21.09</v>
      </c>
      <c r="N1454" s="1" t="s">
        <v>21</v>
      </c>
      <c r="O1454" s="1" t="s">
        <v>37</v>
      </c>
    </row>
    <row r="1455" spans="1:15" x14ac:dyDescent="0.3">
      <c r="A1455" s="1" t="s">
        <v>4470</v>
      </c>
      <c r="B1455" s="2">
        <v>45850</v>
      </c>
      <c r="C1455" s="1" t="s">
        <v>6673</v>
      </c>
      <c r="D1455" s="1" t="s">
        <v>32</v>
      </c>
      <c r="E1455">
        <v>2025</v>
      </c>
      <c r="F1455" s="1" t="s">
        <v>1040</v>
      </c>
      <c r="G1455" s="1" t="s">
        <v>1041</v>
      </c>
      <c r="H1455" s="1" t="s">
        <v>2796</v>
      </c>
      <c r="I1455" s="1" t="s">
        <v>4314</v>
      </c>
      <c r="J1455" s="1" t="s">
        <v>87</v>
      </c>
      <c r="K1455" s="3">
        <v>37.85</v>
      </c>
      <c r="L1455">
        <v>1</v>
      </c>
      <c r="M1455" s="3">
        <v>37.85</v>
      </c>
      <c r="N1455" s="1" t="s">
        <v>6669</v>
      </c>
      <c r="O1455" s="1" t="s">
        <v>22</v>
      </c>
    </row>
    <row r="1456" spans="1:15" x14ac:dyDescent="0.3">
      <c r="A1456" s="1" t="s">
        <v>4471</v>
      </c>
      <c r="B1456" s="2">
        <v>45509</v>
      </c>
      <c r="C1456" s="1" t="s">
        <v>6667</v>
      </c>
      <c r="D1456" s="1" t="s">
        <v>90</v>
      </c>
      <c r="E1456">
        <v>2024</v>
      </c>
      <c r="F1456" s="1" t="s">
        <v>643</v>
      </c>
      <c r="G1456" s="1" t="s">
        <v>644</v>
      </c>
      <c r="H1456" s="1" t="s">
        <v>846</v>
      </c>
      <c r="I1456" s="1" t="s">
        <v>847</v>
      </c>
      <c r="J1456" s="1" t="s">
        <v>70</v>
      </c>
      <c r="K1456" s="3">
        <v>40.590000000000003</v>
      </c>
      <c r="L1456">
        <v>2</v>
      </c>
      <c r="M1456" s="3">
        <v>81.180000000000007</v>
      </c>
      <c r="N1456" s="1" t="s">
        <v>21</v>
      </c>
      <c r="O1456" s="1" t="s">
        <v>193</v>
      </c>
    </row>
    <row r="1457" spans="1:15" x14ac:dyDescent="0.3">
      <c r="A1457" s="1" t="s">
        <v>4472</v>
      </c>
      <c r="B1457" s="2">
        <v>44984</v>
      </c>
      <c r="C1457" s="1" t="s">
        <v>6667</v>
      </c>
      <c r="D1457" s="1" t="s">
        <v>39</v>
      </c>
      <c r="E1457">
        <v>2023</v>
      </c>
      <c r="F1457" s="1" t="s">
        <v>1516</v>
      </c>
      <c r="G1457" s="1" t="s">
        <v>4473</v>
      </c>
      <c r="H1457" s="1" t="s">
        <v>4474</v>
      </c>
      <c r="I1457" s="1" t="s">
        <v>4475</v>
      </c>
      <c r="J1457" s="1" t="s">
        <v>20</v>
      </c>
      <c r="K1457" s="3">
        <v>18.96</v>
      </c>
      <c r="L1457">
        <v>3</v>
      </c>
      <c r="M1457" s="3">
        <v>56.88</v>
      </c>
      <c r="N1457" s="1" t="s">
        <v>21</v>
      </c>
      <c r="O1457" s="1" t="s">
        <v>44</v>
      </c>
    </row>
    <row r="1458" spans="1:15" x14ac:dyDescent="0.3">
      <c r="A1458" s="1" t="s">
        <v>4476</v>
      </c>
      <c r="B1458" s="2">
        <v>45534</v>
      </c>
      <c r="C1458" s="1" t="s">
        <v>6668</v>
      </c>
      <c r="D1458" s="1" t="s">
        <v>90</v>
      </c>
      <c r="E1458">
        <v>2024</v>
      </c>
      <c r="F1458" s="1" t="s">
        <v>921</v>
      </c>
      <c r="G1458" s="1" t="s">
        <v>922</v>
      </c>
      <c r="H1458" s="1" t="s">
        <v>1974</v>
      </c>
      <c r="I1458" s="1" t="s">
        <v>2339</v>
      </c>
      <c r="J1458" s="1" t="s">
        <v>70</v>
      </c>
      <c r="K1458" s="3">
        <v>13.14</v>
      </c>
      <c r="L1458">
        <v>4</v>
      </c>
      <c r="M1458" s="3">
        <v>52.56</v>
      </c>
      <c r="N1458" s="1" t="s">
        <v>21</v>
      </c>
      <c r="O1458" s="1" t="s">
        <v>44</v>
      </c>
    </row>
    <row r="1459" spans="1:15" x14ac:dyDescent="0.3">
      <c r="A1459" s="1" t="s">
        <v>4477</v>
      </c>
      <c r="B1459" s="2">
        <v>45216</v>
      </c>
      <c r="C1459" s="1" t="s">
        <v>6671</v>
      </c>
      <c r="D1459" s="1" t="s">
        <v>133</v>
      </c>
      <c r="E1459">
        <v>2023</v>
      </c>
      <c r="F1459" s="1" t="s">
        <v>621</v>
      </c>
      <c r="G1459" s="1" t="s">
        <v>622</v>
      </c>
      <c r="H1459" s="1" t="s">
        <v>1497</v>
      </c>
      <c r="I1459" s="1" t="s">
        <v>1498</v>
      </c>
      <c r="J1459" s="1" t="s">
        <v>70</v>
      </c>
      <c r="K1459" s="3">
        <v>42.89</v>
      </c>
      <c r="L1459">
        <v>4</v>
      </c>
      <c r="M1459" s="3">
        <v>171.56</v>
      </c>
      <c r="N1459" s="1" t="s">
        <v>21</v>
      </c>
      <c r="O1459" s="1" t="s">
        <v>30</v>
      </c>
    </row>
    <row r="1460" spans="1:15" x14ac:dyDescent="0.3">
      <c r="A1460" s="1" t="s">
        <v>4478</v>
      </c>
      <c r="B1460" s="2">
        <v>45598</v>
      </c>
      <c r="C1460" s="1" t="s">
        <v>6673</v>
      </c>
      <c r="D1460" s="1" t="s">
        <v>54</v>
      </c>
      <c r="E1460">
        <v>2024</v>
      </c>
      <c r="F1460" s="1" t="s">
        <v>1906</v>
      </c>
      <c r="G1460" s="1" t="s">
        <v>2667</v>
      </c>
      <c r="H1460" s="1" t="s">
        <v>4479</v>
      </c>
      <c r="I1460" s="1" t="s">
        <v>4480</v>
      </c>
      <c r="J1460" s="1" t="s">
        <v>87</v>
      </c>
      <c r="K1460" s="3">
        <v>39.369999999999997</v>
      </c>
      <c r="L1460">
        <v>4</v>
      </c>
      <c r="M1460" s="3">
        <v>157.47999999999999</v>
      </c>
      <c r="N1460" s="1" t="s">
        <v>29</v>
      </c>
      <c r="O1460" s="1" t="s">
        <v>30</v>
      </c>
    </row>
    <row r="1461" spans="1:15" x14ac:dyDescent="0.3">
      <c r="A1461" s="1" t="s">
        <v>4481</v>
      </c>
      <c r="B1461" s="2">
        <v>45820</v>
      </c>
      <c r="C1461" s="1" t="s">
        <v>6672</v>
      </c>
      <c r="D1461" s="1" t="s">
        <v>24</v>
      </c>
      <c r="E1461">
        <v>2025</v>
      </c>
      <c r="F1461" s="1" t="s">
        <v>939</v>
      </c>
      <c r="G1461" s="1" t="s">
        <v>4482</v>
      </c>
      <c r="H1461" s="1" t="s">
        <v>1618</v>
      </c>
      <c r="I1461" s="1" t="s">
        <v>1619</v>
      </c>
      <c r="J1461" s="1" t="s">
        <v>20</v>
      </c>
      <c r="K1461" s="3">
        <v>28.08</v>
      </c>
      <c r="L1461">
        <v>5</v>
      </c>
      <c r="M1461" s="3">
        <v>140.4</v>
      </c>
      <c r="N1461" s="1" t="s">
        <v>21</v>
      </c>
      <c r="O1461" s="1" t="s">
        <v>95</v>
      </c>
    </row>
    <row r="1462" spans="1:15" x14ac:dyDescent="0.3">
      <c r="A1462" s="1" t="s">
        <v>4483</v>
      </c>
      <c r="B1462" s="2">
        <v>45259</v>
      </c>
      <c r="C1462" s="1" t="s">
        <v>6670</v>
      </c>
      <c r="D1462" s="1" t="s">
        <v>54</v>
      </c>
      <c r="E1462">
        <v>2023</v>
      </c>
      <c r="F1462" s="1" t="s">
        <v>322</v>
      </c>
      <c r="G1462" s="1" t="s">
        <v>1397</v>
      </c>
      <c r="H1462" s="1" t="s">
        <v>2650</v>
      </c>
      <c r="I1462" s="1" t="s">
        <v>3822</v>
      </c>
      <c r="J1462" s="1" t="s">
        <v>70</v>
      </c>
      <c r="K1462" s="3">
        <v>48.39</v>
      </c>
      <c r="L1462">
        <v>4</v>
      </c>
      <c r="M1462" s="3">
        <v>193.56</v>
      </c>
      <c r="N1462" s="1" t="s">
        <v>88</v>
      </c>
      <c r="O1462" s="1" t="s">
        <v>22</v>
      </c>
    </row>
    <row r="1463" spans="1:15" x14ac:dyDescent="0.3">
      <c r="A1463" s="1" t="s">
        <v>4484</v>
      </c>
      <c r="B1463" s="2">
        <v>45849</v>
      </c>
      <c r="C1463" s="1" t="s">
        <v>6668</v>
      </c>
      <c r="D1463" s="1" t="s">
        <v>32</v>
      </c>
      <c r="E1463">
        <v>2025</v>
      </c>
      <c r="F1463" s="1" t="s">
        <v>295</v>
      </c>
      <c r="G1463" s="1" t="s">
        <v>3383</v>
      </c>
      <c r="H1463" s="1" t="s">
        <v>4485</v>
      </c>
      <c r="I1463" s="1" t="s">
        <v>4486</v>
      </c>
      <c r="J1463" s="1" t="s">
        <v>87</v>
      </c>
      <c r="K1463" s="3">
        <v>9.31</v>
      </c>
      <c r="L1463">
        <v>4</v>
      </c>
      <c r="M1463" s="3">
        <v>37.24</v>
      </c>
      <c r="N1463" s="1" t="s">
        <v>6669</v>
      </c>
      <c r="O1463" s="1" t="s">
        <v>44</v>
      </c>
    </row>
    <row r="1464" spans="1:15" x14ac:dyDescent="0.3">
      <c r="A1464" s="1" t="s">
        <v>4487</v>
      </c>
      <c r="B1464" s="2">
        <v>45516</v>
      </c>
      <c r="C1464" s="1" t="s">
        <v>6667</v>
      </c>
      <c r="D1464" s="1" t="s">
        <v>90</v>
      </c>
      <c r="E1464">
        <v>2024</v>
      </c>
      <c r="F1464" s="1" t="s">
        <v>648</v>
      </c>
      <c r="G1464" s="1" t="s">
        <v>649</v>
      </c>
      <c r="H1464" s="1" t="s">
        <v>171</v>
      </c>
      <c r="I1464" s="1" t="s">
        <v>172</v>
      </c>
      <c r="J1464" s="1" t="s">
        <v>20</v>
      </c>
      <c r="K1464" s="3">
        <v>7.38</v>
      </c>
      <c r="L1464">
        <v>4</v>
      </c>
      <c r="M1464" s="3">
        <v>29.52</v>
      </c>
      <c r="N1464" s="1" t="s">
        <v>29</v>
      </c>
      <c r="O1464" s="1" t="s">
        <v>193</v>
      </c>
    </row>
    <row r="1465" spans="1:15" x14ac:dyDescent="0.3">
      <c r="A1465" s="1" t="s">
        <v>4488</v>
      </c>
      <c r="B1465" s="2">
        <v>45342</v>
      </c>
      <c r="C1465" s="1" t="s">
        <v>6671</v>
      </c>
      <c r="D1465" s="1" t="s">
        <v>39</v>
      </c>
      <c r="E1465">
        <v>2024</v>
      </c>
      <c r="F1465" s="1" t="s">
        <v>139</v>
      </c>
      <c r="G1465" s="1" t="s">
        <v>4489</v>
      </c>
      <c r="H1465" s="1" t="s">
        <v>2025</v>
      </c>
      <c r="I1465" s="1" t="s">
        <v>2026</v>
      </c>
      <c r="J1465" s="1" t="s">
        <v>70</v>
      </c>
      <c r="K1465" s="3">
        <v>43.27</v>
      </c>
      <c r="L1465">
        <v>5</v>
      </c>
      <c r="M1465" s="3">
        <v>216.35</v>
      </c>
      <c r="N1465" s="1" t="s">
        <v>6669</v>
      </c>
      <c r="O1465" s="1" t="s">
        <v>22</v>
      </c>
    </row>
    <row r="1466" spans="1:15" x14ac:dyDescent="0.3">
      <c r="A1466" s="1" t="s">
        <v>4490</v>
      </c>
      <c r="B1466" s="2">
        <v>45358</v>
      </c>
      <c r="C1466" s="1" t="s">
        <v>6672</v>
      </c>
      <c r="D1466" s="1" t="s">
        <v>15</v>
      </c>
      <c r="E1466">
        <v>2024</v>
      </c>
      <c r="F1466" s="1" t="s">
        <v>829</v>
      </c>
      <c r="G1466" s="1" t="s">
        <v>3213</v>
      </c>
      <c r="H1466" s="1" t="s">
        <v>104</v>
      </c>
      <c r="I1466" s="1" t="s">
        <v>105</v>
      </c>
      <c r="J1466" s="1" t="s">
        <v>70</v>
      </c>
      <c r="K1466" s="3">
        <v>31.88</v>
      </c>
      <c r="L1466">
        <v>1</v>
      </c>
      <c r="M1466" s="3">
        <v>31.88</v>
      </c>
      <c r="N1466" s="1" t="s">
        <v>21</v>
      </c>
      <c r="O1466" s="1" t="s">
        <v>44</v>
      </c>
    </row>
    <row r="1467" spans="1:15" x14ac:dyDescent="0.3">
      <c r="A1467" s="1" t="s">
        <v>4491</v>
      </c>
      <c r="B1467" s="2">
        <v>45622</v>
      </c>
      <c r="C1467" s="1" t="s">
        <v>6671</v>
      </c>
      <c r="D1467" s="1" t="s">
        <v>54</v>
      </c>
      <c r="E1467">
        <v>2024</v>
      </c>
      <c r="F1467" s="1" t="s">
        <v>326</v>
      </c>
      <c r="G1467" s="1" t="s">
        <v>1851</v>
      </c>
      <c r="H1467" s="1" t="s">
        <v>4492</v>
      </c>
      <c r="I1467" s="1" t="s">
        <v>4493</v>
      </c>
      <c r="J1467" s="1" t="s">
        <v>87</v>
      </c>
      <c r="K1467" s="3">
        <v>40.29</v>
      </c>
      <c r="L1467">
        <v>2</v>
      </c>
      <c r="M1467" s="3">
        <v>80.58</v>
      </c>
      <c r="N1467" s="1" t="s">
        <v>21</v>
      </c>
      <c r="O1467" s="1" t="s">
        <v>95</v>
      </c>
    </row>
    <row r="1468" spans="1:15" x14ac:dyDescent="0.3">
      <c r="A1468" s="1" t="s">
        <v>4494</v>
      </c>
      <c r="B1468" s="2">
        <v>45598</v>
      </c>
      <c r="C1468" s="1" t="s">
        <v>6673</v>
      </c>
      <c r="D1468" s="1" t="s">
        <v>54</v>
      </c>
      <c r="E1468">
        <v>2024</v>
      </c>
      <c r="F1468" s="1" t="s">
        <v>1459</v>
      </c>
      <c r="G1468" s="1" t="s">
        <v>4495</v>
      </c>
      <c r="H1468" s="1" t="s">
        <v>2171</v>
      </c>
      <c r="I1468" s="1" t="s">
        <v>4445</v>
      </c>
      <c r="J1468" s="1" t="s">
        <v>51</v>
      </c>
      <c r="K1468" s="3">
        <v>12.02</v>
      </c>
      <c r="L1468">
        <v>5</v>
      </c>
      <c r="M1468" s="3">
        <v>60.1</v>
      </c>
      <c r="N1468" s="1" t="s">
        <v>21</v>
      </c>
      <c r="O1468" s="1" t="s">
        <v>22</v>
      </c>
    </row>
    <row r="1469" spans="1:15" x14ac:dyDescent="0.3">
      <c r="A1469" s="1" t="s">
        <v>4496</v>
      </c>
      <c r="B1469" s="2">
        <v>45774</v>
      </c>
      <c r="C1469" s="1" t="s">
        <v>6666</v>
      </c>
      <c r="D1469" s="1" t="s">
        <v>82</v>
      </c>
      <c r="E1469">
        <v>2025</v>
      </c>
      <c r="F1469" s="1" t="s">
        <v>2671</v>
      </c>
      <c r="G1469" s="1" t="s">
        <v>2672</v>
      </c>
      <c r="H1469" s="1" t="s">
        <v>3277</v>
      </c>
      <c r="I1469" s="1" t="s">
        <v>3278</v>
      </c>
      <c r="J1469" s="1" t="s">
        <v>70</v>
      </c>
      <c r="K1469" s="3">
        <v>15.29</v>
      </c>
      <c r="L1469">
        <v>2</v>
      </c>
      <c r="M1469" s="3">
        <v>30.58</v>
      </c>
      <c r="N1469" s="1" t="s">
        <v>6669</v>
      </c>
      <c r="O1469" s="1" t="s">
        <v>37</v>
      </c>
    </row>
    <row r="1470" spans="1:15" x14ac:dyDescent="0.3">
      <c r="A1470" s="1" t="s">
        <v>4497</v>
      </c>
      <c r="B1470" s="2">
        <v>45449</v>
      </c>
      <c r="C1470" s="1" t="s">
        <v>6672</v>
      </c>
      <c r="D1470" s="1" t="s">
        <v>24</v>
      </c>
      <c r="E1470">
        <v>2024</v>
      </c>
      <c r="F1470" s="1" t="s">
        <v>2380</v>
      </c>
      <c r="G1470" s="1" t="s">
        <v>2381</v>
      </c>
      <c r="H1470" s="1" t="s">
        <v>974</v>
      </c>
      <c r="I1470" s="1" t="s">
        <v>975</v>
      </c>
      <c r="J1470" s="1" t="s">
        <v>70</v>
      </c>
      <c r="K1470" s="3">
        <v>20.96</v>
      </c>
      <c r="L1470">
        <v>4</v>
      </c>
      <c r="M1470" s="3">
        <v>83.84</v>
      </c>
      <c r="N1470" s="1" t="s">
        <v>6669</v>
      </c>
      <c r="O1470" s="1" t="s">
        <v>37</v>
      </c>
    </row>
    <row r="1471" spans="1:15" x14ac:dyDescent="0.3">
      <c r="A1471" s="1" t="s">
        <v>4498</v>
      </c>
      <c r="B1471" s="2">
        <v>45098</v>
      </c>
      <c r="C1471" s="1" t="s">
        <v>6670</v>
      </c>
      <c r="D1471" s="1" t="s">
        <v>24</v>
      </c>
      <c r="E1471">
        <v>2023</v>
      </c>
      <c r="F1471" s="1" t="s">
        <v>76</v>
      </c>
      <c r="G1471" s="1" t="s">
        <v>341</v>
      </c>
      <c r="H1471" s="1" t="s">
        <v>1410</v>
      </c>
      <c r="I1471" s="1" t="s">
        <v>1411</v>
      </c>
      <c r="J1471" s="1" t="s">
        <v>70</v>
      </c>
      <c r="K1471" s="3">
        <v>22.84</v>
      </c>
      <c r="L1471">
        <v>2</v>
      </c>
      <c r="M1471" s="3">
        <v>45.68</v>
      </c>
      <c r="N1471" s="1" t="s">
        <v>88</v>
      </c>
      <c r="O1471" s="1" t="s">
        <v>52</v>
      </c>
    </row>
    <row r="1472" spans="1:15" x14ac:dyDescent="0.3">
      <c r="A1472" s="1" t="s">
        <v>4499</v>
      </c>
      <c r="B1472" s="2">
        <v>45597</v>
      </c>
      <c r="C1472" s="1" t="s">
        <v>6668</v>
      </c>
      <c r="D1472" s="1" t="s">
        <v>54</v>
      </c>
      <c r="E1472">
        <v>2024</v>
      </c>
      <c r="F1472" s="1" t="s">
        <v>1840</v>
      </c>
      <c r="G1472" s="1" t="s">
        <v>1841</v>
      </c>
      <c r="H1472" s="1" t="s">
        <v>623</v>
      </c>
      <c r="I1472" s="1" t="s">
        <v>624</v>
      </c>
      <c r="J1472" s="1" t="s">
        <v>20</v>
      </c>
      <c r="K1472" s="3">
        <v>49.17</v>
      </c>
      <c r="L1472">
        <v>1</v>
      </c>
      <c r="M1472" s="3">
        <v>49.17</v>
      </c>
      <c r="N1472" s="1" t="s">
        <v>6669</v>
      </c>
      <c r="O1472" s="1" t="s">
        <v>37</v>
      </c>
    </row>
    <row r="1473" spans="1:15" x14ac:dyDescent="0.3">
      <c r="A1473" s="1" t="s">
        <v>4500</v>
      </c>
      <c r="B1473" s="2">
        <v>45305</v>
      </c>
      <c r="C1473" s="1" t="s">
        <v>6666</v>
      </c>
      <c r="D1473" s="1" t="s">
        <v>210</v>
      </c>
      <c r="E1473">
        <v>2024</v>
      </c>
      <c r="F1473" s="1" t="s">
        <v>750</v>
      </c>
      <c r="G1473" s="1" t="s">
        <v>4501</v>
      </c>
      <c r="H1473" s="1" t="s">
        <v>2527</v>
      </c>
      <c r="I1473" s="1" t="s">
        <v>4502</v>
      </c>
      <c r="J1473" s="1" t="s">
        <v>51</v>
      </c>
      <c r="K1473" s="3">
        <v>22.94</v>
      </c>
      <c r="L1473">
        <v>4</v>
      </c>
      <c r="M1473" s="3">
        <v>91.76</v>
      </c>
      <c r="N1473" s="1" t="s">
        <v>29</v>
      </c>
      <c r="O1473" s="1" t="s">
        <v>44</v>
      </c>
    </row>
    <row r="1474" spans="1:15" x14ac:dyDescent="0.3">
      <c r="A1474" s="1" t="s">
        <v>4503</v>
      </c>
      <c r="B1474" s="2">
        <v>45855</v>
      </c>
      <c r="C1474" s="1" t="s">
        <v>6672</v>
      </c>
      <c r="D1474" s="1" t="s">
        <v>32</v>
      </c>
      <c r="E1474">
        <v>2025</v>
      </c>
      <c r="F1474" s="1" t="s">
        <v>4028</v>
      </c>
      <c r="G1474" s="1" t="s">
        <v>4029</v>
      </c>
      <c r="H1474" s="1" t="s">
        <v>4504</v>
      </c>
      <c r="I1474" s="1" t="s">
        <v>4505</v>
      </c>
      <c r="J1474" s="1" t="s">
        <v>20</v>
      </c>
      <c r="K1474" s="3">
        <v>40.619999999999997</v>
      </c>
      <c r="L1474">
        <v>4</v>
      </c>
      <c r="M1474" s="3">
        <v>162.47999999999999</v>
      </c>
      <c r="N1474" s="1" t="s">
        <v>21</v>
      </c>
      <c r="O1474" s="1" t="s">
        <v>193</v>
      </c>
    </row>
    <row r="1475" spans="1:15" x14ac:dyDescent="0.3">
      <c r="A1475" s="1" t="s">
        <v>4506</v>
      </c>
      <c r="B1475" s="2">
        <v>45626</v>
      </c>
      <c r="C1475" s="1" t="s">
        <v>6673</v>
      </c>
      <c r="D1475" s="1" t="s">
        <v>54</v>
      </c>
      <c r="E1475">
        <v>2024</v>
      </c>
      <c r="F1475" s="1" t="s">
        <v>658</v>
      </c>
      <c r="G1475" s="1" t="s">
        <v>4507</v>
      </c>
      <c r="H1475" s="1" t="s">
        <v>1848</v>
      </c>
      <c r="I1475" s="1" t="s">
        <v>1849</v>
      </c>
      <c r="J1475" s="1" t="s">
        <v>70</v>
      </c>
      <c r="K1475" s="3">
        <v>11.69</v>
      </c>
      <c r="L1475">
        <v>3</v>
      </c>
      <c r="M1475" s="3">
        <v>35.07</v>
      </c>
      <c r="N1475" s="1" t="s">
        <v>21</v>
      </c>
      <c r="O1475" s="1" t="s">
        <v>22</v>
      </c>
    </row>
    <row r="1476" spans="1:15" x14ac:dyDescent="0.3">
      <c r="A1476" s="1" t="s">
        <v>4508</v>
      </c>
      <c r="B1476" s="2">
        <v>45473</v>
      </c>
      <c r="C1476" s="1" t="s">
        <v>6666</v>
      </c>
      <c r="D1476" s="1" t="s">
        <v>24</v>
      </c>
      <c r="E1476">
        <v>2024</v>
      </c>
      <c r="F1476" s="1" t="s">
        <v>3106</v>
      </c>
      <c r="G1476" s="1" t="s">
        <v>3107</v>
      </c>
      <c r="H1476" s="1" t="s">
        <v>1158</v>
      </c>
      <c r="I1476" s="1" t="s">
        <v>3448</v>
      </c>
      <c r="J1476" s="1" t="s">
        <v>70</v>
      </c>
      <c r="K1476" s="3">
        <v>19.43</v>
      </c>
      <c r="L1476">
        <v>4</v>
      </c>
      <c r="M1476" s="3">
        <v>77.72</v>
      </c>
      <c r="N1476" s="1" t="s">
        <v>6669</v>
      </c>
      <c r="O1476" s="1" t="s">
        <v>22</v>
      </c>
    </row>
    <row r="1477" spans="1:15" x14ac:dyDescent="0.3">
      <c r="A1477" s="1" t="s">
        <v>4509</v>
      </c>
      <c r="B1477" s="2">
        <v>45387</v>
      </c>
      <c r="C1477" s="1" t="s">
        <v>6668</v>
      </c>
      <c r="D1477" s="1" t="s">
        <v>82</v>
      </c>
      <c r="E1477">
        <v>2024</v>
      </c>
      <c r="F1477" s="1" t="s">
        <v>4510</v>
      </c>
      <c r="G1477" s="1" t="s">
        <v>4511</v>
      </c>
      <c r="H1477" s="1" t="s">
        <v>4189</v>
      </c>
      <c r="I1477" s="1" t="s">
        <v>4190</v>
      </c>
      <c r="J1477" s="1" t="s">
        <v>70</v>
      </c>
      <c r="K1477" s="3">
        <v>48.23</v>
      </c>
      <c r="L1477">
        <v>1</v>
      </c>
      <c r="M1477" s="3">
        <v>48.23</v>
      </c>
      <c r="N1477" s="1" t="s">
        <v>29</v>
      </c>
      <c r="O1477" s="1" t="s">
        <v>22</v>
      </c>
    </row>
    <row r="1478" spans="1:15" x14ac:dyDescent="0.3">
      <c r="A1478" s="1" t="s">
        <v>4512</v>
      </c>
      <c r="B1478" s="2">
        <v>44968</v>
      </c>
      <c r="C1478" s="1" t="s">
        <v>6673</v>
      </c>
      <c r="D1478" s="1" t="s">
        <v>39</v>
      </c>
      <c r="E1478">
        <v>2023</v>
      </c>
      <c r="F1478" s="1" t="s">
        <v>939</v>
      </c>
      <c r="G1478" s="1" t="s">
        <v>1893</v>
      </c>
      <c r="H1478" s="1" t="s">
        <v>393</v>
      </c>
      <c r="I1478" s="1" t="s">
        <v>394</v>
      </c>
      <c r="J1478" s="1" t="s">
        <v>51</v>
      </c>
      <c r="K1478" s="3">
        <v>35.159999999999997</v>
      </c>
      <c r="L1478">
        <v>3</v>
      </c>
      <c r="M1478" s="3">
        <v>105.48</v>
      </c>
      <c r="N1478" s="1" t="s">
        <v>6669</v>
      </c>
      <c r="O1478" s="1" t="s">
        <v>80</v>
      </c>
    </row>
    <row r="1479" spans="1:15" x14ac:dyDescent="0.3">
      <c r="A1479" s="1" t="s">
        <v>4513</v>
      </c>
      <c r="B1479" s="2">
        <v>45295</v>
      </c>
      <c r="C1479" s="1" t="s">
        <v>6672</v>
      </c>
      <c r="D1479" s="1" t="s">
        <v>210</v>
      </c>
      <c r="E1479">
        <v>2024</v>
      </c>
      <c r="F1479" s="1" t="s">
        <v>205</v>
      </c>
      <c r="G1479" s="1" t="s">
        <v>1574</v>
      </c>
      <c r="H1479" s="1" t="s">
        <v>598</v>
      </c>
      <c r="I1479" s="1" t="s">
        <v>2432</v>
      </c>
      <c r="J1479" s="1" t="s">
        <v>87</v>
      </c>
      <c r="K1479" s="3">
        <v>40.61</v>
      </c>
      <c r="L1479">
        <v>2</v>
      </c>
      <c r="M1479" s="3">
        <v>81.22</v>
      </c>
      <c r="N1479" s="1" t="s">
        <v>21</v>
      </c>
      <c r="O1479" s="1" t="s">
        <v>193</v>
      </c>
    </row>
    <row r="1480" spans="1:15" x14ac:dyDescent="0.3">
      <c r="A1480" s="1" t="s">
        <v>4514</v>
      </c>
      <c r="B1480" s="2">
        <v>45498</v>
      </c>
      <c r="C1480" s="1" t="s">
        <v>6672</v>
      </c>
      <c r="D1480" s="1" t="s">
        <v>32</v>
      </c>
      <c r="E1480">
        <v>2024</v>
      </c>
      <c r="F1480" s="1" t="s">
        <v>2855</v>
      </c>
      <c r="G1480" s="1" t="s">
        <v>2856</v>
      </c>
      <c r="H1480" s="1" t="s">
        <v>1959</v>
      </c>
      <c r="I1480" s="1" t="s">
        <v>4515</v>
      </c>
      <c r="J1480" s="1" t="s">
        <v>87</v>
      </c>
      <c r="K1480" s="3">
        <v>10.25</v>
      </c>
      <c r="L1480">
        <v>5</v>
      </c>
      <c r="M1480" s="3">
        <v>51.25</v>
      </c>
      <c r="N1480" s="1" t="s">
        <v>88</v>
      </c>
      <c r="O1480" s="1" t="s">
        <v>37</v>
      </c>
    </row>
    <row r="1481" spans="1:15" x14ac:dyDescent="0.3">
      <c r="A1481" s="1" t="s">
        <v>4516</v>
      </c>
      <c r="B1481" s="2">
        <v>45621</v>
      </c>
      <c r="C1481" s="1" t="s">
        <v>6667</v>
      </c>
      <c r="D1481" s="1" t="s">
        <v>54</v>
      </c>
      <c r="E1481">
        <v>2024</v>
      </c>
      <c r="F1481" s="1" t="s">
        <v>358</v>
      </c>
      <c r="G1481" s="1" t="s">
        <v>2132</v>
      </c>
      <c r="H1481" s="1" t="s">
        <v>1210</v>
      </c>
      <c r="I1481" s="1" t="s">
        <v>1211</v>
      </c>
      <c r="J1481" s="1" t="s">
        <v>20</v>
      </c>
      <c r="K1481" s="3">
        <v>7.78</v>
      </c>
      <c r="L1481">
        <v>5</v>
      </c>
      <c r="M1481" s="3">
        <v>38.9</v>
      </c>
      <c r="N1481" s="1" t="s">
        <v>21</v>
      </c>
      <c r="O1481" s="1" t="s">
        <v>30</v>
      </c>
    </row>
    <row r="1482" spans="1:15" x14ac:dyDescent="0.3">
      <c r="A1482" s="1" t="s">
        <v>4517</v>
      </c>
      <c r="B1482" s="2">
        <v>45200</v>
      </c>
      <c r="C1482" s="1" t="s">
        <v>6666</v>
      </c>
      <c r="D1482" s="1" t="s">
        <v>133</v>
      </c>
      <c r="E1482">
        <v>2023</v>
      </c>
      <c r="F1482" s="1" t="s">
        <v>1176</v>
      </c>
      <c r="G1482" s="1" t="s">
        <v>1177</v>
      </c>
      <c r="H1482" s="1" t="s">
        <v>554</v>
      </c>
      <c r="I1482" s="1" t="s">
        <v>4518</v>
      </c>
      <c r="J1482" s="1" t="s">
        <v>20</v>
      </c>
      <c r="K1482" s="3">
        <v>6.12</v>
      </c>
      <c r="L1482">
        <v>3</v>
      </c>
      <c r="M1482" s="3">
        <v>18.36</v>
      </c>
      <c r="N1482" s="1" t="s">
        <v>6669</v>
      </c>
      <c r="O1482" s="1" t="s">
        <v>52</v>
      </c>
    </row>
    <row r="1483" spans="1:15" x14ac:dyDescent="0.3">
      <c r="A1483" s="1" t="s">
        <v>4519</v>
      </c>
      <c r="B1483" s="2">
        <v>45243</v>
      </c>
      <c r="C1483" s="1" t="s">
        <v>6667</v>
      </c>
      <c r="D1483" s="1" t="s">
        <v>54</v>
      </c>
      <c r="E1483">
        <v>2023</v>
      </c>
      <c r="F1483" s="1" t="s">
        <v>139</v>
      </c>
      <c r="G1483" s="1" t="s">
        <v>4489</v>
      </c>
      <c r="H1483" s="1" t="s">
        <v>950</v>
      </c>
      <c r="I1483" s="1" t="s">
        <v>3617</v>
      </c>
      <c r="J1483" s="1" t="s">
        <v>51</v>
      </c>
      <c r="K1483" s="3">
        <v>45.59</v>
      </c>
      <c r="L1483">
        <v>1</v>
      </c>
      <c r="M1483" s="3">
        <v>45.59</v>
      </c>
      <c r="N1483" s="1" t="s">
        <v>29</v>
      </c>
      <c r="O1483" s="1" t="s">
        <v>22</v>
      </c>
    </row>
    <row r="1484" spans="1:15" x14ac:dyDescent="0.3">
      <c r="A1484" s="1" t="s">
        <v>4520</v>
      </c>
      <c r="B1484" s="2">
        <v>45280</v>
      </c>
      <c r="C1484" s="1" t="s">
        <v>6670</v>
      </c>
      <c r="D1484" s="1" t="s">
        <v>107</v>
      </c>
      <c r="E1484">
        <v>2023</v>
      </c>
      <c r="F1484" s="1" t="s">
        <v>1259</v>
      </c>
      <c r="G1484" s="1" t="s">
        <v>4521</v>
      </c>
      <c r="H1484" s="1" t="s">
        <v>136</v>
      </c>
      <c r="I1484" s="1" t="s">
        <v>137</v>
      </c>
      <c r="J1484" s="1" t="s">
        <v>20</v>
      </c>
      <c r="K1484" s="3">
        <v>37.68</v>
      </c>
      <c r="L1484">
        <v>3</v>
      </c>
      <c r="M1484" s="3">
        <v>113.04</v>
      </c>
      <c r="N1484" s="1" t="s">
        <v>29</v>
      </c>
      <c r="O1484" s="1" t="s">
        <v>37</v>
      </c>
    </row>
    <row r="1485" spans="1:15" x14ac:dyDescent="0.3">
      <c r="A1485" s="1" t="s">
        <v>4522</v>
      </c>
      <c r="B1485" s="2">
        <v>45365</v>
      </c>
      <c r="C1485" s="1" t="s">
        <v>6672</v>
      </c>
      <c r="D1485" s="1" t="s">
        <v>15</v>
      </c>
      <c r="E1485">
        <v>2024</v>
      </c>
      <c r="F1485" s="1" t="s">
        <v>1215</v>
      </c>
      <c r="G1485" s="1" t="s">
        <v>1977</v>
      </c>
      <c r="H1485" s="1" t="s">
        <v>3253</v>
      </c>
      <c r="I1485" s="1" t="s">
        <v>3254</v>
      </c>
      <c r="J1485" s="1" t="s">
        <v>51</v>
      </c>
      <c r="K1485" s="3">
        <v>22.41</v>
      </c>
      <c r="L1485">
        <v>5</v>
      </c>
      <c r="M1485" s="3">
        <v>112.05</v>
      </c>
      <c r="N1485" s="1" t="s">
        <v>29</v>
      </c>
      <c r="O1485" s="1" t="s">
        <v>37</v>
      </c>
    </row>
    <row r="1486" spans="1:15" x14ac:dyDescent="0.3">
      <c r="A1486" s="1" t="s">
        <v>4523</v>
      </c>
      <c r="B1486" s="2">
        <v>45214</v>
      </c>
      <c r="C1486" s="1" t="s">
        <v>6666</v>
      </c>
      <c r="D1486" s="1" t="s">
        <v>133</v>
      </c>
      <c r="E1486">
        <v>2023</v>
      </c>
      <c r="F1486" s="1" t="s">
        <v>1114</v>
      </c>
      <c r="G1486" s="1" t="s">
        <v>4524</v>
      </c>
      <c r="H1486" s="1" t="s">
        <v>2969</v>
      </c>
      <c r="I1486" s="1" t="s">
        <v>4525</v>
      </c>
      <c r="J1486" s="1" t="s">
        <v>51</v>
      </c>
      <c r="K1486" s="3">
        <v>49.73</v>
      </c>
      <c r="L1486">
        <v>5</v>
      </c>
      <c r="M1486" s="3">
        <v>248.65</v>
      </c>
      <c r="N1486" s="1" t="s">
        <v>88</v>
      </c>
      <c r="O1486" s="1" t="s">
        <v>37</v>
      </c>
    </row>
    <row r="1487" spans="1:15" x14ac:dyDescent="0.3">
      <c r="A1487" s="1" t="s">
        <v>4526</v>
      </c>
      <c r="B1487" s="2">
        <v>45442</v>
      </c>
      <c r="C1487" s="1" t="s">
        <v>6672</v>
      </c>
      <c r="D1487" s="1" t="s">
        <v>46</v>
      </c>
      <c r="E1487">
        <v>2024</v>
      </c>
      <c r="F1487" s="1" t="s">
        <v>2146</v>
      </c>
      <c r="G1487" s="1" t="s">
        <v>2564</v>
      </c>
      <c r="H1487" s="1" t="s">
        <v>4527</v>
      </c>
      <c r="I1487" s="1" t="s">
        <v>4528</v>
      </c>
      <c r="J1487" s="1" t="s">
        <v>87</v>
      </c>
      <c r="K1487" s="3">
        <v>40.119999999999997</v>
      </c>
      <c r="L1487">
        <v>3</v>
      </c>
      <c r="M1487" s="3">
        <v>120.36</v>
      </c>
      <c r="N1487" s="1" t="s">
        <v>29</v>
      </c>
      <c r="O1487" s="1" t="s">
        <v>52</v>
      </c>
    </row>
    <row r="1488" spans="1:15" x14ac:dyDescent="0.3">
      <c r="A1488" s="1" t="s">
        <v>4529</v>
      </c>
      <c r="B1488" s="2">
        <v>45197</v>
      </c>
      <c r="C1488" s="1" t="s">
        <v>6672</v>
      </c>
      <c r="D1488" s="1" t="s">
        <v>60</v>
      </c>
      <c r="E1488">
        <v>2023</v>
      </c>
      <c r="F1488" s="1" t="s">
        <v>1235</v>
      </c>
      <c r="G1488" s="1" t="s">
        <v>1576</v>
      </c>
      <c r="H1488" s="1" t="s">
        <v>1071</v>
      </c>
      <c r="I1488" s="1" t="s">
        <v>1072</v>
      </c>
      <c r="J1488" s="1" t="s">
        <v>20</v>
      </c>
      <c r="K1488" s="3">
        <v>41.06</v>
      </c>
      <c r="L1488">
        <v>2</v>
      </c>
      <c r="M1488" s="3">
        <v>82.12</v>
      </c>
      <c r="N1488" s="1" t="s">
        <v>88</v>
      </c>
      <c r="O1488" s="1" t="s">
        <v>30</v>
      </c>
    </row>
    <row r="1489" spans="1:15" x14ac:dyDescent="0.3">
      <c r="A1489" s="1" t="s">
        <v>4530</v>
      </c>
      <c r="B1489" s="2">
        <v>45044</v>
      </c>
      <c r="C1489" s="1" t="s">
        <v>6668</v>
      </c>
      <c r="D1489" s="1" t="s">
        <v>82</v>
      </c>
      <c r="E1489">
        <v>2023</v>
      </c>
      <c r="F1489" s="1" t="s">
        <v>499</v>
      </c>
      <c r="G1489" s="1" t="s">
        <v>500</v>
      </c>
      <c r="H1489" s="1" t="s">
        <v>1825</v>
      </c>
      <c r="I1489" s="1" t="s">
        <v>4358</v>
      </c>
      <c r="J1489" s="1" t="s">
        <v>20</v>
      </c>
      <c r="K1489" s="3">
        <v>40.96</v>
      </c>
      <c r="L1489">
        <v>3</v>
      </c>
      <c r="M1489" s="3">
        <v>122.88</v>
      </c>
      <c r="N1489" s="1" t="s">
        <v>29</v>
      </c>
      <c r="O1489" s="1" t="s">
        <v>37</v>
      </c>
    </row>
    <row r="1490" spans="1:15" x14ac:dyDescent="0.3">
      <c r="A1490" s="1" t="s">
        <v>4531</v>
      </c>
      <c r="B1490" s="2">
        <v>44962</v>
      </c>
      <c r="C1490" s="1" t="s">
        <v>6666</v>
      </c>
      <c r="D1490" s="1" t="s">
        <v>39</v>
      </c>
      <c r="E1490">
        <v>2023</v>
      </c>
      <c r="F1490" s="1" t="s">
        <v>285</v>
      </c>
      <c r="G1490" s="1" t="s">
        <v>286</v>
      </c>
      <c r="H1490" s="1" t="s">
        <v>78</v>
      </c>
      <c r="I1490" s="1" t="s">
        <v>79</v>
      </c>
      <c r="J1490" s="1" t="s">
        <v>70</v>
      </c>
      <c r="K1490" s="3">
        <v>36.17</v>
      </c>
      <c r="L1490">
        <v>1</v>
      </c>
      <c r="M1490" s="3">
        <v>36.17</v>
      </c>
      <c r="N1490" s="1" t="s">
        <v>21</v>
      </c>
      <c r="O1490" s="1" t="s">
        <v>80</v>
      </c>
    </row>
    <row r="1491" spans="1:15" x14ac:dyDescent="0.3">
      <c r="A1491" s="1" t="s">
        <v>4532</v>
      </c>
      <c r="B1491" s="2">
        <v>45126</v>
      </c>
      <c r="C1491" s="1" t="s">
        <v>6670</v>
      </c>
      <c r="D1491" s="1" t="s">
        <v>32</v>
      </c>
      <c r="E1491">
        <v>2023</v>
      </c>
      <c r="F1491" s="1" t="s">
        <v>4533</v>
      </c>
      <c r="G1491" s="1" t="s">
        <v>4534</v>
      </c>
      <c r="H1491" s="1" t="s">
        <v>2382</v>
      </c>
      <c r="I1491" s="1" t="s">
        <v>4535</v>
      </c>
      <c r="J1491" s="1" t="s">
        <v>87</v>
      </c>
      <c r="K1491" s="3">
        <v>14.91</v>
      </c>
      <c r="L1491">
        <v>5</v>
      </c>
      <c r="M1491" s="3">
        <v>74.55</v>
      </c>
      <c r="N1491" s="1" t="s">
        <v>6669</v>
      </c>
      <c r="O1491" s="1" t="s">
        <v>44</v>
      </c>
    </row>
    <row r="1492" spans="1:15" x14ac:dyDescent="0.3">
      <c r="A1492" s="1" t="s">
        <v>4536</v>
      </c>
      <c r="B1492" s="2">
        <v>45492</v>
      </c>
      <c r="C1492" s="1" t="s">
        <v>6668</v>
      </c>
      <c r="D1492" s="1" t="s">
        <v>32</v>
      </c>
      <c r="E1492">
        <v>2024</v>
      </c>
      <c r="F1492" s="1" t="s">
        <v>189</v>
      </c>
      <c r="G1492" s="1" t="s">
        <v>190</v>
      </c>
      <c r="H1492" s="1" t="s">
        <v>2174</v>
      </c>
      <c r="I1492" s="1" t="s">
        <v>3048</v>
      </c>
      <c r="J1492" s="1" t="s">
        <v>51</v>
      </c>
      <c r="K1492" s="3">
        <v>16.43</v>
      </c>
      <c r="L1492">
        <v>1</v>
      </c>
      <c r="M1492" s="3">
        <v>16.43</v>
      </c>
      <c r="N1492" s="1" t="s">
        <v>21</v>
      </c>
      <c r="O1492" s="1" t="s">
        <v>44</v>
      </c>
    </row>
    <row r="1493" spans="1:15" x14ac:dyDescent="0.3">
      <c r="A1493" s="1" t="s">
        <v>4537</v>
      </c>
      <c r="B1493" s="2">
        <v>45718</v>
      </c>
      <c r="C1493" s="1" t="s">
        <v>6666</v>
      </c>
      <c r="D1493" s="1" t="s">
        <v>15</v>
      </c>
      <c r="E1493">
        <v>2025</v>
      </c>
      <c r="F1493" s="1" t="s">
        <v>2099</v>
      </c>
      <c r="G1493" s="1" t="s">
        <v>2995</v>
      </c>
      <c r="H1493" s="1" t="s">
        <v>120</v>
      </c>
      <c r="I1493" s="1" t="s">
        <v>121</v>
      </c>
      <c r="J1493" s="1" t="s">
        <v>51</v>
      </c>
      <c r="K1493" s="3">
        <v>33.79</v>
      </c>
      <c r="L1493">
        <v>4</v>
      </c>
      <c r="M1493" s="3">
        <v>135.16</v>
      </c>
      <c r="N1493" s="1" t="s">
        <v>6669</v>
      </c>
      <c r="O1493" s="1" t="s">
        <v>80</v>
      </c>
    </row>
    <row r="1494" spans="1:15" x14ac:dyDescent="0.3">
      <c r="A1494" s="1" t="s">
        <v>4538</v>
      </c>
      <c r="B1494" s="2">
        <v>45660</v>
      </c>
      <c r="C1494" s="1" t="s">
        <v>6668</v>
      </c>
      <c r="D1494" s="1" t="s">
        <v>210</v>
      </c>
      <c r="E1494">
        <v>2025</v>
      </c>
      <c r="F1494" s="1" t="s">
        <v>3358</v>
      </c>
      <c r="G1494" s="1" t="s">
        <v>3359</v>
      </c>
      <c r="H1494" s="1" t="s">
        <v>1012</v>
      </c>
      <c r="I1494" s="1" t="s">
        <v>2322</v>
      </c>
      <c r="J1494" s="1" t="s">
        <v>87</v>
      </c>
      <c r="K1494" s="3">
        <v>9.26</v>
      </c>
      <c r="L1494">
        <v>3</v>
      </c>
      <c r="M1494" s="3">
        <v>27.78</v>
      </c>
      <c r="N1494" s="1" t="s">
        <v>29</v>
      </c>
      <c r="O1494" s="1" t="s">
        <v>37</v>
      </c>
    </row>
    <row r="1495" spans="1:15" x14ac:dyDescent="0.3">
      <c r="A1495" s="1" t="s">
        <v>4539</v>
      </c>
      <c r="B1495" s="2">
        <v>45446</v>
      </c>
      <c r="C1495" s="1" t="s">
        <v>6667</v>
      </c>
      <c r="D1495" s="1" t="s">
        <v>24</v>
      </c>
      <c r="E1495">
        <v>2024</v>
      </c>
      <c r="F1495" s="1" t="s">
        <v>3958</v>
      </c>
      <c r="G1495" s="1" t="s">
        <v>3959</v>
      </c>
      <c r="H1495" s="1" t="s">
        <v>2658</v>
      </c>
      <c r="I1495" s="1" t="s">
        <v>2659</v>
      </c>
      <c r="J1495" s="1" t="s">
        <v>20</v>
      </c>
      <c r="K1495" s="3">
        <v>5.75</v>
      </c>
      <c r="L1495">
        <v>3</v>
      </c>
      <c r="M1495" s="3">
        <v>17.25</v>
      </c>
      <c r="N1495" s="1" t="s">
        <v>21</v>
      </c>
      <c r="O1495" s="1" t="s">
        <v>193</v>
      </c>
    </row>
    <row r="1496" spans="1:15" x14ac:dyDescent="0.3">
      <c r="A1496" s="1" t="s">
        <v>4540</v>
      </c>
      <c r="B1496" s="2">
        <v>45257</v>
      </c>
      <c r="C1496" s="1" t="s">
        <v>6667</v>
      </c>
      <c r="D1496" s="1" t="s">
        <v>54</v>
      </c>
      <c r="E1496">
        <v>2023</v>
      </c>
      <c r="F1496" s="1" t="s">
        <v>2317</v>
      </c>
      <c r="G1496" s="1" t="s">
        <v>2318</v>
      </c>
      <c r="H1496" s="1" t="s">
        <v>4541</v>
      </c>
      <c r="I1496" s="1" t="s">
        <v>4542</v>
      </c>
      <c r="J1496" s="1" t="s">
        <v>87</v>
      </c>
      <c r="K1496" s="3">
        <v>6.74</v>
      </c>
      <c r="L1496">
        <v>1</v>
      </c>
      <c r="M1496" s="3">
        <v>6.74</v>
      </c>
      <c r="N1496" s="1" t="s">
        <v>21</v>
      </c>
      <c r="O1496" s="1" t="s">
        <v>193</v>
      </c>
    </row>
    <row r="1497" spans="1:15" x14ac:dyDescent="0.3">
      <c r="A1497" s="1" t="s">
        <v>4543</v>
      </c>
      <c r="B1497" s="2">
        <v>45469</v>
      </c>
      <c r="C1497" s="1" t="s">
        <v>6670</v>
      </c>
      <c r="D1497" s="1" t="s">
        <v>24</v>
      </c>
      <c r="E1497">
        <v>2024</v>
      </c>
      <c r="F1497" s="1" t="s">
        <v>1230</v>
      </c>
      <c r="G1497" s="1" t="s">
        <v>1231</v>
      </c>
      <c r="H1497" s="1" t="s">
        <v>1436</v>
      </c>
      <c r="I1497" s="1" t="s">
        <v>4544</v>
      </c>
      <c r="J1497" s="1" t="s">
        <v>87</v>
      </c>
      <c r="K1497" s="3">
        <v>39.72</v>
      </c>
      <c r="L1497">
        <v>2</v>
      </c>
      <c r="M1497" s="3">
        <v>79.44</v>
      </c>
      <c r="N1497" s="1" t="s">
        <v>21</v>
      </c>
      <c r="O1497" s="1" t="s">
        <v>44</v>
      </c>
    </row>
    <row r="1498" spans="1:15" x14ac:dyDescent="0.3">
      <c r="A1498" s="1" t="s">
        <v>4545</v>
      </c>
      <c r="B1498" s="2">
        <v>45483</v>
      </c>
      <c r="C1498" s="1" t="s">
        <v>6670</v>
      </c>
      <c r="D1498" s="1" t="s">
        <v>32</v>
      </c>
      <c r="E1498">
        <v>2024</v>
      </c>
      <c r="F1498" s="1" t="s">
        <v>4546</v>
      </c>
      <c r="G1498" s="1" t="s">
        <v>4547</v>
      </c>
      <c r="H1498" s="1" t="s">
        <v>1205</v>
      </c>
      <c r="I1498" s="1" t="s">
        <v>4548</v>
      </c>
      <c r="J1498" s="1" t="s">
        <v>87</v>
      </c>
      <c r="K1498" s="3">
        <v>32.69</v>
      </c>
      <c r="L1498">
        <v>2</v>
      </c>
      <c r="M1498" s="3">
        <v>65.38</v>
      </c>
      <c r="N1498" s="1" t="s">
        <v>29</v>
      </c>
      <c r="O1498" s="1" t="s">
        <v>22</v>
      </c>
    </row>
    <row r="1499" spans="1:15" x14ac:dyDescent="0.3">
      <c r="A1499" s="1" t="s">
        <v>4549</v>
      </c>
      <c r="B1499" s="2">
        <v>45224</v>
      </c>
      <c r="C1499" s="1" t="s">
        <v>6670</v>
      </c>
      <c r="D1499" s="1" t="s">
        <v>133</v>
      </c>
      <c r="E1499">
        <v>2023</v>
      </c>
      <c r="F1499" s="1" t="s">
        <v>2761</v>
      </c>
      <c r="G1499" s="1" t="s">
        <v>2803</v>
      </c>
      <c r="H1499" s="1" t="s">
        <v>2872</v>
      </c>
      <c r="I1499" s="1" t="s">
        <v>4550</v>
      </c>
      <c r="J1499" s="1" t="s">
        <v>70</v>
      </c>
      <c r="K1499" s="3">
        <v>31.66</v>
      </c>
      <c r="L1499">
        <v>2</v>
      </c>
      <c r="M1499" s="3">
        <v>63.32</v>
      </c>
      <c r="N1499" s="1" t="s">
        <v>6669</v>
      </c>
      <c r="O1499" s="1" t="s">
        <v>44</v>
      </c>
    </row>
    <row r="1500" spans="1:15" x14ac:dyDescent="0.3">
      <c r="A1500" s="1" t="s">
        <v>4551</v>
      </c>
      <c r="B1500" s="2">
        <v>44949</v>
      </c>
      <c r="C1500" s="1" t="s">
        <v>6667</v>
      </c>
      <c r="D1500" s="1" t="s">
        <v>210</v>
      </c>
      <c r="E1500">
        <v>2023</v>
      </c>
      <c r="F1500" s="1" t="s">
        <v>2761</v>
      </c>
      <c r="G1500" s="1" t="s">
        <v>2803</v>
      </c>
      <c r="H1500" s="1" t="s">
        <v>1890</v>
      </c>
      <c r="I1500" s="1" t="s">
        <v>1891</v>
      </c>
      <c r="J1500" s="1" t="s">
        <v>20</v>
      </c>
      <c r="K1500" s="3">
        <v>20.8</v>
      </c>
      <c r="L1500">
        <v>5</v>
      </c>
      <c r="M1500" s="3">
        <v>104</v>
      </c>
      <c r="N1500" s="1" t="s">
        <v>6669</v>
      </c>
      <c r="O1500" s="1" t="s">
        <v>95</v>
      </c>
    </row>
    <row r="1501" spans="1:15" x14ac:dyDescent="0.3">
      <c r="A1501" s="1" t="s">
        <v>4552</v>
      </c>
      <c r="B1501" s="2">
        <v>45320</v>
      </c>
      <c r="C1501" s="1" t="s">
        <v>6667</v>
      </c>
      <c r="D1501" s="1" t="s">
        <v>210</v>
      </c>
      <c r="E1501">
        <v>2024</v>
      </c>
      <c r="F1501" s="1" t="s">
        <v>548</v>
      </c>
      <c r="G1501" s="1" t="s">
        <v>3231</v>
      </c>
      <c r="H1501" s="1" t="s">
        <v>4553</v>
      </c>
      <c r="I1501" s="1" t="s">
        <v>4554</v>
      </c>
      <c r="J1501" s="1" t="s">
        <v>51</v>
      </c>
      <c r="K1501" s="3">
        <v>11.43</v>
      </c>
      <c r="L1501">
        <v>3</v>
      </c>
      <c r="M1501" s="3">
        <v>34.29</v>
      </c>
      <c r="N1501" s="1" t="s">
        <v>6669</v>
      </c>
      <c r="O1501" s="1" t="s">
        <v>37</v>
      </c>
    </row>
    <row r="1502" spans="1:15" x14ac:dyDescent="0.3">
      <c r="A1502" s="1" t="s">
        <v>4555</v>
      </c>
      <c r="B1502" s="2">
        <v>45047</v>
      </c>
      <c r="C1502" s="1" t="s">
        <v>6667</v>
      </c>
      <c r="D1502" s="1" t="s">
        <v>46</v>
      </c>
      <c r="E1502">
        <v>2023</v>
      </c>
      <c r="F1502" s="1" t="s">
        <v>794</v>
      </c>
      <c r="G1502" s="1" t="s">
        <v>795</v>
      </c>
      <c r="H1502" s="1" t="s">
        <v>2079</v>
      </c>
      <c r="I1502" s="1" t="s">
        <v>4556</v>
      </c>
      <c r="J1502" s="1" t="s">
        <v>87</v>
      </c>
      <c r="K1502" s="3">
        <v>18.27</v>
      </c>
      <c r="L1502">
        <v>3</v>
      </c>
      <c r="M1502" s="3">
        <v>54.81</v>
      </c>
      <c r="N1502" s="1" t="s">
        <v>21</v>
      </c>
      <c r="O1502" s="1" t="s">
        <v>37</v>
      </c>
    </row>
    <row r="1503" spans="1:15" x14ac:dyDescent="0.3">
      <c r="A1503" s="1" t="s">
        <v>4557</v>
      </c>
      <c r="B1503" s="2">
        <v>45721</v>
      </c>
      <c r="C1503" s="1" t="s">
        <v>6670</v>
      </c>
      <c r="D1503" s="1" t="s">
        <v>15</v>
      </c>
      <c r="E1503">
        <v>2025</v>
      </c>
      <c r="F1503" s="1" t="s">
        <v>1902</v>
      </c>
      <c r="G1503" s="1" t="s">
        <v>1903</v>
      </c>
      <c r="H1503" s="1" t="s">
        <v>3542</v>
      </c>
      <c r="I1503" s="1" t="s">
        <v>3543</v>
      </c>
      <c r="J1503" s="1" t="s">
        <v>51</v>
      </c>
      <c r="K1503" s="3">
        <v>39.14</v>
      </c>
      <c r="L1503">
        <v>4</v>
      </c>
      <c r="M1503" s="3">
        <v>156.56</v>
      </c>
      <c r="N1503" s="1" t="s">
        <v>6669</v>
      </c>
      <c r="O1503" s="1" t="s">
        <v>95</v>
      </c>
    </row>
    <row r="1504" spans="1:15" x14ac:dyDescent="0.3">
      <c r="A1504" s="1" t="s">
        <v>4558</v>
      </c>
      <c r="B1504" s="2">
        <v>45259</v>
      </c>
      <c r="C1504" s="1" t="s">
        <v>6670</v>
      </c>
      <c r="D1504" s="1" t="s">
        <v>54</v>
      </c>
      <c r="E1504">
        <v>2023</v>
      </c>
      <c r="F1504" s="1" t="s">
        <v>2089</v>
      </c>
      <c r="G1504" s="1" t="s">
        <v>2649</v>
      </c>
      <c r="H1504" s="1" t="s">
        <v>223</v>
      </c>
      <c r="I1504" s="1" t="s">
        <v>4559</v>
      </c>
      <c r="J1504" s="1" t="s">
        <v>20</v>
      </c>
      <c r="K1504" s="3">
        <v>26.72</v>
      </c>
      <c r="L1504">
        <v>5</v>
      </c>
      <c r="M1504" s="3">
        <v>133.6</v>
      </c>
      <c r="N1504" s="1" t="s">
        <v>29</v>
      </c>
      <c r="O1504" s="1" t="s">
        <v>22</v>
      </c>
    </row>
    <row r="1505" spans="1:15" x14ac:dyDescent="0.3">
      <c r="A1505" s="1" t="s">
        <v>4560</v>
      </c>
      <c r="B1505" s="2">
        <v>45244</v>
      </c>
      <c r="C1505" s="1" t="s">
        <v>6671</v>
      </c>
      <c r="D1505" s="1" t="s">
        <v>54</v>
      </c>
      <c r="E1505">
        <v>2023</v>
      </c>
      <c r="F1505" s="1" t="s">
        <v>2422</v>
      </c>
      <c r="G1505" s="1" t="s">
        <v>4561</v>
      </c>
      <c r="H1505" s="1" t="s">
        <v>2470</v>
      </c>
      <c r="I1505" s="1" t="s">
        <v>4562</v>
      </c>
      <c r="J1505" s="1" t="s">
        <v>20</v>
      </c>
      <c r="K1505" s="3">
        <v>33.03</v>
      </c>
      <c r="L1505">
        <v>4</v>
      </c>
      <c r="M1505" s="3">
        <v>132.12</v>
      </c>
      <c r="N1505" s="1" t="s">
        <v>88</v>
      </c>
      <c r="O1505" s="1" t="s">
        <v>193</v>
      </c>
    </row>
    <row r="1506" spans="1:15" x14ac:dyDescent="0.3">
      <c r="A1506" s="1" t="s">
        <v>4563</v>
      </c>
      <c r="B1506" s="2">
        <v>45607</v>
      </c>
      <c r="C1506" s="1" t="s">
        <v>6667</v>
      </c>
      <c r="D1506" s="1" t="s">
        <v>54</v>
      </c>
      <c r="E1506">
        <v>2024</v>
      </c>
      <c r="F1506" s="1" t="s">
        <v>921</v>
      </c>
      <c r="G1506" s="1" t="s">
        <v>922</v>
      </c>
      <c r="H1506" s="1" t="s">
        <v>950</v>
      </c>
      <c r="I1506" s="1" t="s">
        <v>3617</v>
      </c>
      <c r="J1506" s="1" t="s">
        <v>20</v>
      </c>
      <c r="K1506" s="3">
        <v>46.16</v>
      </c>
      <c r="L1506">
        <v>4</v>
      </c>
      <c r="M1506" s="3">
        <v>184.64</v>
      </c>
      <c r="N1506" s="1" t="s">
        <v>29</v>
      </c>
      <c r="O1506" s="1" t="s">
        <v>22</v>
      </c>
    </row>
    <row r="1507" spans="1:15" x14ac:dyDescent="0.3">
      <c r="A1507" s="1" t="s">
        <v>4564</v>
      </c>
      <c r="B1507" s="2">
        <v>44934</v>
      </c>
      <c r="C1507" s="1" t="s">
        <v>6666</v>
      </c>
      <c r="D1507" s="1" t="s">
        <v>210</v>
      </c>
      <c r="E1507">
        <v>2023</v>
      </c>
      <c r="F1507" s="1" t="s">
        <v>378</v>
      </c>
      <c r="G1507" s="1" t="s">
        <v>4565</v>
      </c>
      <c r="H1507" s="1" t="s">
        <v>3156</v>
      </c>
      <c r="I1507" s="1" t="s">
        <v>3157</v>
      </c>
      <c r="J1507" s="1" t="s">
        <v>51</v>
      </c>
      <c r="K1507" s="3">
        <v>22.45</v>
      </c>
      <c r="L1507">
        <v>1</v>
      </c>
      <c r="M1507" s="3">
        <v>22.45</v>
      </c>
      <c r="N1507" s="1" t="s">
        <v>29</v>
      </c>
      <c r="O1507" s="1" t="s">
        <v>52</v>
      </c>
    </row>
    <row r="1508" spans="1:15" x14ac:dyDescent="0.3">
      <c r="A1508" s="1" t="s">
        <v>4566</v>
      </c>
      <c r="B1508" s="2">
        <v>45436</v>
      </c>
      <c r="C1508" s="1" t="s">
        <v>6668</v>
      </c>
      <c r="D1508" s="1" t="s">
        <v>46</v>
      </c>
      <c r="E1508">
        <v>2024</v>
      </c>
      <c r="F1508" s="1" t="s">
        <v>4567</v>
      </c>
      <c r="G1508" s="1" t="s">
        <v>4568</v>
      </c>
      <c r="H1508" s="1" t="s">
        <v>1859</v>
      </c>
      <c r="I1508" s="1" t="s">
        <v>4569</v>
      </c>
      <c r="J1508" s="1" t="s">
        <v>70</v>
      </c>
      <c r="K1508" s="3">
        <v>37.159999999999997</v>
      </c>
      <c r="L1508">
        <v>2</v>
      </c>
      <c r="M1508" s="3">
        <v>74.319999999999993</v>
      </c>
      <c r="N1508" s="1" t="s">
        <v>6669</v>
      </c>
      <c r="O1508" s="1" t="s">
        <v>95</v>
      </c>
    </row>
    <row r="1509" spans="1:15" x14ac:dyDescent="0.3">
      <c r="A1509" s="1" t="s">
        <v>4570</v>
      </c>
      <c r="B1509" s="2">
        <v>45030</v>
      </c>
      <c r="C1509" s="1" t="s">
        <v>6668</v>
      </c>
      <c r="D1509" s="1" t="s">
        <v>82</v>
      </c>
      <c r="E1509">
        <v>2023</v>
      </c>
      <c r="F1509" s="1" t="s">
        <v>4571</v>
      </c>
      <c r="G1509" s="1" t="s">
        <v>4572</v>
      </c>
      <c r="H1509" s="1" t="s">
        <v>2319</v>
      </c>
      <c r="I1509" s="1" t="s">
        <v>2332</v>
      </c>
      <c r="J1509" s="1" t="s">
        <v>70</v>
      </c>
      <c r="K1509" s="3">
        <v>43.37</v>
      </c>
      <c r="L1509">
        <v>4</v>
      </c>
      <c r="M1509" s="3">
        <v>173.48</v>
      </c>
      <c r="N1509" s="1" t="s">
        <v>29</v>
      </c>
      <c r="O1509" s="1" t="s">
        <v>37</v>
      </c>
    </row>
    <row r="1510" spans="1:15" x14ac:dyDescent="0.3">
      <c r="A1510" s="1" t="s">
        <v>4573</v>
      </c>
      <c r="B1510" s="2">
        <v>45379</v>
      </c>
      <c r="C1510" s="1" t="s">
        <v>6672</v>
      </c>
      <c r="D1510" s="1" t="s">
        <v>15</v>
      </c>
      <c r="E1510">
        <v>2024</v>
      </c>
      <c r="F1510" s="1" t="s">
        <v>1040</v>
      </c>
      <c r="G1510" s="1" t="s">
        <v>1041</v>
      </c>
      <c r="H1510" s="1" t="s">
        <v>2208</v>
      </c>
      <c r="I1510" s="1" t="s">
        <v>2209</v>
      </c>
      <c r="J1510" s="1" t="s">
        <v>20</v>
      </c>
      <c r="K1510" s="3">
        <v>34.92</v>
      </c>
      <c r="L1510">
        <v>1</v>
      </c>
      <c r="M1510" s="3">
        <v>34.92</v>
      </c>
      <c r="N1510" s="1" t="s">
        <v>29</v>
      </c>
      <c r="O1510" s="1" t="s">
        <v>95</v>
      </c>
    </row>
    <row r="1511" spans="1:15" x14ac:dyDescent="0.3">
      <c r="A1511" s="1" t="s">
        <v>4574</v>
      </c>
      <c r="B1511" s="2">
        <v>45497</v>
      </c>
      <c r="C1511" s="1" t="s">
        <v>6670</v>
      </c>
      <c r="D1511" s="1" t="s">
        <v>32</v>
      </c>
      <c r="E1511">
        <v>2024</v>
      </c>
      <c r="F1511" s="1" t="s">
        <v>2216</v>
      </c>
      <c r="G1511" s="1" t="s">
        <v>2217</v>
      </c>
      <c r="H1511" s="1" t="s">
        <v>3299</v>
      </c>
      <c r="I1511" s="1" t="s">
        <v>3300</v>
      </c>
      <c r="J1511" s="1" t="s">
        <v>87</v>
      </c>
      <c r="K1511" s="3">
        <v>14.99</v>
      </c>
      <c r="L1511">
        <v>3</v>
      </c>
      <c r="M1511" s="3">
        <v>44.97</v>
      </c>
      <c r="N1511" s="1" t="s">
        <v>88</v>
      </c>
      <c r="O1511" s="1" t="s">
        <v>22</v>
      </c>
    </row>
    <row r="1512" spans="1:15" x14ac:dyDescent="0.3">
      <c r="A1512" s="1" t="s">
        <v>4575</v>
      </c>
      <c r="B1512" s="2">
        <v>45490</v>
      </c>
      <c r="C1512" s="1" t="s">
        <v>6670</v>
      </c>
      <c r="D1512" s="1" t="s">
        <v>32</v>
      </c>
      <c r="E1512">
        <v>2024</v>
      </c>
      <c r="F1512" s="1" t="s">
        <v>2164</v>
      </c>
      <c r="G1512" s="1" t="s">
        <v>2165</v>
      </c>
      <c r="H1512" s="1" t="s">
        <v>4576</v>
      </c>
      <c r="I1512" s="1" t="s">
        <v>4577</v>
      </c>
      <c r="J1512" s="1" t="s">
        <v>51</v>
      </c>
      <c r="K1512" s="3">
        <v>10.24</v>
      </c>
      <c r="L1512">
        <v>2</v>
      </c>
      <c r="M1512" s="3">
        <v>20.48</v>
      </c>
      <c r="N1512" s="1" t="s">
        <v>29</v>
      </c>
      <c r="O1512" s="1" t="s">
        <v>22</v>
      </c>
    </row>
    <row r="1513" spans="1:15" x14ac:dyDescent="0.3">
      <c r="A1513" s="1" t="s">
        <v>4578</v>
      </c>
      <c r="B1513" s="2">
        <v>44960</v>
      </c>
      <c r="C1513" s="1" t="s">
        <v>6668</v>
      </c>
      <c r="D1513" s="1" t="s">
        <v>39</v>
      </c>
      <c r="E1513">
        <v>2023</v>
      </c>
      <c r="F1513" s="1" t="s">
        <v>1271</v>
      </c>
      <c r="G1513" s="1" t="s">
        <v>4579</v>
      </c>
      <c r="H1513" s="1" t="s">
        <v>1513</v>
      </c>
      <c r="I1513" s="1" t="s">
        <v>4580</v>
      </c>
      <c r="J1513" s="1" t="s">
        <v>20</v>
      </c>
      <c r="K1513" s="3">
        <v>27.48</v>
      </c>
      <c r="L1513">
        <v>3</v>
      </c>
      <c r="M1513" s="3">
        <v>82.44</v>
      </c>
      <c r="N1513" s="1" t="s">
        <v>88</v>
      </c>
      <c r="O1513" s="1" t="s">
        <v>37</v>
      </c>
    </row>
    <row r="1514" spans="1:15" x14ac:dyDescent="0.3">
      <c r="A1514" s="1" t="s">
        <v>4581</v>
      </c>
      <c r="B1514" s="2">
        <v>44993</v>
      </c>
      <c r="C1514" s="1" t="s">
        <v>6670</v>
      </c>
      <c r="D1514" s="1" t="s">
        <v>15</v>
      </c>
      <c r="E1514">
        <v>2023</v>
      </c>
      <c r="F1514" s="1" t="s">
        <v>3796</v>
      </c>
      <c r="G1514" s="1" t="s">
        <v>4582</v>
      </c>
      <c r="H1514" s="1" t="s">
        <v>4583</v>
      </c>
      <c r="I1514" s="1" t="s">
        <v>4584</v>
      </c>
      <c r="J1514" s="1" t="s">
        <v>70</v>
      </c>
      <c r="K1514" s="3">
        <v>28.87</v>
      </c>
      <c r="L1514">
        <v>4</v>
      </c>
      <c r="M1514" s="3">
        <v>115.48</v>
      </c>
      <c r="N1514" s="1" t="s">
        <v>6669</v>
      </c>
      <c r="O1514" s="1" t="s">
        <v>22</v>
      </c>
    </row>
    <row r="1515" spans="1:15" x14ac:dyDescent="0.3">
      <c r="A1515" s="1" t="s">
        <v>4585</v>
      </c>
      <c r="B1515" s="2">
        <v>45526</v>
      </c>
      <c r="C1515" s="1" t="s">
        <v>6672</v>
      </c>
      <c r="D1515" s="1" t="s">
        <v>90</v>
      </c>
      <c r="E1515">
        <v>2024</v>
      </c>
      <c r="F1515" s="1" t="s">
        <v>1932</v>
      </c>
      <c r="G1515" s="1" t="s">
        <v>1933</v>
      </c>
      <c r="H1515" s="1" t="s">
        <v>1944</v>
      </c>
      <c r="I1515" s="1" t="s">
        <v>1945</v>
      </c>
      <c r="J1515" s="1" t="s">
        <v>87</v>
      </c>
      <c r="K1515" s="3">
        <v>4.59</v>
      </c>
      <c r="L1515">
        <v>5</v>
      </c>
      <c r="M1515" s="3">
        <v>22.95</v>
      </c>
      <c r="N1515" s="1" t="s">
        <v>21</v>
      </c>
      <c r="O1515" s="1" t="s">
        <v>95</v>
      </c>
    </row>
    <row r="1516" spans="1:15" x14ac:dyDescent="0.3">
      <c r="A1516" s="1" t="s">
        <v>4586</v>
      </c>
      <c r="B1516" s="2">
        <v>45372</v>
      </c>
      <c r="C1516" s="1" t="s">
        <v>6672</v>
      </c>
      <c r="D1516" s="1" t="s">
        <v>15</v>
      </c>
      <c r="E1516">
        <v>2024</v>
      </c>
      <c r="F1516" s="1" t="s">
        <v>750</v>
      </c>
      <c r="G1516" s="1" t="s">
        <v>751</v>
      </c>
      <c r="H1516" s="1" t="s">
        <v>2566</v>
      </c>
      <c r="I1516" s="1" t="s">
        <v>2567</v>
      </c>
      <c r="J1516" s="1" t="s">
        <v>70</v>
      </c>
      <c r="K1516" s="3">
        <v>8.23</v>
      </c>
      <c r="L1516">
        <v>5</v>
      </c>
      <c r="M1516" s="3">
        <v>41.15</v>
      </c>
      <c r="N1516" s="1" t="s">
        <v>21</v>
      </c>
      <c r="O1516" s="1" t="s">
        <v>30</v>
      </c>
    </row>
    <row r="1517" spans="1:15" x14ac:dyDescent="0.3">
      <c r="A1517" s="1" t="s">
        <v>4587</v>
      </c>
      <c r="B1517" s="2">
        <v>45458</v>
      </c>
      <c r="C1517" s="1" t="s">
        <v>6673</v>
      </c>
      <c r="D1517" s="1" t="s">
        <v>24</v>
      </c>
      <c r="E1517">
        <v>2024</v>
      </c>
      <c r="F1517" s="1" t="s">
        <v>839</v>
      </c>
      <c r="G1517" s="1" t="s">
        <v>1161</v>
      </c>
      <c r="H1517" s="1" t="s">
        <v>2566</v>
      </c>
      <c r="I1517" s="1" t="s">
        <v>4588</v>
      </c>
      <c r="J1517" s="1" t="s">
        <v>70</v>
      </c>
      <c r="K1517" s="3">
        <v>48.97</v>
      </c>
      <c r="L1517">
        <v>2</v>
      </c>
      <c r="M1517" s="3">
        <v>97.94</v>
      </c>
      <c r="N1517" s="1" t="s">
        <v>6669</v>
      </c>
      <c r="O1517" s="1" t="s">
        <v>30</v>
      </c>
    </row>
    <row r="1518" spans="1:15" x14ac:dyDescent="0.3">
      <c r="A1518" s="1" t="s">
        <v>4589</v>
      </c>
      <c r="B1518" s="2">
        <v>45273</v>
      </c>
      <c r="C1518" s="1" t="s">
        <v>6670</v>
      </c>
      <c r="D1518" s="1" t="s">
        <v>107</v>
      </c>
      <c r="E1518">
        <v>2023</v>
      </c>
      <c r="F1518" s="1" t="s">
        <v>2507</v>
      </c>
      <c r="G1518" s="1" t="s">
        <v>2508</v>
      </c>
      <c r="H1518" s="1" t="s">
        <v>4590</v>
      </c>
      <c r="I1518" s="1" t="s">
        <v>4591</v>
      </c>
      <c r="J1518" s="1" t="s">
        <v>87</v>
      </c>
      <c r="K1518" s="3">
        <v>28.25</v>
      </c>
      <c r="L1518">
        <v>1</v>
      </c>
      <c r="M1518" s="3">
        <v>28.25</v>
      </c>
      <c r="N1518" s="1" t="s">
        <v>21</v>
      </c>
      <c r="O1518" s="1" t="s">
        <v>22</v>
      </c>
    </row>
    <row r="1519" spans="1:15" x14ac:dyDescent="0.3">
      <c r="A1519" s="1" t="s">
        <v>4592</v>
      </c>
      <c r="B1519" s="2">
        <v>45265</v>
      </c>
      <c r="C1519" s="1" t="s">
        <v>6671</v>
      </c>
      <c r="D1519" s="1" t="s">
        <v>107</v>
      </c>
      <c r="E1519">
        <v>2023</v>
      </c>
      <c r="F1519" s="1" t="s">
        <v>728</v>
      </c>
      <c r="G1519" s="1" t="s">
        <v>1989</v>
      </c>
      <c r="H1519" s="1" t="s">
        <v>806</v>
      </c>
      <c r="I1519" s="1" t="s">
        <v>3717</v>
      </c>
      <c r="J1519" s="1" t="s">
        <v>87</v>
      </c>
      <c r="K1519" s="3">
        <v>6.84</v>
      </c>
      <c r="L1519">
        <v>5</v>
      </c>
      <c r="M1519" s="3">
        <v>34.200000000000003</v>
      </c>
      <c r="N1519" s="1" t="s">
        <v>6669</v>
      </c>
      <c r="O1519" s="1" t="s">
        <v>37</v>
      </c>
    </row>
    <row r="1520" spans="1:15" x14ac:dyDescent="0.3">
      <c r="A1520" s="1" t="s">
        <v>4593</v>
      </c>
      <c r="B1520" s="2">
        <v>45504</v>
      </c>
      <c r="C1520" s="1" t="s">
        <v>6670</v>
      </c>
      <c r="D1520" s="1" t="s">
        <v>32</v>
      </c>
      <c r="E1520">
        <v>2024</v>
      </c>
      <c r="F1520" s="1" t="s">
        <v>4594</v>
      </c>
      <c r="G1520" s="1" t="s">
        <v>4595</v>
      </c>
      <c r="H1520" s="1" t="s">
        <v>1378</v>
      </c>
      <c r="I1520" s="1" t="s">
        <v>4372</v>
      </c>
      <c r="J1520" s="1" t="s">
        <v>20</v>
      </c>
      <c r="K1520" s="3">
        <v>28.01</v>
      </c>
      <c r="L1520">
        <v>3</v>
      </c>
      <c r="M1520" s="3">
        <v>84.03</v>
      </c>
      <c r="N1520" s="1" t="s">
        <v>21</v>
      </c>
      <c r="O1520" s="1" t="s">
        <v>37</v>
      </c>
    </row>
    <row r="1521" spans="1:15" x14ac:dyDescent="0.3">
      <c r="A1521" s="1" t="s">
        <v>4596</v>
      </c>
      <c r="B1521" s="2">
        <v>45802</v>
      </c>
      <c r="C1521" s="1" t="s">
        <v>6666</v>
      </c>
      <c r="D1521" s="1" t="s">
        <v>46</v>
      </c>
      <c r="E1521">
        <v>2025</v>
      </c>
      <c r="F1521" s="1" t="s">
        <v>2089</v>
      </c>
      <c r="G1521" s="1" t="s">
        <v>4597</v>
      </c>
      <c r="H1521" s="1" t="s">
        <v>1251</v>
      </c>
      <c r="I1521" s="1" t="s">
        <v>3658</v>
      </c>
      <c r="J1521" s="1" t="s">
        <v>70</v>
      </c>
      <c r="K1521" s="3">
        <v>18.89</v>
      </c>
      <c r="L1521">
        <v>1</v>
      </c>
      <c r="M1521" s="3">
        <v>18.89</v>
      </c>
      <c r="N1521" s="1" t="s">
        <v>21</v>
      </c>
      <c r="O1521" s="1" t="s">
        <v>22</v>
      </c>
    </row>
    <row r="1522" spans="1:15" x14ac:dyDescent="0.3">
      <c r="A1522" s="1" t="s">
        <v>4598</v>
      </c>
      <c r="B1522" s="2">
        <v>45285</v>
      </c>
      <c r="C1522" s="1" t="s">
        <v>6667</v>
      </c>
      <c r="D1522" s="1" t="s">
        <v>107</v>
      </c>
      <c r="E1522">
        <v>2023</v>
      </c>
      <c r="F1522" s="1" t="s">
        <v>4599</v>
      </c>
      <c r="G1522" s="1" t="s">
        <v>4600</v>
      </c>
      <c r="H1522" s="1" t="s">
        <v>1337</v>
      </c>
      <c r="I1522" s="1" t="s">
        <v>1338</v>
      </c>
      <c r="J1522" s="1" t="s">
        <v>70</v>
      </c>
      <c r="K1522" s="3">
        <v>15.54</v>
      </c>
      <c r="L1522">
        <v>3</v>
      </c>
      <c r="M1522" s="3">
        <v>46.62</v>
      </c>
      <c r="N1522" s="1" t="s">
        <v>21</v>
      </c>
      <c r="O1522" s="1" t="s">
        <v>193</v>
      </c>
    </row>
    <row r="1523" spans="1:15" x14ac:dyDescent="0.3">
      <c r="A1523" s="1" t="s">
        <v>4601</v>
      </c>
      <c r="B1523" s="2">
        <v>45444</v>
      </c>
      <c r="C1523" s="1" t="s">
        <v>6673</v>
      </c>
      <c r="D1523" s="1" t="s">
        <v>24</v>
      </c>
      <c r="E1523">
        <v>2024</v>
      </c>
      <c r="F1523" s="1" t="s">
        <v>765</v>
      </c>
      <c r="G1523" s="1" t="s">
        <v>766</v>
      </c>
      <c r="H1523" s="1" t="s">
        <v>3079</v>
      </c>
      <c r="I1523" s="1" t="s">
        <v>3080</v>
      </c>
      <c r="J1523" s="1" t="s">
        <v>70</v>
      </c>
      <c r="K1523" s="3">
        <v>16.05</v>
      </c>
      <c r="L1523">
        <v>5</v>
      </c>
      <c r="M1523" s="3">
        <v>80.25</v>
      </c>
      <c r="N1523" s="1" t="s">
        <v>21</v>
      </c>
      <c r="O1523" s="1" t="s">
        <v>22</v>
      </c>
    </row>
    <row r="1524" spans="1:15" x14ac:dyDescent="0.3">
      <c r="A1524" s="1" t="s">
        <v>4602</v>
      </c>
      <c r="B1524" s="2">
        <v>45397</v>
      </c>
      <c r="C1524" s="1" t="s">
        <v>6667</v>
      </c>
      <c r="D1524" s="1" t="s">
        <v>82</v>
      </c>
      <c r="E1524">
        <v>2024</v>
      </c>
      <c r="F1524" s="1" t="s">
        <v>226</v>
      </c>
      <c r="G1524" s="1" t="s">
        <v>227</v>
      </c>
      <c r="H1524" s="1" t="s">
        <v>2690</v>
      </c>
      <c r="I1524" s="1" t="s">
        <v>4603</v>
      </c>
      <c r="J1524" s="1" t="s">
        <v>51</v>
      </c>
      <c r="K1524" s="3">
        <v>45.86</v>
      </c>
      <c r="L1524">
        <v>3</v>
      </c>
      <c r="M1524" s="3">
        <v>137.58000000000001</v>
      </c>
      <c r="N1524" s="1" t="s">
        <v>29</v>
      </c>
      <c r="O1524" s="1" t="s">
        <v>44</v>
      </c>
    </row>
    <row r="1525" spans="1:15" x14ac:dyDescent="0.3">
      <c r="A1525" s="1" t="s">
        <v>4604</v>
      </c>
      <c r="B1525" s="2">
        <v>45390</v>
      </c>
      <c r="C1525" s="1" t="s">
        <v>6667</v>
      </c>
      <c r="D1525" s="1" t="s">
        <v>82</v>
      </c>
      <c r="E1525">
        <v>2024</v>
      </c>
      <c r="F1525" s="1" t="s">
        <v>2884</v>
      </c>
      <c r="G1525" s="1" t="s">
        <v>2885</v>
      </c>
      <c r="H1525" s="1" t="s">
        <v>1787</v>
      </c>
      <c r="I1525" s="1" t="s">
        <v>1788</v>
      </c>
      <c r="J1525" s="1" t="s">
        <v>87</v>
      </c>
      <c r="K1525" s="3">
        <v>54.27</v>
      </c>
      <c r="L1525">
        <v>3</v>
      </c>
      <c r="M1525" s="3">
        <v>162.81</v>
      </c>
      <c r="N1525" s="1" t="s">
        <v>29</v>
      </c>
      <c r="O1525" s="1" t="s">
        <v>37</v>
      </c>
    </row>
    <row r="1526" spans="1:15" x14ac:dyDescent="0.3">
      <c r="A1526" s="1" t="s">
        <v>4605</v>
      </c>
      <c r="B1526" s="2">
        <v>45838</v>
      </c>
      <c r="C1526" s="1" t="s">
        <v>6667</v>
      </c>
      <c r="D1526" s="1" t="s">
        <v>24</v>
      </c>
      <c r="E1526">
        <v>2025</v>
      </c>
      <c r="F1526" s="1" t="s">
        <v>2515</v>
      </c>
      <c r="G1526" s="1" t="s">
        <v>2516</v>
      </c>
      <c r="H1526" s="1" t="s">
        <v>197</v>
      </c>
      <c r="I1526" s="1" t="s">
        <v>3070</v>
      </c>
      <c r="J1526" s="1" t="s">
        <v>70</v>
      </c>
      <c r="K1526" s="3">
        <v>52.3</v>
      </c>
      <c r="L1526">
        <v>5</v>
      </c>
      <c r="M1526" s="3">
        <v>261.5</v>
      </c>
      <c r="N1526" s="1" t="s">
        <v>21</v>
      </c>
      <c r="O1526" s="1" t="s">
        <v>44</v>
      </c>
    </row>
    <row r="1527" spans="1:15" x14ac:dyDescent="0.3">
      <c r="A1527" s="1" t="s">
        <v>4606</v>
      </c>
      <c r="B1527" s="2">
        <v>45285</v>
      </c>
      <c r="C1527" s="1" t="s">
        <v>6667</v>
      </c>
      <c r="D1527" s="1" t="s">
        <v>107</v>
      </c>
      <c r="E1527">
        <v>2023</v>
      </c>
      <c r="F1527" s="1" t="s">
        <v>658</v>
      </c>
      <c r="G1527" s="1" t="s">
        <v>659</v>
      </c>
      <c r="H1527" s="1" t="s">
        <v>1602</v>
      </c>
      <c r="I1527" s="1" t="s">
        <v>1740</v>
      </c>
      <c r="J1527" s="1" t="s">
        <v>70</v>
      </c>
      <c r="K1527" s="3">
        <v>26.75</v>
      </c>
      <c r="L1527">
        <v>3</v>
      </c>
      <c r="M1527" s="3">
        <v>80.25</v>
      </c>
      <c r="N1527" s="1" t="s">
        <v>6669</v>
      </c>
      <c r="O1527" s="1" t="s">
        <v>37</v>
      </c>
    </row>
    <row r="1528" spans="1:15" x14ac:dyDescent="0.3">
      <c r="A1528" s="1" t="s">
        <v>4607</v>
      </c>
      <c r="B1528" s="2">
        <v>45617</v>
      </c>
      <c r="C1528" s="1" t="s">
        <v>6672</v>
      </c>
      <c r="D1528" s="1" t="s">
        <v>54</v>
      </c>
      <c r="E1528">
        <v>2024</v>
      </c>
      <c r="F1528" s="1" t="s">
        <v>221</v>
      </c>
      <c r="G1528" s="1" t="s">
        <v>222</v>
      </c>
      <c r="H1528" s="1" t="s">
        <v>4608</v>
      </c>
      <c r="I1528" s="1" t="s">
        <v>4609</v>
      </c>
      <c r="J1528" s="1" t="s">
        <v>51</v>
      </c>
      <c r="K1528" s="3">
        <v>15.37</v>
      </c>
      <c r="L1528">
        <v>4</v>
      </c>
      <c r="M1528" s="3">
        <v>61.48</v>
      </c>
      <c r="N1528" s="1" t="s">
        <v>88</v>
      </c>
      <c r="O1528" s="1" t="s">
        <v>22</v>
      </c>
    </row>
    <row r="1529" spans="1:15" x14ac:dyDescent="0.3">
      <c r="A1529" s="1" t="s">
        <v>4610</v>
      </c>
      <c r="B1529" s="2">
        <v>45439</v>
      </c>
      <c r="C1529" s="1" t="s">
        <v>6667</v>
      </c>
      <c r="D1529" s="1" t="s">
        <v>46</v>
      </c>
      <c r="E1529">
        <v>2024</v>
      </c>
      <c r="F1529" s="1" t="s">
        <v>1465</v>
      </c>
      <c r="G1529" s="1" t="s">
        <v>4352</v>
      </c>
      <c r="H1529" s="1" t="s">
        <v>3172</v>
      </c>
      <c r="I1529" s="1" t="s">
        <v>3173</v>
      </c>
      <c r="J1529" s="1" t="s">
        <v>20</v>
      </c>
      <c r="K1529" s="3">
        <v>11.17</v>
      </c>
      <c r="L1529">
        <v>1</v>
      </c>
      <c r="M1529" s="3">
        <v>11.17</v>
      </c>
      <c r="N1529" s="1" t="s">
        <v>29</v>
      </c>
      <c r="O1529" s="1" t="s">
        <v>80</v>
      </c>
    </row>
    <row r="1530" spans="1:15" x14ac:dyDescent="0.3">
      <c r="A1530" s="1" t="s">
        <v>4613</v>
      </c>
      <c r="B1530" s="2">
        <v>45018</v>
      </c>
      <c r="C1530" s="1" t="s">
        <v>6666</v>
      </c>
      <c r="D1530" s="1" t="s">
        <v>82</v>
      </c>
      <c r="E1530">
        <v>2023</v>
      </c>
      <c r="F1530" s="1" t="s">
        <v>255</v>
      </c>
      <c r="G1530" s="1" t="s">
        <v>4006</v>
      </c>
      <c r="H1530" s="1" t="s">
        <v>2249</v>
      </c>
      <c r="I1530" s="1" t="s">
        <v>4614</v>
      </c>
      <c r="J1530" s="1" t="s">
        <v>20</v>
      </c>
      <c r="K1530" s="3">
        <v>19.73</v>
      </c>
      <c r="L1530">
        <v>3</v>
      </c>
      <c r="M1530" s="3">
        <v>59.19</v>
      </c>
      <c r="N1530" s="1" t="s">
        <v>29</v>
      </c>
      <c r="O1530" s="1" t="s">
        <v>80</v>
      </c>
    </row>
    <row r="1531" spans="1:15" x14ac:dyDescent="0.3">
      <c r="A1531" s="1" t="s">
        <v>4615</v>
      </c>
      <c r="B1531" s="2">
        <v>45558</v>
      </c>
      <c r="C1531" s="1" t="s">
        <v>6667</v>
      </c>
      <c r="D1531" s="1" t="s">
        <v>60</v>
      </c>
      <c r="E1531">
        <v>2024</v>
      </c>
      <c r="F1531" s="1" t="s">
        <v>930</v>
      </c>
      <c r="G1531" s="1" t="s">
        <v>3339</v>
      </c>
      <c r="H1531" s="1" t="s">
        <v>93</v>
      </c>
      <c r="I1531" s="1" t="s">
        <v>3844</v>
      </c>
      <c r="J1531" s="1" t="s">
        <v>20</v>
      </c>
      <c r="K1531" s="3">
        <v>36.840000000000003</v>
      </c>
      <c r="L1531">
        <v>1</v>
      </c>
      <c r="M1531" s="3">
        <v>36.840000000000003</v>
      </c>
      <c r="N1531" s="1" t="s">
        <v>29</v>
      </c>
      <c r="O1531" s="1" t="s">
        <v>44</v>
      </c>
    </row>
    <row r="1532" spans="1:15" x14ac:dyDescent="0.3">
      <c r="A1532" s="1" t="s">
        <v>4616</v>
      </c>
      <c r="B1532" s="2">
        <v>45517</v>
      </c>
      <c r="C1532" s="1" t="s">
        <v>6671</v>
      </c>
      <c r="D1532" s="1" t="s">
        <v>90</v>
      </c>
      <c r="E1532">
        <v>2024</v>
      </c>
      <c r="F1532" s="1" t="s">
        <v>3248</v>
      </c>
      <c r="G1532" s="1" t="s">
        <v>3249</v>
      </c>
      <c r="H1532" s="1" t="s">
        <v>2627</v>
      </c>
      <c r="I1532" s="1" t="s">
        <v>2628</v>
      </c>
      <c r="J1532" s="1" t="s">
        <v>20</v>
      </c>
      <c r="K1532" s="3">
        <v>29.79</v>
      </c>
      <c r="L1532">
        <v>4</v>
      </c>
      <c r="M1532" s="3">
        <v>119.16</v>
      </c>
      <c r="N1532" s="1" t="s">
        <v>6669</v>
      </c>
      <c r="O1532" s="1" t="s">
        <v>37</v>
      </c>
    </row>
    <row r="1533" spans="1:15" x14ac:dyDescent="0.3">
      <c r="A1533" s="1" t="s">
        <v>4617</v>
      </c>
      <c r="B1533" s="2">
        <v>45133</v>
      </c>
      <c r="C1533" s="1" t="s">
        <v>6670</v>
      </c>
      <c r="D1533" s="1" t="s">
        <v>32</v>
      </c>
      <c r="E1533">
        <v>2023</v>
      </c>
      <c r="F1533" s="1" t="s">
        <v>4618</v>
      </c>
      <c r="G1533" s="1" t="s">
        <v>4619</v>
      </c>
      <c r="H1533" s="1" t="s">
        <v>2189</v>
      </c>
      <c r="I1533" s="1" t="s">
        <v>3218</v>
      </c>
      <c r="J1533" s="1" t="s">
        <v>70</v>
      </c>
      <c r="K1533" s="3">
        <v>11.98</v>
      </c>
      <c r="L1533">
        <v>1</v>
      </c>
      <c r="M1533" s="3">
        <v>11.98</v>
      </c>
      <c r="N1533" s="1" t="s">
        <v>88</v>
      </c>
      <c r="O1533" s="1" t="s">
        <v>193</v>
      </c>
    </row>
    <row r="1534" spans="1:15" x14ac:dyDescent="0.3">
      <c r="A1534" s="1" t="s">
        <v>4620</v>
      </c>
      <c r="B1534" s="2">
        <v>45623</v>
      </c>
      <c r="C1534" s="1" t="s">
        <v>6670</v>
      </c>
      <c r="D1534" s="1" t="s">
        <v>54</v>
      </c>
      <c r="E1534">
        <v>2024</v>
      </c>
      <c r="F1534" s="1" t="s">
        <v>2975</v>
      </c>
      <c r="G1534" s="1" t="s">
        <v>2976</v>
      </c>
      <c r="H1534" s="1" t="s">
        <v>762</v>
      </c>
      <c r="I1534" s="1" t="s">
        <v>763</v>
      </c>
      <c r="J1534" s="1" t="s">
        <v>20</v>
      </c>
      <c r="K1534" s="3">
        <v>35.21</v>
      </c>
      <c r="L1534">
        <v>5</v>
      </c>
      <c r="M1534" s="3">
        <v>176.05</v>
      </c>
      <c r="N1534" s="1" t="s">
        <v>6669</v>
      </c>
      <c r="O1534" s="1" t="s">
        <v>22</v>
      </c>
    </row>
    <row r="1535" spans="1:15" x14ac:dyDescent="0.3">
      <c r="A1535" s="1" t="s">
        <v>4621</v>
      </c>
      <c r="B1535" s="2">
        <v>45324</v>
      </c>
      <c r="C1535" s="1" t="s">
        <v>6668</v>
      </c>
      <c r="D1535" s="1" t="s">
        <v>39</v>
      </c>
      <c r="E1535">
        <v>2024</v>
      </c>
      <c r="F1535" s="1" t="s">
        <v>4622</v>
      </c>
      <c r="G1535" s="1" t="s">
        <v>4623</v>
      </c>
      <c r="H1535" s="1" t="s">
        <v>1677</v>
      </c>
      <c r="I1535" s="1" t="s">
        <v>3696</v>
      </c>
      <c r="J1535" s="1" t="s">
        <v>70</v>
      </c>
      <c r="K1535" s="3">
        <v>37.42</v>
      </c>
      <c r="L1535">
        <v>4</v>
      </c>
      <c r="M1535" s="3">
        <v>149.68</v>
      </c>
      <c r="N1535" s="1" t="s">
        <v>21</v>
      </c>
      <c r="O1535" s="1" t="s">
        <v>37</v>
      </c>
    </row>
    <row r="1536" spans="1:15" x14ac:dyDescent="0.3">
      <c r="A1536" s="1" t="s">
        <v>4624</v>
      </c>
      <c r="B1536" s="2">
        <v>45614</v>
      </c>
      <c r="C1536" s="1" t="s">
        <v>6667</v>
      </c>
      <c r="D1536" s="1" t="s">
        <v>54</v>
      </c>
      <c r="E1536">
        <v>2024</v>
      </c>
      <c r="F1536" s="1" t="s">
        <v>2317</v>
      </c>
      <c r="G1536" s="1" t="s">
        <v>4625</v>
      </c>
      <c r="H1536" s="1" t="s">
        <v>2604</v>
      </c>
      <c r="I1536" s="1" t="s">
        <v>4626</v>
      </c>
      <c r="J1536" s="1" t="s">
        <v>20</v>
      </c>
      <c r="K1536" s="3">
        <v>47.37</v>
      </c>
      <c r="L1536">
        <v>1</v>
      </c>
      <c r="M1536" s="3">
        <v>47.37</v>
      </c>
      <c r="N1536" s="1" t="s">
        <v>88</v>
      </c>
      <c r="O1536" s="1" t="s">
        <v>193</v>
      </c>
    </row>
    <row r="1537" spans="1:15" x14ac:dyDescent="0.3">
      <c r="A1537" s="1" t="s">
        <v>4627</v>
      </c>
      <c r="B1537" s="2">
        <v>45723</v>
      </c>
      <c r="C1537" s="1" t="s">
        <v>6668</v>
      </c>
      <c r="D1537" s="1" t="s">
        <v>15</v>
      </c>
      <c r="E1537">
        <v>2025</v>
      </c>
      <c r="F1537" s="1" t="s">
        <v>516</v>
      </c>
      <c r="G1537" s="1" t="s">
        <v>3736</v>
      </c>
      <c r="H1537" s="1" t="s">
        <v>161</v>
      </c>
      <c r="I1537" s="1" t="s">
        <v>162</v>
      </c>
      <c r="J1537" s="1" t="s">
        <v>70</v>
      </c>
      <c r="K1537" s="3">
        <v>41.1</v>
      </c>
      <c r="L1537">
        <v>4</v>
      </c>
      <c r="M1537" s="3">
        <v>164.4</v>
      </c>
      <c r="N1537" s="1" t="s">
        <v>21</v>
      </c>
      <c r="O1537" s="1" t="s">
        <v>193</v>
      </c>
    </row>
    <row r="1538" spans="1:15" x14ac:dyDescent="0.3">
      <c r="A1538" s="1" t="s">
        <v>4628</v>
      </c>
      <c r="B1538" s="2">
        <v>45013</v>
      </c>
      <c r="C1538" s="1" t="s">
        <v>6671</v>
      </c>
      <c r="D1538" s="1" t="s">
        <v>15</v>
      </c>
      <c r="E1538">
        <v>2023</v>
      </c>
      <c r="F1538" s="1" t="s">
        <v>231</v>
      </c>
      <c r="G1538" s="1" t="s">
        <v>2468</v>
      </c>
      <c r="H1538" s="1" t="s">
        <v>757</v>
      </c>
      <c r="I1538" s="1" t="s">
        <v>1172</v>
      </c>
      <c r="J1538" s="1" t="s">
        <v>20</v>
      </c>
      <c r="K1538" s="3">
        <v>41.83</v>
      </c>
      <c r="L1538">
        <v>2</v>
      </c>
      <c r="M1538" s="3">
        <v>83.66</v>
      </c>
      <c r="N1538" s="1" t="s">
        <v>21</v>
      </c>
      <c r="O1538" s="1" t="s">
        <v>52</v>
      </c>
    </row>
    <row r="1539" spans="1:15" x14ac:dyDescent="0.3">
      <c r="A1539" s="1" t="s">
        <v>4629</v>
      </c>
      <c r="B1539" s="2">
        <v>45170</v>
      </c>
      <c r="C1539" s="1" t="s">
        <v>6668</v>
      </c>
      <c r="D1539" s="1" t="s">
        <v>60</v>
      </c>
      <c r="E1539">
        <v>2023</v>
      </c>
      <c r="F1539" s="1" t="s">
        <v>433</v>
      </c>
      <c r="G1539" s="1" t="s">
        <v>4630</v>
      </c>
      <c r="H1539" s="1" t="s">
        <v>3791</v>
      </c>
      <c r="I1539" s="1" t="s">
        <v>3922</v>
      </c>
      <c r="J1539" s="1" t="s">
        <v>20</v>
      </c>
      <c r="K1539" s="3">
        <v>13.46</v>
      </c>
      <c r="L1539">
        <v>3</v>
      </c>
      <c r="M1539" s="3">
        <v>40.380000000000003</v>
      </c>
      <c r="N1539" s="1" t="s">
        <v>6669</v>
      </c>
      <c r="O1539" s="1" t="s">
        <v>22</v>
      </c>
    </row>
    <row r="1540" spans="1:15" x14ac:dyDescent="0.3">
      <c r="A1540" s="1" t="s">
        <v>4631</v>
      </c>
      <c r="B1540" s="2">
        <v>45105</v>
      </c>
      <c r="C1540" s="1" t="s">
        <v>6670</v>
      </c>
      <c r="D1540" s="1" t="s">
        <v>24</v>
      </c>
      <c r="E1540">
        <v>2023</v>
      </c>
      <c r="F1540" s="1" t="s">
        <v>681</v>
      </c>
      <c r="G1540" s="1" t="s">
        <v>4016</v>
      </c>
      <c r="H1540" s="1" t="s">
        <v>4632</v>
      </c>
      <c r="I1540" s="1" t="s">
        <v>4633</v>
      </c>
      <c r="J1540" s="1" t="s">
        <v>70</v>
      </c>
      <c r="K1540" s="3">
        <v>30.53</v>
      </c>
      <c r="L1540">
        <v>4</v>
      </c>
      <c r="M1540" s="3">
        <v>122.12</v>
      </c>
      <c r="N1540" s="1" t="s">
        <v>6669</v>
      </c>
      <c r="O1540" s="1" t="s">
        <v>37</v>
      </c>
    </row>
    <row r="1541" spans="1:15" x14ac:dyDescent="0.3">
      <c r="A1541" s="1" t="s">
        <v>4634</v>
      </c>
      <c r="B1541" s="2">
        <v>45093</v>
      </c>
      <c r="C1541" s="1" t="s">
        <v>6668</v>
      </c>
      <c r="D1541" s="1" t="s">
        <v>24</v>
      </c>
      <c r="E1541">
        <v>2023</v>
      </c>
      <c r="F1541" s="1" t="s">
        <v>401</v>
      </c>
      <c r="G1541" s="1" t="s">
        <v>402</v>
      </c>
      <c r="H1541" s="1" t="s">
        <v>947</v>
      </c>
      <c r="I1541" s="1" t="s">
        <v>948</v>
      </c>
      <c r="J1541" s="1" t="s">
        <v>70</v>
      </c>
      <c r="K1541" s="3">
        <v>9.8699999999999992</v>
      </c>
      <c r="L1541">
        <v>4</v>
      </c>
      <c r="M1541" s="3">
        <v>39.479999999999997</v>
      </c>
      <c r="N1541" s="1" t="s">
        <v>88</v>
      </c>
      <c r="O1541" s="1" t="s">
        <v>37</v>
      </c>
    </row>
    <row r="1542" spans="1:15" x14ac:dyDescent="0.3">
      <c r="A1542" s="1" t="s">
        <v>4635</v>
      </c>
      <c r="B1542" s="2">
        <v>45594</v>
      </c>
      <c r="C1542" s="1" t="s">
        <v>6671</v>
      </c>
      <c r="D1542" s="1" t="s">
        <v>133</v>
      </c>
      <c r="E1542">
        <v>2024</v>
      </c>
      <c r="F1542" s="1" t="s">
        <v>305</v>
      </c>
      <c r="G1542" s="1" t="s">
        <v>306</v>
      </c>
      <c r="H1542" s="1" t="s">
        <v>4636</v>
      </c>
      <c r="I1542" s="1" t="s">
        <v>4637</v>
      </c>
      <c r="J1542" s="1" t="s">
        <v>70</v>
      </c>
      <c r="K1542" s="3">
        <v>10.5</v>
      </c>
      <c r="L1542">
        <v>3</v>
      </c>
      <c r="M1542" s="3">
        <v>31.5</v>
      </c>
      <c r="N1542" s="1" t="s">
        <v>21</v>
      </c>
      <c r="O1542" s="1" t="s">
        <v>95</v>
      </c>
    </row>
    <row r="1543" spans="1:15" x14ac:dyDescent="0.3">
      <c r="A1543" s="1" t="s">
        <v>4638</v>
      </c>
      <c r="B1543" s="2">
        <v>45204</v>
      </c>
      <c r="C1543" s="1" t="s">
        <v>6672</v>
      </c>
      <c r="D1543" s="1" t="s">
        <v>133</v>
      </c>
      <c r="E1543">
        <v>2023</v>
      </c>
      <c r="F1543" s="1" t="s">
        <v>686</v>
      </c>
      <c r="G1543" s="1" t="s">
        <v>4639</v>
      </c>
      <c r="H1543" s="1" t="s">
        <v>2065</v>
      </c>
      <c r="I1543" s="1" t="s">
        <v>4640</v>
      </c>
      <c r="J1543" s="1" t="s">
        <v>20</v>
      </c>
      <c r="K1543" s="3">
        <v>12.07</v>
      </c>
      <c r="L1543">
        <v>5</v>
      </c>
      <c r="M1543" s="3">
        <v>60.35</v>
      </c>
      <c r="N1543" s="1" t="s">
        <v>88</v>
      </c>
      <c r="O1543" s="1" t="s">
        <v>193</v>
      </c>
    </row>
    <row r="1544" spans="1:15" x14ac:dyDescent="0.3">
      <c r="A1544" s="1" t="s">
        <v>4641</v>
      </c>
      <c r="B1544" s="2">
        <v>44978</v>
      </c>
      <c r="C1544" s="1" t="s">
        <v>6671</v>
      </c>
      <c r="D1544" s="1" t="s">
        <v>39</v>
      </c>
      <c r="E1544">
        <v>2023</v>
      </c>
      <c r="F1544" s="1" t="s">
        <v>76</v>
      </c>
      <c r="G1544" s="1" t="s">
        <v>77</v>
      </c>
      <c r="H1544" s="1" t="s">
        <v>1055</v>
      </c>
      <c r="I1544" s="1" t="s">
        <v>1056</v>
      </c>
      <c r="J1544" s="1" t="s">
        <v>51</v>
      </c>
      <c r="K1544" s="3">
        <v>38.08</v>
      </c>
      <c r="L1544">
        <v>3</v>
      </c>
      <c r="M1544" s="3">
        <v>114.24</v>
      </c>
      <c r="N1544" s="1" t="s">
        <v>21</v>
      </c>
      <c r="O1544" s="1" t="s">
        <v>22</v>
      </c>
    </row>
    <row r="1545" spans="1:15" x14ac:dyDescent="0.3">
      <c r="A1545" s="1" t="s">
        <v>4642</v>
      </c>
      <c r="B1545" s="2">
        <v>45159</v>
      </c>
      <c r="C1545" s="1" t="s">
        <v>6667</v>
      </c>
      <c r="D1545" s="1" t="s">
        <v>90</v>
      </c>
      <c r="E1545">
        <v>2023</v>
      </c>
      <c r="F1545" s="1" t="s">
        <v>438</v>
      </c>
      <c r="G1545" s="1" t="s">
        <v>4643</v>
      </c>
      <c r="H1545" s="1" t="s">
        <v>816</v>
      </c>
      <c r="I1545" s="1" t="s">
        <v>4644</v>
      </c>
      <c r="J1545" s="1" t="s">
        <v>87</v>
      </c>
      <c r="K1545" s="3">
        <v>7.26</v>
      </c>
      <c r="L1545">
        <v>1</v>
      </c>
      <c r="M1545" s="3">
        <v>7.26</v>
      </c>
      <c r="N1545" s="1" t="s">
        <v>29</v>
      </c>
      <c r="O1545" s="1" t="s">
        <v>37</v>
      </c>
    </row>
    <row r="1546" spans="1:15" x14ac:dyDescent="0.3">
      <c r="A1546" s="1" t="s">
        <v>4645</v>
      </c>
      <c r="B1546" s="2">
        <v>45359</v>
      </c>
      <c r="C1546" s="1" t="s">
        <v>6668</v>
      </c>
      <c r="D1546" s="1" t="s">
        <v>15</v>
      </c>
      <c r="E1546">
        <v>2024</v>
      </c>
      <c r="F1546" s="1" t="s">
        <v>695</v>
      </c>
      <c r="G1546" s="1" t="s">
        <v>4646</v>
      </c>
      <c r="H1546" s="1" t="s">
        <v>2079</v>
      </c>
      <c r="I1546" s="1" t="s">
        <v>4647</v>
      </c>
      <c r="J1546" s="1" t="s">
        <v>20</v>
      </c>
      <c r="K1546" s="3">
        <v>31.29</v>
      </c>
      <c r="L1546">
        <v>5</v>
      </c>
      <c r="M1546" s="3">
        <v>156.44999999999999</v>
      </c>
      <c r="N1546" s="1" t="s">
        <v>21</v>
      </c>
      <c r="O1546" s="1" t="s">
        <v>22</v>
      </c>
    </row>
    <row r="1547" spans="1:15" x14ac:dyDescent="0.3">
      <c r="A1547" s="1" t="s">
        <v>4648</v>
      </c>
      <c r="B1547" s="2">
        <v>44909</v>
      </c>
      <c r="C1547" s="1" t="s">
        <v>6670</v>
      </c>
      <c r="D1547" s="1" t="s">
        <v>107</v>
      </c>
      <c r="E1547">
        <v>2022</v>
      </c>
      <c r="F1547" s="1" t="s">
        <v>270</v>
      </c>
      <c r="G1547" s="1" t="s">
        <v>1268</v>
      </c>
      <c r="H1547" s="1" t="s">
        <v>979</v>
      </c>
      <c r="I1547" s="1" t="s">
        <v>2299</v>
      </c>
      <c r="J1547" s="1" t="s">
        <v>70</v>
      </c>
      <c r="K1547" s="3">
        <v>37.78</v>
      </c>
      <c r="L1547">
        <v>5</v>
      </c>
      <c r="M1547" s="3">
        <v>188.9</v>
      </c>
      <c r="N1547" s="1" t="s">
        <v>6669</v>
      </c>
      <c r="O1547" s="1" t="s">
        <v>22</v>
      </c>
    </row>
    <row r="1548" spans="1:15" x14ac:dyDescent="0.3">
      <c r="A1548" s="1" t="s">
        <v>4649</v>
      </c>
      <c r="B1548" s="2">
        <v>44883</v>
      </c>
      <c r="C1548" s="1" t="s">
        <v>6668</v>
      </c>
      <c r="D1548" s="1" t="s">
        <v>54</v>
      </c>
      <c r="E1548">
        <v>2022</v>
      </c>
      <c r="F1548" s="1" t="s">
        <v>944</v>
      </c>
      <c r="G1548" s="1" t="s">
        <v>3613</v>
      </c>
      <c r="H1548" s="1" t="s">
        <v>1436</v>
      </c>
      <c r="I1548" s="1" t="s">
        <v>4544</v>
      </c>
      <c r="J1548" s="1" t="s">
        <v>70</v>
      </c>
      <c r="K1548" s="3">
        <v>40.020000000000003</v>
      </c>
      <c r="L1548">
        <v>2</v>
      </c>
      <c r="M1548" s="3">
        <v>80.040000000000006</v>
      </c>
      <c r="N1548" s="1" t="s">
        <v>21</v>
      </c>
      <c r="O1548" s="1" t="s">
        <v>22</v>
      </c>
    </row>
    <row r="1549" spans="1:15" x14ac:dyDescent="0.3">
      <c r="A1549" s="1" t="s">
        <v>4650</v>
      </c>
      <c r="B1549" s="2">
        <v>45870</v>
      </c>
      <c r="C1549" s="1" t="s">
        <v>6668</v>
      </c>
      <c r="D1549" s="1" t="s">
        <v>90</v>
      </c>
      <c r="E1549">
        <v>2025</v>
      </c>
      <c r="F1549" s="1" t="s">
        <v>47</v>
      </c>
      <c r="G1549" s="1" t="s">
        <v>72</v>
      </c>
      <c r="H1549" s="1" t="s">
        <v>1959</v>
      </c>
      <c r="I1549" s="1" t="s">
        <v>4515</v>
      </c>
      <c r="J1549" s="1" t="s">
        <v>20</v>
      </c>
      <c r="K1549" s="3">
        <v>8.5</v>
      </c>
      <c r="L1549">
        <v>1</v>
      </c>
      <c r="M1549" s="3">
        <v>8.5</v>
      </c>
      <c r="N1549" s="1" t="s">
        <v>29</v>
      </c>
      <c r="O1549" s="1" t="s">
        <v>37</v>
      </c>
    </row>
    <row r="1550" spans="1:15" x14ac:dyDescent="0.3">
      <c r="A1550" s="1" t="s">
        <v>4651</v>
      </c>
      <c r="B1550" s="2">
        <v>45140</v>
      </c>
      <c r="C1550" s="1" t="s">
        <v>6670</v>
      </c>
      <c r="D1550" s="1" t="s">
        <v>90</v>
      </c>
      <c r="E1550">
        <v>2023</v>
      </c>
      <c r="F1550" s="1" t="s">
        <v>1095</v>
      </c>
      <c r="G1550" s="1" t="s">
        <v>4652</v>
      </c>
      <c r="H1550" s="1" t="s">
        <v>4452</v>
      </c>
      <c r="I1550" s="1" t="s">
        <v>4453</v>
      </c>
      <c r="J1550" s="1" t="s">
        <v>51</v>
      </c>
      <c r="K1550" s="3">
        <v>24.6</v>
      </c>
      <c r="L1550">
        <v>1</v>
      </c>
      <c r="M1550" s="3">
        <v>24.6</v>
      </c>
      <c r="N1550" s="1" t="s">
        <v>29</v>
      </c>
      <c r="O1550" s="1" t="s">
        <v>44</v>
      </c>
    </row>
    <row r="1551" spans="1:15" x14ac:dyDescent="0.3">
      <c r="A1551" s="1" t="s">
        <v>4653</v>
      </c>
      <c r="B1551" s="2">
        <v>45690</v>
      </c>
      <c r="C1551" s="1" t="s">
        <v>6666</v>
      </c>
      <c r="D1551" s="1" t="s">
        <v>39</v>
      </c>
      <c r="E1551">
        <v>2025</v>
      </c>
      <c r="F1551" s="1" t="s">
        <v>2017</v>
      </c>
      <c r="G1551" s="1" t="s">
        <v>4654</v>
      </c>
      <c r="H1551" s="1" t="s">
        <v>4655</v>
      </c>
      <c r="I1551" s="1" t="s">
        <v>4656</v>
      </c>
      <c r="J1551" s="1" t="s">
        <v>70</v>
      </c>
      <c r="K1551" s="3">
        <v>30.83</v>
      </c>
      <c r="L1551">
        <v>1</v>
      </c>
      <c r="M1551" s="3">
        <v>30.83</v>
      </c>
      <c r="N1551" s="1" t="s">
        <v>6669</v>
      </c>
      <c r="O1551" s="1" t="s">
        <v>193</v>
      </c>
    </row>
    <row r="1552" spans="1:15" x14ac:dyDescent="0.3">
      <c r="A1552" s="1" t="s">
        <v>4657</v>
      </c>
      <c r="B1552" s="2">
        <v>45420</v>
      </c>
      <c r="C1552" s="1" t="s">
        <v>6670</v>
      </c>
      <c r="D1552" s="1" t="s">
        <v>46</v>
      </c>
      <c r="E1552">
        <v>2024</v>
      </c>
      <c r="F1552" s="1" t="s">
        <v>226</v>
      </c>
      <c r="G1552" s="1" t="s">
        <v>227</v>
      </c>
      <c r="H1552" s="1" t="s">
        <v>2872</v>
      </c>
      <c r="I1552" s="1" t="s">
        <v>3826</v>
      </c>
      <c r="J1552" s="1" t="s">
        <v>87</v>
      </c>
      <c r="K1552" s="3">
        <v>12.16</v>
      </c>
      <c r="L1552">
        <v>5</v>
      </c>
      <c r="M1552" s="3">
        <v>60.8</v>
      </c>
      <c r="N1552" s="1" t="s">
        <v>21</v>
      </c>
      <c r="O1552" s="1" t="s">
        <v>22</v>
      </c>
    </row>
    <row r="1553" spans="1:15" x14ac:dyDescent="0.3">
      <c r="A1553" s="1" t="s">
        <v>4658</v>
      </c>
      <c r="B1553" s="2">
        <v>45394</v>
      </c>
      <c r="C1553" s="1" t="s">
        <v>6668</v>
      </c>
      <c r="D1553" s="1" t="s">
        <v>82</v>
      </c>
      <c r="E1553">
        <v>2024</v>
      </c>
      <c r="F1553" s="1" t="s">
        <v>463</v>
      </c>
      <c r="G1553" s="1" t="s">
        <v>464</v>
      </c>
      <c r="H1553" s="1" t="s">
        <v>851</v>
      </c>
      <c r="I1553" s="1" t="s">
        <v>3928</v>
      </c>
      <c r="J1553" s="1" t="s">
        <v>20</v>
      </c>
      <c r="K1553" s="3">
        <v>29.64</v>
      </c>
      <c r="L1553">
        <v>1</v>
      </c>
      <c r="M1553" s="3">
        <v>29.64</v>
      </c>
      <c r="N1553" s="1" t="s">
        <v>21</v>
      </c>
      <c r="O1553" s="1" t="s">
        <v>22</v>
      </c>
    </row>
    <row r="1554" spans="1:15" x14ac:dyDescent="0.3">
      <c r="A1554" s="1" t="s">
        <v>4659</v>
      </c>
      <c r="B1554" s="2">
        <v>45676</v>
      </c>
      <c r="C1554" s="1" t="s">
        <v>6666</v>
      </c>
      <c r="D1554" s="1" t="s">
        <v>210</v>
      </c>
      <c r="E1554">
        <v>2025</v>
      </c>
      <c r="F1554" s="1" t="s">
        <v>695</v>
      </c>
      <c r="G1554" s="1" t="s">
        <v>1393</v>
      </c>
      <c r="H1554" s="1" t="s">
        <v>1428</v>
      </c>
      <c r="I1554" s="1" t="s">
        <v>4660</v>
      </c>
      <c r="J1554" s="1" t="s">
        <v>70</v>
      </c>
      <c r="K1554" s="3">
        <v>26.34</v>
      </c>
      <c r="L1554">
        <v>5</v>
      </c>
      <c r="M1554" s="3">
        <v>131.69999999999999</v>
      </c>
      <c r="N1554" s="1" t="s">
        <v>6669</v>
      </c>
      <c r="O1554" s="1" t="s">
        <v>22</v>
      </c>
    </row>
    <row r="1555" spans="1:15" x14ac:dyDescent="0.3">
      <c r="A1555" s="1" t="s">
        <v>4661</v>
      </c>
      <c r="B1555" s="2">
        <v>45243</v>
      </c>
      <c r="C1555" s="1" t="s">
        <v>6667</v>
      </c>
      <c r="D1555" s="1" t="s">
        <v>54</v>
      </c>
      <c r="E1555">
        <v>2023</v>
      </c>
      <c r="F1555" s="1" t="s">
        <v>216</v>
      </c>
      <c r="G1555" s="1" t="s">
        <v>3201</v>
      </c>
      <c r="H1555" s="1" t="s">
        <v>3332</v>
      </c>
      <c r="I1555" s="1" t="s">
        <v>3333</v>
      </c>
      <c r="J1555" s="1" t="s">
        <v>20</v>
      </c>
      <c r="K1555" s="3">
        <v>26.88</v>
      </c>
      <c r="L1555">
        <v>4</v>
      </c>
      <c r="M1555" s="3">
        <v>107.52</v>
      </c>
      <c r="N1555" s="1" t="s">
        <v>29</v>
      </c>
      <c r="O1555" s="1" t="s">
        <v>22</v>
      </c>
    </row>
    <row r="1556" spans="1:15" x14ac:dyDescent="0.3">
      <c r="A1556" s="1" t="s">
        <v>4662</v>
      </c>
      <c r="B1556" s="2">
        <v>45274</v>
      </c>
      <c r="C1556" s="1" t="s">
        <v>6672</v>
      </c>
      <c r="D1556" s="1" t="s">
        <v>107</v>
      </c>
      <c r="E1556">
        <v>2023</v>
      </c>
      <c r="F1556" s="1" t="s">
        <v>4663</v>
      </c>
      <c r="G1556" s="1" t="s">
        <v>4664</v>
      </c>
      <c r="H1556" s="1" t="s">
        <v>1986</v>
      </c>
      <c r="I1556" s="1" t="s">
        <v>1987</v>
      </c>
      <c r="J1556" s="1" t="s">
        <v>20</v>
      </c>
      <c r="K1556" s="3">
        <v>24.23</v>
      </c>
      <c r="L1556">
        <v>4</v>
      </c>
      <c r="M1556" s="3">
        <v>96.92</v>
      </c>
      <c r="N1556" s="1" t="s">
        <v>6669</v>
      </c>
      <c r="O1556" s="1" t="s">
        <v>80</v>
      </c>
    </row>
    <row r="1557" spans="1:15" x14ac:dyDescent="0.3">
      <c r="A1557" s="1" t="s">
        <v>4665</v>
      </c>
      <c r="B1557" s="2">
        <v>44990</v>
      </c>
      <c r="C1557" s="1" t="s">
        <v>6666</v>
      </c>
      <c r="D1557" s="1" t="s">
        <v>15</v>
      </c>
      <c r="E1557">
        <v>2023</v>
      </c>
      <c r="F1557" s="1" t="s">
        <v>4666</v>
      </c>
      <c r="G1557" s="1" t="s">
        <v>4667</v>
      </c>
      <c r="H1557" s="1" t="s">
        <v>4148</v>
      </c>
      <c r="I1557" s="1" t="s">
        <v>4149</v>
      </c>
      <c r="J1557" s="1" t="s">
        <v>87</v>
      </c>
      <c r="K1557" s="3">
        <v>24.79</v>
      </c>
      <c r="L1557">
        <v>2</v>
      </c>
      <c r="M1557" s="3">
        <v>49.58</v>
      </c>
      <c r="N1557" s="1" t="s">
        <v>29</v>
      </c>
      <c r="O1557" s="1" t="s">
        <v>22</v>
      </c>
    </row>
    <row r="1558" spans="1:15" x14ac:dyDescent="0.3">
      <c r="A1558" s="1" t="s">
        <v>4668</v>
      </c>
      <c r="B1558" s="2">
        <v>45033</v>
      </c>
      <c r="C1558" s="1" t="s">
        <v>6667</v>
      </c>
      <c r="D1558" s="1" t="s">
        <v>82</v>
      </c>
      <c r="E1558">
        <v>2023</v>
      </c>
      <c r="F1558" s="1" t="s">
        <v>195</v>
      </c>
      <c r="G1558" s="1" t="s">
        <v>196</v>
      </c>
      <c r="H1558" s="1" t="s">
        <v>393</v>
      </c>
      <c r="I1558" s="1" t="s">
        <v>394</v>
      </c>
      <c r="J1558" s="1" t="s">
        <v>20</v>
      </c>
      <c r="K1558" s="3">
        <v>45.33</v>
      </c>
      <c r="L1558">
        <v>5</v>
      </c>
      <c r="M1558" s="3">
        <v>226.65</v>
      </c>
      <c r="N1558" s="1" t="s">
        <v>21</v>
      </c>
      <c r="O1558" s="1" t="s">
        <v>30</v>
      </c>
    </row>
    <row r="1559" spans="1:15" x14ac:dyDescent="0.3">
      <c r="A1559" s="1" t="s">
        <v>4669</v>
      </c>
      <c r="B1559" s="2">
        <v>45276</v>
      </c>
      <c r="C1559" s="1" t="s">
        <v>6673</v>
      </c>
      <c r="D1559" s="1" t="s">
        <v>107</v>
      </c>
      <c r="E1559">
        <v>2023</v>
      </c>
      <c r="F1559" s="1" t="s">
        <v>4670</v>
      </c>
      <c r="G1559" s="1" t="s">
        <v>4671</v>
      </c>
      <c r="H1559" s="1" t="s">
        <v>1806</v>
      </c>
      <c r="I1559" s="1" t="s">
        <v>4672</v>
      </c>
      <c r="J1559" s="1" t="s">
        <v>20</v>
      </c>
      <c r="K1559" s="3">
        <v>21.99</v>
      </c>
      <c r="L1559">
        <v>2</v>
      </c>
      <c r="M1559" s="3">
        <v>43.98</v>
      </c>
      <c r="N1559" s="1" t="s">
        <v>21</v>
      </c>
      <c r="O1559" s="1" t="s">
        <v>193</v>
      </c>
    </row>
    <row r="1560" spans="1:15" x14ac:dyDescent="0.3">
      <c r="A1560" s="1" t="s">
        <v>4673</v>
      </c>
      <c r="B1560" s="2">
        <v>44931</v>
      </c>
      <c r="C1560" s="1" t="s">
        <v>6672</v>
      </c>
      <c r="D1560" s="1" t="s">
        <v>210</v>
      </c>
      <c r="E1560">
        <v>2023</v>
      </c>
      <c r="F1560" s="1" t="s">
        <v>4674</v>
      </c>
      <c r="G1560" s="1" t="s">
        <v>4675</v>
      </c>
      <c r="H1560" s="1" t="s">
        <v>3116</v>
      </c>
      <c r="I1560" s="1" t="s">
        <v>3117</v>
      </c>
      <c r="J1560" s="1" t="s">
        <v>87</v>
      </c>
      <c r="K1560" s="3">
        <v>26.2</v>
      </c>
      <c r="L1560">
        <v>1</v>
      </c>
      <c r="M1560" s="3">
        <v>26.2</v>
      </c>
      <c r="N1560" s="1" t="s">
        <v>29</v>
      </c>
      <c r="O1560" s="1" t="s">
        <v>22</v>
      </c>
    </row>
    <row r="1561" spans="1:15" x14ac:dyDescent="0.3">
      <c r="A1561" s="1" t="s">
        <v>4676</v>
      </c>
      <c r="B1561" s="2">
        <v>45555</v>
      </c>
      <c r="C1561" s="1" t="s">
        <v>6668</v>
      </c>
      <c r="D1561" s="1" t="s">
        <v>60</v>
      </c>
      <c r="E1561">
        <v>2024</v>
      </c>
      <c r="F1561" s="1" t="s">
        <v>3233</v>
      </c>
      <c r="G1561" s="1" t="s">
        <v>4677</v>
      </c>
      <c r="H1561" s="1" t="s">
        <v>2415</v>
      </c>
      <c r="I1561" s="1" t="s">
        <v>2416</v>
      </c>
      <c r="J1561" s="1" t="s">
        <v>70</v>
      </c>
      <c r="K1561" s="3">
        <v>39.090000000000003</v>
      </c>
      <c r="L1561">
        <v>1</v>
      </c>
      <c r="M1561" s="3">
        <v>39.090000000000003</v>
      </c>
      <c r="N1561" s="1" t="s">
        <v>29</v>
      </c>
      <c r="O1561" s="1" t="s">
        <v>52</v>
      </c>
    </row>
    <row r="1562" spans="1:15" x14ac:dyDescent="0.3">
      <c r="A1562" s="1" t="s">
        <v>4678</v>
      </c>
      <c r="B1562" s="2">
        <v>45345</v>
      </c>
      <c r="C1562" s="1" t="s">
        <v>6668</v>
      </c>
      <c r="D1562" s="1" t="s">
        <v>39</v>
      </c>
      <c r="E1562">
        <v>2024</v>
      </c>
      <c r="F1562" s="1" t="s">
        <v>2593</v>
      </c>
      <c r="G1562" s="1" t="s">
        <v>2594</v>
      </c>
      <c r="H1562" s="1" t="s">
        <v>430</v>
      </c>
      <c r="I1562" s="1" t="s">
        <v>1925</v>
      </c>
      <c r="J1562" s="1" t="s">
        <v>20</v>
      </c>
      <c r="K1562" s="3">
        <v>21.44</v>
      </c>
      <c r="L1562">
        <v>5</v>
      </c>
      <c r="M1562" s="3">
        <v>107.2</v>
      </c>
      <c r="N1562" s="1" t="s">
        <v>21</v>
      </c>
      <c r="O1562" s="1" t="s">
        <v>52</v>
      </c>
    </row>
    <row r="1563" spans="1:15" x14ac:dyDescent="0.3">
      <c r="A1563" s="1" t="s">
        <v>4679</v>
      </c>
      <c r="B1563" s="2">
        <v>44938</v>
      </c>
      <c r="C1563" s="1" t="s">
        <v>6672</v>
      </c>
      <c r="D1563" s="1" t="s">
        <v>210</v>
      </c>
      <c r="E1563">
        <v>2023</v>
      </c>
      <c r="F1563" s="1" t="s">
        <v>2661</v>
      </c>
      <c r="G1563" s="1" t="s">
        <v>2662</v>
      </c>
      <c r="H1563" s="1" t="s">
        <v>4680</v>
      </c>
      <c r="I1563" s="1" t="s">
        <v>4681</v>
      </c>
      <c r="J1563" s="1" t="s">
        <v>87</v>
      </c>
      <c r="K1563" s="3">
        <v>48.71</v>
      </c>
      <c r="L1563">
        <v>1</v>
      </c>
      <c r="M1563" s="3">
        <v>48.71</v>
      </c>
      <c r="N1563" s="1" t="s">
        <v>6669</v>
      </c>
      <c r="O1563" s="1" t="s">
        <v>44</v>
      </c>
    </row>
    <row r="1564" spans="1:15" x14ac:dyDescent="0.3">
      <c r="A1564" s="1" t="s">
        <v>4682</v>
      </c>
      <c r="B1564" s="2">
        <v>45589</v>
      </c>
      <c r="C1564" s="1" t="s">
        <v>6672</v>
      </c>
      <c r="D1564" s="1" t="s">
        <v>133</v>
      </c>
      <c r="E1564">
        <v>2024</v>
      </c>
      <c r="F1564" s="1" t="s">
        <v>868</v>
      </c>
      <c r="G1564" s="1" t="s">
        <v>4683</v>
      </c>
      <c r="H1564" s="1" t="s">
        <v>2650</v>
      </c>
      <c r="I1564" s="1" t="s">
        <v>2651</v>
      </c>
      <c r="J1564" s="1" t="s">
        <v>20</v>
      </c>
      <c r="K1564" s="3">
        <v>12.34</v>
      </c>
      <c r="L1564">
        <v>5</v>
      </c>
      <c r="M1564" s="3">
        <v>61.7</v>
      </c>
      <c r="N1564" s="1" t="s">
        <v>88</v>
      </c>
      <c r="O1564" s="1" t="s">
        <v>44</v>
      </c>
    </row>
    <row r="1565" spans="1:15" x14ac:dyDescent="0.3">
      <c r="A1565" s="1" t="s">
        <v>4684</v>
      </c>
      <c r="B1565" s="2">
        <v>45510</v>
      </c>
      <c r="C1565" s="1" t="s">
        <v>6671</v>
      </c>
      <c r="D1565" s="1" t="s">
        <v>90</v>
      </c>
      <c r="E1565">
        <v>2024</v>
      </c>
      <c r="F1565" s="1" t="s">
        <v>780</v>
      </c>
      <c r="G1565" s="1" t="s">
        <v>781</v>
      </c>
      <c r="H1565" s="1" t="s">
        <v>2189</v>
      </c>
      <c r="I1565" s="1" t="s">
        <v>3218</v>
      </c>
      <c r="J1565" s="1" t="s">
        <v>70</v>
      </c>
      <c r="K1565" s="3">
        <v>10.27</v>
      </c>
      <c r="L1565">
        <v>5</v>
      </c>
      <c r="M1565" s="3">
        <v>51.35</v>
      </c>
      <c r="N1565" s="1" t="s">
        <v>6669</v>
      </c>
      <c r="O1565" s="1" t="s">
        <v>37</v>
      </c>
    </row>
    <row r="1566" spans="1:15" x14ac:dyDescent="0.3">
      <c r="A1566" s="1" t="s">
        <v>4685</v>
      </c>
      <c r="B1566" s="2">
        <v>45638</v>
      </c>
      <c r="C1566" s="1" t="s">
        <v>6672</v>
      </c>
      <c r="D1566" s="1" t="s">
        <v>107</v>
      </c>
      <c r="E1566">
        <v>2024</v>
      </c>
      <c r="F1566" s="1" t="s">
        <v>4217</v>
      </c>
      <c r="G1566" s="1" t="s">
        <v>4218</v>
      </c>
      <c r="H1566" s="1" t="s">
        <v>197</v>
      </c>
      <c r="I1566" s="1" t="s">
        <v>875</v>
      </c>
      <c r="J1566" s="1" t="s">
        <v>20</v>
      </c>
      <c r="K1566" s="3">
        <v>38.11</v>
      </c>
      <c r="L1566">
        <v>2</v>
      </c>
      <c r="M1566" s="3">
        <v>76.22</v>
      </c>
      <c r="N1566" s="1" t="s">
        <v>88</v>
      </c>
      <c r="O1566" s="1" t="s">
        <v>30</v>
      </c>
    </row>
    <row r="1567" spans="1:15" x14ac:dyDescent="0.3">
      <c r="A1567" s="1" t="s">
        <v>4686</v>
      </c>
      <c r="B1567" s="2">
        <v>45451</v>
      </c>
      <c r="C1567" s="1" t="s">
        <v>6673</v>
      </c>
      <c r="D1567" s="1" t="s">
        <v>24</v>
      </c>
      <c r="E1567">
        <v>2024</v>
      </c>
      <c r="F1567" s="1" t="s">
        <v>695</v>
      </c>
      <c r="G1567" s="1" t="s">
        <v>1393</v>
      </c>
      <c r="H1567" s="1" t="s">
        <v>68</v>
      </c>
      <c r="I1567" s="1" t="s">
        <v>3635</v>
      </c>
      <c r="J1567" s="1" t="s">
        <v>70</v>
      </c>
      <c r="K1567" s="3">
        <v>23.03</v>
      </c>
      <c r="L1567">
        <v>5</v>
      </c>
      <c r="M1567" s="3">
        <v>115.15</v>
      </c>
      <c r="N1567" s="1" t="s">
        <v>6669</v>
      </c>
      <c r="O1567" s="1" t="s">
        <v>22</v>
      </c>
    </row>
    <row r="1568" spans="1:15" x14ac:dyDescent="0.3">
      <c r="A1568" s="1" t="s">
        <v>4687</v>
      </c>
      <c r="B1568" s="2">
        <v>45281</v>
      </c>
      <c r="C1568" s="1" t="s">
        <v>6672</v>
      </c>
      <c r="D1568" s="1" t="s">
        <v>107</v>
      </c>
      <c r="E1568">
        <v>2023</v>
      </c>
      <c r="F1568" s="1" t="s">
        <v>1290</v>
      </c>
      <c r="G1568" s="1" t="s">
        <v>3644</v>
      </c>
      <c r="H1568" s="1" t="s">
        <v>1953</v>
      </c>
      <c r="I1568" s="1" t="s">
        <v>2746</v>
      </c>
      <c r="J1568" s="1" t="s">
        <v>20</v>
      </c>
      <c r="K1568" s="3">
        <v>46.65</v>
      </c>
      <c r="L1568">
        <v>2</v>
      </c>
      <c r="M1568" s="3">
        <v>93.3</v>
      </c>
      <c r="N1568" s="1" t="s">
        <v>29</v>
      </c>
      <c r="O1568" s="1" t="s">
        <v>44</v>
      </c>
    </row>
    <row r="1569" spans="1:15" x14ac:dyDescent="0.3">
      <c r="A1569" s="1" t="s">
        <v>4688</v>
      </c>
      <c r="B1569" s="2">
        <v>45018</v>
      </c>
      <c r="C1569" s="1" t="s">
        <v>6666</v>
      </c>
      <c r="D1569" s="1" t="s">
        <v>82</v>
      </c>
      <c r="E1569">
        <v>2023</v>
      </c>
      <c r="F1569" s="1" t="s">
        <v>2975</v>
      </c>
      <c r="G1569" s="1" t="s">
        <v>4689</v>
      </c>
      <c r="H1569" s="1" t="s">
        <v>2438</v>
      </c>
      <c r="I1569" s="1" t="s">
        <v>4690</v>
      </c>
      <c r="J1569" s="1" t="s">
        <v>87</v>
      </c>
      <c r="K1569" s="3">
        <v>30.91</v>
      </c>
      <c r="L1569">
        <v>4</v>
      </c>
      <c r="M1569" s="3">
        <v>123.64</v>
      </c>
      <c r="N1569" s="1" t="s">
        <v>21</v>
      </c>
      <c r="O1569" s="1" t="s">
        <v>44</v>
      </c>
    </row>
    <row r="1570" spans="1:15" x14ac:dyDescent="0.3">
      <c r="A1570" s="1" t="s">
        <v>4691</v>
      </c>
      <c r="B1570" s="2">
        <v>45405</v>
      </c>
      <c r="C1570" s="1" t="s">
        <v>6671</v>
      </c>
      <c r="D1570" s="1" t="s">
        <v>82</v>
      </c>
      <c r="E1570">
        <v>2024</v>
      </c>
      <c r="F1570" s="1" t="s">
        <v>3698</v>
      </c>
      <c r="G1570" s="1" t="s">
        <v>4692</v>
      </c>
      <c r="H1570" s="1" t="s">
        <v>4036</v>
      </c>
      <c r="I1570" s="1" t="s">
        <v>4693</v>
      </c>
      <c r="J1570" s="1" t="s">
        <v>87</v>
      </c>
      <c r="K1570" s="3">
        <v>29.12</v>
      </c>
      <c r="L1570">
        <v>1</v>
      </c>
      <c r="M1570" s="3">
        <v>29.12</v>
      </c>
      <c r="N1570" s="1" t="s">
        <v>29</v>
      </c>
      <c r="O1570" s="1" t="s">
        <v>22</v>
      </c>
    </row>
    <row r="1571" spans="1:15" x14ac:dyDescent="0.3">
      <c r="A1571" s="1" t="s">
        <v>4694</v>
      </c>
      <c r="B1571" s="2">
        <v>45042</v>
      </c>
      <c r="C1571" s="1" t="s">
        <v>6670</v>
      </c>
      <c r="D1571" s="1" t="s">
        <v>82</v>
      </c>
      <c r="E1571">
        <v>2023</v>
      </c>
      <c r="F1571" s="1" t="s">
        <v>2967</v>
      </c>
      <c r="G1571" s="1" t="s">
        <v>2968</v>
      </c>
      <c r="H1571" s="1" t="s">
        <v>2393</v>
      </c>
      <c r="I1571" s="1" t="s">
        <v>2394</v>
      </c>
      <c r="J1571" s="1" t="s">
        <v>87</v>
      </c>
      <c r="K1571" s="3">
        <v>39.86</v>
      </c>
      <c r="L1571">
        <v>3</v>
      </c>
      <c r="M1571" s="3">
        <v>119.58</v>
      </c>
      <c r="N1571" s="1" t="s">
        <v>6669</v>
      </c>
      <c r="O1571" s="1" t="s">
        <v>37</v>
      </c>
    </row>
    <row r="1572" spans="1:15" x14ac:dyDescent="0.3">
      <c r="A1572" s="1" t="s">
        <v>4695</v>
      </c>
      <c r="B1572" s="2">
        <v>45523</v>
      </c>
      <c r="C1572" s="1" t="s">
        <v>6667</v>
      </c>
      <c r="D1572" s="1" t="s">
        <v>90</v>
      </c>
      <c r="E1572">
        <v>2024</v>
      </c>
      <c r="F1572" s="1" t="s">
        <v>3987</v>
      </c>
      <c r="G1572" s="1" t="s">
        <v>3988</v>
      </c>
      <c r="H1572" s="1" t="s">
        <v>1357</v>
      </c>
      <c r="I1572" s="1" t="s">
        <v>1358</v>
      </c>
      <c r="J1572" s="1" t="s">
        <v>51</v>
      </c>
      <c r="K1572" s="3">
        <v>17.84</v>
      </c>
      <c r="L1572">
        <v>2</v>
      </c>
      <c r="M1572" s="3">
        <v>35.68</v>
      </c>
      <c r="N1572" s="1" t="s">
        <v>88</v>
      </c>
      <c r="O1572" s="1" t="s">
        <v>30</v>
      </c>
    </row>
    <row r="1573" spans="1:15" x14ac:dyDescent="0.3">
      <c r="A1573" s="1" t="s">
        <v>4696</v>
      </c>
      <c r="B1573" s="2">
        <v>45337</v>
      </c>
      <c r="C1573" s="1" t="s">
        <v>6672</v>
      </c>
      <c r="D1573" s="1" t="s">
        <v>39</v>
      </c>
      <c r="E1573">
        <v>2024</v>
      </c>
      <c r="F1573" s="1" t="s">
        <v>174</v>
      </c>
      <c r="G1573" s="1" t="s">
        <v>2694</v>
      </c>
      <c r="H1573" s="1" t="s">
        <v>2872</v>
      </c>
      <c r="I1573" s="1" t="s">
        <v>4550</v>
      </c>
      <c r="J1573" s="1" t="s">
        <v>51</v>
      </c>
      <c r="K1573" s="3">
        <v>35.78</v>
      </c>
      <c r="L1573">
        <v>3</v>
      </c>
      <c r="M1573" s="3">
        <v>107.34</v>
      </c>
      <c r="N1573" s="1" t="s">
        <v>21</v>
      </c>
      <c r="O1573" s="1" t="s">
        <v>37</v>
      </c>
    </row>
    <row r="1574" spans="1:15" x14ac:dyDescent="0.3">
      <c r="A1574" s="1" t="s">
        <v>4697</v>
      </c>
      <c r="B1574" s="2">
        <v>45535</v>
      </c>
      <c r="C1574" s="1" t="s">
        <v>6673</v>
      </c>
      <c r="D1574" s="1" t="s">
        <v>90</v>
      </c>
      <c r="E1574">
        <v>2024</v>
      </c>
      <c r="F1574" s="1" t="s">
        <v>2477</v>
      </c>
      <c r="G1574" s="1" t="s">
        <v>2478</v>
      </c>
      <c r="H1574" s="1" t="s">
        <v>3179</v>
      </c>
      <c r="I1574" s="1" t="s">
        <v>3180</v>
      </c>
      <c r="J1574" s="1" t="s">
        <v>70</v>
      </c>
      <c r="K1574" s="3">
        <v>18.68</v>
      </c>
      <c r="L1574">
        <v>5</v>
      </c>
      <c r="M1574" s="3">
        <v>93.4</v>
      </c>
      <c r="N1574" s="1" t="s">
        <v>6669</v>
      </c>
      <c r="O1574" s="1" t="s">
        <v>44</v>
      </c>
    </row>
    <row r="1575" spans="1:15" x14ac:dyDescent="0.3">
      <c r="A1575" s="1" t="s">
        <v>4698</v>
      </c>
      <c r="B1575" s="2">
        <v>45854</v>
      </c>
      <c r="C1575" s="1" t="s">
        <v>6670</v>
      </c>
      <c r="D1575" s="1" t="s">
        <v>32</v>
      </c>
      <c r="E1575">
        <v>2025</v>
      </c>
      <c r="F1575" s="1" t="s">
        <v>1942</v>
      </c>
      <c r="G1575" s="1" t="s">
        <v>2728</v>
      </c>
      <c r="H1575" s="1" t="s">
        <v>2411</v>
      </c>
      <c r="I1575" s="1" t="s">
        <v>2412</v>
      </c>
      <c r="J1575" s="1" t="s">
        <v>20</v>
      </c>
      <c r="K1575" s="3">
        <v>31.95</v>
      </c>
      <c r="L1575">
        <v>1</v>
      </c>
      <c r="M1575" s="3">
        <v>31.95</v>
      </c>
      <c r="N1575" s="1" t="s">
        <v>6669</v>
      </c>
      <c r="O1575" s="1" t="s">
        <v>37</v>
      </c>
    </row>
    <row r="1576" spans="1:15" x14ac:dyDescent="0.3">
      <c r="A1576" s="1" t="s">
        <v>4699</v>
      </c>
      <c r="B1576" s="2">
        <v>45123</v>
      </c>
      <c r="C1576" s="1" t="s">
        <v>6666</v>
      </c>
      <c r="D1576" s="1" t="s">
        <v>32</v>
      </c>
      <c r="E1576">
        <v>2023</v>
      </c>
      <c r="F1576" s="1" t="s">
        <v>2259</v>
      </c>
      <c r="G1576" s="1" t="s">
        <v>2260</v>
      </c>
      <c r="H1576" s="1" t="s">
        <v>350</v>
      </c>
      <c r="I1576" s="1" t="s">
        <v>351</v>
      </c>
      <c r="J1576" s="1" t="s">
        <v>70</v>
      </c>
      <c r="K1576" s="3">
        <v>35.08</v>
      </c>
      <c r="L1576">
        <v>3</v>
      </c>
      <c r="M1576" s="3">
        <v>105.24</v>
      </c>
      <c r="N1576" s="1" t="s">
        <v>21</v>
      </c>
      <c r="O1576" s="1" t="s">
        <v>22</v>
      </c>
    </row>
    <row r="1577" spans="1:15" x14ac:dyDescent="0.3">
      <c r="A1577" s="1" t="s">
        <v>4700</v>
      </c>
      <c r="B1577" s="2">
        <v>44947</v>
      </c>
      <c r="C1577" s="1" t="s">
        <v>6673</v>
      </c>
      <c r="D1577" s="1" t="s">
        <v>210</v>
      </c>
      <c r="E1577">
        <v>2023</v>
      </c>
      <c r="F1577" s="1" t="s">
        <v>2688</v>
      </c>
      <c r="G1577" s="1" t="s">
        <v>2689</v>
      </c>
      <c r="H1577" s="1" t="s">
        <v>1158</v>
      </c>
      <c r="I1577" s="1" t="s">
        <v>1159</v>
      </c>
      <c r="J1577" s="1" t="s">
        <v>51</v>
      </c>
      <c r="K1577" s="3">
        <v>22.75</v>
      </c>
      <c r="L1577">
        <v>4</v>
      </c>
      <c r="M1577" s="3">
        <v>91</v>
      </c>
      <c r="N1577" s="1" t="s">
        <v>21</v>
      </c>
      <c r="O1577" s="1" t="s">
        <v>37</v>
      </c>
    </row>
    <row r="1578" spans="1:15" x14ac:dyDescent="0.3">
      <c r="A1578" s="1" t="s">
        <v>4701</v>
      </c>
      <c r="B1578" s="2">
        <v>44993</v>
      </c>
      <c r="C1578" s="1" t="s">
        <v>6670</v>
      </c>
      <c r="D1578" s="1" t="s">
        <v>15</v>
      </c>
      <c r="E1578">
        <v>2023</v>
      </c>
      <c r="F1578" s="1" t="s">
        <v>1449</v>
      </c>
      <c r="G1578" s="1" t="s">
        <v>2436</v>
      </c>
      <c r="H1578" s="1" t="s">
        <v>487</v>
      </c>
      <c r="I1578" s="1" t="s">
        <v>2951</v>
      </c>
      <c r="J1578" s="1" t="s">
        <v>70</v>
      </c>
      <c r="K1578" s="3">
        <v>32.99</v>
      </c>
      <c r="L1578">
        <v>5</v>
      </c>
      <c r="M1578" s="3">
        <v>164.95</v>
      </c>
      <c r="N1578" s="1" t="s">
        <v>6669</v>
      </c>
      <c r="O1578" s="1" t="s">
        <v>44</v>
      </c>
    </row>
    <row r="1579" spans="1:15" x14ac:dyDescent="0.3">
      <c r="A1579" s="1" t="s">
        <v>4702</v>
      </c>
      <c r="B1579" s="2">
        <v>45429</v>
      </c>
      <c r="C1579" s="1" t="s">
        <v>6668</v>
      </c>
      <c r="D1579" s="1" t="s">
        <v>46</v>
      </c>
      <c r="E1579">
        <v>2024</v>
      </c>
      <c r="F1579" s="1" t="s">
        <v>939</v>
      </c>
      <c r="G1579" s="1" t="s">
        <v>4703</v>
      </c>
      <c r="H1579" s="1" t="s">
        <v>4704</v>
      </c>
      <c r="I1579" s="1" t="s">
        <v>4705</v>
      </c>
      <c r="J1579" s="1" t="s">
        <v>70</v>
      </c>
      <c r="K1579" s="3">
        <v>12.07</v>
      </c>
      <c r="L1579">
        <v>4</v>
      </c>
      <c r="M1579" s="3">
        <v>48.28</v>
      </c>
      <c r="N1579" s="1" t="s">
        <v>88</v>
      </c>
      <c r="O1579" s="1" t="s">
        <v>52</v>
      </c>
    </row>
    <row r="1580" spans="1:15" x14ac:dyDescent="0.3">
      <c r="A1580" s="1" t="s">
        <v>4706</v>
      </c>
      <c r="B1580" s="2">
        <v>44865</v>
      </c>
      <c r="C1580" s="1" t="s">
        <v>6667</v>
      </c>
      <c r="D1580" s="1" t="s">
        <v>133</v>
      </c>
      <c r="E1580">
        <v>2022</v>
      </c>
      <c r="F1580" s="1" t="s">
        <v>511</v>
      </c>
      <c r="G1580" s="1" t="s">
        <v>512</v>
      </c>
      <c r="H1580" s="1" t="s">
        <v>3264</v>
      </c>
      <c r="I1580" s="1" t="s">
        <v>4707</v>
      </c>
      <c r="J1580" s="1" t="s">
        <v>70</v>
      </c>
      <c r="K1580" s="3">
        <v>19.079999999999998</v>
      </c>
      <c r="L1580">
        <v>1</v>
      </c>
      <c r="M1580" s="3">
        <v>19.079999999999998</v>
      </c>
      <c r="N1580" s="1" t="s">
        <v>21</v>
      </c>
      <c r="O1580" s="1" t="s">
        <v>22</v>
      </c>
    </row>
    <row r="1581" spans="1:15" x14ac:dyDescent="0.3">
      <c r="A1581" s="1" t="s">
        <v>4708</v>
      </c>
      <c r="B1581" s="2">
        <v>45746</v>
      </c>
      <c r="C1581" s="1" t="s">
        <v>6666</v>
      </c>
      <c r="D1581" s="1" t="s">
        <v>15</v>
      </c>
      <c r="E1581">
        <v>2025</v>
      </c>
      <c r="F1581" s="1" t="s">
        <v>2406</v>
      </c>
      <c r="G1581" s="1" t="s">
        <v>2737</v>
      </c>
      <c r="H1581" s="1" t="s">
        <v>4709</v>
      </c>
      <c r="I1581" s="1" t="s">
        <v>4710</v>
      </c>
      <c r="J1581" s="1" t="s">
        <v>70</v>
      </c>
      <c r="K1581" s="3">
        <v>31.14</v>
      </c>
      <c r="L1581">
        <v>2</v>
      </c>
      <c r="M1581" s="3">
        <v>62.28</v>
      </c>
      <c r="N1581" s="1" t="s">
        <v>6669</v>
      </c>
      <c r="O1581" s="1" t="s">
        <v>30</v>
      </c>
    </row>
    <row r="1582" spans="1:15" x14ac:dyDescent="0.3">
      <c r="A1582" s="1" t="s">
        <v>4711</v>
      </c>
      <c r="B1582" s="2">
        <v>45771</v>
      </c>
      <c r="C1582" s="1" t="s">
        <v>6672</v>
      </c>
      <c r="D1582" s="1" t="s">
        <v>82</v>
      </c>
      <c r="E1582">
        <v>2025</v>
      </c>
      <c r="F1582" s="1" t="s">
        <v>378</v>
      </c>
      <c r="G1582" s="1" t="s">
        <v>4712</v>
      </c>
      <c r="H1582" s="1" t="s">
        <v>3542</v>
      </c>
      <c r="I1582" s="1" t="s">
        <v>3543</v>
      </c>
      <c r="J1582" s="1" t="s">
        <v>87</v>
      </c>
      <c r="K1582" s="3">
        <v>39.07</v>
      </c>
      <c r="L1582">
        <v>2</v>
      </c>
      <c r="M1582" s="3">
        <v>78.14</v>
      </c>
      <c r="N1582" s="1" t="s">
        <v>21</v>
      </c>
      <c r="O1582" s="1" t="s">
        <v>44</v>
      </c>
    </row>
    <row r="1583" spans="1:15" x14ac:dyDescent="0.3">
      <c r="A1583" s="1" t="s">
        <v>4713</v>
      </c>
      <c r="B1583" s="2">
        <v>45043</v>
      </c>
      <c r="C1583" s="1" t="s">
        <v>6672</v>
      </c>
      <c r="D1583" s="1" t="s">
        <v>82</v>
      </c>
      <c r="E1583">
        <v>2023</v>
      </c>
      <c r="F1583" s="1" t="s">
        <v>3290</v>
      </c>
      <c r="G1583" s="1" t="s">
        <v>4714</v>
      </c>
      <c r="H1583" s="1" t="s">
        <v>136</v>
      </c>
      <c r="I1583" s="1" t="s">
        <v>4426</v>
      </c>
      <c r="J1583" s="1" t="s">
        <v>87</v>
      </c>
      <c r="K1583" s="3">
        <v>44.71</v>
      </c>
      <c r="L1583">
        <v>4</v>
      </c>
      <c r="M1583" s="3">
        <v>178.84</v>
      </c>
      <c r="N1583" s="1" t="s">
        <v>88</v>
      </c>
      <c r="O1583" s="1" t="s">
        <v>22</v>
      </c>
    </row>
    <row r="1584" spans="1:15" x14ac:dyDescent="0.3">
      <c r="A1584" s="1" t="s">
        <v>4715</v>
      </c>
      <c r="B1584" s="2">
        <v>45176</v>
      </c>
      <c r="C1584" s="1" t="s">
        <v>6672</v>
      </c>
      <c r="D1584" s="1" t="s">
        <v>60</v>
      </c>
      <c r="E1584">
        <v>2023</v>
      </c>
      <c r="F1584" s="1" t="s">
        <v>348</v>
      </c>
      <c r="G1584" s="1" t="s">
        <v>349</v>
      </c>
      <c r="H1584" s="1" t="s">
        <v>1566</v>
      </c>
      <c r="I1584" s="1" t="s">
        <v>2513</v>
      </c>
      <c r="J1584" s="1" t="s">
        <v>70</v>
      </c>
      <c r="K1584" s="3">
        <v>45.03</v>
      </c>
      <c r="L1584">
        <v>1</v>
      </c>
      <c r="M1584" s="3">
        <v>45.03</v>
      </c>
      <c r="N1584" s="1" t="s">
        <v>6669</v>
      </c>
      <c r="O1584" s="1" t="s">
        <v>30</v>
      </c>
    </row>
    <row r="1585" spans="1:15" x14ac:dyDescent="0.3">
      <c r="A1585" s="1" t="s">
        <v>4716</v>
      </c>
      <c r="B1585" s="2">
        <v>45211</v>
      </c>
      <c r="C1585" s="1" t="s">
        <v>6672</v>
      </c>
      <c r="D1585" s="1" t="s">
        <v>133</v>
      </c>
      <c r="E1585">
        <v>2023</v>
      </c>
      <c r="F1585" s="1" t="s">
        <v>2813</v>
      </c>
      <c r="G1585" s="1" t="s">
        <v>3660</v>
      </c>
      <c r="H1585" s="1" t="s">
        <v>4717</v>
      </c>
      <c r="I1585" s="1" t="s">
        <v>4718</v>
      </c>
      <c r="J1585" s="1" t="s">
        <v>51</v>
      </c>
      <c r="K1585" s="3">
        <v>9.61</v>
      </c>
      <c r="L1585">
        <v>3</v>
      </c>
      <c r="M1585" s="3">
        <v>28.83</v>
      </c>
      <c r="N1585" s="1" t="s">
        <v>21</v>
      </c>
      <c r="O1585" s="1" t="s">
        <v>37</v>
      </c>
    </row>
    <row r="1586" spans="1:15" x14ac:dyDescent="0.3">
      <c r="A1586" s="1" t="s">
        <v>4719</v>
      </c>
      <c r="B1586" s="2">
        <v>45132</v>
      </c>
      <c r="C1586" s="1" t="s">
        <v>6671</v>
      </c>
      <c r="D1586" s="1" t="s">
        <v>32</v>
      </c>
      <c r="E1586">
        <v>2023</v>
      </c>
      <c r="F1586" s="1" t="s">
        <v>3409</v>
      </c>
      <c r="G1586" s="1" t="s">
        <v>4720</v>
      </c>
      <c r="H1586" s="1" t="s">
        <v>426</v>
      </c>
      <c r="I1586" s="1" t="s">
        <v>4721</v>
      </c>
      <c r="J1586" s="1" t="s">
        <v>87</v>
      </c>
      <c r="K1586" s="3">
        <v>42.8</v>
      </c>
      <c r="L1586">
        <v>1</v>
      </c>
      <c r="M1586" s="3">
        <v>42.8</v>
      </c>
      <c r="N1586" s="1" t="s">
        <v>21</v>
      </c>
      <c r="O1586" s="1" t="s">
        <v>30</v>
      </c>
    </row>
    <row r="1587" spans="1:15" x14ac:dyDescent="0.3">
      <c r="A1587" s="1" t="s">
        <v>4722</v>
      </c>
      <c r="B1587" s="2">
        <v>45161</v>
      </c>
      <c r="C1587" s="1" t="s">
        <v>6670</v>
      </c>
      <c r="D1587" s="1" t="s">
        <v>90</v>
      </c>
      <c r="E1587">
        <v>2023</v>
      </c>
      <c r="F1587" s="1" t="s">
        <v>2710</v>
      </c>
      <c r="G1587" s="1" t="s">
        <v>2711</v>
      </c>
      <c r="H1587" s="1" t="s">
        <v>1210</v>
      </c>
      <c r="I1587" s="1" t="s">
        <v>4723</v>
      </c>
      <c r="J1587" s="1" t="s">
        <v>20</v>
      </c>
      <c r="K1587" s="3">
        <v>21.55</v>
      </c>
      <c r="L1587">
        <v>3</v>
      </c>
      <c r="M1587" s="3">
        <v>64.650000000000006</v>
      </c>
      <c r="N1587" s="1" t="s">
        <v>29</v>
      </c>
      <c r="O1587" s="1" t="s">
        <v>80</v>
      </c>
    </row>
    <row r="1588" spans="1:15" x14ac:dyDescent="0.3">
      <c r="A1588" s="1" t="s">
        <v>4724</v>
      </c>
      <c r="B1588" s="2">
        <v>45588</v>
      </c>
      <c r="C1588" s="1" t="s">
        <v>6670</v>
      </c>
      <c r="D1588" s="1" t="s">
        <v>133</v>
      </c>
      <c r="E1588">
        <v>2024</v>
      </c>
      <c r="F1588" s="1" t="s">
        <v>308</v>
      </c>
      <c r="G1588" s="1" t="s">
        <v>309</v>
      </c>
      <c r="H1588" s="1" t="s">
        <v>1530</v>
      </c>
      <c r="I1588" s="1" t="s">
        <v>3608</v>
      </c>
      <c r="J1588" s="1" t="s">
        <v>70</v>
      </c>
      <c r="K1588" s="3">
        <v>36.369999999999997</v>
      </c>
      <c r="L1588">
        <v>2</v>
      </c>
      <c r="M1588" s="3">
        <v>72.739999999999995</v>
      </c>
      <c r="N1588" s="1" t="s">
        <v>21</v>
      </c>
      <c r="O1588" s="1" t="s">
        <v>37</v>
      </c>
    </row>
    <row r="1589" spans="1:15" x14ac:dyDescent="0.3">
      <c r="A1589" s="1" t="s">
        <v>4725</v>
      </c>
      <c r="B1589" s="2">
        <v>45261</v>
      </c>
      <c r="C1589" s="1" t="s">
        <v>6668</v>
      </c>
      <c r="D1589" s="1" t="s">
        <v>107</v>
      </c>
      <c r="E1589">
        <v>2023</v>
      </c>
      <c r="F1589" s="1" t="s">
        <v>1544</v>
      </c>
      <c r="G1589" s="1" t="s">
        <v>1545</v>
      </c>
      <c r="H1589" s="1" t="s">
        <v>4726</v>
      </c>
      <c r="I1589" s="1" t="s">
        <v>4727</v>
      </c>
      <c r="J1589" s="1" t="s">
        <v>20</v>
      </c>
      <c r="K1589" s="3">
        <v>13.35</v>
      </c>
      <c r="L1589">
        <v>1</v>
      </c>
      <c r="M1589" s="3">
        <v>13.35</v>
      </c>
      <c r="N1589" s="1" t="s">
        <v>6669</v>
      </c>
      <c r="O1589" s="1" t="s">
        <v>37</v>
      </c>
    </row>
    <row r="1590" spans="1:15" x14ac:dyDescent="0.3">
      <c r="A1590" s="1" t="s">
        <v>4728</v>
      </c>
      <c r="B1590" s="2">
        <v>45247</v>
      </c>
      <c r="C1590" s="1" t="s">
        <v>6668</v>
      </c>
      <c r="D1590" s="1" t="s">
        <v>54</v>
      </c>
      <c r="E1590">
        <v>2023</v>
      </c>
      <c r="F1590" s="1" t="s">
        <v>4409</v>
      </c>
      <c r="G1590" s="1" t="s">
        <v>4410</v>
      </c>
      <c r="H1590" s="1" t="s">
        <v>2120</v>
      </c>
      <c r="I1590" s="1" t="s">
        <v>4729</v>
      </c>
      <c r="J1590" s="1" t="s">
        <v>20</v>
      </c>
      <c r="K1590" s="3">
        <v>37.659999999999997</v>
      </c>
      <c r="L1590">
        <v>1</v>
      </c>
      <c r="M1590" s="3">
        <v>37.659999999999997</v>
      </c>
      <c r="N1590" s="1" t="s">
        <v>6669</v>
      </c>
      <c r="O1590" s="1" t="s">
        <v>37</v>
      </c>
    </row>
    <row r="1591" spans="1:15" x14ac:dyDescent="0.3">
      <c r="A1591" s="1" t="s">
        <v>4730</v>
      </c>
      <c r="B1591" s="2">
        <v>45641</v>
      </c>
      <c r="C1591" s="1" t="s">
        <v>6666</v>
      </c>
      <c r="D1591" s="1" t="s">
        <v>107</v>
      </c>
      <c r="E1591">
        <v>2024</v>
      </c>
      <c r="F1591" s="1" t="s">
        <v>476</v>
      </c>
      <c r="G1591" s="1" t="s">
        <v>477</v>
      </c>
      <c r="H1591" s="1" t="s">
        <v>1798</v>
      </c>
      <c r="I1591" s="1" t="s">
        <v>1799</v>
      </c>
      <c r="J1591" s="1" t="s">
        <v>70</v>
      </c>
      <c r="K1591" s="3">
        <v>30.4</v>
      </c>
      <c r="L1591">
        <v>4</v>
      </c>
      <c r="M1591" s="3">
        <v>121.6</v>
      </c>
      <c r="N1591" s="1" t="s">
        <v>21</v>
      </c>
      <c r="O1591" s="1" t="s">
        <v>95</v>
      </c>
    </row>
    <row r="1592" spans="1:15" x14ac:dyDescent="0.3">
      <c r="A1592" s="1" t="s">
        <v>4731</v>
      </c>
      <c r="B1592" s="2">
        <v>45410</v>
      </c>
      <c r="C1592" s="1" t="s">
        <v>6666</v>
      </c>
      <c r="D1592" s="1" t="s">
        <v>82</v>
      </c>
      <c r="E1592">
        <v>2024</v>
      </c>
      <c r="F1592" s="1" t="s">
        <v>1588</v>
      </c>
      <c r="G1592" s="1" t="s">
        <v>4732</v>
      </c>
      <c r="H1592" s="1" t="s">
        <v>1513</v>
      </c>
      <c r="I1592" s="1" t="s">
        <v>4733</v>
      </c>
      <c r="J1592" s="1" t="s">
        <v>20</v>
      </c>
      <c r="K1592" s="3">
        <v>5.05</v>
      </c>
      <c r="L1592">
        <v>3</v>
      </c>
      <c r="M1592" s="3">
        <v>15.15</v>
      </c>
      <c r="N1592" s="1" t="s">
        <v>21</v>
      </c>
      <c r="O1592" s="1" t="s">
        <v>22</v>
      </c>
    </row>
    <row r="1593" spans="1:15" x14ac:dyDescent="0.3">
      <c r="A1593" s="1" t="s">
        <v>4734</v>
      </c>
      <c r="B1593" s="2">
        <v>45035</v>
      </c>
      <c r="C1593" s="1" t="s">
        <v>6670</v>
      </c>
      <c r="D1593" s="1" t="s">
        <v>82</v>
      </c>
      <c r="E1593">
        <v>2023</v>
      </c>
      <c r="F1593" s="1" t="s">
        <v>4735</v>
      </c>
      <c r="G1593" s="1" t="s">
        <v>4736</v>
      </c>
      <c r="H1593" s="1" t="s">
        <v>4737</v>
      </c>
      <c r="I1593" s="1" t="s">
        <v>4738</v>
      </c>
      <c r="J1593" s="1" t="s">
        <v>51</v>
      </c>
      <c r="K1593" s="3">
        <v>16.239999999999998</v>
      </c>
      <c r="L1593">
        <v>1</v>
      </c>
      <c r="M1593" s="3">
        <v>16.239999999999998</v>
      </c>
      <c r="N1593" s="1" t="s">
        <v>21</v>
      </c>
      <c r="O1593" s="1" t="s">
        <v>193</v>
      </c>
    </row>
    <row r="1594" spans="1:15" x14ac:dyDescent="0.3">
      <c r="A1594" s="1" t="s">
        <v>4739</v>
      </c>
      <c r="B1594" s="2">
        <v>44967</v>
      </c>
      <c r="C1594" s="1" t="s">
        <v>6668</v>
      </c>
      <c r="D1594" s="1" t="s">
        <v>39</v>
      </c>
      <c r="E1594">
        <v>2023</v>
      </c>
      <c r="F1594" s="1" t="s">
        <v>3712</v>
      </c>
      <c r="G1594" s="1" t="s">
        <v>3713</v>
      </c>
      <c r="H1594" s="1" t="s">
        <v>2969</v>
      </c>
      <c r="I1594" s="1" t="s">
        <v>2970</v>
      </c>
      <c r="J1594" s="1" t="s">
        <v>20</v>
      </c>
      <c r="K1594" s="3">
        <v>31.43</v>
      </c>
      <c r="L1594">
        <v>3</v>
      </c>
      <c r="M1594" s="3">
        <v>94.29</v>
      </c>
      <c r="N1594" s="1" t="s">
        <v>21</v>
      </c>
      <c r="O1594" s="1" t="s">
        <v>22</v>
      </c>
    </row>
    <row r="1595" spans="1:15" x14ac:dyDescent="0.3">
      <c r="A1595" s="1" t="s">
        <v>4740</v>
      </c>
      <c r="B1595" s="2">
        <v>45110</v>
      </c>
      <c r="C1595" s="1" t="s">
        <v>6667</v>
      </c>
      <c r="D1595" s="1" t="s">
        <v>32</v>
      </c>
      <c r="E1595">
        <v>2023</v>
      </c>
      <c r="F1595" s="1" t="s">
        <v>583</v>
      </c>
      <c r="G1595" s="1" t="s">
        <v>584</v>
      </c>
      <c r="H1595" s="1" t="s">
        <v>2424</v>
      </c>
      <c r="I1595" s="1" t="s">
        <v>2425</v>
      </c>
      <c r="J1595" s="1" t="s">
        <v>70</v>
      </c>
      <c r="K1595" s="3">
        <v>15.55</v>
      </c>
      <c r="L1595">
        <v>1</v>
      </c>
      <c r="M1595" s="3">
        <v>15.55</v>
      </c>
      <c r="N1595" s="1" t="s">
        <v>21</v>
      </c>
      <c r="O1595" s="1" t="s">
        <v>95</v>
      </c>
    </row>
    <row r="1596" spans="1:15" x14ac:dyDescent="0.3">
      <c r="A1596" s="1" t="s">
        <v>4741</v>
      </c>
      <c r="B1596" s="2">
        <v>45305</v>
      </c>
      <c r="C1596" s="1" t="s">
        <v>6666</v>
      </c>
      <c r="D1596" s="1" t="s">
        <v>210</v>
      </c>
      <c r="E1596">
        <v>2024</v>
      </c>
      <c r="F1596" s="1" t="s">
        <v>290</v>
      </c>
      <c r="G1596" s="1" t="s">
        <v>4742</v>
      </c>
      <c r="H1596" s="1" t="s">
        <v>4376</v>
      </c>
      <c r="I1596" s="1" t="s">
        <v>4377</v>
      </c>
      <c r="J1596" s="1" t="s">
        <v>70</v>
      </c>
      <c r="K1596" s="3">
        <v>33.97</v>
      </c>
      <c r="L1596">
        <v>2</v>
      </c>
      <c r="M1596" s="3">
        <v>67.94</v>
      </c>
      <c r="N1596" s="1" t="s">
        <v>6669</v>
      </c>
      <c r="O1596" s="1" t="s">
        <v>80</v>
      </c>
    </row>
    <row r="1597" spans="1:15" x14ac:dyDescent="0.3">
      <c r="A1597" s="1" t="s">
        <v>4743</v>
      </c>
      <c r="B1597" s="2">
        <v>45590</v>
      </c>
      <c r="C1597" s="1" t="s">
        <v>6668</v>
      </c>
      <c r="D1597" s="1" t="s">
        <v>133</v>
      </c>
      <c r="E1597">
        <v>2024</v>
      </c>
      <c r="F1597" s="1" t="s">
        <v>4571</v>
      </c>
      <c r="G1597" s="1" t="s">
        <v>4572</v>
      </c>
      <c r="H1597" s="1" t="s">
        <v>725</v>
      </c>
      <c r="I1597" s="1" t="s">
        <v>726</v>
      </c>
      <c r="J1597" s="1" t="s">
        <v>87</v>
      </c>
      <c r="K1597" s="3">
        <v>37.630000000000003</v>
      </c>
      <c r="L1597">
        <v>1</v>
      </c>
      <c r="M1597" s="3">
        <v>37.630000000000003</v>
      </c>
      <c r="N1597" s="1" t="s">
        <v>29</v>
      </c>
      <c r="O1597" s="1" t="s">
        <v>37</v>
      </c>
    </row>
    <row r="1598" spans="1:15" x14ac:dyDescent="0.3">
      <c r="A1598" s="1" t="s">
        <v>4744</v>
      </c>
      <c r="B1598" s="2">
        <v>45318</v>
      </c>
      <c r="C1598" s="1" t="s">
        <v>6673</v>
      </c>
      <c r="D1598" s="1" t="s">
        <v>210</v>
      </c>
      <c r="E1598">
        <v>2024</v>
      </c>
      <c r="F1598" s="1" t="s">
        <v>921</v>
      </c>
      <c r="G1598" s="1" t="s">
        <v>2777</v>
      </c>
      <c r="H1598" s="1" t="s">
        <v>1654</v>
      </c>
      <c r="I1598" s="1" t="s">
        <v>1655</v>
      </c>
      <c r="J1598" s="1" t="s">
        <v>20</v>
      </c>
      <c r="K1598" s="3">
        <v>26.89</v>
      </c>
      <c r="L1598">
        <v>4</v>
      </c>
      <c r="M1598" s="3">
        <v>107.56</v>
      </c>
      <c r="N1598" s="1" t="s">
        <v>21</v>
      </c>
      <c r="O1598" s="1" t="s">
        <v>44</v>
      </c>
    </row>
    <row r="1599" spans="1:15" x14ac:dyDescent="0.3">
      <c r="A1599" s="1" t="s">
        <v>4745</v>
      </c>
      <c r="B1599" s="2">
        <v>45591</v>
      </c>
      <c r="C1599" s="1" t="s">
        <v>6673</v>
      </c>
      <c r="D1599" s="1" t="s">
        <v>133</v>
      </c>
      <c r="E1599">
        <v>2024</v>
      </c>
      <c r="F1599" s="1" t="s">
        <v>1192</v>
      </c>
      <c r="G1599" s="1" t="s">
        <v>4746</v>
      </c>
      <c r="H1599" s="1" t="s">
        <v>4747</v>
      </c>
      <c r="I1599" s="1" t="s">
        <v>4748</v>
      </c>
      <c r="J1599" s="1" t="s">
        <v>70</v>
      </c>
      <c r="K1599" s="3">
        <v>49.81</v>
      </c>
      <c r="L1599">
        <v>1</v>
      </c>
      <c r="M1599" s="3">
        <v>49.81</v>
      </c>
      <c r="N1599" s="1" t="s">
        <v>21</v>
      </c>
      <c r="O1599" s="1" t="s">
        <v>30</v>
      </c>
    </row>
    <row r="1600" spans="1:15" x14ac:dyDescent="0.3">
      <c r="A1600" s="1" t="s">
        <v>4749</v>
      </c>
      <c r="B1600" s="2">
        <v>45152</v>
      </c>
      <c r="C1600" s="1" t="s">
        <v>6667</v>
      </c>
      <c r="D1600" s="1" t="s">
        <v>90</v>
      </c>
      <c r="E1600">
        <v>2023</v>
      </c>
      <c r="F1600" s="1" t="s">
        <v>611</v>
      </c>
      <c r="G1600" s="1" t="s">
        <v>3119</v>
      </c>
      <c r="H1600" s="1" t="s">
        <v>3813</v>
      </c>
      <c r="I1600" s="1" t="s">
        <v>3814</v>
      </c>
      <c r="J1600" s="1" t="s">
        <v>20</v>
      </c>
      <c r="K1600" s="3">
        <v>24.7</v>
      </c>
      <c r="L1600">
        <v>3</v>
      </c>
      <c r="M1600" s="3">
        <v>74.099999999999994</v>
      </c>
      <c r="N1600" s="1" t="s">
        <v>6669</v>
      </c>
      <c r="O1600" s="1" t="s">
        <v>37</v>
      </c>
    </row>
    <row r="1601" spans="1:15" x14ac:dyDescent="0.3">
      <c r="A1601" s="1" t="s">
        <v>4750</v>
      </c>
      <c r="B1601" s="2">
        <v>45276</v>
      </c>
      <c r="C1601" s="1" t="s">
        <v>6673</v>
      </c>
      <c r="D1601" s="1" t="s">
        <v>107</v>
      </c>
      <c r="E1601">
        <v>2023</v>
      </c>
      <c r="F1601" s="1" t="s">
        <v>3653</v>
      </c>
      <c r="G1601" s="1" t="s">
        <v>3654</v>
      </c>
      <c r="H1601" s="1" t="s">
        <v>2470</v>
      </c>
      <c r="I1601" s="1" t="s">
        <v>2471</v>
      </c>
      <c r="J1601" s="1" t="s">
        <v>20</v>
      </c>
      <c r="K1601" s="3">
        <v>24.26</v>
      </c>
      <c r="L1601">
        <v>3</v>
      </c>
      <c r="M1601" s="3">
        <v>72.78</v>
      </c>
      <c r="N1601" s="1" t="s">
        <v>21</v>
      </c>
      <c r="O1601" s="1" t="s">
        <v>37</v>
      </c>
    </row>
    <row r="1602" spans="1:15" x14ac:dyDescent="0.3">
      <c r="A1602" s="1" t="s">
        <v>4751</v>
      </c>
      <c r="B1602" s="2">
        <v>45227</v>
      </c>
      <c r="C1602" s="1" t="s">
        <v>6673</v>
      </c>
      <c r="D1602" s="1" t="s">
        <v>133</v>
      </c>
      <c r="E1602">
        <v>2023</v>
      </c>
      <c r="F1602" s="1" t="s">
        <v>235</v>
      </c>
      <c r="G1602" s="1" t="s">
        <v>2427</v>
      </c>
      <c r="H1602" s="1" t="s">
        <v>568</v>
      </c>
      <c r="I1602" s="1" t="s">
        <v>3766</v>
      </c>
      <c r="J1602" s="1" t="s">
        <v>20</v>
      </c>
      <c r="K1602" s="3">
        <v>37.42</v>
      </c>
      <c r="L1602">
        <v>4</v>
      </c>
      <c r="M1602" s="3">
        <v>149.68</v>
      </c>
      <c r="N1602" s="1" t="s">
        <v>21</v>
      </c>
      <c r="O1602" s="1" t="s">
        <v>80</v>
      </c>
    </row>
    <row r="1603" spans="1:15" x14ac:dyDescent="0.3">
      <c r="A1603" s="1" t="s">
        <v>4752</v>
      </c>
      <c r="B1603" s="2">
        <v>45430</v>
      </c>
      <c r="C1603" s="1" t="s">
        <v>6673</v>
      </c>
      <c r="D1603" s="1" t="s">
        <v>46</v>
      </c>
      <c r="E1603">
        <v>2024</v>
      </c>
      <c r="F1603" s="1" t="s">
        <v>1254</v>
      </c>
      <c r="G1603" s="1" t="s">
        <v>1340</v>
      </c>
      <c r="H1603" s="1" t="s">
        <v>4753</v>
      </c>
      <c r="I1603" s="1" t="s">
        <v>4754</v>
      </c>
      <c r="J1603" s="1" t="s">
        <v>70</v>
      </c>
      <c r="K1603" s="3">
        <v>30.12</v>
      </c>
      <c r="L1603">
        <v>3</v>
      </c>
      <c r="M1603" s="3">
        <v>90.36</v>
      </c>
      <c r="N1603" s="1" t="s">
        <v>6669</v>
      </c>
      <c r="O1603" s="1" t="s">
        <v>30</v>
      </c>
    </row>
    <row r="1604" spans="1:15" x14ac:dyDescent="0.3">
      <c r="A1604" s="1" t="s">
        <v>4755</v>
      </c>
      <c r="B1604" s="2">
        <v>45136</v>
      </c>
      <c r="C1604" s="1" t="s">
        <v>6673</v>
      </c>
      <c r="D1604" s="1" t="s">
        <v>32</v>
      </c>
      <c r="E1604">
        <v>2023</v>
      </c>
      <c r="F1604" s="1" t="s">
        <v>516</v>
      </c>
      <c r="G1604" s="1" t="s">
        <v>517</v>
      </c>
      <c r="H1604" s="1" t="s">
        <v>2213</v>
      </c>
      <c r="I1604" s="1" t="s">
        <v>3025</v>
      </c>
      <c r="J1604" s="1" t="s">
        <v>87</v>
      </c>
      <c r="K1604" s="3">
        <v>32.67</v>
      </c>
      <c r="L1604">
        <v>2</v>
      </c>
      <c r="M1604" s="3">
        <v>65.34</v>
      </c>
      <c r="N1604" s="1" t="s">
        <v>88</v>
      </c>
      <c r="O1604" s="1" t="s">
        <v>44</v>
      </c>
    </row>
    <row r="1605" spans="1:15" x14ac:dyDescent="0.3">
      <c r="A1605" s="1" t="s">
        <v>4756</v>
      </c>
      <c r="B1605" s="2">
        <v>45015</v>
      </c>
      <c r="C1605" s="1" t="s">
        <v>6672</v>
      </c>
      <c r="D1605" s="1" t="s">
        <v>15</v>
      </c>
      <c r="E1605">
        <v>2023</v>
      </c>
      <c r="F1605" s="1" t="s">
        <v>1294</v>
      </c>
      <c r="G1605" s="1" t="s">
        <v>4068</v>
      </c>
      <c r="H1605" s="1" t="s">
        <v>4753</v>
      </c>
      <c r="I1605" s="1" t="s">
        <v>4754</v>
      </c>
      <c r="J1605" s="1" t="s">
        <v>87</v>
      </c>
      <c r="K1605" s="3">
        <v>42.25</v>
      </c>
      <c r="L1605">
        <v>4</v>
      </c>
      <c r="M1605" s="3">
        <v>169</v>
      </c>
      <c r="N1605" s="1" t="s">
        <v>21</v>
      </c>
      <c r="O1605" s="1" t="s">
        <v>37</v>
      </c>
    </row>
    <row r="1606" spans="1:15" x14ac:dyDescent="0.3">
      <c r="A1606" s="1" t="s">
        <v>4757</v>
      </c>
      <c r="B1606" s="2">
        <v>44952</v>
      </c>
      <c r="C1606" s="1" t="s">
        <v>6672</v>
      </c>
      <c r="D1606" s="1" t="s">
        <v>210</v>
      </c>
      <c r="E1606">
        <v>2023</v>
      </c>
      <c r="F1606" s="1" t="s">
        <v>3885</v>
      </c>
      <c r="G1606" s="1" t="s">
        <v>4758</v>
      </c>
      <c r="H1606" s="1" t="s">
        <v>2312</v>
      </c>
      <c r="I1606" s="1" t="s">
        <v>2313</v>
      </c>
      <c r="J1606" s="1" t="s">
        <v>87</v>
      </c>
      <c r="K1606" s="3">
        <v>33.17</v>
      </c>
      <c r="L1606">
        <v>5</v>
      </c>
      <c r="M1606" s="3">
        <v>165.85</v>
      </c>
      <c r="N1606" s="1" t="s">
        <v>6669</v>
      </c>
      <c r="O1606" s="1" t="s">
        <v>44</v>
      </c>
    </row>
    <row r="1607" spans="1:15" x14ac:dyDescent="0.3">
      <c r="A1607" s="1" t="s">
        <v>4759</v>
      </c>
      <c r="B1607" s="2">
        <v>45002</v>
      </c>
      <c r="C1607" s="1" t="s">
        <v>6668</v>
      </c>
      <c r="D1607" s="1" t="s">
        <v>15</v>
      </c>
      <c r="E1607">
        <v>2023</v>
      </c>
      <c r="F1607" s="1" t="s">
        <v>61</v>
      </c>
      <c r="G1607" s="1" t="s">
        <v>62</v>
      </c>
      <c r="H1607" s="1" t="s">
        <v>1505</v>
      </c>
      <c r="I1607" s="1" t="s">
        <v>4760</v>
      </c>
      <c r="J1607" s="1" t="s">
        <v>70</v>
      </c>
      <c r="K1607" s="3">
        <v>44.09</v>
      </c>
      <c r="L1607">
        <v>3</v>
      </c>
      <c r="M1607" s="3">
        <v>132.27000000000001</v>
      </c>
      <c r="N1607" s="1" t="s">
        <v>29</v>
      </c>
      <c r="O1607" s="1" t="s">
        <v>22</v>
      </c>
    </row>
    <row r="1608" spans="1:15" x14ac:dyDescent="0.3">
      <c r="A1608" s="1" t="s">
        <v>4761</v>
      </c>
      <c r="B1608" s="2">
        <v>45239</v>
      </c>
      <c r="C1608" s="1" t="s">
        <v>6672</v>
      </c>
      <c r="D1608" s="1" t="s">
        <v>54</v>
      </c>
      <c r="E1608">
        <v>2023</v>
      </c>
      <c r="F1608" s="1" t="s">
        <v>16</v>
      </c>
      <c r="G1608" s="1" t="s">
        <v>2114</v>
      </c>
      <c r="H1608" s="1" t="s">
        <v>2521</v>
      </c>
      <c r="I1608" s="1" t="s">
        <v>2522</v>
      </c>
      <c r="J1608" s="1" t="s">
        <v>70</v>
      </c>
      <c r="K1608" s="3">
        <v>16.47</v>
      </c>
      <c r="L1608">
        <v>1</v>
      </c>
      <c r="M1608" s="3">
        <v>16.47</v>
      </c>
      <c r="N1608" s="1" t="s">
        <v>21</v>
      </c>
      <c r="O1608" s="1" t="s">
        <v>44</v>
      </c>
    </row>
    <row r="1609" spans="1:15" x14ac:dyDescent="0.3">
      <c r="A1609" s="1" t="s">
        <v>4762</v>
      </c>
      <c r="B1609" s="2">
        <v>45005</v>
      </c>
      <c r="C1609" s="1" t="s">
        <v>6667</v>
      </c>
      <c r="D1609" s="1" t="s">
        <v>15</v>
      </c>
      <c r="E1609">
        <v>2023</v>
      </c>
      <c r="F1609" s="1" t="s">
        <v>1691</v>
      </c>
      <c r="G1609" s="1" t="s">
        <v>3674</v>
      </c>
      <c r="H1609" s="1" t="s">
        <v>4527</v>
      </c>
      <c r="I1609" s="1" t="s">
        <v>4763</v>
      </c>
      <c r="J1609" s="1" t="s">
        <v>87</v>
      </c>
      <c r="K1609" s="3">
        <v>24.81</v>
      </c>
      <c r="L1609">
        <v>5</v>
      </c>
      <c r="M1609" s="3">
        <v>124.05</v>
      </c>
      <c r="N1609" s="1" t="s">
        <v>21</v>
      </c>
      <c r="O1609" s="1" t="s">
        <v>80</v>
      </c>
    </row>
    <row r="1610" spans="1:15" x14ac:dyDescent="0.3">
      <c r="A1610" s="1" t="s">
        <v>4764</v>
      </c>
      <c r="B1610" s="2">
        <v>45466</v>
      </c>
      <c r="C1610" s="1" t="s">
        <v>6666</v>
      </c>
      <c r="D1610" s="1" t="s">
        <v>24</v>
      </c>
      <c r="E1610">
        <v>2024</v>
      </c>
      <c r="F1610" s="1" t="s">
        <v>596</v>
      </c>
      <c r="G1610" s="1" t="s">
        <v>597</v>
      </c>
      <c r="H1610" s="1" t="s">
        <v>223</v>
      </c>
      <c r="I1610" s="1" t="s">
        <v>4559</v>
      </c>
      <c r="J1610" s="1" t="s">
        <v>20</v>
      </c>
      <c r="K1610" s="3">
        <v>25.14</v>
      </c>
      <c r="L1610">
        <v>2</v>
      </c>
      <c r="M1610" s="3">
        <v>50.28</v>
      </c>
      <c r="N1610" s="1" t="s">
        <v>29</v>
      </c>
      <c r="O1610" s="1" t="s">
        <v>30</v>
      </c>
    </row>
    <row r="1611" spans="1:15" x14ac:dyDescent="0.3">
      <c r="A1611" s="1" t="s">
        <v>4765</v>
      </c>
      <c r="B1611" s="2">
        <v>45520</v>
      </c>
      <c r="C1611" s="1" t="s">
        <v>6668</v>
      </c>
      <c r="D1611" s="1" t="s">
        <v>90</v>
      </c>
      <c r="E1611">
        <v>2024</v>
      </c>
      <c r="F1611" s="1" t="s">
        <v>1465</v>
      </c>
      <c r="G1611" s="1" t="s">
        <v>4352</v>
      </c>
      <c r="H1611" s="1" t="s">
        <v>4704</v>
      </c>
      <c r="I1611" s="1" t="s">
        <v>4705</v>
      </c>
      <c r="J1611" s="1" t="s">
        <v>20</v>
      </c>
      <c r="K1611" s="3">
        <v>13.33</v>
      </c>
      <c r="L1611">
        <v>4</v>
      </c>
      <c r="M1611" s="3">
        <v>53.32</v>
      </c>
      <c r="N1611" s="1" t="s">
        <v>21</v>
      </c>
      <c r="O1611" s="1" t="s">
        <v>37</v>
      </c>
    </row>
    <row r="1612" spans="1:15" x14ac:dyDescent="0.3">
      <c r="A1612" s="1" t="s">
        <v>4766</v>
      </c>
      <c r="B1612" s="2">
        <v>45040</v>
      </c>
      <c r="C1612" s="1" t="s">
        <v>6667</v>
      </c>
      <c r="D1612" s="1" t="s">
        <v>82</v>
      </c>
      <c r="E1612">
        <v>2023</v>
      </c>
      <c r="F1612" s="1" t="s">
        <v>4767</v>
      </c>
      <c r="G1612" s="1" t="s">
        <v>4768</v>
      </c>
      <c r="H1612" s="1" t="s">
        <v>2658</v>
      </c>
      <c r="I1612" s="1" t="s">
        <v>3623</v>
      </c>
      <c r="J1612" s="1" t="s">
        <v>20</v>
      </c>
      <c r="K1612" s="3">
        <v>18.190000000000001</v>
      </c>
      <c r="L1612">
        <v>5</v>
      </c>
      <c r="M1612" s="3">
        <v>90.95</v>
      </c>
      <c r="N1612" s="1" t="s">
        <v>6669</v>
      </c>
      <c r="O1612" s="1" t="s">
        <v>52</v>
      </c>
    </row>
    <row r="1613" spans="1:15" x14ac:dyDescent="0.3">
      <c r="A1613" s="1" t="s">
        <v>4769</v>
      </c>
      <c r="B1613" s="2">
        <v>45095</v>
      </c>
      <c r="C1613" s="1" t="s">
        <v>6666</v>
      </c>
      <c r="D1613" s="1" t="s">
        <v>24</v>
      </c>
      <c r="E1613">
        <v>2023</v>
      </c>
      <c r="F1613" s="1" t="s">
        <v>118</v>
      </c>
      <c r="G1613" s="1" t="s">
        <v>4770</v>
      </c>
      <c r="H1613" s="1" t="s">
        <v>4771</v>
      </c>
      <c r="I1613" s="1" t="s">
        <v>4772</v>
      </c>
      <c r="J1613" s="1" t="s">
        <v>87</v>
      </c>
      <c r="K1613" s="3">
        <v>7.41</v>
      </c>
      <c r="L1613">
        <v>5</v>
      </c>
      <c r="M1613" s="3">
        <v>37.049999999999997</v>
      </c>
      <c r="N1613" s="1" t="s">
        <v>21</v>
      </c>
      <c r="O1613" s="1" t="s">
        <v>30</v>
      </c>
    </row>
    <row r="1614" spans="1:15" x14ac:dyDescent="0.3">
      <c r="A1614" s="1" t="s">
        <v>4773</v>
      </c>
      <c r="B1614" s="2">
        <v>45370</v>
      </c>
      <c r="C1614" s="1" t="s">
        <v>6671</v>
      </c>
      <c r="D1614" s="1" t="s">
        <v>15</v>
      </c>
      <c r="E1614">
        <v>2024</v>
      </c>
      <c r="F1614" s="1" t="s">
        <v>2473</v>
      </c>
      <c r="G1614" s="1" t="s">
        <v>2474</v>
      </c>
      <c r="H1614" s="1" t="s">
        <v>4774</v>
      </c>
      <c r="I1614" s="1" t="s">
        <v>4775</v>
      </c>
      <c r="J1614" s="1" t="s">
        <v>87</v>
      </c>
      <c r="K1614" s="3">
        <v>24.44</v>
      </c>
      <c r="L1614">
        <v>2</v>
      </c>
      <c r="M1614" s="3">
        <v>48.88</v>
      </c>
      <c r="N1614" s="1" t="s">
        <v>29</v>
      </c>
      <c r="O1614" s="1" t="s">
        <v>52</v>
      </c>
    </row>
    <row r="1615" spans="1:15" x14ac:dyDescent="0.3">
      <c r="A1615" s="1" t="s">
        <v>4776</v>
      </c>
      <c r="B1615" s="2">
        <v>45173</v>
      </c>
      <c r="C1615" s="1" t="s">
        <v>6667</v>
      </c>
      <c r="D1615" s="1" t="s">
        <v>60</v>
      </c>
      <c r="E1615">
        <v>2023</v>
      </c>
      <c r="F1615" s="1" t="s">
        <v>1840</v>
      </c>
      <c r="G1615" s="1" t="s">
        <v>1841</v>
      </c>
      <c r="H1615" s="1" t="s">
        <v>267</v>
      </c>
      <c r="I1615" s="1" t="s">
        <v>268</v>
      </c>
      <c r="J1615" s="1" t="s">
        <v>20</v>
      </c>
      <c r="K1615" s="3">
        <v>9.81</v>
      </c>
      <c r="L1615">
        <v>5</v>
      </c>
      <c r="M1615" s="3">
        <v>49.05</v>
      </c>
      <c r="N1615" s="1" t="s">
        <v>21</v>
      </c>
      <c r="O1615" s="1" t="s">
        <v>80</v>
      </c>
    </row>
    <row r="1616" spans="1:15" x14ac:dyDescent="0.3">
      <c r="A1616" s="1" t="s">
        <v>4777</v>
      </c>
      <c r="B1616" s="2">
        <v>45191</v>
      </c>
      <c r="C1616" s="1" t="s">
        <v>6668</v>
      </c>
      <c r="D1616" s="1" t="s">
        <v>60</v>
      </c>
      <c r="E1616">
        <v>2023</v>
      </c>
      <c r="F1616" s="1" t="s">
        <v>1310</v>
      </c>
      <c r="G1616" s="1" t="s">
        <v>1311</v>
      </c>
      <c r="H1616" s="1" t="s">
        <v>717</v>
      </c>
      <c r="I1616" s="1" t="s">
        <v>4060</v>
      </c>
      <c r="J1616" s="1" t="s">
        <v>87</v>
      </c>
      <c r="K1616" s="3">
        <v>18.48</v>
      </c>
      <c r="L1616">
        <v>3</v>
      </c>
      <c r="M1616" s="3">
        <v>55.44</v>
      </c>
      <c r="N1616" s="1" t="s">
        <v>88</v>
      </c>
      <c r="O1616" s="1" t="s">
        <v>44</v>
      </c>
    </row>
    <row r="1617" spans="1:15" x14ac:dyDescent="0.3">
      <c r="A1617" s="1" t="s">
        <v>4778</v>
      </c>
      <c r="B1617" s="2">
        <v>45049</v>
      </c>
      <c r="C1617" s="1" t="s">
        <v>6670</v>
      </c>
      <c r="D1617" s="1" t="s">
        <v>46</v>
      </c>
      <c r="E1617">
        <v>2023</v>
      </c>
      <c r="F1617" s="1" t="s">
        <v>1993</v>
      </c>
      <c r="G1617" s="1" t="s">
        <v>4779</v>
      </c>
      <c r="H1617" s="1" t="s">
        <v>3878</v>
      </c>
      <c r="I1617" s="1" t="s">
        <v>4780</v>
      </c>
      <c r="J1617" s="1" t="s">
        <v>87</v>
      </c>
      <c r="K1617" s="3">
        <v>23.24</v>
      </c>
      <c r="L1617">
        <v>5</v>
      </c>
      <c r="M1617" s="3">
        <v>116.2</v>
      </c>
      <c r="N1617" s="1" t="s">
        <v>21</v>
      </c>
      <c r="O1617" s="1" t="s">
        <v>30</v>
      </c>
    </row>
    <row r="1618" spans="1:15" x14ac:dyDescent="0.3">
      <c r="A1618" s="1" t="s">
        <v>4781</v>
      </c>
      <c r="B1618" s="2">
        <v>45571</v>
      </c>
      <c r="C1618" s="1" t="s">
        <v>6666</v>
      </c>
      <c r="D1618" s="1" t="s">
        <v>133</v>
      </c>
      <c r="E1618">
        <v>2024</v>
      </c>
      <c r="F1618" s="1" t="s">
        <v>2017</v>
      </c>
      <c r="G1618" s="1" t="s">
        <v>4654</v>
      </c>
      <c r="H1618" s="1" t="s">
        <v>1859</v>
      </c>
      <c r="I1618" s="1" t="s">
        <v>1860</v>
      </c>
      <c r="J1618" s="1" t="s">
        <v>20</v>
      </c>
      <c r="K1618" s="3">
        <v>54.65</v>
      </c>
      <c r="L1618">
        <v>1</v>
      </c>
      <c r="M1618" s="3">
        <v>54.65</v>
      </c>
      <c r="N1618" s="1" t="s">
        <v>29</v>
      </c>
      <c r="O1618" s="1" t="s">
        <v>22</v>
      </c>
    </row>
    <row r="1619" spans="1:15" x14ac:dyDescent="0.3">
      <c r="A1619" s="1" t="s">
        <v>4782</v>
      </c>
      <c r="B1619" s="2">
        <v>45012</v>
      </c>
      <c r="C1619" s="1" t="s">
        <v>6667</v>
      </c>
      <c r="D1619" s="1" t="s">
        <v>15</v>
      </c>
      <c r="E1619">
        <v>2023</v>
      </c>
      <c r="F1619" s="1" t="s">
        <v>3429</v>
      </c>
      <c r="G1619" s="1" t="s">
        <v>4783</v>
      </c>
      <c r="H1619" s="1" t="s">
        <v>2535</v>
      </c>
      <c r="I1619" s="1" t="s">
        <v>4784</v>
      </c>
      <c r="J1619" s="1" t="s">
        <v>70</v>
      </c>
      <c r="K1619" s="3">
        <v>27.11</v>
      </c>
      <c r="L1619">
        <v>5</v>
      </c>
      <c r="M1619" s="3">
        <v>135.55000000000001</v>
      </c>
      <c r="N1619" s="1" t="s">
        <v>88</v>
      </c>
      <c r="O1619" s="1" t="s">
        <v>37</v>
      </c>
    </row>
    <row r="1620" spans="1:15" x14ac:dyDescent="0.3">
      <c r="A1620" s="1" t="s">
        <v>4785</v>
      </c>
      <c r="B1620" s="2">
        <v>45542</v>
      </c>
      <c r="C1620" s="1" t="s">
        <v>6673</v>
      </c>
      <c r="D1620" s="1" t="s">
        <v>60</v>
      </c>
      <c r="E1620">
        <v>2024</v>
      </c>
      <c r="F1620" s="1" t="s">
        <v>1742</v>
      </c>
      <c r="G1620" s="1" t="s">
        <v>1743</v>
      </c>
      <c r="H1620" s="1" t="s">
        <v>1205</v>
      </c>
      <c r="I1620" s="1" t="s">
        <v>4786</v>
      </c>
      <c r="J1620" s="1" t="s">
        <v>20</v>
      </c>
      <c r="K1620" s="3">
        <v>22.21</v>
      </c>
      <c r="L1620">
        <v>1</v>
      </c>
      <c r="M1620" s="3">
        <v>22.21</v>
      </c>
      <c r="N1620" s="1" t="s">
        <v>21</v>
      </c>
      <c r="O1620" s="1" t="s">
        <v>37</v>
      </c>
    </row>
    <row r="1621" spans="1:15" x14ac:dyDescent="0.3">
      <c r="A1621" s="1" t="s">
        <v>4787</v>
      </c>
      <c r="B1621" s="2">
        <v>45622</v>
      </c>
      <c r="C1621" s="1" t="s">
        <v>6671</v>
      </c>
      <c r="D1621" s="1" t="s">
        <v>54</v>
      </c>
      <c r="E1621">
        <v>2024</v>
      </c>
      <c r="F1621" s="1" t="s">
        <v>1015</v>
      </c>
      <c r="G1621" s="1" t="s">
        <v>1016</v>
      </c>
      <c r="H1621" s="1" t="s">
        <v>2807</v>
      </c>
      <c r="I1621" s="1" t="s">
        <v>4788</v>
      </c>
      <c r="J1621" s="1" t="s">
        <v>51</v>
      </c>
      <c r="K1621" s="3">
        <v>14.04</v>
      </c>
      <c r="L1621">
        <v>5</v>
      </c>
      <c r="M1621" s="3">
        <v>70.2</v>
      </c>
      <c r="N1621" s="1" t="s">
        <v>21</v>
      </c>
      <c r="O1621" s="1" t="s">
        <v>193</v>
      </c>
    </row>
    <row r="1622" spans="1:15" x14ac:dyDescent="0.3">
      <c r="A1622" s="1" t="s">
        <v>4789</v>
      </c>
      <c r="B1622" s="2">
        <v>45283</v>
      </c>
      <c r="C1622" s="1" t="s">
        <v>6673</v>
      </c>
      <c r="D1622" s="1" t="s">
        <v>107</v>
      </c>
      <c r="E1622">
        <v>2023</v>
      </c>
      <c r="F1622" s="1" t="s">
        <v>2128</v>
      </c>
      <c r="G1622" s="1" t="s">
        <v>2129</v>
      </c>
      <c r="H1622" s="1" t="s">
        <v>955</v>
      </c>
      <c r="I1622" s="1" t="s">
        <v>1586</v>
      </c>
      <c r="J1622" s="1" t="s">
        <v>87</v>
      </c>
      <c r="K1622" s="3">
        <v>39.68</v>
      </c>
      <c r="L1622">
        <v>5</v>
      </c>
      <c r="M1622" s="3">
        <v>198.4</v>
      </c>
      <c r="N1622" s="1" t="s">
        <v>21</v>
      </c>
      <c r="O1622" s="1" t="s">
        <v>52</v>
      </c>
    </row>
    <row r="1623" spans="1:15" x14ac:dyDescent="0.3">
      <c r="A1623" s="1" t="s">
        <v>4790</v>
      </c>
      <c r="B1623" s="2">
        <v>45257</v>
      </c>
      <c r="C1623" s="1" t="s">
        <v>6667</v>
      </c>
      <c r="D1623" s="1" t="s">
        <v>54</v>
      </c>
      <c r="E1623">
        <v>2023</v>
      </c>
      <c r="F1623" s="1" t="s">
        <v>2875</v>
      </c>
      <c r="G1623" s="1" t="s">
        <v>4791</v>
      </c>
      <c r="H1623" s="1" t="s">
        <v>518</v>
      </c>
      <c r="I1623" s="1" t="s">
        <v>916</v>
      </c>
      <c r="J1623" s="1" t="s">
        <v>51</v>
      </c>
      <c r="K1623" s="3">
        <v>28.76</v>
      </c>
      <c r="L1623">
        <v>3</v>
      </c>
      <c r="M1623" s="3">
        <v>86.28</v>
      </c>
      <c r="N1623" s="1" t="s">
        <v>6669</v>
      </c>
      <c r="O1623" s="1" t="s">
        <v>22</v>
      </c>
    </row>
    <row r="1624" spans="1:15" x14ac:dyDescent="0.3">
      <c r="A1624" s="1" t="s">
        <v>4792</v>
      </c>
      <c r="B1624" s="2">
        <v>45605</v>
      </c>
      <c r="C1624" s="1" t="s">
        <v>6673</v>
      </c>
      <c r="D1624" s="1" t="s">
        <v>54</v>
      </c>
      <c r="E1624">
        <v>2024</v>
      </c>
      <c r="F1624" s="1" t="s">
        <v>280</v>
      </c>
      <c r="G1624" s="1" t="s">
        <v>281</v>
      </c>
      <c r="H1624" s="1" t="s">
        <v>1832</v>
      </c>
      <c r="I1624" s="1" t="s">
        <v>1833</v>
      </c>
      <c r="J1624" s="1" t="s">
        <v>70</v>
      </c>
      <c r="K1624" s="3">
        <v>26.82</v>
      </c>
      <c r="L1624">
        <v>2</v>
      </c>
      <c r="M1624" s="3">
        <v>53.64</v>
      </c>
      <c r="N1624" s="1" t="s">
        <v>6669</v>
      </c>
      <c r="O1624" s="1" t="s">
        <v>193</v>
      </c>
    </row>
    <row r="1625" spans="1:15" x14ac:dyDescent="0.3">
      <c r="A1625" s="1" t="s">
        <v>4793</v>
      </c>
      <c r="B1625" s="2">
        <v>45593</v>
      </c>
      <c r="C1625" s="1" t="s">
        <v>6667</v>
      </c>
      <c r="D1625" s="1" t="s">
        <v>133</v>
      </c>
      <c r="E1625">
        <v>2024</v>
      </c>
      <c r="F1625" s="1" t="s">
        <v>4418</v>
      </c>
      <c r="G1625" s="1" t="s">
        <v>4794</v>
      </c>
      <c r="H1625" s="1" t="s">
        <v>4479</v>
      </c>
      <c r="I1625" s="1" t="s">
        <v>4795</v>
      </c>
      <c r="J1625" s="1" t="s">
        <v>70</v>
      </c>
      <c r="K1625" s="3">
        <v>16.97</v>
      </c>
      <c r="L1625">
        <v>5</v>
      </c>
      <c r="M1625" s="3">
        <v>84.85</v>
      </c>
      <c r="N1625" s="1" t="s">
        <v>88</v>
      </c>
      <c r="O1625" s="1" t="s">
        <v>30</v>
      </c>
    </row>
    <row r="1626" spans="1:15" x14ac:dyDescent="0.3">
      <c r="A1626" s="1" t="s">
        <v>4796</v>
      </c>
      <c r="B1626" s="2">
        <v>44933</v>
      </c>
      <c r="C1626" s="1" t="s">
        <v>6673</v>
      </c>
      <c r="D1626" s="1" t="s">
        <v>210</v>
      </c>
      <c r="E1626">
        <v>2023</v>
      </c>
      <c r="F1626" s="1" t="s">
        <v>1215</v>
      </c>
      <c r="G1626" s="1" t="s">
        <v>1977</v>
      </c>
      <c r="H1626" s="1" t="s">
        <v>2734</v>
      </c>
      <c r="I1626" s="1" t="s">
        <v>2735</v>
      </c>
      <c r="J1626" s="1" t="s">
        <v>20</v>
      </c>
      <c r="K1626" s="3">
        <v>42.44</v>
      </c>
      <c r="L1626">
        <v>2</v>
      </c>
      <c r="M1626" s="3">
        <v>84.88</v>
      </c>
      <c r="N1626" s="1" t="s">
        <v>21</v>
      </c>
      <c r="O1626" s="1" t="s">
        <v>44</v>
      </c>
    </row>
    <row r="1627" spans="1:15" x14ac:dyDescent="0.3">
      <c r="A1627" s="1" t="s">
        <v>4797</v>
      </c>
      <c r="B1627" s="2">
        <v>45633</v>
      </c>
      <c r="C1627" s="1" t="s">
        <v>6673</v>
      </c>
      <c r="D1627" s="1" t="s">
        <v>107</v>
      </c>
      <c r="E1627">
        <v>2024</v>
      </c>
      <c r="F1627" s="1" t="s">
        <v>4798</v>
      </c>
      <c r="G1627" s="1" t="s">
        <v>4799</v>
      </c>
      <c r="H1627" s="1" t="s">
        <v>2174</v>
      </c>
      <c r="I1627" s="1" t="s">
        <v>3520</v>
      </c>
      <c r="J1627" s="1" t="s">
        <v>20</v>
      </c>
      <c r="K1627" s="3">
        <v>31.61</v>
      </c>
      <c r="L1627">
        <v>5</v>
      </c>
      <c r="M1627" s="3">
        <v>158.05000000000001</v>
      </c>
      <c r="N1627" s="1" t="s">
        <v>21</v>
      </c>
      <c r="O1627" s="1" t="s">
        <v>37</v>
      </c>
    </row>
    <row r="1628" spans="1:15" x14ac:dyDescent="0.3">
      <c r="A1628" s="1" t="s">
        <v>4800</v>
      </c>
      <c r="B1628" s="2">
        <v>45507</v>
      </c>
      <c r="C1628" s="1" t="s">
        <v>6673</v>
      </c>
      <c r="D1628" s="1" t="s">
        <v>90</v>
      </c>
      <c r="E1628">
        <v>2024</v>
      </c>
      <c r="F1628" s="1" t="s">
        <v>1966</v>
      </c>
      <c r="G1628" s="1" t="s">
        <v>1967</v>
      </c>
      <c r="H1628" s="1" t="s">
        <v>3149</v>
      </c>
      <c r="I1628" s="1" t="s">
        <v>3150</v>
      </c>
      <c r="J1628" s="1" t="s">
        <v>20</v>
      </c>
      <c r="K1628" s="3">
        <v>19.63</v>
      </c>
      <c r="L1628">
        <v>3</v>
      </c>
      <c r="M1628" s="3">
        <v>58.89</v>
      </c>
      <c r="N1628" s="1" t="s">
        <v>6669</v>
      </c>
      <c r="O1628" s="1" t="s">
        <v>37</v>
      </c>
    </row>
    <row r="1629" spans="1:15" x14ac:dyDescent="0.3">
      <c r="A1629" s="1" t="s">
        <v>4801</v>
      </c>
      <c r="B1629" s="2">
        <v>45221</v>
      </c>
      <c r="C1629" s="1" t="s">
        <v>6666</v>
      </c>
      <c r="D1629" s="1" t="s">
        <v>133</v>
      </c>
      <c r="E1629">
        <v>2023</v>
      </c>
      <c r="F1629" s="1" t="s">
        <v>300</v>
      </c>
      <c r="G1629" s="1" t="s">
        <v>2795</v>
      </c>
      <c r="H1629" s="1" t="s">
        <v>772</v>
      </c>
      <c r="I1629" s="1" t="s">
        <v>773</v>
      </c>
      <c r="J1629" s="1" t="s">
        <v>51</v>
      </c>
      <c r="K1629" s="3">
        <v>11.92</v>
      </c>
      <c r="L1629">
        <v>2</v>
      </c>
      <c r="M1629" s="3">
        <v>23.84</v>
      </c>
      <c r="N1629" s="1" t="s">
        <v>6669</v>
      </c>
      <c r="O1629" s="1" t="s">
        <v>37</v>
      </c>
    </row>
    <row r="1630" spans="1:15" x14ac:dyDescent="0.3">
      <c r="A1630" s="1" t="s">
        <v>4802</v>
      </c>
      <c r="B1630" s="2">
        <v>44827</v>
      </c>
      <c r="C1630" s="1" t="s">
        <v>6668</v>
      </c>
      <c r="D1630" s="1" t="s">
        <v>60</v>
      </c>
      <c r="E1630">
        <v>2022</v>
      </c>
      <c r="F1630" s="1" t="s">
        <v>3987</v>
      </c>
      <c r="G1630" s="1" t="s">
        <v>4803</v>
      </c>
      <c r="H1630" s="1" t="s">
        <v>3594</v>
      </c>
      <c r="I1630" s="1" t="s">
        <v>3595</v>
      </c>
      <c r="J1630" s="1" t="s">
        <v>87</v>
      </c>
      <c r="K1630" s="3">
        <v>28.1</v>
      </c>
      <c r="L1630">
        <v>3</v>
      </c>
      <c r="M1630" s="3">
        <v>84.3</v>
      </c>
      <c r="N1630" s="1" t="s">
        <v>21</v>
      </c>
      <c r="O1630" s="1" t="s">
        <v>80</v>
      </c>
    </row>
    <row r="1631" spans="1:15" x14ac:dyDescent="0.3">
      <c r="A1631" s="1" t="s">
        <v>4804</v>
      </c>
      <c r="B1631" s="2">
        <v>45262</v>
      </c>
      <c r="C1631" s="1" t="s">
        <v>6673</v>
      </c>
      <c r="D1631" s="1" t="s">
        <v>107</v>
      </c>
      <c r="E1631">
        <v>2023</v>
      </c>
      <c r="F1631" s="1" t="s">
        <v>3417</v>
      </c>
      <c r="G1631" s="1" t="s">
        <v>3418</v>
      </c>
      <c r="H1631" s="1" t="s">
        <v>1546</v>
      </c>
      <c r="I1631" s="1" t="s">
        <v>1547</v>
      </c>
      <c r="J1631" s="1" t="s">
        <v>70</v>
      </c>
      <c r="K1631" s="3">
        <v>13.56</v>
      </c>
      <c r="L1631">
        <v>5</v>
      </c>
      <c r="M1631" s="3">
        <v>67.8</v>
      </c>
      <c r="N1631" s="1" t="s">
        <v>21</v>
      </c>
      <c r="O1631" s="1" t="s">
        <v>80</v>
      </c>
    </row>
    <row r="1632" spans="1:15" x14ac:dyDescent="0.3">
      <c r="A1632" s="1" t="s">
        <v>4805</v>
      </c>
      <c r="B1632" s="2">
        <v>45660</v>
      </c>
      <c r="C1632" s="1" t="s">
        <v>6668</v>
      </c>
      <c r="D1632" s="1" t="s">
        <v>210</v>
      </c>
      <c r="E1632">
        <v>2025</v>
      </c>
      <c r="F1632" s="1" t="s">
        <v>728</v>
      </c>
      <c r="G1632" s="1" t="s">
        <v>3771</v>
      </c>
      <c r="H1632" s="1" t="s">
        <v>2334</v>
      </c>
      <c r="I1632" s="1" t="s">
        <v>2335</v>
      </c>
      <c r="J1632" s="1" t="s">
        <v>20</v>
      </c>
      <c r="K1632" s="3">
        <v>48.9</v>
      </c>
      <c r="L1632">
        <v>3</v>
      </c>
      <c r="M1632" s="3">
        <v>146.69999999999999</v>
      </c>
      <c r="N1632" s="1" t="s">
        <v>6669</v>
      </c>
      <c r="O1632" s="1" t="s">
        <v>80</v>
      </c>
    </row>
    <row r="1633" spans="1:15" x14ac:dyDescent="0.3">
      <c r="A1633" s="1" t="s">
        <v>4806</v>
      </c>
      <c r="B1633" s="2">
        <v>44950</v>
      </c>
      <c r="C1633" s="1" t="s">
        <v>6671</v>
      </c>
      <c r="D1633" s="1" t="s">
        <v>210</v>
      </c>
      <c r="E1633">
        <v>2023</v>
      </c>
      <c r="F1633" s="1" t="s">
        <v>2028</v>
      </c>
      <c r="G1633" s="1" t="s">
        <v>2029</v>
      </c>
      <c r="H1633" s="1" t="s">
        <v>2032</v>
      </c>
      <c r="I1633" s="1" t="s">
        <v>2033</v>
      </c>
      <c r="J1633" s="1" t="s">
        <v>87</v>
      </c>
      <c r="K1633" s="3">
        <v>39.94</v>
      </c>
      <c r="L1633">
        <v>5</v>
      </c>
      <c r="M1633" s="3">
        <v>199.7</v>
      </c>
      <c r="N1633" s="1" t="s">
        <v>21</v>
      </c>
      <c r="O1633" s="1" t="s">
        <v>44</v>
      </c>
    </row>
    <row r="1634" spans="1:15" x14ac:dyDescent="0.3">
      <c r="A1634" s="1" t="s">
        <v>4807</v>
      </c>
      <c r="B1634" s="2">
        <v>45156</v>
      </c>
      <c r="C1634" s="1" t="s">
        <v>6668</v>
      </c>
      <c r="D1634" s="1" t="s">
        <v>90</v>
      </c>
      <c r="E1634">
        <v>2023</v>
      </c>
      <c r="F1634" s="1" t="s">
        <v>1353</v>
      </c>
      <c r="G1634" s="1" t="s">
        <v>1354</v>
      </c>
      <c r="H1634" s="1" t="s">
        <v>3542</v>
      </c>
      <c r="I1634" s="1" t="s">
        <v>3543</v>
      </c>
      <c r="J1634" s="1" t="s">
        <v>20</v>
      </c>
      <c r="K1634" s="3">
        <v>42.03</v>
      </c>
      <c r="L1634">
        <v>1</v>
      </c>
      <c r="M1634" s="3">
        <v>42.03</v>
      </c>
      <c r="N1634" s="1" t="s">
        <v>21</v>
      </c>
      <c r="O1634" s="1" t="s">
        <v>30</v>
      </c>
    </row>
    <row r="1635" spans="1:15" x14ac:dyDescent="0.3">
      <c r="A1635" s="1" t="s">
        <v>4808</v>
      </c>
      <c r="B1635" s="2">
        <v>45487</v>
      </c>
      <c r="C1635" s="1" t="s">
        <v>6666</v>
      </c>
      <c r="D1635" s="1" t="s">
        <v>32</v>
      </c>
      <c r="E1635">
        <v>2024</v>
      </c>
      <c r="F1635" s="1" t="s">
        <v>921</v>
      </c>
      <c r="G1635" s="1" t="s">
        <v>3374</v>
      </c>
      <c r="H1635" s="1" t="s">
        <v>2065</v>
      </c>
      <c r="I1635" s="1" t="s">
        <v>4809</v>
      </c>
      <c r="J1635" s="1" t="s">
        <v>51</v>
      </c>
      <c r="K1635" s="3">
        <v>25.61</v>
      </c>
      <c r="L1635">
        <v>4</v>
      </c>
      <c r="M1635" s="3">
        <v>102.44</v>
      </c>
      <c r="N1635" s="1" t="s">
        <v>21</v>
      </c>
      <c r="O1635" s="1" t="s">
        <v>44</v>
      </c>
    </row>
    <row r="1636" spans="1:15" x14ac:dyDescent="0.3">
      <c r="A1636" s="1" t="s">
        <v>4810</v>
      </c>
      <c r="B1636" s="2">
        <v>45850</v>
      </c>
      <c r="C1636" s="1" t="s">
        <v>6673</v>
      </c>
      <c r="D1636" s="1" t="s">
        <v>32</v>
      </c>
      <c r="E1636">
        <v>2025</v>
      </c>
      <c r="F1636" s="1" t="s">
        <v>2884</v>
      </c>
      <c r="G1636" s="1" t="s">
        <v>2885</v>
      </c>
      <c r="H1636" s="1" t="s">
        <v>513</v>
      </c>
      <c r="I1636" s="1" t="s">
        <v>1178</v>
      </c>
      <c r="J1636" s="1" t="s">
        <v>70</v>
      </c>
      <c r="K1636" s="3">
        <v>5.07</v>
      </c>
      <c r="L1636">
        <v>2</v>
      </c>
      <c r="M1636" s="3">
        <v>10.14</v>
      </c>
      <c r="N1636" s="1" t="s">
        <v>21</v>
      </c>
      <c r="O1636" s="1" t="s">
        <v>80</v>
      </c>
    </row>
    <row r="1637" spans="1:15" x14ac:dyDescent="0.3">
      <c r="A1637" s="1" t="s">
        <v>4811</v>
      </c>
      <c r="B1637" s="2">
        <v>45121</v>
      </c>
      <c r="C1637" s="1" t="s">
        <v>6668</v>
      </c>
      <c r="D1637" s="1" t="s">
        <v>32</v>
      </c>
      <c r="E1637">
        <v>2023</v>
      </c>
      <c r="F1637" s="1" t="s">
        <v>1583</v>
      </c>
      <c r="G1637" s="1" t="s">
        <v>1584</v>
      </c>
      <c r="H1637" s="1" t="s">
        <v>785</v>
      </c>
      <c r="I1637" s="1" t="s">
        <v>786</v>
      </c>
      <c r="J1637" s="1" t="s">
        <v>20</v>
      </c>
      <c r="K1637" s="3">
        <v>34.520000000000003</v>
      </c>
      <c r="L1637">
        <v>1</v>
      </c>
      <c r="M1637" s="3">
        <v>34.520000000000003</v>
      </c>
      <c r="N1637" s="1" t="s">
        <v>21</v>
      </c>
      <c r="O1637" s="1" t="s">
        <v>193</v>
      </c>
    </row>
    <row r="1638" spans="1:15" x14ac:dyDescent="0.3">
      <c r="A1638" s="1" t="s">
        <v>4812</v>
      </c>
      <c r="B1638" s="2">
        <v>44835</v>
      </c>
      <c r="C1638" s="1" t="s">
        <v>6673</v>
      </c>
      <c r="D1638" s="1" t="s">
        <v>133</v>
      </c>
      <c r="E1638">
        <v>2022</v>
      </c>
      <c r="F1638" s="1" t="s">
        <v>300</v>
      </c>
      <c r="G1638" s="1" t="s">
        <v>301</v>
      </c>
      <c r="H1638" s="1" t="s">
        <v>4583</v>
      </c>
      <c r="I1638" s="1" t="s">
        <v>4584</v>
      </c>
      <c r="J1638" s="1" t="s">
        <v>20</v>
      </c>
      <c r="K1638" s="3">
        <v>31.31</v>
      </c>
      <c r="L1638">
        <v>1</v>
      </c>
      <c r="M1638" s="3">
        <v>31.31</v>
      </c>
      <c r="N1638" s="1" t="s">
        <v>21</v>
      </c>
      <c r="O1638" s="1" t="s">
        <v>193</v>
      </c>
    </row>
    <row r="1639" spans="1:15" x14ac:dyDescent="0.3">
      <c r="A1639" s="1" t="s">
        <v>4815</v>
      </c>
      <c r="B1639" s="2">
        <v>45405</v>
      </c>
      <c r="C1639" s="1" t="s">
        <v>6671</v>
      </c>
      <c r="D1639" s="1" t="s">
        <v>82</v>
      </c>
      <c r="E1639">
        <v>2024</v>
      </c>
      <c r="F1639" s="1" t="s">
        <v>2051</v>
      </c>
      <c r="G1639" s="1" t="s">
        <v>2052</v>
      </c>
      <c r="H1639" s="1" t="s">
        <v>1959</v>
      </c>
      <c r="I1639" s="1" t="s">
        <v>4515</v>
      </c>
      <c r="J1639" s="1" t="s">
        <v>51</v>
      </c>
      <c r="K1639" s="3">
        <v>8.98</v>
      </c>
      <c r="L1639">
        <v>2</v>
      </c>
      <c r="M1639" s="3">
        <v>17.96</v>
      </c>
      <c r="N1639" s="1" t="s">
        <v>21</v>
      </c>
      <c r="O1639" s="1" t="s">
        <v>37</v>
      </c>
    </row>
    <row r="1640" spans="1:15" x14ac:dyDescent="0.3">
      <c r="A1640" s="1" t="s">
        <v>4816</v>
      </c>
      <c r="B1640" s="2">
        <v>44990</v>
      </c>
      <c r="C1640" s="1" t="s">
        <v>6666</v>
      </c>
      <c r="D1640" s="1" t="s">
        <v>15</v>
      </c>
      <c r="E1640">
        <v>2023</v>
      </c>
      <c r="F1640" s="1" t="s">
        <v>1035</v>
      </c>
      <c r="G1640" s="1" t="s">
        <v>1529</v>
      </c>
      <c r="H1640" s="1" t="s">
        <v>2779</v>
      </c>
      <c r="I1640" s="1" t="s">
        <v>3401</v>
      </c>
      <c r="J1640" s="1" t="s">
        <v>20</v>
      </c>
      <c r="K1640" s="3">
        <v>37.340000000000003</v>
      </c>
      <c r="L1640">
        <v>1</v>
      </c>
      <c r="M1640" s="3">
        <v>37.340000000000003</v>
      </c>
      <c r="N1640" s="1" t="s">
        <v>21</v>
      </c>
      <c r="O1640" s="1" t="s">
        <v>95</v>
      </c>
    </row>
    <row r="1641" spans="1:15" x14ac:dyDescent="0.3">
      <c r="A1641" s="1" t="s">
        <v>4817</v>
      </c>
      <c r="B1641" s="2">
        <v>44989</v>
      </c>
      <c r="C1641" s="1" t="s">
        <v>6673</v>
      </c>
      <c r="D1641" s="1" t="s">
        <v>15</v>
      </c>
      <c r="E1641">
        <v>2023</v>
      </c>
      <c r="F1641" s="1" t="s">
        <v>2154</v>
      </c>
      <c r="G1641" s="1" t="s">
        <v>3548</v>
      </c>
      <c r="H1641" s="1" t="s">
        <v>1373</v>
      </c>
      <c r="I1641" s="1" t="s">
        <v>1374</v>
      </c>
      <c r="J1641" s="1" t="s">
        <v>70</v>
      </c>
      <c r="K1641" s="3">
        <v>32.619999999999997</v>
      </c>
      <c r="L1641">
        <v>5</v>
      </c>
      <c r="M1641" s="3">
        <v>163.1</v>
      </c>
      <c r="N1641" s="1" t="s">
        <v>21</v>
      </c>
      <c r="O1641" s="1" t="s">
        <v>37</v>
      </c>
    </row>
    <row r="1642" spans="1:15" x14ac:dyDescent="0.3">
      <c r="A1642" s="1" t="s">
        <v>4818</v>
      </c>
      <c r="B1642" s="2">
        <v>45366</v>
      </c>
      <c r="C1642" s="1" t="s">
        <v>6668</v>
      </c>
      <c r="D1642" s="1" t="s">
        <v>15</v>
      </c>
      <c r="E1642">
        <v>2024</v>
      </c>
      <c r="F1642" s="1" t="s">
        <v>1452</v>
      </c>
      <c r="G1642" s="1" t="s">
        <v>1453</v>
      </c>
      <c r="H1642" s="1" t="s">
        <v>2079</v>
      </c>
      <c r="I1642" s="1" t="s">
        <v>4556</v>
      </c>
      <c r="J1642" s="1" t="s">
        <v>20</v>
      </c>
      <c r="K1642" s="3">
        <v>17.32</v>
      </c>
      <c r="L1642">
        <v>3</v>
      </c>
      <c r="M1642" s="3">
        <v>51.96</v>
      </c>
      <c r="N1642" s="1" t="s">
        <v>21</v>
      </c>
      <c r="O1642" s="1" t="s">
        <v>80</v>
      </c>
    </row>
    <row r="1643" spans="1:15" x14ac:dyDescent="0.3">
      <c r="A1643" s="1" t="s">
        <v>4819</v>
      </c>
      <c r="B1643" s="2">
        <v>45228</v>
      </c>
      <c r="C1643" s="1" t="s">
        <v>6666</v>
      </c>
      <c r="D1643" s="1" t="s">
        <v>133</v>
      </c>
      <c r="E1643">
        <v>2023</v>
      </c>
      <c r="F1643" s="1" t="s">
        <v>1188</v>
      </c>
      <c r="G1643" s="1" t="s">
        <v>1189</v>
      </c>
      <c r="H1643" s="1" t="s">
        <v>2037</v>
      </c>
      <c r="I1643" s="1" t="s">
        <v>2038</v>
      </c>
      <c r="J1643" s="1" t="s">
        <v>70</v>
      </c>
      <c r="K1643" s="3">
        <v>29.2</v>
      </c>
      <c r="L1643">
        <v>3</v>
      </c>
      <c r="M1643" s="3">
        <v>87.6</v>
      </c>
      <c r="N1643" s="1" t="s">
        <v>21</v>
      </c>
      <c r="O1643" s="1" t="s">
        <v>30</v>
      </c>
    </row>
    <row r="1644" spans="1:15" x14ac:dyDescent="0.3">
      <c r="A1644" s="1" t="s">
        <v>4820</v>
      </c>
      <c r="B1644" s="2">
        <v>44815</v>
      </c>
      <c r="C1644" s="1" t="s">
        <v>6666</v>
      </c>
      <c r="D1644" s="1" t="s">
        <v>60</v>
      </c>
      <c r="E1644">
        <v>2022</v>
      </c>
      <c r="F1644" s="1" t="s">
        <v>2045</v>
      </c>
      <c r="G1644" s="1" t="s">
        <v>4240</v>
      </c>
      <c r="H1644" s="1" t="s">
        <v>1590</v>
      </c>
      <c r="I1644" s="1" t="s">
        <v>1591</v>
      </c>
      <c r="J1644" s="1" t="s">
        <v>51</v>
      </c>
      <c r="K1644" s="3">
        <v>22.59</v>
      </c>
      <c r="L1644">
        <v>1</v>
      </c>
      <c r="M1644" s="3">
        <v>22.59</v>
      </c>
      <c r="N1644" s="1" t="s">
        <v>6669</v>
      </c>
      <c r="O1644" s="1" t="s">
        <v>30</v>
      </c>
    </row>
    <row r="1645" spans="1:15" x14ac:dyDescent="0.3">
      <c r="A1645" s="1" t="s">
        <v>4821</v>
      </c>
      <c r="B1645" s="2">
        <v>45407</v>
      </c>
      <c r="C1645" s="1" t="s">
        <v>6672</v>
      </c>
      <c r="D1645" s="1" t="s">
        <v>82</v>
      </c>
      <c r="E1645">
        <v>2024</v>
      </c>
      <c r="F1645" s="1" t="s">
        <v>2637</v>
      </c>
      <c r="G1645" s="1" t="s">
        <v>3002</v>
      </c>
      <c r="H1645" s="1" t="s">
        <v>3905</v>
      </c>
      <c r="I1645" s="1" t="s">
        <v>3906</v>
      </c>
      <c r="J1645" s="1" t="s">
        <v>51</v>
      </c>
      <c r="K1645" s="3">
        <v>9.75</v>
      </c>
      <c r="L1645">
        <v>1</v>
      </c>
      <c r="M1645" s="3">
        <v>9.75</v>
      </c>
      <c r="N1645" s="1" t="s">
        <v>6669</v>
      </c>
      <c r="O1645" s="1" t="s">
        <v>193</v>
      </c>
    </row>
    <row r="1646" spans="1:15" x14ac:dyDescent="0.3">
      <c r="A1646" s="1" t="s">
        <v>4822</v>
      </c>
      <c r="B1646" s="2">
        <v>45204</v>
      </c>
      <c r="C1646" s="1" t="s">
        <v>6672</v>
      </c>
      <c r="D1646" s="1" t="s">
        <v>133</v>
      </c>
      <c r="E1646">
        <v>2023</v>
      </c>
      <c r="F1646" s="1" t="s">
        <v>4823</v>
      </c>
      <c r="G1646" s="1" t="s">
        <v>4824</v>
      </c>
      <c r="H1646" s="1" t="s">
        <v>2093</v>
      </c>
      <c r="I1646" s="1" t="s">
        <v>2094</v>
      </c>
      <c r="J1646" s="1" t="s">
        <v>87</v>
      </c>
      <c r="K1646" s="3">
        <v>6.29</v>
      </c>
      <c r="L1646">
        <v>3</v>
      </c>
      <c r="M1646" s="3">
        <v>18.87</v>
      </c>
      <c r="N1646" s="1" t="s">
        <v>88</v>
      </c>
      <c r="O1646" s="1" t="s">
        <v>193</v>
      </c>
    </row>
    <row r="1647" spans="1:15" x14ac:dyDescent="0.3">
      <c r="A1647" s="1" t="s">
        <v>4825</v>
      </c>
      <c r="B1647" s="2">
        <v>45193</v>
      </c>
      <c r="C1647" s="1" t="s">
        <v>6666</v>
      </c>
      <c r="D1647" s="1" t="s">
        <v>60</v>
      </c>
      <c r="E1647">
        <v>2023</v>
      </c>
      <c r="F1647" s="1" t="s">
        <v>358</v>
      </c>
      <c r="G1647" s="1" t="s">
        <v>2132</v>
      </c>
      <c r="H1647" s="1" t="s">
        <v>3074</v>
      </c>
      <c r="I1647" s="1" t="s">
        <v>3075</v>
      </c>
      <c r="J1647" s="1" t="s">
        <v>70</v>
      </c>
      <c r="K1647" s="3">
        <v>10.81</v>
      </c>
      <c r="L1647">
        <v>1</v>
      </c>
      <c r="M1647" s="3">
        <v>10.81</v>
      </c>
      <c r="N1647" s="1" t="s">
        <v>29</v>
      </c>
      <c r="O1647" s="1" t="s">
        <v>37</v>
      </c>
    </row>
    <row r="1648" spans="1:15" x14ac:dyDescent="0.3">
      <c r="A1648" s="1" t="s">
        <v>4826</v>
      </c>
      <c r="B1648" s="2">
        <v>45098</v>
      </c>
      <c r="C1648" s="1" t="s">
        <v>6670</v>
      </c>
      <c r="D1648" s="1" t="s">
        <v>24</v>
      </c>
      <c r="E1648">
        <v>2023</v>
      </c>
      <c r="F1648" s="1" t="s">
        <v>179</v>
      </c>
      <c r="G1648" s="1" t="s">
        <v>4827</v>
      </c>
      <c r="H1648" s="1" t="s">
        <v>4828</v>
      </c>
      <c r="I1648" s="1" t="s">
        <v>4829</v>
      </c>
      <c r="J1648" s="1" t="s">
        <v>20</v>
      </c>
      <c r="K1648" s="3">
        <v>12.6</v>
      </c>
      <c r="L1648">
        <v>2</v>
      </c>
      <c r="M1648" s="3">
        <v>25.2</v>
      </c>
      <c r="N1648" s="1" t="s">
        <v>88</v>
      </c>
      <c r="O1648" s="1" t="s">
        <v>30</v>
      </c>
    </row>
    <row r="1649" spans="1:15" x14ac:dyDescent="0.3">
      <c r="A1649" s="1" t="s">
        <v>4830</v>
      </c>
      <c r="B1649" s="2">
        <v>45527</v>
      </c>
      <c r="C1649" s="1" t="s">
        <v>6668</v>
      </c>
      <c r="D1649" s="1" t="s">
        <v>90</v>
      </c>
      <c r="E1649">
        <v>2024</v>
      </c>
      <c r="F1649" s="1" t="s">
        <v>4418</v>
      </c>
      <c r="G1649" s="1" t="s">
        <v>4419</v>
      </c>
      <c r="H1649" s="1" t="s">
        <v>2913</v>
      </c>
      <c r="I1649" s="1" t="s">
        <v>4831</v>
      </c>
      <c r="J1649" s="1" t="s">
        <v>20</v>
      </c>
      <c r="K1649" s="3">
        <v>14.22</v>
      </c>
      <c r="L1649">
        <v>3</v>
      </c>
      <c r="M1649" s="3">
        <v>42.66</v>
      </c>
      <c r="N1649" s="1" t="s">
        <v>21</v>
      </c>
      <c r="O1649" s="1" t="s">
        <v>193</v>
      </c>
    </row>
    <row r="1650" spans="1:15" x14ac:dyDescent="0.3">
      <c r="A1650" s="1" t="s">
        <v>4832</v>
      </c>
      <c r="B1650" s="2">
        <v>45183</v>
      </c>
      <c r="C1650" s="1" t="s">
        <v>6672</v>
      </c>
      <c r="D1650" s="1" t="s">
        <v>60</v>
      </c>
      <c r="E1650">
        <v>2023</v>
      </c>
      <c r="F1650" s="1" t="s">
        <v>3463</v>
      </c>
      <c r="G1650" s="1" t="s">
        <v>3464</v>
      </c>
      <c r="H1650" s="1" t="s">
        <v>645</v>
      </c>
      <c r="I1650" s="1" t="s">
        <v>4833</v>
      </c>
      <c r="J1650" s="1" t="s">
        <v>70</v>
      </c>
      <c r="K1650" s="3">
        <v>19.14</v>
      </c>
      <c r="L1650">
        <v>4</v>
      </c>
      <c r="M1650" s="3">
        <v>76.56</v>
      </c>
      <c r="N1650" s="1" t="s">
        <v>6669</v>
      </c>
      <c r="O1650" s="1" t="s">
        <v>22</v>
      </c>
    </row>
    <row r="1651" spans="1:15" x14ac:dyDescent="0.3">
      <c r="A1651" s="1" t="s">
        <v>4834</v>
      </c>
      <c r="B1651" s="2">
        <v>45544</v>
      </c>
      <c r="C1651" s="1" t="s">
        <v>6667</v>
      </c>
      <c r="D1651" s="1" t="s">
        <v>60</v>
      </c>
      <c r="E1651">
        <v>2024</v>
      </c>
      <c r="F1651" s="1" t="s">
        <v>2099</v>
      </c>
      <c r="G1651" s="1" t="s">
        <v>4835</v>
      </c>
      <c r="H1651" s="1" t="s">
        <v>1735</v>
      </c>
      <c r="I1651" s="1" t="s">
        <v>1736</v>
      </c>
      <c r="J1651" s="1" t="s">
        <v>20</v>
      </c>
      <c r="K1651" s="3">
        <v>47.42</v>
      </c>
      <c r="L1651">
        <v>3</v>
      </c>
      <c r="M1651" s="3">
        <v>142.26</v>
      </c>
      <c r="N1651" s="1" t="s">
        <v>29</v>
      </c>
      <c r="O1651" s="1" t="s">
        <v>44</v>
      </c>
    </row>
    <row r="1652" spans="1:15" x14ac:dyDescent="0.3">
      <c r="A1652" s="1" t="s">
        <v>4836</v>
      </c>
      <c r="B1652" s="2">
        <v>45538</v>
      </c>
      <c r="C1652" s="1" t="s">
        <v>6671</v>
      </c>
      <c r="D1652" s="1" t="s">
        <v>60</v>
      </c>
      <c r="E1652">
        <v>2024</v>
      </c>
      <c r="F1652" s="1" t="s">
        <v>2199</v>
      </c>
      <c r="G1652" s="1" t="s">
        <v>2200</v>
      </c>
      <c r="H1652" s="1" t="s">
        <v>1677</v>
      </c>
      <c r="I1652" s="1" t="s">
        <v>1678</v>
      </c>
      <c r="J1652" s="1" t="s">
        <v>20</v>
      </c>
      <c r="K1652" s="3">
        <v>24</v>
      </c>
      <c r="L1652">
        <v>4</v>
      </c>
      <c r="M1652" s="3">
        <v>96</v>
      </c>
      <c r="N1652" s="1" t="s">
        <v>21</v>
      </c>
      <c r="O1652" s="1" t="s">
        <v>37</v>
      </c>
    </row>
    <row r="1653" spans="1:15" x14ac:dyDescent="0.3">
      <c r="A1653" s="1" t="s">
        <v>4837</v>
      </c>
      <c r="B1653" s="2">
        <v>45124</v>
      </c>
      <c r="C1653" s="1" t="s">
        <v>6667</v>
      </c>
      <c r="D1653" s="1" t="s">
        <v>32</v>
      </c>
      <c r="E1653">
        <v>2023</v>
      </c>
      <c r="F1653" s="1" t="s">
        <v>854</v>
      </c>
      <c r="G1653" s="1" t="s">
        <v>4838</v>
      </c>
      <c r="H1653" s="1" t="s">
        <v>2579</v>
      </c>
      <c r="I1653" s="1" t="s">
        <v>4839</v>
      </c>
      <c r="J1653" s="1" t="s">
        <v>20</v>
      </c>
      <c r="K1653" s="3">
        <v>10.25</v>
      </c>
      <c r="L1653">
        <v>4</v>
      </c>
      <c r="M1653" s="3">
        <v>41</v>
      </c>
      <c r="N1653" s="1" t="s">
        <v>6669</v>
      </c>
      <c r="O1653" s="1" t="s">
        <v>22</v>
      </c>
    </row>
    <row r="1654" spans="1:15" x14ac:dyDescent="0.3">
      <c r="A1654" s="1" t="s">
        <v>4840</v>
      </c>
      <c r="B1654" s="2">
        <v>45768</v>
      </c>
      <c r="C1654" s="1" t="s">
        <v>6667</v>
      </c>
      <c r="D1654" s="1" t="s">
        <v>82</v>
      </c>
      <c r="E1654">
        <v>2025</v>
      </c>
      <c r="F1654" s="1" t="s">
        <v>285</v>
      </c>
      <c r="G1654" s="1" t="s">
        <v>2954</v>
      </c>
      <c r="H1654" s="1" t="s">
        <v>4132</v>
      </c>
      <c r="I1654" s="1" t="s">
        <v>4133</v>
      </c>
      <c r="J1654" s="1" t="s">
        <v>20</v>
      </c>
      <c r="K1654" s="3">
        <v>32.840000000000003</v>
      </c>
      <c r="L1654">
        <v>2</v>
      </c>
      <c r="M1654" s="3">
        <v>65.680000000000007</v>
      </c>
      <c r="N1654" s="1" t="s">
        <v>6669</v>
      </c>
      <c r="O1654" s="1" t="s">
        <v>37</v>
      </c>
    </row>
    <row r="1655" spans="1:15" x14ac:dyDescent="0.3">
      <c r="A1655" s="1" t="s">
        <v>4841</v>
      </c>
      <c r="B1655" s="2">
        <v>45416</v>
      </c>
      <c r="C1655" s="1" t="s">
        <v>6673</v>
      </c>
      <c r="D1655" s="1" t="s">
        <v>46</v>
      </c>
      <c r="E1655">
        <v>2024</v>
      </c>
      <c r="F1655" s="1" t="s">
        <v>1285</v>
      </c>
      <c r="G1655" s="1" t="s">
        <v>4842</v>
      </c>
      <c r="H1655" s="1" t="s">
        <v>3912</v>
      </c>
      <c r="I1655" s="1" t="s">
        <v>3913</v>
      </c>
      <c r="J1655" s="1" t="s">
        <v>51</v>
      </c>
      <c r="K1655" s="3">
        <v>14.82</v>
      </c>
      <c r="L1655">
        <v>2</v>
      </c>
      <c r="M1655" s="3">
        <v>29.64</v>
      </c>
      <c r="N1655" s="1" t="s">
        <v>6669</v>
      </c>
      <c r="O1655" s="1" t="s">
        <v>44</v>
      </c>
    </row>
    <row r="1656" spans="1:15" x14ac:dyDescent="0.3">
      <c r="A1656" s="1" t="s">
        <v>4843</v>
      </c>
      <c r="B1656" s="2">
        <v>45387</v>
      </c>
      <c r="C1656" s="1" t="s">
        <v>6668</v>
      </c>
      <c r="D1656" s="1" t="s">
        <v>82</v>
      </c>
      <c r="E1656">
        <v>2024</v>
      </c>
      <c r="F1656" s="1" t="s">
        <v>290</v>
      </c>
      <c r="G1656" s="1" t="s">
        <v>291</v>
      </c>
      <c r="H1656" s="1" t="s">
        <v>1730</v>
      </c>
      <c r="I1656" s="1" t="s">
        <v>1731</v>
      </c>
      <c r="J1656" s="1" t="s">
        <v>70</v>
      </c>
      <c r="K1656" s="3">
        <v>45.37</v>
      </c>
      <c r="L1656">
        <v>3</v>
      </c>
      <c r="M1656" s="3">
        <v>136.11000000000001</v>
      </c>
      <c r="N1656" s="1" t="s">
        <v>29</v>
      </c>
      <c r="O1656" s="1" t="s">
        <v>193</v>
      </c>
    </row>
    <row r="1657" spans="1:15" x14ac:dyDescent="0.3">
      <c r="A1657" s="1" t="s">
        <v>4845</v>
      </c>
      <c r="B1657" s="2">
        <v>45211</v>
      </c>
      <c r="C1657" s="1" t="s">
        <v>6672</v>
      </c>
      <c r="D1657" s="1" t="s">
        <v>133</v>
      </c>
      <c r="E1657">
        <v>2023</v>
      </c>
      <c r="F1657" s="1" t="s">
        <v>2644</v>
      </c>
      <c r="G1657" s="1" t="s">
        <v>3169</v>
      </c>
      <c r="H1657" s="1" t="s">
        <v>1812</v>
      </c>
      <c r="I1657" s="1" t="s">
        <v>1813</v>
      </c>
      <c r="J1657" s="1" t="s">
        <v>70</v>
      </c>
      <c r="K1657" s="3">
        <v>39.85</v>
      </c>
      <c r="L1657">
        <v>1</v>
      </c>
      <c r="M1657" s="3">
        <v>39.85</v>
      </c>
      <c r="N1657" s="1" t="s">
        <v>21</v>
      </c>
      <c r="O1657" s="1" t="s">
        <v>44</v>
      </c>
    </row>
    <row r="1658" spans="1:15" x14ac:dyDescent="0.3">
      <c r="A1658" s="1" t="s">
        <v>4846</v>
      </c>
      <c r="B1658" s="2">
        <v>45437</v>
      </c>
      <c r="C1658" s="1" t="s">
        <v>6673</v>
      </c>
      <c r="D1658" s="1" t="s">
        <v>46</v>
      </c>
      <c r="E1658">
        <v>2024</v>
      </c>
      <c r="F1658" s="1" t="s">
        <v>1564</v>
      </c>
      <c r="G1658" s="1" t="s">
        <v>1565</v>
      </c>
      <c r="H1658" s="1" t="s">
        <v>4847</v>
      </c>
      <c r="I1658" s="1" t="s">
        <v>4848</v>
      </c>
      <c r="J1658" s="1" t="s">
        <v>20</v>
      </c>
      <c r="K1658" s="3">
        <v>45.25</v>
      </c>
      <c r="L1658">
        <v>5</v>
      </c>
      <c r="M1658" s="3">
        <v>226.25</v>
      </c>
      <c r="N1658" s="1" t="s">
        <v>29</v>
      </c>
      <c r="O1658" s="1" t="s">
        <v>30</v>
      </c>
    </row>
    <row r="1659" spans="1:15" x14ac:dyDescent="0.3">
      <c r="A1659" s="1" t="s">
        <v>4849</v>
      </c>
      <c r="B1659" s="2">
        <v>45755</v>
      </c>
      <c r="C1659" s="1" t="s">
        <v>6671</v>
      </c>
      <c r="D1659" s="1" t="s">
        <v>82</v>
      </c>
      <c r="E1659">
        <v>2025</v>
      </c>
      <c r="F1659" s="1" t="s">
        <v>414</v>
      </c>
      <c r="G1659" s="1" t="s">
        <v>415</v>
      </c>
      <c r="H1659" s="1" t="s">
        <v>3116</v>
      </c>
      <c r="I1659" s="1" t="s">
        <v>3117</v>
      </c>
      <c r="J1659" s="1" t="s">
        <v>20</v>
      </c>
      <c r="K1659" s="3">
        <v>30.14</v>
      </c>
      <c r="L1659">
        <v>5</v>
      </c>
      <c r="M1659" s="3">
        <v>150.69999999999999</v>
      </c>
      <c r="N1659" s="1" t="s">
        <v>21</v>
      </c>
      <c r="O1659" s="1" t="s">
        <v>22</v>
      </c>
    </row>
    <row r="1660" spans="1:15" x14ac:dyDescent="0.3">
      <c r="A1660" s="1" t="s">
        <v>4850</v>
      </c>
      <c r="B1660" s="2">
        <v>45026</v>
      </c>
      <c r="C1660" s="1" t="s">
        <v>6667</v>
      </c>
      <c r="D1660" s="1" t="s">
        <v>82</v>
      </c>
      <c r="E1660">
        <v>2023</v>
      </c>
      <c r="F1660" s="1" t="s">
        <v>1902</v>
      </c>
      <c r="G1660" s="1" t="s">
        <v>1903</v>
      </c>
      <c r="H1660" s="1" t="s">
        <v>4851</v>
      </c>
      <c r="I1660" s="1" t="s">
        <v>4852</v>
      </c>
      <c r="J1660" s="1" t="s">
        <v>51</v>
      </c>
      <c r="K1660" s="3">
        <v>29.96</v>
      </c>
      <c r="L1660">
        <v>5</v>
      </c>
      <c r="M1660" s="3">
        <v>149.80000000000001</v>
      </c>
      <c r="N1660" s="1" t="s">
        <v>29</v>
      </c>
      <c r="O1660" s="1" t="s">
        <v>22</v>
      </c>
    </row>
    <row r="1661" spans="1:15" x14ac:dyDescent="0.3">
      <c r="A1661" s="1" t="s">
        <v>4853</v>
      </c>
      <c r="B1661" s="2">
        <v>45789</v>
      </c>
      <c r="C1661" s="1" t="s">
        <v>6667</v>
      </c>
      <c r="D1661" s="1" t="s">
        <v>46</v>
      </c>
      <c r="E1661">
        <v>2025</v>
      </c>
      <c r="F1661" s="1" t="s">
        <v>578</v>
      </c>
      <c r="G1661" s="1" t="s">
        <v>579</v>
      </c>
      <c r="H1661" s="1" t="s">
        <v>2037</v>
      </c>
      <c r="I1661" s="1" t="s">
        <v>2038</v>
      </c>
      <c r="J1661" s="1" t="s">
        <v>70</v>
      </c>
      <c r="K1661" s="3">
        <v>36.35</v>
      </c>
      <c r="L1661">
        <v>2</v>
      </c>
      <c r="M1661" s="3">
        <v>72.7</v>
      </c>
      <c r="N1661" s="1" t="s">
        <v>6669</v>
      </c>
      <c r="O1661" s="1" t="s">
        <v>80</v>
      </c>
    </row>
    <row r="1662" spans="1:15" x14ac:dyDescent="0.3">
      <c r="A1662" s="1" t="s">
        <v>4854</v>
      </c>
      <c r="B1662" s="2">
        <v>45446</v>
      </c>
      <c r="C1662" s="1" t="s">
        <v>6667</v>
      </c>
      <c r="D1662" s="1" t="s">
        <v>24</v>
      </c>
      <c r="E1662">
        <v>2024</v>
      </c>
      <c r="F1662" s="1" t="s">
        <v>3163</v>
      </c>
      <c r="G1662" s="1" t="s">
        <v>3164</v>
      </c>
      <c r="H1662" s="1" t="s">
        <v>3505</v>
      </c>
      <c r="I1662" s="1" t="s">
        <v>3506</v>
      </c>
      <c r="J1662" s="1" t="s">
        <v>20</v>
      </c>
      <c r="K1662" s="3">
        <v>26.43</v>
      </c>
      <c r="L1662">
        <v>5</v>
      </c>
      <c r="M1662" s="3">
        <v>132.15</v>
      </c>
      <c r="N1662" s="1" t="s">
        <v>6669</v>
      </c>
      <c r="O1662" s="1" t="s">
        <v>37</v>
      </c>
    </row>
    <row r="1663" spans="1:15" x14ac:dyDescent="0.3">
      <c r="A1663" s="1" t="s">
        <v>4855</v>
      </c>
      <c r="B1663" s="2">
        <v>45047</v>
      </c>
      <c r="C1663" s="1" t="s">
        <v>6667</v>
      </c>
      <c r="D1663" s="1" t="s">
        <v>46</v>
      </c>
      <c r="E1663">
        <v>2023</v>
      </c>
      <c r="F1663" s="1" t="s">
        <v>760</v>
      </c>
      <c r="G1663" s="1" t="s">
        <v>761</v>
      </c>
      <c r="H1663" s="1" t="s">
        <v>292</v>
      </c>
      <c r="I1663" s="1" t="s">
        <v>4116</v>
      </c>
      <c r="J1663" s="1" t="s">
        <v>70</v>
      </c>
      <c r="K1663" s="3">
        <v>26.17</v>
      </c>
      <c r="L1663">
        <v>1</v>
      </c>
      <c r="M1663" s="3">
        <v>26.17</v>
      </c>
      <c r="N1663" s="1" t="s">
        <v>6669</v>
      </c>
      <c r="O1663" s="1" t="s">
        <v>37</v>
      </c>
    </row>
    <row r="1664" spans="1:15" x14ac:dyDescent="0.3">
      <c r="A1664" s="1" t="s">
        <v>4856</v>
      </c>
      <c r="B1664" s="2">
        <v>44975</v>
      </c>
      <c r="C1664" s="1" t="s">
        <v>6673</v>
      </c>
      <c r="D1664" s="1" t="s">
        <v>39</v>
      </c>
      <c r="E1664">
        <v>2023</v>
      </c>
      <c r="F1664" s="1" t="s">
        <v>2317</v>
      </c>
      <c r="G1664" s="1" t="s">
        <v>2318</v>
      </c>
      <c r="H1664" s="1" t="s">
        <v>846</v>
      </c>
      <c r="I1664" s="1" t="s">
        <v>847</v>
      </c>
      <c r="J1664" s="1" t="s">
        <v>70</v>
      </c>
      <c r="K1664" s="3">
        <v>49.28</v>
      </c>
      <c r="L1664">
        <v>2</v>
      </c>
      <c r="M1664" s="3">
        <v>98.56</v>
      </c>
      <c r="N1664" s="1" t="s">
        <v>21</v>
      </c>
      <c r="O1664" s="1" t="s">
        <v>80</v>
      </c>
    </row>
    <row r="1665" spans="1:15" x14ac:dyDescent="0.3">
      <c r="A1665" s="1" t="s">
        <v>4857</v>
      </c>
      <c r="B1665" s="2">
        <v>45296</v>
      </c>
      <c r="C1665" s="1" t="s">
        <v>6668</v>
      </c>
      <c r="D1665" s="1" t="s">
        <v>210</v>
      </c>
      <c r="E1665">
        <v>2024</v>
      </c>
      <c r="F1665" s="1" t="s">
        <v>3690</v>
      </c>
      <c r="G1665" s="1" t="s">
        <v>3691</v>
      </c>
      <c r="H1665" s="1" t="s">
        <v>692</v>
      </c>
      <c r="I1665" s="1" t="s">
        <v>693</v>
      </c>
      <c r="J1665" s="1" t="s">
        <v>20</v>
      </c>
      <c r="K1665" s="3">
        <v>19.36</v>
      </c>
      <c r="L1665">
        <v>5</v>
      </c>
      <c r="M1665" s="3">
        <v>96.8</v>
      </c>
      <c r="N1665" s="1" t="s">
        <v>6669</v>
      </c>
      <c r="O1665" s="1" t="s">
        <v>22</v>
      </c>
    </row>
    <row r="1666" spans="1:15" x14ac:dyDescent="0.3">
      <c r="A1666" s="1" t="s">
        <v>4858</v>
      </c>
      <c r="B1666" s="2">
        <v>45444</v>
      </c>
      <c r="C1666" s="1" t="s">
        <v>6673</v>
      </c>
      <c r="D1666" s="1" t="s">
        <v>24</v>
      </c>
      <c r="E1666">
        <v>2024</v>
      </c>
      <c r="F1666" s="1" t="s">
        <v>1241</v>
      </c>
      <c r="G1666" s="1" t="s">
        <v>4859</v>
      </c>
      <c r="H1666" s="1" t="s">
        <v>3343</v>
      </c>
      <c r="I1666" s="1" t="s">
        <v>3344</v>
      </c>
      <c r="J1666" s="1" t="s">
        <v>51</v>
      </c>
      <c r="K1666" s="3">
        <v>29.46</v>
      </c>
      <c r="L1666">
        <v>2</v>
      </c>
      <c r="M1666" s="3">
        <v>58.92</v>
      </c>
      <c r="N1666" s="1" t="s">
        <v>21</v>
      </c>
      <c r="O1666" s="1" t="s">
        <v>44</v>
      </c>
    </row>
    <row r="1667" spans="1:15" x14ac:dyDescent="0.3">
      <c r="A1667" s="1" t="s">
        <v>4860</v>
      </c>
      <c r="B1667" s="2">
        <v>45544</v>
      </c>
      <c r="C1667" s="1" t="s">
        <v>6667</v>
      </c>
      <c r="D1667" s="1" t="s">
        <v>60</v>
      </c>
      <c r="E1667">
        <v>2024</v>
      </c>
      <c r="F1667" s="1" t="s">
        <v>2372</v>
      </c>
      <c r="G1667" s="1" t="s">
        <v>4861</v>
      </c>
      <c r="H1667" s="1" t="s">
        <v>3433</v>
      </c>
      <c r="I1667" s="1" t="s">
        <v>3434</v>
      </c>
      <c r="J1667" s="1" t="s">
        <v>87</v>
      </c>
      <c r="K1667" s="3">
        <v>10.48</v>
      </c>
      <c r="L1667">
        <v>1</v>
      </c>
      <c r="M1667" s="3">
        <v>10.48</v>
      </c>
      <c r="N1667" s="1" t="s">
        <v>21</v>
      </c>
      <c r="O1667" s="1" t="s">
        <v>37</v>
      </c>
    </row>
    <row r="1668" spans="1:15" x14ac:dyDescent="0.3">
      <c r="A1668" s="1" t="s">
        <v>4862</v>
      </c>
      <c r="B1668" s="2">
        <v>45607</v>
      </c>
      <c r="C1668" s="1" t="s">
        <v>6667</v>
      </c>
      <c r="D1668" s="1" t="s">
        <v>54</v>
      </c>
      <c r="E1668">
        <v>2024</v>
      </c>
      <c r="F1668" s="1" t="s">
        <v>2399</v>
      </c>
      <c r="G1668" s="1" t="s">
        <v>2964</v>
      </c>
      <c r="H1668" s="1" t="s">
        <v>3258</v>
      </c>
      <c r="I1668" s="1" t="s">
        <v>4863</v>
      </c>
      <c r="J1668" s="1" t="s">
        <v>87</v>
      </c>
      <c r="K1668" s="3">
        <v>43.1</v>
      </c>
      <c r="L1668">
        <v>3</v>
      </c>
      <c r="M1668" s="3">
        <v>129.30000000000001</v>
      </c>
      <c r="N1668" s="1" t="s">
        <v>21</v>
      </c>
      <c r="O1668" s="1" t="s">
        <v>193</v>
      </c>
    </row>
    <row r="1669" spans="1:15" x14ac:dyDescent="0.3">
      <c r="A1669" s="1" t="s">
        <v>4864</v>
      </c>
      <c r="B1669" s="2">
        <v>45059</v>
      </c>
      <c r="C1669" s="1" t="s">
        <v>6673</v>
      </c>
      <c r="D1669" s="1" t="s">
        <v>46</v>
      </c>
      <c r="E1669">
        <v>2023</v>
      </c>
      <c r="F1669" s="1" t="s">
        <v>3072</v>
      </c>
      <c r="G1669" s="1" t="s">
        <v>3073</v>
      </c>
      <c r="H1669" s="1" t="s">
        <v>720</v>
      </c>
      <c r="I1669" s="1" t="s">
        <v>721</v>
      </c>
      <c r="J1669" s="1" t="s">
        <v>20</v>
      </c>
      <c r="K1669" s="3">
        <v>15.28</v>
      </c>
      <c r="L1669">
        <v>2</v>
      </c>
      <c r="M1669" s="3">
        <v>30.56</v>
      </c>
      <c r="N1669" s="1" t="s">
        <v>6669</v>
      </c>
      <c r="O1669" s="1" t="s">
        <v>30</v>
      </c>
    </row>
    <row r="1670" spans="1:15" x14ac:dyDescent="0.3">
      <c r="A1670" s="1" t="s">
        <v>4865</v>
      </c>
      <c r="B1670" s="2">
        <v>45276</v>
      </c>
      <c r="C1670" s="1" t="s">
        <v>6673</v>
      </c>
      <c r="D1670" s="1" t="s">
        <v>107</v>
      </c>
      <c r="E1670">
        <v>2023</v>
      </c>
      <c r="F1670" s="1" t="s">
        <v>1163</v>
      </c>
      <c r="G1670" s="1" t="s">
        <v>4866</v>
      </c>
      <c r="H1670" s="1" t="s">
        <v>1911</v>
      </c>
      <c r="I1670" s="1" t="s">
        <v>1912</v>
      </c>
      <c r="J1670" s="1" t="s">
        <v>70</v>
      </c>
      <c r="K1670" s="3">
        <v>38.81</v>
      </c>
      <c r="L1670">
        <v>1</v>
      </c>
      <c r="M1670" s="3">
        <v>38.81</v>
      </c>
      <c r="N1670" s="1" t="s">
        <v>6669</v>
      </c>
      <c r="O1670" s="1" t="s">
        <v>22</v>
      </c>
    </row>
    <row r="1671" spans="1:15" x14ac:dyDescent="0.3">
      <c r="A1671" s="1" t="s">
        <v>4867</v>
      </c>
      <c r="B1671" s="2">
        <v>45581</v>
      </c>
      <c r="C1671" s="1" t="s">
        <v>6670</v>
      </c>
      <c r="D1671" s="1" t="s">
        <v>133</v>
      </c>
      <c r="E1671">
        <v>2024</v>
      </c>
      <c r="F1671" s="1" t="s">
        <v>3353</v>
      </c>
      <c r="G1671" s="1" t="s">
        <v>4306</v>
      </c>
      <c r="H1671" s="1" t="s">
        <v>707</v>
      </c>
      <c r="I1671" s="1" t="s">
        <v>708</v>
      </c>
      <c r="J1671" s="1" t="s">
        <v>70</v>
      </c>
      <c r="K1671" s="3">
        <v>12.87</v>
      </c>
      <c r="L1671">
        <v>2</v>
      </c>
      <c r="M1671" s="3">
        <v>25.74</v>
      </c>
      <c r="N1671" s="1" t="s">
        <v>21</v>
      </c>
      <c r="O1671" s="1" t="s">
        <v>193</v>
      </c>
    </row>
    <row r="1672" spans="1:15" x14ac:dyDescent="0.3">
      <c r="A1672" s="1" t="s">
        <v>4868</v>
      </c>
      <c r="B1672" s="2">
        <v>45354</v>
      </c>
      <c r="C1672" s="1" t="s">
        <v>6666</v>
      </c>
      <c r="D1672" s="1" t="s">
        <v>15</v>
      </c>
      <c r="E1672">
        <v>2024</v>
      </c>
      <c r="F1672" s="1" t="s">
        <v>3163</v>
      </c>
      <c r="G1672" s="1" t="s">
        <v>4869</v>
      </c>
      <c r="H1672" s="1" t="s">
        <v>4870</v>
      </c>
      <c r="I1672" s="1" t="s">
        <v>4871</v>
      </c>
      <c r="J1672" s="1" t="s">
        <v>87</v>
      </c>
      <c r="K1672" s="3">
        <v>26.88</v>
      </c>
      <c r="L1672">
        <v>2</v>
      </c>
      <c r="M1672" s="3">
        <v>53.76</v>
      </c>
      <c r="N1672" s="1" t="s">
        <v>21</v>
      </c>
      <c r="O1672" s="1" t="s">
        <v>52</v>
      </c>
    </row>
    <row r="1673" spans="1:15" x14ac:dyDescent="0.3">
      <c r="A1673" s="1" t="s">
        <v>4872</v>
      </c>
      <c r="B1673" s="2">
        <v>45009</v>
      </c>
      <c r="C1673" s="1" t="s">
        <v>6668</v>
      </c>
      <c r="D1673" s="1" t="s">
        <v>15</v>
      </c>
      <c r="E1673">
        <v>2023</v>
      </c>
      <c r="F1673" s="1" t="s">
        <v>1010</v>
      </c>
      <c r="G1673" s="1" t="s">
        <v>3867</v>
      </c>
      <c r="H1673" s="1" t="s">
        <v>3565</v>
      </c>
      <c r="I1673" s="1" t="s">
        <v>4873</v>
      </c>
      <c r="J1673" s="1" t="s">
        <v>51</v>
      </c>
      <c r="K1673" s="3">
        <v>10.78</v>
      </c>
      <c r="L1673">
        <v>4</v>
      </c>
      <c r="M1673" s="3">
        <v>43.12</v>
      </c>
      <c r="N1673" s="1" t="s">
        <v>29</v>
      </c>
      <c r="O1673" s="1" t="s">
        <v>52</v>
      </c>
    </row>
    <row r="1674" spans="1:15" x14ac:dyDescent="0.3">
      <c r="A1674" s="1" t="s">
        <v>4874</v>
      </c>
      <c r="B1674" s="2">
        <v>45713</v>
      </c>
      <c r="C1674" s="1" t="s">
        <v>6671</v>
      </c>
      <c r="D1674" s="1" t="s">
        <v>39</v>
      </c>
      <c r="E1674">
        <v>2025</v>
      </c>
      <c r="F1674" s="1" t="s">
        <v>1002</v>
      </c>
      <c r="G1674" s="1" t="s">
        <v>2859</v>
      </c>
      <c r="H1674" s="1" t="s">
        <v>1618</v>
      </c>
      <c r="I1674" s="1" t="s">
        <v>1619</v>
      </c>
      <c r="J1674" s="1" t="s">
        <v>70</v>
      </c>
      <c r="K1674" s="3">
        <v>25.28</v>
      </c>
      <c r="L1674">
        <v>3</v>
      </c>
      <c r="M1674" s="3">
        <v>75.84</v>
      </c>
      <c r="N1674" s="1" t="s">
        <v>6669</v>
      </c>
      <c r="O1674" s="1" t="s">
        <v>37</v>
      </c>
    </row>
    <row r="1675" spans="1:15" x14ac:dyDescent="0.3">
      <c r="A1675" s="1" t="s">
        <v>4875</v>
      </c>
      <c r="B1675" s="2">
        <v>45097</v>
      </c>
      <c r="C1675" s="1" t="s">
        <v>6671</v>
      </c>
      <c r="D1675" s="1" t="s">
        <v>24</v>
      </c>
      <c r="E1675">
        <v>2023</v>
      </c>
      <c r="F1675" s="1" t="s">
        <v>4876</v>
      </c>
      <c r="G1675" s="1" t="s">
        <v>4877</v>
      </c>
      <c r="H1675" s="1" t="s">
        <v>342</v>
      </c>
      <c r="I1675" s="1" t="s">
        <v>4878</v>
      </c>
      <c r="J1675" s="1" t="s">
        <v>51</v>
      </c>
      <c r="K1675" s="3">
        <v>37.49</v>
      </c>
      <c r="L1675">
        <v>3</v>
      </c>
      <c r="M1675" s="3">
        <v>112.47</v>
      </c>
      <c r="N1675" s="1" t="s">
        <v>88</v>
      </c>
      <c r="O1675" s="1" t="s">
        <v>193</v>
      </c>
    </row>
    <row r="1676" spans="1:15" x14ac:dyDescent="0.3">
      <c r="A1676" s="1" t="s">
        <v>4879</v>
      </c>
      <c r="B1676" s="2">
        <v>45527</v>
      </c>
      <c r="C1676" s="1" t="s">
        <v>6668</v>
      </c>
      <c r="D1676" s="1" t="s">
        <v>90</v>
      </c>
      <c r="E1676">
        <v>2024</v>
      </c>
      <c r="F1676" s="1" t="s">
        <v>4433</v>
      </c>
      <c r="G1676" s="1" t="s">
        <v>4880</v>
      </c>
      <c r="H1676" s="1" t="s">
        <v>2093</v>
      </c>
      <c r="I1676" s="1" t="s">
        <v>4881</v>
      </c>
      <c r="J1676" s="1" t="s">
        <v>70</v>
      </c>
      <c r="K1676" s="3">
        <v>12.13</v>
      </c>
      <c r="L1676">
        <v>5</v>
      </c>
      <c r="M1676" s="3">
        <v>60.65</v>
      </c>
      <c r="N1676" s="1" t="s">
        <v>21</v>
      </c>
      <c r="O1676" s="1" t="s">
        <v>52</v>
      </c>
    </row>
    <row r="1677" spans="1:15" x14ac:dyDescent="0.3">
      <c r="A1677" s="1" t="s">
        <v>4882</v>
      </c>
      <c r="B1677" s="2">
        <v>45027</v>
      </c>
      <c r="C1677" s="1" t="s">
        <v>6671</v>
      </c>
      <c r="D1677" s="1" t="s">
        <v>82</v>
      </c>
      <c r="E1677">
        <v>2023</v>
      </c>
      <c r="F1677" s="1" t="s">
        <v>3475</v>
      </c>
      <c r="G1677" s="1" t="s">
        <v>3476</v>
      </c>
      <c r="H1677" s="1" t="s">
        <v>816</v>
      </c>
      <c r="I1677" s="1" t="s">
        <v>817</v>
      </c>
      <c r="J1677" s="1" t="s">
        <v>70</v>
      </c>
      <c r="K1677" s="3">
        <v>35.979999999999997</v>
      </c>
      <c r="L1677">
        <v>2</v>
      </c>
      <c r="M1677" s="3">
        <v>71.959999999999994</v>
      </c>
      <c r="N1677" s="1" t="s">
        <v>6669</v>
      </c>
      <c r="O1677" s="1" t="s">
        <v>80</v>
      </c>
    </row>
    <row r="1678" spans="1:15" x14ac:dyDescent="0.3">
      <c r="A1678" s="1" t="s">
        <v>4883</v>
      </c>
      <c r="B1678" s="2">
        <v>45047</v>
      </c>
      <c r="C1678" s="1" t="s">
        <v>6667</v>
      </c>
      <c r="D1678" s="1" t="s">
        <v>46</v>
      </c>
      <c r="E1678">
        <v>2023</v>
      </c>
      <c r="F1678" s="1" t="s">
        <v>2822</v>
      </c>
      <c r="G1678" s="1" t="s">
        <v>3015</v>
      </c>
      <c r="H1678" s="1" t="s">
        <v>1630</v>
      </c>
      <c r="I1678" s="1" t="s">
        <v>1631</v>
      </c>
      <c r="J1678" s="1" t="s">
        <v>70</v>
      </c>
      <c r="K1678" s="3">
        <v>30.28</v>
      </c>
      <c r="L1678">
        <v>5</v>
      </c>
      <c r="M1678" s="3">
        <v>151.4</v>
      </c>
      <c r="N1678" s="1" t="s">
        <v>6669</v>
      </c>
      <c r="O1678" s="1" t="s">
        <v>37</v>
      </c>
    </row>
    <row r="1679" spans="1:15" x14ac:dyDescent="0.3">
      <c r="A1679" s="1" t="s">
        <v>4884</v>
      </c>
      <c r="B1679" s="2">
        <v>45222</v>
      </c>
      <c r="C1679" s="1" t="s">
        <v>6667</v>
      </c>
      <c r="D1679" s="1" t="s">
        <v>133</v>
      </c>
      <c r="E1679">
        <v>2023</v>
      </c>
      <c r="F1679" s="1" t="s">
        <v>3103</v>
      </c>
      <c r="G1679" s="1" t="s">
        <v>3104</v>
      </c>
      <c r="H1679" s="1" t="s">
        <v>4492</v>
      </c>
      <c r="I1679" s="1" t="s">
        <v>4493</v>
      </c>
      <c r="J1679" s="1" t="s">
        <v>51</v>
      </c>
      <c r="K1679" s="3">
        <v>40.58</v>
      </c>
      <c r="L1679">
        <v>5</v>
      </c>
      <c r="M1679" s="3">
        <v>202.9</v>
      </c>
      <c r="N1679" s="1" t="s">
        <v>88</v>
      </c>
      <c r="O1679" s="1" t="s">
        <v>22</v>
      </c>
    </row>
    <row r="1680" spans="1:15" x14ac:dyDescent="0.3">
      <c r="A1680" s="1" t="s">
        <v>4885</v>
      </c>
      <c r="B1680" s="2">
        <v>45635</v>
      </c>
      <c r="C1680" s="1" t="s">
        <v>6667</v>
      </c>
      <c r="D1680" s="1" t="s">
        <v>107</v>
      </c>
      <c r="E1680">
        <v>2024</v>
      </c>
      <c r="F1680" s="1" t="s">
        <v>2399</v>
      </c>
      <c r="G1680" s="1" t="s">
        <v>2400</v>
      </c>
      <c r="H1680" s="1" t="s">
        <v>4886</v>
      </c>
      <c r="I1680" s="1" t="s">
        <v>4887</v>
      </c>
      <c r="J1680" s="1" t="s">
        <v>87</v>
      </c>
      <c r="K1680" s="3">
        <v>29.91</v>
      </c>
      <c r="L1680">
        <v>2</v>
      </c>
      <c r="M1680" s="3">
        <v>59.82</v>
      </c>
      <c r="N1680" s="1" t="s">
        <v>88</v>
      </c>
      <c r="O1680" s="1" t="s">
        <v>37</v>
      </c>
    </row>
    <row r="1681" spans="1:15" x14ac:dyDescent="0.3">
      <c r="A1681" s="1" t="s">
        <v>4888</v>
      </c>
      <c r="B1681" s="2">
        <v>45100</v>
      </c>
      <c r="C1681" s="1" t="s">
        <v>6668</v>
      </c>
      <c r="D1681" s="1" t="s">
        <v>24</v>
      </c>
      <c r="E1681">
        <v>2023</v>
      </c>
      <c r="F1681" s="1" t="s">
        <v>3758</v>
      </c>
      <c r="G1681" s="1" t="s">
        <v>3759</v>
      </c>
      <c r="H1681" s="1" t="s">
        <v>2115</v>
      </c>
      <c r="I1681" s="1" t="s">
        <v>2257</v>
      </c>
      <c r="J1681" s="1" t="s">
        <v>20</v>
      </c>
      <c r="K1681" s="3">
        <v>41.33</v>
      </c>
      <c r="L1681">
        <v>1</v>
      </c>
      <c r="M1681" s="3">
        <v>41.33</v>
      </c>
      <c r="N1681" s="1" t="s">
        <v>21</v>
      </c>
      <c r="O1681" s="1" t="s">
        <v>95</v>
      </c>
    </row>
    <row r="1682" spans="1:15" x14ac:dyDescent="0.3">
      <c r="A1682" s="1" t="s">
        <v>4889</v>
      </c>
      <c r="B1682" s="2">
        <v>44959</v>
      </c>
      <c r="C1682" s="1" t="s">
        <v>6672</v>
      </c>
      <c r="D1682" s="1" t="s">
        <v>39</v>
      </c>
      <c r="E1682">
        <v>2023</v>
      </c>
      <c r="F1682" s="1" t="s">
        <v>1388</v>
      </c>
      <c r="G1682" s="1" t="s">
        <v>3376</v>
      </c>
      <c r="H1682" s="1" t="s">
        <v>4474</v>
      </c>
      <c r="I1682" s="1" t="s">
        <v>4475</v>
      </c>
      <c r="J1682" s="1" t="s">
        <v>87</v>
      </c>
      <c r="K1682" s="3">
        <v>17.11</v>
      </c>
      <c r="L1682">
        <v>5</v>
      </c>
      <c r="M1682" s="3">
        <v>85.55</v>
      </c>
      <c r="N1682" s="1" t="s">
        <v>21</v>
      </c>
      <c r="O1682" s="1" t="s">
        <v>95</v>
      </c>
    </row>
    <row r="1683" spans="1:15" x14ac:dyDescent="0.3">
      <c r="A1683" s="1" t="s">
        <v>4890</v>
      </c>
      <c r="B1683" s="2">
        <v>44938</v>
      </c>
      <c r="C1683" s="1" t="s">
        <v>6672</v>
      </c>
      <c r="D1683" s="1" t="s">
        <v>210</v>
      </c>
      <c r="E1683">
        <v>2023</v>
      </c>
      <c r="F1683" s="1" t="s">
        <v>2154</v>
      </c>
      <c r="G1683" s="1" t="s">
        <v>2684</v>
      </c>
      <c r="H1683" s="1" t="s">
        <v>3666</v>
      </c>
      <c r="I1683" s="1" t="s">
        <v>3667</v>
      </c>
      <c r="J1683" s="1" t="s">
        <v>51</v>
      </c>
      <c r="K1683" s="3">
        <v>47.21</v>
      </c>
      <c r="L1683">
        <v>2</v>
      </c>
      <c r="M1683" s="3">
        <v>94.42</v>
      </c>
      <c r="N1683" s="1" t="s">
        <v>21</v>
      </c>
      <c r="O1683" s="1" t="s">
        <v>22</v>
      </c>
    </row>
    <row r="1684" spans="1:15" x14ac:dyDescent="0.3">
      <c r="A1684" s="1" t="s">
        <v>4891</v>
      </c>
      <c r="B1684" s="2">
        <v>45232</v>
      </c>
      <c r="C1684" s="1" t="s">
        <v>6672</v>
      </c>
      <c r="D1684" s="1" t="s">
        <v>54</v>
      </c>
      <c r="E1684">
        <v>2023</v>
      </c>
      <c r="F1684" s="1" t="s">
        <v>139</v>
      </c>
      <c r="G1684" s="1" t="s">
        <v>4489</v>
      </c>
      <c r="H1684" s="1" t="s">
        <v>104</v>
      </c>
      <c r="I1684" s="1" t="s">
        <v>1135</v>
      </c>
      <c r="J1684" s="1" t="s">
        <v>51</v>
      </c>
      <c r="K1684" s="3">
        <v>16.78</v>
      </c>
      <c r="L1684">
        <v>3</v>
      </c>
      <c r="M1684" s="3">
        <v>50.34</v>
      </c>
      <c r="N1684" s="1" t="s">
        <v>6669</v>
      </c>
      <c r="O1684" s="1" t="s">
        <v>44</v>
      </c>
    </row>
    <row r="1685" spans="1:15" x14ac:dyDescent="0.3">
      <c r="A1685" s="1" t="s">
        <v>4892</v>
      </c>
      <c r="B1685" s="2">
        <v>45641</v>
      </c>
      <c r="C1685" s="1" t="s">
        <v>6666</v>
      </c>
      <c r="D1685" s="1" t="s">
        <v>107</v>
      </c>
      <c r="E1685">
        <v>2024</v>
      </c>
      <c r="F1685" s="1" t="s">
        <v>4893</v>
      </c>
      <c r="G1685" s="1" t="s">
        <v>4894</v>
      </c>
      <c r="H1685" s="1" t="s">
        <v>851</v>
      </c>
      <c r="I1685" s="1" t="s">
        <v>2218</v>
      </c>
      <c r="J1685" s="1" t="s">
        <v>87</v>
      </c>
      <c r="K1685" s="3">
        <v>43.12</v>
      </c>
      <c r="L1685">
        <v>3</v>
      </c>
      <c r="M1685" s="3">
        <v>129.36000000000001</v>
      </c>
      <c r="N1685" s="1" t="s">
        <v>88</v>
      </c>
      <c r="O1685" s="1" t="s">
        <v>44</v>
      </c>
    </row>
    <row r="1686" spans="1:15" x14ac:dyDescent="0.3">
      <c r="A1686" s="1" t="s">
        <v>4895</v>
      </c>
      <c r="B1686" s="2">
        <v>45573</v>
      </c>
      <c r="C1686" s="1" t="s">
        <v>6671</v>
      </c>
      <c r="D1686" s="1" t="s">
        <v>133</v>
      </c>
      <c r="E1686">
        <v>2024</v>
      </c>
      <c r="F1686" s="1" t="s">
        <v>353</v>
      </c>
      <c r="G1686" s="1" t="s">
        <v>354</v>
      </c>
      <c r="H1686" s="1" t="s">
        <v>878</v>
      </c>
      <c r="I1686" s="1" t="s">
        <v>879</v>
      </c>
      <c r="J1686" s="1" t="s">
        <v>87</v>
      </c>
      <c r="K1686" s="3">
        <v>28.71</v>
      </c>
      <c r="L1686">
        <v>4</v>
      </c>
      <c r="M1686" s="3">
        <v>114.84</v>
      </c>
      <c r="N1686" s="1" t="s">
        <v>29</v>
      </c>
      <c r="O1686" s="1" t="s">
        <v>193</v>
      </c>
    </row>
    <row r="1687" spans="1:15" x14ac:dyDescent="0.3">
      <c r="A1687" s="1" t="s">
        <v>4896</v>
      </c>
      <c r="B1687" s="2">
        <v>45484</v>
      </c>
      <c r="C1687" s="1" t="s">
        <v>6672</v>
      </c>
      <c r="D1687" s="1" t="s">
        <v>32</v>
      </c>
      <c r="E1687">
        <v>2024</v>
      </c>
      <c r="F1687" s="1" t="s">
        <v>4567</v>
      </c>
      <c r="G1687" s="1" t="s">
        <v>4568</v>
      </c>
      <c r="H1687" s="1" t="s">
        <v>663</v>
      </c>
      <c r="I1687" s="1" t="s">
        <v>2091</v>
      </c>
      <c r="J1687" s="1" t="s">
        <v>51</v>
      </c>
      <c r="K1687" s="3">
        <v>34.950000000000003</v>
      </c>
      <c r="L1687">
        <v>5</v>
      </c>
      <c r="M1687" s="3">
        <v>174.75</v>
      </c>
      <c r="N1687" s="1" t="s">
        <v>21</v>
      </c>
      <c r="O1687" s="1" t="s">
        <v>52</v>
      </c>
    </row>
    <row r="1688" spans="1:15" x14ac:dyDescent="0.3">
      <c r="A1688" s="1" t="s">
        <v>4897</v>
      </c>
      <c r="B1688" s="2">
        <v>45073</v>
      </c>
      <c r="C1688" s="1" t="s">
        <v>6673</v>
      </c>
      <c r="D1688" s="1" t="s">
        <v>46</v>
      </c>
      <c r="E1688">
        <v>2023</v>
      </c>
      <c r="F1688" s="1" t="s">
        <v>1083</v>
      </c>
      <c r="G1688" s="1" t="s">
        <v>4898</v>
      </c>
      <c r="H1688" s="1" t="s">
        <v>3893</v>
      </c>
      <c r="I1688" s="1" t="s">
        <v>4899</v>
      </c>
      <c r="J1688" s="1" t="s">
        <v>51</v>
      </c>
      <c r="K1688" s="3">
        <v>15.68</v>
      </c>
      <c r="L1688">
        <v>5</v>
      </c>
      <c r="M1688" s="3">
        <v>78.400000000000006</v>
      </c>
      <c r="N1688" s="1" t="s">
        <v>88</v>
      </c>
      <c r="O1688" s="1" t="s">
        <v>52</v>
      </c>
    </row>
    <row r="1689" spans="1:15" x14ac:dyDescent="0.3">
      <c r="A1689" s="1" t="s">
        <v>4900</v>
      </c>
      <c r="B1689" s="2">
        <v>45375</v>
      </c>
      <c r="C1689" s="1" t="s">
        <v>6666</v>
      </c>
      <c r="D1689" s="1" t="s">
        <v>15</v>
      </c>
      <c r="E1689">
        <v>2024</v>
      </c>
      <c r="F1689" s="1" t="s">
        <v>2813</v>
      </c>
      <c r="G1689" s="1" t="s">
        <v>3660</v>
      </c>
      <c r="H1689" s="1" t="s">
        <v>4901</v>
      </c>
      <c r="I1689" s="1" t="s">
        <v>4902</v>
      </c>
      <c r="J1689" s="1" t="s">
        <v>51</v>
      </c>
      <c r="K1689" s="3">
        <v>36.770000000000003</v>
      </c>
      <c r="L1689">
        <v>3</v>
      </c>
      <c r="M1689" s="3">
        <v>110.31</v>
      </c>
      <c r="N1689" s="1" t="s">
        <v>6669</v>
      </c>
      <c r="O1689" s="1" t="s">
        <v>95</v>
      </c>
    </row>
    <row r="1690" spans="1:15" x14ac:dyDescent="0.3">
      <c r="A1690" s="1" t="s">
        <v>4903</v>
      </c>
      <c r="B1690" s="2">
        <v>44872</v>
      </c>
      <c r="C1690" s="1" t="s">
        <v>6667</v>
      </c>
      <c r="D1690" s="1" t="s">
        <v>54</v>
      </c>
      <c r="E1690">
        <v>2022</v>
      </c>
      <c r="F1690" s="1" t="s">
        <v>2022</v>
      </c>
      <c r="G1690" s="1" t="s">
        <v>3499</v>
      </c>
      <c r="H1690" s="1" t="s">
        <v>4904</v>
      </c>
      <c r="I1690" s="1" t="s">
        <v>4905</v>
      </c>
      <c r="J1690" s="1" t="s">
        <v>20</v>
      </c>
      <c r="K1690" s="3">
        <v>19.489999999999998</v>
      </c>
      <c r="L1690">
        <v>5</v>
      </c>
      <c r="M1690" s="3">
        <v>97.45</v>
      </c>
      <c r="N1690" s="1" t="s">
        <v>21</v>
      </c>
      <c r="O1690" s="1" t="s">
        <v>95</v>
      </c>
    </row>
    <row r="1691" spans="1:15" x14ac:dyDescent="0.3">
      <c r="A1691" s="1" t="s">
        <v>4906</v>
      </c>
      <c r="B1691" s="2">
        <v>45205</v>
      </c>
      <c r="C1691" s="1" t="s">
        <v>6668</v>
      </c>
      <c r="D1691" s="1" t="s">
        <v>133</v>
      </c>
      <c r="E1691">
        <v>2023</v>
      </c>
      <c r="F1691" s="1" t="s">
        <v>1742</v>
      </c>
      <c r="G1691" s="1" t="s">
        <v>1743</v>
      </c>
      <c r="H1691" s="1" t="s">
        <v>504</v>
      </c>
      <c r="I1691" s="1" t="s">
        <v>505</v>
      </c>
      <c r="J1691" s="1" t="s">
        <v>51</v>
      </c>
      <c r="K1691" s="3">
        <v>17.95</v>
      </c>
      <c r="L1691">
        <v>2</v>
      </c>
      <c r="M1691" s="3">
        <v>35.9</v>
      </c>
      <c r="N1691" s="1" t="s">
        <v>21</v>
      </c>
      <c r="O1691" s="1" t="s">
        <v>37</v>
      </c>
    </row>
    <row r="1692" spans="1:15" x14ac:dyDescent="0.3">
      <c r="A1692" s="1" t="s">
        <v>4907</v>
      </c>
      <c r="B1692" s="2">
        <v>45056</v>
      </c>
      <c r="C1692" s="1" t="s">
        <v>6670</v>
      </c>
      <c r="D1692" s="1" t="s">
        <v>46</v>
      </c>
      <c r="E1692">
        <v>2023</v>
      </c>
      <c r="F1692" s="1" t="s">
        <v>1215</v>
      </c>
      <c r="G1692" s="1" t="s">
        <v>4908</v>
      </c>
      <c r="H1692" s="1" t="s">
        <v>1055</v>
      </c>
      <c r="I1692" s="1" t="s">
        <v>1056</v>
      </c>
      <c r="J1692" s="1" t="s">
        <v>87</v>
      </c>
      <c r="K1692" s="3">
        <v>33.65</v>
      </c>
      <c r="L1692">
        <v>2</v>
      </c>
      <c r="M1692" s="3">
        <v>67.3</v>
      </c>
      <c r="N1692" s="1" t="s">
        <v>21</v>
      </c>
      <c r="O1692" s="1" t="s">
        <v>193</v>
      </c>
    </row>
    <row r="1693" spans="1:15" x14ac:dyDescent="0.3">
      <c r="A1693" s="1" t="s">
        <v>4909</v>
      </c>
      <c r="B1693" s="2">
        <v>45313</v>
      </c>
      <c r="C1693" s="1" t="s">
        <v>6667</v>
      </c>
      <c r="D1693" s="1" t="s">
        <v>210</v>
      </c>
      <c r="E1693">
        <v>2024</v>
      </c>
      <c r="F1693" s="1" t="s">
        <v>265</v>
      </c>
      <c r="G1693" s="1" t="s">
        <v>266</v>
      </c>
      <c r="H1693" s="1" t="s">
        <v>1261</v>
      </c>
      <c r="I1693" s="1" t="s">
        <v>1262</v>
      </c>
      <c r="J1693" s="1" t="s">
        <v>70</v>
      </c>
      <c r="K1693" s="3">
        <v>28.38</v>
      </c>
      <c r="L1693">
        <v>2</v>
      </c>
      <c r="M1693" s="3">
        <v>56.76</v>
      </c>
      <c r="N1693" s="1" t="s">
        <v>88</v>
      </c>
      <c r="O1693" s="1" t="s">
        <v>30</v>
      </c>
    </row>
    <row r="1694" spans="1:15" x14ac:dyDescent="0.3">
      <c r="A1694" s="1" t="s">
        <v>4910</v>
      </c>
      <c r="B1694" s="2">
        <v>45783</v>
      </c>
      <c r="C1694" s="1" t="s">
        <v>6671</v>
      </c>
      <c r="D1694" s="1" t="s">
        <v>46</v>
      </c>
      <c r="E1694">
        <v>2025</v>
      </c>
      <c r="F1694" s="1" t="s">
        <v>1616</v>
      </c>
      <c r="G1694" s="1" t="s">
        <v>1617</v>
      </c>
      <c r="H1694" s="1" t="s">
        <v>2359</v>
      </c>
      <c r="I1694" s="1" t="s">
        <v>2360</v>
      </c>
      <c r="J1694" s="1" t="s">
        <v>87</v>
      </c>
      <c r="K1694" s="3">
        <v>22.52</v>
      </c>
      <c r="L1694">
        <v>1</v>
      </c>
      <c r="M1694" s="3">
        <v>22.52</v>
      </c>
      <c r="N1694" s="1" t="s">
        <v>29</v>
      </c>
      <c r="O1694" s="1" t="s">
        <v>193</v>
      </c>
    </row>
    <row r="1695" spans="1:15" x14ac:dyDescent="0.3">
      <c r="A1695" s="1" t="s">
        <v>4911</v>
      </c>
      <c r="B1695" s="2">
        <v>45105</v>
      </c>
      <c r="C1695" s="1" t="s">
        <v>6670</v>
      </c>
      <c r="D1695" s="1" t="s">
        <v>24</v>
      </c>
      <c r="E1695">
        <v>2023</v>
      </c>
      <c r="F1695" s="1" t="s">
        <v>2774</v>
      </c>
      <c r="G1695" s="1" t="s">
        <v>2775</v>
      </c>
      <c r="H1695" s="1" t="s">
        <v>1004</v>
      </c>
      <c r="I1695" s="1" t="s">
        <v>1005</v>
      </c>
      <c r="J1695" s="1" t="s">
        <v>70</v>
      </c>
      <c r="K1695" s="3">
        <v>25.35</v>
      </c>
      <c r="L1695">
        <v>2</v>
      </c>
      <c r="M1695" s="3">
        <v>50.7</v>
      </c>
      <c r="N1695" s="1" t="s">
        <v>6669</v>
      </c>
      <c r="O1695" s="1" t="s">
        <v>44</v>
      </c>
    </row>
    <row r="1696" spans="1:15" x14ac:dyDescent="0.3">
      <c r="A1696" s="1" t="s">
        <v>4912</v>
      </c>
      <c r="B1696" s="2">
        <v>45314</v>
      </c>
      <c r="C1696" s="1" t="s">
        <v>6671</v>
      </c>
      <c r="D1696" s="1" t="s">
        <v>210</v>
      </c>
      <c r="E1696">
        <v>2024</v>
      </c>
      <c r="F1696" s="1" t="s">
        <v>794</v>
      </c>
      <c r="G1696" s="1" t="s">
        <v>4913</v>
      </c>
      <c r="H1696" s="1" t="s">
        <v>4914</v>
      </c>
      <c r="I1696" s="1" t="s">
        <v>4915</v>
      </c>
      <c r="J1696" s="1" t="s">
        <v>87</v>
      </c>
      <c r="K1696" s="3">
        <v>25.1</v>
      </c>
      <c r="L1696">
        <v>2</v>
      </c>
      <c r="M1696" s="3">
        <v>50.2</v>
      </c>
      <c r="N1696" s="1" t="s">
        <v>21</v>
      </c>
      <c r="O1696" s="1" t="s">
        <v>37</v>
      </c>
    </row>
    <row r="1697" spans="1:15" x14ac:dyDescent="0.3">
      <c r="A1697" s="1" t="s">
        <v>4916</v>
      </c>
      <c r="B1697" s="2">
        <v>45437</v>
      </c>
      <c r="C1697" s="1" t="s">
        <v>6673</v>
      </c>
      <c r="D1697" s="1" t="s">
        <v>46</v>
      </c>
      <c r="E1697">
        <v>2024</v>
      </c>
      <c r="F1697" s="1" t="s">
        <v>2615</v>
      </c>
      <c r="G1697" s="1" t="s">
        <v>4917</v>
      </c>
      <c r="H1697" s="1" t="s">
        <v>905</v>
      </c>
      <c r="I1697" s="1" t="s">
        <v>906</v>
      </c>
      <c r="J1697" s="1" t="s">
        <v>87</v>
      </c>
      <c r="K1697" s="3">
        <v>33.700000000000003</v>
      </c>
      <c r="L1697">
        <v>3</v>
      </c>
      <c r="M1697" s="3">
        <v>101.1</v>
      </c>
      <c r="N1697" s="1" t="s">
        <v>29</v>
      </c>
      <c r="O1697" s="1" t="s">
        <v>37</v>
      </c>
    </row>
    <row r="1698" spans="1:15" x14ac:dyDescent="0.3">
      <c r="A1698" s="1" t="s">
        <v>4918</v>
      </c>
      <c r="B1698" s="2">
        <v>44992</v>
      </c>
      <c r="C1698" s="1" t="s">
        <v>6671</v>
      </c>
      <c r="D1698" s="1" t="s">
        <v>15</v>
      </c>
      <c r="E1698">
        <v>2023</v>
      </c>
      <c r="F1698" s="1" t="s">
        <v>3758</v>
      </c>
      <c r="G1698" s="1" t="s">
        <v>4919</v>
      </c>
      <c r="H1698" s="1" t="s">
        <v>3425</v>
      </c>
      <c r="I1698" s="1" t="s">
        <v>4920</v>
      </c>
      <c r="J1698" s="1" t="s">
        <v>51</v>
      </c>
      <c r="K1698" s="3">
        <v>35.450000000000003</v>
      </c>
      <c r="L1698">
        <v>5</v>
      </c>
      <c r="M1698" s="3">
        <v>177.25</v>
      </c>
      <c r="N1698" s="1" t="s">
        <v>29</v>
      </c>
      <c r="O1698" s="1" t="s">
        <v>30</v>
      </c>
    </row>
    <row r="1699" spans="1:15" x14ac:dyDescent="0.3">
      <c r="A1699" s="1" t="s">
        <v>4921</v>
      </c>
      <c r="B1699" s="2">
        <v>45689</v>
      </c>
      <c r="C1699" s="1" t="s">
        <v>6673</v>
      </c>
      <c r="D1699" s="1" t="s">
        <v>39</v>
      </c>
      <c r="E1699">
        <v>2025</v>
      </c>
      <c r="F1699" s="1" t="s">
        <v>814</v>
      </c>
      <c r="G1699" s="1" t="s">
        <v>1138</v>
      </c>
      <c r="H1699" s="1" t="s">
        <v>455</v>
      </c>
      <c r="I1699" s="1" t="s">
        <v>456</v>
      </c>
      <c r="J1699" s="1" t="s">
        <v>70</v>
      </c>
      <c r="K1699" s="3">
        <v>49.16</v>
      </c>
      <c r="L1699">
        <v>2</v>
      </c>
      <c r="M1699" s="3">
        <v>98.32</v>
      </c>
      <c r="N1699" s="1" t="s">
        <v>6669</v>
      </c>
      <c r="O1699" s="1" t="s">
        <v>37</v>
      </c>
    </row>
    <row r="1700" spans="1:15" x14ac:dyDescent="0.3">
      <c r="A1700" s="1" t="s">
        <v>4922</v>
      </c>
      <c r="B1700" s="2">
        <v>45479</v>
      </c>
      <c r="C1700" s="1" t="s">
        <v>6673</v>
      </c>
      <c r="D1700" s="1" t="s">
        <v>32</v>
      </c>
      <c r="E1700">
        <v>2024</v>
      </c>
      <c r="F1700" s="1" t="s">
        <v>1163</v>
      </c>
      <c r="G1700" s="1" t="s">
        <v>4923</v>
      </c>
      <c r="H1700" s="1" t="s">
        <v>1125</v>
      </c>
      <c r="I1700" s="1" t="s">
        <v>1126</v>
      </c>
      <c r="J1700" s="1" t="s">
        <v>87</v>
      </c>
      <c r="K1700" s="3">
        <v>5.88</v>
      </c>
      <c r="L1700">
        <v>3</v>
      </c>
      <c r="M1700" s="3">
        <v>17.64</v>
      </c>
      <c r="N1700" s="1" t="s">
        <v>88</v>
      </c>
      <c r="O1700" s="1" t="s">
        <v>193</v>
      </c>
    </row>
    <row r="1701" spans="1:15" x14ac:dyDescent="0.3">
      <c r="A1701" s="1" t="s">
        <v>4924</v>
      </c>
      <c r="B1701" s="2">
        <v>45579</v>
      </c>
      <c r="C1701" s="1" t="s">
        <v>6667</v>
      </c>
      <c r="D1701" s="1" t="s">
        <v>133</v>
      </c>
      <c r="E1701">
        <v>2024</v>
      </c>
      <c r="F1701" s="1" t="s">
        <v>1477</v>
      </c>
      <c r="G1701" s="1" t="s">
        <v>2392</v>
      </c>
      <c r="H1701" s="1" t="s">
        <v>2815</v>
      </c>
      <c r="I1701" s="1" t="s">
        <v>2816</v>
      </c>
      <c r="J1701" s="1" t="s">
        <v>20</v>
      </c>
      <c r="K1701" s="3">
        <v>27</v>
      </c>
      <c r="L1701">
        <v>3</v>
      </c>
      <c r="M1701" s="3">
        <v>81</v>
      </c>
      <c r="N1701" s="1" t="s">
        <v>21</v>
      </c>
      <c r="O1701" s="1" t="s">
        <v>193</v>
      </c>
    </row>
    <row r="1702" spans="1:15" x14ac:dyDescent="0.3">
      <c r="A1702" s="1" t="s">
        <v>4925</v>
      </c>
      <c r="B1702" s="2">
        <v>44818</v>
      </c>
      <c r="C1702" s="1" t="s">
        <v>6670</v>
      </c>
      <c r="D1702" s="1" t="s">
        <v>60</v>
      </c>
      <c r="E1702">
        <v>2022</v>
      </c>
      <c r="F1702" s="1" t="s">
        <v>4013</v>
      </c>
      <c r="G1702" s="1" t="s">
        <v>4014</v>
      </c>
      <c r="H1702" s="1" t="s">
        <v>598</v>
      </c>
      <c r="I1702" s="1" t="s">
        <v>4926</v>
      </c>
      <c r="J1702" s="1" t="s">
        <v>20</v>
      </c>
      <c r="K1702" s="3">
        <v>41.51</v>
      </c>
      <c r="L1702">
        <v>3</v>
      </c>
      <c r="M1702" s="3">
        <v>124.53</v>
      </c>
      <c r="N1702" s="1" t="s">
        <v>6669</v>
      </c>
      <c r="O1702" s="1" t="s">
        <v>44</v>
      </c>
    </row>
    <row r="1703" spans="1:15" x14ac:dyDescent="0.3">
      <c r="A1703" s="1" t="s">
        <v>4927</v>
      </c>
      <c r="B1703" s="2">
        <v>45173</v>
      </c>
      <c r="C1703" s="1" t="s">
        <v>6667</v>
      </c>
      <c r="D1703" s="1" t="s">
        <v>60</v>
      </c>
      <c r="E1703">
        <v>2023</v>
      </c>
      <c r="F1703" s="1" t="s">
        <v>1637</v>
      </c>
      <c r="G1703" s="1" t="s">
        <v>1638</v>
      </c>
      <c r="H1703" s="1" t="s">
        <v>955</v>
      </c>
      <c r="I1703" s="1" t="s">
        <v>956</v>
      </c>
      <c r="J1703" s="1" t="s">
        <v>70</v>
      </c>
      <c r="K1703" s="3">
        <v>5.0999999999999996</v>
      </c>
      <c r="L1703">
        <v>4</v>
      </c>
      <c r="M1703" s="3">
        <v>20.399999999999999</v>
      </c>
      <c r="N1703" s="1" t="s">
        <v>29</v>
      </c>
      <c r="O1703" s="1" t="s">
        <v>22</v>
      </c>
    </row>
    <row r="1704" spans="1:15" x14ac:dyDescent="0.3">
      <c r="A1704" s="1" t="s">
        <v>4928</v>
      </c>
      <c r="B1704" s="2">
        <v>45871</v>
      </c>
      <c r="C1704" s="1" t="s">
        <v>6673</v>
      </c>
      <c r="D1704" s="1" t="s">
        <v>90</v>
      </c>
      <c r="E1704">
        <v>2025</v>
      </c>
      <c r="F1704" s="1" t="s">
        <v>4929</v>
      </c>
      <c r="G1704" s="1" t="s">
        <v>4930</v>
      </c>
      <c r="H1704" s="1" t="s">
        <v>950</v>
      </c>
      <c r="I1704" s="1" t="s">
        <v>4931</v>
      </c>
      <c r="J1704" s="1" t="s">
        <v>20</v>
      </c>
      <c r="K1704" s="3">
        <v>32.020000000000003</v>
      </c>
      <c r="L1704">
        <v>4</v>
      </c>
      <c r="M1704" s="3">
        <v>128.08000000000001</v>
      </c>
      <c r="N1704" s="1" t="s">
        <v>29</v>
      </c>
      <c r="O1704" s="1" t="s">
        <v>30</v>
      </c>
    </row>
    <row r="1705" spans="1:15" x14ac:dyDescent="0.3">
      <c r="A1705" s="1" t="s">
        <v>4932</v>
      </c>
      <c r="B1705" s="2">
        <v>45305</v>
      </c>
      <c r="C1705" s="1" t="s">
        <v>6666</v>
      </c>
      <c r="D1705" s="1" t="s">
        <v>210</v>
      </c>
      <c r="E1705">
        <v>2024</v>
      </c>
      <c r="F1705" s="1" t="s">
        <v>4933</v>
      </c>
      <c r="G1705" s="1" t="s">
        <v>4934</v>
      </c>
      <c r="H1705" s="1" t="s">
        <v>2872</v>
      </c>
      <c r="I1705" s="1" t="s">
        <v>2873</v>
      </c>
      <c r="J1705" s="1" t="s">
        <v>87</v>
      </c>
      <c r="K1705" s="3">
        <v>20.440000000000001</v>
      </c>
      <c r="L1705">
        <v>5</v>
      </c>
      <c r="M1705" s="3">
        <v>102.2</v>
      </c>
      <c r="N1705" s="1" t="s">
        <v>21</v>
      </c>
      <c r="O1705" s="1" t="s">
        <v>95</v>
      </c>
    </row>
    <row r="1706" spans="1:15" x14ac:dyDescent="0.3">
      <c r="A1706" s="1" t="s">
        <v>4935</v>
      </c>
      <c r="B1706" s="2">
        <v>45201</v>
      </c>
      <c r="C1706" s="1" t="s">
        <v>6667</v>
      </c>
      <c r="D1706" s="1" t="s">
        <v>133</v>
      </c>
      <c r="E1706">
        <v>2023</v>
      </c>
      <c r="F1706" s="1" t="s">
        <v>1830</v>
      </c>
      <c r="G1706" s="1" t="s">
        <v>4936</v>
      </c>
      <c r="H1706" s="1" t="s">
        <v>4937</v>
      </c>
      <c r="I1706" s="1" t="s">
        <v>4938</v>
      </c>
      <c r="J1706" s="1" t="s">
        <v>20</v>
      </c>
      <c r="K1706" s="3">
        <v>31.21</v>
      </c>
      <c r="L1706">
        <v>3</v>
      </c>
      <c r="M1706" s="3">
        <v>93.63</v>
      </c>
      <c r="N1706" s="1" t="s">
        <v>21</v>
      </c>
      <c r="O1706" s="1" t="s">
        <v>193</v>
      </c>
    </row>
    <row r="1707" spans="1:15" x14ac:dyDescent="0.3">
      <c r="A1707" s="1" t="s">
        <v>4939</v>
      </c>
      <c r="B1707" s="2">
        <v>45008</v>
      </c>
      <c r="C1707" s="1" t="s">
        <v>6672</v>
      </c>
      <c r="D1707" s="1" t="s">
        <v>15</v>
      </c>
      <c r="E1707">
        <v>2023</v>
      </c>
      <c r="F1707" s="1" t="s">
        <v>463</v>
      </c>
      <c r="G1707" s="1" t="s">
        <v>3228</v>
      </c>
      <c r="H1707" s="1" t="s">
        <v>176</v>
      </c>
      <c r="I1707" s="1" t="s">
        <v>177</v>
      </c>
      <c r="J1707" s="1" t="s">
        <v>70</v>
      </c>
      <c r="K1707" s="3">
        <v>19.489999999999998</v>
      </c>
      <c r="L1707">
        <v>3</v>
      </c>
      <c r="M1707" s="3">
        <v>58.47</v>
      </c>
      <c r="N1707" s="1" t="s">
        <v>6669</v>
      </c>
      <c r="O1707" s="1" t="s">
        <v>22</v>
      </c>
    </row>
    <row r="1708" spans="1:15" x14ac:dyDescent="0.3">
      <c r="A1708" s="1" t="s">
        <v>4940</v>
      </c>
      <c r="B1708" s="2">
        <v>45174</v>
      </c>
      <c r="C1708" s="1" t="s">
        <v>6671</v>
      </c>
      <c r="D1708" s="1" t="s">
        <v>60</v>
      </c>
      <c r="E1708">
        <v>2023</v>
      </c>
      <c r="F1708" s="1" t="s">
        <v>1508</v>
      </c>
      <c r="G1708" s="1" t="s">
        <v>1509</v>
      </c>
      <c r="H1708" s="1" t="s">
        <v>104</v>
      </c>
      <c r="I1708" s="1" t="s">
        <v>2445</v>
      </c>
      <c r="J1708" s="1" t="s">
        <v>70</v>
      </c>
      <c r="K1708" s="3">
        <v>10.09</v>
      </c>
      <c r="L1708">
        <v>3</v>
      </c>
      <c r="M1708" s="3">
        <v>30.27</v>
      </c>
      <c r="N1708" s="1" t="s">
        <v>29</v>
      </c>
      <c r="O1708" s="1" t="s">
        <v>95</v>
      </c>
    </row>
    <row r="1709" spans="1:15" x14ac:dyDescent="0.3">
      <c r="A1709" s="1" t="s">
        <v>4941</v>
      </c>
      <c r="B1709" s="2">
        <v>45477</v>
      </c>
      <c r="C1709" s="1" t="s">
        <v>6672</v>
      </c>
      <c r="D1709" s="1" t="s">
        <v>32</v>
      </c>
      <c r="E1709">
        <v>2024</v>
      </c>
      <c r="F1709" s="1" t="s">
        <v>2838</v>
      </c>
      <c r="G1709" s="1" t="s">
        <v>3069</v>
      </c>
      <c r="H1709" s="1" t="s">
        <v>3557</v>
      </c>
      <c r="I1709" s="1" t="s">
        <v>4942</v>
      </c>
      <c r="J1709" s="1" t="s">
        <v>20</v>
      </c>
      <c r="K1709" s="3">
        <v>39.78</v>
      </c>
      <c r="L1709">
        <v>5</v>
      </c>
      <c r="M1709" s="3">
        <v>198.9</v>
      </c>
      <c r="N1709" s="1" t="s">
        <v>21</v>
      </c>
      <c r="O1709" s="1" t="s">
        <v>95</v>
      </c>
    </row>
    <row r="1710" spans="1:15" x14ac:dyDescent="0.3">
      <c r="A1710" s="1" t="s">
        <v>4943</v>
      </c>
      <c r="B1710" s="2">
        <v>45208</v>
      </c>
      <c r="C1710" s="1" t="s">
        <v>6667</v>
      </c>
      <c r="D1710" s="1" t="s">
        <v>133</v>
      </c>
      <c r="E1710">
        <v>2023</v>
      </c>
      <c r="F1710" s="1" t="s">
        <v>139</v>
      </c>
      <c r="G1710" s="1" t="s">
        <v>4944</v>
      </c>
      <c r="H1710" s="1" t="s">
        <v>3778</v>
      </c>
      <c r="I1710" s="1" t="s">
        <v>3779</v>
      </c>
      <c r="J1710" s="1" t="s">
        <v>70</v>
      </c>
      <c r="K1710" s="3">
        <v>10.43</v>
      </c>
      <c r="L1710">
        <v>3</v>
      </c>
      <c r="M1710" s="3">
        <v>31.29</v>
      </c>
      <c r="N1710" s="1" t="s">
        <v>6669</v>
      </c>
      <c r="O1710" s="1" t="s">
        <v>30</v>
      </c>
    </row>
    <row r="1711" spans="1:15" x14ac:dyDescent="0.3">
      <c r="A1711" s="1" t="s">
        <v>4945</v>
      </c>
      <c r="B1711" s="2">
        <v>44851</v>
      </c>
      <c r="C1711" s="1" t="s">
        <v>6667</v>
      </c>
      <c r="D1711" s="1" t="s">
        <v>133</v>
      </c>
      <c r="E1711">
        <v>2022</v>
      </c>
      <c r="F1711" s="1" t="s">
        <v>216</v>
      </c>
      <c r="G1711" s="1" t="s">
        <v>3201</v>
      </c>
      <c r="H1711" s="1" t="s">
        <v>2174</v>
      </c>
      <c r="I1711" s="1" t="s">
        <v>4202</v>
      </c>
      <c r="J1711" s="1" t="s">
        <v>87</v>
      </c>
      <c r="K1711" s="3">
        <v>25.63</v>
      </c>
      <c r="L1711">
        <v>2</v>
      </c>
      <c r="M1711" s="3">
        <v>51.26</v>
      </c>
      <c r="N1711" s="1" t="s">
        <v>6669</v>
      </c>
      <c r="O1711" s="1" t="s">
        <v>44</v>
      </c>
    </row>
    <row r="1712" spans="1:15" x14ac:dyDescent="0.3">
      <c r="A1712" s="1" t="s">
        <v>4946</v>
      </c>
      <c r="B1712" s="2">
        <v>44935</v>
      </c>
      <c r="C1712" s="1" t="s">
        <v>6667</v>
      </c>
      <c r="D1712" s="1" t="s">
        <v>210</v>
      </c>
      <c r="E1712">
        <v>2023</v>
      </c>
      <c r="F1712" s="1" t="s">
        <v>2266</v>
      </c>
      <c r="G1712" s="1" t="s">
        <v>2930</v>
      </c>
      <c r="H1712" s="1" t="s">
        <v>85</v>
      </c>
      <c r="I1712" s="1" t="s">
        <v>4947</v>
      </c>
      <c r="J1712" s="1" t="s">
        <v>87</v>
      </c>
      <c r="K1712" s="3">
        <v>23.01</v>
      </c>
      <c r="L1712">
        <v>1</v>
      </c>
      <c r="M1712" s="3">
        <v>23.01</v>
      </c>
      <c r="N1712" s="1" t="s">
        <v>29</v>
      </c>
      <c r="O1712" s="1" t="s">
        <v>52</v>
      </c>
    </row>
    <row r="1713" spans="1:15" x14ac:dyDescent="0.3">
      <c r="A1713" s="1" t="s">
        <v>4948</v>
      </c>
      <c r="B1713" s="2">
        <v>45714</v>
      </c>
      <c r="C1713" s="1" t="s">
        <v>6670</v>
      </c>
      <c r="D1713" s="1" t="s">
        <v>39</v>
      </c>
      <c r="E1713">
        <v>2025</v>
      </c>
      <c r="F1713" s="1" t="s">
        <v>3098</v>
      </c>
      <c r="G1713" s="1" t="s">
        <v>3099</v>
      </c>
      <c r="H1713" s="1" t="s">
        <v>717</v>
      </c>
      <c r="I1713" s="1" t="s">
        <v>718</v>
      </c>
      <c r="J1713" s="1" t="s">
        <v>51</v>
      </c>
      <c r="K1713" s="3">
        <v>39.799999999999997</v>
      </c>
      <c r="L1713">
        <v>1</v>
      </c>
      <c r="M1713" s="3">
        <v>39.799999999999997</v>
      </c>
      <c r="N1713" s="1" t="s">
        <v>21</v>
      </c>
      <c r="O1713" s="1" t="s">
        <v>80</v>
      </c>
    </row>
    <row r="1714" spans="1:15" x14ac:dyDescent="0.3">
      <c r="A1714" s="1" t="s">
        <v>4949</v>
      </c>
      <c r="B1714" s="2">
        <v>45313</v>
      </c>
      <c r="C1714" s="1" t="s">
        <v>6667</v>
      </c>
      <c r="D1714" s="1" t="s">
        <v>210</v>
      </c>
      <c r="E1714">
        <v>2024</v>
      </c>
      <c r="F1714" s="1" t="s">
        <v>102</v>
      </c>
      <c r="G1714" s="1" t="s">
        <v>4319</v>
      </c>
      <c r="H1714" s="1" t="s">
        <v>4479</v>
      </c>
      <c r="I1714" s="1" t="s">
        <v>4795</v>
      </c>
      <c r="J1714" s="1" t="s">
        <v>70</v>
      </c>
      <c r="K1714" s="3">
        <v>14.61</v>
      </c>
      <c r="L1714">
        <v>2</v>
      </c>
      <c r="M1714" s="3">
        <v>29.22</v>
      </c>
      <c r="N1714" s="1" t="s">
        <v>6669</v>
      </c>
      <c r="O1714" s="1" t="s">
        <v>80</v>
      </c>
    </row>
    <row r="1715" spans="1:15" x14ac:dyDescent="0.3">
      <c r="A1715" s="1" t="s">
        <v>4950</v>
      </c>
      <c r="B1715" s="2">
        <v>45808</v>
      </c>
      <c r="C1715" s="1" t="s">
        <v>6673</v>
      </c>
      <c r="D1715" s="1" t="s">
        <v>46</v>
      </c>
      <c r="E1715">
        <v>2025</v>
      </c>
      <c r="F1715" s="1" t="s">
        <v>3177</v>
      </c>
      <c r="G1715" s="1" t="s">
        <v>3178</v>
      </c>
      <c r="H1715" s="1" t="s">
        <v>1205</v>
      </c>
      <c r="I1715" s="1" t="s">
        <v>4786</v>
      </c>
      <c r="J1715" s="1" t="s">
        <v>70</v>
      </c>
      <c r="K1715" s="3">
        <v>17.12</v>
      </c>
      <c r="L1715">
        <v>4</v>
      </c>
      <c r="M1715" s="3">
        <v>68.48</v>
      </c>
      <c r="N1715" s="1" t="s">
        <v>21</v>
      </c>
      <c r="O1715" s="1" t="s">
        <v>22</v>
      </c>
    </row>
    <row r="1716" spans="1:15" x14ac:dyDescent="0.3">
      <c r="A1716" s="1" t="s">
        <v>4951</v>
      </c>
      <c r="B1716" s="2">
        <v>45225</v>
      </c>
      <c r="C1716" s="1" t="s">
        <v>6672</v>
      </c>
      <c r="D1716" s="1" t="s">
        <v>133</v>
      </c>
      <c r="E1716">
        <v>2023</v>
      </c>
      <c r="F1716" s="1" t="s">
        <v>368</v>
      </c>
      <c r="G1716" s="1" t="s">
        <v>369</v>
      </c>
      <c r="H1716" s="1" t="s">
        <v>4441</v>
      </c>
      <c r="I1716" s="1" t="s">
        <v>4442</v>
      </c>
      <c r="J1716" s="1" t="s">
        <v>70</v>
      </c>
      <c r="K1716" s="3">
        <v>8.17</v>
      </c>
      <c r="L1716">
        <v>5</v>
      </c>
      <c r="M1716" s="3">
        <v>40.85</v>
      </c>
      <c r="N1716" s="1" t="s">
        <v>6669</v>
      </c>
      <c r="O1716" s="1" t="s">
        <v>30</v>
      </c>
    </row>
    <row r="1717" spans="1:15" x14ac:dyDescent="0.3">
      <c r="A1717" s="1" t="s">
        <v>4952</v>
      </c>
      <c r="B1717" s="2">
        <v>45597</v>
      </c>
      <c r="C1717" s="1" t="s">
        <v>6668</v>
      </c>
      <c r="D1717" s="1" t="s">
        <v>54</v>
      </c>
      <c r="E1717">
        <v>2024</v>
      </c>
      <c r="F1717" s="1" t="s">
        <v>2884</v>
      </c>
      <c r="G1717" s="1" t="s">
        <v>2885</v>
      </c>
      <c r="H1717" s="1" t="s">
        <v>2252</v>
      </c>
      <c r="I1717" s="1" t="s">
        <v>2253</v>
      </c>
      <c r="J1717" s="1" t="s">
        <v>20</v>
      </c>
      <c r="K1717" s="3">
        <v>24.01</v>
      </c>
      <c r="L1717">
        <v>5</v>
      </c>
      <c r="M1717" s="3">
        <v>120.05</v>
      </c>
      <c r="N1717" s="1" t="s">
        <v>29</v>
      </c>
      <c r="O1717" s="1" t="s">
        <v>44</v>
      </c>
    </row>
    <row r="1718" spans="1:15" x14ac:dyDescent="0.3">
      <c r="A1718" s="1" t="s">
        <v>4953</v>
      </c>
      <c r="B1718" s="2">
        <v>45308</v>
      </c>
      <c r="C1718" s="1" t="s">
        <v>6670</v>
      </c>
      <c r="D1718" s="1" t="s">
        <v>210</v>
      </c>
      <c r="E1718">
        <v>2024</v>
      </c>
      <c r="F1718" s="1" t="s">
        <v>300</v>
      </c>
      <c r="G1718" s="1" t="s">
        <v>301</v>
      </c>
      <c r="H1718" s="1" t="s">
        <v>435</v>
      </c>
      <c r="I1718" s="1" t="s">
        <v>436</v>
      </c>
      <c r="J1718" s="1" t="s">
        <v>20</v>
      </c>
      <c r="K1718" s="3">
        <v>16.88</v>
      </c>
      <c r="L1718">
        <v>4</v>
      </c>
      <c r="M1718" s="3">
        <v>67.52</v>
      </c>
      <c r="N1718" s="1" t="s">
        <v>29</v>
      </c>
      <c r="O1718" s="1" t="s">
        <v>193</v>
      </c>
    </row>
    <row r="1719" spans="1:15" x14ac:dyDescent="0.3">
      <c r="A1719" s="1" t="s">
        <v>4954</v>
      </c>
      <c r="B1719" s="2">
        <v>45172</v>
      </c>
      <c r="C1719" s="1" t="s">
        <v>6666</v>
      </c>
      <c r="D1719" s="1" t="s">
        <v>60</v>
      </c>
      <c r="E1719">
        <v>2023</v>
      </c>
      <c r="F1719" s="1" t="s">
        <v>2967</v>
      </c>
      <c r="G1719" s="1" t="s">
        <v>4955</v>
      </c>
      <c r="H1719" s="1" t="s">
        <v>4956</v>
      </c>
      <c r="I1719" s="1" t="s">
        <v>4957</v>
      </c>
      <c r="J1719" s="1" t="s">
        <v>70</v>
      </c>
      <c r="K1719" s="3">
        <v>25.26</v>
      </c>
      <c r="L1719">
        <v>1</v>
      </c>
      <c r="M1719" s="3">
        <v>25.26</v>
      </c>
      <c r="N1719" s="1" t="s">
        <v>88</v>
      </c>
      <c r="O1719" s="1" t="s">
        <v>22</v>
      </c>
    </row>
    <row r="1720" spans="1:15" x14ac:dyDescent="0.3">
      <c r="A1720" s="1" t="s">
        <v>4958</v>
      </c>
      <c r="B1720" s="2">
        <v>45137</v>
      </c>
      <c r="C1720" s="1" t="s">
        <v>6666</v>
      </c>
      <c r="D1720" s="1" t="s">
        <v>32</v>
      </c>
      <c r="E1720">
        <v>2023</v>
      </c>
      <c r="F1720" s="1" t="s">
        <v>2045</v>
      </c>
      <c r="G1720" s="1" t="s">
        <v>4240</v>
      </c>
      <c r="H1720" s="1" t="s">
        <v>3747</v>
      </c>
      <c r="I1720" s="1" t="s">
        <v>4959</v>
      </c>
      <c r="J1720" s="1" t="s">
        <v>20</v>
      </c>
      <c r="K1720" s="3">
        <v>28.1</v>
      </c>
      <c r="L1720">
        <v>2</v>
      </c>
      <c r="M1720" s="3">
        <v>56.2</v>
      </c>
      <c r="N1720" s="1" t="s">
        <v>6669</v>
      </c>
      <c r="O1720" s="1" t="s">
        <v>22</v>
      </c>
    </row>
    <row r="1721" spans="1:15" x14ac:dyDescent="0.3">
      <c r="A1721" s="1" t="s">
        <v>4960</v>
      </c>
      <c r="B1721" s="2">
        <v>45642</v>
      </c>
      <c r="C1721" s="1" t="s">
        <v>6667</v>
      </c>
      <c r="D1721" s="1" t="s">
        <v>107</v>
      </c>
      <c r="E1721">
        <v>2024</v>
      </c>
      <c r="F1721" s="1" t="s">
        <v>250</v>
      </c>
      <c r="G1721" s="1" t="s">
        <v>251</v>
      </c>
      <c r="H1721" s="1" t="s">
        <v>2070</v>
      </c>
      <c r="I1721" s="1" t="s">
        <v>2928</v>
      </c>
      <c r="J1721" s="1" t="s">
        <v>70</v>
      </c>
      <c r="K1721" s="3">
        <v>48.84</v>
      </c>
      <c r="L1721">
        <v>4</v>
      </c>
      <c r="M1721" s="3">
        <v>195.36</v>
      </c>
      <c r="N1721" s="1" t="s">
        <v>6669</v>
      </c>
      <c r="O1721" s="1" t="s">
        <v>30</v>
      </c>
    </row>
    <row r="1722" spans="1:15" x14ac:dyDescent="0.3">
      <c r="A1722" s="1" t="s">
        <v>4961</v>
      </c>
      <c r="B1722" s="2">
        <v>45097</v>
      </c>
      <c r="C1722" s="1" t="s">
        <v>6671</v>
      </c>
      <c r="D1722" s="1" t="s">
        <v>24</v>
      </c>
      <c r="E1722">
        <v>2023</v>
      </c>
      <c r="F1722" s="1" t="s">
        <v>195</v>
      </c>
      <c r="G1722" s="1" t="s">
        <v>3790</v>
      </c>
      <c r="H1722" s="1" t="s">
        <v>4962</v>
      </c>
      <c r="I1722" s="1" t="s">
        <v>4963</v>
      </c>
      <c r="J1722" s="1" t="s">
        <v>87</v>
      </c>
      <c r="K1722" s="3">
        <v>8.8000000000000007</v>
      </c>
      <c r="L1722">
        <v>1</v>
      </c>
      <c r="M1722" s="3">
        <v>8.8000000000000007</v>
      </c>
      <c r="N1722" s="1" t="s">
        <v>21</v>
      </c>
      <c r="O1722" s="1" t="s">
        <v>37</v>
      </c>
    </row>
    <row r="1723" spans="1:15" x14ac:dyDescent="0.3">
      <c r="A1723" s="1" t="s">
        <v>4964</v>
      </c>
      <c r="B1723" s="2">
        <v>45775</v>
      </c>
      <c r="C1723" s="1" t="s">
        <v>6667</v>
      </c>
      <c r="D1723" s="1" t="s">
        <v>82</v>
      </c>
      <c r="E1723">
        <v>2025</v>
      </c>
      <c r="F1723" s="1" t="s">
        <v>788</v>
      </c>
      <c r="G1723" s="1" t="s">
        <v>1660</v>
      </c>
      <c r="H1723" s="1" t="s">
        <v>3149</v>
      </c>
      <c r="I1723" s="1" t="s">
        <v>3454</v>
      </c>
      <c r="J1723" s="1" t="s">
        <v>51</v>
      </c>
      <c r="K1723" s="3">
        <v>34.5</v>
      </c>
      <c r="L1723">
        <v>5</v>
      </c>
      <c r="M1723" s="3">
        <v>172.5</v>
      </c>
      <c r="N1723" s="1" t="s">
        <v>6669</v>
      </c>
      <c r="O1723" s="1" t="s">
        <v>37</v>
      </c>
    </row>
    <row r="1724" spans="1:15" x14ac:dyDescent="0.3">
      <c r="A1724" s="1" t="s">
        <v>4965</v>
      </c>
      <c r="B1724" s="2">
        <v>45130</v>
      </c>
      <c r="C1724" s="1" t="s">
        <v>6666</v>
      </c>
      <c r="D1724" s="1" t="s">
        <v>32</v>
      </c>
      <c r="E1724">
        <v>2023</v>
      </c>
      <c r="F1724" s="1" t="s">
        <v>2206</v>
      </c>
      <c r="G1724" s="1" t="s">
        <v>4966</v>
      </c>
      <c r="H1724" s="1" t="s">
        <v>1140</v>
      </c>
      <c r="I1724" s="1" t="s">
        <v>3193</v>
      </c>
      <c r="J1724" s="1" t="s">
        <v>20</v>
      </c>
      <c r="K1724" s="3">
        <v>42.23</v>
      </c>
      <c r="L1724">
        <v>1</v>
      </c>
      <c r="M1724" s="3">
        <v>42.23</v>
      </c>
      <c r="N1724" s="1" t="s">
        <v>21</v>
      </c>
      <c r="O1724" s="1" t="s">
        <v>193</v>
      </c>
    </row>
    <row r="1725" spans="1:15" x14ac:dyDescent="0.3">
      <c r="A1725" s="1" t="s">
        <v>4967</v>
      </c>
      <c r="B1725" s="2">
        <v>44812</v>
      </c>
      <c r="C1725" s="1" t="s">
        <v>6672</v>
      </c>
      <c r="D1725" s="1" t="s">
        <v>60</v>
      </c>
      <c r="E1725">
        <v>2022</v>
      </c>
      <c r="F1725" s="1" t="s">
        <v>2790</v>
      </c>
      <c r="G1725" s="1" t="s">
        <v>2791</v>
      </c>
      <c r="H1725" s="1" t="s">
        <v>2319</v>
      </c>
      <c r="I1725" s="1" t="s">
        <v>2320</v>
      </c>
      <c r="J1725" s="1" t="s">
        <v>51</v>
      </c>
      <c r="K1725" s="3">
        <v>28.52</v>
      </c>
      <c r="L1725">
        <v>1</v>
      </c>
      <c r="M1725" s="3">
        <v>28.52</v>
      </c>
      <c r="N1725" s="1" t="s">
        <v>6669</v>
      </c>
      <c r="O1725" s="1" t="s">
        <v>22</v>
      </c>
    </row>
    <row r="1726" spans="1:15" x14ac:dyDescent="0.3">
      <c r="A1726" s="1" t="s">
        <v>4968</v>
      </c>
      <c r="B1726" s="2">
        <v>45201</v>
      </c>
      <c r="C1726" s="1" t="s">
        <v>6667</v>
      </c>
      <c r="D1726" s="1" t="s">
        <v>133</v>
      </c>
      <c r="E1726">
        <v>2023</v>
      </c>
      <c r="F1726" s="1" t="s">
        <v>3712</v>
      </c>
      <c r="G1726" s="1" t="s">
        <v>4969</v>
      </c>
      <c r="H1726" s="1" t="s">
        <v>3952</v>
      </c>
      <c r="I1726" s="1" t="s">
        <v>4970</v>
      </c>
      <c r="J1726" s="1" t="s">
        <v>20</v>
      </c>
      <c r="K1726" s="3">
        <v>28.17</v>
      </c>
      <c r="L1726">
        <v>2</v>
      </c>
      <c r="M1726" s="3">
        <v>56.34</v>
      </c>
      <c r="N1726" s="1" t="s">
        <v>21</v>
      </c>
      <c r="O1726" s="1" t="s">
        <v>52</v>
      </c>
    </row>
    <row r="1727" spans="1:15" x14ac:dyDescent="0.3">
      <c r="A1727" s="1" t="s">
        <v>4971</v>
      </c>
      <c r="B1727" s="2">
        <v>44959</v>
      </c>
      <c r="C1727" s="1" t="s">
        <v>6672</v>
      </c>
      <c r="D1727" s="1" t="s">
        <v>39</v>
      </c>
      <c r="E1727">
        <v>2023</v>
      </c>
      <c r="F1727" s="1" t="s">
        <v>3653</v>
      </c>
      <c r="G1727" s="1" t="s">
        <v>3654</v>
      </c>
      <c r="H1727" s="1" t="s">
        <v>2539</v>
      </c>
      <c r="I1727" s="1" t="s">
        <v>4972</v>
      </c>
      <c r="J1727" s="1" t="s">
        <v>70</v>
      </c>
      <c r="K1727" s="3">
        <v>7.83</v>
      </c>
      <c r="L1727">
        <v>2</v>
      </c>
      <c r="M1727" s="3">
        <v>15.66</v>
      </c>
      <c r="N1727" s="1" t="s">
        <v>21</v>
      </c>
      <c r="O1727" s="1" t="s">
        <v>30</v>
      </c>
    </row>
    <row r="1728" spans="1:15" x14ac:dyDescent="0.3">
      <c r="A1728" s="1" t="s">
        <v>4973</v>
      </c>
      <c r="B1728" s="2">
        <v>45279</v>
      </c>
      <c r="C1728" s="1" t="s">
        <v>6671</v>
      </c>
      <c r="D1728" s="1" t="s">
        <v>107</v>
      </c>
      <c r="E1728">
        <v>2023</v>
      </c>
      <c r="F1728" s="1" t="s">
        <v>1770</v>
      </c>
      <c r="G1728" s="1" t="s">
        <v>1771</v>
      </c>
      <c r="H1728" s="1" t="s">
        <v>4828</v>
      </c>
      <c r="I1728" s="1" t="s">
        <v>4829</v>
      </c>
      <c r="J1728" s="1" t="s">
        <v>20</v>
      </c>
      <c r="K1728" s="3">
        <v>13.35</v>
      </c>
      <c r="L1728">
        <v>2</v>
      </c>
      <c r="M1728" s="3">
        <v>26.7</v>
      </c>
      <c r="N1728" s="1" t="s">
        <v>6669</v>
      </c>
      <c r="O1728" s="1" t="s">
        <v>22</v>
      </c>
    </row>
    <row r="1729" spans="1:15" x14ac:dyDescent="0.3">
      <c r="A1729" s="1" t="s">
        <v>4974</v>
      </c>
      <c r="B1729" s="2">
        <v>45490</v>
      </c>
      <c r="C1729" s="1" t="s">
        <v>6670</v>
      </c>
      <c r="D1729" s="1" t="s">
        <v>32</v>
      </c>
      <c r="E1729">
        <v>2024</v>
      </c>
      <c r="F1729" s="1" t="s">
        <v>1063</v>
      </c>
      <c r="G1729" s="1" t="s">
        <v>2524</v>
      </c>
      <c r="H1729" s="1" t="s">
        <v>4541</v>
      </c>
      <c r="I1729" s="1" t="s">
        <v>4542</v>
      </c>
      <c r="J1729" s="1" t="s">
        <v>20</v>
      </c>
      <c r="K1729" s="3">
        <v>7.57</v>
      </c>
      <c r="L1729">
        <v>2</v>
      </c>
      <c r="M1729" s="3">
        <v>15.14</v>
      </c>
      <c r="N1729" s="1" t="s">
        <v>6669</v>
      </c>
      <c r="O1729" s="1" t="s">
        <v>193</v>
      </c>
    </row>
    <row r="1730" spans="1:15" x14ac:dyDescent="0.3">
      <c r="A1730" s="1" t="s">
        <v>4975</v>
      </c>
      <c r="B1730" s="2">
        <v>45274</v>
      </c>
      <c r="C1730" s="1" t="s">
        <v>6672</v>
      </c>
      <c r="D1730" s="1" t="s">
        <v>107</v>
      </c>
      <c r="E1730">
        <v>2023</v>
      </c>
      <c r="F1730" s="1" t="s">
        <v>3958</v>
      </c>
      <c r="G1730" s="1" t="s">
        <v>4976</v>
      </c>
      <c r="H1730" s="1" t="s">
        <v>1378</v>
      </c>
      <c r="I1730" s="1" t="s">
        <v>1379</v>
      </c>
      <c r="J1730" s="1" t="s">
        <v>70</v>
      </c>
      <c r="K1730" s="3">
        <v>22.66</v>
      </c>
      <c r="L1730">
        <v>2</v>
      </c>
      <c r="M1730" s="3">
        <v>45.32</v>
      </c>
      <c r="N1730" s="1" t="s">
        <v>21</v>
      </c>
      <c r="O1730" s="1" t="s">
        <v>30</v>
      </c>
    </row>
    <row r="1731" spans="1:15" x14ac:dyDescent="0.3">
      <c r="A1731" s="1" t="s">
        <v>4977</v>
      </c>
      <c r="B1731" s="2">
        <v>45190</v>
      </c>
      <c r="C1731" s="1" t="s">
        <v>6672</v>
      </c>
      <c r="D1731" s="1" t="s">
        <v>60</v>
      </c>
      <c r="E1731">
        <v>2023</v>
      </c>
      <c r="F1731" s="1" t="s">
        <v>1555</v>
      </c>
      <c r="G1731" s="1" t="s">
        <v>4978</v>
      </c>
      <c r="H1731" s="1" t="s">
        <v>68</v>
      </c>
      <c r="I1731" s="1" t="s">
        <v>2610</v>
      </c>
      <c r="J1731" s="1" t="s">
        <v>20</v>
      </c>
      <c r="K1731" s="3">
        <v>43.44</v>
      </c>
      <c r="L1731">
        <v>1</v>
      </c>
      <c r="M1731" s="3">
        <v>43.44</v>
      </c>
      <c r="N1731" s="1" t="s">
        <v>29</v>
      </c>
      <c r="O1731" s="1" t="s">
        <v>22</v>
      </c>
    </row>
    <row r="1732" spans="1:15" x14ac:dyDescent="0.3">
      <c r="A1732" s="1" t="s">
        <v>4979</v>
      </c>
      <c r="B1732" s="2">
        <v>45129</v>
      </c>
      <c r="C1732" s="1" t="s">
        <v>6673</v>
      </c>
      <c r="D1732" s="1" t="s">
        <v>32</v>
      </c>
      <c r="E1732">
        <v>2023</v>
      </c>
      <c r="F1732" s="1" t="s">
        <v>3302</v>
      </c>
      <c r="G1732" s="1" t="s">
        <v>4429</v>
      </c>
      <c r="H1732" s="1" t="s">
        <v>57</v>
      </c>
      <c r="I1732" s="1" t="s">
        <v>58</v>
      </c>
      <c r="J1732" s="1" t="s">
        <v>87</v>
      </c>
      <c r="K1732" s="3">
        <v>15.01</v>
      </c>
      <c r="L1732">
        <v>2</v>
      </c>
      <c r="M1732" s="3">
        <v>30.02</v>
      </c>
      <c r="N1732" s="1" t="s">
        <v>21</v>
      </c>
      <c r="O1732" s="1" t="s">
        <v>44</v>
      </c>
    </row>
    <row r="1733" spans="1:15" x14ac:dyDescent="0.3">
      <c r="A1733" s="1" t="s">
        <v>4980</v>
      </c>
      <c r="B1733" s="2">
        <v>45868</v>
      </c>
      <c r="C1733" s="1" t="s">
        <v>6670</v>
      </c>
      <c r="D1733" s="1" t="s">
        <v>32</v>
      </c>
      <c r="E1733">
        <v>2025</v>
      </c>
      <c r="F1733" s="1" t="s">
        <v>1192</v>
      </c>
      <c r="G1733" s="1" t="s">
        <v>4746</v>
      </c>
      <c r="H1733" s="1" t="s">
        <v>1334</v>
      </c>
      <c r="I1733" s="1" t="s">
        <v>1335</v>
      </c>
      <c r="J1733" s="1" t="s">
        <v>20</v>
      </c>
      <c r="K1733" s="3">
        <v>5.85</v>
      </c>
      <c r="L1733">
        <v>4</v>
      </c>
      <c r="M1733" s="3">
        <v>23.4</v>
      </c>
      <c r="N1733" s="1" t="s">
        <v>6669</v>
      </c>
      <c r="O1733" s="1" t="s">
        <v>37</v>
      </c>
    </row>
    <row r="1734" spans="1:15" x14ac:dyDescent="0.3">
      <c r="A1734" s="1" t="s">
        <v>4981</v>
      </c>
      <c r="B1734" s="2">
        <v>45180</v>
      </c>
      <c r="C1734" s="1" t="s">
        <v>6667</v>
      </c>
      <c r="D1734" s="1" t="s">
        <v>60</v>
      </c>
      <c r="E1734">
        <v>2023</v>
      </c>
      <c r="F1734" s="1" t="s">
        <v>3824</v>
      </c>
      <c r="G1734" s="1" t="s">
        <v>4982</v>
      </c>
      <c r="H1734" s="1" t="s">
        <v>645</v>
      </c>
      <c r="I1734" s="1" t="s">
        <v>4833</v>
      </c>
      <c r="J1734" s="1" t="s">
        <v>20</v>
      </c>
      <c r="K1734" s="3">
        <v>16.989999999999998</v>
      </c>
      <c r="L1734">
        <v>4</v>
      </c>
      <c r="M1734" s="3">
        <v>67.959999999999994</v>
      </c>
      <c r="N1734" s="1" t="s">
        <v>6669</v>
      </c>
      <c r="O1734" s="1" t="s">
        <v>44</v>
      </c>
    </row>
    <row r="1735" spans="1:15" x14ac:dyDescent="0.3">
      <c r="A1735" s="1" t="s">
        <v>4983</v>
      </c>
      <c r="B1735" s="2">
        <v>44856</v>
      </c>
      <c r="C1735" s="1" t="s">
        <v>6673</v>
      </c>
      <c r="D1735" s="1" t="s">
        <v>133</v>
      </c>
      <c r="E1735">
        <v>2022</v>
      </c>
      <c r="F1735" s="1" t="s">
        <v>583</v>
      </c>
      <c r="G1735" s="1" t="s">
        <v>584</v>
      </c>
      <c r="H1735" s="1" t="s">
        <v>478</v>
      </c>
      <c r="I1735" s="1" t="s">
        <v>479</v>
      </c>
      <c r="J1735" s="1" t="s">
        <v>51</v>
      </c>
      <c r="K1735" s="3">
        <v>32.229999999999997</v>
      </c>
      <c r="L1735">
        <v>1</v>
      </c>
      <c r="M1735" s="3">
        <v>32.229999999999997</v>
      </c>
      <c r="N1735" s="1" t="s">
        <v>6669</v>
      </c>
      <c r="O1735" s="1" t="s">
        <v>37</v>
      </c>
    </row>
    <row r="1736" spans="1:15" x14ac:dyDescent="0.3">
      <c r="A1736" s="1" t="s">
        <v>4984</v>
      </c>
      <c r="B1736" s="2">
        <v>45001</v>
      </c>
      <c r="C1736" s="1" t="s">
        <v>6672</v>
      </c>
      <c r="D1736" s="1" t="s">
        <v>15</v>
      </c>
      <c r="E1736">
        <v>2023</v>
      </c>
      <c r="F1736" s="1" t="s">
        <v>3523</v>
      </c>
      <c r="G1736" s="1" t="s">
        <v>3524</v>
      </c>
      <c r="H1736" s="1" t="s">
        <v>2290</v>
      </c>
      <c r="I1736" s="1" t="s">
        <v>4985</v>
      </c>
      <c r="J1736" s="1" t="s">
        <v>20</v>
      </c>
      <c r="K1736" s="3">
        <v>48.53</v>
      </c>
      <c r="L1736">
        <v>1</v>
      </c>
      <c r="M1736" s="3">
        <v>48.53</v>
      </c>
      <c r="N1736" s="1" t="s">
        <v>6669</v>
      </c>
      <c r="O1736" s="1" t="s">
        <v>37</v>
      </c>
    </row>
    <row r="1737" spans="1:15" x14ac:dyDescent="0.3">
      <c r="A1737" s="1" t="s">
        <v>4986</v>
      </c>
      <c r="B1737" s="2">
        <v>45269</v>
      </c>
      <c r="C1737" s="1" t="s">
        <v>6673</v>
      </c>
      <c r="D1737" s="1" t="s">
        <v>107</v>
      </c>
      <c r="E1737">
        <v>2023</v>
      </c>
      <c r="F1737" s="1" t="s">
        <v>3085</v>
      </c>
      <c r="G1737" s="1" t="s">
        <v>3086</v>
      </c>
      <c r="H1737" s="1" t="s">
        <v>598</v>
      </c>
      <c r="I1737" s="1" t="s">
        <v>4926</v>
      </c>
      <c r="J1737" s="1" t="s">
        <v>87</v>
      </c>
      <c r="K1737" s="3">
        <v>41.96</v>
      </c>
      <c r="L1737">
        <v>3</v>
      </c>
      <c r="M1737" s="3">
        <v>125.88</v>
      </c>
      <c r="N1737" s="1" t="s">
        <v>21</v>
      </c>
      <c r="O1737" s="1" t="s">
        <v>193</v>
      </c>
    </row>
    <row r="1738" spans="1:15" x14ac:dyDescent="0.3">
      <c r="A1738" s="1" t="s">
        <v>4987</v>
      </c>
      <c r="B1738" s="2">
        <v>44884</v>
      </c>
      <c r="C1738" s="1" t="s">
        <v>6673</v>
      </c>
      <c r="D1738" s="1" t="s">
        <v>54</v>
      </c>
      <c r="E1738">
        <v>2022</v>
      </c>
      <c r="F1738" s="1" t="s">
        <v>1596</v>
      </c>
      <c r="G1738" s="1" t="s">
        <v>1597</v>
      </c>
      <c r="H1738" s="1" t="s">
        <v>4988</v>
      </c>
      <c r="I1738" s="1" t="s">
        <v>4989</v>
      </c>
      <c r="J1738" s="1" t="s">
        <v>87</v>
      </c>
      <c r="K1738" s="3">
        <v>26.08</v>
      </c>
      <c r="L1738">
        <v>3</v>
      </c>
      <c r="M1738" s="3">
        <v>78.239999999999995</v>
      </c>
      <c r="N1738" s="1" t="s">
        <v>6669</v>
      </c>
      <c r="O1738" s="1" t="s">
        <v>22</v>
      </c>
    </row>
    <row r="1739" spans="1:15" x14ac:dyDescent="0.3">
      <c r="A1739" s="1" t="s">
        <v>4990</v>
      </c>
      <c r="B1739" s="2">
        <v>45005</v>
      </c>
      <c r="C1739" s="1" t="s">
        <v>6667</v>
      </c>
      <c r="D1739" s="1" t="s">
        <v>15</v>
      </c>
      <c r="E1739">
        <v>2023</v>
      </c>
      <c r="F1739" s="1" t="s">
        <v>524</v>
      </c>
      <c r="G1739" s="1" t="s">
        <v>4991</v>
      </c>
      <c r="H1739" s="1" t="s">
        <v>777</v>
      </c>
      <c r="I1739" s="1" t="s">
        <v>2243</v>
      </c>
      <c r="J1739" s="1" t="s">
        <v>70</v>
      </c>
      <c r="K1739" s="3">
        <v>35.299999999999997</v>
      </c>
      <c r="L1739">
        <v>2</v>
      </c>
      <c r="M1739" s="3">
        <v>70.599999999999994</v>
      </c>
      <c r="N1739" s="1" t="s">
        <v>21</v>
      </c>
      <c r="O1739" s="1" t="s">
        <v>37</v>
      </c>
    </row>
    <row r="1740" spans="1:15" x14ac:dyDescent="0.3">
      <c r="A1740" s="1" t="s">
        <v>4992</v>
      </c>
      <c r="B1740" s="2">
        <v>45346</v>
      </c>
      <c r="C1740" s="1" t="s">
        <v>6673</v>
      </c>
      <c r="D1740" s="1" t="s">
        <v>39</v>
      </c>
      <c r="E1740">
        <v>2024</v>
      </c>
      <c r="F1740" s="1" t="s">
        <v>1680</v>
      </c>
      <c r="G1740" s="1" t="s">
        <v>4058</v>
      </c>
      <c r="H1740" s="1" t="s">
        <v>1398</v>
      </c>
      <c r="I1740" s="1" t="s">
        <v>4256</v>
      </c>
      <c r="J1740" s="1" t="s">
        <v>87</v>
      </c>
      <c r="K1740" s="3">
        <v>40.86</v>
      </c>
      <c r="L1740">
        <v>2</v>
      </c>
      <c r="M1740" s="3">
        <v>81.72</v>
      </c>
      <c r="N1740" s="1" t="s">
        <v>21</v>
      </c>
      <c r="O1740" s="1" t="s">
        <v>30</v>
      </c>
    </row>
    <row r="1741" spans="1:15" x14ac:dyDescent="0.3">
      <c r="A1741" s="1" t="s">
        <v>4993</v>
      </c>
      <c r="B1741" s="2">
        <v>45430</v>
      </c>
      <c r="C1741" s="1" t="s">
        <v>6673</v>
      </c>
      <c r="D1741" s="1" t="s">
        <v>46</v>
      </c>
      <c r="E1741">
        <v>2024</v>
      </c>
      <c r="F1741" s="1" t="s">
        <v>1877</v>
      </c>
      <c r="G1741" s="1" t="s">
        <v>3739</v>
      </c>
      <c r="H1741" s="1" t="s">
        <v>2070</v>
      </c>
      <c r="I1741" s="1" t="s">
        <v>4994</v>
      </c>
      <c r="J1741" s="1" t="s">
        <v>20</v>
      </c>
      <c r="K1741" s="3">
        <v>33.770000000000003</v>
      </c>
      <c r="L1741">
        <v>2</v>
      </c>
      <c r="M1741" s="3">
        <v>67.540000000000006</v>
      </c>
      <c r="N1741" s="1" t="s">
        <v>6669</v>
      </c>
      <c r="O1741" s="1" t="s">
        <v>44</v>
      </c>
    </row>
    <row r="1742" spans="1:15" x14ac:dyDescent="0.3">
      <c r="A1742" s="1" t="s">
        <v>4995</v>
      </c>
      <c r="B1742" s="2">
        <v>45750</v>
      </c>
      <c r="C1742" s="1" t="s">
        <v>6672</v>
      </c>
      <c r="D1742" s="1" t="s">
        <v>82</v>
      </c>
      <c r="E1742">
        <v>2025</v>
      </c>
      <c r="F1742" s="1" t="s">
        <v>1032</v>
      </c>
      <c r="G1742" s="1" t="s">
        <v>4996</v>
      </c>
      <c r="H1742" s="1" t="s">
        <v>57</v>
      </c>
      <c r="I1742" s="1" t="s">
        <v>2669</v>
      </c>
      <c r="J1742" s="1" t="s">
        <v>70</v>
      </c>
      <c r="K1742" s="3">
        <v>36.450000000000003</v>
      </c>
      <c r="L1742">
        <v>5</v>
      </c>
      <c r="M1742" s="3">
        <v>182.25</v>
      </c>
      <c r="N1742" s="1" t="s">
        <v>29</v>
      </c>
      <c r="O1742" s="1" t="s">
        <v>95</v>
      </c>
    </row>
    <row r="1743" spans="1:15" x14ac:dyDescent="0.3">
      <c r="A1743" s="1" t="s">
        <v>4997</v>
      </c>
      <c r="B1743" s="2">
        <v>45572</v>
      </c>
      <c r="C1743" s="1" t="s">
        <v>6667</v>
      </c>
      <c r="D1743" s="1" t="s">
        <v>133</v>
      </c>
      <c r="E1743">
        <v>2024</v>
      </c>
      <c r="F1743" s="1" t="s">
        <v>658</v>
      </c>
      <c r="G1743" s="1" t="s">
        <v>4507</v>
      </c>
      <c r="H1743" s="1" t="s">
        <v>4998</v>
      </c>
      <c r="I1743" s="1" t="s">
        <v>4999</v>
      </c>
      <c r="J1743" s="1" t="s">
        <v>20</v>
      </c>
      <c r="K1743" s="3">
        <v>26.66</v>
      </c>
      <c r="L1743">
        <v>2</v>
      </c>
      <c r="M1743" s="3">
        <v>53.32</v>
      </c>
      <c r="N1743" s="1" t="s">
        <v>88</v>
      </c>
      <c r="O1743" s="1" t="s">
        <v>37</v>
      </c>
    </row>
    <row r="1744" spans="1:15" x14ac:dyDescent="0.3">
      <c r="A1744" s="1" t="s">
        <v>5000</v>
      </c>
      <c r="B1744" s="2">
        <v>45113</v>
      </c>
      <c r="C1744" s="1" t="s">
        <v>6672</v>
      </c>
      <c r="D1744" s="1" t="s">
        <v>32</v>
      </c>
      <c r="E1744">
        <v>2023</v>
      </c>
      <c r="F1744" s="1" t="s">
        <v>5001</v>
      </c>
      <c r="G1744" s="1" t="s">
        <v>5002</v>
      </c>
      <c r="H1744" s="1" t="s">
        <v>757</v>
      </c>
      <c r="I1744" s="1" t="s">
        <v>758</v>
      </c>
      <c r="J1744" s="1" t="s">
        <v>51</v>
      </c>
      <c r="K1744" s="3">
        <v>6.48</v>
      </c>
      <c r="L1744">
        <v>3</v>
      </c>
      <c r="M1744" s="3">
        <v>19.440000000000001</v>
      </c>
      <c r="N1744" s="1" t="s">
        <v>29</v>
      </c>
      <c r="O1744" s="1" t="s">
        <v>52</v>
      </c>
    </row>
    <row r="1745" spans="1:15" x14ac:dyDescent="0.3">
      <c r="A1745" s="1" t="s">
        <v>5003</v>
      </c>
      <c r="B1745" s="2">
        <v>45463</v>
      </c>
      <c r="C1745" s="1" t="s">
        <v>6672</v>
      </c>
      <c r="D1745" s="1" t="s">
        <v>24</v>
      </c>
      <c r="E1745">
        <v>2024</v>
      </c>
      <c r="F1745" s="1" t="s">
        <v>3523</v>
      </c>
      <c r="G1745" s="1" t="s">
        <v>5004</v>
      </c>
      <c r="H1745" s="1" t="s">
        <v>3346</v>
      </c>
      <c r="I1745" s="1" t="s">
        <v>5005</v>
      </c>
      <c r="J1745" s="1" t="s">
        <v>51</v>
      </c>
      <c r="K1745" s="3">
        <v>41.57</v>
      </c>
      <c r="L1745">
        <v>3</v>
      </c>
      <c r="M1745" s="3">
        <v>124.71</v>
      </c>
      <c r="N1745" s="1" t="s">
        <v>6669</v>
      </c>
      <c r="O1745" s="1" t="s">
        <v>52</v>
      </c>
    </row>
    <row r="1746" spans="1:15" x14ac:dyDescent="0.3">
      <c r="A1746" s="1" t="s">
        <v>5006</v>
      </c>
      <c r="B1746" s="2">
        <v>44986</v>
      </c>
      <c r="C1746" s="1" t="s">
        <v>6670</v>
      </c>
      <c r="D1746" s="1" t="s">
        <v>15</v>
      </c>
      <c r="E1746">
        <v>2023</v>
      </c>
      <c r="F1746" s="1" t="s">
        <v>1290</v>
      </c>
      <c r="G1746" s="1" t="s">
        <v>3644</v>
      </c>
      <c r="H1746" s="1" t="s">
        <v>5007</v>
      </c>
      <c r="I1746" s="1" t="s">
        <v>5008</v>
      </c>
      <c r="J1746" s="1" t="s">
        <v>20</v>
      </c>
      <c r="K1746" s="3">
        <v>49.45</v>
      </c>
      <c r="L1746">
        <v>4</v>
      </c>
      <c r="M1746" s="3">
        <v>197.8</v>
      </c>
      <c r="N1746" s="1" t="s">
        <v>21</v>
      </c>
      <c r="O1746" s="1" t="s">
        <v>44</v>
      </c>
    </row>
    <row r="1747" spans="1:15" x14ac:dyDescent="0.3">
      <c r="A1747" s="1" t="s">
        <v>5009</v>
      </c>
      <c r="B1747" s="2">
        <v>44952</v>
      </c>
      <c r="C1747" s="1" t="s">
        <v>6672</v>
      </c>
      <c r="D1747" s="1" t="s">
        <v>210</v>
      </c>
      <c r="E1747">
        <v>2023</v>
      </c>
      <c r="F1747" s="1" t="s">
        <v>326</v>
      </c>
      <c r="G1747" s="1" t="s">
        <v>327</v>
      </c>
      <c r="H1747" s="1" t="s">
        <v>984</v>
      </c>
      <c r="I1747" s="1" t="s">
        <v>985</v>
      </c>
      <c r="J1747" s="1" t="s">
        <v>87</v>
      </c>
      <c r="K1747" s="3">
        <v>36.119999999999997</v>
      </c>
      <c r="L1747">
        <v>2</v>
      </c>
      <c r="M1747" s="3">
        <v>72.239999999999995</v>
      </c>
      <c r="N1747" s="1" t="s">
        <v>6669</v>
      </c>
      <c r="O1747" s="1" t="s">
        <v>37</v>
      </c>
    </row>
    <row r="1748" spans="1:15" x14ac:dyDescent="0.3">
      <c r="A1748" s="1" t="s">
        <v>5010</v>
      </c>
      <c r="B1748" s="2">
        <v>44966</v>
      </c>
      <c r="C1748" s="1" t="s">
        <v>6672</v>
      </c>
      <c r="D1748" s="1" t="s">
        <v>39</v>
      </c>
      <c r="E1748">
        <v>2023</v>
      </c>
      <c r="F1748" s="1" t="s">
        <v>3690</v>
      </c>
      <c r="G1748" s="1" t="s">
        <v>5011</v>
      </c>
      <c r="H1748" s="1" t="s">
        <v>1505</v>
      </c>
      <c r="I1748" s="1" t="s">
        <v>4760</v>
      </c>
      <c r="J1748" s="1" t="s">
        <v>87</v>
      </c>
      <c r="K1748" s="3">
        <v>39.32</v>
      </c>
      <c r="L1748">
        <v>4</v>
      </c>
      <c r="M1748" s="3">
        <v>157.28</v>
      </c>
      <c r="N1748" s="1" t="s">
        <v>6669</v>
      </c>
      <c r="O1748" s="1" t="s">
        <v>22</v>
      </c>
    </row>
    <row r="1749" spans="1:15" x14ac:dyDescent="0.3">
      <c r="A1749" s="1" t="s">
        <v>5012</v>
      </c>
      <c r="B1749" s="2">
        <v>45344</v>
      </c>
      <c r="C1749" s="1" t="s">
        <v>6672</v>
      </c>
      <c r="D1749" s="1" t="s">
        <v>39</v>
      </c>
      <c r="E1749">
        <v>2024</v>
      </c>
      <c r="F1749" s="1" t="s">
        <v>958</v>
      </c>
      <c r="G1749" s="1" t="s">
        <v>959</v>
      </c>
      <c r="H1749" s="1" t="s">
        <v>445</v>
      </c>
      <c r="I1749" s="1" t="s">
        <v>446</v>
      </c>
      <c r="J1749" s="1" t="s">
        <v>20</v>
      </c>
      <c r="K1749" s="3">
        <v>40.08</v>
      </c>
      <c r="L1749">
        <v>5</v>
      </c>
      <c r="M1749" s="3">
        <v>200.4</v>
      </c>
      <c r="N1749" s="1" t="s">
        <v>21</v>
      </c>
      <c r="O1749" s="1" t="s">
        <v>37</v>
      </c>
    </row>
    <row r="1750" spans="1:15" x14ac:dyDescent="0.3">
      <c r="A1750" s="1" t="s">
        <v>5013</v>
      </c>
      <c r="B1750" s="2">
        <v>45796</v>
      </c>
      <c r="C1750" s="1" t="s">
        <v>6667</v>
      </c>
      <c r="D1750" s="1" t="s">
        <v>46</v>
      </c>
      <c r="E1750">
        <v>2025</v>
      </c>
      <c r="F1750" s="1" t="s">
        <v>755</v>
      </c>
      <c r="G1750" s="1" t="s">
        <v>756</v>
      </c>
      <c r="H1750" s="1" t="s">
        <v>2969</v>
      </c>
      <c r="I1750" s="1" t="s">
        <v>2970</v>
      </c>
      <c r="J1750" s="1" t="s">
        <v>20</v>
      </c>
      <c r="K1750" s="3">
        <v>33.4</v>
      </c>
      <c r="L1750">
        <v>5</v>
      </c>
      <c r="M1750" s="3">
        <v>167</v>
      </c>
      <c r="N1750" s="1" t="s">
        <v>6669</v>
      </c>
      <c r="O1750" s="1" t="s">
        <v>22</v>
      </c>
    </row>
    <row r="1751" spans="1:15" x14ac:dyDescent="0.3">
      <c r="A1751" s="1" t="s">
        <v>5014</v>
      </c>
      <c r="B1751" s="2">
        <v>45234</v>
      </c>
      <c r="C1751" s="1" t="s">
        <v>6673</v>
      </c>
      <c r="D1751" s="1" t="s">
        <v>54</v>
      </c>
      <c r="E1751">
        <v>2023</v>
      </c>
      <c r="F1751" s="1" t="s">
        <v>849</v>
      </c>
      <c r="G1751" s="1" t="s">
        <v>850</v>
      </c>
      <c r="H1751" s="1" t="s">
        <v>104</v>
      </c>
      <c r="I1751" s="1" t="s">
        <v>105</v>
      </c>
      <c r="J1751" s="1" t="s">
        <v>20</v>
      </c>
      <c r="K1751" s="3">
        <v>29.93</v>
      </c>
      <c r="L1751">
        <v>5</v>
      </c>
      <c r="M1751" s="3">
        <v>149.65</v>
      </c>
      <c r="N1751" s="1" t="s">
        <v>6669</v>
      </c>
      <c r="O1751" s="1" t="s">
        <v>80</v>
      </c>
    </row>
    <row r="1752" spans="1:15" x14ac:dyDescent="0.3">
      <c r="A1752" s="1" t="s">
        <v>5015</v>
      </c>
      <c r="B1752" s="2">
        <v>45440</v>
      </c>
      <c r="C1752" s="1" t="s">
        <v>6671</v>
      </c>
      <c r="D1752" s="1" t="s">
        <v>46</v>
      </c>
      <c r="E1752">
        <v>2024</v>
      </c>
      <c r="F1752" s="1" t="s">
        <v>76</v>
      </c>
      <c r="G1752" s="1" t="s">
        <v>5016</v>
      </c>
      <c r="H1752" s="1" t="s">
        <v>3179</v>
      </c>
      <c r="I1752" s="1" t="s">
        <v>4406</v>
      </c>
      <c r="J1752" s="1" t="s">
        <v>70</v>
      </c>
      <c r="K1752" s="3">
        <v>27.16</v>
      </c>
      <c r="L1752">
        <v>1</v>
      </c>
      <c r="M1752" s="3">
        <v>27.16</v>
      </c>
      <c r="N1752" s="1" t="s">
        <v>6669</v>
      </c>
      <c r="O1752" s="1" t="s">
        <v>44</v>
      </c>
    </row>
    <row r="1753" spans="1:15" x14ac:dyDescent="0.3">
      <c r="A1753" s="1" t="s">
        <v>5017</v>
      </c>
      <c r="B1753" s="2">
        <v>44839</v>
      </c>
      <c r="C1753" s="1" t="s">
        <v>6670</v>
      </c>
      <c r="D1753" s="1" t="s">
        <v>133</v>
      </c>
      <c r="E1753">
        <v>2022</v>
      </c>
      <c r="F1753" s="1" t="s">
        <v>921</v>
      </c>
      <c r="G1753" s="1" t="s">
        <v>2777</v>
      </c>
      <c r="H1753" s="1" t="s">
        <v>4485</v>
      </c>
      <c r="I1753" s="1" t="s">
        <v>4486</v>
      </c>
      <c r="J1753" s="1" t="s">
        <v>51</v>
      </c>
      <c r="K1753" s="3">
        <v>8.8699999999999992</v>
      </c>
      <c r="L1753">
        <v>3</v>
      </c>
      <c r="M1753" s="3">
        <v>26.61</v>
      </c>
      <c r="N1753" s="1" t="s">
        <v>21</v>
      </c>
      <c r="O1753" s="1" t="s">
        <v>80</v>
      </c>
    </row>
    <row r="1754" spans="1:15" x14ac:dyDescent="0.3">
      <c r="A1754" s="1" t="s">
        <v>5018</v>
      </c>
      <c r="B1754" s="2">
        <v>45241</v>
      </c>
      <c r="C1754" s="1" t="s">
        <v>6673</v>
      </c>
      <c r="D1754" s="1" t="s">
        <v>54</v>
      </c>
      <c r="E1754">
        <v>2023</v>
      </c>
      <c r="F1754" s="1" t="s">
        <v>939</v>
      </c>
      <c r="G1754" s="1" t="s">
        <v>4482</v>
      </c>
      <c r="H1754" s="1" t="s">
        <v>4704</v>
      </c>
      <c r="I1754" s="1" t="s">
        <v>5019</v>
      </c>
      <c r="J1754" s="1" t="s">
        <v>51</v>
      </c>
      <c r="K1754" s="3">
        <v>20.65</v>
      </c>
      <c r="L1754">
        <v>2</v>
      </c>
      <c r="M1754" s="3">
        <v>41.3</v>
      </c>
      <c r="N1754" s="1" t="s">
        <v>21</v>
      </c>
      <c r="O1754" s="1" t="s">
        <v>193</v>
      </c>
    </row>
    <row r="1755" spans="1:15" x14ac:dyDescent="0.3">
      <c r="A1755" s="1" t="s">
        <v>5020</v>
      </c>
      <c r="B1755" s="2">
        <v>45217</v>
      </c>
      <c r="C1755" s="1" t="s">
        <v>6670</v>
      </c>
      <c r="D1755" s="1" t="s">
        <v>133</v>
      </c>
      <c r="E1755">
        <v>2023</v>
      </c>
      <c r="F1755" s="1" t="s">
        <v>2045</v>
      </c>
      <c r="G1755" s="1" t="s">
        <v>4240</v>
      </c>
      <c r="H1755" s="1" t="s">
        <v>1165</v>
      </c>
      <c r="I1755" s="1" t="s">
        <v>2852</v>
      </c>
      <c r="J1755" s="1" t="s">
        <v>87</v>
      </c>
      <c r="K1755" s="3">
        <v>29.97</v>
      </c>
      <c r="L1755">
        <v>1</v>
      </c>
      <c r="M1755" s="3">
        <v>29.97</v>
      </c>
      <c r="N1755" s="1" t="s">
        <v>6669</v>
      </c>
      <c r="O1755" s="1" t="s">
        <v>22</v>
      </c>
    </row>
    <row r="1756" spans="1:15" x14ac:dyDescent="0.3">
      <c r="A1756" s="1" t="s">
        <v>5021</v>
      </c>
      <c r="B1756" s="2">
        <v>45474</v>
      </c>
      <c r="C1756" s="1" t="s">
        <v>6667</v>
      </c>
      <c r="D1756" s="1" t="s">
        <v>32</v>
      </c>
      <c r="E1756">
        <v>2024</v>
      </c>
      <c r="F1756" s="1" t="s">
        <v>992</v>
      </c>
      <c r="G1756" s="1" t="s">
        <v>2058</v>
      </c>
      <c r="H1756" s="1" t="s">
        <v>1730</v>
      </c>
      <c r="I1756" s="1" t="s">
        <v>1731</v>
      </c>
      <c r="J1756" s="1" t="s">
        <v>20</v>
      </c>
      <c r="K1756" s="3">
        <v>41.5</v>
      </c>
      <c r="L1756">
        <v>3</v>
      </c>
      <c r="M1756" s="3">
        <v>124.5</v>
      </c>
      <c r="N1756" s="1" t="s">
        <v>6669</v>
      </c>
      <c r="O1756" s="1" t="s">
        <v>44</v>
      </c>
    </row>
    <row r="1757" spans="1:15" x14ac:dyDescent="0.3">
      <c r="A1757" s="1" t="s">
        <v>5022</v>
      </c>
      <c r="B1757" s="2">
        <v>45026</v>
      </c>
      <c r="C1757" s="1" t="s">
        <v>6667</v>
      </c>
      <c r="D1757" s="1" t="s">
        <v>82</v>
      </c>
      <c r="E1757">
        <v>2023</v>
      </c>
      <c r="F1757" s="1" t="s">
        <v>1527</v>
      </c>
      <c r="G1757" s="1" t="s">
        <v>2010</v>
      </c>
      <c r="H1757" s="1" t="s">
        <v>4771</v>
      </c>
      <c r="I1757" s="1" t="s">
        <v>4772</v>
      </c>
      <c r="J1757" s="1" t="s">
        <v>20</v>
      </c>
      <c r="K1757" s="3">
        <v>8.76</v>
      </c>
      <c r="L1757">
        <v>3</v>
      </c>
      <c r="M1757" s="3">
        <v>26.28</v>
      </c>
      <c r="N1757" s="1" t="s">
        <v>6669</v>
      </c>
      <c r="O1757" s="1" t="s">
        <v>193</v>
      </c>
    </row>
    <row r="1758" spans="1:15" x14ac:dyDescent="0.3">
      <c r="A1758" s="1" t="s">
        <v>5023</v>
      </c>
      <c r="B1758" s="2">
        <v>44830</v>
      </c>
      <c r="C1758" s="1" t="s">
        <v>6667</v>
      </c>
      <c r="D1758" s="1" t="s">
        <v>60</v>
      </c>
      <c r="E1758">
        <v>2022</v>
      </c>
      <c r="F1758" s="1" t="s">
        <v>2317</v>
      </c>
      <c r="G1758" s="1" t="s">
        <v>4625</v>
      </c>
      <c r="H1758" s="1" t="s">
        <v>2470</v>
      </c>
      <c r="I1758" s="1" t="s">
        <v>4562</v>
      </c>
      <c r="J1758" s="1" t="s">
        <v>70</v>
      </c>
      <c r="K1758" s="3">
        <v>28.72</v>
      </c>
      <c r="L1758">
        <v>4</v>
      </c>
      <c r="M1758" s="3">
        <v>114.88</v>
      </c>
      <c r="N1758" s="1" t="s">
        <v>6669</v>
      </c>
      <c r="O1758" s="1" t="s">
        <v>44</v>
      </c>
    </row>
    <row r="1759" spans="1:15" x14ac:dyDescent="0.3">
      <c r="A1759" s="1" t="s">
        <v>5024</v>
      </c>
      <c r="B1759" s="2">
        <v>45325</v>
      </c>
      <c r="C1759" s="1" t="s">
        <v>6673</v>
      </c>
      <c r="D1759" s="1" t="s">
        <v>39</v>
      </c>
      <c r="E1759">
        <v>2024</v>
      </c>
      <c r="F1759" s="1" t="s">
        <v>2266</v>
      </c>
      <c r="G1759" s="1" t="s">
        <v>2267</v>
      </c>
      <c r="H1759" s="1" t="s">
        <v>1557</v>
      </c>
      <c r="I1759" s="1" t="s">
        <v>1558</v>
      </c>
      <c r="J1759" s="1" t="s">
        <v>51</v>
      </c>
      <c r="K1759" s="3">
        <v>30.76</v>
      </c>
      <c r="L1759">
        <v>4</v>
      </c>
      <c r="M1759" s="3">
        <v>123.04</v>
      </c>
      <c r="N1759" s="1" t="s">
        <v>6669</v>
      </c>
      <c r="O1759" s="1" t="s">
        <v>37</v>
      </c>
    </row>
    <row r="1760" spans="1:15" x14ac:dyDescent="0.3">
      <c r="A1760" s="1" t="s">
        <v>5025</v>
      </c>
      <c r="B1760" s="2">
        <v>45226</v>
      </c>
      <c r="C1760" s="1" t="s">
        <v>6668</v>
      </c>
      <c r="D1760" s="1" t="s">
        <v>133</v>
      </c>
      <c r="E1760">
        <v>2023</v>
      </c>
      <c r="F1760" s="1" t="s">
        <v>499</v>
      </c>
      <c r="G1760" s="1" t="s">
        <v>5026</v>
      </c>
      <c r="H1760" s="1" t="s">
        <v>2796</v>
      </c>
      <c r="I1760" s="1" t="s">
        <v>4314</v>
      </c>
      <c r="J1760" s="1" t="s">
        <v>70</v>
      </c>
      <c r="K1760" s="3">
        <v>31.83</v>
      </c>
      <c r="L1760">
        <v>1</v>
      </c>
      <c r="M1760" s="3">
        <v>31.83</v>
      </c>
      <c r="N1760" s="1" t="s">
        <v>29</v>
      </c>
      <c r="O1760" s="1" t="s">
        <v>52</v>
      </c>
    </row>
    <row r="1761" spans="1:15" x14ac:dyDescent="0.3">
      <c r="A1761" s="1" t="s">
        <v>5027</v>
      </c>
      <c r="B1761" s="2">
        <v>45793</v>
      </c>
      <c r="C1761" s="1" t="s">
        <v>6668</v>
      </c>
      <c r="D1761" s="1" t="s">
        <v>46</v>
      </c>
      <c r="E1761">
        <v>2025</v>
      </c>
      <c r="F1761" s="1" t="s">
        <v>1815</v>
      </c>
      <c r="G1761" s="1" t="s">
        <v>1816</v>
      </c>
      <c r="H1761" s="1" t="s">
        <v>1974</v>
      </c>
      <c r="I1761" s="1" t="s">
        <v>2339</v>
      </c>
      <c r="J1761" s="1" t="s">
        <v>70</v>
      </c>
      <c r="K1761" s="3">
        <v>12.31</v>
      </c>
      <c r="L1761">
        <v>2</v>
      </c>
      <c r="M1761" s="3">
        <v>24.62</v>
      </c>
      <c r="N1761" s="1" t="s">
        <v>21</v>
      </c>
      <c r="O1761" s="1" t="s">
        <v>30</v>
      </c>
    </row>
    <row r="1762" spans="1:15" x14ac:dyDescent="0.3">
      <c r="A1762" s="1" t="s">
        <v>5028</v>
      </c>
      <c r="B1762" s="2">
        <v>45261</v>
      </c>
      <c r="C1762" s="1" t="s">
        <v>6668</v>
      </c>
      <c r="D1762" s="1" t="s">
        <v>107</v>
      </c>
      <c r="E1762">
        <v>2023</v>
      </c>
      <c r="F1762" s="1" t="s">
        <v>583</v>
      </c>
      <c r="G1762" s="1" t="s">
        <v>3000</v>
      </c>
      <c r="H1762" s="1" t="s">
        <v>4492</v>
      </c>
      <c r="I1762" s="1" t="s">
        <v>4493</v>
      </c>
      <c r="J1762" s="1" t="s">
        <v>87</v>
      </c>
      <c r="K1762" s="3">
        <v>34.71</v>
      </c>
      <c r="L1762">
        <v>2</v>
      </c>
      <c r="M1762" s="3">
        <v>69.42</v>
      </c>
      <c r="N1762" s="1" t="s">
        <v>6669</v>
      </c>
      <c r="O1762" s="1" t="s">
        <v>30</v>
      </c>
    </row>
    <row r="1763" spans="1:15" x14ac:dyDescent="0.3">
      <c r="A1763" s="1" t="s">
        <v>5029</v>
      </c>
      <c r="B1763" s="2">
        <v>45066</v>
      </c>
      <c r="C1763" s="1" t="s">
        <v>6673</v>
      </c>
      <c r="D1763" s="1" t="s">
        <v>46</v>
      </c>
      <c r="E1763">
        <v>2023</v>
      </c>
      <c r="F1763" s="1" t="s">
        <v>2035</v>
      </c>
      <c r="G1763" s="1" t="s">
        <v>3864</v>
      </c>
      <c r="H1763" s="1" t="s">
        <v>2561</v>
      </c>
      <c r="I1763" s="1" t="s">
        <v>2562</v>
      </c>
      <c r="J1763" s="1" t="s">
        <v>20</v>
      </c>
      <c r="K1763" s="3">
        <v>10.09</v>
      </c>
      <c r="L1763">
        <v>5</v>
      </c>
      <c r="M1763" s="3">
        <v>50.45</v>
      </c>
      <c r="N1763" s="1" t="s">
        <v>21</v>
      </c>
      <c r="O1763" s="1" t="s">
        <v>37</v>
      </c>
    </row>
    <row r="1764" spans="1:15" x14ac:dyDescent="0.3">
      <c r="A1764" s="1" t="s">
        <v>5030</v>
      </c>
      <c r="B1764" s="2">
        <v>44893</v>
      </c>
      <c r="C1764" s="1" t="s">
        <v>6667</v>
      </c>
      <c r="D1764" s="1" t="s">
        <v>54</v>
      </c>
      <c r="E1764">
        <v>2022</v>
      </c>
      <c r="F1764" s="1" t="s">
        <v>1344</v>
      </c>
      <c r="G1764" s="1" t="s">
        <v>1345</v>
      </c>
      <c r="H1764" s="1" t="s">
        <v>1513</v>
      </c>
      <c r="I1764" s="1" t="s">
        <v>4580</v>
      </c>
      <c r="J1764" s="1" t="s">
        <v>20</v>
      </c>
      <c r="K1764" s="3">
        <v>25.11</v>
      </c>
      <c r="L1764">
        <v>2</v>
      </c>
      <c r="M1764" s="3">
        <v>50.22</v>
      </c>
      <c r="N1764" s="1" t="s">
        <v>21</v>
      </c>
      <c r="O1764" s="1" t="s">
        <v>80</v>
      </c>
    </row>
    <row r="1765" spans="1:15" x14ac:dyDescent="0.3">
      <c r="A1765" s="1" t="s">
        <v>5031</v>
      </c>
      <c r="B1765" s="2">
        <v>45505</v>
      </c>
      <c r="C1765" s="1" t="s">
        <v>6672</v>
      </c>
      <c r="D1765" s="1" t="s">
        <v>90</v>
      </c>
      <c r="E1765">
        <v>2024</v>
      </c>
      <c r="F1765" s="1" t="s">
        <v>921</v>
      </c>
      <c r="G1765" s="1" t="s">
        <v>922</v>
      </c>
      <c r="H1765" s="1" t="s">
        <v>2356</v>
      </c>
      <c r="I1765" s="1" t="s">
        <v>2547</v>
      </c>
      <c r="J1765" s="1" t="s">
        <v>20</v>
      </c>
      <c r="K1765" s="3">
        <v>24.07</v>
      </c>
      <c r="L1765">
        <v>4</v>
      </c>
      <c r="M1765" s="3">
        <v>96.28</v>
      </c>
      <c r="N1765" s="1" t="s">
        <v>6669</v>
      </c>
      <c r="O1765" s="1" t="s">
        <v>30</v>
      </c>
    </row>
    <row r="1766" spans="1:15" x14ac:dyDescent="0.3">
      <c r="A1766" s="1" t="s">
        <v>5032</v>
      </c>
      <c r="B1766" s="2">
        <v>45396</v>
      </c>
      <c r="C1766" s="1" t="s">
        <v>6666</v>
      </c>
      <c r="D1766" s="1" t="s">
        <v>82</v>
      </c>
      <c r="E1766">
        <v>2024</v>
      </c>
      <c r="F1766" s="1" t="s">
        <v>5033</v>
      </c>
      <c r="G1766" s="1" t="s">
        <v>5034</v>
      </c>
      <c r="H1766" s="1" t="s">
        <v>2229</v>
      </c>
      <c r="I1766" s="1" t="s">
        <v>3050</v>
      </c>
      <c r="J1766" s="1" t="s">
        <v>70</v>
      </c>
      <c r="K1766" s="3">
        <v>54.35</v>
      </c>
      <c r="L1766">
        <v>5</v>
      </c>
      <c r="M1766" s="3">
        <v>271.75</v>
      </c>
      <c r="N1766" s="1" t="s">
        <v>29</v>
      </c>
      <c r="O1766" s="1" t="s">
        <v>37</v>
      </c>
    </row>
    <row r="1767" spans="1:15" x14ac:dyDescent="0.3">
      <c r="A1767" s="1" t="s">
        <v>5035</v>
      </c>
      <c r="B1767" s="2">
        <v>45191</v>
      </c>
      <c r="C1767" s="1" t="s">
        <v>6668</v>
      </c>
      <c r="D1767" s="1" t="s">
        <v>60</v>
      </c>
      <c r="E1767">
        <v>2023</v>
      </c>
      <c r="F1767" s="1" t="s">
        <v>2372</v>
      </c>
      <c r="G1767" s="1" t="s">
        <v>4861</v>
      </c>
      <c r="H1767" s="1" t="s">
        <v>3079</v>
      </c>
      <c r="I1767" s="1" t="s">
        <v>5036</v>
      </c>
      <c r="J1767" s="1" t="s">
        <v>51</v>
      </c>
      <c r="K1767" s="3">
        <v>38.549999999999997</v>
      </c>
      <c r="L1767">
        <v>4</v>
      </c>
      <c r="M1767" s="3">
        <v>154.19999999999999</v>
      </c>
      <c r="N1767" s="1" t="s">
        <v>88</v>
      </c>
      <c r="O1767" s="1" t="s">
        <v>52</v>
      </c>
    </row>
    <row r="1768" spans="1:15" x14ac:dyDescent="0.3">
      <c r="A1768" s="1" t="s">
        <v>5037</v>
      </c>
      <c r="B1768" s="2">
        <v>45183</v>
      </c>
      <c r="C1768" s="1" t="s">
        <v>6672</v>
      </c>
      <c r="D1768" s="1" t="s">
        <v>60</v>
      </c>
      <c r="E1768">
        <v>2023</v>
      </c>
      <c r="F1768" s="1" t="s">
        <v>2099</v>
      </c>
      <c r="G1768" s="1" t="s">
        <v>4835</v>
      </c>
      <c r="H1768" s="1" t="s">
        <v>63</v>
      </c>
      <c r="I1768" s="1" t="s">
        <v>2475</v>
      </c>
      <c r="J1768" s="1" t="s">
        <v>70</v>
      </c>
      <c r="K1768" s="3">
        <v>5.66</v>
      </c>
      <c r="L1768">
        <v>1</v>
      </c>
      <c r="M1768" s="3">
        <v>5.66</v>
      </c>
      <c r="N1768" s="1" t="s">
        <v>6669</v>
      </c>
      <c r="O1768" s="1" t="s">
        <v>44</v>
      </c>
    </row>
    <row r="1769" spans="1:15" x14ac:dyDescent="0.3">
      <c r="A1769" s="1" t="s">
        <v>5038</v>
      </c>
      <c r="B1769" s="2">
        <v>45548</v>
      </c>
      <c r="C1769" s="1" t="s">
        <v>6668</v>
      </c>
      <c r="D1769" s="1" t="s">
        <v>60</v>
      </c>
      <c r="E1769">
        <v>2024</v>
      </c>
      <c r="F1769" s="1" t="s">
        <v>2277</v>
      </c>
      <c r="G1769" s="1" t="s">
        <v>5039</v>
      </c>
      <c r="H1769" s="1" t="s">
        <v>2424</v>
      </c>
      <c r="I1769" s="1" t="s">
        <v>5040</v>
      </c>
      <c r="J1769" s="1" t="s">
        <v>51</v>
      </c>
      <c r="K1769" s="3">
        <v>16.29</v>
      </c>
      <c r="L1769">
        <v>5</v>
      </c>
      <c r="M1769" s="3">
        <v>81.45</v>
      </c>
      <c r="N1769" s="1" t="s">
        <v>21</v>
      </c>
      <c r="O1769" s="1" t="s">
        <v>22</v>
      </c>
    </row>
    <row r="1770" spans="1:15" x14ac:dyDescent="0.3">
      <c r="A1770" s="1" t="s">
        <v>5041</v>
      </c>
      <c r="B1770" s="2">
        <v>45645</v>
      </c>
      <c r="C1770" s="1" t="s">
        <v>6672</v>
      </c>
      <c r="D1770" s="1" t="s">
        <v>107</v>
      </c>
      <c r="E1770">
        <v>2024</v>
      </c>
      <c r="F1770" s="1" t="s">
        <v>2353</v>
      </c>
      <c r="G1770" s="1" t="s">
        <v>2354</v>
      </c>
      <c r="H1770" s="1" t="s">
        <v>4346</v>
      </c>
      <c r="I1770" s="1" t="s">
        <v>5042</v>
      </c>
      <c r="J1770" s="1" t="s">
        <v>87</v>
      </c>
      <c r="K1770" s="3">
        <v>12.99</v>
      </c>
      <c r="L1770">
        <v>5</v>
      </c>
      <c r="M1770" s="3">
        <v>64.95</v>
      </c>
      <c r="N1770" s="1" t="s">
        <v>6669</v>
      </c>
      <c r="O1770" s="1" t="s">
        <v>37</v>
      </c>
    </row>
    <row r="1771" spans="1:15" x14ac:dyDescent="0.3">
      <c r="A1771" s="1" t="s">
        <v>5043</v>
      </c>
      <c r="B1771" s="2">
        <v>44961</v>
      </c>
      <c r="C1771" s="1" t="s">
        <v>6673</v>
      </c>
      <c r="D1771" s="1" t="s">
        <v>39</v>
      </c>
      <c r="E1771">
        <v>2023</v>
      </c>
      <c r="F1771" s="1" t="s">
        <v>3417</v>
      </c>
      <c r="G1771" s="1" t="s">
        <v>3418</v>
      </c>
      <c r="H1771" s="1" t="s">
        <v>3597</v>
      </c>
      <c r="I1771" s="1" t="s">
        <v>3598</v>
      </c>
      <c r="J1771" s="1" t="s">
        <v>70</v>
      </c>
      <c r="K1771" s="3">
        <v>41.7</v>
      </c>
      <c r="L1771">
        <v>4</v>
      </c>
      <c r="M1771" s="3">
        <v>166.8</v>
      </c>
      <c r="N1771" s="1" t="s">
        <v>6669</v>
      </c>
      <c r="O1771" s="1" t="s">
        <v>30</v>
      </c>
    </row>
    <row r="1772" spans="1:15" x14ac:dyDescent="0.3">
      <c r="A1772" s="1" t="s">
        <v>5044</v>
      </c>
      <c r="B1772" s="2">
        <v>45884</v>
      </c>
      <c r="C1772" s="1" t="s">
        <v>6668</v>
      </c>
      <c r="D1772" s="1" t="s">
        <v>90</v>
      </c>
      <c r="E1772">
        <v>2025</v>
      </c>
      <c r="F1772" s="1" t="s">
        <v>4316</v>
      </c>
      <c r="G1772" s="1" t="s">
        <v>4317</v>
      </c>
      <c r="H1772" s="1" t="s">
        <v>932</v>
      </c>
      <c r="I1772" s="1" t="s">
        <v>2998</v>
      </c>
      <c r="J1772" s="1" t="s">
        <v>20</v>
      </c>
      <c r="K1772" s="3">
        <v>48.8</v>
      </c>
      <c r="L1772">
        <v>3</v>
      </c>
      <c r="M1772" s="3">
        <v>146.4</v>
      </c>
      <c r="N1772" s="1" t="s">
        <v>6669</v>
      </c>
      <c r="O1772" s="1" t="s">
        <v>80</v>
      </c>
    </row>
    <row r="1773" spans="1:15" x14ac:dyDescent="0.3">
      <c r="A1773" s="1" t="s">
        <v>5045</v>
      </c>
      <c r="B1773" s="2">
        <v>45442</v>
      </c>
      <c r="C1773" s="1" t="s">
        <v>6672</v>
      </c>
      <c r="D1773" s="1" t="s">
        <v>46</v>
      </c>
      <c r="E1773">
        <v>2024</v>
      </c>
      <c r="F1773" s="1" t="s">
        <v>4663</v>
      </c>
      <c r="G1773" s="1" t="s">
        <v>4664</v>
      </c>
      <c r="H1773" s="1" t="s">
        <v>3221</v>
      </c>
      <c r="I1773" s="1" t="s">
        <v>3222</v>
      </c>
      <c r="J1773" s="1" t="s">
        <v>87</v>
      </c>
      <c r="K1773" s="3">
        <v>40.89</v>
      </c>
      <c r="L1773">
        <v>2</v>
      </c>
      <c r="M1773" s="3">
        <v>81.78</v>
      </c>
      <c r="N1773" s="1" t="s">
        <v>6669</v>
      </c>
      <c r="O1773" s="1" t="s">
        <v>44</v>
      </c>
    </row>
    <row r="1774" spans="1:15" x14ac:dyDescent="0.3">
      <c r="A1774" s="1" t="s">
        <v>5046</v>
      </c>
      <c r="B1774" s="2">
        <v>45730</v>
      </c>
      <c r="C1774" s="1" t="s">
        <v>6668</v>
      </c>
      <c r="D1774" s="1" t="s">
        <v>15</v>
      </c>
      <c r="E1774">
        <v>2025</v>
      </c>
      <c r="F1774" s="1" t="s">
        <v>118</v>
      </c>
      <c r="G1774" s="1" t="s">
        <v>2431</v>
      </c>
      <c r="H1774" s="1" t="s">
        <v>1497</v>
      </c>
      <c r="I1774" s="1" t="s">
        <v>2341</v>
      </c>
      <c r="J1774" s="1" t="s">
        <v>70</v>
      </c>
      <c r="K1774" s="3">
        <v>44.46</v>
      </c>
      <c r="L1774">
        <v>1</v>
      </c>
      <c r="M1774" s="3">
        <v>44.46</v>
      </c>
      <c r="N1774" s="1" t="s">
        <v>6669</v>
      </c>
      <c r="O1774" s="1" t="s">
        <v>22</v>
      </c>
    </row>
    <row r="1775" spans="1:15" x14ac:dyDescent="0.3">
      <c r="A1775" s="1" t="s">
        <v>5047</v>
      </c>
      <c r="B1775" s="2">
        <v>45434</v>
      </c>
      <c r="C1775" s="1" t="s">
        <v>6670</v>
      </c>
      <c r="D1775" s="1" t="s">
        <v>46</v>
      </c>
      <c r="E1775">
        <v>2024</v>
      </c>
      <c r="F1775" s="1" t="s">
        <v>2615</v>
      </c>
      <c r="G1775" s="1" t="s">
        <v>2616</v>
      </c>
      <c r="H1775" s="1" t="s">
        <v>1856</v>
      </c>
      <c r="I1775" s="1" t="s">
        <v>1857</v>
      </c>
      <c r="J1775" s="1" t="s">
        <v>20</v>
      </c>
      <c r="K1775" s="3">
        <v>9.31</v>
      </c>
      <c r="L1775">
        <v>4</v>
      </c>
      <c r="M1775" s="3">
        <v>37.24</v>
      </c>
      <c r="N1775" s="1" t="s">
        <v>88</v>
      </c>
      <c r="O1775" s="1" t="s">
        <v>37</v>
      </c>
    </row>
    <row r="1776" spans="1:15" x14ac:dyDescent="0.3">
      <c r="A1776" s="1" t="s">
        <v>5048</v>
      </c>
      <c r="B1776" s="2">
        <v>45510</v>
      </c>
      <c r="C1776" s="1" t="s">
        <v>6671</v>
      </c>
      <c r="D1776" s="1" t="s">
        <v>90</v>
      </c>
      <c r="E1776">
        <v>2024</v>
      </c>
      <c r="F1776" s="1" t="s">
        <v>4185</v>
      </c>
      <c r="G1776" s="1" t="s">
        <v>4186</v>
      </c>
      <c r="H1776" s="1" t="s">
        <v>1350</v>
      </c>
      <c r="I1776" s="1" t="s">
        <v>1351</v>
      </c>
      <c r="J1776" s="1" t="s">
        <v>87</v>
      </c>
      <c r="K1776" s="3">
        <v>32</v>
      </c>
      <c r="L1776">
        <v>3</v>
      </c>
      <c r="M1776" s="3">
        <v>96</v>
      </c>
      <c r="N1776" s="1" t="s">
        <v>29</v>
      </c>
      <c r="O1776" s="1" t="s">
        <v>44</v>
      </c>
    </row>
    <row r="1777" spans="1:15" x14ac:dyDescent="0.3">
      <c r="A1777" s="1" t="s">
        <v>5049</v>
      </c>
      <c r="B1777" s="2">
        <v>45360</v>
      </c>
      <c r="C1777" s="1" t="s">
        <v>6673</v>
      </c>
      <c r="D1777" s="1" t="s">
        <v>15</v>
      </c>
      <c r="E1777">
        <v>2024</v>
      </c>
      <c r="F1777" s="1" t="s">
        <v>55</v>
      </c>
      <c r="G1777" s="1" t="s">
        <v>56</v>
      </c>
      <c r="H1777" s="1" t="s">
        <v>3620</v>
      </c>
      <c r="I1777" s="1" t="s">
        <v>3621</v>
      </c>
      <c r="J1777" s="1" t="s">
        <v>70</v>
      </c>
      <c r="K1777" s="3">
        <v>13.86</v>
      </c>
      <c r="L1777">
        <v>2</v>
      </c>
      <c r="M1777" s="3">
        <v>27.72</v>
      </c>
      <c r="N1777" s="1" t="s">
        <v>29</v>
      </c>
      <c r="O1777" s="1" t="s">
        <v>22</v>
      </c>
    </row>
    <row r="1778" spans="1:15" x14ac:dyDescent="0.3">
      <c r="A1778" s="1" t="s">
        <v>5050</v>
      </c>
      <c r="B1778" s="2">
        <v>45866</v>
      </c>
      <c r="C1778" s="1" t="s">
        <v>6667</v>
      </c>
      <c r="D1778" s="1" t="s">
        <v>32</v>
      </c>
      <c r="E1778">
        <v>2025</v>
      </c>
      <c r="F1778" s="1" t="s">
        <v>1746</v>
      </c>
      <c r="G1778" s="1" t="s">
        <v>5051</v>
      </c>
      <c r="H1778" s="1" t="s">
        <v>4527</v>
      </c>
      <c r="I1778" s="1" t="s">
        <v>4763</v>
      </c>
      <c r="J1778" s="1" t="s">
        <v>70</v>
      </c>
      <c r="K1778" s="3">
        <v>23.63</v>
      </c>
      <c r="L1778">
        <v>5</v>
      </c>
      <c r="M1778" s="3">
        <v>118.15</v>
      </c>
      <c r="N1778" s="1" t="s">
        <v>21</v>
      </c>
      <c r="O1778" s="1" t="s">
        <v>44</v>
      </c>
    </row>
    <row r="1779" spans="1:15" x14ac:dyDescent="0.3">
      <c r="A1779" s="1" t="s">
        <v>5052</v>
      </c>
      <c r="B1779" s="2">
        <v>45523</v>
      </c>
      <c r="C1779" s="1" t="s">
        <v>6667</v>
      </c>
      <c r="D1779" s="1" t="s">
        <v>90</v>
      </c>
      <c r="E1779">
        <v>2024</v>
      </c>
      <c r="F1779" s="1" t="s">
        <v>2710</v>
      </c>
      <c r="G1779" s="1" t="s">
        <v>5053</v>
      </c>
      <c r="H1779" s="1" t="s">
        <v>2003</v>
      </c>
      <c r="I1779" s="1" t="s">
        <v>2004</v>
      </c>
      <c r="J1779" s="1" t="s">
        <v>51</v>
      </c>
      <c r="K1779" s="3">
        <v>48.59</v>
      </c>
      <c r="L1779">
        <v>1</v>
      </c>
      <c r="M1779" s="3">
        <v>48.59</v>
      </c>
      <c r="N1779" s="1" t="s">
        <v>88</v>
      </c>
      <c r="O1779" s="1" t="s">
        <v>44</v>
      </c>
    </row>
    <row r="1780" spans="1:15" x14ac:dyDescent="0.3">
      <c r="A1780" s="1" t="s">
        <v>5054</v>
      </c>
      <c r="B1780" s="2">
        <v>45137</v>
      </c>
      <c r="C1780" s="1" t="s">
        <v>6666</v>
      </c>
      <c r="D1780" s="1" t="s">
        <v>32</v>
      </c>
      <c r="E1780">
        <v>2023</v>
      </c>
      <c r="F1780" s="1" t="s">
        <v>1884</v>
      </c>
      <c r="G1780" s="1" t="s">
        <v>5055</v>
      </c>
      <c r="H1780" s="1" t="s">
        <v>4709</v>
      </c>
      <c r="I1780" s="1" t="s">
        <v>5056</v>
      </c>
      <c r="J1780" s="1" t="s">
        <v>20</v>
      </c>
      <c r="K1780" s="3">
        <v>29.37</v>
      </c>
      <c r="L1780">
        <v>1</v>
      </c>
      <c r="M1780" s="3">
        <v>29.37</v>
      </c>
      <c r="N1780" s="1" t="s">
        <v>29</v>
      </c>
      <c r="O1780" s="1" t="s">
        <v>44</v>
      </c>
    </row>
    <row r="1781" spans="1:15" x14ac:dyDescent="0.3">
      <c r="A1781" s="1" t="s">
        <v>5057</v>
      </c>
      <c r="B1781" s="2">
        <v>45118</v>
      </c>
      <c r="C1781" s="1" t="s">
        <v>6671</v>
      </c>
      <c r="D1781" s="1" t="s">
        <v>32</v>
      </c>
      <c r="E1781">
        <v>2023</v>
      </c>
      <c r="F1781" s="1" t="s">
        <v>396</v>
      </c>
      <c r="G1781" s="1" t="s">
        <v>397</v>
      </c>
      <c r="H1781" s="1" t="s">
        <v>176</v>
      </c>
      <c r="I1781" s="1" t="s">
        <v>3229</v>
      </c>
      <c r="J1781" s="1" t="s">
        <v>20</v>
      </c>
      <c r="K1781" s="3">
        <v>24.85</v>
      </c>
      <c r="L1781">
        <v>4</v>
      </c>
      <c r="M1781" s="3">
        <v>99.4</v>
      </c>
      <c r="N1781" s="1" t="s">
        <v>21</v>
      </c>
      <c r="O1781" s="1" t="s">
        <v>37</v>
      </c>
    </row>
    <row r="1782" spans="1:15" x14ac:dyDescent="0.3">
      <c r="A1782" s="1" t="s">
        <v>5058</v>
      </c>
      <c r="B1782" s="2">
        <v>45553</v>
      </c>
      <c r="C1782" s="1" t="s">
        <v>6670</v>
      </c>
      <c r="D1782" s="1" t="s">
        <v>60</v>
      </c>
      <c r="E1782">
        <v>2024</v>
      </c>
      <c r="F1782" s="1" t="s">
        <v>326</v>
      </c>
      <c r="G1782" s="1" t="s">
        <v>327</v>
      </c>
      <c r="H1782" s="1" t="s">
        <v>5059</v>
      </c>
      <c r="I1782" s="1" t="s">
        <v>5060</v>
      </c>
      <c r="J1782" s="1" t="s">
        <v>51</v>
      </c>
      <c r="K1782" s="3">
        <v>45.99</v>
      </c>
      <c r="L1782">
        <v>1</v>
      </c>
      <c r="M1782" s="3">
        <v>45.99</v>
      </c>
      <c r="N1782" s="1" t="s">
        <v>29</v>
      </c>
      <c r="O1782" s="1" t="s">
        <v>52</v>
      </c>
    </row>
    <row r="1783" spans="1:15" x14ac:dyDescent="0.3">
      <c r="A1783" s="1" t="s">
        <v>5061</v>
      </c>
      <c r="B1783" s="2">
        <v>45682</v>
      </c>
      <c r="C1783" s="1" t="s">
        <v>6673</v>
      </c>
      <c r="D1783" s="1" t="s">
        <v>210</v>
      </c>
      <c r="E1783">
        <v>2025</v>
      </c>
      <c r="F1783" s="1" t="s">
        <v>47</v>
      </c>
      <c r="G1783" s="1" t="s">
        <v>72</v>
      </c>
      <c r="H1783" s="1" t="s">
        <v>678</v>
      </c>
      <c r="I1783" s="1" t="s">
        <v>1237</v>
      </c>
      <c r="J1783" s="1" t="s">
        <v>51</v>
      </c>
      <c r="K1783" s="3">
        <v>17.559999999999999</v>
      </c>
      <c r="L1783">
        <v>4</v>
      </c>
      <c r="M1783" s="3">
        <v>70.239999999999995</v>
      </c>
      <c r="N1783" s="1" t="s">
        <v>21</v>
      </c>
      <c r="O1783" s="1" t="s">
        <v>44</v>
      </c>
    </row>
    <row r="1784" spans="1:15" x14ac:dyDescent="0.3">
      <c r="A1784" s="1" t="s">
        <v>5062</v>
      </c>
      <c r="B1784" s="2">
        <v>45823</v>
      </c>
      <c r="C1784" s="1" t="s">
        <v>6666</v>
      </c>
      <c r="D1784" s="1" t="s">
        <v>24</v>
      </c>
      <c r="E1784">
        <v>2025</v>
      </c>
      <c r="F1784" s="1" t="s">
        <v>686</v>
      </c>
      <c r="G1784" s="1" t="s">
        <v>4639</v>
      </c>
      <c r="H1784" s="1" t="s">
        <v>2493</v>
      </c>
      <c r="I1784" s="1" t="s">
        <v>2494</v>
      </c>
      <c r="J1784" s="1" t="s">
        <v>70</v>
      </c>
      <c r="K1784" s="3">
        <v>29.07</v>
      </c>
      <c r="L1784">
        <v>5</v>
      </c>
      <c r="M1784" s="3">
        <v>145.35</v>
      </c>
      <c r="N1784" s="1" t="s">
        <v>21</v>
      </c>
      <c r="O1784" s="1" t="s">
        <v>95</v>
      </c>
    </row>
    <row r="1785" spans="1:15" x14ac:dyDescent="0.3">
      <c r="A1785" s="1" t="s">
        <v>5063</v>
      </c>
      <c r="B1785" s="2">
        <v>45563</v>
      </c>
      <c r="C1785" s="1" t="s">
        <v>6673</v>
      </c>
      <c r="D1785" s="1" t="s">
        <v>60</v>
      </c>
      <c r="E1785">
        <v>2024</v>
      </c>
      <c r="F1785" s="1" t="s">
        <v>340</v>
      </c>
      <c r="G1785" s="1" t="s">
        <v>341</v>
      </c>
      <c r="H1785" s="1" t="s">
        <v>2252</v>
      </c>
      <c r="I1785" s="1" t="s">
        <v>2253</v>
      </c>
      <c r="J1785" s="1" t="s">
        <v>51</v>
      </c>
      <c r="K1785" s="3">
        <v>28.26</v>
      </c>
      <c r="L1785">
        <v>5</v>
      </c>
      <c r="M1785" s="3">
        <v>141.30000000000001</v>
      </c>
      <c r="N1785" s="1" t="s">
        <v>29</v>
      </c>
      <c r="O1785" s="1" t="s">
        <v>22</v>
      </c>
    </row>
    <row r="1786" spans="1:15" x14ac:dyDescent="0.3">
      <c r="A1786" s="1" t="s">
        <v>5064</v>
      </c>
      <c r="B1786" s="2">
        <v>45888</v>
      </c>
      <c r="C1786" s="1" t="s">
        <v>6671</v>
      </c>
      <c r="D1786" s="1" t="s">
        <v>90</v>
      </c>
      <c r="E1786">
        <v>2025</v>
      </c>
      <c r="F1786" s="1" t="s">
        <v>1095</v>
      </c>
      <c r="G1786" s="1" t="s">
        <v>1096</v>
      </c>
      <c r="H1786" s="1" t="s">
        <v>4583</v>
      </c>
      <c r="I1786" s="1" t="s">
        <v>4584</v>
      </c>
      <c r="J1786" s="1" t="s">
        <v>51</v>
      </c>
      <c r="K1786" s="3">
        <v>33.17</v>
      </c>
      <c r="L1786">
        <v>2</v>
      </c>
      <c r="M1786" s="3">
        <v>66.34</v>
      </c>
      <c r="N1786" s="1" t="s">
        <v>21</v>
      </c>
      <c r="O1786" s="1" t="s">
        <v>37</v>
      </c>
    </row>
    <row r="1787" spans="1:15" x14ac:dyDescent="0.3">
      <c r="A1787" s="1" t="s">
        <v>5065</v>
      </c>
      <c r="B1787" s="2">
        <v>45283</v>
      </c>
      <c r="C1787" s="1" t="s">
        <v>6673</v>
      </c>
      <c r="D1787" s="1" t="s">
        <v>107</v>
      </c>
      <c r="E1787">
        <v>2023</v>
      </c>
      <c r="F1787" s="1" t="s">
        <v>1733</v>
      </c>
      <c r="G1787" s="1" t="s">
        <v>1734</v>
      </c>
      <c r="H1787" s="1" t="s">
        <v>297</v>
      </c>
      <c r="I1787" s="1" t="s">
        <v>298</v>
      </c>
      <c r="J1787" s="1" t="s">
        <v>20</v>
      </c>
      <c r="K1787" s="3">
        <v>41.9</v>
      </c>
      <c r="L1787">
        <v>1</v>
      </c>
      <c r="M1787" s="3">
        <v>41.9</v>
      </c>
      <c r="N1787" s="1" t="s">
        <v>29</v>
      </c>
      <c r="O1787" s="1" t="s">
        <v>22</v>
      </c>
    </row>
    <row r="1788" spans="1:15" x14ac:dyDescent="0.3">
      <c r="A1788" s="1" t="s">
        <v>5066</v>
      </c>
      <c r="B1788" s="2">
        <v>45242</v>
      </c>
      <c r="C1788" s="1" t="s">
        <v>6666</v>
      </c>
      <c r="D1788" s="1" t="s">
        <v>54</v>
      </c>
      <c r="E1788">
        <v>2023</v>
      </c>
      <c r="F1788" s="1" t="s">
        <v>4023</v>
      </c>
      <c r="G1788" s="1" t="s">
        <v>4024</v>
      </c>
      <c r="H1788" s="1" t="s">
        <v>487</v>
      </c>
      <c r="I1788" s="1" t="s">
        <v>2951</v>
      </c>
      <c r="J1788" s="1" t="s">
        <v>70</v>
      </c>
      <c r="K1788" s="3">
        <v>30.43</v>
      </c>
      <c r="L1788">
        <v>5</v>
      </c>
      <c r="M1788" s="3">
        <v>152.15</v>
      </c>
      <c r="N1788" s="1" t="s">
        <v>6669</v>
      </c>
      <c r="O1788" s="1" t="s">
        <v>44</v>
      </c>
    </row>
    <row r="1789" spans="1:15" x14ac:dyDescent="0.3">
      <c r="A1789" s="1" t="s">
        <v>5067</v>
      </c>
      <c r="B1789" s="2">
        <v>45337</v>
      </c>
      <c r="C1789" s="1" t="s">
        <v>6672</v>
      </c>
      <c r="D1789" s="1" t="s">
        <v>39</v>
      </c>
      <c r="E1789">
        <v>2024</v>
      </c>
      <c r="F1789" s="1" t="s">
        <v>1719</v>
      </c>
      <c r="G1789" s="1" t="s">
        <v>1720</v>
      </c>
      <c r="H1789" s="1" t="s">
        <v>1953</v>
      </c>
      <c r="I1789" s="1" t="s">
        <v>5068</v>
      </c>
      <c r="J1789" s="1" t="s">
        <v>87</v>
      </c>
      <c r="K1789" s="3">
        <v>23.35</v>
      </c>
      <c r="L1789">
        <v>1</v>
      </c>
      <c r="M1789" s="3">
        <v>23.35</v>
      </c>
      <c r="N1789" s="1" t="s">
        <v>6669</v>
      </c>
      <c r="O1789" s="1" t="s">
        <v>22</v>
      </c>
    </row>
    <row r="1790" spans="1:15" x14ac:dyDescent="0.3">
      <c r="A1790" s="1" t="s">
        <v>5069</v>
      </c>
      <c r="B1790" s="2">
        <v>44972</v>
      </c>
      <c r="C1790" s="1" t="s">
        <v>6670</v>
      </c>
      <c r="D1790" s="1" t="s">
        <v>39</v>
      </c>
      <c r="E1790">
        <v>2023</v>
      </c>
      <c r="F1790" s="1" t="s">
        <v>1434</v>
      </c>
      <c r="G1790" s="1" t="s">
        <v>5070</v>
      </c>
      <c r="H1790" s="1" t="s">
        <v>1007</v>
      </c>
      <c r="I1790" s="1" t="s">
        <v>1170</v>
      </c>
      <c r="J1790" s="1" t="s">
        <v>70</v>
      </c>
      <c r="K1790" s="3">
        <v>33.5</v>
      </c>
      <c r="L1790">
        <v>2</v>
      </c>
      <c r="M1790" s="3">
        <v>67</v>
      </c>
      <c r="N1790" s="1" t="s">
        <v>88</v>
      </c>
      <c r="O1790" s="1" t="s">
        <v>37</v>
      </c>
    </row>
    <row r="1791" spans="1:15" x14ac:dyDescent="0.3">
      <c r="A1791" s="1" t="s">
        <v>5071</v>
      </c>
      <c r="B1791" s="2">
        <v>45445</v>
      </c>
      <c r="C1791" s="1" t="s">
        <v>6666</v>
      </c>
      <c r="D1791" s="1" t="s">
        <v>24</v>
      </c>
      <c r="E1791">
        <v>2024</v>
      </c>
      <c r="F1791" s="1" t="s">
        <v>245</v>
      </c>
      <c r="G1791" s="1" t="s">
        <v>1534</v>
      </c>
      <c r="H1791" s="1" t="s">
        <v>2079</v>
      </c>
      <c r="I1791" s="1" t="s">
        <v>4556</v>
      </c>
      <c r="J1791" s="1" t="s">
        <v>51</v>
      </c>
      <c r="K1791" s="3">
        <v>15.36</v>
      </c>
      <c r="L1791">
        <v>2</v>
      </c>
      <c r="M1791" s="3">
        <v>30.72</v>
      </c>
      <c r="N1791" s="1" t="s">
        <v>21</v>
      </c>
      <c r="O1791" s="1" t="s">
        <v>22</v>
      </c>
    </row>
    <row r="1792" spans="1:15" x14ac:dyDescent="0.3">
      <c r="A1792" s="1" t="s">
        <v>5072</v>
      </c>
      <c r="B1792" s="2">
        <v>45490</v>
      </c>
      <c r="C1792" s="1" t="s">
        <v>6670</v>
      </c>
      <c r="D1792" s="1" t="s">
        <v>32</v>
      </c>
      <c r="E1792">
        <v>2024</v>
      </c>
      <c r="F1792" s="1" t="s">
        <v>5073</v>
      </c>
      <c r="G1792" s="1" t="s">
        <v>5074</v>
      </c>
      <c r="H1792" s="1" t="s">
        <v>950</v>
      </c>
      <c r="I1792" s="1" t="s">
        <v>4931</v>
      </c>
      <c r="J1792" s="1" t="s">
        <v>70</v>
      </c>
      <c r="K1792" s="3">
        <v>27.18</v>
      </c>
      <c r="L1792">
        <v>5</v>
      </c>
      <c r="M1792" s="3">
        <v>135.9</v>
      </c>
      <c r="N1792" s="1" t="s">
        <v>21</v>
      </c>
      <c r="O1792" s="1" t="s">
        <v>30</v>
      </c>
    </row>
    <row r="1793" spans="1:15" x14ac:dyDescent="0.3">
      <c r="A1793" s="1" t="s">
        <v>5075</v>
      </c>
      <c r="B1793" s="2">
        <v>45461</v>
      </c>
      <c r="C1793" s="1" t="s">
        <v>6671</v>
      </c>
      <c r="D1793" s="1" t="s">
        <v>24</v>
      </c>
      <c r="E1793">
        <v>2024</v>
      </c>
      <c r="F1793" s="1" t="s">
        <v>1188</v>
      </c>
      <c r="G1793" s="1" t="s">
        <v>1189</v>
      </c>
      <c r="H1793" s="1" t="s">
        <v>1748</v>
      </c>
      <c r="I1793" s="1" t="s">
        <v>5076</v>
      </c>
      <c r="J1793" s="1" t="s">
        <v>87</v>
      </c>
      <c r="K1793" s="3">
        <v>21.73</v>
      </c>
      <c r="L1793">
        <v>5</v>
      </c>
      <c r="M1793" s="3">
        <v>108.65</v>
      </c>
      <c r="N1793" s="1" t="s">
        <v>6669</v>
      </c>
      <c r="O1793" s="1" t="s">
        <v>22</v>
      </c>
    </row>
    <row r="1794" spans="1:15" x14ac:dyDescent="0.3">
      <c r="A1794" s="1" t="s">
        <v>5077</v>
      </c>
      <c r="B1794" s="2">
        <v>45801</v>
      </c>
      <c r="C1794" s="1" t="s">
        <v>6673</v>
      </c>
      <c r="D1794" s="1" t="s">
        <v>46</v>
      </c>
      <c r="E1794">
        <v>2025</v>
      </c>
      <c r="F1794" s="1" t="s">
        <v>2875</v>
      </c>
      <c r="G1794" s="1" t="s">
        <v>4791</v>
      </c>
      <c r="H1794" s="1" t="s">
        <v>2779</v>
      </c>
      <c r="I1794" s="1" t="s">
        <v>3514</v>
      </c>
      <c r="J1794" s="1" t="s">
        <v>87</v>
      </c>
      <c r="K1794" s="3">
        <v>13.6</v>
      </c>
      <c r="L1794">
        <v>1</v>
      </c>
      <c r="M1794" s="3">
        <v>13.6</v>
      </c>
      <c r="N1794" s="1" t="s">
        <v>21</v>
      </c>
      <c r="O1794" s="1" t="s">
        <v>30</v>
      </c>
    </row>
    <row r="1795" spans="1:15" x14ac:dyDescent="0.3">
      <c r="A1795" s="1" t="s">
        <v>5078</v>
      </c>
      <c r="B1795" s="2">
        <v>45363</v>
      </c>
      <c r="C1795" s="1" t="s">
        <v>6671</v>
      </c>
      <c r="D1795" s="1" t="s">
        <v>15</v>
      </c>
      <c r="E1795">
        <v>2024</v>
      </c>
      <c r="F1795" s="1" t="s">
        <v>788</v>
      </c>
      <c r="G1795" s="1" t="s">
        <v>1660</v>
      </c>
      <c r="H1795" s="1" t="s">
        <v>1410</v>
      </c>
      <c r="I1795" s="1" t="s">
        <v>5079</v>
      </c>
      <c r="J1795" s="1" t="s">
        <v>20</v>
      </c>
      <c r="K1795" s="3">
        <v>48.66</v>
      </c>
      <c r="L1795">
        <v>1</v>
      </c>
      <c r="M1795" s="3">
        <v>48.66</v>
      </c>
      <c r="N1795" s="1" t="s">
        <v>6669</v>
      </c>
      <c r="O1795" s="1" t="s">
        <v>193</v>
      </c>
    </row>
    <row r="1796" spans="1:15" x14ac:dyDescent="0.3">
      <c r="A1796" s="1" t="s">
        <v>5080</v>
      </c>
      <c r="B1796" s="2">
        <v>45098</v>
      </c>
      <c r="C1796" s="1" t="s">
        <v>6670</v>
      </c>
      <c r="D1796" s="1" t="s">
        <v>24</v>
      </c>
      <c r="E1796">
        <v>2023</v>
      </c>
      <c r="F1796" s="1" t="s">
        <v>290</v>
      </c>
      <c r="G1796" s="1" t="s">
        <v>4742</v>
      </c>
      <c r="H1796" s="1" t="s">
        <v>3878</v>
      </c>
      <c r="I1796" s="1" t="s">
        <v>3879</v>
      </c>
      <c r="J1796" s="1" t="s">
        <v>20</v>
      </c>
      <c r="K1796" s="3">
        <v>16.38</v>
      </c>
      <c r="L1796">
        <v>5</v>
      </c>
      <c r="M1796" s="3">
        <v>81.900000000000006</v>
      </c>
      <c r="N1796" s="1" t="s">
        <v>21</v>
      </c>
      <c r="O1796" s="1" t="s">
        <v>44</v>
      </c>
    </row>
    <row r="1797" spans="1:15" x14ac:dyDescent="0.3">
      <c r="A1797" s="1" t="s">
        <v>5081</v>
      </c>
      <c r="B1797" s="2">
        <v>45244</v>
      </c>
      <c r="C1797" s="1" t="s">
        <v>6671</v>
      </c>
      <c r="D1797" s="1" t="s">
        <v>54</v>
      </c>
      <c r="E1797">
        <v>2023</v>
      </c>
      <c r="F1797" s="1" t="s">
        <v>1083</v>
      </c>
      <c r="G1797" s="1" t="s">
        <v>1084</v>
      </c>
      <c r="H1797" s="1" t="s">
        <v>645</v>
      </c>
      <c r="I1797" s="1" t="s">
        <v>4833</v>
      </c>
      <c r="J1797" s="1" t="s">
        <v>51</v>
      </c>
      <c r="K1797" s="3">
        <v>18.79</v>
      </c>
      <c r="L1797">
        <v>1</v>
      </c>
      <c r="M1797" s="3">
        <v>18.79</v>
      </c>
      <c r="N1797" s="1" t="s">
        <v>21</v>
      </c>
      <c r="O1797" s="1" t="s">
        <v>44</v>
      </c>
    </row>
    <row r="1798" spans="1:15" x14ac:dyDescent="0.3">
      <c r="A1798" s="1" t="s">
        <v>5082</v>
      </c>
      <c r="B1798" s="2">
        <v>44806</v>
      </c>
      <c r="C1798" s="1" t="s">
        <v>6668</v>
      </c>
      <c r="D1798" s="1" t="s">
        <v>60</v>
      </c>
      <c r="E1798">
        <v>2022</v>
      </c>
      <c r="F1798" s="1" t="s">
        <v>1078</v>
      </c>
      <c r="G1798" s="1" t="s">
        <v>1079</v>
      </c>
      <c r="H1798" s="1" t="s">
        <v>1806</v>
      </c>
      <c r="I1798" s="1" t="s">
        <v>1807</v>
      </c>
      <c r="J1798" s="1" t="s">
        <v>70</v>
      </c>
      <c r="K1798" s="3">
        <v>14.01</v>
      </c>
      <c r="L1798">
        <v>3</v>
      </c>
      <c r="M1798" s="3">
        <v>42.03</v>
      </c>
      <c r="N1798" s="1" t="s">
        <v>6669</v>
      </c>
      <c r="O1798" s="1" t="s">
        <v>22</v>
      </c>
    </row>
    <row r="1799" spans="1:15" x14ac:dyDescent="0.3">
      <c r="A1799" s="1" t="s">
        <v>5083</v>
      </c>
      <c r="B1799" s="2">
        <v>45227</v>
      </c>
      <c r="C1799" s="1" t="s">
        <v>6673</v>
      </c>
      <c r="D1799" s="1" t="s">
        <v>133</v>
      </c>
      <c r="E1799">
        <v>2023</v>
      </c>
      <c r="F1799" s="1" t="s">
        <v>5084</v>
      </c>
      <c r="G1799" s="1" t="s">
        <v>5085</v>
      </c>
      <c r="H1799" s="1" t="s">
        <v>1071</v>
      </c>
      <c r="I1799" s="1" t="s">
        <v>5086</v>
      </c>
      <c r="J1799" s="1" t="s">
        <v>87</v>
      </c>
      <c r="K1799" s="3">
        <v>16.149999999999999</v>
      </c>
      <c r="L1799">
        <v>2</v>
      </c>
      <c r="M1799" s="3">
        <v>32.299999999999997</v>
      </c>
      <c r="N1799" s="1" t="s">
        <v>88</v>
      </c>
      <c r="O1799" s="1" t="s">
        <v>52</v>
      </c>
    </row>
    <row r="1800" spans="1:15" x14ac:dyDescent="0.3">
      <c r="A1800" s="1" t="s">
        <v>5087</v>
      </c>
      <c r="B1800" s="2">
        <v>45273</v>
      </c>
      <c r="C1800" s="1" t="s">
        <v>6670</v>
      </c>
      <c r="D1800" s="1" t="s">
        <v>107</v>
      </c>
      <c r="E1800">
        <v>2023</v>
      </c>
      <c r="F1800" s="1" t="s">
        <v>3030</v>
      </c>
      <c r="G1800" s="1" t="s">
        <v>3031</v>
      </c>
      <c r="H1800" s="1" t="s">
        <v>345</v>
      </c>
      <c r="I1800" s="1" t="s">
        <v>346</v>
      </c>
      <c r="J1800" s="1" t="s">
        <v>20</v>
      </c>
      <c r="K1800" s="3">
        <v>38.200000000000003</v>
      </c>
      <c r="L1800">
        <v>3</v>
      </c>
      <c r="M1800" s="3">
        <v>114.6</v>
      </c>
      <c r="N1800" s="1" t="s">
        <v>6669</v>
      </c>
      <c r="O1800" s="1" t="s">
        <v>95</v>
      </c>
    </row>
    <row r="1801" spans="1:15" x14ac:dyDescent="0.3">
      <c r="A1801" s="1" t="s">
        <v>5088</v>
      </c>
      <c r="B1801" s="2">
        <v>45135</v>
      </c>
      <c r="C1801" s="1" t="s">
        <v>6668</v>
      </c>
      <c r="D1801" s="1" t="s">
        <v>32</v>
      </c>
      <c r="E1801">
        <v>2023</v>
      </c>
      <c r="F1801" s="1" t="s">
        <v>5089</v>
      </c>
      <c r="G1801" s="1" t="s">
        <v>5090</v>
      </c>
      <c r="H1801" s="1" t="s">
        <v>1806</v>
      </c>
      <c r="I1801" s="1" t="s">
        <v>5091</v>
      </c>
      <c r="J1801" s="1" t="s">
        <v>70</v>
      </c>
      <c r="K1801" s="3">
        <v>19.3</v>
      </c>
      <c r="L1801">
        <v>5</v>
      </c>
      <c r="M1801" s="3">
        <v>96.5</v>
      </c>
      <c r="N1801" s="1" t="s">
        <v>6669</v>
      </c>
      <c r="O1801" s="1" t="s">
        <v>193</v>
      </c>
    </row>
    <row r="1802" spans="1:15" x14ac:dyDescent="0.3">
      <c r="A1802" s="1" t="s">
        <v>5092</v>
      </c>
      <c r="B1802" s="2">
        <v>44931</v>
      </c>
      <c r="C1802" s="1" t="s">
        <v>6672</v>
      </c>
      <c r="D1802" s="1" t="s">
        <v>210</v>
      </c>
      <c r="E1802">
        <v>2023</v>
      </c>
      <c r="F1802" s="1" t="s">
        <v>859</v>
      </c>
      <c r="G1802" s="1" t="s">
        <v>860</v>
      </c>
      <c r="H1802" s="1" t="s">
        <v>3204</v>
      </c>
      <c r="I1802" s="1" t="s">
        <v>3205</v>
      </c>
      <c r="J1802" s="1" t="s">
        <v>20</v>
      </c>
      <c r="K1802" s="3">
        <v>21.31</v>
      </c>
      <c r="L1802">
        <v>1</v>
      </c>
      <c r="M1802" s="3">
        <v>21.31</v>
      </c>
      <c r="N1802" s="1" t="s">
        <v>29</v>
      </c>
      <c r="O1802" s="1" t="s">
        <v>30</v>
      </c>
    </row>
    <row r="1803" spans="1:15" x14ac:dyDescent="0.3">
      <c r="A1803" s="1" t="s">
        <v>5093</v>
      </c>
      <c r="B1803" s="2">
        <v>45237</v>
      </c>
      <c r="C1803" s="1" t="s">
        <v>6671</v>
      </c>
      <c r="D1803" s="1" t="s">
        <v>54</v>
      </c>
      <c r="E1803">
        <v>2023</v>
      </c>
      <c r="F1803" s="1" t="s">
        <v>854</v>
      </c>
      <c r="G1803" s="1" t="s">
        <v>855</v>
      </c>
      <c r="H1803" s="1" t="s">
        <v>950</v>
      </c>
      <c r="I1803" s="1" t="s">
        <v>4931</v>
      </c>
      <c r="J1803" s="1" t="s">
        <v>51</v>
      </c>
      <c r="K1803" s="3">
        <v>30.76</v>
      </c>
      <c r="L1803">
        <v>3</v>
      </c>
      <c r="M1803" s="3">
        <v>92.28</v>
      </c>
      <c r="N1803" s="1" t="s">
        <v>88</v>
      </c>
      <c r="O1803" s="1" t="s">
        <v>37</v>
      </c>
    </row>
    <row r="1804" spans="1:15" x14ac:dyDescent="0.3">
      <c r="A1804" s="1" t="s">
        <v>5094</v>
      </c>
      <c r="B1804" s="2">
        <v>45504</v>
      </c>
      <c r="C1804" s="1" t="s">
        <v>6670</v>
      </c>
      <c r="D1804" s="1" t="s">
        <v>32</v>
      </c>
      <c r="E1804">
        <v>2024</v>
      </c>
      <c r="F1804" s="1" t="s">
        <v>2848</v>
      </c>
      <c r="G1804" s="1" t="s">
        <v>2849</v>
      </c>
      <c r="H1804" s="1" t="s">
        <v>337</v>
      </c>
      <c r="I1804" s="1" t="s">
        <v>3969</v>
      </c>
      <c r="J1804" s="1" t="s">
        <v>87</v>
      </c>
      <c r="K1804" s="3">
        <v>39.19</v>
      </c>
      <c r="L1804">
        <v>2</v>
      </c>
      <c r="M1804" s="3">
        <v>78.38</v>
      </c>
      <c r="N1804" s="1" t="s">
        <v>21</v>
      </c>
      <c r="O1804" s="1" t="s">
        <v>37</v>
      </c>
    </row>
    <row r="1805" spans="1:15" x14ac:dyDescent="0.3">
      <c r="A1805" s="1" t="s">
        <v>5095</v>
      </c>
      <c r="B1805" s="2">
        <v>45444</v>
      </c>
      <c r="C1805" s="1" t="s">
        <v>6673</v>
      </c>
      <c r="D1805" s="1" t="s">
        <v>24</v>
      </c>
      <c r="E1805">
        <v>2024</v>
      </c>
      <c r="F1805" s="1" t="s">
        <v>2123</v>
      </c>
      <c r="G1805" s="1" t="s">
        <v>5096</v>
      </c>
      <c r="H1805" s="1" t="s">
        <v>2110</v>
      </c>
      <c r="I1805" s="1" t="s">
        <v>5097</v>
      </c>
      <c r="J1805" s="1" t="s">
        <v>87</v>
      </c>
      <c r="K1805" s="3">
        <v>6.01</v>
      </c>
      <c r="L1805">
        <v>2</v>
      </c>
      <c r="M1805" s="3">
        <v>12.02</v>
      </c>
      <c r="N1805" s="1" t="s">
        <v>6669</v>
      </c>
      <c r="O1805" s="1" t="s">
        <v>52</v>
      </c>
    </row>
    <row r="1806" spans="1:15" x14ac:dyDescent="0.3">
      <c r="A1806" s="1" t="s">
        <v>5099</v>
      </c>
      <c r="B1806" s="2">
        <v>45700</v>
      </c>
      <c r="C1806" s="1" t="s">
        <v>6670</v>
      </c>
      <c r="D1806" s="1" t="s">
        <v>39</v>
      </c>
      <c r="E1806">
        <v>2025</v>
      </c>
      <c r="F1806" s="1" t="s">
        <v>139</v>
      </c>
      <c r="G1806" s="1" t="s">
        <v>4489</v>
      </c>
      <c r="H1806" s="1" t="s">
        <v>416</v>
      </c>
      <c r="I1806" s="1" t="s">
        <v>3411</v>
      </c>
      <c r="J1806" s="1" t="s">
        <v>51</v>
      </c>
      <c r="K1806" s="3">
        <v>35.9</v>
      </c>
      <c r="L1806">
        <v>4</v>
      </c>
      <c r="M1806" s="3">
        <v>143.6</v>
      </c>
      <c r="N1806" s="1" t="s">
        <v>6669</v>
      </c>
      <c r="O1806" s="1" t="s">
        <v>95</v>
      </c>
    </row>
    <row r="1807" spans="1:15" x14ac:dyDescent="0.3">
      <c r="A1807" s="1" t="s">
        <v>5100</v>
      </c>
      <c r="B1807" s="2">
        <v>45236</v>
      </c>
      <c r="C1807" s="1" t="s">
        <v>6667</v>
      </c>
      <c r="D1807" s="1" t="s">
        <v>54</v>
      </c>
      <c r="E1807">
        <v>2023</v>
      </c>
      <c r="F1807" s="1" t="s">
        <v>2799</v>
      </c>
      <c r="G1807" s="1" t="s">
        <v>2800</v>
      </c>
      <c r="H1807" s="1" t="s">
        <v>3179</v>
      </c>
      <c r="I1807" s="1" t="s">
        <v>4406</v>
      </c>
      <c r="J1807" s="1" t="s">
        <v>70</v>
      </c>
      <c r="K1807" s="3">
        <v>31.1</v>
      </c>
      <c r="L1807">
        <v>4</v>
      </c>
      <c r="M1807" s="3">
        <v>124.4</v>
      </c>
      <c r="N1807" s="1" t="s">
        <v>21</v>
      </c>
      <c r="O1807" s="1" t="s">
        <v>30</v>
      </c>
    </row>
    <row r="1808" spans="1:15" x14ac:dyDescent="0.3">
      <c r="A1808" s="1" t="s">
        <v>5101</v>
      </c>
      <c r="B1808" s="2">
        <v>45311</v>
      </c>
      <c r="C1808" s="1" t="s">
        <v>6673</v>
      </c>
      <c r="D1808" s="1" t="s">
        <v>210</v>
      </c>
      <c r="E1808">
        <v>2024</v>
      </c>
      <c r="F1808" s="1" t="s">
        <v>1048</v>
      </c>
      <c r="G1808" s="1" t="s">
        <v>1049</v>
      </c>
      <c r="H1808" s="1" t="s">
        <v>5102</v>
      </c>
      <c r="I1808" s="1" t="s">
        <v>5103</v>
      </c>
      <c r="J1808" s="1" t="s">
        <v>87</v>
      </c>
      <c r="K1808" s="3">
        <v>17.3</v>
      </c>
      <c r="L1808">
        <v>1</v>
      </c>
      <c r="M1808" s="3">
        <v>17.3</v>
      </c>
      <c r="N1808" s="1" t="s">
        <v>21</v>
      </c>
      <c r="O1808" s="1" t="s">
        <v>193</v>
      </c>
    </row>
    <row r="1809" spans="1:15" x14ac:dyDescent="0.3">
      <c r="A1809" s="1" t="s">
        <v>5104</v>
      </c>
      <c r="B1809" s="2">
        <v>45171</v>
      </c>
      <c r="C1809" s="1" t="s">
        <v>6673</v>
      </c>
      <c r="D1809" s="1" t="s">
        <v>60</v>
      </c>
      <c r="E1809">
        <v>2023</v>
      </c>
      <c r="F1809" s="1" t="s">
        <v>3523</v>
      </c>
      <c r="G1809" s="1" t="s">
        <v>5004</v>
      </c>
      <c r="H1809" s="1" t="s">
        <v>1685</v>
      </c>
      <c r="I1809" s="1" t="s">
        <v>1686</v>
      </c>
      <c r="J1809" s="1" t="s">
        <v>87</v>
      </c>
      <c r="K1809" s="3">
        <v>18</v>
      </c>
      <c r="L1809">
        <v>1</v>
      </c>
      <c r="M1809" s="3">
        <v>18</v>
      </c>
      <c r="N1809" s="1" t="s">
        <v>21</v>
      </c>
      <c r="O1809" s="1" t="s">
        <v>193</v>
      </c>
    </row>
    <row r="1810" spans="1:15" x14ac:dyDescent="0.3">
      <c r="A1810" s="1" t="s">
        <v>5105</v>
      </c>
      <c r="B1810" s="2">
        <v>45583</v>
      </c>
      <c r="C1810" s="1" t="s">
        <v>6668</v>
      </c>
      <c r="D1810" s="1" t="s">
        <v>133</v>
      </c>
      <c r="E1810">
        <v>2024</v>
      </c>
      <c r="F1810" s="1" t="s">
        <v>1317</v>
      </c>
      <c r="G1810" s="1" t="s">
        <v>1318</v>
      </c>
      <c r="H1810" s="1" t="s">
        <v>4153</v>
      </c>
      <c r="I1810" s="1" t="s">
        <v>4154</v>
      </c>
      <c r="J1810" s="1" t="s">
        <v>20</v>
      </c>
      <c r="K1810" s="3">
        <v>50.56</v>
      </c>
      <c r="L1810">
        <v>3</v>
      </c>
      <c r="M1810" s="3">
        <v>151.68</v>
      </c>
      <c r="N1810" s="1" t="s">
        <v>29</v>
      </c>
      <c r="O1810" s="1" t="s">
        <v>95</v>
      </c>
    </row>
    <row r="1811" spans="1:15" x14ac:dyDescent="0.3">
      <c r="A1811" s="1" t="s">
        <v>5106</v>
      </c>
      <c r="B1811" s="2">
        <v>45636</v>
      </c>
      <c r="C1811" s="1" t="s">
        <v>6671</v>
      </c>
      <c r="D1811" s="1" t="s">
        <v>107</v>
      </c>
      <c r="E1811">
        <v>2024</v>
      </c>
      <c r="F1811" s="1" t="s">
        <v>2006</v>
      </c>
      <c r="G1811" s="1" t="s">
        <v>2007</v>
      </c>
      <c r="H1811" s="1" t="s">
        <v>593</v>
      </c>
      <c r="I1811" s="1" t="s">
        <v>594</v>
      </c>
      <c r="J1811" s="1" t="s">
        <v>51</v>
      </c>
      <c r="K1811" s="3">
        <v>32.32</v>
      </c>
      <c r="L1811">
        <v>2</v>
      </c>
      <c r="M1811" s="3">
        <v>64.64</v>
      </c>
      <c r="N1811" s="1" t="s">
        <v>6669</v>
      </c>
      <c r="O1811" s="1" t="s">
        <v>44</v>
      </c>
    </row>
    <row r="1812" spans="1:15" x14ac:dyDescent="0.3">
      <c r="A1812" s="1" t="s">
        <v>5107</v>
      </c>
      <c r="B1812" s="2">
        <v>45561</v>
      </c>
      <c r="C1812" s="1" t="s">
        <v>6672</v>
      </c>
      <c r="D1812" s="1" t="s">
        <v>60</v>
      </c>
      <c r="E1812">
        <v>2024</v>
      </c>
      <c r="F1812" s="1" t="s">
        <v>5108</v>
      </c>
      <c r="G1812" s="1" t="s">
        <v>5109</v>
      </c>
      <c r="H1812" s="1" t="s">
        <v>1707</v>
      </c>
      <c r="I1812" s="1" t="s">
        <v>5110</v>
      </c>
      <c r="J1812" s="1" t="s">
        <v>51</v>
      </c>
      <c r="K1812" s="3">
        <v>16.420000000000002</v>
      </c>
      <c r="L1812">
        <v>1</v>
      </c>
      <c r="M1812" s="3">
        <v>16.420000000000002</v>
      </c>
      <c r="N1812" s="1" t="s">
        <v>6669</v>
      </c>
      <c r="O1812" s="1" t="s">
        <v>193</v>
      </c>
    </row>
    <row r="1813" spans="1:15" x14ac:dyDescent="0.3">
      <c r="A1813" s="1" t="s">
        <v>5111</v>
      </c>
      <c r="B1813" s="2">
        <v>45099</v>
      </c>
      <c r="C1813" s="1" t="s">
        <v>6672</v>
      </c>
      <c r="D1813" s="1" t="s">
        <v>24</v>
      </c>
      <c r="E1813">
        <v>2023</v>
      </c>
      <c r="F1813" s="1" t="s">
        <v>794</v>
      </c>
      <c r="G1813" s="1" t="s">
        <v>4913</v>
      </c>
      <c r="H1813" s="1" t="s">
        <v>3747</v>
      </c>
      <c r="I1813" s="1" t="s">
        <v>4959</v>
      </c>
      <c r="J1813" s="1" t="s">
        <v>20</v>
      </c>
      <c r="K1813" s="3">
        <v>34.07</v>
      </c>
      <c r="L1813">
        <v>5</v>
      </c>
      <c r="M1813" s="3">
        <v>170.35</v>
      </c>
      <c r="N1813" s="1" t="s">
        <v>29</v>
      </c>
      <c r="O1813" s="1" t="s">
        <v>22</v>
      </c>
    </row>
    <row r="1814" spans="1:15" x14ac:dyDescent="0.3">
      <c r="A1814" s="1" t="s">
        <v>5112</v>
      </c>
      <c r="B1814" s="2">
        <v>45643</v>
      </c>
      <c r="C1814" s="1" t="s">
        <v>6671</v>
      </c>
      <c r="D1814" s="1" t="s">
        <v>107</v>
      </c>
      <c r="E1814">
        <v>2024</v>
      </c>
      <c r="F1814" s="1" t="s">
        <v>2838</v>
      </c>
      <c r="G1814" s="1" t="s">
        <v>5113</v>
      </c>
      <c r="H1814" s="1" t="s">
        <v>932</v>
      </c>
      <c r="I1814" s="1" t="s">
        <v>2998</v>
      </c>
      <c r="J1814" s="1" t="s">
        <v>87</v>
      </c>
      <c r="K1814" s="3">
        <v>44.47</v>
      </c>
      <c r="L1814">
        <v>3</v>
      </c>
      <c r="M1814" s="3">
        <v>133.41</v>
      </c>
      <c r="N1814" s="1" t="s">
        <v>21</v>
      </c>
      <c r="O1814" s="1" t="s">
        <v>52</v>
      </c>
    </row>
    <row r="1815" spans="1:15" x14ac:dyDescent="0.3">
      <c r="A1815" s="1" t="s">
        <v>5114</v>
      </c>
      <c r="B1815" s="2">
        <v>44804</v>
      </c>
      <c r="C1815" s="1" t="s">
        <v>6670</v>
      </c>
      <c r="D1815" s="1" t="s">
        <v>90</v>
      </c>
      <c r="E1815">
        <v>2022</v>
      </c>
      <c r="F1815" s="1" t="s">
        <v>5115</v>
      </c>
      <c r="G1815" s="1" t="s">
        <v>5116</v>
      </c>
      <c r="H1815" s="1" t="s">
        <v>1602</v>
      </c>
      <c r="I1815" s="1" t="s">
        <v>1740</v>
      </c>
      <c r="J1815" s="1" t="s">
        <v>20</v>
      </c>
      <c r="K1815" s="3">
        <v>22.38</v>
      </c>
      <c r="L1815">
        <v>1</v>
      </c>
      <c r="M1815" s="3">
        <v>22.38</v>
      </c>
      <c r="N1815" s="1" t="s">
        <v>21</v>
      </c>
      <c r="O1815" s="1" t="s">
        <v>95</v>
      </c>
    </row>
    <row r="1816" spans="1:15" x14ac:dyDescent="0.3">
      <c r="A1816" s="1" t="s">
        <v>5117</v>
      </c>
      <c r="B1816" s="2">
        <v>45516</v>
      </c>
      <c r="C1816" s="1" t="s">
        <v>6667</v>
      </c>
      <c r="D1816" s="1" t="s">
        <v>90</v>
      </c>
      <c r="E1816">
        <v>2024</v>
      </c>
      <c r="F1816" s="1" t="s">
        <v>3109</v>
      </c>
      <c r="G1816" s="1" t="s">
        <v>3110</v>
      </c>
      <c r="H1816" s="1" t="s">
        <v>4054</v>
      </c>
      <c r="I1816" s="1" t="s">
        <v>5118</v>
      </c>
      <c r="J1816" s="1" t="s">
        <v>70</v>
      </c>
      <c r="K1816" s="3">
        <v>5.7</v>
      </c>
      <c r="L1816">
        <v>3</v>
      </c>
      <c r="M1816" s="3">
        <v>17.100000000000001</v>
      </c>
      <c r="N1816" s="1" t="s">
        <v>21</v>
      </c>
      <c r="O1816" s="1" t="s">
        <v>52</v>
      </c>
    </row>
    <row r="1817" spans="1:15" x14ac:dyDescent="0.3">
      <c r="A1817" s="1" t="s">
        <v>5119</v>
      </c>
      <c r="B1817" s="2">
        <v>45615</v>
      </c>
      <c r="C1817" s="1" t="s">
        <v>6671</v>
      </c>
      <c r="D1817" s="1" t="s">
        <v>54</v>
      </c>
      <c r="E1817">
        <v>2024</v>
      </c>
      <c r="F1817" s="1" t="s">
        <v>2875</v>
      </c>
      <c r="G1817" s="1" t="s">
        <v>4791</v>
      </c>
      <c r="H1817" s="1" t="s">
        <v>2742</v>
      </c>
      <c r="I1817" s="1" t="s">
        <v>2743</v>
      </c>
      <c r="J1817" s="1" t="s">
        <v>51</v>
      </c>
      <c r="K1817" s="3">
        <v>41.8</v>
      </c>
      <c r="L1817">
        <v>3</v>
      </c>
      <c r="M1817" s="3">
        <v>125.4</v>
      </c>
      <c r="N1817" s="1" t="s">
        <v>6669</v>
      </c>
      <c r="O1817" s="1" t="s">
        <v>22</v>
      </c>
    </row>
    <row r="1818" spans="1:15" x14ac:dyDescent="0.3">
      <c r="A1818" s="1" t="s">
        <v>5120</v>
      </c>
      <c r="B1818" s="2">
        <v>45330</v>
      </c>
      <c r="C1818" s="1" t="s">
        <v>6672</v>
      </c>
      <c r="D1818" s="1" t="s">
        <v>39</v>
      </c>
      <c r="E1818">
        <v>2024</v>
      </c>
      <c r="F1818" s="1" t="s">
        <v>5121</v>
      </c>
      <c r="G1818" s="1" t="s">
        <v>5122</v>
      </c>
      <c r="H1818" s="1" t="s">
        <v>1541</v>
      </c>
      <c r="I1818" s="1" t="s">
        <v>1542</v>
      </c>
      <c r="J1818" s="1" t="s">
        <v>87</v>
      </c>
      <c r="K1818" s="3">
        <v>30.03</v>
      </c>
      <c r="L1818">
        <v>1</v>
      </c>
      <c r="M1818" s="3">
        <v>30.03</v>
      </c>
      <c r="N1818" s="1" t="s">
        <v>6669</v>
      </c>
      <c r="O1818" s="1" t="s">
        <v>37</v>
      </c>
    </row>
    <row r="1819" spans="1:15" x14ac:dyDescent="0.3">
      <c r="A1819" s="1" t="s">
        <v>5123</v>
      </c>
      <c r="B1819" s="2">
        <v>44994</v>
      </c>
      <c r="C1819" s="1" t="s">
        <v>6672</v>
      </c>
      <c r="D1819" s="1" t="s">
        <v>15</v>
      </c>
      <c r="E1819">
        <v>2023</v>
      </c>
      <c r="F1819" s="1" t="s">
        <v>3103</v>
      </c>
      <c r="G1819" s="1" t="s">
        <v>3104</v>
      </c>
      <c r="H1819" s="1" t="s">
        <v>3172</v>
      </c>
      <c r="I1819" s="1" t="s">
        <v>3173</v>
      </c>
      <c r="J1819" s="1" t="s">
        <v>20</v>
      </c>
      <c r="K1819" s="3">
        <v>9.99</v>
      </c>
      <c r="L1819">
        <v>4</v>
      </c>
      <c r="M1819" s="3">
        <v>39.96</v>
      </c>
      <c r="N1819" s="1" t="s">
        <v>6669</v>
      </c>
      <c r="O1819" s="1" t="s">
        <v>30</v>
      </c>
    </row>
    <row r="1820" spans="1:15" x14ac:dyDescent="0.3">
      <c r="A1820" s="1" t="s">
        <v>5124</v>
      </c>
      <c r="B1820" s="2">
        <v>45626</v>
      </c>
      <c r="C1820" s="1" t="s">
        <v>6673</v>
      </c>
      <c r="D1820" s="1" t="s">
        <v>54</v>
      </c>
      <c r="E1820">
        <v>2024</v>
      </c>
      <c r="F1820" s="1" t="s">
        <v>5125</v>
      </c>
      <c r="G1820" s="1" t="s">
        <v>5126</v>
      </c>
      <c r="H1820" s="1" t="s">
        <v>678</v>
      </c>
      <c r="I1820" s="1" t="s">
        <v>2599</v>
      </c>
      <c r="J1820" s="1" t="s">
        <v>51</v>
      </c>
      <c r="K1820" s="3">
        <v>8.76</v>
      </c>
      <c r="L1820">
        <v>5</v>
      </c>
      <c r="M1820" s="3">
        <v>43.8</v>
      </c>
      <c r="N1820" s="1" t="s">
        <v>88</v>
      </c>
      <c r="O1820" s="1" t="s">
        <v>193</v>
      </c>
    </row>
    <row r="1821" spans="1:15" x14ac:dyDescent="0.3">
      <c r="A1821" s="1" t="s">
        <v>5127</v>
      </c>
      <c r="B1821" s="2">
        <v>44818</v>
      </c>
      <c r="C1821" s="1" t="s">
        <v>6670</v>
      </c>
      <c r="D1821" s="1" t="s">
        <v>60</v>
      </c>
      <c r="E1821">
        <v>2022</v>
      </c>
      <c r="F1821" s="1" t="s">
        <v>3030</v>
      </c>
      <c r="G1821" s="1" t="s">
        <v>3031</v>
      </c>
      <c r="H1821" s="1" t="s">
        <v>1130</v>
      </c>
      <c r="I1821" s="1" t="s">
        <v>5128</v>
      </c>
      <c r="J1821" s="1" t="s">
        <v>70</v>
      </c>
      <c r="K1821" s="3">
        <v>25.7</v>
      </c>
      <c r="L1821">
        <v>5</v>
      </c>
      <c r="M1821" s="3">
        <v>128.5</v>
      </c>
      <c r="N1821" s="1" t="s">
        <v>6669</v>
      </c>
      <c r="O1821" s="1" t="s">
        <v>22</v>
      </c>
    </row>
    <row r="1822" spans="1:15" x14ac:dyDescent="0.3">
      <c r="A1822" s="1" t="s">
        <v>5129</v>
      </c>
      <c r="B1822" s="2">
        <v>45308</v>
      </c>
      <c r="C1822" s="1" t="s">
        <v>6670</v>
      </c>
      <c r="D1822" s="1" t="s">
        <v>210</v>
      </c>
      <c r="E1822">
        <v>2024</v>
      </c>
      <c r="F1822" s="1" t="s">
        <v>1035</v>
      </c>
      <c r="G1822" s="1" t="s">
        <v>5130</v>
      </c>
      <c r="H1822" s="1" t="s">
        <v>3346</v>
      </c>
      <c r="I1822" s="1" t="s">
        <v>5131</v>
      </c>
      <c r="J1822" s="1" t="s">
        <v>70</v>
      </c>
      <c r="K1822" s="3">
        <v>44.97</v>
      </c>
      <c r="L1822">
        <v>2</v>
      </c>
      <c r="M1822" s="3">
        <v>89.94</v>
      </c>
      <c r="N1822" s="1" t="s">
        <v>29</v>
      </c>
      <c r="O1822" s="1" t="s">
        <v>44</v>
      </c>
    </row>
    <row r="1823" spans="1:15" x14ac:dyDescent="0.3">
      <c r="A1823" s="1" t="s">
        <v>5132</v>
      </c>
      <c r="B1823" s="2">
        <v>45463</v>
      </c>
      <c r="C1823" s="1" t="s">
        <v>6672</v>
      </c>
      <c r="D1823" s="1" t="s">
        <v>24</v>
      </c>
      <c r="E1823">
        <v>2024</v>
      </c>
      <c r="F1823" s="1" t="s">
        <v>715</v>
      </c>
      <c r="G1823" s="1" t="s">
        <v>716</v>
      </c>
      <c r="H1823" s="1" t="s">
        <v>2650</v>
      </c>
      <c r="I1823" s="1" t="s">
        <v>3822</v>
      </c>
      <c r="J1823" s="1" t="s">
        <v>70</v>
      </c>
      <c r="K1823" s="3">
        <v>55</v>
      </c>
      <c r="L1823">
        <v>2</v>
      </c>
      <c r="M1823" s="3">
        <v>110</v>
      </c>
      <c r="N1823" s="1" t="s">
        <v>6669</v>
      </c>
      <c r="O1823" s="1" t="s">
        <v>30</v>
      </c>
    </row>
    <row r="1824" spans="1:15" x14ac:dyDescent="0.3">
      <c r="A1824" s="1" t="s">
        <v>5133</v>
      </c>
      <c r="B1824" s="2">
        <v>45046</v>
      </c>
      <c r="C1824" s="1" t="s">
        <v>6666</v>
      </c>
      <c r="D1824" s="1" t="s">
        <v>82</v>
      </c>
      <c r="E1824">
        <v>2023</v>
      </c>
      <c r="F1824" s="1" t="s">
        <v>3523</v>
      </c>
      <c r="G1824" s="1" t="s">
        <v>3524</v>
      </c>
      <c r="H1824" s="1" t="s">
        <v>426</v>
      </c>
      <c r="I1824" s="1" t="s">
        <v>5134</v>
      </c>
      <c r="J1824" s="1" t="s">
        <v>51</v>
      </c>
      <c r="K1824" s="3">
        <v>11.52</v>
      </c>
      <c r="L1824">
        <v>5</v>
      </c>
      <c r="M1824" s="3">
        <v>57.6</v>
      </c>
      <c r="N1824" s="1" t="s">
        <v>6669</v>
      </c>
      <c r="O1824" s="1" t="s">
        <v>52</v>
      </c>
    </row>
    <row r="1825" spans="1:15" x14ac:dyDescent="0.3">
      <c r="A1825" s="1" t="s">
        <v>5135</v>
      </c>
      <c r="B1825" s="2">
        <v>45477</v>
      </c>
      <c r="C1825" s="1" t="s">
        <v>6672</v>
      </c>
      <c r="D1825" s="1" t="s">
        <v>32</v>
      </c>
      <c r="E1825">
        <v>2024</v>
      </c>
      <c r="F1825" s="1" t="s">
        <v>2833</v>
      </c>
      <c r="G1825" s="1" t="s">
        <v>2834</v>
      </c>
      <c r="H1825" s="1" t="s">
        <v>936</v>
      </c>
      <c r="I1825" s="1" t="s">
        <v>937</v>
      </c>
      <c r="J1825" s="1" t="s">
        <v>51</v>
      </c>
      <c r="K1825" s="3">
        <v>23.16</v>
      </c>
      <c r="L1825">
        <v>4</v>
      </c>
      <c r="M1825" s="3">
        <v>92.64</v>
      </c>
      <c r="N1825" s="1" t="s">
        <v>21</v>
      </c>
      <c r="O1825" s="1" t="s">
        <v>37</v>
      </c>
    </row>
    <row r="1826" spans="1:15" x14ac:dyDescent="0.3">
      <c r="A1826" s="1" t="s">
        <v>5136</v>
      </c>
      <c r="B1826" s="2">
        <v>45092</v>
      </c>
      <c r="C1826" s="1" t="s">
        <v>6672</v>
      </c>
      <c r="D1826" s="1" t="s">
        <v>24</v>
      </c>
      <c r="E1826">
        <v>2023</v>
      </c>
      <c r="F1826" s="1" t="s">
        <v>2180</v>
      </c>
      <c r="G1826" s="1" t="s">
        <v>2181</v>
      </c>
      <c r="H1826" s="1" t="s">
        <v>883</v>
      </c>
      <c r="I1826" s="1" t="s">
        <v>884</v>
      </c>
      <c r="J1826" s="1" t="s">
        <v>20</v>
      </c>
      <c r="K1826" s="3">
        <v>18.399999999999999</v>
      </c>
      <c r="L1826">
        <v>5</v>
      </c>
      <c r="M1826" s="3">
        <v>92</v>
      </c>
      <c r="N1826" s="1" t="s">
        <v>21</v>
      </c>
      <c r="O1826" s="1" t="s">
        <v>52</v>
      </c>
    </row>
    <row r="1827" spans="1:15" x14ac:dyDescent="0.3">
      <c r="A1827" s="1" t="s">
        <v>5137</v>
      </c>
      <c r="B1827" s="2">
        <v>45137</v>
      </c>
      <c r="C1827" s="1" t="s">
        <v>6666</v>
      </c>
      <c r="D1827" s="1" t="s">
        <v>32</v>
      </c>
      <c r="E1827">
        <v>2023</v>
      </c>
      <c r="F1827" s="1" t="s">
        <v>3706</v>
      </c>
      <c r="G1827" s="1" t="s">
        <v>5138</v>
      </c>
      <c r="H1827" s="1" t="s">
        <v>5139</v>
      </c>
      <c r="I1827" s="1" t="s">
        <v>5140</v>
      </c>
      <c r="J1827" s="1" t="s">
        <v>20</v>
      </c>
      <c r="K1827" s="3">
        <v>13.3</v>
      </c>
      <c r="L1827">
        <v>2</v>
      </c>
      <c r="M1827" s="3">
        <v>26.6</v>
      </c>
      <c r="N1827" s="1" t="s">
        <v>29</v>
      </c>
      <c r="O1827" s="1" t="s">
        <v>193</v>
      </c>
    </row>
    <row r="1828" spans="1:15" x14ac:dyDescent="0.3">
      <c r="A1828" s="1" t="s">
        <v>5141</v>
      </c>
      <c r="B1828" s="2">
        <v>45645</v>
      </c>
      <c r="C1828" s="1" t="s">
        <v>6672</v>
      </c>
      <c r="D1828" s="1" t="s">
        <v>107</v>
      </c>
      <c r="E1828">
        <v>2024</v>
      </c>
      <c r="F1828" s="1" t="s">
        <v>3480</v>
      </c>
      <c r="G1828" s="1" t="s">
        <v>3481</v>
      </c>
      <c r="H1828" s="1" t="s">
        <v>1205</v>
      </c>
      <c r="I1828" s="1" t="s">
        <v>4786</v>
      </c>
      <c r="J1828" s="1" t="s">
        <v>70</v>
      </c>
      <c r="K1828" s="3">
        <v>21.04</v>
      </c>
      <c r="L1828">
        <v>3</v>
      </c>
      <c r="M1828" s="3">
        <v>63.12</v>
      </c>
      <c r="N1828" s="1" t="s">
        <v>6669</v>
      </c>
      <c r="O1828" s="1" t="s">
        <v>44</v>
      </c>
    </row>
    <row r="1829" spans="1:15" x14ac:dyDescent="0.3">
      <c r="A1829" s="1" t="s">
        <v>5142</v>
      </c>
      <c r="B1829" s="2">
        <v>45153</v>
      </c>
      <c r="C1829" s="1" t="s">
        <v>6671</v>
      </c>
      <c r="D1829" s="1" t="s">
        <v>90</v>
      </c>
      <c r="E1829">
        <v>2023</v>
      </c>
      <c r="F1829" s="1" t="s">
        <v>2422</v>
      </c>
      <c r="G1829" s="1" t="s">
        <v>4561</v>
      </c>
      <c r="H1829" s="1" t="s">
        <v>660</v>
      </c>
      <c r="I1829" s="1" t="s">
        <v>661</v>
      </c>
      <c r="J1829" s="1" t="s">
        <v>20</v>
      </c>
      <c r="K1829" s="3">
        <v>39.74</v>
      </c>
      <c r="L1829">
        <v>4</v>
      </c>
      <c r="M1829" s="3">
        <v>158.96</v>
      </c>
      <c r="N1829" s="1" t="s">
        <v>21</v>
      </c>
      <c r="O1829" s="1" t="s">
        <v>193</v>
      </c>
    </row>
    <row r="1830" spans="1:15" x14ac:dyDescent="0.3">
      <c r="A1830" s="1" t="s">
        <v>5143</v>
      </c>
      <c r="B1830" s="2">
        <v>45317</v>
      </c>
      <c r="C1830" s="1" t="s">
        <v>6668</v>
      </c>
      <c r="D1830" s="1" t="s">
        <v>210</v>
      </c>
      <c r="E1830">
        <v>2024</v>
      </c>
      <c r="F1830" s="1" t="s">
        <v>873</v>
      </c>
      <c r="G1830" s="1" t="s">
        <v>874</v>
      </c>
      <c r="H1830" s="1" t="s">
        <v>2807</v>
      </c>
      <c r="I1830" s="1" t="s">
        <v>4788</v>
      </c>
      <c r="J1830" s="1" t="s">
        <v>70</v>
      </c>
      <c r="K1830" s="3">
        <v>11.74</v>
      </c>
      <c r="L1830">
        <v>1</v>
      </c>
      <c r="M1830" s="3">
        <v>11.74</v>
      </c>
      <c r="N1830" s="1" t="s">
        <v>88</v>
      </c>
      <c r="O1830" s="1" t="s">
        <v>30</v>
      </c>
    </row>
    <row r="1831" spans="1:15" x14ac:dyDescent="0.3">
      <c r="A1831" s="1" t="s">
        <v>5144</v>
      </c>
      <c r="B1831" s="2">
        <v>45309</v>
      </c>
      <c r="C1831" s="1" t="s">
        <v>6672</v>
      </c>
      <c r="D1831" s="1" t="s">
        <v>210</v>
      </c>
      <c r="E1831">
        <v>2024</v>
      </c>
      <c r="F1831" s="1" t="s">
        <v>921</v>
      </c>
      <c r="G1831" s="1" t="s">
        <v>2851</v>
      </c>
      <c r="H1831" s="1" t="s">
        <v>2535</v>
      </c>
      <c r="I1831" s="1" t="s">
        <v>2536</v>
      </c>
      <c r="J1831" s="1" t="s">
        <v>70</v>
      </c>
      <c r="K1831" s="3">
        <v>18.77</v>
      </c>
      <c r="L1831">
        <v>3</v>
      </c>
      <c r="M1831" s="3">
        <v>56.31</v>
      </c>
      <c r="N1831" s="1" t="s">
        <v>29</v>
      </c>
      <c r="O1831" s="1" t="s">
        <v>37</v>
      </c>
    </row>
    <row r="1832" spans="1:15" x14ac:dyDescent="0.3">
      <c r="A1832" s="1" t="s">
        <v>5145</v>
      </c>
      <c r="B1832" s="2">
        <v>45001</v>
      </c>
      <c r="C1832" s="1" t="s">
        <v>6672</v>
      </c>
      <c r="D1832" s="1" t="s">
        <v>15</v>
      </c>
      <c r="E1832">
        <v>2023</v>
      </c>
      <c r="F1832" s="1" t="s">
        <v>3207</v>
      </c>
      <c r="G1832" s="1" t="s">
        <v>3208</v>
      </c>
      <c r="H1832" s="1" t="s">
        <v>598</v>
      </c>
      <c r="I1832" s="1" t="s">
        <v>599</v>
      </c>
      <c r="J1832" s="1" t="s">
        <v>20</v>
      </c>
      <c r="K1832" s="3">
        <v>33.76</v>
      </c>
      <c r="L1832">
        <v>4</v>
      </c>
      <c r="M1832" s="3">
        <v>135.04</v>
      </c>
      <c r="N1832" s="1" t="s">
        <v>21</v>
      </c>
      <c r="O1832" s="1" t="s">
        <v>80</v>
      </c>
    </row>
    <row r="1833" spans="1:15" x14ac:dyDescent="0.3">
      <c r="A1833" s="1" t="s">
        <v>5146</v>
      </c>
      <c r="B1833" s="2">
        <v>45686</v>
      </c>
      <c r="C1833" s="1" t="s">
        <v>6670</v>
      </c>
      <c r="D1833" s="1" t="s">
        <v>210</v>
      </c>
      <c r="E1833">
        <v>2025</v>
      </c>
      <c r="F1833" s="1" t="s">
        <v>1002</v>
      </c>
      <c r="G1833" s="1" t="s">
        <v>1003</v>
      </c>
      <c r="H1833" s="1" t="s">
        <v>2349</v>
      </c>
      <c r="I1833" s="1" t="s">
        <v>2350</v>
      </c>
      <c r="J1833" s="1" t="s">
        <v>87</v>
      </c>
      <c r="K1833" s="3">
        <v>53.49</v>
      </c>
      <c r="L1833">
        <v>4</v>
      </c>
      <c r="M1833" s="3">
        <v>213.96</v>
      </c>
      <c r="N1833" s="1" t="s">
        <v>6669</v>
      </c>
      <c r="O1833" s="1" t="s">
        <v>80</v>
      </c>
    </row>
    <row r="1834" spans="1:15" x14ac:dyDescent="0.3">
      <c r="A1834" s="1" t="s">
        <v>5147</v>
      </c>
      <c r="B1834" s="2">
        <v>44946</v>
      </c>
      <c r="C1834" s="1" t="s">
        <v>6668</v>
      </c>
      <c r="D1834" s="1" t="s">
        <v>210</v>
      </c>
      <c r="E1834">
        <v>2023</v>
      </c>
      <c r="F1834" s="1" t="s">
        <v>4611</v>
      </c>
      <c r="G1834" s="1" t="s">
        <v>4612</v>
      </c>
      <c r="H1834" s="1" t="s">
        <v>5148</v>
      </c>
      <c r="I1834" s="1" t="s">
        <v>5149</v>
      </c>
      <c r="J1834" s="1" t="s">
        <v>70</v>
      </c>
      <c r="K1834" s="3">
        <v>8.8800000000000008</v>
      </c>
      <c r="L1834">
        <v>1</v>
      </c>
      <c r="M1834" s="3">
        <v>8.8800000000000008</v>
      </c>
      <c r="N1834" s="1" t="s">
        <v>6669</v>
      </c>
      <c r="O1834" s="1" t="s">
        <v>30</v>
      </c>
    </row>
    <row r="1835" spans="1:15" x14ac:dyDescent="0.3">
      <c r="A1835" s="1" t="s">
        <v>5150</v>
      </c>
      <c r="B1835" s="2">
        <v>45608</v>
      </c>
      <c r="C1835" s="1" t="s">
        <v>6671</v>
      </c>
      <c r="D1835" s="1" t="s">
        <v>54</v>
      </c>
      <c r="E1835">
        <v>2024</v>
      </c>
      <c r="F1835" s="1" t="s">
        <v>834</v>
      </c>
      <c r="G1835" s="1" t="s">
        <v>835</v>
      </c>
      <c r="H1835" s="1" t="s">
        <v>4338</v>
      </c>
      <c r="I1835" s="1" t="s">
        <v>4339</v>
      </c>
      <c r="J1835" s="1" t="s">
        <v>20</v>
      </c>
      <c r="K1835" s="3">
        <v>6.88</v>
      </c>
      <c r="L1835">
        <v>1</v>
      </c>
      <c r="M1835" s="3">
        <v>6.88</v>
      </c>
      <c r="N1835" s="1" t="s">
        <v>21</v>
      </c>
      <c r="O1835" s="1" t="s">
        <v>95</v>
      </c>
    </row>
    <row r="1836" spans="1:15" x14ac:dyDescent="0.3">
      <c r="A1836" s="1" t="s">
        <v>5151</v>
      </c>
      <c r="B1836" s="2">
        <v>45798</v>
      </c>
      <c r="C1836" s="1" t="s">
        <v>6670</v>
      </c>
      <c r="D1836" s="1" t="s">
        <v>46</v>
      </c>
      <c r="E1836">
        <v>2025</v>
      </c>
      <c r="F1836" s="1" t="s">
        <v>3177</v>
      </c>
      <c r="G1836" s="1" t="s">
        <v>3178</v>
      </c>
      <c r="H1836" s="1" t="s">
        <v>181</v>
      </c>
      <c r="I1836" s="1" t="s">
        <v>182</v>
      </c>
      <c r="J1836" s="1" t="s">
        <v>70</v>
      </c>
      <c r="K1836" s="3">
        <v>23.47</v>
      </c>
      <c r="L1836">
        <v>4</v>
      </c>
      <c r="M1836" s="3">
        <v>93.88</v>
      </c>
      <c r="N1836" s="1" t="s">
        <v>6669</v>
      </c>
      <c r="O1836" s="1" t="s">
        <v>22</v>
      </c>
    </row>
    <row r="1837" spans="1:15" x14ac:dyDescent="0.3">
      <c r="A1837" s="1" t="s">
        <v>5152</v>
      </c>
      <c r="B1837" s="2">
        <v>45361</v>
      </c>
      <c r="C1837" s="1" t="s">
        <v>6666</v>
      </c>
      <c r="D1837" s="1" t="s">
        <v>15</v>
      </c>
      <c r="E1837">
        <v>2024</v>
      </c>
      <c r="F1837" s="1" t="s">
        <v>834</v>
      </c>
      <c r="G1837" s="1" t="s">
        <v>835</v>
      </c>
      <c r="H1837" s="1" t="s">
        <v>3755</v>
      </c>
      <c r="I1837" s="1" t="s">
        <v>3756</v>
      </c>
      <c r="J1837" s="1" t="s">
        <v>20</v>
      </c>
      <c r="K1837" s="3">
        <v>17.46</v>
      </c>
      <c r="L1837">
        <v>2</v>
      </c>
      <c r="M1837" s="3">
        <v>34.92</v>
      </c>
      <c r="N1837" s="1" t="s">
        <v>21</v>
      </c>
      <c r="O1837" s="1" t="s">
        <v>44</v>
      </c>
    </row>
    <row r="1838" spans="1:15" x14ac:dyDescent="0.3">
      <c r="A1838" s="1" t="s">
        <v>5153</v>
      </c>
      <c r="B1838" s="2">
        <v>45572</v>
      </c>
      <c r="C1838" s="1" t="s">
        <v>6667</v>
      </c>
      <c r="D1838" s="1" t="s">
        <v>133</v>
      </c>
      <c r="E1838">
        <v>2024</v>
      </c>
      <c r="F1838" s="1" t="s">
        <v>2140</v>
      </c>
      <c r="G1838" s="1" t="s">
        <v>2141</v>
      </c>
      <c r="H1838" s="1" t="s">
        <v>4492</v>
      </c>
      <c r="I1838" s="1" t="s">
        <v>4493</v>
      </c>
      <c r="J1838" s="1" t="s">
        <v>20</v>
      </c>
      <c r="K1838" s="3">
        <v>40.82</v>
      </c>
      <c r="L1838">
        <v>3</v>
      </c>
      <c r="M1838" s="3">
        <v>122.46</v>
      </c>
      <c r="N1838" s="1" t="s">
        <v>6669</v>
      </c>
      <c r="O1838" s="1" t="s">
        <v>80</v>
      </c>
    </row>
    <row r="1839" spans="1:15" x14ac:dyDescent="0.3">
      <c r="A1839" s="1" t="s">
        <v>5154</v>
      </c>
      <c r="B1839" s="2">
        <v>45707</v>
      </c>
      <c r="C1839" s="1" t="s">
        <v>6670</v>
      </c>
      <c r="D1839" s="1" t="s">
        <v>39</v>
      </c>
      <c r="E1839">
        <v>2025</v>
      </c>
      <c r="F1839" s="1" t="s">
        <v>16</v>
      </c>
      <c r="G1839" s="1" t="s">
        <v>17</v>
      </c>
      <c r="H1839" s="1" t="s">
        <v>2003</v>
      </c>
      <c r="I1839" s="1" t="s">
        <v>2194</v>
      </c>
      <c r="J1839" s="1" t="s">
        <v>51</v>
      </c>
      <c r="K1839" s="3">
        <v>38.369999999999997</v>
      </c>
      <c r="L1839">
        <v>2</v>
      </c>
      <c r="M1839" s="3">
        <v>76.739999999999995</v>
      </c>
      <c r="N1839" s="1" t="s">
        <v>6669</v>
      </c>
      <c r="O1839" s="1" t="s">
        <v>37</v>
      </c>
    </row>
    <row r="1840" spans="1:15" x14ac:dyDescent="0.3">
      <c r="A1840" s="1" t="s">
        <v>5155</v>
      </c>
      <c r="B1840" s="2">
        <v>45118</v>
      </c>
      <c r="C1840" s="1" t="s">
        <v>6671</v>
      </c>
      <c r="D1840" s="1" t="s">
        <v>32</v>
      </c>
      <c r="E1840">
        <v>2023</v>
      </c>
      <c r="F1840" s="1" t="s">
        <v>1413</v>
      </c>
      <c r="G1840" s="1" t="s">
        <v>1414</v>
      </c>
      <c r="H1840" s="1" t="s">
        <v>355</v>
      </c>
      <c r="I1840" s="1" t="s">
        <v>2558</v>
      </c>
      <c r="J1840" s="1" t="s">
        <v>87</v>
      </c>
      <c r="K1840" s="3">
        <v>23.99</v>
      </c>
      <c r="L1840">
        <v>1</v>
      </c>
      <c r="M1840" s="3">
        <v>23.99</v>
      </c>
      <c r="N1840" s="1" t="s">
        <v>29</v>
      </c>
      <c r="O1840" s="1" t="s">
        <v>30</v>
      </c>
    </row>
    <row r="1841" spans="1:15" x14ac:dyDescent="0.3">
      <c r="A1841" s="1" t="s">
        <v>5156</v>
      </c>
      <c r="B1841" s="2">
        <v>45336</v>
      </c>
      <c r="C1841" s="1" t="s">
        <v>6670</v>
      </c>
      <c r="D1841" s="1" t="s">
        <v>39</v>
      </c>
      <c r="E1841">
        <v>2024</v>
      </c>
      <c r="F1841" s="1" t="s">
        <v>1106</v>
      </c>
      <c r="G1841" s="1" t="s">
        <v>1107</v>
      </c>
      <c r="H1841" s="1" t="s">
        <v>1806</v>
      </c>
      <c r="I1841" s="1" t="s">
        <v>1807</v>
      </c>
      <c r="J1841" s="1" t="s">
        <v>87</v>
      </c>
      <c r="K1841" s="3">
        <v>12.02</v>
      </c>
      <c r="L1841">
        <v>2</v>
      </c>
      <c r="M1841" s="3">
        <v>24.04</v>
      </c>
      <c r="N1841" s="1" t="s">
        <v>88</v>
      </c>
      <c r="O1841" s="1" t="s">
        <v>193</v>
      </c>
    </row>
    <row r="1842" spans="1:15" x14ac:dyDescent="0.3">
      <c r="A1842" s="1" t="s">
        <v>5157</v>
      </c>
      <c r="B1842" s="2">
        <v>45351</v>
      </c>
      <c r="C1842" s="1" t="s">
        <v>6672</v>
      </c>
      <c r="D1842" s="1" t="s">
        <v>39</v>
      </c>
      <c r="E1842">
        <v>2024</v>
      </c>
      <c r="F1842" s="1" t="s">
        <v>1932</v>
      </c>
      <c r="G1842" s="1" t="s">
        <v>2263</v>
      </c>
      <c r="H1842" s="1" t="s">
        <v>518</v>
      </c>
      <c r="I1842" s="1" t="s">
        <v>688</v>
      </c>
      <c r="J1842" s="1" t="s">
        <v>70</v>
      </c>
      <c r="K1842" s="3">
        <v>34.840000000000003</v>
      </c>
      <c r="L1842">
        <v>2</v>
      </c>
      <c r="M1842" s="3">
        <v>69.680000000000007</v>
      </c>
      <c r="N1842" s="1" t="s">
        <v>88</v>
      </c>
      <c r="O1842" s="1" t="s">
        <v>30</v>
      </c>
    </row>
    <row r="1843" spans="1:15" x14ac:dyDescent="0.3">
      <c r="A1843" s="1" t="s">
        <v>5158</v>
      </c>
      <c r="B1843" s="2">
        <v>45269</v>
      </c>
      <c r="C1843" s="1" t="s">
        <v>6673</v>
      </c>
      <c r="D1843" s="1" t="s">
        <v>107</v>
      </c>
      <c r="E1843">
        <v>2023</v>
      </c>
      <c r="F1843" s="1" t="s">
        <v>1063</v>
      </c>
      <c r="G1843" s="1" t="s">
        <v>3203</v>
      </c>
      <c r="H1843" s="1" t="s">
        <v>811</v>
      </c>
      <c r="I1843" s="1" t="s">
        <v>5159</v>
      </c>
      <c r="J1843" s="1" t="s">
        <v>51</v>
      </c>
      <c r="K1843" s="3">
        <v>18.3</v>
      </c>
      <c r="L1843">
        <v>5</v>
      </c>
      <c r="M1843" s="3">
        <v>91.5</v>
      </c>
      <c r="N1843" s="1" t="s">
        <v>6669</v>
      </c>
      <c r="O1843" s="1" t="s">
        <v>37</v>
      </c>
    </row>
    <row r="1844" spans="1:15" x14ac:dyDescent="0.3">
      <c r="A1844" s="1" t="s">
        <v>5160</v>
      </c>
      <c r="B1844" s="2">
        <v>45329</v>
      </c>
      <c r="C1844" s="1" t="s">
        <v>6670</v>
      </c>
      <c r="D1844" s="1" t="s">
        <v>39</v>
      </c>
      <c r="E1844">
        <v>2024</v>
      </c>
      <c r="F1844" s="1" t="s">
        <v>378</v>
      </c>
      <c r="G1844" s="1" t="s">
        <v>379</v>
      </c>
      <c r="H1844" s="1" t="s">
        <v>5161</v>
      </c>
      <c r="I1844" s="1" t="s">
        <v>5162</v>
      </c>
      <c r="J1844" s="1" t="s">
        <v>20</v>
      </c>
      <c r="K1844" s="3">
        <v>30.62</v>
      </c>
      <c r="L1844">
        <v>2</v>
      </c>
      <c r="M1844" s="3">
        <v>61.24</v>
      </c>
      <c r="N1844" s="1" t="s">
        <v>88</v>
      </c>
      <c r="O1844" s="1" t="s">
        <v>37</v>
      </c>
    </row>
    <row r="1845" spans="1:15" x14ac:dyDescent="0.3">
      <c r="A1845" s="1" t="s">
        <v>5163</v>
      </c>
      <c r="B1845" s="2">
        <v>45718</v>
      </c>
      <c r="C1845" s="1" t="s">
        <v>6666</v>
      </c>
      <c r="D1845" s="1" t="s">
        <v>15</v>
      </c>
      <c r="E1845">
        <v>2025</v>
      </c>
      <c r="F1845" s="1" t="s">
        <v>930</v>
      </c>
      <c r="G1845" s="1" t="s">
        <v>3339</v>
      </c>
      <c r="H1845" s="1" t="s">
        <v>2766</v>
      </c>
      <c r="I1845" s="1" t="s">
        <v>2767</v>
      </c>
      <c r="J1845" s="1" t="s">
        <v>70</v>
      </c>
      <c r="K1845" s="3">
        <v>22.3</v>
      </c>
      <c r="L1845">
        <v>2</v>
      </c>
      <c r="M1845" s="3">
        <v>44.6</v>
      </c>
      <c r="N1845" s="1" t="s">
        <v>6669</v>
      </c>
      <c r="O1845" s="1" t="s">
        <v>193</v>
      </c>
    </row>
    <row r="1846" spans="1:15" x14ac:dyDescent="0.3">
      <c r="A1846" s="1" t="s">
        <v>5164</v>
      </c>
      <c r="B1846" s="2">
        <v>45146</v>
      </c>
      <c r="C1846" s="1" t="s">
        <v>6671</v>
      </c>
      <c r="D1846" s="1" t="s">
        <v>90</v>
      </c>
      <c r="E1846">
        <v>2023</v>
      </c>
      <c r="F1846" s="1" t="s">
        <v>1544</v>
      </c>
      <c r="G1846" s="1" t="s">
        <v>5165</v>
      </c>
      <c r="H1846" s="1" t="s">
        <v>3733</v>
      </c>
      <c r="I1846" s="1" t="s">
        <v>3734</v>
      </c>
      <c r="J1846" s="1" t="s">
        <v>20</v>
      </c>
      <c r="K1846" s="3">
        <v>17.690000000000001</v>
      </c>
      <c r="L1846">
        <v>1</v>
      </c>
      <c r="M1846" s="3">
        <v>17.690000000000001</v>
      </c>
      <c r="N1846" s="1" t="s">
        <v>21</v>
      </c>
      <c r="O1846" s="1" t="s">
        <v>37</v>
      </c>
    </row>
    <row r="1847" spans="1:15" x14ac:dyDescent="0.3">
      <c r="A1847" s="1" t="s">
        <v>5166</v>
      </c>
      <c r="B1847" s="2">
        <v>44942</v>
      </c>
      <c r="C1847" s="1" t="s">
        <v>6667</v>
      </c>
      <c r="D1847" s="1" t="s">
        <v>210</v>
      </c>
      <c r="E1847">
        <v>2023</v>
      </c>
      <c r="F1847" s="1" t="s">
        <v>3503</v>
      </c>
      <c r="G1847" s="1" t="s">
        <v>5167</v>
      </c>
      <c r="H1847" s="1" t="s">
        <v>1795</v>
      </c>
      <c r="I1847" s="1" t="s">
        <v>5168</v>
      </c>
      <c r="J1847" s="1" t="s">
        <v>70</v>
      </c>
      <c r="K1847" s="3">
        <v>22.59</v>
      </c>
      <c r="L1847">
        <v>1</v>
      </c>
      <c r="M1847" s="3">
        <v>22.59</v>
      </c>
      <c r="N1847" s="1" t="s">
        <v>29</v>
      </c>
      <c r="O1847" s="1" t="s">
        <v>37</v>
      </c>
    </row>
    <row r="1848" spans="1:15" x14ac:dyDescent="0.3">
      <c r="A1848" s="1" t="s">
        <v>5169</v>
      </c>
      <c r="B1848" s="2">
        <v>45365</v>
      </c>
      <c r="C1848" s="1" t="s">
        <v>6672</v>
      </c>
      <c r="D1848" s="1" t="s">
        <v>15</v>
      </c>
      <c r="E1848">
        <v>2024</v>
      </c>
      <c r="F1848" s="1" t="s">
        <v>742</v>
      </c>
      <c r="G1848" s="1" t="s">
        <v>743</v>
      </c>
      <c r="H1848" s="1" t="s">
        <v>375</v>
      </c>
      <c r="I1848" s="1" t="s">
        <v>376</v>
      </c>
      <c r="J1848" s="1" t="s">
        <v>70</v>
      </c>
      <c r="K1848" s="3">
        <v>13.62</v>
      </c>
      <c r="L1848">
        <v>4</v>
      </c>
      <c r="M1848" s="3">
        <v>54.48</v>
      </c>
      <c r="N1848" s="1" t="s">
        <v>6669</v>
      </c>
      <c r="O1848" s="1" t="s">
        <v>193</v>
      </c>
    </row>
    <row r="1849" spans="1:15" x14ac:dyDescent="0.3">
      <c r="A1849" s="1" t="s">
        <v>5170</v>
      </c>
      <c r="B1849" s="2">
        <v>45412</v>
      </c>
      <c r="C1849" s="1" t="s">
        <v>6671</v>
      </c>
      <c r="D1849" s="1" t="s">
        <v>82</v>
      </c>
      <c r="E1849">
        <v>2024</v>
      </c>
      <c r="F1849" s="1" t="s">
        <v>295</v>
      </c>
      <c r="G1849" s="1" t="s">
        <v>3383</v>
      </c>
      <c r="H1849" s="1" t="s">
        <v>628</v>
      </c>
      <c r="I1849" s="1" t="s">
        <v>3039</v>
      </c>
      <c r="J1849" s="1" t="s">
        <v>51</v>
      </c>
      <c r="K1849" s="3">
        <v>35.229999999999997</v>
      </c>
      <c r="L1849">
        <v>2</v>
      </c>
      <c r="M1849" s="3">
        <v>70.459999999999994</v>
      </c>
      <c r="N1849" s="1" t="s">
        <v>21</v>
      </c>
      <c r="O1849" s="1" t="s">
        <v>30</v>
      </c>
    </row>
    <row r="1850" spans="1:15" x14ac:dyDescent="0.3">
      <c r="A1850" s="1" t="s">
        <v>5171</v>
      </c>
      <c r="B1850" s="2">
        <v>45066</v>
      </c>
      <c r="C1850" s="1" t="s">
        <v>6673</v>
      </c>
      <c r="D1850" s="1" t="s">
        <v>46</v>
      </c>
      <c r="E1850">
        <v>2023</v>
      </c>
      <c r="F1850" s="1" t="s">
        <v>5172</v>
      </c>
      <c r="G1850" s="1" t="s">
        <v>5173</v>
      </c>
      <c r="H1850" s="1" t="s">
        <v>851</v>
      </c>
      <c r="I1850" s="1" t="s">
        <v>3928</v>
      </c>
      <c r="J1850" s="1" t="s">
        <v>20</v>
      </c>
      <c r="K1850" s="3">
        <v>30.06</v>
      </c>
      <c r="L1850">
        <v>5</v>
      </c>
      <c r="M1850" s="3">
        <v>150.30000000000001</v>
      </c>
      <c r="N1850" s="1" t="s">
        <v>29</v>
      </c>
      <c r="O1850" s="1" t="s">
        <v>95</v>
      </c>
    </row>
    <row r="1851" spans="1:15" x14ac:dyDescent="0.3">
      <c r="A1851" s="1" t="s">
        <v>5174</v>
      </c>
      <c r="B1851" s="2">
        <v>45310</v>
      </c>
      <c r="C1851" s="1" t="s">
        <v>6668</v>
      </c>
      <c r="D1851" s="1" t="s">
        <v>210</v>
      </c>
      <c r="E1851">
        <v>2024</v>
      </c>
      <c r="F1851" s="1" t="s">
        <v>5175</v>
      </c>
      <c r="G1851" s="1" t="s">
        <v>5176</v>
      </c>
      <c r="H1851" s="1" t="s">
        <v>811</v>
      </c>
      <c r="I1851" s="1" t="s">
        <v>3949</v>
      </c>
      <c r="J1851" s="1" t="s">
        <v>70</v>
      </c>
      <c r="K1851" s="3">
        <v>24.23</v>
      </c>
      <c r="L1851">
        <v>5</v>
      </c>
      <c r="M1851" s="3">
        <v>121.15</v>
      </c>
      <c r="N1851" s="1" t="s">
        <v>29</v>
      </c>
      <c r="O1851" s="1" t="s">
        <v>193</v>
      </c>
    </row>
    <row r="1852" spans="1:15" x14ac:dyDescent="0.3">
      <c r="A1852" s="1" t="s">
        <v>5177</v>
      </c>
      <c r="B1852" s="2">
        <v>45724</v>
      </c>
      <c r="C1852" s="1" t="s">
        <v>6673</v>
      </c>
      <c r="D1852" s="1" t="s">
        <v>15</v>
      </c>
      <c r="E1852">
        <v>2025</v>
      </c>
      <c r="F1852" s="1" t="s">
        <v>829</v>
      </c>
      <c r="G1852" s="1" t="s">
        <v>830</v>
      </c>
      <c r="H1852" s="1" t="s">
        <v>655</v>
      </c>
      <c r="I1852" s="1" t="s">
        <v>656</v>
      </c>
      <c r="J1852" s="1" t="s">
        <v>20</v>
      </c>
      <c r="K1852" s="3">
        <v>32.9</v>
      </c>
      <c r="L1852">
        <v>4</v>
      </c>
      <c r="M1852" s="3">
        <v>131.6</v>
      </c>
      <c r="N1852" s="1" t="s">
        <v>6669</v>
      </c>
      <c r="O1852" s="1" t="s">
        <v>80</v>
      </c>
    </row>
    <row r="1853" spans="1:15" x14ac:dyDescent="0.3">
      <c r="A1853" s="1" t="s">
        <v>5178</v>
      </c>
      <c r="B1853" s="2">
        <v>45182</v>
      </c>
      <c r="C1853" s="1" t="s">
        <v>6670</v>
      </c>
      <c r="D1853" s="1" t="s">
        <v>60</v>
      </c>
      <c r="E1853">
        <v>2023</v>
      </c>
      <c r="F1853" s="1" t="s">
        <v>2017</v>
      </c>
      <c r="G1853" s="1" t="s">
        <v>2018</v>
      </c>
      <c r="H1853" s="1" t="s">
        <v>2156</v>
      </c>
      <c r="I1853" s="1" t="s">
        <v>2157</v>
      </c>
      <c r="J1853" s="1" t="s">
        <v>87</v>
      </c>
      <c r="K1853" s="3">
        <v>27.67</v>
      </c>
      <c r="L1853">
        <v>3</v>
      </c>
      <c r="M1853" s="3">
        <v>83.01</v>
      </c>
      <c r="N1853" s="1" t="s">
        <v>6669</v>
      </c>
      <c r="O1853" s="1" t="s">
        <v>52</v>
      </c>
    </row>
    <row r="1854" spans="1:15" x14ac:dyDescent="0.3">
      <c r="A1854" s="1" t="s">
        <v>5179</v>
      </c>
      <c r="B1854" s="2">
        <v>45605</v>
      </c>
      <c r="C1854" s="1" t="s">
        <v>6673</v>
      </c>
      <c r="D1854" s="1" t="s">
        <v>54</v>
      </c>
      <c r="E1854">
        <v>2024</v>
      </c>
      <c r="F1854" s="1" t="s">
        <v>1443</v>
      </c>
      <c r="G1854" s="1" t="s">
        <v>1444</v>
      </c>
      <c r="H1854" s="1" t="s">
        <v>563</v>
      </c>
      <c r="I1854" s="1" t="s">
        <v>564</v>
      </c>
      <c r="J1854" s="1" t="s">
        <v>20</v>
      </c>
      <c r="K1854" s="3">
        <v>48.28</v>
      </c>
      <c r="L1854">
        <v>1</v>
      </c>
      <c r="M1854" s="3">
        <v>48.28</v>
      </c>
      <c r="N1854" s="1" t="s">
        <v>21</v>
      </c>
      <c r="O1854" s="1" t="s">
        <v>37</v>
      </c>
    </row>
    <row r="1855" spans="1:15" x14ac:dyDescent="0.3">
      <c r="A1855" s="1" t="s">
        <v>5180</v>
      </c>
      <c r="B1855" s="2">
        <v>45646</v>
      </c>
      <c r="C1855" s="1" t="s">
        <v>6668</v>
      </c>
      <c r="D1855" s="1" t="s">
        <v>107</v>
      </c>
      <c r="E1855">
        <v>2024</v>
      </c>
      <c r="F1855" s="1" t="s">
        <v>5181</v>
      </c>
      <c r="G1855" s="1" t="s">
        <v>5182</v>
      </c>
      <c r="H1855" s="1" t="s">
        <v>3785</v>
      </c>
      <c r="I1855" s="1" t="s">
        <v>3786</v>
      </c>
      <c r="J1855" s="1" t="s">
        <v>70</v>
      </c>
      <c r="K1855" s="3">
        <v>7.72</v>
      </c>
      <c r="L1855">
        <v>4</v>
      </c>
      <c r="M1855" s="3">
        <v>30.88</v>
      </c>
      <c r="N1855" s="1" t="s">
        <v>6669</v>
      </c>
      <c r="O1855" s="1" t="s">
        <v>44</v>
      </c>
    </row>
    <row r="1856" spans="1:15" x14ac:dyDescent="0.3">
      <c r="A1856" s="1" t="s">
        <v>5183</v>
      </c>
      <c r="B1856" s="2">
        <v>44978</v>
      </c>
      <c r="C1856" s="1" t="s">
        <v>6671</v>
      </c>
      <c r="D1856" s="1" t="s">
        <v>39</v>
      </c>
      <c r="E1856">
        <v>2023</v>
      </c>
      <c r="F1856" s="1" t="s">
        <v>4666</v>
      </c>
      <c r="G1856" s="1" t="s">
        <v>4667</v>
      </c>
      <c r="H1856" s="1" t="s">
        <v>104</v>
      </c>
      <c r="I1856" s="1" t="s">
        <v>2445</v>
      </c>
      <c r="J1856" s="1" t="s">
        <v>20</v>
      </c>
      <c r="K1856" s="3">
        <v>12.13</v>
      </c>
      <c r="L1856">
        <v>3</v>
      </c>
      <c r="M1856" s="3">
        <v>36.39</v>
      </c>
      <c r="N1856" s="1" t="s">
        <v>6669</v>
      </c>
      <c r="O1856" s="1" t="s">
        <v>44</v>
      </c>
    </row>
    <row r="1857" spans="1:15" x14ac:dyDescent="0.3">
      <c r="A1857" s="1" t="s">
        <v>5184</v>
      </c>
      <c r="B1857" s="2">
        <v>45758</v>
      </c>
      <c r="C1857" s="1" t="s">
        <v>6668</v>
      </c>
      <c r="D1857" s="1" t="s">
        <v>82</v>
      </c>
      <c r="E1857">
        <v>2025</v>
      </c>
      <c r="F1857" s="1" t="s">
        <v>4261</v>
      </c>
      <c r="G1857" s="1" t="s">
        <v>5185</v>
      </c>
      <c r="H1857" s="1" t="s">
        <v>2025</v>
      </c>
      <c r="I1857" s="1" t="s">
        <v>2026</v>
      </c>
      <c r="J1857" s="1" t="s">
        <v>70</v>
      </c>
      <c r="K1857" s="3">
        <v>40.24</v>
      </c>
      <c r="L1857">
        <v>4</v>
      </c>
      <c r="M1857" s="3">
        <v>160.96</v>
      </c>
      <c r="N1857" s="1" t="s">
        <v>29</v>
      </c>
      <c r="O1857" s="1" t="s">
        <v>22</v>
      </c>
    </row>
    <row r="1858" spans="1:15" x14ac:dyDescent="0.3">
      <c r="A1858" s="1" t="s">
        <v>5186</v>
      </c>
      <c r="B1858" s="2">
        <v>44910</v>
      </c>
      <c r="C1858" s="1" t="s">
        <v>6672</v>
      </c>
      <c r="D1858" s="1" t="s">
        <v>107</v>
      </c>
      <c r="E1858">
        <v>2022</v>
      </c>
      <c r="F1858" s="1" t="s">
        <v>516</v>
      </c>
      <c r="G1858" s="1" t="s">
        <v>517</v>
      </c>
      <c r="H1858" s="1" t="s">
        <v>3343</v>
      </c>
      <c r="I1858" s="1" t="s">
        <v>3344</v>
      </c>
      <c r="J1858" s="1" t="s">
        <v>20</v>
      </c>
      <c r="K1858" s="3">
        <v>40.49</v>
      </c>
      <c r="L1858">
        <v>4</v>
      </c>
      <c r="M1858" s="3">
        <v>161.96</v>
      </c>
      <c r="N1858" s="1" t="s">
        <v>6669</v>
      </c>
      <c r="O1858" s="1" t="s">
        <v>22</v>
      </c>
    </row>
    <row r="1859" spans="1:15" x14ac:dyDescent="0.3">
      <c r="A1859" s="1" t="s">
        <v>5187</v>
      </c>
      <c r="B1859" s="2">
        <v>45422</v>
      </c>
      <c r="C1859" s="1" t="s">
        <v>6668</v>
      </c>
      <c r="D1859" s="1" t="s">
        <v>46</v>
      </c>
      <c r="E1859">
        <v>2024</v>
      </c>
      <c r="F1859" s="1" t="s">
        <v>1511</v>
      </c>
      <c r="G1859" s="1" t="s">
        <v>1512</v>
      </c>
      <c r="H1859" s="1" t="s">
        <v>3380</v>
      </c>
      <c r="I1859" s="1" t="s">
        <v>3381</v>
      </c>
      <c r="J1859" s="1" t="s">
        <v>70</v>
      </c>
      <c r="K1859" s="3">
        <v>40.200000000000003</v>
      </c>
      <c r="L1859">
        <v>3</v>
      </c>
      <c r="M1859" s="3">
        <v>120.6</v>
      </c>
      <c r="N1859" s="1" t="s">
        <v>29</v>
      </c>
      <c r="O1859" s="1" t="s">
        <v>37</v>
      </c>
    </row>
    <row r="1860" spans="1:15" x14ac:dyDescent="0.3">
      <c r="A1860" s="1" t="s">
        <v>5188</v>
      </c>
      <c r="B1860" s="2">
        <v>45454</v>
      </c>
      <c r="C1860" s="1" t="s">
        <v>6671</v>
      </c>
      <c r="D1860" s="1" t="s">
        <v>24</v>
      </c>
      <c r="E1860">
        <v>2024</v>
      </c>
      <c r="F1860" s="1" t="s">
        <v>1035</v>
      </c>
      <c r="G1860" s="1" t="s">
        <v>1529</v>
      </c>
      <c r="H1860" s="1" t="s">
        <v>1045</v>
      </c>
      <c r="I1860" s="1" t="s">
        <v>4230</v>
      </c>
      <c r="J1860" s="1" t="s">
        <v>51</v>
      </c>
      <c r="K1860" s="3">
        <v>23.86</v>
      </c>
      <c r="L1860">
        <v>1</v>
      </c>
      <c r="M1860" s="3">
        <v>23.86</v>
      </c>
      <c r="N1860" s="1" t="s">
        <v>29</v>
      </c>
      <c r="O1860" s="1" t="s">
        <v>37</v>
      </c>
    </row>
    <row r="1861" spans="1:15" x14ac:dyDescent="0.3">
      <c r="A1861" s="1" t="s">
        <v>5189</v>
      </c>
      <c r="B1861" s="2">
        <v>44827</v>
      </c>
      <c r="C1861" s="1" t="s">
        <v>6668</v>
      </c>
      <c r="D1861" s="1" t="s">
        <v>60</v>
      </c>
      <c r="E1861">
        <v>2022</v>
      </c>
      <c r="F1861" s="1" t="s">
        <v>108</v>
      </c>
      <c r="G1861" s="1" t="s">
        <v>109</v>
      </c>
      <c r="H1861" s="1" t="s">
        <v>146</v>
      </c>
      <c r="I1861" s="1" t="s">
        <v>147</v>
      </c>
      <c r="J1861" s="1" t="s">
        <v>20</v>
      </c>
      <c r="K1861" s="3">
        <v>39.61</v>
      </c>
      <c r="L1861">
        <v>4</v>
      </c>
      <c r="M1861" s="3">
        <v>158.44</v>
      </c>
      <c r="N1861" s="1" t="s">
        <v>6669</v>
      </c>
      <c r="O1861" s="1" t="s">
        <v>37</v>
      </c>
    </row>
    <row r="1862" spans="1:15" x14ac:dyDescent="0.3">
      <c r="A1862" s="1" t="s">
        <v>5190</v>
      </c>
      <c r="B1862" s="2">
        <v>45132</v>
      </c>
      <c r="C1862" s="1" t="s">
        <v>6671</v>
      </c>
      <c r="D1862" s="1" t="s">
        <v>32</v>
      </c>
      <c r="E1862">
        <v>2023</v>
      </c>
      <c r="F1862" s="1" t="s">
        <v>5191</v>
      </c>
      <c r="G1862" s="1" t="s">
        <v>5192</v>
      </c>
      <c r="H1862" s="1" t="s">
        <v>1155</v>
      </c>
      <c r="I1862" s="1" t="s">
        <v>1156</v>
      </c>
      <c r="J1862" s="1" t="s">
        <v>51</v>
      </c>
      <c r="K1862" s="3">
        <v>20.399999999999999</v>
      </c>
      <c r="L1862">
        <v>3</v>
      </c>
      <c r="M1862" s="3">
        <v>61.2</v>
      </c>
      <c r="N1862" s="1" t="s">
        <v>29</v>
      </c>
      <c r="O1862" s="1" t="s">
        <v>193</v>
      </c>
    </row>
    <row r="1863" spans="1:15" x14ac:dyDescent="0.3">
      <c r="A1863" s="1" t="s">
        <v>5193</v>
      </c>
      <c r="B1863" s="2">
        <v>45138</v>
      </c>
      <c r="C1863" s="1" t="s">
        <v>6667</v>
      </c>
      <c r="D1863" s="1" t="s">
        <v>32</v>
      </c>
      <c r="E1863">
        <v>2023</v>
      </c>
      <c r="F1863" s="1" t="s">
        <v>2477</v>
      </c>
      <c r="G1863" s="1" t="s">
        <v>3036</v>
      </c>
      <c r="H1863" s="1" t="s">
        <v>1007</v>
      </c>
      <c r="I1863" s="1" t="s">
        <v>1635</v>
      </c>
      <c r="J1863" s="1" t="s">
        <v>70</v>
      </c>
      <c r="K1863" s="3">
        <v>19.809999999999999</v>
      </c>
      <c r="L1863">
        <v>1</v>
      </c>
      <c r="M1863" s="3">
        <v>19.809999999999999</v>
      </c>
      <c r="N1863" s="1" t="s">
        <v>21</v>
      </c>
      <c r="O1863" s="1" t="s">
        <v>80</v>
      </c>
    </row>
    <row r="1864" spans="1:15" x14ac:dyDescent="0.3">
      <c r="A1864" s="1" t="s">
        <v>5194</v>
      </c>
      <c r="B1864" s="2">
        <v>45210</v>
      </c>
      <c r="C1864" s="1" t="s">
        <v>6670</v>
      </c>
      <c r="D1864" s="1" t="s">
        <v>133</v>
      </c>
      <c r="E1864">
        <v>2023</v>
      </c>
      <c r="F1864" s="1" t="s">
        <v>3429</v>
      </c>
      <c r="G1864" s="1" t="s">
        <v>5195</v>
      </c>
      <c r="H1864" s="1" t="s">
        <v>416</v>
      </c>
      <c r="I1864" s="1" t="s">
        <v>3820</v>
      </c>
      <c r="J1864" s="1" t="s">
        <v>70</v>
      </c>
      <c r="K1864" s="3">
        <v>28.9</v>
      </c>
      <c r="L1864">
        <v>5</v>
      </c>
      <c r="M1864" s="3">
        <v>144.5</v>
      </c>
      <c r="N1864" s="1" t="s">
        <v>88</v>
      </c>
      <c r="O1864" s="1" t="s">
        <v>193</v>
      </c>
    </row>
    <row r="1865" spans="1:15" x14ac:dyDescent="0.3">
      <c r="A1865" s="1" t="s">
        <v>5196</v>
      </c>
      <c r="B1865" s="2">
        <v>45614</v>
      </c>
      <c r="C1865" s="1" t="s">
        <v>6667</v>
      </c>
      <c r="D1865" s="1" t="s">
        <v>54</v>
      </c>
      <c r="E1865">
        <v>2024</v>
      </c>
      <c r="F1865" s="1" t="s">
        <v>2813</v>
      </c>
      <c r="G1865" s="1" t="s">
        <v>5197</v>
      </c>
      <c r="H1865" s="1" t="s">
        <v>310</v>
      </c>
      <c r="I1865" s="1" t="s">
        <v>744</v>
      </c>
      <c r="J1865" s="1" t="s">
        <v>51</v>
      </c>
      <c r="K1865" s="3">
        <v>28.35</v>
      </c>
      <c r="L1865">
        <v>4</v>
      </c>
      <c r="M1865" s="3">
        <v>113.4</v>
      </c>
      <c r="N1865" s="1" t="s">
        <v>6669</v>
      </c>
      <c r="O1865" s="1" t="s">
        <v>22</v>
      </c>
    </row>
    <row r="1866" spans="1:15" x14ac:dyDescent="0.3">
      <c r="A1866" s="1" t="s">
        <v>5198</v>
      </c>
      <c r="B1866" s="2">
        <v>45388</v>
      </c>
      <c r="C1866" s="1" t="s">
        <v>6673</v>
      </c>
      <c r="D1866" s="1" t="s">
        <v>82</v>
      </c>
      <c r="E1866">
        <v>2024</v>
      </c>
      <c r="F1866" s="1" t="s">
        <v>912</v>
      </c>
      <c r="G1866" s="1" t="s">
        <v>5199</v>
      </c>
      <c r="H1866" s="1" t="s">
        <v>3562</v>
      </c>
      <c r="I1866" s="1" t="s">
        <v>3563</v>
      </c>
      <c r="J1866" s="1" t="s">
        <v>87</v>
      </c>
      <c r="K1866" s="3">
        <v>44.28</v>
      </c>
      <c r="L1866">
        <v>5</v>
      </c>
      <c r="M1866" s="3">
        <v>221.4</v>
      </c>
      <c r="N1866" s="1" t="s">
        <v>21</v>
      </c>
      <c r="O1866" s="1" t="s">
        <v>22</v>
      </c>
    </row>
    <row r="1867" spans="1:15" x14ac:dyDescent="0.3">
      <c r="A1867" s="1" t="s">
        <v>5200</v>
      </c>
      <c r="B1867" s="2">
        <v>45647</v>
      </c>
      <c r="C1867" s="1" t="s">
        <v>6673</v>
      </c>
      <c r="D1867" s="1" t="s">
        <v>107</v>
      </c>
      <c r="E1867">
        <v>2024</v>
      </c>
      <c r="F1867" s="1" t="s">
        <v>471</v>
      </c>
      <c r="G1867" s="1" t="s">
        <v>472</v>
      </c>
      <c r="H1867" s="1" t="s">
        <v>1185</v>
      </c>
      <c r="I1867" s="1" t="s">
        <v>1870</v>
      </c>
      <c r="J1867" s="1" t="s">
        <v>70</v>
      </c>
      <c r="K1867" s="3">
        <v>11.55</v>
      </c>
      <c r="L1867">
        <v>3</v>
      </c>
      <c r="M1867" s="3">
        <v>34.65</v>
      </c>
      <c r="N1867" s="1" t="s">
        <v>21</v>
      </c>
      <c r="O1867" s="1" t="s">
        <v>37</v>
      </c>
    </row>
    <row r="1868" spans="1:15" x14ac:dyDescent="0.3">
      <c r="A1868" s="1" t="s">
        <v>5201</v>
      </c>
      <c r="B1868" s="2">
        <v>45244</v>
      </c>
      <c r="C1868" s="1" t="s">
        <v>6671</v>
      </c>
      <c r="D1868" s="1" t="s">
        <v>54</v>
      </c>
      <c r="E1868">
        <v>2023</v>
      </c>
      <c r="F1868" s="1" t="s">
        <v>4002</v>
      </c>
      <c r="G1868" s="1" t="s">
        <v>5202</v>
      </c>
      <c r="H1868" s="1" t="s">
        <v>1390</v>
      </c>
      <c r="I1868" s="1" t="s">
        <v>2749</v>
      </c>
      <c r="J1868" s="1" t="s">
        <v>87</v>
      </c>
      <c r="K1868" s="3">
        <v>35.32</v>
      </c>
      <c r="L1868">
        <v>2</v>
      </c>
      <c r="M1868" s="3">
        <v>70.64</v>
      </c>
      <c r="N1868" s="1" t="s">
        <v>21</v>
      </c>
      <c r="O1868" s="1" t="s">
        <v>95</v>
      </c>
    </row>
    <row r="1869" spans="1:15" x14ac:dyDescent="0.3">
      <c r="A1869" s="1" t="s">
        <v>5204</v>
      </c>
      <c r="B1869" s="2">
        <v>45404</v>
      </c>
      <c r="C1869" s="1" t="s">
        <v>6667</v>
      </c>
      <c r="D1869" s="1" t="s">
        <v>82</v>
      </c>
      <c r="E1869">
        <v>2024</v>
      </c>
      <c r="F1869" s="1" t="s">
        <v>91</v>
      </c>
      <c r="G1869" s="1" t="s">
        <v>562</v>
      </c>
      <c r="H1869" s="1" t="s">
        <v>5205</v>
      </c>
      <c r="I1869" s="1" t="s">
        <v>5206</v>
      </c>
      <c r="J1869" s="1" t="s">
        <v>20</v>
      </c>
      <c r="K1869" s="3">
        <v>9.1999999999999993</v>
      </c>
      <c r="L1869">
        <v>5</v>
      </c>
      <c r="M1869" s="3">
        <v>46</v>
      </c>
      <c r="N1869" s="1" t="s">
        <v>21</v>
      </c>
      <c r="O1869" s="1" t="s">
        <v>22</v>
      </c>
    </row>
    <row r="1870" spans="1:15" x14ac:dyDescent="0.3">
      <c r="A1870" s="1" t="s">
        <v>5207</v>
      </c>
      <c r="B1870" s="2">
        <v>45502</v>
      </c>
      <c r="C1870" s="1" t="s">
        <v>6667</v>
      </c>
      <c r="D1870" s="1" t="s">
        <v>32</v>
      </c>
      <c r="E1870">
        <v>2024</v>
      </c>
      <c r="F1870" s="1" t="s">
        <v>2981</v>
      </c>
      <c r="G1870" s="1" t="s">
        <v>2982</v>
      </c>
      <c r="H1870" s="1" t="s">
        <v>4632</v>
      </c>
      <c r="I1870" s="1" t="s">
        <v>4633</v>
      </c>
      <c r="J1870" s="1" t="s">
        <v>70</v>
      </c>
      <c r="K1870" s="3">
        <v>30.76</v>
      </c>
      <c r="L1870">
        <v>3</v>
      </c>
      <c r="M1870" s="3">
        <v>92.28</v>
      </c>
      <c r="N1870" s="1" t="s">
        <v>88</v>
      </c>
      <c r="O1870" s="1" t="s">
        <v>44</v>
      </c>
    </row>
    <row r="1871" spans="1:15" x14ac:dyDescent="0.3">
      <c r="A1871" s="1" t="s">
        <v>5208</v>
      </c>
      <c r="B1871" s="2">
        <v>45781</v>
      </c>
      <c r="C1871" s="1" t="s">
        <v>6666</v>
      </c>
      <c r="D1871" s="1" t="s">
        <v>46</v>
      </c>
      <c r="E1871">
        <v>2025</v>
      </c>
      <c r="F1871" s="1" t="s">
        <v>2277</v>
      </c>
      <c r="G1871" s="1" t="s">
        <v>5039</v>
      </c>
      <c r="H1871" s="1" t="s">
        <v>2779</v>
      </c>
      <c r="I1871" s="1" t="s">
        <v>3514</v>
      </c>
      <c r="J1871" s="1" t="s">
        <v>87</v>
      </c>
      <c r="K1871" s="3">
        <v>15.65</v>
      </c>
      <c r="L1871">
        <v>2</v>
      </c>
      <c r="M1871" s="3">
        <v>31.3</v>
      </c>
      <c r="N1871" s="1" t="s">
        <v>21</v>
      </c>
      <c r="O1871" s="1" t="s">
        <v>22</v>
      </c>
    </row>
    <row r="1872" spans="1:15" x14ac:dyDescent="0.3">
      <c r="A1872" s="1" t="s">
        <v>5209</v>
      </c>
      <c r="B1872" s="2">
        <v>45445</v>
      </c>
      <c r="C1872" s="1" t="s">
        <v>6666</v>
      </c>
      <c r="D1872" s="1" t="s">
        <v>24</v>
      </c>
      <c r="E1872">
        <v>2024</v>
      </c>
      <c r="F1872" s="1" t="s">
        <v>4599</v>
      </c>
      <c r="G1872" s="1" t="s">
        <v>4600</v>
      </c>
      <c r="H1872" s="1" t="s">
        <v>3962</v>
      </c>
      <c r="I1872" s="1" t="s">
        <v>5210</v>
      </c>
      <c r="J1872" s="1" t="s">
        <v>87</v>
      </c>
      <c r="K1872" s="3">
        <v>22.88</v>
      </c>
      <c r="L1872">
        <v>2</v>
      </c>
      <c r="M1872" s="3">
        <v>45.76</v>
      </c>
      <c r="N1872" s="1" t="s">
        <v>29</v>
      </c>
      <c r="O1872" s="1" t="s">
        <v>37</v>
      </c>
    </row>
    <row r="1873" spans="1:15" x14ac:dyDescent="0.3">
      <c r="A1873" s="1" t="s">
        <v>5211</v>
      </c>
      <c r="B1873" s="2">
        <v>45297</v>
      </c>
      <c r="C1873" s="1" t="s">
        <v>6673</v>
      </c>
      <c r="D1873" s="1" t="s">
        <v>210</v>
      </c>
      <c r="E1873">
        <v>2024</v>
      </c>
      <c r="F1873" s="1" t="s">
        <v>1511</v>
      </c>
      <c r="G1873" s="1" t="s">
        <v>5212</v>
      </c>
      <c r="H1873" s="1" t="s">
        <v>886</v>
      </c>
      <c r="I1873" s="1" t="s">
        <v>2525</v>
      </c>
      <c r="J1873" s="1" t="s">
        <v>87</v>
      </c>
      <c r="K1873" s="3">
        <v>36.090000000000003</v>
      </c>
      <c r="L1873">
        <v>2</v>
      </c>
      <c r="M1873" s="3">
        <v>72.180000000000007</v>
      </c>
      <c r="N1873" s="1" t="s">
        <v>88</v>
      </c>
      <c r="O1873" s="1" t="s">
        <v>193</v>
      </c>
    </row>
    <row r="1874" spans="1:15" x14ac:dyDescent="0.3">
      <c r="A1874" s="1" t="s">
        <v>5213</v>
      </c>
      <c r="B1874" s="2">
        <v>45551</v>
      </c>
      <c r="C1874" s="1" t="s">
        <v>6667</v>
      </c>
      <c r="D1874" s="1" t="s">
        <v>60</v>
      </c>
      <c r="E1874">
        <v>2024</v>
      </c>
      <c r="F1874" s="1" t="s">
        <v>235</v>
      </c>
      <c r="G1874" s="1" t="s">
        <v>5214</v>
      </c>
      <c r="H1874" s="1" t="s">
        <v>5215</v>
      </c>
      <c r="I1874" s="1" t="s">
        <v>5216</v>
      </c>
      <c r="J1874" s="1" t="s">
        <v>70</v>
      </c>
      <c r="K1874" s="3">
        <v>31.94</v>
      </c>
      <c r="L1874">
        <v>5</v>
      </c>
      <c r="M1874" s="3">
        <v>159.69999999999999</v>
      </c>
      <c r="N1874" s="1" t="s">
        <v>88</v>
      </c>
      <c r="O1874" s="1" t="s">
        <v>30</v>
      </c>
    </row>
    <row r="1875" spans="1:15" x14ac:dyDescent="0.3">
      <c r="A1875" s="1" t="s">
        <v>5217</v>
      </c>
      <c r="B1875" s="2">
        <v>45413</v>
      </c>
      <c r="C1875" s="1" t="s">
        <v>6670</v>
      </c>
      <c r="D1875" s="1" t="s">
        <v>46</v>
      </c>
      <c r="E1875">
        <v>2024</v>
      </c>
      <c r="F1875" s="1" t="s">
        <v>149</v>
      </c>
      <c r="G1875" s="1" t="s">
        <v>150</v>
      </c>
      <c r="H1875" s="1" t="s">
        <v>851</v>
      </c>
      <c r="I1875" s="1" t="s">
        <v>3928</v>
      </c>
      <c r="J1875" s="1" t="s">
        <v>87</v>
      </c>
      <c r="K1875" s="3">
        <v>29.68</v>
      </c>
      <c r="L1875">
        <v>2</v>
      </c>
      <c r="M1875" s="3">
        <v>59.36</v>
      </c>
      <c r="N1875" s="1" t="s">
        <v>21</v>
      </c>
      <c r="O1875" s="1" t="s">
        <v>22</v>
      </c>
    </row>
    <row r="1876" spans="1:15" x14ac:dyDescent="0.3">
      <c r="A1876" s="1" t="s">
        <v>5218</v>
      </c>
      <c r="B1876" s="2">
        <v>45089</v>
      </c>
      <c r="C1876" s="1" t="s">
        <v>6667</v>
      </c>
      <c r="D1876" s="1" t="s">
        <v>24</v>
      </c>
      <c r="E1876">
        <v>2023</v>
      </c>
      <c r="F1876" s="1" t="s">
        <v>2368</v>
      </c>
      <c r="G1876" s="1" t="s">
        <v>2369</v>
      </c>
      <c r="H1876" s="1" t="s">
        <v>2185</v>
      </c>
      <c r="I1876" s="1" t="s">
        <v>2186</v>
      </c>
      <c r="J1876" s="1" t="s">
        <v>20</v>
      </c>
      <c r="K1876" s="3">
        <v>14.06</v>
      </c>
      <c r="L1876">
        <v>5</v>
      </c>
      <c r="M1876" s="3">
        <v>70.3</v>
      </c>
      <c r="N1876" s="1" t="s">
        <v>21</v>
      </c>
      <c r="O1876" s="1" t="s">
        <v>80</v>
      </c>
    </row>
    <row r="1877" spans="1:15" x14ac:dyDescent="0.3">
      <c r="A1877" s="1" t="s">
        <v>5219</v>
      </c>
      <c r="B1877" s="2">
        <v>45514</v>
      </c>
      <c r="C1877" s="1" t="s">
        <v>6673</v>
      </c>
      <c r="D1877" s="1" t="s">
        <v>90</v>
      </c>
      <c r="E1877">
        <v>2024</v>
      </c>
      <c r="F1877" s="1" t="s">
        <v>972</v>
      </c>
      <c r="G1877" s="1" t="s">
        <v>973</v>
      </c>
      <c r="H1877" s="1" t="s">
        <v>1825</v>
      </c>
      <c r="I1877" s="1" t="s">
        <v>5220</v>
      </c>
      <c r="J1877" s="1" t="s">
        <v>70</v>
      </c>
      <c r="K1877" s="3">
        <v>5.91</v>
      </c>
      <c r="L1877">
        <v>1</v>
      </c>
      <c r="M1877" s="3">
        <v>5.91</v>
      </c>
      <c r="N1877" s="1" t="s">
        <v>6669</v>
      </c>
      <c r="O1877" s="1" t="s">
        <v>44</v>
      </c>
    </row>
    <row r="1878" spans="1:15" x14ac:dyDescent="0.3">
      <c r="A1878" s="1" t="s">
        <v>5221</v>
      </c>
      <c r="B1878" s="2">
        <v>44924</v>
      </c>
      <c r="C1878" s="1" t="s">
        <v>6672</v>
      </c>
      <c r="D1878" s="1" t="s">
        <v>107</v>
      </c>
      <c r="E1878">
        <v>2022</v>
      </c>
      <c r="F1878" s="1" t="s">
        <v>2051</v>
      </c>
      <c r="G1878" s="1" t="s">
        <v>5222</v>
      </c>
      <c r="H1878" s="1" t="s">
        <v>5223</v>
      </c>
      <c r="I1878" s="1" t="s">
        <v>5224</v>
      </c>
      <c r="J1878" s="1" t="s">
        <v>87</v>
      </c>
      <c r="K1878" s="3">
        <v>27.68</v>
      </c>
      <c r="L1878">
        <v>2</v>
      </c>
      <c r="M1878" s="3">
        <v>55.36</v>
      </c>
      <c r="N1878" s="1" t="s">
        <v>6669</v>
      </c>
      <c r="O1878" s="1" t="s">
        <v>95</v>
      </c>
    </row>
    <row r="1879" spans="1:15" x14ac:dyDescent="0.3">
      <c r="A1879" s="1" t="s">
        <v>5225</v>
      </c>
      <c r="B1879" s="2">
        <v>45196</v>
      </c>
      <c r="C1879" s="1" t="s">
        <v>6670</v>
      </c>
      <c r="D1879" s="1" t="s">
        <v>60</v>
      </c>
      <c r="E1879">
        <v>2023</v>
      </c>
      <c r="F1879" s="1" t="s">
        <v>240</v>
      </c>
      <c r="G1879" s="1" t="s">
        <v>241</v>
      </c>
      <c r="H1879" s="1" t="s">
        <v>4709</v>
      </c>
      <c r="I1879" s="1" t="s">
        <v>5226</v>
      </c>
      <c r="J1879" s="1" t="s">
        <v>70</v>
      </c>
      <c r="K1879" s="3">
        <v>19.61</v>
      </c>
      <c r="L1879">
        <v>1</v>
      </c>
      <c r="M1879" s="3">
        <v>19.61</v>
      </c>
      <c r="N1879" s="1" t="s">
        <v>21</v>
      </c>
      <c r="O1879" s="1" t="s">
        <v>37</v>
      </c>
    </row>
    <row r="1880" spans="1:15" x14ac:dyDescent="0.3">
      <c r="A1880" s="1" t="s">
        <v>5227</v>
      </c>
      <c r="B1880" s="2">
        <v>45496</v>
      </c>
      <c r="C1880" s="1" t="s">
        <v>6671</v>
      </c>
      <c r="D1880" s="1" t="s">
        <v>32</v>
      </c>
      <c r="E1880">
        <v>2024</v>
      </c>
      <c r="F1880" s="1" t="s">
        <v>1143</v>
      </c>
      <c r="G1880" s="1" t="s">
        <v>1144</v>
      </c>
      <c r="H1880" s="1" t="s">
        <v>4709</v>
      </c>
      <c r="I1880" s="1" t="s">
        <v>4710</v>
      </c>
      <c r="J1880" s="1" t="s">
        <v>20</v>
      </c>
      <c r="K1880" s="3">
        <v>38.450000000000003</v>
      </c>
      <c r="L1880">
        <v>1</v>
      </c>
      <c r="M1880" s="3">
        <v>38.450000000000003</v>
      </c>
      <c r="N1880" s="1" t="s">
        <v>29</v>
      </c>
      <c r="O1880" s="1" t="s">
        <v>193</v>
      </c>
    </row>
    <row r="1881" spans="1:15" x14ac:dyDescent="0.3">
      <c r="A1881" s="1" t="s">
        <v>5228</v>
      </c>
      <c r="B1881" s="2">
        <v>45576</v>
      </c>
      <c r="C1881" s="1" t="s">
        <v>6668</v>
      </c>
      <c r="D1881" s="1" t="s">
        <v>133</v>
      </c>
      <c r="E1881">
        <v>2024</v>
      </c>
      <c r="F1881" s="1" t="s">
        <v>799</v>
      </c>
      <c r="G1881" s="1" t="s">
        <v>1579</v>
      </c>
      <c r="H1881" s="1" t="s">
        <v>5229</v>
      </c>
      <c r="I1881" s="1" t="s">
        <v>5230</v>
      </c>
      <c r="J1881" s="1" t="s">
        <v>70</v>
      </c>
      <c r="K1881" s="3">
        <v>41.34</v>
      </c>
      <c r="L1881">
        <v>2</v>
      </c>
      <c r="M1881" s="3">
        <v>82.68</v>
      </c>
      <c r="N1881" s="1" t="s">
        <v>29</v>
      </c>
      <c r="O1881" s="1" t="s">
        <v>44</v>
      </c>
    </row>
    <row r="1882" spans="1:15" x14ac:dyDescent="0.3">
      <c r="A1882" s="1" t="s">
        <v>5231</v>
      </c>
      <c r="B1882" s="2">
        <v>45547</v>
      </c>
      <c r="C1882" s="1" t="s">
        <v>6672</v>
      </c>
      <c r="D1882" s="1" t="s">
        <v>60</v>
      </c>
      <c r="E1882">
        <v>2024</v>
      </c>
      <c r="F1882" s="1" t="s">
        <v>2884</v>
      </c>
      <c r="G1882" s="1" t="s">
        <v>3870</v>
      </c>
      <c r="H1882" s="1" t="s">
        <v>1974</v>
      </c>
      <c r="I1882" s="1" t="s">
        <v>1975</v>
      </c>
      <c r="J1882" s="1" t="s">
        <v>20</v>
      </c>
      <c r="K1882" s="3">
        <v>37.25</v>
      </c>
      <c r="L1882">
        <v>2</v>
      </c>
      <c r="M1882" s="3">
        <v>74.5</v>
      </c>
      <c r="N1882" s="1" t="s">
        <v>6669</v>
      </c>
      <c r="O1882" s="1" t="s">
        <v>44</v>
      </c>
    </row>
    <row r="1883" spans="1:15" x14ac:dyDescent="0.3">
      <c r="A1883" s="1" t="s">
        <v>5232</v>
      </c>
      <c r="B1883" s="2">
        <v>45492</v>
      </c>
      <c r="C1883" s="1" t="s">
        <v>6668</v>
      </c>
      <c r="D1883" s="1" t="s">
        <v>32</v>
      </c>
      <c r="E1883">
        <v>2024</v>
      </c>
      <c r="F1883" s="1" t="s">
        <v>1544</v>
      </c>
      <c r="G1883" s="1" t="s">
        <v>5165</v>
      </c>
      <c r="H1883" s="1" t="s">
        <v>2403</v>
      </c>
      <c r="I1883" s="1" t="s">
        <v>3582</v>
      </c>
      <c r="J1883" s="1" t="s">
        <v>51</v>
      </c>
      <c r="K1883" s="3">
        <v>44.2</v>
      </c>
      <c r="L1883">
        <v>5</v>
      </c>
      <c r="M1883" s="3">
        <v>221</v>
      </c>
      <c r="N1883" s="1" t="s">
        <v>88</v>
      </c>
      <c r="O1883" s="1" t="s">
        <v>37</v>
      </c>
    </row>
    <row r="1884" spans="1:15" x14ac:dyDescent="0.3">
      <c r="A1884" s="1" t="s">
        <v>5233</v>
      </c>
      <c r="B1884" s="2">
        <v>45692</v>
      </c>
      <c r="C1884" s="1" t="s">
        <v>6671</v>
      </c>
      <c r="D1884" s="1" t="s">
        <v>39</v>
      </c>
      <c r="E1884">
        <v>2025</v>
      </c>
      <c r="F1884" s="1" t="s">
        <v>705</v>
      </c>
      <c r="G1884" s="1" t="s">
        <v>706</v>
      </c>
      <c r="H1884" s="1" t="s">
        <v>891</v>
      </c>
      <c r="I1884" s="1" t="s">
        <v>2531</v>
      </c>
      <c r="J1884" s="1" t="s">
        <v>20</v>
      </c>
      <c r="K1884" s="3">
        <v>14.99</v>
      </c>
      <c r="L1884">
        <v>5</v>
      </c>
      <c r="M1884" s="3">
        <v>74.95</v>
      </c>
      <c r="N1884" s="1" t="s">
        <v>21</v>
      </c>
      <c r="O1884" s="1" t="s">
        <v>22</v>
      </c>
    </row>
    <row r="1885" spans="1:15" x14ac:dyDescent="0.3">
      <c r="A1885" s="1" t="s">
        <v>5234</v>
      </c>
      <c r="B1885" s="2">
        <v>45105</v>
      </c>
      <c r="C1885" s="1" t="s">
        <v>6670</v>
      </c>
      <c r="D1885" s="1" t="s">
        <v>24</v>
      </c>
      <c r="E1885">
        <v>2023</v>
      </c>
      <c r="F1885" s="1" t="s">
        <v>1128</v>
      </c>
      <c r="G1885" s="1" t="s">
        <v>1129</v>
      </c>
      <c r="H1885" s="1" t="s">
        <v>2065</v>
      </c>
      <c r="I1885" s="1" t="s">
        <v>2066</v>
      </c>
      <c r="J1885" s="1" t="s">
        <v>70</v>
      </c>
      <c r="K1885" s="3">
        <v>27.93</v>
      </c>
      <c r="L1885">
        <v>4</v>
      </c>
      <c r="M1885" s="3">
        <v>111.72</v>
      </c>
      <c r="N1885" s="1" t="s">
        <v>29</v>
      </c>
      <c r="O1885" s="1" t="s">
        <v>95</v>
      </c>
    </row>
    <row r="1886" spans="1:15" x14ac:dyDescent="0.3">
      <c r="A1886" s="1" t="s">
        <v>5235</v>
      </c>
      <c r="B1886" s="2">
        <v>45105</v>
      </c>
      <c r="C1886" s="1" t="s">
        <v>6670</v>
      </c>
      <c r="D1886" s="1" t="s">
        <v>24</v>
      </c>
      <c r="E1886">
        <v>2023</v>
      </c>
      <c r="F1886" s="1" t="s">
        <v>2615</v>
      </c>
      <c r="G1886" s="1" t="s">
        <v>4298</v>
      </c>
      <c r="H1886" s="1" t="s">
        <v>3676</v>
      </c>
      <c r="I1886" s="1" t="s">
        <v>3677</v>
      </c>
      <c r="J1886" s="1" t="s">
        <v>20</v>
      </c>
      <c r="K1886" s="3">
        <v>5.45</v>
      </c>
      <c r="L1886">
        <v>5</v>
      </c>
      <c r="M1886" s="3">
        <v>27.25</v>
      </c>
      <c r="N1886" s="1" t="s">
        <v>21</v>
      </c>
      <c r="O1886" s="1" t="s">
        <v>193</v>
      </c>
    </row>
    <row r="1887" spans="1:15" x14ac:dyDescent="0.3">
      <c r="A1887" s="1" t="s">
        <v>5236</v>
      </c>
      <c r="B1887" s="2">
        <v>45005</v>
      </c>
      <c r="C1887" s="1" t="s">
        <v>6667</v>
      </c>
      <c r="D1887" s="1" t="s">
        <v>15</v>
      </c>
      <c r="E1887">
        <v>2023</v>
      </c>
      <c r="F1887" s="1" t="s">
        <v>4379</v>
      </c>
      <c r="G1887" s="1" t="s">
        <v>4380</v>
      </c>
      <c r="H1887" s="1" t="s">
        <v>1277</v>
      </c>
      <c r="I1887" s="1" t="s">
        <v>1278</v>
      </c>
      <c r="J1887" s="1" t="s">
        <v>70</v>
      </c>
      <c r="K1887" s="3">
        <v>20.09</v>
      </c>
      <c r="L1887">
        <v>5</v>
      </c>
      <c r="M1887" s="3">
        <v>100.45</v>
      </c>
      <c r="N1887" s="1" t="s">
        <v>6669</v>
      </c>
      <c r="O1887" s="1" t="s">
        <v>52</v>
      </c>
    </row>
    <row r="1888" spans="1:15" x14ac:dyDescent="0.3">
      <c r="A1888" s="1" t="s">
        <v>5237</v>
      </c>
      <c r="B1888" s="2">
        <v>45766</v>
      </c>
      <c r="C1888" s="1" t="s">
        <v>6673</v>
      </c>
      <c r="D1888" s="1" t="s">
        <v>82</v>
      </c>
      <c r="E1888">
        <v>2025</v>
      </c>
      <c r="F1888" s="1" t="s">
        <v>2216</v>
      </c>
      <c r="G1888" s="1" t="s">
        <v>2217</v>
      </c>
      <c r="H1888" s="1" t="s">
        <v>572</v>
      </c>
      <c r="I1888" s="1" t="s">
        <v>3170</v>
      </c>
      <c r="J1888" s="1" t="s">
        <v>20</v>
      </c>
      <c r="K1888" s="3">
        <v>8.0399999999999991</v>
      </c>
      <c r="L1888">
        <v>1</v>
      </c>
      <c r="M1888" s="3">
        <v>8.0399999999999991</v>
      </c>
      <c r="N1888" s="1" t="s">
        <v>6669</v>
      </c>
      <c r="O1888" s="1" t="s">
        <v>44</v>
      </c>
    </row>
    <row r="1889" spans="1:15" x14ac:dyDescent="0.3">
      <c r="A1889" s="1" t="s">
        <v>5238</v>
      </c>
      <c r="B1889" s="2">
        <v>45366</v>
      </c>
      <c r="C1889" s="1" t="s">
        <v>6668</v>
      </c>
      <c r="D1889" s="1" t="s">
        <v>15</v>
      </c>
      <c r="E1889">
        <v>2024</v>
      </c>
      <c r="F1889" s="1" t="s">
        <v>2104</v>
      </c>
      <c r="G1889" s="1" t="s">
        <v>2105</v>
      </c>
      <c r="H1889" s="1" t="s">
        <v>1007</v>
      </c>
      <c r="I1889" s="1" t="s">
        <v>1635</v>
      </c>
      <c r="J1889" s="1" t="s">
        <v>51</v>
      </c>
      <c r="K1889" s="3">
        <v>18.77</v>
      </c>
      <c r="L1889">
        <v>3</v>
      </c>
      <c r="M1889" s="3">
        <v>56.31</v>
      </c>
      <c r="N1889" s="1" t="s">
        <v>21</v>
      </c>
      <c r="O1889" s="1" t="s">
        <v>30</v>
      </c>
    </row>
    <row r="1890" spans="1:15" x14ac:dyDescent="0.3">
      <c r="A1890" s="1" t="s">
        <v>5239</v>
      </c>
      <c r="B1890" s="2">
        <v>45422</v>
      </c>
      <c r="C1890" s="1" t="s">
        <v>6668</v>
      </c>
      <c r="D1890" s="1" t="s">
        <v>46</v>
      </c>
      <c r="E1890">
        <v>2024</v>
      </c>
      <c r="F1890" s="1" t="s">
        <v>844</v>
      </c>
      <c r="G1890" s="1" t="s">
        <v>845</v>
      </c>
      <c r="H1890" s="1" t="s">
        <v>1974</v>
      </c>
      <c r="I1890" s="1" t="s">
        <v>1975</v>
      </c>
      <c r="J1890" s="1" t="s">
        <v>70</v>
      </c>
      <c r="K1890" s="3">
        <v>36.04</v>
      </c>
      <c r="L1890">
        <v>4</v>
      </c>
      <c r="M1890" s="3">
        <v>144.16</v>
      </c>
      <c r="N1890" s="1" t="s">
        <v>29</v>
      </c>
      <c r="O1890" s="1" t="s">
        <v>22</v>
      </c>
    </row>
    <row r="1891" spans="1:15" x14ac:dyDescent="0.3">
      <c r="A1891" s="1" t="s">
        <v>5240</v>
      </c>
      <c r="B1891" s="2">
        <v>45593</v>
      </c>
      <c r="C1891" s="1" t="s">
        <v>6667</v>
      </c>
      <c r="D1891" s="1" t="s">
        <v>133</v>
      </c>
      <c r="E1891">
        <v>2024</v>
      </c>
      <c r="F1891" s="1" t="s">
        <v>3758</v>
      </c>
      <c r="G1891" s="1" t="s">
        <v>4919</v>
      </c>
      <c r="H1891" s="1" t="s">
        <v>228</v>
      </c>
      <c r="I1891" s="1" t="s">
        <v>5241</v>
      </c>
      <c r="J1891" s="1" t="s">
        <v>70</v>
      </c>
      <c r="K1891" s="3">
        <v>40.81</v>
      </c>
      <c r="L1891">
        <v>4</v>
      </c>
      <c r="M1891" s="3">
        <v>163.24</v>
      </c>
      <c r="N1891" s="1" t="s">
        <v>6669</v>
      </c>
      <c r="O1891" s="1" t="s">
        <v>37</v>
      </c>
    </row>
    <row r="1892" spans="1:15" x14ac:dyDescent="0.3">
      <c r="A1892" s="1" t="s">
        <v>5242</v>
      </c>
      <c r="B1892" s="2">
        <v>45140</v>
      </c>
      <c r="C1892" s="1" t="s">
        <v>6670</v>
      </c>
      <c r="D1892" s="1" t="s">
        <v>90</v>
      </c>
      <c r="E1892">
        <v>2023</v>
      </c>
      <c r="F1892" s="1" t="s">
        <v>1083</v>
      </c>
      <c r="G1892" s="1" t="s">
        <v>3966</v>
      </c>
      <c r="H1892" s="1" t="s">
        <v>2171</v>
      </c>
      <c r="I1892" s="1" t="s">
        <v>4285</v>
      </c>
      <c r="J1892" s="1" t="s">
        <v>70</v>
      </c>
      <c r="K1892" s="3">
        <v>30.18</v>
      </c>
      <c r="L1892">
        <v>4</v>
      </c>
      <c r="M1892" s="3">
        <v>120.72</v>
      </c>
      <c r="N1892" s="1" t="s">
        <v>21</v>
      </c>
      <c r="O1892" s="1" t="s">
        <v>37</v>
      </c>
    </row>
    <row r="1893" spans="1:15" x14ac:dyDescent="0.3">
      <c r="A1893" s="1" t="s">
        <v>5243</v>
      </c>
      <c r="B1893" s="2">
        <v>45864</v>
      </c>
      <c r="C1893" s="1" t="s">
        <v>6673</v>
      </c>
      <c r="D1893" s="1" t="s">
        <v>32</v>
      </c>
      <c r="E1893">
        <v>2025</v>
      </c>
      <c r="F1893" s="1" t="s">
        <v>1215</v>
      </c>
      <c r="G1893" s="1" t="s">
        <v>1216</v>
      </c>
      <c r="H1893" s="1" t="s">
        <v>2779</v>
      </c>
      <c r="I1893" s="1" t="s">
        <v>3514</v>
      </c>
      <c r="J1893" s="1" t="s">
        <v>70</v>
      </c>
      <c r="K1893" s="3">
        <v>12.44</v>
      </c>
      <c r="L1893">
        <v>4</v>
      </c>
      <c r="M1893" s="3">
        <v>49.76</v>
      </c>
      <c r="N1893" s="1" t="s">
        <v>21</v>
      </c>
      <c r="O1893" s="1" t="s">
        <v>37</v>
      </c>
    </row>
    <row r="1894" spans="1:15" x14ac:dyDescent="0.3">
      <c r="A1894" s="1" t="s">
        <v>5244</v>
      </c>
      <c r="B1894" s="2">
        <v>45123</v>
      </c>
      <c r="C1894" s="1" t="s">
        <v>6666</v>
      </c>
      <c r="D1894" s="1" t="s">
        <v>32</v>
      </c>
      <c r="E1894">
        <v>2023</v>
      </c>
      <c r="F1894" s="1" t="s">
        <v>2906</v>
      </c>
      <c r="G1894" s="1" t="s">
        <v>2907</v>
      </c>
      <c r="H1894" s="1" t="s">
        <v>3209</v>
      </c>
      <c r="I1894" s="1" t="s">
        <v>3210</v>
      </c>
      <c r="J1894" s="1" t="s">
        <v>87</v>
      </c>
      <c r="K1894" s="3">
        <v>17.420000000000002</v>
      </c>
      <c r="L1894">
        <v>4</v>
      </c>
      <c r="M1894" s="3">
        <v>69.680000000000007</v>
      </c>
      <c r="N1894" s="1" t="s">
        <v>29</v>
      </c>
      <c r="O1894" s="1" t="s">
        <v>193</v>
      </c>
    </row>
    <row r="1895" spans="1:15" x14ac:dyDescent="0.3">
      <c r="A1895" s="1" t="s">
        <v>5245</v>
      </c>
      <c r="B1895" s="2">
        <v>44847</v>
      </c>
      <c r="C1895" s="1" t="s">
        <v>6672</v>
      </c>
      <c r="D1895" s="1" t="s">
        <v>133</v>
      </c>
      <c r="E1895">
        <v>2022</v>
      </c>
      <c r="F1895" s="1" t="s">
        <v>295</v>
      </c>
      <c r="G1895" s="1" t="s">
        <v>3383</v>
      </c>
      <c r="H1895" s="1" t="s">
        <v>785</v>
      </c>
      <c r="I1895" s="1" t="s">
        <v>2665</v>
      </c>
      <c r="J1895" s="1" t="s">
        <v>20</v>
      </c>
      <c r="K1895" s="3">
        <v>30.83</v>
      </c>
      <c r="L1895">
        <v>3</v>
      </c>
      <c r="M1895" s="3">
        <v>92.49</v>
      </c>
      <c r="N1895" s="1" t="s">
        <v>29</v>
      </c>
      <c r="O1895" s="1" t="s">
        <v>22</v>
      </c>
    </row>
    <row r="1896" spans="1:15" x14ac:dyDescent="0.3">
      <c r="A1896" s="1" t="s">
        <v>5246</v>
      </c>
      <c r="B1896" s="2">
        <v>45577</v>
      </c>
      <c r="C1896" s="1" t="s">
        <v>6673</v>
      </c>
      <c r="D1896" s="1" t="s">
        <v>133</v>
      </c>
      <c r="E1896">
        <v>2024</v>
      </c>
      <c r="F1896" s="1" t="s">
        <v>3216</v>
      </c>
      <c r="G1896" s="1" t="s">
        <v>3217</v>
      </c>
      <c r="H1896" s="1" t="s">
        <v>5247</v>
      </c>
      <c r="I1896" s="1" t="s">
        <v>5248</v>
      </c>
      <c r="J1896" s="1" t="s">
        <v>20</v>
      </c>
      <c r="K1896" s="3">
        <v>44.37</v>
      </c>
      <c r="L1896">
        <v>2</v>
      </c>
      <c r="M1896" s="3">
        <v>88.74</v>
      </c>
      <c r="N1896" s="1" t="s">
        <v>88</v>
      </c>
      <c r="O1896" s="1" t="s">
        <v>52</v>
      </c>
    </row>
    <row r="1897" spans="1:15" x14ac:dyDescent="0.3">
      <c r="A1897" s="1" t="s">
        <v>5249</v>
      </c>
      <c r="B1897" s="2">
        <v>45683</v>
      </c>
      <c r="C1897" s="1" t="s">
        <v>6666</v>
      </c>
      <c r="D1897" s="1" t="s">
        <v>210</v>
      </c>
      <c r="E1897">
        <v>2025</v>
      </c>
      <c r="F1897" s="1" t="s">
        <v>1271</v>
      </c>
      <c r="G1897" s="1" t="s">
        <v>1272</v>
      </c>
      <c r="H1897" s="1" t="s">
        <v>337</v>
      </c>
      <c r="I1897" s="1" t="s">
        <v>3969</v>
      </c>
      <c r="J1897" s="1" t="s">
        <v>70</v>
      </c>
      <c r="K1897" s="3">
        <v>51.08</v>
      </c>
      <c r="L1897">
        <v>3</v>
      </c>
      <c r="M1897" s="3">
        <v>153.24</v>
      </c>
      <c r="N1897" s="1" t="s">
        <v>21</v>
      </c>
      <c r="O1897" s="1" t="s">
        <v>22</v>
      </c>
    </row>
    <row r="1898" spans="1:15" x14ac:dyDescent="0.3">
      <c r="A1898" s="1" t="s">
        <v>5250</v>
      </c>
      <c r="B1898" s="2">
        <v>45114</v>
      </c>
      <c r="C1898" s="1" t="s">
        <v>6668</v>
      </c>
      <c r="D1898" s="1" t="s">
        <v>32</v>
      </c>
      <c r="E1898">
        <v>2023</v>
      </c>
      <c r="F1898" s="1" t="s">
        <v>3958</v>
      </c>
      <c r="G1898" s="1" t="s">
        <v>3959</v>
      </c>
      <c r="H1898" s="1" t="s">
        <v>2349</v>
      </c>
      <c r="I1898" s="1" t="s">
        <v>2350</v>
      </c>
      <c r="J1898" s="1" t="s">
        <v>51</v>
      </c>
      <c r="K1898" s="3">
        <v>48.27</v>
      </c>
      <c r="L1898">
        <v>3</v>
      </c>
      <c r="M1898" s="3">
        <v>144.81</v>
      </c>
      <c r="N1898" s="1" t="s">
        <v>21</v>
      </c>
      <c r="O1898" s="1" t="s">
        <v>193</v>
      </c>
    </row>
    <row r="1899" spans="1:15" x14ac:dyDescent="0.3">
      <c r="A1899" s="1" t="s">
        <v>5251</v>
      </c>
      <c r="B1899" s="2">
        <v>45602</v>
      </c>
      <c r="C1899" s="1" t="s">
        <v>6670</v>
      </c>
      <c r="D1899" s="1" t="s">
        <v>54</v>
      </c>
      <c r="E1899">
        <v>2024</v>
      </c>
      <c r="F1899" s="1" t="s">
        <v>4023</v>
      </c>
      <c r="G1899" s="1" t="s">
        <v>4024</v>
      </c>
      <c r="H1899" s="1" t="s">
        <v>947</v>
      </c>
      <c r="I1899" s="1" t="s">
        <v>948</v>
      </c>
      <c r="J1899" s="1" t="s">
        <v>87</v>
      </c>
      <c r="K1899" s="3">
        <v>9.5</v>
      </c>
      <c r="L1899">
        <v>2</v>
      </c>
      <c r="M1899" s="3">
        <v>19</v>
      </c>
      <c r="N1899" s="1" t="s">
        <v>21</v>
      </c>
      <c r="O1899" s="1" t="s">
        <v>193</v>
      </c>
    </row>
    <row r="1900" spans="1:15" x14ac:dyDescent="0.3">
      <c r="A1900" s="1" t="s">
        <v>5252</v>
      </c>
      <c r="B1900" s="2">
        <v>45049</v>
      </c>
      <c r="C1900" s="1" t="s">
        <v>6670</v>
      </c>
      <c r="D1900" s="1" t="s">
        <v>46</v>
      </c>
      <c r="E1900">
        <v>2023</v>
      </c>
      <c r="F1900" s="1" t="s">
        <v>5253</v>
      </c>
      <c r="G1900" s="1" t="s">
        <v>5254</v>
      </c>
      <c r="H1900" s="1" t="s">
        <v>1968</v>
      </c>
      <c r="I1900" s="1" t="s">
        <v>1969</v>
      </c>
      <c r="J1900" s="1" t="s">
        <v>70</v>
      </c>
      <c r="K1900" s="3">
        <v>25.17</v>
      </c>
      <c r="L1900">
        <v>4</v>
      </c>
      <c r="M1900" s="3">
        <v>100.68</v>
      </c>
      <c r="N1900" s="1" t="s">
        <v>6669</v>
      </c>
      <c r="O1900" s="1" t="s">
        <v>37</v>
      </c>
    </row>
    <row r="1901" spans="1:15" x14ac:dyDescent="0.3">
      <c r="A1901" s="1" t="s">
        <v>5255</v>
      </c>
      <c r="B1901" s="2">
        <v>45050</v>
      </c>
      <c r="C1901" s="1" t="s">
        <v>6672</v>
      </c>
      <c r="D1901" s="1" t="s">
        <v>46</v>
      </c>
      <c r="E1901">
        <v>2023</v>
      </c>
      <c r="F1901" s="1" t="s">
        <v>476</v>
      </c>
      <c r="G1901" s="1" t="s">
        <v>5256</v>
      </c>
      <c r="H1901" s="1" t="s">
        <v>1045</v>
      </c>
      <c r="I1901" s="1" t="s">
        <v>1046</v>
      </c>
      <c r="J1901" s="1" t="s">
        <v>20</v>
      </c>
      <c r="K1901" s="3">
        <v>35.86</v>
      </c>
      <c r="L1901">
        <v>3</v>
      </c>
      <c r="M1901" s="3">
        <v>107.58</v>
      </c>
      <c r="N1901" s="1" t="s">
        <v>29</v>
      </c>
      <c r="O1901" s="1" t="s">
        <v>193</v>
      </c>
    </row>
    <row r="1902" spans="1:15" x14ac:dyDescent="0.3">
      <c r="A1902" s="1" t="s">
        <v>5257</v>
      </c>
      <c r="B1902" s="2">
        <v>45251</v>
      </c>
      <c r="C1902" s="1" t="s">
        <v>6671</v>
      </c>
      <c r="D1902" s="1" t="s">
        <v>54</v>
      </c>
      <c r="E1902">
        <v>2023</v>
      </c>
      <c r="F1902" s="1" t="s">
        <v>765</v>
      </c>
      <c r="G1902" s="1" t="s">
        <v>5258</v>
      </c>
      <c r="H1902" s="1" t="s">
        <v>5259</v>
      </c>
      <c r="I1902" s="1" t="s">
        <v>5260</v>
      </c>
      <c r="J1902" s="1" t="s">
        <v>20</v>
      </c>
      <c r="K1902" s="3">
        <v>23.32</v>
      </c>
      <c r="L1902">
        <v>5</v>
      </c>
      <c r="M1902" s="3">
        <v>116.6</v>
      </c>
      <c r="N1902" s="1" t="s">
        <v>21</v>
      </c>
      <c r="O1902" s="1" t="s">
        <v>193</v>
      </c>
    </row>
    <row r="1903" spans="1:15" x14ac:dyDescent="0.3">
      <c r="A1903" s="1" t="s">
        <v>5261</v>
      </c>
      <c r="B1903" s="2">
        <v>45521</v>
      </c>
      <c r="C1903" s="1" t="s">
        <v>6673</v>
      </c>
      <c r="D1903" s="1" t="s">
        <v>90</v>
      </c>
      <c r="E1903">
        <v>2024</v>
      </c>
      <c r="F1903" s="1" t="s">
        <v>829</v>
      </c>
      <c r="G1903" s="1" t="s">
        <v>5262</v>
      </c>
      <c r="H1903" s="1" t="s">
        <v>836</v>
      </c>
      <c r="I1903" s="1" t="s">
        <v>3750</v>
      </c>
      <c r="J1903" s="1" t="s">
        <v>70</v>
      </c>
      <c r="K1903" s="3">
        <v>44.89</v>
      </c>
      <c r="L1903">
        <v>4</v>
      </c>
      <c r="M1903" s="3">
        <v>179.56</v>
      </c>
      <c r="N1903" s="1" t="s">
        <v>6669</v>
      </c>
      <c r="O1903" s="1" t="s">
        <v>30</v>
      </c>
    </row>
    <row r="1904" spans="1:15" x14ac:dyDescent="0.3">
      <c r="A1904" s="1" t="s">
        <v>5263</v>
      </c>
      <c r="B1904" s="2">
        <v>45486</v>
      </c>
      <c r="C1904" s="1" t="s">
        <v>6673</v>
      </c>
      <c r="D1904" s="1" t="s">
        <v>32</v>
      </c>
      <c r="E1904">
        <v>2024</v>
      </c>
      <c r="F1904" s="1" t="s">
        <v>2813</v>
      </c>
      <c r="G1904" s="1" t="s">
        <v>5197</v>
      </c>
      <c r="H1904" s="1" t="s">
        <v>2754</v>
      </c>
      <c r="I1904" s="1" t="s">
        <v>5264</v>
      </c>
      <c r="J1904" s="1" t="s">
        <v>51</v>
      </c>
      <c r="K1904" s="3">
        <v>10.64</v>
      </c>
      <c r="L1904">
        <v>2</v>
      </c>
      <c r="M1904" s="3">
        <v>21.28</v>
      </c>
      <c r="N1904" s="1" t="s">
        <v>29</v>
      </c>
      <c r="O1904" s="1" t="s">
        <v>193</v>
      </c>
    </row>
    <row r="1905" spans="1:15" x14ac:dyDescent="0.3">
      <c r="A1905" s="1" t="s">
        <v>5265</v>
      </c>
      <c r="B1905" s="2">
        <v>45027</v>
      </c>
      <c r="C1905" s="1" t="s">
        <v>6671</v>
      </c>
      <c r="D1905" s="1" t="s">
        <v>82</v>
      </c>
      <c r="E1905">
        <v>2023</v>
      </c>
      <c r="F1905" s="1" t="s">
        <v>4622</v>
      </c>
      <c r="G1905" s="1" t="s">
        <v>654</v>
      </c>
      <c r="H1905" s="1" t="s">
        <v>35</v>
      </c>
      <c r="I1905" s="1" t="s">
        <v>36</v>
      </c>
      <c r="J1905" s="1" t="s">
        <v>20</v>
      </c>
      <c r="K1905" s="3">
        <v>22.46</v>
      </c>
      <c r="L1905">
        <v>5</v>
      </c>
      <c r="M1905" s="3">
        <v>112.3</v>
      </c>
      <c r="N1905" s="1" t="s">
        <v>29</v>
      </c>
      <c r="O1905" s="1" t="s">
        <v>22</v>
      </c>
    </row>
    <row r="1906" spans="1:15" x14ac:dyDescent="0.3">
      <c r="A1906" s="1" t="s">
        <v>5266</v>
      </c>
      <c r="B1906" s="2">
        <v>45028</v>
      </c>
      <c r="C1906" s="1" t="s">
        <v>6670</v>
      </c>
      <c r="D1906" s="1" t="s">
        <v>82</v>
      </c>
      <c r="E1906">
        <v>2023</v>
      </c>
      <c r="F1906" s="1" t="s">
        <v>91</v>
      </c>
      <c r="G1906" s="1" t="s">
        <v>562</v>
      </c>
      <c r="H1906" s="1" t="s">
        <v>282</v>
      </c>
      <c r="I1906" s="1" t="s">
        <v>283</v>
      </c>
      <c r="J1906" s="1" t="s">
        <v>70</v>
      </c>
      <c r="K1906" s="3">
        <v>24.33</v>
      </c>
      <c r="L1906">
        <v>3</v>
      </c>
      <c r="M1906" s="3">
        <v>72.989999999999995</v>
      </c>
      <c r="N1906" s="1" t="s">
        <v>21</v>
      </c>
      <c r="O1906" s="1" t="s">
        <v>22</v>
      </c>
    </row>
    <row r="1907" spans="1:15" x14ac:dyDescent="0.3">
      <c r="A1907" s="1" t="s">
        <v>5267</v>
      </c>
      <c r="B1907" s="2">
        <v>45029</v>
      </c>
      <c r="C1907" s="1" t="s">
        <v>6672</v>
      </c>
      <c r="D1907" s="1" t="s">
        <v>82</v>
      </c>
      <c r="E1907">
        <v>2023</v>
      </c>
      <c r="F1907" s="1" t="s">
        <v>1133</v>
      </c>
      <c r="G1907" s="1" t="s">
        <v>2002</v>
      </c>
      <c r="H1907" s="1" t="s">
        <v>1080</v>
      </c>
      <c r="I1907" s="1" t="s">
        <v>1081</v>
      </c>
      <c r="J1907" s="1" t="s">
        <v>51</v>
      </c>
      <c r="K1907" s="3">
        <v>42.88</v>
      </c>
      <c r="L1907">
        <v>3</v>
      </c>
      <c r="M1907" s="3">
        <v>128.63999999999999</v>
      </c>
      <c r="N1907" s="1" t="s">
        <v>21</v>
      </c>
      <c r="O1907" s="1" t="s">
        <v>44</v>
      </c>
    </row>
    <row r="1908" spans="1:15" x14ac:dyDescent="0.3">
      <c r="A1908" s="1" t="s">
        <v>5268</v>
      </c>
      <c r="B1908" s="2">
        <v>45131</v>
      </c>
      <c r="C1908" s="1" t="s">
        <v>6667</v>
      </c>
      <c r="D1908" s="1" t="s">
        <v>32</v>
      </c>
      <c r="E1908">
        <v>2023</v>
      </c>
      <c r="F1908" s="1" t="s">
        <v>2625</v>
      </c>
      <c r="G1908" s="1" t="s">
        <v>2626</v>
      </c>
      <c r="H1908" s="1" t="s">
        <v>2234</v>
      </c>
      <c r="I1908" s="1" t="s">
        <v>5269</v>
      </c>
      <c r="J1908" s="1" t="s">
        <v>87</v>
      </c>
      <c r="K1908" s="3">
        <v>32.72</v>
      </c>
      <c r="L1908">
        <v>4</v>
      </c>
      <c r="M1908" s="3">
        <v>130.88</v>
      </c>
      <c r="N1908" s="1" t="s">
        <v>6669</v>
      </c>
      <c r="O1908" s="1" t="s">
        <v>30</v>
      </c>
    </row>
    <row r="1909" spans="1:15" x14ac:dyDescent="0.3">
      <c r="A1909" s="1" t="s">
        <v>5270</v>
      </c>
      <c r="B1909" s="2">
        <v>45185</v>
      </c>
      <c r="C1909" s="1" t="s">
        <v>6673</v>
      </c>
      <c r="D1909" s="1" t="s">
        <v>60</v>
      </c>
      <c r="E1909">
        <v>2023</v>
      </c>
      <c r="F1909" s="1" t="s">
        <v>4433</v>
      </c>
      <c r="G1909" s="1" t="s">
        <v>4434</v>
      </c>
      <c r="H1909" s="1" t="s">
        <v>3971</v>
      </c>
      <c r="I1909" s="1" t="s">
        <v>3972</v>
      </c>
      <c r="J1909" s="1" t="s">
        <v>87</v>
      </c>
      <c r="K1909" s="3">
        <v>15.59</v>
      </c>
      <c r="L1909">
        <v>3</v>
      </c>
      <c r="M1909" s="3">
        <v>46.77</v>
      </c>
      <c r="N1909" s="1" t="s">
        <v>29</v>
      </c>
      <c r="O1909" s="1" t="s">
        <v>52</v>
      </c>
    </row>
    <row r="1910" spans="1:15" x14ac:dyDescent="0.3">
      <c r="A1910" s="1" t="s">
        <v>5271</v>
      </c>
      <c r="B1910" s="2">
        <v>44969</v>
      </c>
      <c r="C1910" s="1" t="s">
        <v>6666</v>
      </c>
      <c r="D1910" s="1" t="s">
        <v>39</v>
      </c>
      <c r="E1910">
        <v>2023</v>
      </c>
      <c r="F1910" s="1" t="s">
        <v>939</v>
      </c>
      <c r="G1910" s="1" t="s">
        <v>4703</v>
      </c>
      <c r="H1910" s="1" t="s">
        <v>2249</v>
      </c>
      <c r="I1910" s="1" t="s">
        <v>4614</v>
      </c>
      <c r="J1910" s="1" t="s">
        <v>20</v>
      </c>
      <c r="K1910" s="3">
        <v>25.12</v>
      </c>
      <c r="L1910">
        <v>2</v>
      </c>
      <c r="M1910" s="3">
        <v>50.24</v>
      </c>
      <c r="N1910" s="1" t="s">
        <v>21</v>
      </c>
      <c r="O1910" s="1" t="s">
        <v>37</v>
      </c>
    </row>
    <row r="1911" spans="1:15" x14ac:dyDescent="0.3">
      <c r="A1911" s="1" t="s">
        <v>5272</v>
      </c>
      <c r="B1911" s="2">
        <v>45171</v>
      </c>
      <c r="C1911" s="1" t="s">
        <v>6673</v>
      </c>
      <c r="D1911" s="1" t="s">
        <v>60</v>
      </c>
      <c r="E1911">
        <v>2023</v>
      </c>
      <c r="F1911" s="1" t="s">
        <v>3752</v>
      </c>
      <c r="G1911" s="1" t="s">
        <v>3753</v>
      </c>
      <c r="H1911" s="1" t="s">
        <v>63</v>
      </c>
      <c r="I1911" s="1" t="s">
        <v>64</v>
      </c>
      <c r="J1911" s="1" t="s">
        <v>70</v>
      </c>
      <c r="K1911" s="3">
        <v>10.84</v>
      </c>
      <c r="L1911">
        <v>3</v>
      </c>
      <c r="M1911" s="3">
        <v>32.520000000000003</v>
      </c>
      <c r="N1911" s="1" t="s">
        <v>6669</v>
      </c>
      <c r="O1911" s="1" t="s">
        <v>95</v>
      </c>
    </row>
    <row r="1912" spans="1:15" x14ac:dyDescent="0.3">
      <c r="A1912" s="1" t="s">
        <v>5273</v>
      </c>
      <c r="B1912" s="2">
        <v>45289</v>
      </c>
      <c r="C1912" s="1" t="s">
        <v>6668</v>
      </c>
      <c r="D1912" s="1" t="s">
        <v>107</v>
      </c>
      <c r="E1912">
        <v>2023</v>
      </c>
      <c r="F1912" s="1" t="s">
        <v>4798</v>
      </c>
      <c r="G1912" s="1" t="s">
        <v>4799</v>
      </c>
      <c r="H1912" s="1" t="s">
        <v>171</v>
      </c>
      <c r="I1912" s="1" t="s">
        <v>1724</v>
      </c>
      <c r="J1912" s="1" t="s">
        <v>20</v>
      </c>
      <c r="K1912" s="3">
        <v>7.46</v>
      </c>
      <c r="L1912">
        <v>4</v>
      </c>
      <c r="M1912" s="3">
        <v>29.84</v>
      </c>
      <c r="N1912" s="1" t="s">
        <v>6669</v>
      </c>
      <c r="O1912" s="1" t="s">
        <v>22</v>
      </c>
    </row>
    <row r="1913" spans="1:15" x14ac:dyDescent="0.3">
      <c r="A1913" s="1" t="s">
        <v>5274</v>
      </c>
      <c r="B1913" s="2">
        <v>45811</v>
      </c>
      <c r="C1913" s="1" t="s">
        <v>6671</v>
      </c>
      <c r="D1913" s="1" t="s">
        <v>24</v>
      </c>
      <c r="E1913">
        <v>2025</v>
      </c>
      <c r="F1913" s="1" t="s">
        <v>3796</v>
      </c>
      <c r="G1913" s="1" t="s">
        <v>3797</v>
      </c>
      <c r="H1913" s="1" t="s">
        <v>2438</v>
      </c>
      <c r="I1913" s="1" t="s">
        <v>2439</v>
      </c>
      <c r="J1913" s="1" t="s">
        <v>87</v>
      </c>
      <c r="K1913" s="3">
        <v>12.16</v>
      </c>
      <c r="L1913">
        <v>2</v>
      </c>
      <c r="M1913" s="3">
        <v>24.32</v>
      </c>
      <c r="N1913" s="1" t="s">
        <v>6669</v>
      </c>
      <c r="O1913" s="1" t="s">
        <v>44</v>
      </c>
    </row>
    <row r="1914" spans="1:15" x14ac:dyDescent="0.3">
      <c r="A1914" s="1" t="s">
        <v>5275</v>
      </c>
      <c r="B1914" s="2">
        <v>45871</v>
      </c>
      <c r="C1914" s="1" t="s">
        <v>6673</v>
      </c>
      <c r="D1914" s="1" t="s">
        <v>90</v>
      </c>
      <c r="E1914">
        <v>2025</v>
      </c>
      <c r="F1914" s="1" t="s">
        <v>3698</v>
      </c>
      <c r="G1914" s="1" t="s">
        <v>4692</v>
      </c>
      <c r="H1914" s="1" t="s">
        <v>1602</v>
      </c>
      <c r="I1914" s="1" t="s">
        <v>1603</v>
      </c>
      <c r="J1914" s="1" t="s">
        <v>70</v>
      </c>
      <c r="K1914" s="3">
        <v>26.04</v>
      </c>
      <c r="L1914">
        <v>5</v>
      </c>
      <c r="M1914" s="3">
        <v>130.19999999999999</v>
      </c>
      <c r="N1914" s="1" t="s">
        <v>21</v>
      </c>
      <c r="O1914" s="1" t="s">
        <v>44</v>
      </c>
    </row>
    <row r="1915" spans="1:15" x14ac:dyDescent="0.3">
      <c r="A1915" s="1" t="s">
        <v>5276</v>
      </c>
      <c r="B1915" s="2">
        <v>45105</v>
      </c>
      <c r="C1915" s="1" t="s">
        <v>6670</v>
      </c>
      <c r="D1915" s="1" t="s">
        <v>24</v>
      </c>
      <c r="E1915">
        <v>2023</v>
      </c>
      <c r="F1915" s="1" t="s">
        <v>3475</v>
      </c>
      <c r="G1915" s="1" t="s">
        <v>5277</v>
      </c>
      <c r="H1915" s="1" t="s">
        <v>247</v>
      </c>
      <c r="I1915" s="1" t="s">
        <v>4099</v>
      </c>
      <c r="J1915" s="1" t="s">
        <v>20</v>
      </c>
      <c r="K1915" s="3">
        <v>42.81</v>
      </c>
      <c r="L1915">
        <v>4</v>
      </c>
      <c r="M1915" s="3">
        <v>171.24</v>
      </c>
      <c r="N1915" s="1" t="s">
        <v>29</v>
      </c>
      <c r="O1915" s="1" t="s">
        <v>30</v>
      </c>
    </row>
    <row r="1916" spans="1:15" x14ac:dyDescent="0.3">
      <c r="A1916" s="1" t="s">
        <v>5278</v>
      </c>
      <c r="B1916" s="2">
        <v>45496</v>
      </c>
      <c r="C1916" s="1" t="s">
        <v>6671</v>
      </c>
      <c r="D1916" s="1" t="s">
        <v>32</v>
      </c>
      <c r="E1916">
        <v>2024</v>
      </c>
      <c r="F1916" s="1" t="s">
        <v>463</v>
      </c>
      <c r="G1916" s="1" t="s">
        <v>2621</v>
      </c>
      <c r="H1916" s="1" t="s">
        <v>518</v>
      </c>
      <c r="I1916" s="1" t="s">
        <v>916</v>
      </c>
      <c r="J1916" s="1" t="s">
        <v>51</v>
      </c>
      <c r="K1916" s="3">
        <v>30.24</v>
      </c>
      <c r="L1916">
        <v>4</v>
      </c>
      <c r="M1916" s="3">
        <v>120.96</v>
      </c>
      <c r="N1916" s="1" t="s">
        <v>21</v>
      </c>
      <c r="O1916" s="1" t="s">
        <v>22</v>
      </c>
    </row>
    <row r="1917" spans="1:15" x14ac:dyDescent="0.3">
      <c r="A1917" s="1" t="s">
        <v>5279</v>
      </c>
      <c r="B1917" s="2">
        <v>45827</v>
      </c>
      <c r="C1917" s="1" t="s">
        <v>6672</v>
      </c>
      <c r="D1917" s="1" t="s">
        <v>24</v>
      </c>
      <c r="E1917">
        <v>2025</v>
      </c>
      <c r="F1917" s="1" t="s">
        <v>3030</v>
      </c>
      <c r="G1917" s="1" t="s">
        <v>3031</v>
      </c>
      <c r="H1917" s="1" t="s">
        <v>1108</v>
      </c>
      <c r="I1917" s="1" t="s">
        <v>1109</v>
      </c>
      <c r="J1917" s="1" t="s">
        <v>70</v>
      </c>
      <c r="K1917" s="3">
        <v>30.62</v>
      </c>
      <c r="L1917">
        <v>1</v>
      </c>
      <c r="M1917" s="3">
        <v>30.62</v>
      </c>
      <c r="N1917" s="1" t="s">
        <v>6669</v>
      </c>
      <c r="O1917" s="1" t="s">
        <v>22</v>
      </c>
    </row>
    <row r="1918" spans="1:15" x14ac:dyDescent="0.3">
      <c r="A1918" s="1" t="s">
        <v>5280</v>
      </c>
      <c r="B1918" s="2">
        <v>45872</v>
      </c>
      <c r="C1918" s="1" t="s">
        <v>6666</v>
      </c>
      <c r="D1918" s="1" t="s">
        <v>90</v>
      </c>
      <c r="E1918">
        <v>2025</v>
      </c>
      <c r="F1918" s="1" t="s">
        <v>2035</v>
      </c>
      <c r="G1918" s="1" t="s">
        <v>5281</v>
      </c>
      <c r="H1918" s="1" t="s">
        <v>5139</v>
      </c>
      <c r="I1918" s="1" t="s">
        <v>5140</v>
      </c>
      <c r="J1918" s="1" t="s">
        <v>70</v>
      </c>
      <c r="K1918" s="3">
        <v>12.88</v>
      </c>
      <c r="L1918">
        <v>5</v>
      </c>
      <c r="M1918" s="3">
        <v>64.400000000000006</v>
      </c>
      <c r="N1918" s="1" t="s">
        <v>21</v>
      </c>
      <c r="O1918" s="1" t="s">
        <v>37</v>
      </c>
    </row>
    <row r="1919" spans="1:15" x14ac:dyDescent="0.3">
      <c r="A1919" s="1" t="s">
        <v>5282</v>
      </c>
      <c r="B1919" s="2">
        <v>45530</v>
      </c>
      <c r="C1919" s="1" t="s">
        <v>6667</v>
      </c>
      <c r="D1919" s="1" t="s">
        <v>90</v>
      </c>
      <c r="E1919">
        <v>2024</v>
      </c>
      <c r="F1919" s="1" t="s">
        <v>809</v>
      </c>
      <c r="G1919" s="1" t="s">
        <v>810</v>
      </c>
      <c r="H1919" s="1" t="s">
        <v>337</v>
      </c>
      <c r="I1919" s="1" t="s">
        <v>5283</v>
      </c>
      <c r="J1919" s="1" t="s">
        <v>20</v>
      </c>
      <c r="K1919" s="3">
        <v>31.92</v>
      </c>
      <c r="L1919">
        <v>1</v>
      </c>
      <c r="M1919" s="3">
        <v>31.92</v>
      </c>
      <c r="N1919" s="1" t="s">
        <v>6669</v>
      </c>
      <c r="O1919" s="1" t="s">
        <v>22</v>
      </c>
    </row>
    <row r="1920" spans="1:15" x14ac:dyDescent="0.3">
      <c r="A1920" s="1" t="s">
        <v>5284</v>
      </c>
      <c r="B1920" s="2">
        <v>45250</v>
      </c>
      <c r="C1920" s="1" t="s">
        <v>6667</v>
      </c>
      <c r="D1920" s="1" t="s">
        <v>54</v>
      </c>
      <c r="E1920">
        <v>2023</v>
      </c>
      <c r="F1920" s="1" t="s">
        <v>245</v>
      </c>
      <c r="G1920" s="1" t="s">
        <v>246</v>
      </c>
      <c r="H1920" s="1" t="s">
        <v>2730</v>
      </c>
      <c r="I1920" s="1" t="s">
        <v>2731</v>
      </c>
      <c r="J1920" s="1" t="s">
        <v>70</v>
      </c>
      <c r="K1920" s="3">
        <v>38.229999999999997</v>
      </c>
      <c r="L1920">
        <v>5</v>
      </c>
      <c r="M1920" s="3">
        <v>191.15</v>
      </c>
      <c r="N1920" s="1" t="s">
        <v>6669</v>
      </c>
      <c r="O1920" s="1" t="s">
        <v>22</v>
      </c>
    </row>
    <row r="1921" spans="1:15" x14ac:dyDescent="0.3">
      <c r="A1921" s="1" t="s">
        <v>5285</v>
      </c>
      <c r="B1921" s="2">
        <v>45089</v>
      </c>
      <c r="C1921" s="1" t="s">
        <v>6667</v>
      </c>
      <c r="D1921" s="1" t="s">
        <v>24</v>
      </c>
      <c r="E1921">
        <v>2023</v>
      </c>
      <c r="F1921" s="1" t="s">
        <v>2822</v>
      </c>
      <c r="G1921" s="1" t="s">
        <v>2823</v>
      </c>
      <c r="H1921" s="1" t="s">
        <v>421</v>
      </c>
      <c r="I1921" s="1" t="s">
        <v>422</v>
      </c>
      <c r="J1921" s="1" t="s">
        <v>70</v>
      </c>
      <c r="K1921" s="3">
        <v>11.81</v>
      </c>
      <c r="L1921">
        <v>4</v>
      </c>
      <c r="M1921" s="3">
        <v>47.24</v>
      </c>
      <c r="N1921" s="1" t="s">
        <v>21</v>
      </c>
      <c r="O1921" s="1" t="s">
        <v>80</v>
      </c>
    </row>
    <row r="1922" spans="1:15" x14ac:dyDescent="0.3">
      <c r="A1922" s="1" t="s">
        <v>5286</v>
      </c>
      <c r="B1922" s="2">
        <v>45146</v>
      </c>
      <c r="C1922" s="1" t="s">
        <v>6671</v>
      </c>
      <c r="D1922" s="1" t="s">
        <v>90</v>
      </c>
      <c r="E1922">
        <v>2023</v>
      </c>
      <c r="F1922" s="1" t="s">
        <v>2919</v>
      </c>
      <c r="G1922" s="1" t="s">
        <v>3745</v>
      </c>
      <c r="H1922" s="1" t="s">
        <v>572</v>
      </c>
      <c r="I1922" s="1" t="s">
        <v>573</v>
      </c>
      <c r="J1922" s="1" t="s">
        <v>87</v>
      </c>
      <c r="K1922" s="3">
        <v>17.79</v>
      </c>
      <c r="L1922">
        <v>2</v>
      </c>
      <c r="M1922" s="3">
        <v>35.58</v>
      </c>
      <c r="N1922" s="1" t="s">
        <v>21</v>
      </c>
      <c r="O1922" s="1" t="s">
        <v>30</v>
      </c>
    </row>
    <row r="1923" spans="1:15" x14ac:dyDescent="0.3">
      <c r="A1923" s="1" t="s">
        <v>5287</v>
      </c>
      <c r="B1923" s="2">
        <v>45269</v>
      </c>
      <c r="C1923" s="1" t="s">
        <v>6673</v>
      </c>
      <c r="D1923" s="1" t="s">
        <v>107</v>
      </c>
      <c r="E1923">
        <v>2023</v>
      </c>
      <c r="F1923" s="1" t="s">
        <v>5288</v>
      </c>
      <c r="G1923" s="1" t="s">
        <v>5289</v>
      </c>
      <c r="H1923" s="1" t="s">
        <v>2796</v>
      </c>
      <c r="I1923" s="1" t="s">
        <v>4159</v>
      </c>
      <c r="J1923" s="1" t="s">
        <v>87</v>
      </c>
      <c r="K1923" s="3">
        <v>38.700000000000003</v>
      </c>
      <c r="L1923">
        <v>1</v>
      </c>
      <c r="M1923" s="3">
        <v>38.700000000000003</v>
      </c>
      <c r="N1923" s="1" t="s">
        <v>21</v>
      </c>
      <c r="O1923" s="1" t="s">
        <v>52</v>
      </c>
    </row>
    <row r="1924" spans="1:15" x14ac:dyDescent="0.3">
      <c r="A1924" s="1" t="s">
        <v>5290</v>
      </c>
      <c r="B1924" s="2">
        <v>44860</v>
      </c>
      <c r="C1924" s="1" t="s">
        <v>6670</v>
      </c>
      <c r="D1924" s="1" t="s">
        <v>133</v>
      </c>
      <c r="E1924">
        <v>2022</v>
      </c>
      <c r="F1924" s="1" t="s">
        <v>235</v>
      </c>
      <c r="G1924" s="1" t="s">
        <v>877</v>
      </c>
      <c r="H1924" s="1" t="s">
        <v>1390</v>
      </c>
      <c r="I1924" s="1" t="s">
        <v>2749</v>
      </c>
      <c r="J1924" s="1" t="s">
        <v>51</v>
      </c>
      <c r="K1924" s="3">
        <v>39.61</v>
      </c>
      <c r="L1924">
        <v>1</v>
      </c>
      <c r="M1924" s="3">
        <v>39.61</v>
      </c>
      <c r="N1924" s="1" t="s">
        <v>21</v>
      </c>
      <c r="O1924" s="1" t="s">
        <v>22</v>
      </c>
    </row>
    <row r="1925" spans="1:15" x14ac:dyDescent="0.3">
      <c r="A1925" s="1" t="s">
        <v>5291</v>
      </c>
      <c r="B1925" s="2">
        <v>45582</v>
      </c>
      <c r="C1925" s="1" t="s">
        <v>6672</v>
      </c>
      <c r="D1925" s="1" t="s">
        <v>133</v>
      </c>
      <c r="E1925">
        <v>2024</v>
      </c>
      <c r="F1925" s="1" t="s">
        <v>1439</v>
      </c>
      <c r="G1925" s="1" t="s">
        <v>4035</v>
      </c>
      <c r="H1925" s="1" t="s">
        <v>3573</v>
      </c>
      <c r="I1925" s="1" t="s">
        <v>3574</v>
      </c>
      <c r="J1925" s="1" t="s">
        <v>70</v>
      </c>
      <c r="K1925" s="3">
        <v>30.85</v>
      </c>
      <c r="L1925">
        <v>5</v>
      </c>
      <c r="M1925" s="3">
        <v>154.25</v>
      </c>
      <c r="N1925" s="1" t="s">
        <v>21</v>
      </c>
      <c r="O1925" s="1" t="s">
        <v>30</v>
      </c>
    </row>
    <row r="1926" spans="1:15" x14ac:dyDescent="0.3">
      <c r="A1926" s="1" t="s">
        <v>5292</v>
      </c>
      <c r="B1926" s="2">
        <v>44869</v>
      </c>
      <c r="C1926" s="1" t="s">
        <v>6668</v>
      </c>
      <c r="D1926" s="1" t="s">
        <v>54</v>
      </c>
      <c r="E1926">
        <v>2022</v>
      </c>
      <c r="F1926" s="1" t="s">
        <v>2077</v>
      </c>
      <c r="G1926" s="1" t="s">
        <v>2078</v>
      </c>
      <c r="H1926" s="1" t="s">
        <v>870</v>
      </c>
      <c r="I1926" s="1" t="s">
        <v>871</v>
      </c>
      <c r="J1926" s="1" t="s">
        <v>70</v>
      </c>
      <c r="K1926" s="3">
        <v>16.489999999999998</v>
      </c>
      <c r="L1926">
        <v>3</v>
      </c>
      <c r="M1926" s="3">
        <v>49.47</v>
      </c>
      <c r="N1926" s="1" t="s">
        <v>21</v>
      </c>
      <c r="O1926" s="1" t="s">
        <v>37</v>
      </c>
    </row>
    <row r="1927" spans="1:15" x14ac:dyDescent="0.3">
      <c r="A1927" s="1" t="s">
        <v>5293</v>
      </c>
      <c r="B1927" s="2">
        <v>44848</v>
      </c>
      <c r="C1927" s="1" t="s">
        <v>6668</v>
      </c>
      <c r="D1927" s="1" t="s">
        <v>133</v>
      </c>
      <c r="E1927">
        <v>2022</v>
      </c>
      <c r="F1927" s="1" t="s">
        <v>1680</v>
      </c>
      <c r="G1927" s="1" t="s">
        <v>1681</v>
      </c>
      <c r="H1927" s="1" t="s">
        <v>1856</v>
      </c>
      <c r="I1927" s="1" t="s">
        <v>2276</v>
      </c>
      <c r="J1927" s="1" t="s">
        <v>70</v>
      </c>
      <c r="K1927" s="3">
        <v>23.47</v>
      </c>
      <c r="L1927">
        <v>1</v>
      </c>
      <c r="M1927" s="3">
        <v>23.47</v>
      </c>
      <c r="N1927" s="1" t="s">
        <v>21</v>
      </c>
      <c r="O1927" s="1" t="s">
        <v>22</v>
      </c>
    </row>
    <row r="1928" spans="1:15" x14ac:dyDescent="0.3">
      <c r="A1928" s="1" t="s">
        <v>5294</v>
      </c>
      <c r="B1928" s="2">
        <v>45363</v>
      </c>
      <c r="C1928" s="1" t="s">
        <v>6671</v>
      </c>
      <c r="D1928" s="1" t="s">
        <v>15</v>
      </c>
      <c r="E1928">
        <v>2024</v>
      </c>
      <c r="F1928" s="1" t="s">
        <v>4261</v>
      </c>
      <c r="G1928" s="1" t="s">
        <v>5185</v>
      </c>
      <c r="H1928" s="1" t="s">
        <v>3145</v>
      </c>
      <c r="I1928" s="1" t="s">
        <v>3146</v>
      </c>
      <c r="J1928" s="1" t="s">
        <v>87</v>
      </c>
      <c r="K1928" s="3">
        <v>8.15</v>
      </c>
      <c r="L1928">
        <v>3</v>
      </c>
      <c r="M1928" s="3">
        <v>24.45</v>
      </c>
      <c r="N1928" s="1" t="s">
        <v>29</v>
      </c>
      <c r="O1928" s="1" t="s">
        <v>30</v>
      </c>
    </row>
    <row r="1929" spans="1:15" x14ac:dyDescent="0.3">
      <c r="A1929" s="1" t="s">
        <v>5295</v>
      </c>
      <c r="B1929" s="2">
        <v>45161</v>
      </c>
      <c r="C1929" s="1" t="s">
        <v>6670</v>
      </c>
      <c r="D1929" s="1" t="s">
        <v>90</v>
      </c>
      <c r="E1929">
        <v>2023</v>
      </c>
      <c r="F1929" s="1" t="s">
        <v>1583</v>
      </c>
      <c r="G1929" s="1" t="s">
        <v>3047</v>
      </c>
      <c r="H1929" s="1" t="s">
        <v>355</v>
      </c>
      <c r="I1929" s="1" t="s">
        <v>356</v>
      </c>
      <c r="J1929" s="1" t="s">
        <v>70</v>
      </c>
      <c r="K1929" s="3">
        <v>39.44</v>
      </c>
      <c r="L1929">
        <v>5</v>
      </c>
      <c r="M1929" s="3">
        <v>197.2</v>
      </c>
      <c r="N1929" s="1" t="s">
        <v>88</v>
      </c>
      <c r="O1929" s="1" t="s">
        <v>22</v>
      </c>
    </row>
    <row r="1930" spans="1:15" x14ac:dyDescent="0.3">
      <c r="A1930" s="1" t="s">
        <v>5296</v>
      </c>
      <c r="B1930" s="2">
        <v>45698</v>
      </c>
      <c r="C1930" s="1" t="s">
        <v>6667</v>
      </c>
      <c r="D1930" s="1" t="s">
        <v>39</v>
      </c>
      <c r="E1930">
        <v>2025</v>
      </c>
      <c r="F1930" s="1" t="s">
        <v>802</v>
      </c>
      <c r="G1930" s="1" t="s">
        <v>803</v>
      </c>
      <c r="H1930" s="1" t="s">
        <v>628</v>
      </c>
      <c r="I1930" s="1" t="s">
        <v>629</v>
      </c>
      <c r="J1930" s="1" t="s">
        <v>20</v>
      </c>
      <c r="K1930" s="3">
        <v>39.86</v>
      </c>
      <c r="L1930">
        <v>2</v>
      </c>
      <c r="M1930" s="3">
        <v>79.72</v>
      </c>
      <c r="N1930" s="1" t="s">
        <v>21</v>
      </c>
      <c r="O1930" s="1" t="s">
        <v>37</v>
      </c>
    </row>
    <row r="1931" spans="1:15" x14ac:dyDescent="0.3">
      <c r="A1931" s="1" t="s">
        <v>5297</v>
      </c>
      <c r="B1931" s="2">
        <v>45200</v>
      </c>
      <c r="C1931" s="1" t="s">
        <v>6666</v>
      </c>
      <c r="D1931" s="1" t="s">
        <v>133</v>
      </c>
      <c r="E1931">
        <v>2023</v>
      </c>
      <c r="F1931" s="1" t="s">
        <v>1078</v>
      </c>
      <c r="G1931" s="1" t="s">
        <v>1079</v>
      </c>
      <c r="H1931" s="1" t="s">
        <v>554</v>
      </c>
      <c r="I1931" s="1" t="s">
        <v>1116</v>
      </c>
      <c r="J1931" s="1" t="s">
        <v>70</v>
      </c>
      <c r="K1931" s="3">
        <v>47.8</v>
      </c>
      <c r="L1931">
        <v>5</v>
      </c>
      <c r="M1931" s="3">
        <v>239</v>
      </c>
      <c r="N1931" s="1" t="s">
        <v>88</v>
      </c>
      <c r="O1931" s="1" t="s">
        <v>193</v>
      </c>
    </row>
    <row r="1932" spans="1:15" x14ac:dyDescent="0.3">
      <c r="A1932" s="1" t="s">
        <v>5298</v>
      </c>
      <c r="B1932" s="2">
        <v>45698</v>
      </c>
      <c r="C1932" s="1" t="s">
        <v>6667</v>
      </c>
      <c r="D1932" s="1" t="s">
        <v>39</v>
      </c>
      <c r="E1932">
        <v>2025</v>
      </c>
      <c r="F1932" s="1" t="s">
        <v>91</v>
      </c>
      <c r="G1932" s="1" t="s">
        <v>92</v>
      </c>
      <c r="H1932" s="1" t="s">
        <v>1125</v>
      </c>
      <c r="I1932" s="1" t="s">
        <v>1126</v>
      </c>
      <c r="J1932" s="1" t="s">
        <v>70</v>
      </c>
      <c r="K1932" s="3">
        <v>6.23</v>
      </c>
      <c r="L1932">
        <v>5</v>
      </c>
      <c r="M1932" s="3">
        <v>31.15</v>
      </c>
      <c r="N1932" s="1" t="s">
        <v>6669</v>
      </c>
      <c r="O1932" s="1" t="s">
        <v>30</v>
      </c>
    </row>
    <row r="1933" spans="1:15" x14ac:dyDescent="0.3">
      <c r="A1933" s="1" t="s">
        <v>5299</v>
      </c>
      <c r="B1933" s="2">
        <v>45573</v>
      </c>
      <c r="C1933" s="1" t="s">
        <v>6671</v>
      </c>
      <c r="D1933" s="1" t="s">
        <v>133</v>
      </c>
      <c r="E1933">
        <v>2024</v>
      </c>
      <c r="F1933" s="1" t="s">
        <v>2455</v>
      </c>
      <c r="G1933" s="1" t="s">
        <v>5300</v>
      </c>
      <c r="H1933" s="1" t="s">
        <v>668</v>
      </c>
      <c r="I1933" s="1" t="s">
        <v>669</v>
      </c>
      <c r="J1933" s="1" t="s">
        <v>70</v>
      </c>
      <c r="K1933" s="3">
        <v>44.34</v>
      </c>
      <c r="L1933">
        <v>1</v>
      </c>
      <c r="M1933" s="3">
        <v>44.34</v>
      </c>
      <c r="N1933" s="1" t="s">
        <v>29</v>
      </c>
      <c r="O1933" s="1" t="s">
        <v>37</v>
      </c>
    </row>
    <row r="1934" spans="1:15" x14ac:dyDescent="0.3">
      <c r="A1934" s="1" t="s">
        <v>5301</v>
      </c>
      <c r="B1934" s="2">
        <v>45642</v>
      </c>
      <c r="C1934" s="1" t="s">
        <v>6667</v>
      </c>
      <c r="D1934" s="1" t="s">
        <v>107</v>
      </c>
      <c r="E1934">
        <v>2024</v>
      </c>
      <c r="F1934" s="1" t="s">
        <v>2099</v>
      </c>
      <c r="G1934" s="1" t="s">
        <v>2995</v>
      </c>
      <c r="H1934" s="1" t="s">
        <v>668</v>
      </c>
      <c r="I1934" s="1" t="s">
        <v>2801</v>
      </c>
      <c r="J1934" s="1" t="s">
        <v>20</v>
      </c>
      <c r="K1934" s="3">
        <v>32</v>
      </c>
      <c r="L1934">
        <v>3</v>
      </c>
      <c r="M1934" s="3">
        <v>96</v>
      </c>
      <c r="N1934" s="1" t="s">
        <v>6669</v>
      </c>
      <c r="O1934" s="1" t="s">
        <v>193</v>
      </c>
    </row>
    <row r="1935" spans="1:15" x14ac:dyDescent="0.3">
      <c r="A1935" s="1" t="s">
        <v>5302</v>
      </c>
      <c r="B1935" s="2">
        <v>44852</v>
      </c>
      <c r="C1935" s="1" t="s">
        <v>6671</v>
      </c>
      <c r="D1935" s="1" t="s">
        <v>133</v>
      </c>
      <c r="E1935">
        <v>2022</v>
      </c>
      <c r="F1935" s="1" t="s">
        <v>829</v>
      </c>
      <c r="G1935" s="1" t="s">
        <v>830</v>
      </c>
      <c r="H1935" s="1" t="s">
        <v>2312</v>
      </c>
      <c r="I1935" s="1" t="s">
        <v>2313</v>
      </c>
      <c r="J1935" s="1" t="s">
        <v>51</v>
      </c>
      <c r="K1935" s="3">
        <v>28.51</v>
      </c>
      <c r="L1935">
        <v>3</v>
      </c>
      <c r="M1935" s="3">
        <v>85.53</v>
      </c>
      <c r="N1935" s="1" t="s">
        <v>6669</v>
      </c>
      <c r="O1935" s="1" t="s">
        <v>193</v>
      </c>
    </row>
    <row r="1936" spans="1:15" x14ac:dyDescent="0.3">
      <c r="A1936" s="1" t="s">
        <v>5303</v>
      </c>
      <c r="B1936" s="2">
        <v>45418</v>
      </c>
      <c r="C1936" s="1" t="s">
        <v>6667</v>
      </c>
      <c r="D1936" s="1" t="s">
        <v>46</v>
      </c>
      <c r="E1936">
        <v>2024</v>
      </c>
      <c r="F1936" s="1" t="s">
        <v>2799</v>
      </c>
      <c r="G1936" s="1" t="s">
        <v>5304</v>
      </c>
      <c r="H1936" s="1" t="s">
        <v>1301</v>
      </c>
      <c r="I1936" s="1" t="s">
        <v>3883</v>
      </c>
      <c r="J1936" s="1" t="s">
        <v>70</v>
      </c>
      <c r="K1936" s="3">
        <v>13.81</v>
      </c>
      <c r="L1936">
        <v>2</v>
      </c>
      <c r="M1936" s="3">
        <v>27.62</v>
      </c>
      <c r="N1936" s="1" t="s">
        <v>29</v>
      </c>
      <c r="O1936" s="1" t="s">
        <v>37</v>
      </c>
    </row>
    <row r="1937" spans="1:15" x14ac:dyDescent="0.3">
      <c r="A1937" s="1" t="s">
        <v>5305</v>
      </c>
      <c r="B1937" s="2">
        <v>45853</v>
      </c>
      <c r="C1937" s="1" t="s">
        <v>6671</v>
      </c>
      <c r="D1937" s="1" t="s">
        <v>32</v>
      </c>
      <c r="E1937">
        <v>2025</v>
      </c>
      <c r="F1937" s="1" t="s">
        <v>231</v>
      </c>
      <c r="G1937" s="1" t="s">
        <v>232</v>
      </c>
      <c r="H1937" s="1" t="s">
        <v>1713</v>
      </c>
      <c r="I1937" s="1" t="s">
        <v>1714</v>
      </c>
      <c r="J1937" s="1" t="s">
        <v>20</v>
      </c>
      <c r="K1937" s="3">
        <v>24.14</v>
      </c>
      <c r="L1937">
        <v>2</v>
      </c>
      <c r="M1937" s="3">
        <v>48.28</v>
      </c>
      <c r="N1937" s="1" t="s">
        <v>21</v>
      </c>
      <c r="O1937" s="1" t="s">
        <v>44</v>
      </c>
    </row>
    <row r="1938" spans="1:15" x14ac:dyDescent="0.3">
      <c r="A1938" s="1" t="s">
        <v>5306</v>
      </c>
      <c r="B1938" s="2">
        <v>45668</v>
      </c>
      <c r="C1938" s="1" t="s">
        <v>6673</v>
      </c>
      <c r="D1938" s="1" t="s">
        <v>210</v>
      </c>
      <c r="E1938">
        <v>2025</v>
      </c>
      <c r="F1938" s="1" t="s">
        <v>1719</v>
      </c>
      <c r="G1938" s="1" t="s">
        <v>1720</v>
      </c>
      <c r="H1938" s="1" t="s">
        <v>1337</v>
      </c>
      <c r="I1938" s="1" t="s">
        <v>1338</v>
      </c>
      <c r="J1938" s="1" t="s">
        <v>70</v>
      </c>
      <c r="K1938" s="3">
        <v>15</v>
      </c>
      <c r="L1938">
        <v>1</v>
      </c>
      <c r="M1938" s="3">
        <v>15</v>
      </c>
      <c r="N1938" s="1" t="s">
        <v>6669</v>
      </c>
      <c r="O1938" s="1" t="s">
        <v>30</v>
      </c>
    </row>
    <row r="1939" spans="1:15" x14ac:dyDescent="0.3">
      <c r="A1939" s="1" t="s">
        <v>5307</v>
      </c>
      <c r="B1939" s="2">
        <v>44826</v>
      </c>
      <c r="C1939" s="1" t="s">
        <v>6672</v>
      </c>
      <c r="D1939" s="1" t="s">
        <v>60</v>
      </c>
      <c r="E1939">
        <v>2022</v>
      </c>
      <c r="F1939" s="1" t="s">
        <v>33</v>
      </c>
      <c r="G1939" s="1" t="s">
        <v>34</v>
      </c>
      <c r="H1939" s="1" t="s">
        <v>2182</v>
      </c>
      <c r="I1939" s="1" t="s">
        <v>2911</v>
      </c>
      <c r="J1939" s="1" t="s">
        <v>20</v>
      </c>
      <c r="K1939" s="3">
        <v>45.98</v>
      </c>
      <c r="L1939">
        <v>2</v>
      </c>
      <c r="M1939" s="3">
        <v>91.96</v>
      </c>
      <c r="N1939" s="1" t="s">
        <v>29</v>
      </c>
      <c r="O1939" s="1" t="s">
        <v>22</v>
      </c>
    </row>
    <row r="1940" spans="1:15" x14ac:dyDescent="0.3">
      <c r="A1940" s="1" t="s">
        <v>5308</v>
      </c>
      <c r="B1940" s="2">
        <v>45768</v>
      </c>
      <c r="C1940" s="1" t="s">
        <v>6667</v>
      </c>
      <c r="D1940" s="1" t="s">
        <v>82</v>
      </c>
      <c r="E1940">
        <v>2025</v>
      </c>
      <c r="F1940" s="1" t="s">
        <v>1143</v>
      </c>
      <c r="G1940" s="1" t="s">
        <v>2817</v>
      </c>
      <c r="H1940" s="1" t="s">
        <v>5148</v>
      </c>
      <c r="I1940" s="1" t="s">
        <v>5309</v>
      </c>
      <c r="J1940" s="1" t="s">
        <v>70</v>
      </c>
      <c r="K1940" s="3">
        <v>51.56</v>
      </c>
      <c r="L1940">
        <v>4</v>
      </c>
      <c r="M1940" s="3">
        <v>206.24</v>
      </c>
      <c r="N1940" s="1" t="s">
        <v>29</v>
      </c>
      <c r="O1940" s="1" t="s">
        <v>22</v>
      </c>
    </row>
    <row r="1941" spans="1:15" x14ac:dyDescent="0.3">
      <c r="A1941" s="1" t="s">
        <v>5310</v>
      </c>
      <c r="B1941" s="2">
        <v>45241</v>
      </c>
      <c r="C1941" s="1" t="s">
        <v>6673</v>
      </c>
      <c r="D1941" s="1" t="s">
        <v>54</v>
      </c>
      <c r="E1941">
        <v>2023</v>
      </c>
      <c r="F1941" s="1" t="s">
        <v>868</v>
      </c>
      <c r="G1941" s="1" t="s">
        <v>4683</v>
      </c>
      <c r="H1941" s="1" t="s">
        <v>2796</v>
      </c>
      <c r="I1941" s="1" t="s">
        <v>2797</v>
      </c>
      <c r="J1941" s="1" t="s">
        <v>20</v>
      </c>
      <c r="K1941" s="3">
        <v>33.31</v>
      </c>
      <c r="L1941">
        <v>2</v>
      </c>
      <c r="M1941" s="3">
        <v>66.62</v>
      </c>
      <c r="N1941" s="1" t="s">
        <v>6669</v>
      </c>
      <c r="O1941" s="1" t="s">
        <v>37</v>
      </c>
    </row>
    <row r="1942" spans="1:15" x14ac:dyDescent="0.3">
      <c r="A1942" s="1" t="s">
        <v>5311</v>
      </c>
      <c r="B1942" s="2">
        <v>45090</v>
      </c>
      <c r="C1942" s="1" t="s">
        <v>6671</v>
      </c>
      <c r="D1942" s="1" t="s">
        <v>24</v>
      </c>
      <c r="E1942">
        <v>2023</v>
      </c>
      <c r="F1942" s="1" t="s">
        <v>2017</v>
      </c>
      <c r="G1942" s="1" t="s">
        <v>2018</v>
      </c>
      <c r="H1942" s="1" t="s">
        <v>1282</v>
      </c>
      <c r="I1942" s="1" t="s">
        <v>2279</v>
      </c>
      <c r="J1942" s="1" t="s">
        <v>20</v>
      </c>
      <c r="K1942" s="3">
        <v>49.73</v>
      </c>
      <c r="L1942">
        <v>4</v>
      </c>
      <c r="M1942" s="3">
        <v>198.92</v>
      </c>
      <c r="N1942" s="1" t="s">
        <v>6669</v>
      </c>
      <c r="O1942" s="1" t="s">
        <v>30</v>
      </c>
    </row>
    <row r="1943" spans="1:15" x14ac:dyDescent="0.3">
      <c r="A1943" s="1" t="s">
        <v>5312</v>
      </c>
      <c r="B1943" s="2">
        <v>45539</v>
      </c>
      <c r="C1943" s="1" t="s">
        <v>6670</v>
      </c>
      <c r="D1943" s="1" t="s">
        <v>60</v>
      </c>
      <c r="E1943">
        <v>2024</v>
      </c>
      <c r="F1943" s="1" t="s">
        <v>255</v>
      </c>
      <c r="G1943" s="1" t="s">
        <v>256</v>
      </c>
      <c r="H1943" s="1" t="s">
        <v>5313</v>
      </c>
      <c r="I1943" s="1" t="s">
        <v>5314</v>
      </c>
      <c r="J1943" s="1" t="s">
        <v>51</v>
      </c>
      <c r="K1943" s="3">
        <v>20.03</v>
      </c>
      <c r="L1943">
        <v>3</v>
      </c>
      <c r="M1943" s="3">
        <v>60.09</v>
      </c>
      <c r="N1943" s="1" t="s">
        <v>88</v>
      </c>
      <c r="O1943" s="1" t="s">
        <v>52</v>
      </c>
    </row>
    <row r="1944" spans="1:15" x14ac:dyDescent="0.3">
      <c r="A1944" s="1" t="s">
        <v>5315</v>
      </c>
      <c r="B1944" s="2">
        <v>45726</v>
      </c>
      <c r="C1944" s="1" t="s">
        <v>6667</v>
      </c>
      <c r="D1944" s="1" t="s">
        <v>15</v>
      </c>
      <c r="E1944">
        <v>2025</v>
      </c>
      <c r="F1944" s="1" t="s">
        <v>1957</v>
      </c>
      <c r="G1944" s="1" t="s">
        <v>1958</v>
      </c>
      <c r="H1944" s="1" t="s">
        <v>2913</v>
      </c>
      <c r="I1944" s="1" t="s">
        <v>4831</v>
      </c>
      <c r="J1944" s="1" t="s">
        <v>70</v>
      </c>
      <c r="K1944" s="3">
        <v>16.649999999999999</v>
      </c>
      <c r="L1944">
        <v>4</v>
      </c>
      <c r="M1944" s="3">
        <v>66.599999999999994</v>
      </c>
      <c r="N1944" s="1" t="s">
        <v>29</v>
      </c>
      <c r="O1944" s="1" t="s">
        <v>193</v>
      </c>
    </row>
    <row r="1945" spans="1:15" x14ac:dyDescent="0.3">
      <c r="A1945" s="1" t="s">
        <v>5316</v>
      </c>
      <c r="B1945" s="2">
        <v>45269</v>
      </c>
      <c r="C1945" s="1" t="s">
        <v>6673</v>
      </c>
      <c r="D1945" s="1" t="s">
        <v>107</v>
      </c>
      <c r="E1945">
        <v>2023</v>
      </c>
      <c r="F1945" s="1" t="s">
        <v>1560</v>
      </c>
      <c r="G1945" s="1" t="s">
        <v>1664</v>
      </c>
      <c r="H1945" s="1" t="s">
        <v>5317</v>
      </c>
      <c r="I1945" s="1" t="s">
        <v>5318</v>
      </c>
      <c r="J1945" s="1" t="s">
        <v>20</v>
      </c>
      <c r="K1945" s="3">
        <v>19.22</v>
      </c>
      <c r="L1945">
        <v>5</v>
      </c>
      <c r="M1945" s="3">
        <v>96.1</v>
      </c>
      <c r="N1945" s="1" t="s">
        <v>21</v>
      </c>
      <c r="O1945" s="1" t="s">
        <v>80</v>
      </c>
    </row>
    <row r="1946" spans="1:15" x14ac:dyDescent="0.3">
      <c r="A1946" s="1" t="s">
        <v>5319</v>
      </c>
      <c r="B1946" s="2">
        <v>45570</v>
      </c>
      <c r="C1946" s="1" t="s">
        <v>6673</v>
      </c>
      <c r="D1946" s="1" t="s">
        <v>133</v>
      </c>
      <c r="E1946">
        <v>2024</v>
      </c>
      <c r="F1946" s="1" t="s">
        <v>326</v>
      </c>
      <c r="G1946" s="1" t="s">
        <v>4223</v>
      </c>
      <c r="H1946" s="1" t="s">
        <v>2171</v>
      </c>
      <c r="I1946" s="1" t="s">
        <v>2172</v>
      </c>
      <c r="J1946" s="1" t="s">
        <v>70</v>
      </c>
      <c r="K1946" s="3">
        <v>18.45</v>
      </c>
      <c r="L1946">
        <v>1</v>
      </c>
      <c r="M1946" s="3">
        <v>18.45</v>
      </c>
      <c r="N1946" s="1" t="s">
        <v>6669</v>
      </c>
      <c r="O1946" s="1" t="s">
        <v>37</v>
      </c>
    </row>
    <row r="1947" spans="1:15" x14ac:dyDescent="0.3">
      <c r="A1947" s="1" t="s">
        <v>5320</v>
      </c>
      <c r="B1947" s="2">
        <v>45622</v>
      </c>
      <c r="C1947" s="1" t="s">
        <v>6671</v>
      </c>
      <c r="D1947" s="1" t="s">
        <v>54</v>
      </c>
      <c r="E1947">
        <v>2024</v>
      </c>
      <c r="F1947" s="1" t="s">
        <v>3804</v>
      </c>
      <c r="G1947" s="1" t="s">
        <v>2109</v>
      </c>
      <c r="H1947" s="1" t="s">
        <v>821</v>
      </c>
      <c r="I1947" s="1" t="s">
        <v>822</v>
      </c>
      <c r="J1947" s="1" t="s">
        <v>70</v>
      </c>
      <c r="K1947" s="3">
        <v>8.4</v>
      </c>
      <c r="L1947">
        <v>5</v>
      </c>
      <c r="M1947" s="3">
        <v>42</v>
      </c>
      <c r="N1947" s="1" t="s">
        <v>6669</v>
      </c>
      <c r="O1947" s="1" t="s">
        <v>37</v>
      </c>
    </row>
    <row r="1948" spans="1:15" x14ac:dyDescent="0.3">
      <c r="A1948" s="1" t="s">
        <v>5321</v>
      </c>
      <c r="B1948" s="2">
        <v>45438</v>
      </c>
      <c r="C1948" s="1" t="s">
        <v>6666</v>
      </c>
      <c r="D1948" s="1" t="s">
        <v>46</v>
      </c>
      <c r="E1948">
        <v>2024</v>
      </c>
      <c r="F1948" s="1" t="s">
        <v>2051</v>
      </c>
      <c r="G1948" s="1" t="s">
        <v>5222</v>
      </c>
      <c r="H1948" s="1" t="s">
        <v>3195</v>
      </c>
      <c r="I1948" s="1" t="s">
        <v>3196</v>
      </c>
      <c r="J1948" s="1" t="s">
        <v>20</v>
      </c>
      <c r="K1948" s="3">
        <v>7.67</v>
      </c>
      <c r="L1948">
        <v>4</v>
      </c>
      <c r="M1948" s="3">
        <v>30.68</v>
      </c>
      <c r="N1948" s="1" t="s">
        <v>29</v>
      </c>
      <c r="O1948" s="1" t="s">
        <v>44</v>
      </c>
    </row>
    <row r="1949" spans="1:15" x14ac:dyDescent="0.3">
      <c r="A1949" s="1" t="s">
        <v>5322</v>
      </c>
      <c r="B1949" s="2">
        <v>45013</v>
      </c>
      <c r="C1949" s="1" t="s">
        <v>6671</v>
      </c>
      <c r="D1949" s="1" t="s">
        <v>15</v>
      </c>
      <c r="E1949">
        <v>2023</v>
      </c>
      <c r="F1949" s="1" t="s">
        <v>1544</v>
      </c>
      <c r="G1949" s="1" t="s">
        <v>5323</v>
      </c>
      <c r="H1949" s="1" t="s">
        <v>3999</v>
      </c>
      <c r="I1949" s="1" t="s">
        <v>5324</v>
      </c>
      <c r="J1949" s="1" t="s">
        <v>87</v>
      </c>
      <c r="K1949" s="3">
        <v>45.82</v>
      </c>
      <c r="L1949">
        <v>4</v>
      </c>
      <c r="M1949" s="3">
        <v>183.28</v>
      </c>
      <c r="N1949" s="1" t="s">
        <v>88</v>
      </c>
      <c r="O1949" s="1" t="s">
        <v>193</v>
      </c>
    </row>
    <row r="1950" spans="1:15" x14ac:dyDescent="0.3">
      <c r="A1950" s="1" t="s">
        <v>5325</v>
      </c>
      <c r="B1950" s="2">
        <v>45816</v>
      </c>
      <c r="C1950" s="1" t="s">
        <v>6666</v>
      </c>
      <c r="D1950" s="1" t="s">
        <v>24</v>
      </c>
      <c r="E1950">
        <v>2025</v>
      </c>
      <c r="F1950" s="1" t="s">
        <v>1596</v>
      </c>
      <c r="G1950" s="1" t="s">
        <v>1597</v>
      </c>
      <c r="H1950" s="1" t="s">
        <v>1296</v>
      </c>
      <c r="I1950" s="1" t="s">
        <v>1297</v>
      </c>
      <c r="J1950" s="1" t="s">
        <v>70</v>
      </c>
      <c r="K1950" s="3">
        <v>50.99</v>
      </c>
      <c r="L1950">
        <v>5</v>
      </c>
      <c r="M1950" s="3">
        <v>254.95</v>
      </c>
      <c r="N1950" s="1" t="s">
        <v>6669</v>
      </c>
      <c r="O1950" s="1" t="s">
        <v>37</v>
      </c>
    </row>
    <row r="1951" spans="1:15" x14ac:dyDescent="0.3">
      <c r="A1951" s="1" t="s">
        <v>5326</v>
      </c>
      <c r="B1951" s="2">
        <v>44813</v>
      </c>
      <c r="C1951" s="1" t="s">
        <v>6668</v>
      </c>
      <c r="D1951" s="1" t="s">
        <v>60</v>
      </c>
      <c r="E1951">
        <v>2022</v>
      </c>
      <c r="F1951" s="1" t="s">
        <v>788</v>
      </c>
      <c r="G1951" s="1" t="s">
        <v>2223</v>
      </c>
      <c r="H1951" s="1" t="s">
        <v>3505</v>
      </c>
      <c r="I1951" s="1" t="s">
        <v>3862</v>
      </c>
      <c r="J1951" s="1" t="s">
        <v>51</v>
      </c>
      <c r="K1951" s="3">
        <v>6.03</v>
      </c>
      <c r="L1951">
        <v>2</v>
      </c>
      <c r="M1951" s="3">
        <v>12.06</v>
      </c>
      <c r="N1951" s="1" t="s">
        <v>21</v>
      </c>
      <c r="O1951" s="1" t="s">
        <v>37</v>
      </c>
    </row>
    <row r="1952" spans="1:15" x14ac:dyDescent="0.3">
      <c r="A1952" s="1" t="s">
        <v>5327</v>
      </c>
      <c r="B1952" s="2">
        <v>45231</v>
      </c>
      <c r="C1952" s="1" t="s">
        <v>6670</v>
      </c>
      <c r="D1952" s="1" t="s">
        <v>54</v>
      </c>
      <c r="E1952">
        <v>2023</v>
      </c>
      <c r="F1952" s="1" t="s">
        <v>2143</v>
      </c>
      <c r="G1952" s="1" t="s">
        <v>2144</v>
      </c>
      <c r="H1952" s="1" t="s">
        <v>2053</v>
      </c>
      <c r="I1952" s="1" t="s">
        <v>5328</v>
      </c>
      <c r="J1952" s="1" t="s">
        <v>20</v>
      </c>
      <c r="K1952" s="3">
        <v>54.13</v>
      </c>
      <c r="L1952">
        <v>4</v>
      </c>
      <c r="M1952" s="3">
        <v>216.52</v>
      </c>
      <c r="N1952" s="1" t="s">
        <v>29</v>
      </c>
      <c r="O1952" s="1" t="s">
        <v>30</v>
      </c>
    </row>
    <row r="1953" spans="1:15" x14ac:dyDescent="0.3">
      <c r="A1953" s="1" t="s">
        <v>5329</v>
      </c>
      <c r="B1953" s="2">
        <v>45178</v>
      </c>
      <c r="C1953" s="1" t="s">
        <v>6673</v>
      </c>
      <c r="D1953" s="1" t="s">
        <v>60</v>
      </c>
      <c r="E1953">
        <v>2023</v>
      </c>
      <c r="F1953" s="1" t="s">
        <v>5330</v>
      </c>
      <c r="G1953" s="1" t="s">
        <v>5331</v>
      </c>
      <c r="H1953" s="1" t="s">
        <v>2595</v>
      </c>
      <c r="I1953" s="1" t="s">
        <v>2596</v>
      </c>
      <c r="J1953" s="1" t="s">
        <v>87</v>
      </c>
      <c r="K1953" s="3">
        <v>19.100000000000001</v>
      </c>
      <c r="L1953">
        <v>3</v>
      </c>
      <c r="M1953" s="3">
        <v>57.3</v>
      </c>
      <c r="N1953" s="1" t="s">
        <v>6669</v>
      </c>
      <c r="O1953" s="1" t="s">
        <v>52</v>
      </c>
    </row>
    <row r="1954" spans="1:15" x14ac:dyDescent="0.3">
      <c r="A1954" s="1" t="s">
        <v>5332</v>
      </c>
      <c r="B1954" s="2">
        <v>45385</v>
      </c>
      <c r="C1954" s="1" t="s">
        <v>6670</v>
      </c>
      <c r="D1954" s="1" t="s">
        <v>82</v>
      </c>
      <c r="E1954">
        <v>2024</v>
      </c>
      <c r="F1954" s="1" t="s">
        <v>2477</v>
      </c>
      <c r="G1954" s="1" t="s">
        <v>3861</v>
      </c>
      <c r="H1954" s="1" t="s">
        <v>2070</v>
      </c>
      <c r="I1954" s="1" t="s">
        <v>2071</v>
      </c>
      <c r="J1954" s="1" t="s">
        <v>87</v>
      </c>
      <c r="K1954" s="3">
        <v>18.68</v>
      </c>
      <c r="L1954">
        <v>3</v>
      </c>
      <c r="M1954" s="3">
        <v>56.04</v>
      </c>
      <c r="N1954" s="1" t="s">
        <v>6669</v>
      </c>
      <c r="O1954" s="1" t="s">
        <v>30</v>
      </c>
    </row>
    <row r="1955" spans="1:15" x14ac:dyDescent="0.3">
      <c r="A1955" s="1" t="s">
        <v>5333</v>
      </c>
      <c r="B1955" s="2">
        <v>45230</v>
      </c>
      <c r="C1955" s="1" t="s">
        <v>6671</v>
      </c>
      <c r="D1955" s="1" t="s">
        <v>133</v>
      </c>
      <c r="E1955">
        <v>2023</v>
      </c>
      <c r="F1955" s="1" t="s">
        <v>849</v>
      </c>
      <c r="G1955" s="1" t="s">
        <v>850</v>
      </c>
      <c r="H1955" s="1" t="s">
        <v>3573</v>
      </c>
      <c r="I1955" s="1" t="s">
        <v>5334</v>
      </c>
      <c r="J1955" s="1" t="s">
        <v>87</v>
      </c>
      <c r="K1955" s="3">
        <v>32.159999999999997</v>
      </c>
      <c r="L1955">
        <v>2</v>
      </c>
      <c r="M1955" s="3">
        <v>64.319999999999993</v>
      </c>
      <c r="N1955" s="1" t="s">
        <v>29</v>
      </c>
      <c r="O1955" s="1" t="s">
        <v>37</v>
      </c>
    </row>
    <row r="1956" spans="1:15" x14ac:dyDescent="0.3">
      <c r="A1956" s="1" t="s">
        <v>5335</v>
      </c>
      <c r="B1956" s="2">
        <v>45625</v>
      </c>
      <c r="C1956" s="1" t="s">
        <v>6668</v>
      </c>
      <c r="D1956" s="1" t="s">
        <v>54</v>
      </c>
      <c r="E1956">
        <v>2024</v>
      </c>
      <c r="F1956" s="1" t="s">
        <v>873</v>
      </c>
      <c r="G1956" s="1" t="s">
        <v>5336</v>
      </c>
      <c r="H1956" s="1" t="s">
        <v>811</v>
      </c>
      <c r="I1956" s="1" t="s">
        <v>5159</v>
      </c>
      <c r="J1956" s="1" t="s">
        <v>70</v>
      </c>
      <c r="K1956" s="3">
        <v>20.78</v>
      </c>
      <c r="L1956">
        <v>4</v>
      </c>
      <c r="M1956" s="3">
        <v>83.12</v>
      </c>
      <c r="N1956" s="1" t="s">
        <v>21</v>
      </c>
      <c r="O1956" s="1" t="s">
        <v>95</v>
      </c>
    </row>
    <row r="1957" spans="1:15" x14ac:dyDescent="0.3">
      <c r="A1957" s="1" t="s">
        <v>5337</v>
      </c>
      <c r="B1957" s="2">
        <v>45871</v>
      </c>
      <c r="C1957" s="1" t="s">
        <v>6673</v>
      </c>
      <c r="D1957" s="1" t="s">
        <v>90</v>
      </c>
      <c r="E1957">
        <v>2025</v>
      </c>
      <c r="F1957" s="1" t="s">
        <v>1114</v>
      </c>
      <c r="G1957" s="1" t="s">
        <v>4524</v>
      </c>
      <c r="H1957" s="1" t="s">
        <v>4346</v>
      </c>
      <c r="I1957" s="1" t="s">
        <v>4347</v>
      </c>
      <c r="J1957" s="1" t="s">
        <v>20</v>
      </c>
      <c r="K1957" s="3">
        <v>11.65</v>
      </c>
      <c r="L1957">
        <v>2</v>
      </c>
      <c r="M1957" s="3">
        <v>23.3</v>
      </c>
      <c r="N1957" s="1" t="s">
        <v>6669</v>
      </c>
      <c r="O1957" s="1" t="s">
        <v>193</v>
      </c>
    </row>
    <row r="1958" spans="1:15" x14ac:dyDescent="0.3">
      <c r="A1958" s="1" t="s">
        <v>5338</v>
      </c>
      <c r="B1958" s="2">
        <v>44884</v>
      </c>
      <c r="C1958" s="1" t="s">
        <v>6673</v>
      </c>
      <c r="D1958" s="1" t="s">
        <v>54</v>
      </c>
      <c r="E1958">
        <v>2022</v>
      </c>
      <c r="F1958" s="1" t="s">
        <v>391</v>
      </c>
      <c r="G1958" s="1" t="s">
        <v>392</v>
      </c>
      <c r="H1958" s="1" t="s">
        <v>49</v>
      </c>
      <c r="I1958" s="1" t="s">
        <v>50</v>
      </c>
      <c r="J1958" s="1" t="s">
        <v>70</v>
      </c>
      <c r="K1958" s="3">
        <v>44.18</v>
      </c>
      <c r="L1958">
        <v>2</v>
      </c>
      <c r="M1958" s="3">
        <v>88.36</v>
      </c>
      <c r="N1958" s="1" t="s">
        <v>6669</v>
      </c>
      <c r="O1958" s="1" t="s">
        <v>44</v>
      </c>
    </row>
    <row r="1959" spans="1:15" x14ac:dyDescent="0.3">
      <c r="A1959" s="1" t="s">
        <v>5339</v>
      </c>
      <c r="B1959" s="2">
        <v>44891</v>
      </c>
      <c r="C1959" s="1" t="s">
        <v>6673</v>
      </c>
      <c r="D1959" s="1" t="s">
        <v>54</v>
      </c>
      <c r="E1959">
        <v>2022</v>
      </c>
      <c r="F1959" s="1" t="s">
        <v>295</v>
      </c>
      <c r="G1959" s="1" t="s">
        <v>1605</v>
      </c>
      <c r="H1959" s="1" t="s">
        <v>4376</v>
      </c>
      <c r="I1959" s="1" t="s">
        <v>4377</v>
      </c>
      <c r="J1959" s="1" t="s">
        <v>70</v>
      </c>
      <c r="K1959" s="3">
        <v>30.84</v>
      </c>
      <c r="L1959">
        <v>3</v>
      </c>
      <c r="M1959" s="3">
        <v>92.52</v>
      </c>
      <c r="N1959" s="1" t="s">
        <v>21</v>
      </c>
      <c r="O1959" s="1" t="s">
        <v>95</v>
      </c>
    </row>
    <row r="1960" spans="1:15" x14ac:dyDescent="0.3">
      <c r="A1960" s="1" t="s">
        <v>5340</v>
      </c>
      <c r="B1960" s="2">
        <v>45786</v>
      </c>
      <c r="C1960" s="1" t="s">
        <v>6668</v>
      </c>
      <c r="D1960" s="1" t="s">
        <v>46</v>
      </c>
      <c r="E1960">
        <v>2025</v>
      </c>
      <c r="F1960" s="1" t="s">
        <v>3706</v>
      </c>
      <c r="G1960" s="1" t="s">
        <v>5138</v>
      </c>
      <c r="H1960" s="1" t="s">
        <v>508</v>
      </c>
      <c r="I1960" s="1" t="s">
        <v>5341</v>
      </c>
      <c r="J1960" s="1" t="s">
        <v>20</v>
      </c>
      <c r="K1960" s="3">
        <v>24.08</v>
      </c>
      <c r="L1960">
        <v>4</v>
      </c>
      <c r="M1960" s="3">
        <v>96.32</v>
      </c>
      <c r="N1960" s="1" t="s">
        <v>6669</v>
      </c>
      <c r="O1960" s="1" t="s">
        <v>80</v>
      </c>
    </row>
    <row r="1961" spans="1:15" x14ac:dyDescent="0.3">
      <c r="A1961" s="1" t="s">
        <v>5342</v>
      </c>
      <c r="B1961" s="2">
        <v>44834</v>
      </c>
      <c r="C1961" s="1" t="s">
        <v>6668</v>
      </c>
      <c r="D1961" s="1" t="s">
        <v>60</v>
      </c>
      <c r="E1961">
        <v>2022</v>
      </c>
      <c r="F1961" s="1" t="s">
        <v>4002</v>
      </c>
      <c r="G1961" s="1" t="s">
        <v>4401</v>
      </c>
      <c r="H1961" s="1" t="s">
        <v>4085</v>
      </c>
      <c r="I1961" s="1" t="s">
        <v>5343</v>
      </c>
      <c r="J1961" s="1" t="s">
        <v>20</v>
      </c>
      <c r="K1961" s="3">
        <v>45.89</v>
      </c>
      <c r="L1961">
        <v>5</v>
      </c>
      <c r="M1961" s="3">
        <v>229.45</v>
      </c>
      <c r="N1961" s="1" t="s">
        <v>6669</v>
      </c>
      <c r="O1961" s="1" t="s">
        <v>95</v>
      </c>
    </row>
    <row r="1962" spans="1:15" x14ac:dyDescent="0.3">
      <c r="A1962" s="1" t="s">
        <v>5344</v>
      </c>
      <c r="B1962" s="2">
        <v>45197</v>
      </c>
      <c r="C1962" s="1" t="s">
        <v>6672</v>
      </c>
      <c r="D1962" s="1" t="s">
        <v>60</v>
      </c>
      <c r="E1962">
        <v>2023</v>
      </c>
      <c r="F1962" s="1" t="s">
        <v>4398</v>
      </c>
      <c r="G1962" s="1" t="s">
        <v>4399</v>
      </c>
      <c r="H1962" s="1" t="s">
        <v>2312</v>
      </c>
      <c r="I1962" s="1" t="s">
        <v>2313</v>
      </c>
      <c r="J1962" s="1" t="s">
        <v>20</v>
      </c>
      <c r="K1962" s="3">
        <v>27.69</v>
      </c>
      <c r="L1962">
        <v>4</v>
      </c>
      <c r="M1962" s="3">
        <v>110.76</v>
      </c>
      <c r="N1962" s="1" t="s">
        <v>6669</v>
      </c>
      <c r="O1962" s="1" t="s">
        <v>193</v>
      </c>
    </row>
    <row r="1963" spans="1:15" x14ac:dyDescent="0.3">
      <c r="A1963" s="1" t="s">
        <v>5345</v>
      </c>
      <c r="B1963" s="2">
        <v>45242</v>
      </c>
      <c r="C1963" s="1" t="s">
        <v>6666</v>
      </c>
      <c r="D1963" s="1" t="s">
        <v>54</v>
      </c>
      <c r="E1963">
        <v>2023</v>
      </c>
      <c r="F1963" s="1" t="s">
        <v>5073</v>
      </c>
      <c r="G1963" s="1" t="s">
        <v>5074</v>
      </c>
      <c r="H1963" s="1" t="s">
        <v>1024</v>
      </c>
      <c r="I1963" s="1" t="s">
        <v>5346</v>
      </c>
      <c r="J1963" s="1" t="s">
        <v>87</v>
      </c>
      <c r="K1963" s="3">
        <v>46.32</v>
      </c>
      <c r="L1963">
        <v>1</v>
      </c>
      <c r="M1963" s="3">
        <v>46.32</v>
      </c>
      <c r="N1963" s="1" t="s">
        <v>29</v>
      </c>
      <c r="O1963" s="1" t="s">
        <v>22</v>
      </c>
    </row>
    <row r="1964" spans="1:15" x14ac:dyDescent="0.3">
      <c r="A1964" s="1" t="s">
        <v>5347</v>
      </c>
      <c r="B1964" s="2">
        <v>45556</v>
      </c>
      <c r="C1964" s="1" t="s">
        <v>6673</v>
      </c>
      <c r="D1964" s="1" t="s">
        <v>60</v>
      </c>
      <c r="E1964">
        <v>2024</v>
      </c>
      <c r="F1964" s="1" t="s">
        <v>1235</v>
      </c>
      <c r="G1964" s="1" t="s">
        <v>5348</v>
      </c>
      <c r="H1964" s="1" t="s">
        <v>1959</v>
      </c>
      <c r="I1964" s="1" t="s">
        <v>1960</v>
      </c>
      <c r="J1964" s="1" t="s">
        <v>87</v>
      </c>
      <c r="K1964" s="3">
        <v>12.36</v>
      </c>
      <c r="L1964">
        <v>3</v>
      </c>
      <c r="M1964" s="3">
        <v>37.08</v>
      </c>
      <c r="N1964" s="1" t="s">
        <v>29</v>
      </c>
      <c r="O1964" s="1" t="s">
        <v>193</v>
      </c>
    </row>
    <row r="1965" spans="1:15" x14ac:dyDescent="0.3">
      <c r="A1965" s="1" t="s">
        <v>5349</v>
      </c>
      <c r="B1965" s="2">
        <v>44977</v>
      </c>
      <c r="C1965" s="1" t="s">
        <v>6667</v>
      </c>
      <c r="D1965" s="1" t="s">
        <v>39</v>
      </c>
      <c r="E1965">
        <v>2023</v>
      </c>
      <c r="F1965" s="1" t="s">
        <v>1680</v>
      </c>
      <c r="G1965" s="1" t="s">
        <v>3968</v>
      </c>
      <c r="H1965" s="1" t="s">
        <v>3971</v>
      </c>
      <c r="I1965" s="1" t="s">
        <v>3972</v>
      </c>
      <c r="J1965" s="1" t="s">
        <v>87</v>
      </c>
      <c r="K1965" s="3">
        <v>16.7</v>
      </c>
      <c r="L1965">
        <v>1</v>
      </c>
      <c r="M1965" s="3">
        <v>16.7</v>
      </c>
      <c r="N1965" s="1" t="s">
        <v>21</v>
      </c>
      <c r="O1965" s="1" t="s">
        <v>22</v>
      </c>
    </row>
    <row r="1966" spans="1:15" x14ac:dyDescent="0.3">
      <c r="A1966" s="1" t="s">
        <v>5350</v>
      </c>
      <c r="B1966" s="2">
        <v>45646</v>
      </c>
      <c r="C1966" s="1" t="s">
        <v>6668</v>
      </c>
      <c r="D1966" s="1" t="s">
        <v>107</v>
      </c>
      <c r="E1966">
        <v>2024</v>
      </c>
      <c r="F1966" s="1" t="s">
        <v>4062</v>
      </c>
      <c r="G1966" s="1" t="s">
        <v>4063</v>
      </c>
      <c r="H1966" s="1" t="s">
        <v>166</v>
      </c>
      <c r="I1966" s="1" t="s">
        <v>2714</v>
      </c>
      <c r="J1966" s="1" t="s">
        <v>20</v>
      </c>
      <c r="K1966" s="3">
        <v>45.6</v>
      </c>
      <c r="L1966">
        <v>3</v>
      </c>
      <c r="M1966" s="3">
        <v>136.80000000000001</v>
      </c>
      <c r="N1966" s="1" t="s">
        <v>29</v>
      </c>
      <c r="O1966" s="1" t="s">
        <v>44</v>
      </c>
    </row>
    <row r="1967" spans="1:15" x14ac:dyDescent="0.3">
      <c r="A1967" s="1" t="s">
        <v>5351</v>
      </c>
      <c r="B1967" s="2">
        <v>45630</v>
      </c>
      <c r="C1967" s="1" t="s">
        <v>6670</v>
      </c>
      <c r="D1967" s="1" t="s">
        <v>107</v>
      </c>
      <c r="E1967">
        <v>2024</v>
      </c>
      <c r="F1967" s="1" t="s">
        <v>3493</v>
      </c>
      <c r="G1967" s="1" t="s">
        <v>3494</v>
      </c>
      <c r="H1967" s="1" t="s">
        <v>1301</v>
      </c>
      <c r="I1967" s="1" t="s">
        <v>1302</v>
      </c>
      <c r="J1967" s="1" t="s">
        <v>70</v>
      </c>
      <c r="K1967" s="3">
        <v>36.630000000000003</v>
      </c>
      <c r="L1967">
        <v>1</v>
      </c>
      <c r="M1967" s="3">
        <v>36.630000000000003</v>
      </c>
      <c r="N1967" s="1" t="s">
        <v>6669</v>
      </c>
      <c r="O1967" s="1" t="s">
        <v>80</v>
      </c>
    </row>
    <row r="1968" spans="1:15" x14ac:dyDescent="0.3">
      <c r="A1968" s="1" t="s">
        <v>5352</v>
      </c>
      <c r="B1968" s="2">
        <v>45819</v>
      </c>
      <c r="C1968" s="1" t="s">
        <v>6670</v>
      </c>
      <c r="D1968" s="1" t="s">
        <v>24</v>
      </c>
      <c r="E1968">
        <v>2025</v>
      </c>
      <c r="F1968" s="1" t="s">
        <v>2571</v>
      </c>
      <c r="G1968" s="1" t="s">
        <v>2572</v>
      </c>
      <c r="H1968" s="1" t="s">
        <v>518</v>
      </c>
      <c r="I1968" s="1" t="s">
        <v>3457</v>
      </c>
      <c r="J1968" s="1" t="s">
        <v>20</v>
      </c>
      <c r="K1968" s="3">
        <v>39.86</v>
      </c>
      <c r="L1968">
        <v>5</v>
      </c>
      <c r="M1968" s="3">
        <v>199.3</v>
      </c>
      <c r="N1968" s="1" t="s">
        <v>6669</v>
      </c>
      <c r="O1968" s="1" t="s">
        <v>80</v>
      </c>
    </row>
    <row r="1969" spans="1:15" x14ac:dyDescent="0.3">
      <c r="A1969" s="1" t="s">
        <v>5353</v>
      </c>
      <c r="B1969" s="2">
        <v>45574</v>
      </c>
      <c r="C1969" s="1" t="s">
        <v>6670</v>
      </c>
      <c r="D1969" s="1" t="s">
        <v>133</v>
      </c>
      <c r="E1969">
        <v>2024</v>
      </c>
      <c r="F1969" s="1" t="s">
        <v>463</v>
      </c>
      <c r="G1969" s="1" t="s">
        <v>5354</v>
      </c>
      <c r="H1969" s="1" t="s">
        <v>2942</v>
      </c>
      <c r="I1969" s="1" t="s">
        <v>2943</v>
      </c>
      <c r="J1969" s="1" t="s">
        <v>20</v>
      </c>
      <c r="K1969" s="3">
        <v>51.61</v>
      </c>
      <c r="L1969">
        <v>5</v>
      </c>
      <c r="M1969" s="3">
        <v>258.05</v>
      </c>
      <c r="N1969" s="1" t="s">
        <v>6669</v>
      </c>
      <c r="O1969" s="1" t="s">
        <v>30</v>
      </c>
    </row>
    <row r="1970" spans="1:15" x14ac:dyDescent="0.3">
      <c r="A1970" s="1" t="s">
        <v>5355</v>
      </c>
      <c r="B1970" s="2">
        <v>45115</v>
      </c>
      <c r="C1970" s="1" t="s">
        <v>6673</v>
      </c>
      <c r="D1970" s="1" t="s">
        <v>32</v>
      </c>
      <c r="E1970">
        <v>2023</v>
      </c>
      <c r="F1970" s="1" t="s">
        <v>1449</v>
      </c>
      <c r="G1970" s="1" t="s">
        <v>2362</v>
      </c>
      <c r="H1970" s="1" t="s">
        <v>2174</v>
      </c>
      <c r="I1970" s="1" t="s">
        <v>4202</v>
      </c>
      <c r="J1970" s="1" t="s">
        <v>20</v>
      </c>
      <c r="K1970" s="3">
        <v>24.76</v>
      </c>
      <c r="L1970">
        <v>1</v>
      </c>
      <c r="M1970" s="3">
        <v>24.76</v>
      </c>
      <c r="N1970" s="1" t="s">
        <v>29</v>
      </c>
      <c r="O1970" s="1" t="s">
        <v>22</v>
      </c>
    </row>
    <row r="1971" spans="1:15" x14ac:dyDescent="0.3">
      <c r="A1971" s="1" t="s">
        <v>5356</v>
      </c>
      <c r="B1971" s="2">
        <v>45558</v>
      </c>
      <c r="C1971" s="1" t="s">
        <v>6667</v>
      </c>
      <c r="D1971" s="1" t="s">
        <v>60</v>
      </c>
      <c r="E1971">
        <v>2024</v>
      </c>
      <c r="F1971" s="1" t="s">
        <v>285</v>
      </c>
      <c r="G1971" s="1" t="s">
        <v>2954</v>
      </c>
      <c r="H1971" s="1" t="s">
        <v>445</v>
      </c>
      <c r="I1971" s="1" t="s">
        <v>446</v>
      </c>
      <c r="J1971" s="1" t="s">
        <v>70</v>
      </c>
      <c r="K1971" s="3">
        <v>35.35</v>
      </c>
      <c r="L1971">
        <v>2</v>
      </c>
      <c r="M1971" s="3">
        <v>70.7</v>
      </c>
      <c r="N1971" s="1" t="s">
        <v>21</v>
      </c>
      <c r="O1971" s="1" t="s">
        <v>37</v>
      </c>
    </row>
    <row r="1972" spans="1:15" x14ac:dyDescent="0.3">
      <c r="A1972" s="1" t="s">
        <v>5357</v>
      </c>
      <c r="B1972" s="2">
        <v>44969</v>
      </c>
      <c r="C1972" s="1" t="s">
        <v>6666</v>
      </c>
      <c r="D1972" s="1" t="s">
        <v>39</v>
      </c>
      <c r="E1972">
        <v>2023</v>
      </c>
      <c r="F1972" s="1" t="s">
        <v>2285</v>
      </c>
      <c r="G1972" s="1" t="s">
        <v>2286</v>
      </c>
      <c r="H1972" s="1" t="s">
        <v>342</v>
      </c>
      <c r="I1972" s="1" t="s">
        <v>343</v>
      </c>
      <c r="J1972" s="1" t="s">
        <v>51</v>
      </c>
      <c r="K1972" s="3">
        <v>38.549999999999997</v>
      </c>
      <c r="L1972">
        <v>4</v>
      </c>
      <c r="M1972" s="3">
        <v>154.19999999999999</v>
      </c>
      <c r="N1972" s="1" t="s">
        <v>21</v>
      </c>
      <c r="O1972" s="1" t="s">
        <v>37</v>
      </c>
    </row>
    <row r="1973" spans="1:15" x14ac:dyDescent="0.3">
      <c r="A1973" s="1" t="s">
        <v>5358</v>
      </c>
      <c r="B1973" s="2">
        <v>45688</v>
      </c>
      <c r="C1973" s="1" t="s">
        <v>6668</v>
      </c>
      <c r="D1973" s="1" t="s">
        <v>210</v>
      </c>
      <c r="E1973">
        <v>2025</v>
      </c>
      <c r="F1973" s="1" t="s">
        <v>91</v>
      </c>
      <c r="G1973" s="1" t="s">
        <v>92</v>
      </c>
      <c r="H1973" s="1" t="s">
        <v>559</v>
      </c>
      <c r="I1973" s="1" t="s">
        <v>1779</v>
      </c>
      <c r="J1973" s="1" t="s">
        <v>87</v>
      </c>
      <c r="K1973" s="3">
        <v>29.32</v>
      </c>
      <c r="L1973">
        <v>3</v>
      </c>
      <c r="M1973" s="3">
        <v>87.96</v>
      </c>
      <c r="N1973" s="1" t="s">
        <v>21</v>
      </c>
      <c r="O1973" s="1" t="s">
        <v>37</v>
      </c>
    </row>
    <row r="1974" spans="1:15" x14ac:dyDescent="0.3">
      <c r="A1974" s="1" t="s">
        <v>5359</v>
      </c>
      <c r="B1974" s="2">
        <v>45101</v>
      </c>
      <c r="C1974" s="1" t="s">
        <v>6673</v>
      </c>
      <c r="D1974" s="1" t="s">
        <v>24</v>
      </c>
      <c r="E1974">
        <v>2023</v>
      </c>
      <c r="F1974" s="1" t="s">
        <v>552</v>
      </c>
      <c r="G1974" s="1" t="s">
        <v>5360</v>
      </c>
      <c r="H1974" s="1" t="s">
        <v>2900</v>
      </c>
      <c r="I1974" s="1" t="s">
        <v>5361</v>
      </c>
      <c r="J1974" s="1" t="s">
        <v>20</v>
      </c>
      <c r="K1974" s="3">
        <v>19.5</v>
      </c>
      <c r="L1974">
        <v>5</v>
      </c>
      <c r="M1974" s="3">
        <v>97.5</v>
      </c>
      <c r="N1974" s="1" t="s">
        <v>21</v>
      </c>
      <c r="O1974" s="1" t="s">
        <v>44</v>
      </c>
    </row>
    <row r="1975" spans="1:15" x14ac:dyDescent="0.3">
      <c r="A1975" s="1" t="s">
        <v>5362</v>
      </c>
      <c r="B1975" s="2">
        <v>45546</v>
      </c>
      <c r="C1975" s="1" t="s">
        <v>6670</v>
      </c>
      <c r="D1975" s="1" t="s">
        <v>60</v>
      </c>
      <c r="E1975">
        <v>2024</v>
      </c>
      <c r="F1975" s="1" t="s">
        <v>373</v>
      </c>
      <c r="G1975" s="1" t="s">
        <v>374</v>
      </c>
      <c r="H1975" s="1" t="s">
        <v>110</v>
      </c>
      <c r="I1975" s="1" t="s">
        <v>111</v>
      </c>
      <c r="J1975" s="1" t="s">
        <v>51</v>
      </c>
      <c r="K1975" s="3">
        <v>47.39</v>
      </c>
      <c r="L1975">
        <v>3</v>
      </c>
      <c r="M1975" s="3">
        <v>142.16999999999999</v>
      </c>
      <c r="N1975" s="1" t="s">
        <v>29</v>
      </c>
      <c r="O1975" s="1" t="s">
        <v>193</v>
      </c>
    </row>
    <row r="1976" spans="1:15" x14ac:dyDescent="0.3">
      <c r="A1976" s="1" t="s">
        <v>5363</v>
      </c>
      <c r="B1976" s="2">
        <v>44972</v>
      </c>
      <c r="C1976" s="1" t="s">
        <v>6670</v>
      </c>
      <c r="D1976" s="1" t="s">
        <v>39</v>
      </c>
      <c r="E1976">
        <v>2023</v>
      </c>
      <c r="F1976" s="1" t="s">
        <v>1123</v>
      </c>
      <c r="G1976" s="1" t="s">
        <v>1124</v>
      </c>
      <c r="H1976" s="1" t="s">
        <v>767</v>
      </c>
      <c r="I1976" s="1" t="s">
        <v>2904</v>
      </c>
      <c r="J1976" s="1" t="s">
        <v>70</v>
      </c>
      <c r="K1976" s="3">
        <v>24.97</v>
      </c>
      <c r="L1976">
        <v>3</v>
      </c>
      <c r="M1976" s="3">
        <v>74.91</v>
      </c>
      <c r="N1976" s="1" t="s">
        <v>29</v>
      </c>
      <c r="O1976" s="1" t="s">
        <v>37</v>
      </c>
    </row>
    <row r="1977" spans="1:15" x14ac:dyDescent="0.3">
      <c r="A1977" s="1" t="s">
        <v>5364</v>
      </c>
      <c r="B1977" s="2">
        <v>45565</v>
      </c>
      <c r="C1977" s="1" t="s">
        <v>6667</v>
      </c>
      <c r="D1977" s="1" t="s">
        <v>60</v>
      </c>
      <c r="E1977">
        <v>2024</v>
      </c>
      <c r="F1977" s="1" t="s">
        <v>5365</v>
      </c>
      <c r="G1977" s="1" t="s">
        <v>5366</v>
      </c>
      <c r="H1977" s="1" t="s">
        <v>2048</v>
      </c>
      <c r="I1977" s="1" t="s">
        <v>2049</v>
      </c>
      <c r="J1977" s="1" t="s">
        <v>20</v>
      </c>
      <c r="K1977" s="3">
        <v>39.36</v>
      </c>
      <c r="L1977">
        <v>4</v>
      </c>
      <c r="M1977" s="3">
        <v>157.44</v>
      </c>
      <c r="N1977" s="1" t="s">
        <v>29</v>
      </c>
      <c r="O1977" s="1" t="s">
        <v>193</v>
      </c>
    </row>
    <row r="1978" spans="1:15" x14ac:dyDescent="0.3">
      <c r="A1978" s="1" t="s">
        <v>5367</v>
      </c>
      <c r="B1978" s="2">
        <v>45339</v>
      </c>
      <c r="C1978" s="1" t="s">
        <v>6673</v>
      </c>
      <c r="D1978" s="1" t="s">
        <v>39</v>
      </c>
      <c r="E1978">
        <v>2024</v>
      </c>
      <c r="F1978" s="1" t="s">
        <v>1192</v>
      </c>
      <c r="G1978" s="1" t="s">
        <v>1193</v>
      </c>
      <c r="H1978" s="1" t="s">
        <v>4346</v>
      </c>
      <c r="I1978" s="1" t="s">
        <v>4347</v>
      </c>
      <c r="J1978" s="1" t="s">
        <v>20</v>
      </c>
      <c r="K1978" s="3">
        <v>13.16</v>
      </c>
      <c r="L1978">
        <v>3</v>
      </c>
      <c r="M1978" s="3">
        <v>39.479999999999997</v>
      </c>
      <c r="N1978" s="1" t="s">
        <v>88</v>
      </c>
      <c r="O1978" s="1" t="s">
        <v>44</v>
      </c>
    </row>
    <row r="1979" spans="1:15" x14ac:dyDescent="0.3">
      <c r="A1979" s="1" t="s">
        <v>5368</v>
      </c>
      <c r="B1979" s="2">
        <v>45322</v>
      </c>
      <c r="C1979" s="1" t="s">
        <v>6670</v>
      </c>
      <c r="D1979" s="1" t="s">
        <v>210</v>
      </c>
      <c r="E1979">
        <v>2024</v>
      </c>
      <c r="F1979" s="1" t="s">
        <v>2089</v>
      </c>
      <c r="G1979" s="1" t="s">
        <v>2090</v>
      </c>
      <c r="H1979" s="1" t="s">
        <v>554</v>
      </c>
      <c r="I1979" s="1" t="s">
        <v>555</v>
      </c>
      <c r="J1979" s="1" t="s">
        <v>20</v>
      </c>
      <c r="K1979" s="3">
        <v>39.020000000000003</v>
      </c>
      <c r="L1979">
        <v>1</v>
      </c>
      <c r="M1979" s="3">
        <v>39.020000000000003</v>
      </c>
      <c r="N1979" s="1" t="s">
        <v>21</v>
      </c>
      <c r="O1979" s="1" t="s">
        <v>22</v>
      </c>
    </row>
    <row r="1980" spans="1:15" x14ac:dyDescent="0.3">
      <c r="A1980" s="1" t="s">
        <v>5369</v>
      </c>
      <c r="B1980" s="2">
        <v>44955</v>
      </c>
      <c r="C1980" s="1" t="s">
        <v>6666</v>
      </c>
      <c r="D1980" s="1" t="s">
        <v>210</v>
      </c>
      <c r="E1980">
        <v>2023</v>
      </c>
      <c r="F1980" s="1" t="s">
        <v>16</v>
      </c>
      <c r="G1980" s="1" t="s">
        <v>17</v>
      </c>
      <c r="H1980" s="1" t="s">
        <v>2535</v>
      </c>
      <c r="I1980" s="1" t="s">
        <v>2536</v>
      </c>
      <c r="J1980" s="1" t="s">
        <v>20</v>
      </c>
      <c r="K1980" s="3">
        <v>22.79</v>
      </c>
      <c r="L1980">
        <v>2</v>
      </c>
      <c r="M1980" s="3">
        <v>45.58</v>
      </c>
      <c r="N1980" s="1" t="s">
        <v>6669</v>
      </c>
      <c r="O1980" s="1" t="s">
        <v>22</v>
      </c>
    </row>
    <row r="1981" spans="1:15" x14ac:dyDescent="0.3">
      <c r="A1981" s="1" t="s">
        <v>5370</v>
      </c>
      <c r="B1981" s="2">
        <v>45251</v>
      </c>
      <c r="C1981" s="1" t="s">
        <v>6671</v>
      </c>
      <c r="D1981" s="1" t="s">
        <v>54</v>
      </c>
      <c r="E1981">
        <v>2023</v>
      </c>
      <c r="F1981" s="1" t="s">
        <v>621</v>
      </c>
      <c r="G1981" s="1" t="s">
        <v>622</v>
      </c>
      <c r="H1981" s="1" t="s">
        <v>5313</v>
      </c>
      <c r="I1981" s="1" t="s">
        <v>5314</v>
      </c>
      <c r="J1981" s="1" t="s">
        <v>20</v>
      </c>
      <c r="K1981" s="3">
        <v>20.21</v>
      </c>
      <c r="L1981">
        <v>5</v>
      </c>
      <c r="M1981" s="3">
        <v>101.05</v>
      </c>
      <c r="N1981" s="1" t="s">
        <v>21</v>
      </c>
      <c r="O1981" s="1" t="s">
        <v>37</v>
      </c>
    </row>
    <row r="1982" spans="1:15" x14ac:dyDescent="0.3">
      <c r="A1982" s="1" t="s">
        <v>5371</v>
      </c>
      <c r="B1982" s="2">
        <v>45166</v>
      </c>
      <c r="C1982" s="1" t="s">
        <v>6667</v>
      </c>
      <c r="D1982" s="1" t="s">
        <v>90</v>
      </c>
      <c r="E1982">
        <v>2023</v>
      </c>
      <c r="F1982" s="1" t="s">
        <v>3669</v>
      </c>
      <c r="G1982" s="1" t="s">
        <v>3670</v>
      </c>
      <c r="H1982" s="1" t="s">
        <v>3952</v>
      </c>
      <c r="I1982" s="1" t="s">
        <v>3953</v>
      </c>
      <c r="J1982" s="1" t="s">
        <v>20</v>
      </c>
      <c r="K1982" s="3">
        <v>36.409999999999997</v>
      </c>
      <c r="L1982">
        <v>1</v>
      </c>
      <c r="M1982" s="3">
        <v>36.409999999999997</v>
      </c>
      <c r="N1982" s="1" t="s">
        <v>21</v>
      </c>
      <c r="O1982" s="1" t="s">
        <v>193</v>
      </c>
    </row>
    <row r="1983" spans="1:15" x14ac:dyDescent="0.3">
      <c r="A1983" s="1" t="s">
        <v>5372</v>
      </c>
      <c r="B1983" s="2">
        <v>45399</v>
      </c>
      <c r="C1983" s="1" t="s">
        <v>6670</v>
      </c>
      <c r="D1983" s="1" t="s">
        <v>82</v>
      </c>
      <c r="E1983">
        <v>2024</v>
      </c>
      <c r="F1983" s="1" t="s">
        <v>802</v>
      </c>
      <c r="G1983" s="1" t="s">
        <v>803</v>
      </c>
      <c r="H1983" s="1" t="s">
        <v>1848</v>
      </c>
      <c r="I1983" s="1" t="s">
        <v>1849</v>
      </c>
      <c r="J1983" s="1" t="s">
        <v>20</v>
      </c>
      <c r="K1983" s="3">
        <v>14.25</v>
      </c>
      <c r="L1983">
        <v>1</v>
      </c>
      <c r="M1983" s="3">
        <v>14.25</v>
      </c>
      <c r="N1983" s="1" t="s">
        <v>6669</v>
      </c>
      <c r="O1983" s="1" t="s">
        <v>80</v>
      </c>
    </row>
    <row r="1984" spans="1:15" x14ac:dyDescent="0.3">
      <c r="A1984" s="1" t="s">
        <v>5373</v>
      </c>
      <c r="B1984" s="2">
        <v>45150</v>
      </c>
      <c r="C1984" s="1" t="s">
        <v>6673</v>
      </c>
      <c r="D1984" s="1" t="s">
        <v>90</v>
      </c>
      <c r="E1984">
        <v>2023</v>
      </c>
      <c r="F1984" s="1" t="s">
        <v>1815</v>
      </c>
      <c r="G1984" s="1" t="s">
        <v>1816</v>
      </c>
      <c r="H1984" s="1" t="s">
        <v>342</v>
      </c>
      <c r="I1984" s="1" t="s">
        <v>4878</v>
      </c>
      <c r="J1984" s="1" t="s">
        <v>20</v>
      </c>
      <c r="K1984" s="3">
        <v>31.97</v>
      </c>
      <c r="L1984">
        <v>1</v>
      </c>
      <c r="M1984" s="3">
        <v>31.97</v>
      </c>
      <c r="N1984" s="1" t="s">
        <v>21</v>
      </c>
      <c r="O1984" s="1" t="s">
        <v>193</v>
      </c>
    </row>
    <row r="1985" spans="1:15" x14ac:dyDescent="0.3">
      <c r="A1985" s="1" t="s">
        <v>5374</v>
      </c>
      <c r="B1985" s="2">
        <v>45126</v>
      </c>
      <c r="C1985" s="1" t="s">
        <v>6670</v>
      </c>
      <c r="D1985" s="1" t="s">
        <v>32</v>
      </c>
      <c r="E1985">
        <v>2023</v>
      </c>
      <c r="F1985" s="1" t="s">
        <v>5375</v>
      </c>
      <c r="G1985" s="1" t="s">
        <v>5376</v>
      </c>
      <c r="H1985" s="1" t="s">
        <v>1425</v>
      </c>
      <c r="I1985" s="1" t="s">
        <v>1964</v>
      </c>
      <c r="J1985" s="1" t="s">
        <v>20</v>
      </c>
      <c r="K1985" s="3">
        <v>41.23</v>
      </c>
      <c r="L1985">
        <v>4</v>
      </c>
      <c r="M1985" s="3">
        <v>164.92</v>
      </c>
      <c r="N1985" s="1" t="s">
        <v>6669</v>
      </c>
      <c r="O1985" s="1" t="s">
        <v>44</v>
      </c>
    </row>
    <row r="1986" spans="1:15" x14ac:dyDescent="0.3">
      <c r="A1986" s="1" t="s">
        <v>5377</v>
      </c>
      <c r="B1986" s="2">
        <v>45045</v>
      </c>
      <c r="C1986" s="1" t="s">
        <v>6673</v>
      </c>
      <c r="D1986" s="1" t="s">
        <v>82</v>
      </c>
      <c r="E1986">
        <v>2023</v>
      </c>
      <c r="F1986" s="1" t="s">
        <v>91</v>
      </c>
      <c r="G1986" s="1" t="s">
        <v>92</v>
      </c>
      <c r="H1986" s="1" t="s">
        <v>4709</v>
      </c>
      <c r="I1986" s="1" t="s">
        <v>5226</v>
      </c>
      <c r="J1986" s="1" t="s">
        <v>70</v>
      </c>
      <c r="K1986" s="3">
        <v>17.18</v>
      </c>
      <c r="L1986">
        <v>4</v>
      </c>
      <c r="M1986" s="3">
        <v>68.72</v>
      </c>
      <c r="N1986" s="1" t="s">
        <v>21</v>
      </c>
      <c r="O1986" s="1" t="s">
        <v>44</v>
      </c>
    </row>
    <row r="1987" spans="1:15" x14ac:dyDescent="0.3">
      <c r="A1987" s="1" t="s">
        <v>5378</v>
      </c>
      <c r="B1987" s="2">
        <v>45496</v>
      </c>
      <c r="C1987" s="1" t="s">
        <v>6671</v>
      </c>
      <c r="D1987" s="1" t="s">
        <v>32</v>
      </c>
      <c r="E1987">
        <v>2024</v>
      </c>
      <c r="F1987" s="1" t="s">
        <v>3163</v>
      </c>
      <c r="G1987" s="1" t="s">
        <v>3164</v>
      </c>
      <c r="H1987" s="1" t="s">
        <v>1361</v>
      </c>
      <c r="I1987" s="1" t="s">
        <v>3328</v>
      </c>
      <c r="J1987" s="1" t="s">
        <v>70</v>
      </c>
      <c r="K1987" s="3">
        <v>43.87</v>
      </c>
      <c r="L1987">
        <v>5</v>
      </c>
      <c r="M1987" s="3">
        <v>219.35</v>
      </c>
      <c r="N1987" s="1" t="s">
        <v>29</v>
      </c>
      <c r="O1987" s="1" t="s">
        <v>44</v>
      </c>
    </row>
    <row r="1988" spans="1:15" x14ac:dyDescent="0.3">
      <c r="A1988" s="1" t="s">
        <v>5379</v>
      </c>
      <c r="B1988" s="2">
        <v>45811</v>
      </c>
      <c r="C1988" s="1" t="s">
        <v>6671</v>
      </c>
      <c r="D1988" s="1" t="s">
        <v>24</v>
      </c>
      <c r="E1988">
        <v>2025</v>
      </c>
      <c r="F1988" s="1" t="s">
        <v>2330</v>
      </c>
      <c r="G1988" s="1" t="s">
        <v>2331</v>
      </c>
      <c r="H1988" s="1" t="s">
        <v>1894</v>
      </c>
      <c r="I1988" s="1" t="s">
        <v>1895</v>
      </c>
      <c r="J1988" s="1" t="s">
        <v>20</v>
      </c>
      <c r="K1988" s="3">
        <v>19.53</v>
      </c>
      <c r="L1988">
        <v>1</v>
      </c>
      <c r="M1988" s="3">
        <v>19.53</v>
      </c>
      <c r="N1988" s="1" t="s">
        <v>29</v>
      </c>
      <c r="O1988" s="1" t="s">
        <v>30</v>
      </c>
    </row>
    <row r="1989" spans="1:15" x14ac:dyDescent="0.3">
      <c r="A1989" s="1" t="s">
        <v>5380</v>
      </c>
      <c r="B1989" s="2">
        <v>45722</v>
      </c>
      <c r="C1989" s="1" t="s">
        <v>6672</v>
      </c>
      <c r="D1989" s="1" t="s">
        <v>15</v>
      </c>
      <c r="E1989">
        <v>2025</v>
      </c>
      <c r="F1989" s="1" t="s">
        <v>216</v>
      </c>
      <c r="G1989" s="1" t="s">
        <v>5098</v>
      </c>
      <c r="H1989" s="1" t="s">
        <v>1071</v>
      </c>
      <c r="I1989" s="1" t="s">
        <v>1072</v>
      </c>
      <c r="J1989" s="1" t="s">
        <v>87</v>
      </c>
      <c r="K1989" s="3">
        <v>43.78</v>
      </c>
      <c r="L1989">
        <v>2</v>
      </c>
      <c r="M1989" s="3">
        <v>87.56</v>
      </c>
      <c r="N1989" s="1" t="s">
        <v>6669</v>
      </c>
      <c r="O1989" s="1" t="s">
        <v>80</v>
      </c>
    </row>
    <row r="1990" spans="1:15" x14ac:dyDescent="0.3">
      <c r="A1990" s="1" t="s">
        <v>5381</v>
      </c>
      <c r="B1990" s="2">
        <v>45307</v>
      </c>
      <c r="C1990" s="1" t="s">
        <v>6671</v>
      </c>
      <c r="D1990" s="1" t="s">
        <v>210</v>
      </c>
      <c r="E1990">
        <v>2024</v>
      </c>
      <c r="F1990" s="1" t="s">
        <v>2089</v>
      </c>
      <c r="G1990" s="1" t="s">
        <v>2090</v>
      </c>
      <c r="H1990" s="1" t="s">
        <v>360</v>
      </c>
      <c r="I1990" s="1" t="s">
        <v>361</v>
      </c>
      <c r="J1990" s="1" t="s">
        <v>51</v>
      </c>
      <c r="K1990" s="3">
        <v>21.5</v>
      </c>
      <c r="L1990">
        <v>2</v>
      </c>
      <c r="M1990" s="3">
        <v>43</v>
      </c>
      <c r="N1990" s="1" t="s">
        <v>88</v>
      </c>
      <c r="O1990" s="1" t="s">
        <v>193</v>
      </c>
    </row>
    <row r="1991" spans="1:15" x14ac:dyDescent="0.3">
      <c r="A1991" s="1" t="s">
        <v>5382</v>
      </c>
      <c r="B1991" s="2">
        <v>45089</v>
      </c>
      <c r="C1991" s="1" t="s">
        <v>6667</v>
      </c>
      <c r="D1991" s="1" t="s">
        <v>24</v>
      </c>
      <c r="E1991">
        <v>2023</v>
      </c>
      <c r="F1991" s="1" t="s">
        <v>5383</v>
      </c>
      <c r="G1991" s="1" t="s">
        <v>5384</v>
      </c>
      <c r="H1991" s="1" t="s">
        <v>3791</v>
      </c>
      <c r="I1991" s="1" t="s">
        <v>3792</v>
      </c>
      <c r="J1991" s="1" t="s">
        <v>51</v>
      </c>
      <c r="K1991" s="3">
        <v>49.2</v>
      </c>
      <c r="L1991">
        <v>1</v>
      </c>
      <c r="M1991" s="3">
        <v>49.2</v>
      </c>
      <c r="N1991" s="1" t="s">
        <v>88</v>
      </c>
      <c r="O1991" s="1" t="s">
        <v>44</v>
      </c>
    </row>
    <row r="1992" spans="1:15" x14ac:dyDescent="0.3">
      <c r="A1992" s="1" t="s">
        <v>5385</v>
      </c>
      <c r="B1992" s="2">
        <v>45486</v>
      </c>
      <c r="C1992" s="1" t="s">
        <v>6673</v>
      </c>
      <c r="D1992" s="1" t="s">
        <v>32</v>
      </c>
      <c r="E1992">
        <v>2024</v>
      </c>
      <c r="F1992" s="1" t="s">
        <v>2761</v>
      </c>
      <c r="G1992" s="1" t="s">
        <v>2762</v>
      </c>
      <c r="H1992" s="1" t="s">
        <v>2213</v>
      </c>
      <c r="I1992" s="1" t="s">
        <v>4447</v>
      </c>
      <c r="J1992" s="1" t="s">
        <v>87</v>
      </c>
      <c r="K1992" s="3">
        <v>35.28</v>
      </c>
      <c r="L1992">
        <v>2</v>
      </c>
      <c r="M1992" s="3">
        <v>70.56</v>
      </c>
      <c r="N1992" s="1" t="s">
        <v>29</v>
      </c>
      <c r="O1992" s="1" t="s">
        <v>37</v>
      </c>
    </row>
    <row r="1993" spans="1:15" x14ac:dyDescent="0.3">
      <c r="A1993" s="1" t="s">
        <v>5386</v>
      </c>
      <c r="B1993" s="2">
        <v>45542</v>
      </c>
      <c r="C1993" s="1" t="s">
        <v>6673</v>
      </c>
      <c r="D1993" s="1" t="s">
        <v>60</v>
      </c>
      <c r="E1993">
        <v>2024</v>
      </c>
      <c r="F1993" s="1" t="s">
        <v>611</v>
      </c>
      <c r="G1993" s="1" t="s">
        <v>2740</v>
      </c>
      <c r="H1993" s="1" t="s">
        <v>613</v>
      </c>
      <c r="I1993" s="1" t="s">
        <v>614</v>
      </c>
      <c r="J1993" s="1" t="s">
        <v>70</v>
      </c>
      <c r="K1993" s="3">
        <v>38.479999999999997</v>
      </c>
      <c r="L1993">
        <v>1</v>
      </c>
      <c r="M1993" s="3">
        <v>38.479999999999997</v>
      </c>
      <c r="N1993" s="1" t="s">
        <v>29</v>
      </c>
      <c r="O1993" s="1" t="s">
        <v>22</v>
      </c>
    </row>
    <row r="1994" spans="1:15" x14ac:dyDescent="0.3">
      <c r="A1994" s="1" t="s">
        <v>5387</v>
      </c>
      <c r="B1994" s="2">
        <v>44907</v>
      </c>
      <c r="C1994" s="1" t="s">
        <v>6667</v>
      </c>
      <c r="D1994" s="1" t="s">
        <v>107</v>
      </c>
      <c r="E1994">
        <v>2022</v>
      </c>
      <c r="F1994" s="1" t="s">
        <v>3417</v>
      </c>
      <c r="G1994" s="1" t="s">
        <v>3418</v>
      </c>
      <c r="H1994" s="1" t="s">
        <v>1251</v>
      </c>
      <c r="I1994" s="1" t="s">
        <v>3658</v>
      </c>
      <c r="J1994" s="1" t="s">
        <v>20</v>
      </c>
      <c r="K1994" s="3">
        <v>13.76</v>
      </c>
      <c r="L1994">
        <v>3</v>
      </c>
      <c r="M1994" s="3">
        <v>41.28</v>
      </c>
      <c r="N1994" s="1" t="s">
        <v>6669</v>
      </c>
      <c r="O1994" s="1" t="s">
        <v>37</v>
      </c>
    </row>
    <row r="1995" spans="1:15" x14ac:dyDescent="0.3">
      <c r="A1995" s="1" t="s">
        <v>5388</v>
      </c>
      <c r="B1995" s="2">
        <v>45003</v>
      </c>
      <c r="C1995" s="1" t="s">
        <v>6673</v>
      </c>
      <c r="D1995" s="1" t="s">
        <v>15</v>
      </c>
      <c r="E1995">
        <v>2023</v>
      </c>
      <c r="F1995" s="1" t="s">
        <v>2143</v>
      </c>
      <c r="G1995" s="1" t="s">
        <v>2657</v>
      </c>
      <c r="H1995" s="1" t="s">
        <v>856</v>
      </c>
      <c r="I1995" s="1" t="s">
        <v>857</v>
      </c>
      <c r="J1995" s="1" t="s">
        <v>20</v>
      </c>
      <c r="K1995" s="3">
        <v>53.66</v>
      </c>
      <c r="L1995">
        <v>2</v>
      </c>
      <c r="M1995" s="3">
        <v>107.32</v>
      </c>
      <c r="N1995" s="1" t="s">
        <v>29</v>
      </c>
      <c r="O1995" s="1" t="s">
        <v>44</v>
      </c>
    </row>
    <row r="1996" spans="1:15" x14ac:dyDescent="0.3">
      <c r="A1996" s="1" t="s">
        <v>5389</v>
      </c>
      <c r="B1996" s="2">
        <v>44991</v>
      </c>
      <c r="C1996" s="1" t="s">
        <v>6667</v>
      </c>
      <c r="D1996" s="1" t="s">
        <v>15</v>
      </c>
      <c r="E1996">
        <v>2023</v>
      </c>
      <c r="F1996" s="1" t="s">
        <v>3262</v>
      </c>
      <c r="G1996" s="1" t="s">
        <v>5390</v>
      </c>
      <c r="H1996" s="1" t="s">
        <v>2983</v>
      </c>
      <c r="I1996" s="1" t="s">
        <v>2984</v>
      </c>
      <c r="J1996" s="1" t="s">
        <v>20</v>
      </c>
      <c r="K1996" s="3">
        <v>32.549999999999997</v>
      </c>
      <c r="L1996">
        <v>4</v>
      </c>
      <c r="M1996" s="3">
        <v>130.19999999999999</v>
      </c>
      <c r="N1996" s="1" t="s">
        <v>6669</v>
      </c>
      <c r="O1996" s="1" t="s">
        <v>193</v>
      </c>
    </row>
    <row r="1997" spans="1:15" x14ac:dyDescent="0.3">
      <c r="A1997" s="1" t="s">
        <v>5391</v>
      </c>
      <c r="B1997" s="2">
        <v>45487</v>
      </c>
      <c r="C1997" s="1" t="s">
        <v>6666</v>
      </c>
      <c r="D1997" s="1" t="s">
        <v>32</v>
      </c>
      <c r="E1997">
        <v>2024</v>
      </c>
      <c r="F1997" s="1" t="s">
        <v>666</v>
      </c>
      <c r="G1997" s="1" t="s">
        <v>3335</v>
      </c>
      <c r="H1997" s="1" t="s">
        <v>49</v>
      </c>
      <c r="I1997" s="1" t="s">
        <v>4402</v>
      </c>
      <c r="J1997" s="1" t="s">
        <v>70</v>
      </c>
      <c r="K1997" s="3">
        <v>7.46</v>
      </c>
      <c r="L1997">
        <v>3</v>
      </c>
      <c r="M1997" s="3">
        <v>22.38</v>
      </c>
      <c r="N1997" s="1" t="s">
        <v>6669</v>
      </c>
      <c r="O1997" s="1" t="s">
        <v>22</v>
      </c>
    </row>
    <row r="1998" spans="1:15" x14ac:dyDescent="0.3">
      <c r="A1998" s="1" t="s">
        <v>5392</v>
      </c>
      <c r="B1998" s="2">
        <v>45269</v>
      </c>
      <c r="C1998" s="1" t="s">
        <v>6673</v>
      </c>
      <c r="D1998" s="1" t="s">
        <v>107</v>
      </c>
      <c r="E1998">
        <v>2023</v>
      </c>
      <c r="F1998" s="1" t="s">
        <v>3216</v>
      </c>
      <c r="G1998" s="1" t="s">
        <v>5393</v>
      </c>
      <c r="H1998" s="1" t="s">
        <v>508</v>
      </c>
      <c r="I1998" s="1" t="s">
        <v>5341</v>
      </c>
      <c r="J1998" s="1" t="s">
        <v>51</v>
      </c>
      <c r="K1998" s="3">
        <v>25.37</v>
      </c>
      <c r="L1998">
        <v>2</v>
      </c>
      <c r="M1998" s="3">
        <v>50.74</v>
      </c>
      <c r="N1998" s="1" t="s">
        <v>21</v>
      </c>
      <c r="O1998" s="1" t="s">
        <v>193</v>
      </c>
    </row>
    <row r="1999" spans="1:15" x14ac:dyDescent="0.3">
      <c r="A1999" s="1" t="s">
        <v>5394</v>
      </c>
      <c r="B1999" s="2">
        <v>45093</v>
      </c>
      <c r="C1999" s="1" t="s">
        <v>6668</v>
      </c>
      <c r="D1999" s="1" t="s">
        <v>24</v>
      </c>
      <c r="E1999">
        <v>2023</v>
      </c>
      <c r="F1999" s="1" t="s">
        <v>583</v>
      </c>
      <c r="G1999" s="1" t="s">
        <v>3372</v>
      </c>
      <c r="H1999" s="1" t="s">
        <v>5395</v>
      </c>
      <c r="I1999" s="1" t="s">
        <v>5396</v>
      </c>
      <c r="J1999" s="1" t="s">
        <v>20</v>
      </c>
      <c r="K1999" s="3">
        <v>19.12</v>
      </c>
      <c r="L1999">
        <v>4</v>
      </c>
      <c r="M1999" s="3">
        <v>76.48</v>
      </c>
      <c r="N1999" s="1" t="s">
        <v>29</v>
      </c>
      <c r="O1999" s="1" t="s">
        <v>44</v>
      </c>
    </row>
    <row r="2000" spans="1:15" x14ac:dyDescent="0.3">
      <c r="A2000" s="1" t="s">
        <v>5397</v>
      </c>
      <c r="B2000" s="2">
        <v>45172</v>
      </c>
      <c r="C2000" s="1" t="s">
        <v>6666</v>
      </c>
      <c r="D2000" s="1" t="s">
        <v>60</v>
      </c>
      <c r="E2000">
        <v>2023</v>
      </c>
      <c r="F2000" s="1" t="s">
        <v>134</v>
      </c>
      <c r="G2000" s="1" t="s">
        <v>5398</v>
      </c>
      <c r="H2000" s="1" t="s">
        <v>2048</v>
      </c>
      <c r="I2000" s="1" t="s">
        <v>2453</v>
      </c>
      <c r="J2000" s="1" t="s">
        <v>20</v>
      </c>
      <c r="K2000" s="3">
        <v>23.9</v>
      </c>
      <c r="L2000">
        <v>3</v>
      </c>
      <c r="M2000" s="3">
        <v>71.7</v>
      </c>
      <c r="N2000" s="1" t="s">
        <v>29</v>
      </c>
      <c r="O2000" s="1" t="s">
        <v>30</v>
      </c>
    </row>
    <row r="2001" spans="1:15" x14ac:dyDescent="0.3">
      <c r="A2001" s="1" t="s">
        <v>5399</v>
      </c>
      <c r="B2001" s="2">
        <v>45690</v>
      </c>
      <c r="C2001" s="1" t="s">
        <v>6666</v>
      </c>
      <c r="D2001" s="1" t="s">
        <v>39</v>
      </c>
      <c r="E2001">
        <v>2025</v>
      </c>
      <c r="F2001" s="1" t="s">
        <v>780</v>
      </c>
      <c r="G2001" s="1" t="s">
        <v>781</v>
      </c>
      <c r="H2001" s="1" t="s">
        <v>1194</v>
      </c>
      <c r="I2001" s="1" t="s">
        <v>1195</v>
      </c>
      <c r="J2001" s="1" t="s">
        <v>70</v>
      </c>
      <c r="K2001" s="3">
        <v>15.18</v>
      </c>
      <c r="L2001">
        <v>4</v>
      </c>
      <c r="M2001" s="3">
        <v>60.72</v>
      </c>
      <c r="N2001" s="1" t="s">
        <v>6669</v>
      </c>
      <c r="O2001" s="1" t="s">
        <v>95</v>
      </c>
    </row>
    <row r="2002" spans="1:15" x14ac:dyDescent="0.3">
      <c r="A2002" s="1" t="s">
        <v>5400</v>
      </c>
      <c r="B2002" s="2">
        <v>45473</v>
      </c>
      <c r="C2002" s="1" t="s">
        <v>6666</v>
      </c>
      <c r="D2002" s="1" t="s">
        <v>24</v>
      </c>
      <c r="E2002">
        <v>2024</v>
      </c>
      <c r="F2002" s="1" t="s">
        <v>5401</v>
      </c>
      <c r="G2002" s="1" t="s">
        <v>5402</v>
      </c>
      <c r="H2002" s="1" t="s">
        <v>5403</v>
      </c>
      <c r="I2002" s="1" t="s">
        <v>5404</v>
      </c>
      <c r="J2002" s="1" t="s">
        <v>20</v>
      </c>
      <c r="K2002" s="3">
        <v>18.89</v>
      </c>
      <c r="L2002">
        <v>2</v>
      </c>
      <c r="M2002" s="3">
        <v>37.78</v>
      </c>
      <c r="N2002" s="1" t="s">
        <v>21</v>
      </c>
      <c r="O2002" s="1" t="s">
        <v>44</v>
      </c>
    </row>
    <row r="2003" spans="1:15" x14ac:dyDescent="0.3">
      <c r="A2003" s="1" t="s">
        <v>5405</v>
      </c>
      <c r="B2003" s="2">
        <v>44931</v>
      </c>
      <c r="C2003" s="1" t="s">
        <v>6672</v>
      </c>
      <c r="D2003" s="1" t="s">
        <v>210</v>
      </c>
      <c r="E2003">
        <v>2023</v>
      </c>
      <c r="F2003" s="1" t="s">
        <v>666</v>
      </c>
      <c r="G2003" s="1" t="s">
        <v>3439</v>
      </c>
      <c r="H2003" s="1" t="s">
        <v>3505</v>
      </c>
      <c r="I2003" s="1" t="s">
        <v>3862</v>
      </c>
      <c r="J2003" s="1" t="s">
        <v>70</v>
      </c>
      <c r="K2003" s="3">
        <v>5.0999999999999996</v>
      </c>
      <c r="L2003">
        <v>4</v>
      </c>
      <c r="M2003" s="3">
        <v>20.399999999999999</v>
      </c>
      <c r="N2003" s="1" t="s">
        <v>21</v>
      </c>
      <c r="O2003" s="1" t="s">
        <v>37</v>
      </c>
    </row>
    <row r="2004" spans="1:15" x14ac:dyDescent="0.3">
      <c r="A2004" s="1" t="s">
        <v>5406</v>
      </c>
      <c r="B2004" s="2">
        <v>45280</v>
      </c>
      <c r="C2004" s="1" t="s">
        <v>6670</v>
      </c>
      <c r="D2004" s="1" t="s">
        <v>107</v>
      </c>
      <c r="E2004">
        <v>2023</v>
      </c>
      <c r="F2004" s="1" t="s">
        <v>849</v>
      </c>
      <c r="G2004" s="1" t="s">
        <v>850</v>
      </c>
      <c r="H2004" s="1" t="s">
        <v>927</v>
      </c>
      <c r="I2004" s="1" t="s">
        <v>928</v>
      </c>
      <c r="J2004" s="1" t="s">
        <v>70</v>
      </c>
      <c r="K2004" s="3">
        <v>5.18</v>
      </c>
      <c r="L2004">
        <v>5</v>
      </c>
      <c r="M2004" s="3">
        <v>25.9</v>
      </c>
      <c r="N2004" s="1" t="s">
        <v>6669</v>
      </c>
      <c r="O2004" s="1" t="s">
        <v>37</v>
      </c>
    </row>
    <row r="2005" spans="1:15" x14ac:dyDescent="0.3">
      <c r="A2005" s="1" t="s">
        <v>5407</v>
      </c>
      <c r="B2005" s="2">
        <v>45549</v>
      </c>
      <c r="C2005" s="1" t="s">
        <v>6673</v>
      </c>
      <c r="D2005" s="1" t="s">
        <v>60</v>
      </c>
      <c r="E2005">
        <v>2024</v>
      </c>
      <c r="F2005" s="1" t="s">
        <v>1495</v>
      </c>
      <c r="G2005" s="1" t="s">
        <v>1496</v>
      </c>
      <c r="H2005" s="1" t="s">
        <v>1646</v>
      </c>
      <c r="I2005" s="1" t="s">
        <v>1647</v>
      </c>
      <c r="J2005" s="1" t="s">
        <v>70</v>
      </c>
      <c r="K2005" s="3">
        <v>26.91</v>
      </c>
      <c r="L2005">
        <v>2</v>
      </c>
      <c r="M2005" s="3">
        <v>53.82</v>
      </c>
      <c r="N2005" s="1" t="s">
        <v>21</v>
      </c>
      <c r="O2005" s="1" t="s">
        <v>30</v>
      </c>
    </row>
    <row r="2006" spans="1:15" x14ac:dyDescent="0.3">
      <c r="A2006" s="1" t="s">
        <v>5408</v>
      </c>
      <c r="B2006" s="2">
        <v>44980</v>
      </c>
      <c r="C2006" s="1" t="s">
        <v>6672</v>
      </c>
      <c r="D2006" s="1" t="s">
        <v>39</v>
      </c>
      <c r="E2006">
        <v>2023</v>
      </c>
      <c r="F2006" s="1" t="s">
        <v>1241</v>
      </c>
      <c r="G2006" s="1" t="s">
        <v>4859</v>
      </c>
      <c r="H2006" s="1" t="s">
        <v>2374</v>
      </c>
      <c r="I2006" s="1" t="s">
        <v>2375</v>
      </c>
      <c r="J2006" s="1" t="s">
        <v>70</v>
      </c>
      <c r="K2006" s="3">
        <v>7.08</v>
      </c>
      <c r="L2006">
        <v>5</v>
      </c>
      <c r="M2006" s="3">
        <v>35.4</v>
      </c>
      <c r="N2006" s="1" t="s">
        <v>21</v>
      </c>
      <c r="O2006" s="1" t="s">
        <v>37</v>
      </c>
    </row>
    <row r="2007" spans="1:15" x14ac:dyDescent="0.3">
      <c r="A2007" s="1" t="s">
        <v>5409</v>
      </c>
      <c r="B2007" s="2">
        <v>45423</v>
      </c>
      <c r="C2007" s="1" t="s">
        <v>6673</v>
      </c>
      <c r="D2007" s="1" t="s">
        <v>46</v>
      </c>
      <c r="E2007">
        <v>2024</v>
      </c>
      <c r="F2007" s="1" t="s">
        <v>2281</v>
      </c>
      <c r="G2007" s="1" t="s">
        <v>2282</v>
      </c>
      <c r="H2007" s="1" t="s">
        <v>2161</v>
      </c>
      <c r="I2007" s="1" t="s">
        <v>2162</v>
      </c>
      <c r="J2007" s="1" t="s">
        <v>70</v>
      </c>
      <c r="K2007" s="3">
        <v>31.12</v>
      </c>
      <c r="L2007">
        <v>2</v>
      </c>
      <c r="M2007" s="3">
        <v>62.24</v>
      </c>
      <c r="N2007" s="1" t="s">
        <v>21</v>
      </c>
      <c r="O2007" s="1" t="s">
        <v>44</v>
      </c>
    </row>
    <row r="2008" spans="1:15" x14ac:dyDescent="0.3">
      <c r="A2008" s="1" t="s">
        <v>5410</v>
      </c>
      <c r="B2008" s="2">
        <v>45431</v>
      </c>
      <c r="C2008" s="1" t="s">
        <v>6666</v>
      </c>
      <c r="D2008" s="1" t="s">
        <v>46</v>
      </c>
      <c r="E2008">
        <v>2024</v>
      </c>
      <c r="F2008" s="1" t="s">
        <v>1106</v>
      </c>
      <c r="G2008" s="1" t="s">
        <v>1107</v>
      </c>
      <c r="H2008" s="1" t="s">
        <v>1197</v>
      </c>
      <c r="I2008" s="1" t="s">
        <v>1198</v>
      </c>
      <c r="J2008" s="1" t="s">
        <v>20</v>
      </c>
      <c r="K2008" s="3">
        <v>56.13</v>
      </c>
      <c r="L2008">
        <v>4</v>
      </c>
      <c r="M2008" s="3">
        <v>224.52</v>
      </c>
      <c r="N2008" s="1" t="s">
        <v>21</v>
      </c>
      <c r="O2008" s="1" t="s">
        <v>37</v>
      </c>
    </row>
    <row r="2009" spans="1:15" x14ac:dyDescent="0.3">
      <c r="A2009" s="1" t="s">
        <v>5411</v>
      </c>
      <c r="B2009" s="2">
        <v>45842</v>
      </c>
      <c r="C2009" s="1" t="s">
        <v>6668</v>
      </c>
      <c r="D2009" s="1" t="s">
        <v>32</v>
      </c>
      <c r="E2009">
        <v>2025</v>
      </c>
      <c r="F2009" s="1" t="s">
        <v>1449</v>
      </c>
      <c r="G2009" s="1" t="s">
        <v>1450</v>
      </c>
      <c r="H2009" s="1" t="s">
        <v>697</v>
      </c>
      <c r="I2009" s="1" t="s">
        <v>698</v>
      </c>
      <c r="J2009" s="1" t="s">
        <v>20</v>
      </c>
      <c r="K2009" s="3">
        <v>15.54</v>
      </c>
      <c r="L2009">
        <v>5</v>
      </c>
      <c r="M2009" s="3">
        <v>77.7</v>
      </c>
      <c r="N2009" s="1" t="s">
        <v>21</v>
      </c>
      <c r="O2009" s="1" t="s">
        <v>22</v>
      </c>
    </row>
    <row r="2010" spans="1:15" x14ac:dyDescent="0.3">
      <c r="A2010" s="1" t="s">
        <v>5412</v>
      </c>
      <c r="B2010" s="2">
        <v>44888</v>
      </c>
      <c r="C2010" s="1" t="s">
        <v>6670</v>
      </c>
      <c r="D2010" s="1" t="s">
        <v>54</v>
      </c>
      <c r="E2010">
        <v>2022</v>
      </c>
      <c r="F2010" s="1" t="s">
        <v>4876</v>
      </c>
      <c r="G2010" s="1" t="s">
        <v>4877</v>
      </c>
      <c r="H2010" s="1" t="s">
        <v>398</v>
      </c>
      <c r="I2010" s="1" t="s">
        <v>399</v>
      </c>
      <c r="J2010" s="1" t="s">
        <v>70</v>
      </c>
      <c r="K2010" s="3">
        <v>30.82</v>
      </c>
      <c r="L2010">
        <v>2</v>
      </c>
      <c r="M2010" s="3">
        <v>61.64</v>
      </c>
      <c r="N2010" s="1" t="s">
        <v>21</v>
      </c>
      <c r="O2010" s="1" t="s">
        <v>44</v>
      </c>
    </row>
    <row r="2011" spans="1:15" x14ac:dyDescent="0.3">
      <c r="A2011" s="1" t="s">
        <v>5413</v>
      </c>
      <c r="B2011" s="2">
        <v>45021</v>
      </c>
      <c r="C2011" s="1" t="s">
        <v>6670</v>
      </c>
      <c r="D2011" s="1" t="s">
        <v>82</v>
      </c>
      <c r="E2011">
        <v>2023</v>
      </c>
      <c r="F2011" s="1" t="s">
        <v>1168</v>
      </c>
      <c r="G2011" s="1" t="s">
        <v>1169</v>
      </c>
      <c r="H2011" s="1" t="s">
        <v>2272</v>
      </c>
      <c r="I2011" s="1" t="s">
        <v>5414</v>
      </c>
      <c r="J2011" s="1" t="s">
        <v>70</v>
      </c>
      <c r="K2011" s="3">
        <v>18.3</v>
      </c>
      <c r="L2011">
        <v>1</v>
      </c>
      <c r="M2011" s="3">
        <v>18.3</v>
      </c>
      <c r="N2011" s="1" t="s">
        <v>88</v>
      </c>
      <c r="O2011" s="1" t="s">
        <v>52</v>
      </c>
    </row>
    <row r="2012" spans="1:15" x14ac:dyDescent="0.3">
      <c r="A2012" s="1" t="s">
        <v>5415</v>
      </c>
      <c r="B2012" s="2">
        <v>45130</v>
      </c>
      <c r="C2012" s="1" t="s">
        <v>6666</v>
      </c>
      <c r="D2012" s="1" t="s">
        <v>32</v>
      </c>
      <c r="E2012">
        <v>2023</v>
      </c>
      <c r="F2012" s="1" t="s">
        <v>2932</v>
      </c>
      <c r="G2012" s="1" t="s">
        <v>3341</v>
      </c>
      <c r="H2012" s="1" t="s">
        <v>2174</v>
      </c>
      <c r="I2012" s="1" t="s">
        <v>2712</v>
      </c>
      <c r="J2012" s="1" t="s">
        <v>20</v>
      </c>
      <c r="K2012" s="3">
        <v>14.53</v>
      </c>
      <c r="L2012">
        <v>3</v>
      </c>
      <c r="M2012" s="3">
        <v>43.59</v>
      </c>
      <c r="N2012" s="1" t="s">
        <v>21</v>
      </c>
      <c r="O2012" s="1" t="s">
        <v>37</v>
      </c>
    </row>
    <row r="2013" spans="1:15" x14ac:dyDescent="0.3">
      <c r="A2013" s="1" t="s">
        <v>5416</v>
      </c>
      <c r="B2013" s="2">
        <v>45234</v>
      </c>
      <c r="C2013" s="1" t="s">
        <v>6673</v>
      </c>
      <c r="D2013" s="1" t="s">
        <v>54</v>
      </c>
      <c r="E2013">
        <v>2023</v>
      </c>
      <c r="F2013" s="1" t="s">
        <v>1040</v>
      </c>
      <c r="G2013" s="1" t="s">
        <v>3571</v>
      </c>
      <c r="H2013" s="1" t="s">
        <v>1425</v>
      </c>
      <c r="I2013" s="1" t="s">
        <v>3337</v>
      </c>
      <c r="J2013" s="1" t="s">
        <v>70</v>
      </c>
      <c r="K2013" s="3">
        <v>44.3</v>
      </c>
      <c r="L2013">
        <v>1</v>
      </c>
      <c r="M2013" s="3">
        <v>44.3</v>
      </c>
      <c r="N2013" s="1" t="s">
        <v>6669</v>
      </c>
      <c r="O2013" s="1" t="s">
        <v>193</v>
      </c>
    </row>
    <row r="2014" spans="1:15" x14ac:dyDescent="0.3">
      <c r="A2014" s="1" t="s">
        <v>5417</v>
      </c>
      <c r="B2014" s="2">
        <v>44850</v>
      </c>
      <c r="C2014" s="1" t="s">
        <v>6666</v>
      </c>
      <c r="D2014" s="1" t="s">
        <v>133</v>
      </c>
      <c r="E2014">
        <v>2022</v>
      </c>
      <c r="F2014" s="1" t="s">
        <v>4622</v>
      </c>
      <c r="G2014" s="1" t="s">
        <v>4623</v>
      </c>
      <c r="H2014" s="1" t="s">
        <v>3133</v>
      </c>
      <c r="I2014" s="1" t="s">
        <v>3134</v>
      </c>
      <c r="J2014" s="1" t="s">
        <v>20</v>
      </c>
      <c r="K2014" s="3">
        <v>44.42</v>
      </c>
      <c r="L2014">
        <v>3</v>
      </c>
      <c r="M2014" s="3">
        <v>133.26</v>
      </c>
      <c r="N2014" s="1" t="s">
        <v>21</v>
      </c>
      <c r="O2014" s="1" t="s">
        <v>80</v>
      </c>
    </row>
    <row r="2015" spans="1:15" x14ac:dyDescent="0.3">
      <c r="A2015" s="1" t="s">
        <v>5418</v>
      </c>
      <c r="B2015" s="2">
        <v>44804</v>
      </c>
      <c r="C2015" s="1" t="s">
        <v>6670</v>
      </c>
      <c r="D2015" s="1" t="s">
        <v>90</v>
      </c>
      <c r="E2015">
        <v>2022</v>
      </c>
      <c r="F2015" s="1" t="s">
        <v>1524</v>
      </c>
      <c r="G2015" s="1" t="s">
        <v>1525</v>
      </c>
      <c r="H2015" s="1" t="s">
        <v>1538</v>
      </c>
      <c r="I2015" s="1" t="s">
        <v>2461</v>
      </c>
      <c r="J2015" s="1" t="s">
        <v>20</v>
      </c>
      <c r="K2015" s="3">
        <v>53.52</v>
      </c>
      <c r="L2015">
        <v>5</v>
      </c>
      <c r="M2015" s="3">
        <v>267.60000000000002</v>
      </c>
      <c r="N2015" s="1" t="s">
        <v>21</v>
      </c>
      <c r="O2015" s="1" t="s">
        <v>37</v>
      </c>
    </row>
    <row r="2016" spans="1:15" x14ac:dyDescent="0.3">
      <c r="A2016" s="1" t="s">
        <v>5419</v>
      </c>
      <c r="B2016" s="2">
        <v>45792</v>
      </c>
      <c r="C2016" s="1" t="s">
        <v>6672</v>
      </c>
      <c r="D2016" s="1" t="s">
        <v>46</v>
      </c>
      <c r="E2016">
        <v>2025</v>
      </c>
      <c r="F2016" s="1" t="s">
        <v>2458</v>
      </c>
      <c r="G2016" s="1" t="s">
        <v>2459</v>
      </c>
      <c r="H2016" s="1" t="s">
        <v>3366</v>
      </c>
      <c r="I2016" s="1" t="s">
        <v>3367</v>
      </c>
      <c r="J2016" s="1" t="s">
        <v>70</v>
      </c>
      <c r="K2016" s="3">
        <v>17.09</v>
      </c>
      <c r="L2016">
        <v>3</v>
      </c>
      <c r="M2016" s="3">
        <v>51.27</v>
      </c>
      <c r="N2016" s="1" t="s">
        <v>29</v>
      </c>
      <c r="O2016" s="1" t="s">
        <v>37</v>
      </c>
    </row>
    <row r="2017" spans="1:15" x14ac:dyDescent="0.3">
      <c r="A2017" s="1" t="s">
        <v>5420</v>
      </c>
      <c r="B2017" s="2">
        <v>44876</v>
      </c>
      <c r="C2017" s="1" t="s">
        <v>6668</v>
      </c>
      <c r="D2017" s="1" t="s">
        <v>54</v>
      </c>
      <c r="E2017">
        <v>2022</v>
      </c>
      <c r="F2017" s="1" t="s">
        <v>2035</v>
      </c>
      <c r="G2017" s="1" t="s">
        <v>2036</v>
      </c>
      <c r="H2017" s="1" t="s">
        <v>593</v>
      </c>
      <c r="I2017" s="1" t="s">
        <v>2923</v>
      </c>
      <c r="J2017" s="1" t="s">
        <v>87</v>
      </c>
      <c r="K2017" s="3">
        <v>45.19</v>
      </c>
      <c r="L2017">
        <v>3</v>
      </c>
      <c r="M2017" s="3">
        <v>135.57</v>
      </c>
      <c r="N2017" s="1" t="s">
        <v>21</v>
      </c>
      <c r="O2017" s="1" t="s">
        <v>193</v>
      </c>
    </row>
    <row r="2018" spans="1:15" x14ac:dyDescent="0.3">
      <c r="A2018" s="1" t="s">
        <v>5421</v>
      </c>
      <c r="B2018" s="2">
        <v>45439</v>
      </c>
      <c r="C2018" s="1" t="s">
        <v>6667</v>
      </c>
      <c r="D2018" s="1" t="s">
        <v>46</v>
      </c>
      <c r="E2018">
        <v>2024</v>
      </c>
      <c r="F2018" s="1" t="s">
        <v>1326</v>
      </c>
      <c r="G2018" s="1" t="s">
        <v>4161</v>
      </c>
      <c r="H2018" s="1" t="s">
        <v>702</v>
      </c>
      <c r="I2018" s="1" t="s">
        <v>703</v>
      </c>
      <c r="J2018" s="1" t="s">
        <v>51</v>
      </c>
      <c r="K2018" s="3">
        <v>13.68</v>
      </c>
      <c r="L2018">
        <v>2</v>
      </c>
      <c r="M2018" s="3">
        <v>27.36</v>
      </c>
      <c r="N2018" s="1" t="s">
        <v>6669</v>
      </c>
      <c r="O2018" s="1" t="s">
        <v>37</v>
      </c>
    </row>
    <row r="2019" spans="1:15" x14ac:dyDescent="0.3">
      <c r="A2019" s="1" t="s">
        <v>5422</v>
      </c>
      <c r="B2019" s="2">
        <v>45381</v>
      </c>
      <c r="C2019" s="1" t="s">
        <v>6673</v>
      </c>
      <c r="D2019" s="1" t="s">
        <v>15</v>
      </c>
      <c r="E2019">
        <v>2024</v>
      </c>
      <c r="F2019" s="1" t="s">
        <v>4466</v>
      </c>
      <c r="G2019" s="1" t="s">
        <v>4467</v>
      </c>
      <c r="H2019" s="1" t="s">
        <v>1566</v>
      </c>
      <c r="I2019" s="1" t="s">
        <v>1567</v>
      </c>
      <c r="J2019" s="1" t="s">
        <v>70</v>
      </c>
      <c r="K2019" s="3">
        <v>8.69</v>
      </c>
      <c r="L2019">
        <v>2</v>
      </c>
      <c r="M2019" s="3">
        <v>17.38</v>
      </c>
      <c r="N2019" s="1" t="s">
        <v>21</v>
      </c>
      <c r="O2019" s="1" t="s">
        <v>80</v>
      </c>
    </row>
    <row r="2020" spans="1:15" x14ac:dyDescent="0.3">
      <c r="A2020" s="1" t="s">
        <v>5423</v>
      </c>
      <c r="B2020" s="2">
        <v>45113</v>
      </c>
      <c r="C2020" s="1" t="s">
        <v>6672</v>
      </c>
      <c r="D2020" s="1" t="s">
        <v>32</v>
      </c>
      <c r="E2020">
        <v>2023</v>
      </c>
      <c r="F2020" s="1" t="s">
        <v>1942</v>
      </c>
      <c r="G2020" s="1" t="s">
        <v>3399</v>
      </c>
      <c r="H2020" s="1" t="s">
        <v>375</v>
      </c>
      <c r="I2020" s="1" t="s">
        <v>1854</v>
      </c>
      <c r="J2020" s="1" t="s">
        <v>70</v>
      </c>
      <c r="K2020" s="3">
        <v>13.79</v>
      </c>
      <c r="L2020">
        <v>4</v>
      </c>
      <c r="M2020" s="3">
        <v>55.16</v>
      </c>
      <c r="N2020" s="1" t="s">
        <v>21</v>
      </c>
      <c r="O2020" s="1" t="s">
        <v>37</v>
      </c>
    </row>
    <row r="2021" spans="1:15" x14ac:dyDescent="0.3">
      <c r="A2021" s="1" t="s">
        <v>5424</v>
      </c>
      <c r="B2021" s="2">
        <v>45025</v>
      </c>
      <c r="C2021" s="1" t="s">
        <v>6666</v>
      </c>
      <c r="D2021" s="1" t="s">
        <v>82</v>
      </c>
      <c r="E2021">
        <v>2023</v>
      </c>
      <c r="F2021" s="1" t="s">
        <v>3063</v>
      </c>
      <c r="G2021" s="1" t="s">
        <v>3064</v>
      </c>
      <c r="H2021" s="1" t="s">
        <v>5425</v>
      </c>
      <c r="I2021" s="1" t="s">
        <v>5426</v>
      </c>
      <c r="J2021" s="1" t="s">
        <v>70</v>
      </c>
      <c r="K2021" s="3">
        <v>24.83</v>
      </c>
      <c r="L2021">
        <v>4</v>
      </c>
      <c r="M2021" s="3">
        <v>99.32</v>
      </c>
      <c r="N2021" s="1" t="s">
        <v>6669</v>
      </c>
      <c r="O2021" s="1" t="s">
        <v>22</v>
      </c>
    </row>
    <row r="2022" spans="1:15" x14ac:dyDescent="0.3">
      <c r="A2022" s="1" t="s">
        <v>5427</v>
      </c>
      <c r="B2022" s="2">
        <v>45339</v>
      </c>
      <c r="C2022" s="1" t="s">
        <v>6673</v>
      </c>
      <c r="D2022" s="1" t="s">
        <v>39</v>
      </c>
      <c r="E2022">
        <v>2024</v>
      </c>
      <c r="F2022" s="1" t="s">
        <v>2295</v>
      </c>
      <c r="G2022" s="1" t="s">
        <v>2296</v>
      </c>
      <c r="H2022" s="1" t="s">
        <v>554</v>
      </c>
      <c r="I2022" s="1" t="s">
        <v>555</v>
      </c>
      <c r="J2022" s="1" t="s">
        <v>87</v>
      </c>
      <c r="K2022" s="3">
        <v>40.700000000000003</v>
      </c>
      <c r="L2022">
        <v>1</v>
      </c>
      <c r="M2022" s="3">
        <v>40.700000000000003</v>
      </c>
      <c r="N2022" s="1" t="s">
        <v>21</v>
      </c>
      <c r="O2022" s="1" t="s">
        <v>44</v>
      </c>
    </row>
    <row r="2023" spans="1:15" x14ac:dyDescent="0.3">
      <c r="A2023" s="1" t="s">
        <v>5428</v>
      </c>
      <c r="B2023" s="2">
        <v>45003</v>
      </c>
      <c r="C2023" s="1" t="s">
        <v>6673</v>
      </c>
      <c r="D2023" s="1" t="s">
        <v>15</v>
      </c>
      <c r="E2023">
        <v>2023</v>
      </c>
      <c r="F2023" s="1" t="s">
        <v>4571</v>
      </c>
      <c r="G2023" s="1" t="s">
        <v>4572</v>
      </c>
      <c r="H2023" s="1" t="s">
        <v>2690</v>
      </c>
      <c r="I2023" s="1" t="s">
        <v>2691</v>
      </c>
      <c r="J2023" s="1" t="s">
        <v>87</v>
      </c>
      <c r="K2023" s="3">
        <v>43.21</v>
      </c>
      <c r="L2023">
        <v>1</v>
      </c>
      <c r="M2023" s="3">
        <v>43.21</v>
      </c>
      <c r="N2023" s="1" t="s">
        <v>29</v>
      </c>
      <c r="O2023" s="1" t="s">
        <v>22</v>
      </c>
    </row>
    <row r="2024" spans="1:15" x14ac:dyDescent="0.3">
      <c r="A2024" s="1" t="s">
        <v>5429</v>
      </c>
      <c r="B2024" s="2">
        <v>45614</v>
      </c>
      <c r="C2024" s="1" t="s">
        <v>6667</v>
      </c>
      <c r="D2024" s="1" t="s">
        <v>54</v>
      </c>
      <c r="E2024">
        <v>2024</v>
      </c>
      <c r="F2024" s="1" t="s">
        <v>5430</v>
      </c>
      <c r="G2024" s="1" t="s">
        <v>5431</v>
      </c>
      <c r="H2024" s="1" t="s">
        <v>608</v>
      </c>
      <c r="I2024" s="1" t="s">
        <v>3516</v>
      </c>
      <c r="J2024" s="1" t="s">
        <v>70</v>
      </c>
      <c r="K2024" s="3">
        <v>38.9</v>
      </c>
      <c r="L2024">
        <v>5</v>
      </c>
      <c r="M2024" s="3">
        <v>194.5</v>
      </c>
      <c r="N2024" s="1" t="s">
        <v>29</v>
      </c>
      <c r="O2024" s="1" t="s">
        <v>44</v>
      </c>
    </row>
    <row r="2025" spans="1:15" x14ac:dyDescent="0.3">
      <c r="A2025" s="1" t="s">
        <v>5432</v>
      </c>
      <c r="B2025" s="2">
        <v>45091</v>
      </c>
      <c r="C2025" s="1" t="s">
        <v>6670</v>
      </c>
      <c r="D2025" s="1" t="s">
        <v>24</v>
      </c>
      <c r="E2025">
        <v>2023</v>
      </c>
      <c r="F2025" s="1" t="s">
        <v>2932</v>
      </c>
      <c r="G2025" s="1" t="s">
        <v>3406</v>
      </c>
      <c r="H2025" s="1" t="s">
        <v>5433</v>
      </c>
      <c r="I2025" s="1" t="s">
        <v>5434</v>
      </c>
      <c r="J2025" s="1" t="s">
        <v>70</v>
      </c>
      <c r="K2025" s="3">
        <v>29.53</v>
      </c>
      <c r="L2025">
        <v>3</v>
      </c>
      <c r="M2025" s="3">
        <v>88.59</v>
      </c>
      <c r="N2025" s="1" t="s">
        <v>21</v>
      </c>
      <c r="O2025" s="1" t="s">
        <v>22</v>
      </c>
    </row>
    <row r="2026" spans="1:15" x14ac:dyDescent="0.3">
      <c r="A2026" s="1" t="s">
        <v>5435</v>
      </c>
      <c r="B2026" s="2">
        <v>45720</v>
      </c>
      <c r="C2026" s="1" t="s">
        <v>6671</v>
      </c>
      <c r="D2026" s="1" t="s">
        <v>15</v>
      </c>
      <c r="E2026">
        <v>2025</v>
      </c>
      <c r="F2026" s="1" t="s">
        <v>524</v>
      </c>
      <c r="G2026" s="1" t="s">
        <v>525</v>
      </c>
      <c r="H2026" s="1" t="s">
        <v>1602</v>
      </c>
      <c r="I2026" s="1" t="s">
        <v>1603</v>
      </c>
      <c r="J2026" s="1" t="s">
        <v>51</v>
      </c>
      <c r="K2026" s="3">
        <v>22.15</v>
      </c>
      <c r="L2026">
        <v>3</v>
      </c>
      <c r="M2026" s="3">
        <v>66.45</v>
      </c>
      <c r="N2026" s="1" t="s">
        <v>6669</v>
      </c>
      <c r="O2026" s="1" t="s">
        <v>44</v>
      </c>
    </row>
    <row r="2027" spans="1:15" x14ac:dyDescent="0.3">
      <c r="A2027" s="1" t="s">
        <v>5436</v>
      </c>
      <c r="B2027" s="2">
        <v>45618</v>
      </c>
      <c r="C2027" s="1" t="s">
        <v>6668</v>
      </c>
      <c r="D2027" s="1" t="s">
        <v>54</v>
      </c>
      <c r="E2027">
        <v>2024</v>
      </c>
      <c r="F2027" s="1" t="s">
        <v>1058</v>
      </c>
      <c r="G2027" s="1" t="s">
        <v>2843</v>
      </c>
      <c r="H2027" s="1" t="s">
        <v>673</v>
      </c>
      <c r="I2027" s="1" t="s">
        <v>4458</v>
      </c>
      <c r="J2027" s="1" t="s">
        <v>20</v>
      </c>
      <c r="K2027" s="3">
        <v>19.29</v>
      </c>
      <c r="L2027">
        <v>3</v>
      </c>
      <c r="M2027" s="3">
        <v>57.87</v>
      </c>
      <c r="N2027" s="1" t="s">
        <v>6669</v>
      </c>
      <c r="O2027" s="1" t="s">
        <v>37</v>
      </c>
    </row>
    <row r="2028" spans="1:15" x14ac:dyDescent="0.3">
      <c r="A2028" s="1" t="s">
        <v>5437</v>
      </c>
      <c r="B2028" s="2">
        <v>45758</v>
      </c>
      <c r="C2028" s="1" t="s">
        <v>6668</v>
      </c>
      <c r="D2028" s="1" t="s">
        <v>82</v>
      </c>
      <c r="E2028">
        <v>2025</v>
      </c>
      <c r="F2028" s="1" t="s">
        <v>992</v>
      </c>
      <c r="G2028" s="1" t="s">
        <v>2058</v>
      </c>
      <c r="H2028" s="1" t="s">
        <v>4474</v>
      </c>
      <c r="I2028" s="1" t="s">
        <v>4475</v>
      </c>
      <c r="J2028" s="1" t="s">
        <v>70</v>
      </c>
      <c r="K2028" s="3">
        <v>17.66</v>
      </c>
      <c r="L2028">
        <v>5</v>
      </c>
      <c r="M2028" s="3">
        <v>88.3</v>
      </c>
      <c r="N2028" s="1" t="s">
        <v>21</v>
      </c>
      <c r="O2028" s="1" t="s">
        <v>193</v>
      </c>
    </row>
    <row r="2029" spans="1:15" x14ac:dyDescent="0.3">
      <c r="A2029" s="1" t="s">
        <v>5438</v>
      </c>
      <c r="B2029" s="2">
        <v>45280</v>
      </c>
      <c r="C2029" s="1" t="s">
        <v>6670</v>
      </c>
      <c r="D2029" s="1" t="s">
        <v>107</v>
      </c>
      <c r="E2029">
        <v>2023</v>
      </c>
      <c r="F2029" s="1" t="s">
        <v>245</v>
      </c>
      <c r="G2029" s="1" t="s">
        <v>904</v>
      </c>
      <c r="H2029" s="1" t="s">
        <v>1210</v>
      </c>
      <c r="I2029" s="1" t="s">
        <v>4723</v>
      </c>
      <c r="J2029" s="1" t="s">
        <v>87</v>
      </c>
      <c r="K2029" s="3">
        <v>24.72</v>
      </c>
      <c r="L2029">
        <v>3</v>
      </c>
      <c r="M2029" s="3">
        <v>74.16</v>
      </c>
      <c r="N2029" s="1" t="s">
        <v>88</v>
      </c>
      <c r="O2029" s="1" t="s">
        <v>22</v>
      </c>
    </row>
    <row r="2030" spans="1:15" x14ac:dyDescent="0.3">
      <c r="A2030" s="1" t="s">
        <v>5439</v>
      </c>
      <c r="B2030" s="2">
        <v>45051</v>
      </c>
      <c r="C2030" s="1" t="s">
        <v>6668</v>
      </c>
      <c r="D2030" s="1" t="s">
        <v>46</v>
      </c>
      <c r="E2030">
        <v>2023</v>
      </c>
      <c r="F2030" s="1" t="s">
        <v>666</v>
      </c>
      <c r="G2030" s="1" t="s">
        <v>3335</v>
      </c>
      <c r="H2030" s="1" t="s">
        <v>365</v>
      </c>
      <c r="I2030" s="1" t="s">
        <v>366</v>
      </c>
      <c r="J2030" s="1" t="s">
        <v>51</v>
      </c>
      <c r="K2030" s="3">
        <v>28.95</v>
      </c>
      <c r="L2030">
        <v>5</v>
      </c>
      <c r="M2030" s="3">
        <v>144.75</v>
      </c>
      <c r="N2030" s="1" t="s">
        <v>21</v>
      </c>
      <c r="O2030" s="1" t="s">
        <v>37</v>
      </c>
    </row>
    <row r="2031" spans="1:15" x14ac:dyDescent="0.3">
      <c r="A2031" s="1" t="s">
        <v>5440</v>
      </c>
      <c r="B2031" s="2">
        <v>45066</v>
      </c>
      <c r="C2031" s="1" t="s">
        <v>6673</v>
      </c>
      <c r="D2031" s="1" t="s">
        <v>46</v>
      </c>
      <c r="E2031">
        <v>2023</v>
      </c>
      <c r="F2031" s="1" t="s">
        <v>4823</v>
      </c>
      <c r="G2031" s="1" t="s">
        <v>5441</v>
      </c>
      <c r="H2031" s="1" t="s">
        <v>791</v>
      </c>
      <c r="I2031" s="1" t="s">
        <v>5442</v>
      </c>
      <c r="J2031" s="1" t="s">
        <v>87</v>
      </c>
      <c r="K2031" s="3">
        <v>14.37</v>
      </c>
      <c r="L2031">
        <v>1</v>
      </c>
      <c r="M2031" s="3">
        <v>14.37</v>
      </c>
      <c r="N2031" s="1" t="s">
        <v>6669</v>
      </c>
      <c r="O2031" s="1" t="s">
        <v>44</v>
      </c>
    </row>
    <row r="2032" spans="1:15" x14ac:dyDescent="0.3">
      <c r="A2032" s="1" t="s">
        <v>5443</v>
      </c>
      <c r="B2032" s="2">
        <v>44935</v>
      </c>
      <c r="C2032" s="1" t="s">
        <v>6667</v>
      </c>
      <c r="D2032" s="1" t="s">
        <v>210</v>
      </c>
      <c r="E2032">
        <v>2023</v>
      </c>
      <c r="F2032" s="1" t="s">
        <v>2870</v>
      </c>
      <c r="G2032" s="1" t="s">
        <v>5444</v>
      </c>
      <c r="H2032" s="1" t="s">
        <v>2942</v>
      </c>
      <c r="I2032" s="1" t="s">
        <v>2943</v>
      </c>
      <c r="J2032" s="1" t="s">
        <v>51</v>
      </c>
      <c r="K2032" s="3">
        <v>45.78</v>
      </c>
      <c r="L2032">
        <v>2</v>
      </c>
      <c r="M2032" s="3">
        <v>91.56</v>
      </c>
      <c r="N2032" s="1" t="s">
        <v>6669</v>
      </c>
      <c r="O2032" s="1" t="s">
        <v>22</v>
      </c>
    </row>
    <row r="2033" spans="1:15" x14ac:dyDescent="0.3">
      <c r="A2033" s="1" t="s">
        <v>5445</v>
      </c>
      <c r="B2033" s="2">
        <v>45026</v>
      </c>
      <c r="C2033" s="1" t="s">
        <v>6667</v>
      </c>
      <c r="D2033" s="1" t="s">
        <v>82</v>
      </c>
      <c r="E2033">
        <v>2023</v>
      </c>
      <c r="F2033" s="1" t="s">
        <v>686</v>
      </c>
      <c r="G2033" s="1" t="s">
        <v>5446</v>
      </c>
      <c r="H2033" s="1" t="s">
        <v>979</v>
      </c>
      <c r="I2033" s="1" t="s">
        <v>2299</v>
      </c>
      <c r="J2033" s="1" t="s">
        <v>70</v>
      </c>
      <c r="K2033" s="3">
        <v>35.4</v>
      </c>
      <c r="L2033">
        <v>5</v>
      </c>
      <c r="M2033" s="3">
        <v>177</v>
      </c>
      <c r="N2033" s="1" t="s">
        <v>29</v>
      </c>
      <c r="O2033" s="1" t="s">
        <v>44</v>
      </c>
    </row>
    <row r="2034" spans="1:15" x14ac:dyDescent="0.3">
      <c r="A2034" s="1" t="s">
        <v>5447</v>
      </c>
      <c r="B2034" s="2">
        <v>44964</v>
      </c>
      <c r="C2034" s="1" t="s">
        <v>6671</v>
      </c>
      <c r="D2034" s="1" t="s">
        <v>39</v>
      </c>
      <c r="E2034">
        <v>2023</v>
      </c>
      <c r="F2034" s="1" t="s">
        <v>3824</v>
      </c>
      <c r="G2034" s="1" t="s">
        <v>3825</v>
      </c>
      <c r="H2034" s="1" t="s">
        <v>2048</v>
      </c>
      <c r="I2034" s="1" t="s">
        <v>5448</v>
      </c>
      <c r="J2034" s="1" t="s">
        <v>87</v>
      </c>
      <c r="K2034" s="3">
        <v>20.43</v>
      </c>
      <c r="L2034">
        <v>1</v>
      </c>
      <c r="M2034" s="3">
        <v>20.43</v>
      </c>
      <c r="N2034" s="1" t="s">
        <v>21</v>
      </c>
      <c r="O2034" s="1" t="s">
        <v>30</v>
      </c>
    </row>
    <row r="2035" spans="1:15" x14ac:dyDescent="0.3">
      <c r="A2035" s="1" t="s">
        <v>5449</v>
      </c>
      <c r="B2035" s="2">
        <v>45488</v>
      </c>
      <c r="C2035" s="1" t="s">
        <v>6667</v>
      </c>
      <c r="D2035" s="1" t="s">
        <v>32</v>
      </c>
      <c r="E2035">
        <v>2024</v>
      </c>
      <c r="F2035" s="1" t="s">
        <v>1010</v>
      </c>
      <c r="G2035" s="1" t="s">
        <v>3867</v>
      </c>
      <c r="H2035" s="1" t="s">
        <v>811</v>
      </c>
      <c r="I2035" s="1" t="s">
        <v>3949</v>
      </c>
      <c r="J2035" s="1" t="s">
        <v>51</v>
      </c>
      <c r="K2035" s="3">
        <v>25.3</v>
      </c>
      <c r="L2035">
        <v>3</v>
      </c>
      <c r="M2035" s="3">
        <v>75.900000000000006</v>
      </c>
      <c r="N2035" s="1" t="s">
        <v>6669</v>
      </c>
      <c r="O2035" s="1" t="s">
        <v>37</v>
      </c>
    </row>
    <row r="2036" spans="1:15" x14ac:dyDescent="0.3">
      <c r="A2036" s="1" t="s">
        <v>5450</v>
      </c>
      <c r="B2036" s="2">
        <v>45809</v>
      </c>
      <c r="C2036" s="1" t="s">
        <v>6666</v>
      </c>
      <c r="D2036" s="1" t="s">
        <v>24</v>
      </c>
      <c r="E2036">
        <v>2025</v>
      </c>
      <c r="F2036" s="1" t="s">
        <v>2644</v>
      </c>
      <c r="G2036" s="1" t="s">
        <v>5451</v>
      </c>
      <c r="H2036" s="1" t="s">
        <v>411</v>
      </c>
      <c r="I2036" s="1" t="s">
        <v>412</v>
      </c>
      <c r="J2036" s="1" t="s">
        <v>20</v>
      </c>
      <c r="K2036" s="3">
        <v>34.96</v>
      </c>
      <c r="L2036">
        <v>3</v>
      </c>
      <c r="M2036" s="3">
        <v>104.88</v>
      </c>
      <c r="N2036" s="1" t="s">
        <v>21</v>
      </c>
      <c r="O2036" s="1" t="s">
        <v>22</v>
      </c>
    </row>
    <row r="2037" spans="1:15" x14ac:dyDescent="0.3">
      <c r="A2037" s="1" t="s">
        <v>5452</v>
      </c>
      <c r="B2037" s="2">
        <v>45832</v>
      </c>
      <c r="C2037" s="1" t="s">
        <v>6671</v>
      </c>
      <c r="D2037" s="1" t="s">
        <v>24</v>
      </c>
      <c r="E2037">
        <v>2025</v>
      </c>
      <c r="F2037" s="1" t="s">
        <v>1932</v>
      </c>
      <c r="G2037" s="1" t="s">
        <v>1933</v>
      </c>
      <c r="H2037" s="1" t="s">
        <v>4709</v>
      </c>
      <c r="I2037" s="1" t="s">
        <v>4710</v>
      </c>
      <c r="J2037" s="1" t="s">
        <v>20</v>
      </c>
      <c r="K2037" s="3">
        <v>46.01</v>
      </c>
      <c r="L2037">
        <v>4</v>
      </c>
      <c r="M2037" s="3">
        <v>184.04</v>
      </c>
      <c r="N2037" s="1" t="s">
        <v>6669</v>
      </c>
      <c r="O2037" s="1" t="s">
        <v>80</v>
      </c>
    </row>
    <row r="2038" spans="1:15" x14ac:dyDescent="0.3">
      <c r="A2038" s="1" t="s">
        <v>5453</v>
      </c>
      <c r="B2038" s="2">
        <v>45438</v>
      </c>
      <c r="C2038" s="1" t="s">
        <v>6666</v>
      </c>
      <c r="D2038" s="1" t="s">
        <v>46</v>
      </c>
      <c r="E2038">
        <v>2024</v>
      </c>
      <c r="F2038" s="1" t="s">
        <v>2774</v>
      </c>
      <c r="G2038" s="1" t="s">
        <v>2775</v>
      </c>
      <c r="H2038" s="1" t="s">
        <v>540</v>
      </c>
      <c r="I2038" s="1" t="s">
        <v>541</v>
      </c>
      <c r="J2038" s="1" t="s">
        <v>51</v>
      </c>
      <c r="K2038" s="3">
        <v>30.3</v>
      </c>
      <c r="L2038">
        <v>1</v>
      </c>
      <c r="M2038" s="3">
        <v>30.3</v>
      </c>
      <c r="N2038" s="1" t="s">
        <v>29</v>
      </c>
      <c r="O2038" s="1" t="s">
        <v>30</v>
      </c>
    </row>
    <row r="2039" spans="1:15" x14ac:dyDescent="0.3">
      <c r="A2039" s="1" t="s">
        <v>5454</v>
      </c>
      <c r="B2039" s="2">
        <v>45089</v>
      </c>
      <c r="C2039" s="1" t="s">
        <v>6667</v>
      </c>
      <c r="D2039" s="1" t="s">
        <v>24</v>
      </c>
      <c r="E2039">
        <v>2023</v>
      </c>
      <c r="F2039" s="1" t="s">
        <v>1688</v>
      </c>
      <c r="G2039" s="1" t="s">
        <v>1689</v>
      </c>
      <c r="H2039" s="1" t="s">
        <v>4771</v>
      </c>
      <c r="I2039" s="1" t="s">
        <v>4772</v>
      </c>
      <c r="J2039" s="1" t="s">
        <v>70</v>
      </c>
      <c r="K2039" s="3">
        <v>6.39</v>
      </c>
      <c r="L2039">
        <v>5</v>
      </c>
      <c r="M2039" s="3">
        <v>31.95</v>
      </c>
      <c r="N2039" s="1" t="s">
        <v>29</v>
      </c>
      <c r="O2039" s="1" t="s">
        <v>30</v>
      </c>
    </row>
    <row r="2040" spans="1:15" x14ac:dyDescent="0.3">
      <c r="A2040" s="1" t="s">
        <v>5455</v>
      </c>
      <c r="B2040" s="2">
        <v>45225</v>
      </c>
      <c r="C2040" s="1" t="s">
        <v>6672</v>
      </c>
      <c r="D2040" s="1" t="s">
        <v>133</v>
      </c>
      <c r="E2040">
        <v>2023</v>
      </c>
      <c r="F2040" s="1" t="s">
        <v>5456</v>
      </c>
      <c r="G2040" s="1" t="s">
        <v>5457</v>
      </c>
      <c r="H2040" s="1" t="s">
        <v>2048</v>
      </c>
      <c r="I2040" s="1" t="s">
        <v>2453</v>
      </c>
      <c r="J2040" s="1" t="s">
        <v>87</v>
      </c>
      <c r="K2040" s="3">
        <v>26.21</v>
      </c>
      <c r="L2040">
        <v>3</v>
      </c>
      <c r="M2040" s="3">
        <v>78.63</v>
      </c>
      <c r="N2040" s="1" t="s">
        <v>6669</v>
      </c>
      <c r="O2040" s="1" t="s">
        <v>193</v>
      </c>
    </row>
    <row r="2041" spans="1:15" x14ac:dyDescent="0.3">
      <c r="A2041" s="1" t="s">
        <v>5458</v>
      </c>
      <c r="B2041" s="2">
        <v>44907</v>
      </c>
      <c r="C2041" s="1" t="s">
        <v>6667</v>
      </c>
      <c r="D2041" s="1" t="s">
        <v>107</v>
      </c>
      <c r="E2041">
        <v>2022</v>
      </c>
      <c r="F2041" s="1" t="s">
        <v>2285</v>
      </c>
      <c r="G2041" s="1" t="s">
        <v>2720</v>
      </c>
      <c r="H2041" s="1" t="s">
        <v>2246</v>
      </c>
      <c r="I2041" s="1" t="s">
        <v>2247</v>
      </c>
      <c r="J2041" s="1" t="s">
        <v>20</v>
      </c>
      <c r="K2041" s="3">
        <v>7.59</v>
      </c>
      <c r="L2041">
        <v>4</v>
      </c>
      <c r="M2041" s="3">
        <v>30.36</v>
      </c>
      <c r="N2041" s="1" t="s">
        <v>21</v>
      </c>
      <c r="O2041" s="1" t="s">
        <v>22</v>
      </c>
    </row>
    <row r="2042" spans="1:15" x14ac:dyDescent="0.3">
      <c r="A2042" s="1" t="s">
        <v>5459</v>
      </c>
      <c r="B2042" s="2">
        <v>45532</v>
      </c>
      <c r="C2042" s="1" t="s">
        <v>6670</v>
      </c>
      <c r="D2042" s="1" t="s">
        <v>90</v>
      </c>
      <c r="E2042">
        <v>2024</v>
      </c>
      <c r="F2042" s="1" t="s">
        <v>710</v>
      </c>
      <c r="G2042" s="1" t="s">
        <v>711</v>
      </c>
      <c r="H2042" s="1" t="s">
        <v>57</v>
      </c>
      <c r="I2042" s="1" t="s">
        <v>2669</v>
      </c>
      <c r="J2042" s="1" t="s">
        <v>51</v>
      </c>
      <c r="K2042" s="3">
        <v>40.61</v>
      </c>
      <c r="L2042">
        <v>1</v>
      </c>
      <c r="M2042" s="3">
        <v>40.61</v>
      </c>
      <c r="N2042" s="1" t="s">
        <v>88</v>
      </c>
      <c r="O2042" s="1" t="s">
        <v>193</v>
      </c>
    </row>
    <row r="2043" spans="1:15" x14ac:dyDescent="0.3">
      <c r="A2043" s="1" t="s">
        <v>5460</v>
      </c>
      <c r="B2043" s="2">
        <v>45049</v>
      </c>
      <c r="C2043" s="1" t="s">
        <v>6670</v>
      </c>
      <c r="D2043" s="1" t="s">
        <v>46</v>
      </c>
      <c r="E2043">
        <v>2023</v>
      </c>
      <c r="F2043" s="1" t="s">
        <v>3166</v>
      </c>
      <c r="G2043" s="1" t="s">
        <v>3167</v>
      </c>
      <c r="H2043" s="1" t="s">
        <v>2079</v>
      </c>
      <c r="I2043" s="1" t="s">
        <v>5461</v>
      </c>
      <c r="J2043" s="1" t="s">
        <v>20</v>
      </c>
      <c r="K2043" s="3">
        <v>26.82</v>
      </c>
      <c r="L2043">
        <v>2</v>
      </c>
      <c r="M2043" s="3">
        <v>53.64</v>
      </c>
      <c r="N2043" s="1" t="s">
        <v>29</v>
      </c>
      <c r="O2043" s="1" t="s">
        <v>44</v>
      </c>
    </row>
    <row r="2044" spans="1:15" x14ac:dyDescent="0.3">
      <c r="A2044" s="1" t="s">
        <v>5462</v>
      </c>
      <c r="B2044" s="2">
        <v>45230</v>
      </c>
      <c r="C2044" s="1" t="s">
        <v>6671</v>
      </c>
      <c r="D2044" s="1" t="s">
        <v>133</v>
      </c>
      <c r="E2044">
        <v>2023</v>
      </c>
      <c r="F2044" s="1" t="s">
        <v>1413</v>
      </c>
      <c r="G2044" s="1" t="s">
        <v>5463</v>
      </c>
      <c r="H2044" s="1" t="s">
        <v>370</v>
      </c>
      <c r="I2044" s="1" t="s">
        <v>902</v>
      </c>
      <c r="J2044" s="1" t="s">
        <v>20</v>
      </c>
      <c r="K2044" s="3">
        <v>20.56</v>
      </c>
      <c r="L2044">
        <v>5</v>
      </c>
      <c r="M2044" s="3">
        <v>102.8</v>
      </c>
      <c r="N2044" s="1" t="s">
        <v>88</v>
      </c>
      <c r="O2044" s="1" t="s">
        <v>44</v>
      </c>
    </row>
    <row r="2045" spans="1:15" x14ac:dyDescent="0.3">
      <c r="A2045" s="1" t="s">
        <v>5464</v>
      </c>
      <c r="B2045" s="2">
        <v>45604</v>
      </c>
      <c r="C2045" s="1" t="s">
        <v>6668</v>
      </c>
      <c r="D2045" s="1" t="s">
        <v>54</v>
      </c>
      <c r="E2045">
        <v>2024</v>
      </c>
      <c r="F2045" s="1" t="s">
        <v>4301</v>
      </c>
      <c r="G2045" s="1" t="s">
        <v>5465</v>
      </c>
      <c r="H2045" s="1" t="s">
        <v>883</v>
      </c>
      <c r="I2045" s="1" t="s">
        <v>884</v>
      </c>
      <c r="J2045" s="1" t="s">
        <v>20</v>
      </c>
      <c r="K2045" s="3">
        <v>14.92</v>
      </c>
      <c r="L2045">
        <v>3</v>
      </c>
      <c r="M2045" s="3">
        <v>44.76</v>
      </c>
      <c r="N2045" s="1" t="s">
        <v>6669</v>
      </c>
      <c r="O2045" s="1" t="s">
        <v>44</v>
      </c>
    </row>
    <row r="2046" spans="1:15" x14ac:dyDescent="0.3">
      <c r="A2046" s="1" t="s">
        <v>5466</v>
      </c>
      <c r="B2046" s="2">
        <v>45497</v>
      </c>
      <c r="C2046" s="1" t="s">
        <v>6670</v>
      </c>
      <c r="D2046" s="1" t="s">
        <v>32</v>
      </c>
      <c r="E2046">
        <v>2024</v>
      </c>
      <c r="F2046" s="1" t="s">
        <v>3216</v>
      </c>
      <c r="G2046" s="1" t="s">
        <v>5393</v>
      </c>
      <c r="H2046" s="1" t="s">
        <v>197</v>
      </c>
      <c r="I2046" s="1" t="s">
        <v>875</v>
      </c>
      <c r="J2046" s="1" t="s">
        <v>20</v>
      </c>
      <c r="K2046" s="3">
        <v>31.09</v>
      </c>
      <c r="L2046">
        <v>1</v>
      </c>
      <c r="M2046" s="3">
        <v>31.09</v>
      </c>
      <c r="N2046" s="1" t="s">
        <v>21</v>
      </c>
      <c r="O2046" s="1" t="s">
        <v>22</v>
      </c>
    </row>
    <row r="2047" spans="1:15" x14ac:dyDescent="0.3">
      <c r="A2047" s="1" t="s">
        <v>5467</v>
      </c>
      <c r="B2047" s="2">
        <v>45109</v>
      </c>
      <c r="C2047" s="1" t="s">
        <v>6666</v>
      </c>
      <c r="D2047" s="1" t="s">
        <v>32</v>
      </c>
      <c r="E2047">
        <v>2023</v>
      </c>
      <c r="F2047" s="1" t="s">
        <v>958</v>
      </c>
      <c r="G2047" s="1" t="s">
        <v>959</v>
      </c>
      <c r="H2047" s="1" t="s">
        <v>1685</v>
      </c>
      <c r="I2047" s="1" t="s">
        <v>5468</v>
      </c>
      <c r="J2047" s="1" t="s">
        <v>87</v>
      </c>
      <c r="K2047" s="3">
        <v>10.88</v>
      </c>
      <c r="L2047">
        <v>4</v>
      </c>
      <c r="M2047" s="3">
        <v>43.52</v>
      </c>
      <c r="N2047" s="1" t="s">
        <v>6669</v>
      </c>
      <c r="O2047" s="1" t="s">
        <v>37</v>
      </c>
    </row>
    <row r="2048" spans="1:15" x14ac:dyDescent="0.3">
      <c r="A2048" s="1" t="s">
        <v>5469</v>
      </c>
      <c r="B2048" s="2">
        <v>45232</v>
      </c>
      <c r="C2048" s="1" t="s">
        <v>6672</v>
      </c>
      <c r="D2048" s="1" t="s">
        <v>54</v>
      </c>
      <c r="E2048">
        <v>2023</v>
      </c>
      <c r="F2048" s="1" t="s">
        <v>765</v>
      </c>
      <c r="G2048" s="1" t="s">
        <v>5258</v>
      </c>
      <c r="H2048" s="1" t="s">
        <v>851</v>
      </c>
      <c r="I2048" s="1" t="s">
        <v>3928</v>
      </c>
      <c r="J2048" s="1" t="s">
        <v>51</v>
      </c>
      <c r="K2048" s="3">
        <v>24.03</v>
      </c>
      <c r="L2048">
        <v>4</v>
      </c>
      <c r="M2048" s="3">
        <v>96.12</v>
      </c>
      <c r="N2048" s="1" t="s">
        <v>6669</v>
      </c>
      <c r="O2048" s="1" t="s">
        <v>30</v>
      </c>
    </row>
    <row r="2049" spans="1:15" x14ac:dyDescent="0.3">
      <c r="A2049" s="1" t="s">
        <v>5470</v>
      </c>
      <c r="B2049" s="2">
        <v>45420</v>
      </c>
      <c r="C2049" s="1" t="s">
        <v>6670</v>
      </c>
      <c r="D2049" s="1" t="s">
        <v>46</v>
      </c>
      <c r="E2049">
        <v>2024</v>
      </c>
      <c r="F2049" s="1" t="s">
        <v>640</v>
      </c>
      <c r="G2049" s="1" t="s">
        <v>641</v>
      </c>
      <c r="H2049" s="1" t="s">
        <v>2697</v>
      </c>
      <c r="I2049" s="1" t="s">
        <v>2698</v>
      </c>
      <c r="J2049" s="1" t="s">
        <v>20</v>
      </c>
      <c r="K2049" s="3">
        <v>38.200000000000003</v>
      </c>
      <c r="L2049">
        <v>3</v>
      </c>
      <c r="M2049" s="3">
        <v>114.6</v>
      </c>
      <c r="N2049" s="1" t="s">
        <v>29</v>
      </c>
      <c r="O2049" s="1" t="s">
        <v>193</v>
      </c>
    </row>
    <row r="2050" spans="1:15" x14ac:dyDescent="0.3">
      <c r="A2050" s="1" t="s">
        <v>5471</v>
      </c>
      <c r="B2050" s="2">
        <v>45552</v>
      </c>
      <c r="C2050" s="1" t="s">
        <v>6671</v>
      </c>
      <c r="D2050" s="1" t="s">
        <v>60</v>
      </c>
      <c r="E2050">
        <v>2024</v>
      </c>
      <c r="F2050" s="1" t="s">
        <v>2406</v>
      </c>
      <c r="G2050" s="1" t="s">
        <v>2737</v>
      </c>
      <c r="H2050" s="1" t="s">
        <v>4988</v>
      </c>
      <c r="I2050" s="1" t="s">
        <v>4989</v>
      </c>
      <c r="J2050" s="1" t="s">
        <v>20</v>
      </c>
      <c r="K2050" s="3">
        <v>22.13</v>
      </c>
      <c r="L2050">
        <v>4</v>
      </c>
      <c r="M2050" s="3">
        <v>88.52</v>
      </c>
      <c r="N2050" s="1" t="s">
        <v>29</v>
      </c>
      <c r="O2050" s="1" t="s">
        <v>22</v>
      </c>
    </row>
    <row r="2051" spans="1:15" x14ac:dyDescent="0.3">
      <c r="A2051" s="1" t="s">
        <v>5472</v>
      </c>
      <c r="B2051" s="2">
        <v>45300</v>
      </c>
      <c r="C2051" s="1" t="s">
        <v>6671</v>
      </c>
      <c r="D2051" s="1" t="s">
        <v>210</v>
      </c>
      <c r="E2051">
        <v>2024</v>
      </c>
      <c r="F2051" s="1" t="s">
        <v>5375</v>
      </c>
      <c r="G2051" s="1" t="s">
        <v>5376</v>
      </c>
      <c r="H2051" s="1" t="s">
        <v>883</v>
      </c>
      <c r="I2051" s="1" t="s">
        <v>884</v>
      </c>
      <c r="J2051" s="1" t="s">
        <v>70</v>
      </c>
      <c r="K2051" s="3">
        <v>17.850000000000001</v>
      </c>
      <c r="L2051">
        <v>3</v>
      </c>
      <c r="M2051" s="3">
        <v>53.55</v>
      </c>
      <c r="N2051" s="1" t="s">
        <v>21</v>
      </c>
      <c r="O2051" s="1" t="s">
        <v>22</v>
      </c>
    </row>
    <row r="2052" spans="1:15" x14ac:dyDescent="0.3">
      <c r="A2052" s="1" t="s">
        <v>5473</v>
      </c>
      <c r="B2052" s="2">
        <v>44865</v>
      </c>
      <c r="C2052" s="1" t="s">
        <v>6667</v>
      </c>
      <c r="D2052" s="1" t="s">
        <v>133</v>
      </c>
      <c r="E2052">
        <v>2022</v>
      </c>
      <c r="F2052" s="1" t="s">
        <v>834</v>
      </c>
      <c r="G2052" s="1" t="s">
        <v>835</v>
      </c>
      <c r="H2052" s="1" t="s">
        <v>4272</v>
      </c>
      <c r="I2052" s="1" t="s">
        <v>4273</v>
      </c>
      <c r="J2052" s="1" t="s">
        <v>20</v>
      </c>
      <c r="K2052" s="3">
        <v>19.61</v>
      </c>
      <c r="L2052">
        <v>2</v>
      </c>
      <c r="M2052" s="3">
        <v>39.22</v>
      </c>
      <c r="N2052" s="1" t="s">
        <v>21</v>
      </c>
      <c r="O2052" s="1" t="s">
        <v>37</v>
      </c>
    </row>
    <row r="2053" spans="1:15" x14ac:dyDescent="0.3">
      <c r="A2053" s="1" t="s">
        <v>5474</v>
      </c>
      <c r="B2053" s="2">
        <v>45086</v>
      </c>
      <c r="C2053" s="1" t="s">
        <v>6668</v>
      </c>
      <c r="D2053" s="1" t="s">
        <v>24</v>
      </c>
      <c r="E2053">
        <v>2023</v>
      </c>
      <c r="F2053" s="1" t="s">
        <v>4622</v>
      </c>
      <c r="G2053" s="1" t="s">
        <v>4623</v>
      </c>
      <c r="H2053" s="1" t="s">
        <v>2268</v>
      </c>
      <c r="I2053" s="1" t="s">
        <v>2269</v>
      </c>
      <c r="J2053" s="1" t="s">
        <v>70</v>
      </c>
      <c r="K2053" s="3">
        <v>39.869999999999997</v>
      </c>
      <c r="L2053">
        <v>2</v>
      </c>
      <c r="M2053" s="3">
        <v>79.739999999999995</v>
      </c>
      <c r="N2053" s="1" t="s">
        <v>6669</v>
      </c>
      <c r="O2053" s="1" t="s">
        <v>37</v>
      </c>
    </row>
    <row r="2054" spans="1:15" x14ac:dyDescent="0.3">
      <c r="A2054" s="1" t="s">
        <v>5475</v>
      </c>
      <c r="B2054" s="2">
        <v>45519</v>
      </c>
      <c r="C2054" s="1" t="s">
        <v>6672</v>
      </c>
      <c r="D2054" s="1" t="s">
        <v>90</v>
      </c>
      <c r="E2054">
        <v>2024</v>
      </c>
      <c r="F2054" s="1" t="s">
        <v>4143</v>
      </c>
      <c r="G2054" s="1" t="s">
        <v>5476</v>
      </c>
      <c r="H2054" s="1" t="s">
        <v>5477</v>
      </c>
      <c r="I2054" s="1" t="s">
        <v>5478</v>
      </c>
      <c r="J2054" s="1" t="s">
        <v>87</v>
      </c>
      <c r="K2054" s="3">
        <v>42.48</v>
      </c>
      <c r="L2054">
        <v>5</v>
      </c>
      <c r="M2054" s="3">
        <v>212.4</v>
      </c>
      <c r="N2054" s="1" t="s">
        <v>6669</v>
      </c>
      <c r="O2054" s="1" t="s">
        <v>22</v>
      </c>
    </row>
    <row r="2055" spans="1:15" x14ac:dyDescent="0.3">
      <c r="A2055" s="1" t="s">
        <v>5479</v>
      </c>
      <c r="B2055" s="2">
        <v>45584</v>
      </c>
      <c r="C2055" s="1" t="s">
        <v>6673</v>
      </c>
      <c r="D2055" s="1" t="s">
        <v>133</v>
      </c>
      <c r="E2055">
        <v>2024</v>
      </c>
      <c r="F2055" s="1" t="s">
        <v>2884</v>
      </c>
      <c r="G2055" s="1" t="s">
        <v>2885</v>
      </c>
      <c r="H2055" s="1" t="s">
        <v>5480</v>
      </c>
      <c r="I2055" s="1" t="s">
        <v>5481</v>
      </c>
      <c r="J2055" s="1" t="s">
        <v>20</v>
      </c>
      <c r="K2055" s="3">
        <v>43.46</v>
      </c>
      <c r="L2055">
        <v>4</v>
      </c>
      <c r="M2055" s="3">
        <v>173.84</v>
      </c>
      <c r="N2055" s="1" t="s">
        <v>21</v>
      </c>
      <c r="O2055" s="1" t="s">
        <v>37</v>
      </c>
    </row>
    <row r="2056" spans="1:15" x14ac:dyDescent="0.3">
      <c r="A2056" s="1" t="s">
        <v>5482</v>
      </c>
      <c r="B2056" s="2">
        <v>45120</v>
      </c>
      <c r="C2056" s="1" t="s">
        <v>6672</v>
      </c>
      <c r="D2056" s="1" t="s">
        <v>32</v>
      </c>
      <c r="E2056">
        <v>2023</v>
      </c>
      <c r="F2056" s="1" t="s">
        <v>770</v>
      </c>
      <c r="G2056" s="1" t="s">
        <v>771</v>
      </c>
      <c r="H2056" s="1" t="s">
        <v>5483</v>
      </c>
      <c r="I2056" s="1" t="s">
        <v>5484</v>
      </c>
      <c r="J2056" s="1" t="s">
        <v>51</v>
      </c>
      <c r="K2056" s="3">
        <v>32.03</v>
      </c>
      <c r="L2056">
        <v>5</v>
      </c>
      <c r="M2056" s="3">
        <v>160.15</v>
      </c>
      <c r="N2056" s="1" t="s">
        <v>21</v>
      </c>
      <c r="O2056" s="1" t="s">
        <v>44</v>
      </c>
    </row>
    <row r="2057" spans="1:15" x14ac:dyDescent="0.3">
      <c r="A2057" s="1" t="s">
        <v>5485</v>
      </c>
      <c r="B2057" s="2">
        <v>44913</v>
      </c>
      <c r="C2057" s="1" t="s">
        <v>6666</v>
      </c>
      <c r="D2057" s="1" t="s">
        <v>107</v>
      </c>
      <c r="E2057">
        <v>2022</v>
      </c>
      <c r="F2057" s="1" t="s">
        <v>2035</v>
      </c>
      <c r="G2057" s="1" t="s">
        <v>3864</v>
      </c>
      <c r="H2057" s="1" t="s">
        <v>2110</v>
      </c>
      <c r="I2057" s="1" t="s">
        <v>5097</v>
      </c>
      <c r="J2057" s="1" t="s">
        <v>87</v>
      </c>
      <c r="K2057" s="3">
        <v>5.57</v>
      </c>
      <c r="L2057">
        <v>1</v>
      </c>
      <c r="M2057" s="3">
        <v>5.57</v>
      </c>
      <c r="N2057" s="1" t="s">
        <v>29</v>
      </c>
      <c r="O2057" s="1" t="s">
        <v>22</v>
      </c>
    </row>
    <row r="2058" spans="1:15" x14ac:dyDescent="0.3">
      <c r="A2058" s="1" t="s">
        <v>5486</v>
      </c>
      <c r="B2058" s="2">
        <v>45432</v>
      </c>
      <c r="C2058" s="1" t="s">
        <v>6667</v>
      </c>
      <c r="D2058" s="1" t="s">
        <v>46</v>
      </c>
      <c r="E2058">
        <v>2024</v>
      </c>
      <c r="F2058" s="1" t="s">
        <v>123</v>
      </c>
      <c r="G2058" s="1" t="s">
        <v>3611</v>
      </c>
      <c r="H2058" s="1" t="s">
        <v>2053</v>
      </c>
      <c r="I2058" s="1" t="s">
        <v>5328</v>
      </c>
      <c r="J2058" s="1" t="s">
        <v>87</v>
      </c>
      <c r="K2058" s="3">
        <v>47.42</v>
      </c>
      <c r="L2058">
        <v>3</v>
      </c>
      <c r="M2058" s="3">
        <v>142.26</v>
      </c>
      <c r="N2058" s="1" t="s">
        <v>29</v>
      </c>
      <c r="O2058" s="1" t="s">
        <v>22</v>
      </c>
    </row>
    <row r="2059" spans="1:15" x14ac:dyDescent="0.3">
      <c r="A2059" s="1" t="s">
        <v>5487</v>
      </c>
      <c r="B2059" s="2">
        <v>45666</v>
      </c>
      <c r="C2059" s="1" t="s">
        <v>6672</v>
      </c>
      <c r="D2059" s="1" t="s">
        <v>210</v>
      </c>
      <c r="E2059">
        <v>2025</v>
      </c>
      <c r="F2059" s="1" t="s">
        <v>1304</v>
      </c>
      <c r="G2059" s="1" t="s">
        <v>5488</v>
      </c>
      <c r="H2059" s="1" t="s">
        <v>416</v>
      </c>
      <c r="I2059" s="1" t="s">
        <v>3411</v>
      </c>
      <c r="J2059" s="1" t="s">
        <v>20</v>
      </c>
      <c r="K2059" s="3">
        <v>40.42</v>
      </c>
      <c r="L2059">
        <v>4</v>
      </c>
      <c r="M2059" s="3">
        <v>161.68</v>
      </c>
      <c r="N2059" s="1" t="s">
        <v>6669</v>
      </c>
      <c r="O2059" s="1" t="s">
        <v>22</v>
      </c>
    </row>
    <row r="2060" spans="1:15" x14ac:dyDescent="0.3">
      <c r="A2060" s="1" t="s">
        <v>5489</v>
      </c>
      <c r="B2060" s="2">
        <v>45193</v>
      </c>
      <c r="C2060" s="1" t="s">
        <v>6666</v>
      </c>
      <c r="D2060" s="1" t="s">
        <v>60</v>
      </c>
      <c r="E2060">
        <v>2023</v>
      </c>
      <c r="F2060" s="1" t="s">
        <v>1422</v>
      </c>
      <c r="G2060" s="1" t="s">
        <v>2466</v>
      </c>
      <c r="H2060" s="1" t="s">
        <v>2877</v>
      </c>
      <c r="I2060" s="1" t="s">
        <v>3872</v>
      </c>
      <c r="J2060" s="1" t="s">
        <v>20</v>
      </c>
      <c r="K2060" s="3">
        <v>25.78</v>
      </c>
      <c r="L2060">
        <v>3</v>
      </c>
      <c r="M2060" s="3">
        <v>77.34</v>
      </c>
      <c r="N2060" s="1" t="s">
        <v>21</v>
      </c>
      <c r="O2060" s="1" t="s">
        <v>37</v>
      </c>
    </row>
    <row r="2061" spans="1:15" x14ac:dyDescent="0.3">
      <c r="A2061" s="1" t="s">
        <v>5490</v>
      </c>
      <c r="B2061" s="2">
        <v>45196</v>
      </c>
      <c r="C2061" s="1" t="s">
        <v>6670</v>
      </c>
      <c r="D2061" s="1" t="s">
        <v>60</v>
      </c>
      <c r="E2061">
        <v>2023</v>
      </c>
      <c r="F2061" s="1" t="s">
        <v>4823</v>
      </c>
      <c r="G2061" s="1" t="s">
        <v>5441</v>
      </c>
      <c r="H2061" s="1" t="s">
        <v>319</v>
      </c>
      <c r="I2061" s="1" t="s">
        <v>320</v>
      </c>
      <c r="J2061" s="1" t="s">
        <v>20</v>
      </c>
      <c r="K2061" s="3">
        <v>28.02</v>
      </c>
      <c r="L2061">
        <v>4</v>
      </c>
      <c r="M2061" s="3">
        <v>112.08</v>
      </c>
      <c r="N2061" s="1" t="s">
        <v>21</v>
      </c>
      <c r="O2061" s="1" t="s">
        <v>22</v>
      </c>
    </row>
    <row r="2062" spans="1:15" x14ac:dyDescent="0.3">
      <c r="A2062" s="1" t="s">
        <v>5491</v>
      </c>
      <c r="B2062" s="2">
        <v>45152</v>
      </c>
      <c r="C2062" s="1" t="s">
        <v>6667</v>
      </c>
      <c r="D2062" s="1" t="s">
        <v>90</v>
      </c>
      <c r="E2062">
        <v>2023</v>
      </c>
      <c r="F2062" s="1" t="s">
        <v>1966</v>
      </c>
      <c r="G2062" s="1" t="s">
        <v>1967</v>
      </c>
      <c r="H2062" s="1" t="s">
        <v>2493</v>
      </c>
      <c r="I2062" s="1" t="s">
        <v>5492</v>
      </c>
      <c r="J2062" s="1" t="s">
        <v>20</v>
      </c>
      <c r="K2062" s="3">
        <v>18.670000000000002</v>
      </c>
      <c r="L2062">
        <v>5</v>
      </c>
      <c r="M2062" s="3">
        <v>93.35</v>
      </c>
      <c r="N2062" s="1" t="s">
        <v>21</v>
      </c>
      <c r="O2062" s="1" t="s">
        <v>37</v>
      </c>
    </row>
    <row r="2063" spans="1:15" x14ac:dyDescent="0.3">
      <c r="A2063" s="1" t="s">
        <v>5493</v>
      </c>
      <c r="B2063" s="2">
        <v>45071</v>
      </c>
      <c r="C2063" s="1" t="s">
        <v>6672</v>
      </c>
      <c r="D2063" s="1" t="s">
        <v>46</v>
      </c>
      <c r="E2063">
        <v>2023</v>
      </c>
      <c r="F2063" s="1" t="s">
        <v>463</v>
      </c>
      <c r="G2063" s="1" t="s">
        <v>5494</v>
      </c>
      <c r="H2063" s="1" t="s">
        <v>1821</v>
      </c>
      <c r="I2063" s="1" t="s">
        <v>1822</v>
      </c>
      <c r="J2063" s="1" t="s">
        <v>20</v>
      </c>
      <c r="K2063" s="3">
        <v>25.33</v>
      </c>
      <c r="L2063">
        <v>1</v>
      </c>
      <c r="M2063" s="3">
        <v>25.33</v>
      </c>
      <c r="N2063" s="1" t="s">
        <v>21</v>
      </c>
      <c r="O2063" s="1" t="s">
        <v>37</v>
      </c>
    </row>
    <row r="2064" spans="1:15" x14ac:dyDescent="0.3">
      <c r="A2064" s="1" t="s">
        <v>5495</v>
      </c>
      <c r="B2064" s="2">
        <v>45454</v>
      </c>
      <c r="C2064" s="1" t="s">
        <v>6671</v>
      </c>
      <c r="D2064" s="1" t="s">
        <v>24</v>
      </c>
      <c r="E2064">
        <v>2024</v>
      </c>
      <c r="F2064" s="1" t="s">
        <v>2644</v>
      </c>
      <c r="G2064" s="1" t="s">
        <v>3316</v>
      </c>
      <c r="H2064" s="1" t="s">
        <v>2779</v>
      </c>
      <c r="I2064" s="1" t="s">
        <v>3514</v>
      </c>
      <c r="J2064" s="1" t="s">
        <v>70</v>
      </c>
      <c r="K2064" s="3">
        <v>18.059999999999999</v>
      </c>
      <c r="L2064">
        <v>5</v>
      </c>
      <c r="M2064" s="3">
        <v>90.3</v>
      </c>
      <c r="N2064" s="1" t="s">
        <v>21</v>
      </c>
      <c r="O2064" s="1" t="s">
        <v>22</v>
      </c>
    </row>
    <row r="2065" spans="1:15" x14ac:dyDescent="0.3">
      <c r="A2065" s="1" t="s">
        <v>5496</v>
      </c>
      <c r="B2065" s="2">
        <v>45653</v>
      </c>
      <c r="C2065" s="1" t="s">
        <v>6668</v>
      </c>
      <c r="D2065" s="1" t="s">
        <v>107</v>
      </c>
      <c r="E2065">
        <v>2024</v>
      </c>
      <c r="F2065" s="1" t="s">
        <v>1588</v>
      </c>
      <c r="G2065" s="1" t="s">
        <v>3741</v>
      </c>
      <c r="H2065" s="1" t="s">
        <v>2872</v>
      </c>
      <c r="I2065" s="1" t="s">
        <v>2873</v>
      </c>
      <c r="J2065" s="1" t="s">
        <v>51</v>
      </c>
      <c r="K2065" s="3">
        <v>22.62</v>
      </c>
      <c r="L2065">
        <v>4</v>
      </c>
      <c r="M2065" s="3">
        <v>90.48</v>
      </c>
      <c r="N2065" s="1" t="s">
        <v>88</v>
      </c>
      <c r="O2065" s="1" t="s">
        <v>37</v>
      </c>
    </row>
    <row r="2066" spans="1:15" x14ac:dyDescent="0.3">
      <c r="A2066" s="1" t="s">
        <v>5497</v>
      </c>
      <c r="B2066" s="2">
        <v>45069</v>
      </c>
      <c r="C2066" s="1" t="s">
        <v>6671</v>
      </c>
      <c r="D2066" s="1" t="s">
        <v>46</v>
      </c>
      <c r="E2066">
        <v>2023</v>
      </c>
      <c r="F2066" s="1" t="s">
        <v>2035</v>
      </c>
      <c r="G2066" s="1" t="s">
        <v>5281</v>
      </c>
      <c r="H2066" s="1" t="s">
        <v>355</v>
      </c>
      <c r="I2066" s="1" t="s">
        <v>2558</v>
      </c>
      <c r="J2066" s="1" t="s">
        <v>20</v>
      </c>
      <c r="K2066" s="3">
        <v>26.39</v>
      </c>
      <c r="L2066">
        <v>2</v>
      </c>
      <c r="M2066" s="3">
        <v>52.78</v>
      </c>
      <c r="N2066" s="1" t="s">
        <v>21</v>
      </c>
      <c r="O2066" s="1" t="s">
        <v>193</v>
      </c>
    </row>
    <row r="2067" spans="1:15" x14ac:dyDescent="0.3">
      <c r="A2067" s="1" t="s">
        <v>5498</v>
      </c>
      <c r="B2067" s="2">
        <v>45551</v>
      </c>
      <c r="C2067" s="1" t="s">
        <v>6667</v>
      </c>
      <c r="D2067" s="1" t="s">
        <v>60</v>
      </c>
      <c r="E2067">
        <v>2024</v>
      </c>
      <c r="F2067" s="1" t="s">
        <v>538</v>
      </c>
      <c r="G2067" s="1" t="s">
        <v>539</v>
      </c>
      <c r="H2067" s="1" t="s">
        <v>141</v>
      </c>
      <c r="I2067" s="1" t="s">
        <v>142</v>
      </c>
      <c r="J2067" s="1" t="s">
        <v>20</v>
      </c>
      <c r="K2067" s="3">
        <v>50.81</v>
      </c>
      <c r="L2067">
        <v>3</v>
      </c>
      <c r="M2067" s="3">
        <v>152.43</v>
      </c>
      <c r="N2067" s="1" t="s">
        <v>21</v>
      </c>
      <c r="O2067" s="1" t="s">
        <v>22</v>
      </c>
    </row>
    <row r="2068" spans="1:15" x14ac:dyDescent="0.3">
      <c r="A2068" s="1" t="s">
        <v>5499</v>
      </c>
      <c r="B2068" s="2">
        <v>45357</v>
      </c>
      <c r="C2068" s="1" t="s">
        <v>6670</v>
      </c>
      <c r="D2068" s="1" t="s">
        <v>15</v>
      </c>
      <c r="E2068">
        <v>2024</v>
      </c>
      <c r="F2068" s="1" t="s">
        <v>921</v>
      </c>
      <c r="G2068" s="1" t="s">
        <v>2851</v>
      </c>
      <c r="H2068" s="1" t="s">
        <v>2074</v>
      </c>
      <c r="I2068" s="1" t="s">
        <v>3700</v>
      </c>
      <c r="J2068" s="1" t="s">
        <v>87</v>
      </c>
      <c r="K2068" s="3">
        <v>19.93</v>
      </c>
      <c r="L2068">
        <v>3</v>
      </c>
      <c r="M2068" s="3">
        <v>59.79</v>
      </c>
      <c r="N2068" s="1" t="s">
        <v>88</v>
      </c>
      <c r="O2068" s="1" t="s">
        <v>22</v>
      </c>
    </row>
    <row r="2069" spans="1:15" x14ac:dyDescent="0.3">
      <c r="A2069" s="1" t="s">
        <v>5500</v>
      </c>
      <c r="B2069" s="2">
        <v>45043</v>
      </c>
      <c r="C2069" s="1" t="s">
        <v>6672</v>
      </c>
      <c r="D2069" s="1" t="s">
        <v>82</v>
      </c>
      <c r="E2069">
        <v>2023</v>
      </c>
      <c r="F2069" s="1" t="s">
        <v>1163</v>
      </c>
      <c r="G2069" s="1" t="s">
        <v>3066</v>
      </c>
      <c r="H2069" s="1" t="s">
        <v>2019</v>
      </c>
      <c r="I2069" s="1" t="s">
        <v>2917</v>
      </c>
      <c r="J2069" s="1" t="s">
        <v>20</v>
      </c>
      <c r="K2069" s="3">
        <v>42.74</v>
      </c>
      <c r="L2069">
        <v>4</v>
      </c>
      <c r="M2069" s="3">
        <v>170.96</v>
      </c>
      <c r="N2069" s="1" t="s">
        <v>6669</v>
      </c>
      <c r="O2069" s="1" t="s">
        <v>80</v>
      </c>
    </row>
    <row r="2070" spans="1:15" x14ac:dyDescent="0.3">
      <c r="A2070" s="1" t="s">
        <v>5501</v>
      </c>
      <c r="B2070" s="2">
        <v>45255</v>
      </c>
      <c r="C2070" s="1" t="s">
        <v>6673</v>
      </c>
      <c r="D2070" s="1" t="s">
        <v>54</v>
      </c>
      <c r="E2070">
        <v>2023</v>
      </c>
      <c r="F2070" s="1" t="s">
        <v>1588</v>
      </c>
      <c r="G2070" s="1" t="s">
        <v>4198</v>
      </c>
      <c r="H2070" s="1" t="s">
        <v>752</v>
      </c>
      <c r="I2070" s="1" t="s">
        <v>4464</v>
      </c>
      <c r="J2070" s="1" t="s">
        <v>51</v>
      </c>
      <c r="K2070" s="3">
        <v>34.96</v>
      </c>
      <c r="L2070">
        <v>4</v>
      </c>
      <c r="M2070" s="3">
        <v>139.84</v>
      </c>
      <c r="N2070" s="1" t="s">
        <v>88</v>
      </c>
      <c r="O2070" s="1" t="s">
        <v>44</v>
      </c>
    </row>
    <row r="2071" spans="1:15" x14ac:dyDescent="0.3">
      <c r="A2071" s="1" t="s">
        <v>5502</v>
      </c>
      <c r="B2071" s="2">
        <v>45547</v>
      </c>
      <c r="C2071" s="1" t="s">
        <v>6672</v>
      </c>
      <c r="D2071" s="1" t="s">
        <v>60</v>
      </c>
      <c r="E2071">
        <v>2024</v>
      </c>
      <c r="F2071" s="1" t="s">
        <v>5503</v>
      </c>
      <c r="G2071" s="1" t="s">
        <v>5504</v>
      </c>
      <c r="H2071" s="1" t="s">
        <v>1571</v>
      </c>
      <c r="I2071" s="1" t="s">
        <v>1572</v>
      </c>
      <c r="J2071" s="1" t="s">
        <v>51</v>
      </c>
      <c r="K2071" s="3">
        <v>28.13</v>
      </c>
      <c r="L2071">
        <v>2</v>
      </c>
      <c r="M2071" s="3">
        <v>56.26</v>
      </c>
      <c r="N2071" s="1" t="s">
        <v>21</v>
      </c>
      <c r="O2071" s="1" t="s">
        <v>30</v>
      </c>
    </row>
    <row r="2072" spans="1:15" x14ac:dyDescent="0.3">
      <c r="A2072" s="1" t="s">
        <v>5505</v>
      </c>
      <c r="B2072" s="2">
        <v>45510</v>
      </c>
      <c r="C2072" s="1" t="s">
        <v>6671</v>
      </c>
      <c r="D2072" s="1" t="s">
        <v>90</v>
      </c>
      <c r="E2072">
        <v>2024</v>
      </c>
      <c r="F2072" s="1" t="s">
        <v>3403</v>
      </c>
      <c r="G2072" s="1" t="s">
        <v>3404</v>
      </c>
      <c r="H2072" s="1" t="s">
        <v>393</v>
      </c>
      <c r="I2072" s="1" t="s">
        <v>394</v>
      </c>
      <c r="J2072" s="1" t="s">
        <v>20</v>
      </c>
      <c r="K2072" s="3">
        <v>35.71</v>
      </c>
      <c r="L2072">
        <v>2</v>
      </c>
      <c r="M2072" s="3">
        <v>71.42</v>
      </c>
      <c r="N2072" s="1" t="s">
        <v>6669</v>
      </c>
      <c r="O2072" s="1" t="s">
        <v>95</v>
      </c>
    </row>
    <row r="2073" spans="1:15" x14ac:dyDescent="0.3">
      <c r="A2073" s="1" t="s">
        <v>5506</v>
      </c>
      <c r="B2073" s="2">
        <v>44877</v>
      </c>
      <c r="C2073" s="1" t="s">
        <v>6673</v>
      </c>
      <c r="D2073" s="1" t="s">
        <v>54</v>
      </c>
      <c r="E2073">
        <v>2022</v>
      </c>
      <c r="F2073" s="1" t="s">
        <v>2491</v>
      </c>
      <c r="G2073" s="1" t="s">
        <v>2538</v>
      </c>
      <c r="H2073" s="1" t="s">
        <v>1021</v>
      </c>
      <c r="I2073" s="1" t="s">
        <v>1022</v>
      </c>
      <c r="J2073" s="1" t="s">
        <v>20</v>
      </c>
      <c r="K2073" s="3">
        <v>19.64</v>
      </c>
      <c r="L2073">
        <v>2</v>
      </c>
      <c r="M2073" s="3">
        <v>39.28</v>
      </c>
      <c r="N2073" s="1" t="s">
        <v>6669</v>
      </c>
      <c r="O2073" s="1" t="s">
        <v>80</v>
      </c>
    </row>
    <row r="2074" spans="1:15" x14ac:dyDescent="0.3">
      <c r="A2074" s="1" t="s">
        <v>5507</v>
      </c>
      <c r="B2074" s="2">
        <v>45567</v>
      </c>
      <c r="C2074" s="1" t="s">
        <v>6670</v>
      </c>
      <c r="D2074" s="1" t="s">
        <v>133</v>
      </c>
      <c r="E2074">
        <v>2024</v>
      </c>
      <c r="F2074" s="1" t="s">
        <v>898</v>
      </c>
      <c r="G2074" s="1" t="s">
        <v>5508</v>
      </c>
      <c r="H2074" s="1" t="s">
        <v>1007</v>
      </c>
      <c r="I2074" s="1" t="s">
        <v>1008</v>
      </c>
      <c r="J2074" s="1" t="s">
        <v>20</v>
      </c>
      <c r="K2074" s="3">
        <v>34.090000000000003</v>
      </c>
      <c r="L2074">
        <v>4</v>
      </c>
      <c r="M2074" s="3">
        <v>136.36000000000001</v>
      </c>
      <c r="N2074" s="1" t="s">
        <v>29</v>
      </c>
      <c r="O2074" s="1" t="s">
        <v>30</v>
      </c>
    </row>
    <row r="2075" spans="1:15" x14ac:dyDescent="0.3">
      <c r="A2075" s="1" t="s">
        <v>5509</v>
      </c>
      <c r="B2075" s="2">
        <v>45573</v>
      </c>
      <c r="C2075" s="1" t="s">
        <v>6671</v>
      </c>
      <c r="D2075" s="1" t="s">
        <v>133</v>
      </c>
      <c r="E2075">
        <v>2024</v>
      </c>
      <c r="F2075" s="1" t="s">
        <v>1691</v>
      </c>
      <c r="G2075" s="1" t="s">
        <v>3674</v>
      </c>
      <c r="H2075" s="1" t="s">
        <v>678</v>
      </c>
      <c r="I2075" s="1" t="s">
        <v>679</v>
      </c>
      <c r="J2075" s="1" t="s">
        <v>51</v>
      </c>
      <c r="K2075" s="3">
        <v>28.28</v>
      </c>
      <c r="L2075">
        <v>3</v>
      </c>
      <c r="M2075" s="3">
        <v>84.84</v>
      </c>
      <c r="N2075" s="1" t="s">
        <v>21</v>
      </c>
      <c r="O2075" s="1" t="s">
        <v>95</v>
      </c>
    </row>
    <row r="2076" spans="1:15" x14ac:dyDescent="0.3">
      <c r="A2076" s="1" t="s">
        <v>5510</v>
      </c>
      <c r="B2076" s="2">
        <v>45801</v>
      </c>
      <c r="C2076" s="1" t="s">
        <v>6673</v>
      </c>
      <c r="D2076" s="1" t="s">
        <v>46</v>
      </c>
      <c r="E2076">
        <v>2025</v>
      </c>
      <c r="F2076" s="1" t="s">
        <v>854</v>
      </c>
      <c r="G2076" s="1" t="s">
        <v>4838</v>
      </c>
      <c r="H2076" s="1" t="s">
        <v>593</v>
      </c>
      <c r="I2076" s="1" t="s">
        <v>2923</v>
      </c>
      <c r="J2076" s="1" t="s">
        <v>20</v>
      </c>
      <c r="K2076" s="3">
        <v>45.23</v>
      </c>
      <c r="L2076">
        <v>2</v>
      </c>
      <c r="M2076" s="3">
        <v>90.46</v>
      </c>
      <c r="N2076" s="1" t="s">
        <v>21</v>
      </c>
      <c r="O2076" s="1" t="s">
        <v>44</v>
      </c>
    </row>
    <row r="2077" spans="1:15" x14ac:dyDescent="0.3">
      <c r="A2077" s="1" t="s">
        <v>5511</v>
      </c>
      <c r="B2077" s="2">
        <v>45170</v>
      </c>
      <c r="C2077" s="1" t="s">
        <v>6668</v>
      </c>
      <c r="D2077" s="1" t="s">
        <v>60</v>
      </c>
      <c r="E2077">
        <v>2023</v>
      </c>
      <c r="F2077" s="1" t="s">
        <v>2554</v>
      </c>
      <c r="G2077" s="1" t="s">
        <v>2555</v>
      </c>
      <c r="H2077" s="1" t="s">
        <v>1319</v>
      </c>
      <c r="I2077" s="1" t="s">
        <v>1320</v>
      </c>
      <c r="J2077" s="1" t="s">
        <v>70</v>
      </c>
      <c r="K2077" s="3">
        <v>41.42</v>
      </c>
      <c r="L2077">
        <v>2</v>
      </c>
      <c r="M2077" s="3">
        <v>82.84</v>
      </c>
      <c r="N2077" s="1" t="s">
        <v>6669</v>
      </c>
      <c r="O2077" s="1" t="s">
        <v>95</v>
      </c>
    </row>
    <row r="2078" spans="1:15" x14ac:dyDescent="0.3">
      <c r="A2078" s="1" t="s">
        <v>5512</v>
      </c>
      <c r="B2078" s="2">
        <v>45121</v>
      </c>
      <c r="C2078" s="1" t="s">
        <v>6668</v>
      </c>
      <c r="D2078" s="1" t="s">
        <v>32</v>
      </c>
      <c r="E2078">
        <v>2023</v>
      </c>
      <c r="F2078" s="1" t="s">
        <v>5513</v>
      </c>
      <c r="G2078" s="1" t="s">
        <v>5514</v>
      </c>
      <c r="H2078" s="1" t="s">
        <v>3733</v>
      </c>
      <c r="I2078" s="1" t="s">
        <v>5515</v>
      </c>
      <c r="J2078" s="1" t="s">
        <v>87</v>
      </c>
      <c r="K2078" s="3">
        <v>8.3000000000000007</v>
      </c>
      <c r="L2078">
        <v>4</v>
      </c>
      <c r="M2078" s="3">
        <v>33.200000000000003</v>
      </c>
      <c r="N2078" s="1" t="s">
        <v>88</v>
      </c>
      <c r="O2078" s="1" t="s">
        <v>22</v>
      </c>
    </row>
    <row r="2079" spans="1:15" x14ac:dyDescent="0.3">
      <c r="A2079" s="1" t="s">
        <v>5516</v>
      </c>
      <c r="B2079" s="2">
        <v>45280</v>
      </c>
      <c r="C2079" s="1" t="s">
        <v>6670</v>
      </c>
      <c r="D2079" s="1" t="s">
        <v>107</v>
      </c>
      <c r="E2079">
        <v>2023</v>
      </c>
      <c r="F2079" s="1" t="s">
        <v>737</v>
      </c>
      <c r="G2079" s="1" t="s">
        <v>1629</v>
      </c>
      <c r="H2079" s="1" t="s">
        <v>2678</v>
      </c>
      <c r="I2079" s="1" t="s">
        <v>2679</v>
      </c>
      <c r="J2079" s="1" t="s">
        <v>51</v>
      </c>
      <c r="K2079" s="3">
        <v>48.35</v>
      </c>
      <c r="L2079">
        <v>3</v>
      </c>
      <c r="M2079" s="3">
        <v>145.05000000000001</v>
      </c>
      <c r="N2079" s="1" t="s">
        <v>88</v>
      </c>
      <c r="O2079" s="1" t="s">
        <v>44</v>
      </c>
    </row>
    <row r="2080" spans="1:15" x14ac:dyDescent="0.3">
      <c r="A2080" s="1" t="s">
        <v>5517</v>
      </c>
      <c r="B2080" s="2">
        <v>45087</v>
      </c>
      <c r="C2080" s="1" t="s">
        <v>6673</v>
      </c>
      <c r="D2080" s="1" t="s">
        <v>24</v>
      </c>
      <c r="E2080">
        <v>2023</v>
      </c>
      <c r="F2080" s="1" t="s">
        <v>524</v>
      </c>
      <c r="G2080" s="1" t="s">
        <v>5518</v>
      </c>
      <c r="H2080" s="1" t="s">
        <v>4704</v>
      </c>
      <c r="I2080" s="1" t="s">
        <v>4705</v>
      </c>
      <c r="J2080" s="1" t="s">
        <v>51</v>
      </c>
      <c r="K2080" s="3">
        <v>11.67</v>
      </c>
      <c r="L2080">
        <v>4</v>
      </c>
      <c r="M2080" s="3">
        <v>46.68</v>
      </c>
      <c r="N2080" s="1" t="s">
        <v>29</v>
      </c>
      <c r="O2080" s="1" t="s">
        <v>37</v>
      </c>
    </row>
    <row r="2081" spans="1:15" x14ac:dyDescent="0.3">
      <c r="A2081" s="1" t="s">
        <v>5519</v>
      </c>
      <c r="B2081" s="2">
        <v>45483</v>
      </c>
      <c r="C2081" s="1" t="s">
        <v>6670</v>
      </c>
      <c r="D2081" s="1" t="s">
        <v>32</v>
      </c>
      <c r="E2081">
        <v>2024</v>
      </c>
      <c r="F2081" s="1" t="s">
        <v>5520</v>
      </c>
      <c r="G2081" s="1" t="s">
        <v>5521</v>
      </c>
      <c r="H2081" s="1" t="s">
        <v>2213</v>
      </c>
      <c r="I2081" s="1" t="s">
        <v>4447</v>
      </c>
      <c r="J2081" s="1" t="s">
        <v>70</v>
      </c>
      <c r="K2081" s="3">
        <v>35.19</v>
      </c>
      <c r="L2081">
        <v>5</v>
      </c>
      <c r="M2081" s="3">
        <v>175.95</v>
      </c>
      <c r="N2081" s="1" t="s">
        <v>29</v>
      </c>
      <c r="O2081" s="1" t="s">
        <v>22</v>
      </c>
    </row>
    <row r="2082" spans="1:15" x14ac:dyDescent="0.3">
      <c r="A2082" s="1" t="s">
        <v>5522</v>
      </c>
      <c r="B2082" s="2">
        <v>45299</v>
      </c>
      <c r="C2082" s="1" t="s">
        <v>6667</v>
      </c>
      <c r="D2082" s="1" t="s">
        <v>210</v>
      </c>
      <c r="E2082">
        <v>2024</v>
      </c>
      <c r="F2082" s="1" t="s">
        <v>200</v>
      </c>
      <c r="G2082" s="1" t="s">
        <v>5523</v>
      </c>
      <c r="H2082" s="1" t="s">
        <v>831</v>
      </c>
      <c r="I2082" s="1" t="s">
        <v>5524</v>
      </c>
      <c r="J2082" s="1" t="s">
        <v>87</v>
      </c>
      <c r="K2082" s="3">
        <v>47.44</v>
      </c>
      <c r="L2082">
        <v>3</v>
      </c>
      <c r="M2082" s="3">
        <v>142.32</v>
      </c>
      <c r="N2082" s="1" t="s">
        <v>29</v>
      </c>
      <c r="O2082" s="1" t="s">
        <v>30</v>
      </c>
    </row>
    <row r="2083" spans="1:15" x14ac:dyDescent="0.3">
      <c r="A2083" s="1" t="s">
        <v>5525</v>
      </c>
      <c r="B2083" s="2">
        <v>44862</v>
      </c>
      <c r="C2083" s="1" t="s">
        <v>6668</v>
      </c>
      <c r="D2083" s="1" t="s">
        <v>133</v>
      </c>
      <c r="E2083">
        <v>2022</v>
      </c>
      <c r="F2083" s="1" t="s">
        <v>179</v>
      </c>
      <c r="G2083" s="1" t="s">
        <v>180</v>
      </c>
      <c r="H2083" s="1" t="s">
        <v>1194</v>
      </c>
      <c r="I2083" s="1" t="s">
        <v>5526</v>
      </c>
      <c r="J2083" s="1" t="s">
        <v>70</v>
      </c>
      <c r="K2083" s="3">
        <v>39.909999999999997</v>
      </c>
      <c r="L2083">
        <v>4</v>
      </c>
      <c r="M2083" s="3">
        <v>159.63999999999999</v>
      </c>
      <c r="N2083" s="1" t="s">
        <v>21</v>
      </c>
      <c r="O2083" s="1" t="s">
        <v>37</v>
      </c>
    </row>
    <row r="2084" spans="1:15" x14ac:dyDescent="0.3">
      <c r="A2084" s="1" t="s">
        <v>5527</v>
      </c>
      <c r="B2084" s="2">
        <v>45783</v>
      </c>
      <c r="C2084" s="1" t="s">
        <v>6671</v>
      </c>
      <c r="D2084" s="1" t="s">
        <v>46</v>
      </c>
      <c r="E2084">
        <v>2025</v>
      </c>
      <c r="F2084" s="1" t="s">
        <v>3690</v>
      </c>
      <c r="G2084" s="1" t="s">
        <v>3691</v>
      </c>
      <c r="H2084" s="1" t="s">
        <v>3666</v>
      </c>
      <c r="I2084" s="1" t="s">
        <v>4123</v>
      </c>
      <c r="J2084" s="1" t="s">
        <v>87</v>
      </c>
      <c r="K2084" s="3">
        <v>36.590000000000003</v>
      </c>
      <c r="L2084">
        <v>1</v>
      </c>
      <c r="M2084" s="3">
        <v>36.590000000000003</v>
      </c>
      <c r="N2084" s="1" t="s">
        <v>29</v>
      </c>
      <c r="O2084" s="1" t="s">
        <v>37</v>
      </c>
    </row>
    <row r="2085" spans="1:15" x14ac:dyDescent="0.3">
      <c r="A2085" s="1" t="s">
        <v>5528</v>
      </c>
      <c r="B2085" s="2">
        <v>44811</v>
      </c>
      <c r="C2085" s="1" t="s">
        <v>6670</v>
      </c>
      <c r="D2085" s="1" t="s">
        <v>60</v>
      </c>
      <c r="E2085">
        <v>2022</v>
      </c>
      <c r="F2085" s="1" t="s">
        <v>4767</v>
      </c>
      <c r="G2085" s="1" t="s">
        <v>4768</v>
      </c>
      <c r="H2085" s="1" t="s">
        <v>1373</v>
      </c>
      <c r="I2085" s="1" t="s">
        <v>3805</v>
      </c>
      <c r="J2085" s="1" t="s">
        <v>20</v>
      </c>
      <c r="K2085" s="3">
        <v>41.22</v>
      </c>
      <c r="L2085">
        <v>1</v>
      </c>
      <c r="M2085" s="3">
        <v>41.22</v>
      </c>
      <c r="N2085" s="1" t="s">
        <v>29</v>
      </c>
      <c r="O2085" s="1" t="s">
        <v>193</v>
      </c>
    </row>
    <row r="2086" spans="1:15" x14ac:dyDescent="0.3">
      <c r="A2086" s="1" t="s">
        <v>5529</v>
      </c>
      <c r="B2086" s="2">
        <v>45370</v>
      </c>
      <c r="C2086" s="1" t="s">
        <v>6671</v>
      </c>
      <c r="D2086" s="1" t="s">
        <v>15</v>
      </c>
      <c r="E2086">
        <v>2024</v>
      </c>
      <c r="F2086" s="1" t="s">
        <v>2554</v>
      </c>
      <c r="G2086" s="1" t="s">
        <v>2555</v>
      </c>
      <c r="H2086" s="1" t="s">
        <v>213</v>
      </c>
      <c r="I2086" s="1" t="s">
        <v>1774</v>
      </c>
      <c r="J2086" s="1" t="s">
        <v>20</v>
      </c>
      <c r="K2086" s="3">
        <v>25.31</v>
      </c>
      <c r="L2086">
        <v>2</v>
      </c>
      <c r="M2086" s="3">
        <v>50.62</v>
      </c>
      <c r="N2086" s="1" t="s">
        <v>88</v>
      </c>
      <c r="O2086" s="1" t="s">
        <v>193</v>
      </c>
    </row>
    <row r="2087" spans="1:15" x14ac:dyDescent="0.3">
      <c r="A2087" s="1" t="s">
        <v>5530</v>
      </c>
      <c r="B2087" s="2">
        <v>45491</v>
      </c>
      <c r="C2087" s="1" t="s">
        <v>6672</v>
      </c>
      <c r="D2087" s="1" t="s">
        <v>32</v>
      </c>
      <c r="E2087">
        <v>2024</v>
      </c>
      <c r="F2087" s="1" t="s">
        <v>3109</v>
      </c>
      <c r="G2087" s="1" t="s">
        <v>4289</v>
      </c>
      <c r="H2087" s="1" t="s">
        <v>4527</v>
      </c>
      <c r="I2087" s="1" t="s">
        <v>5531</v>
      </c>
      <c r="J2087" s="1" t="s">
        <v>51</v>
      </c>
      <c r="K2087" s="3">
        <v>28.21</v>
      </c>
      <c r="L2087">
        <v>3</v>
      </c>
      <c r="M2087" s="3">
        <v>84.63</v>
      </c>
      <c r="N2087" s="1" t="s">
        <v>88</v>
      </c>
      <c r="O2087" s="1" t="s">
        <v>22</v>
      </c>
    </row>
    <row r="2088" spans="1:15" x14ac:dyDescent="0.3">
      <c r="A2088" s="1" t="s">
        <v>5532</v>
      </c>
      <c r="B2088" s="2">
        <v>45506</v>
      </c>
      <c r="C2088" s="1" t="s">
        <v>6668</v>
      </c>
      <c r="D2088" s="1" t="s">
        <v>90</v>
      </c>
      <c r="E2088">
        <v>2024</v>
      </c>
      <c r="F2088" s="1" t="s">
        <v>2154</v>
      </c>
      <c r="G2088" s="1" t="s">
        <v>3548</v>
      </c>
      <c r="H2088" s="1" t="s">
        <v>2787</v>
      </c>
      <c r="I2088" s="1" t="s">
        <v>2788</v>
      </c>
      <c r="J2088" s="1" t="s">
        <v>70</v>
      </c>
      <c r="K2088" s="3">
        <v>18.3</v>
      </c>
      <c r="L2088">
        <v>5</v>
      </c>
      <c r="M2088" s="3">
        <v>91.5</v>
      </c>
      <c r="N2088" s="1" t="s">
        <v>6669</v>
      </c>
      <c r="O2088" s="1" t="s">
        <v>80</v>
      </c>
    </row>
    <row r="2089" spans="1:15" x14ac:dyDescent="0.3">
      <c r="A2089" s="1" t="s">
        <v>5533</v>
      </c>
      <c r="B2089" s="2">
        <v>44980</v>
      </c>
      <c r="C2089" s="1" t="s">
        <v>6672</v>
      </c>
      <c r="D2089" s="1" t="s">
        <v>39</v>
      </c>
      <c r="E2089">
        <v>2023</v>
      </c>
      <c r="F2089" s="1" t="s">
        <v>2932</v>
      </c>
      <c r="G2089" s="1" t="s">
        <v>2933</v>
      </c>
      <c r="H2089" s="1" t="s">
        <v>4851</v>
      </c>
      <c r="I2089" s="1" t="s">
        <v>4852</v>
      </c>
      <c r="J2089" s="1" t="s">
        <v>20</v>
      </c>
      <c r="K2089" s="3">
        <v>28.28</v>
      </c>
      <c r="L2089">
        <v>3</v>
      </c>
      <c r="M2089" s="3">
        <v>84.84</v>
      </c>
      <c r="N2089" s="1" t="s">
        <v>21</v>
      </c>
      <c r="O2089" s="1" t="s">
        <v>22</v>
      </c>
    </row>
    <row r="2090" spans="1:15" x14ac:dyDescent="0.3">
      <c r="A2090" s="1" t="s">
        <v>5534</v>
      </c>
      <c r="B2090" s="2">
        <v>44864</v>
      </c>
      <c r="C2090" s="1" t="s">
        <v>6666</v>
      </c>
      <c r="D2090" s="1" t="s">
        <v>133</v>
      </c>
      <c r="E2090">
        <v>2022</v>
      </c>
      <c r="F2090" s="1" t="s">
        <v>1527</v>
      </c>
      <c r="G2090" s="1" t="s">
        <v>2010</v>
      </c>
      <c r="H2090" s="1" t="s">
        <v>156</v>
      </c>
      <c r="I2090" s="1" t="s">
        <v>157</v>
      </c>
      <c r="J2090" s="1" t="s">
        <v>20</v>
      </c>
      <c r="K2090" s="3">
        <v>27.29</v>
      </c>
      <c r="L2090">
        <v>1</v>
      </c>
      <c r="M2090" s="3">
        <v>27.29</v>
      </c>
      <c r="N2090" s="1" t="s">
        <v>29</v>
      </c>
      <c r="O2090" s="1" t="s">
        <v>37</v>
      </c>
    </row>
    <row r="2091" spans="1:15" x14ac:dyDescent="0.3">
      <c r="A2091" s="1" t="s">
        <v>5535</v>
      </c>
      <c r="B2091" s="2">
        <v>45206</v>
      </c>
      <c r="C2091" s="1" t="s">
        <v>6673</v>
      </c>
      <c r="D2091" s="1" t="s">
        <v>133</v>
      </c>
      <c r="E2091">
        <v>2023</v>
      </c>
      <c r="F2091" s="1" t="s">
        <v>448</v>
      </c>
      <c r="G2091" s="1" t="s">
        <v>449</v>
      </c>
      <c r="H2091" s="1" t="s">
        <v>1007</v>
      </c>
      <c r="I2091" s="1" t="s">
        <v>1170</v>
      </c>
      <c r="J2091" s="1" t="s">
        <v>87</v>
      </c>
      <c r="K2091" s="3">
        <v>27.69</v>
      </c>
      <c r="L2091">
        <v>3</v>
      </c>
      <c r="M2091" s="3">
        <v>83.07</v>
      </c>
      <c r="N2091" s="1" t="s">
        <v>6669</v>
      </c>
      <c r="O2091" s="1" t="s">
        <v>22</v>
      </c>
    </row>
    <row r="2092" spans="1:15" x14ac:dyDescent="0.3">
      <c r="A2092" s="1" t="s">
        <v>5536</v>
      </c>
      <c r="B2092" s="2">
        <v>45551</v>
      </c>
      <c r="C2092" s="1" t="s">
        <v>6667</v>
      </c>
      <c r="D2092" s="1" t="s">
        <v>60</v>
      </c>
      <c r="E2092">
        <v>2024</v>
      </c>
      <c r="F2092" s="1" t="s">
        <v>5537</v>
      </c>
      <c r="G2092" s="1" t="s">
        <v>5538</v>
      </c>
      <c r="H2092" s="1" t="s">
        <v>2590</v>
      </c>
      <c r="I2092" s="1" t="s">
        <v>4291</v>
      </c>
      <c r="J2092" s="1" t="s">
        <v>87</v>
      </c>
      <c r="K2092" s="3">
        <v>52.94</v>
      </c>
      <c r="L2092">
        <v>2</v>
      </c>
      <c r="M2092" s="3">
        <v>105.88</v>
      </c>
      <c r="N2092" s="1" t="s">
        <v>21</v>
      </c>
      <c r="O2092" s="1" t="s">
        <v>22</v>
      </c>
    </row>
    <row r="2093" spans="1:15" x14ac:dyDescent="0.3">
      <c r="A2093" s="1" t="s">
        <v>5539</v>
      </c>
      <c r="B2093" s="2">
        <v>45320</v>
      </c>
      <c r="C2093" s="1" t="s">
        <v>6667</v>
      </c>
      <c r="D2093" s="1" t="s">
        <v>210</v>
      </c>
      <c r="E2093">
        <v>2024</v>
      </c>
      <c r="F2093" s="1" t="s">
        <v>3888</v>
      </c>
      <c r="G2093" s="1" t="s">
        <v>3889</v>
      </c>
      <c r="H2093" s="1" t="s">
        <v>1394</v>
      </c>
      <c r="I2093" s="1" t="s">
        <v>3801</v>
      </c>
      <c r="J2093" s="1" t="s">
        <v>70</v>
      </c>
      <c r="K2093" s="3">
        <v>16.46</v>
      </c>
      <c r="L2093">
        <v>5</v>
      </c>
      <c r="M2093" s="3">
        <v>82.3</v>
      </c>
      <c r="N2093" s="1" t="s">
        <v>6669</v>
      </c>
      <c r="O2093" s="1" t="s">
        <v>37</v>
      </c>
    </row>
    <row r="2094" spans="1:15" x14ac:dyDescent="0.3">
      <c r="A2094" s="1" t="s">
        <v>5540</v>
      </c>
      <c r="B2094" s="2">
        <v>44953</v>
      </c>
      <c r="C2094" s="1" t="s">
        <v>6668</v>
      </c>
      <c r="D2094" s="1" t="s">
        <v>210</v>
      </c>
      <c r="E2094">
        <v>2023</v>
      </c>
      <c r="F2094" s="1" t="s">
        <v>4663</v>
      </c>
      <c r="G2094" s="1" t="s">
        <v>4664</v>
      </c>
      <c r="H2094" s="1" t="s">
        <v>2470</v>
      </c>
      <c r="I2094" s="1" t="s">
        <v>2471</v>
      </c>
      <c r="J2094" s="1" t="s">
        <v>70</v>
      </c>
      <c r="K2094" s="3">
        <v>18.96</v>
      </c>
      <c r="L2094">
        <v>4</v>
      </c>
      <c r="M2094" s="3">
        <v>75.84</v>
      </c>
      <c r="N2094" s="1" t="s">
        <v>6669</v>
      </c>
      <c r="O2094" s="1" t="s">
        <v>37</v>
      </c>
    </row>
    <row r="2095" spans="1:15" x14ac:dyDescent="0.3">
      <c r="A2095" s="1" t="s">
        <v>5541</v>
      </c>
      <c r="B2095" s="2">
        <v>45514</v>
      </c>
      <c r="C2095" s="1" t="s">
        <v>6673</v>
      </c>
      <c r="D2095" s="1" t="s">
        <v>90</v>
      </c>
      <c r="E2095">
        <v>2024</v>
      </c>
      <c r="F2095" s="1" t="s">
        <v>4670</v>
      </c>
      <c r="G2095" s="1" t="s">
        <v>4671</v>
      </c>
      <c r="H2095" s="1" t="s">
        <v>559</v>
      </c>
      <c r="I2095" s="1" t="s">
        <v>1779</v>
      </c>
      <c r="J2095" s="1" t="s">
        <v>51</v>
      </c>
      <c r="K2095" s="3">
        <v>33.58</v>
      </c>
      <c r="L2095">
        <v>1</v>
      </c>
      <c r="M2095" s="3">
        <v>33.58</v>
      </c>
      <c r="N2095" s="1" t="s">
        <v>6669</v>
      </c>
      <c r="O2095" s="1" t="s">
        <v>193</v>
      </c>
    </row>
    <row r="2096" spans="1:15" x14ac:dyDescent="0.3">
      <c r="A2096" s="1" t="s">
        <v>5542</v>
      </c>
      <c r="B2096" s="2">
        <v>44923</v>
      </c>
      <c r="C2096" s="1" t="s">
        <v>6670</v>
      </c>
      <c r="D2096" s="1" t="s">
        <v>107</v>
      </c>
      <c r="E2096">
        <v>2022</v>
      </c>
      <c r="F2096" s="1" t="s">
        <v>819</v>
      </c>
      <c r="G2096" s="1" t="s">
        <v>1118</v>
      </c>
      <c r="H2096" s="1" t="s">
        <v>3687</v>
      </c>
      <c r="I2096" s="1" t="s">
        <v>5543</v>
      </c>
      <c r="J2096" s="1" t="s">
        <v>20</v>
      </c>
      <c r="K2096" s="3">
        <v>15.83</v>
      </c>
      <c r="L2096">
        <v>5</v>
      </c>
      <c r="M2096" s="3">
        <v>79.150000000000006</v>
      </c>
      <c r="N2096" s="1" t="s">
        <v>21</v>
      </c>
      <c r="O2096" s="1" t="s">
        <v>80</v>
      </c>
    </row>
    <row r="2097" spans="1:15" x14ac:dyDescent="0.3">
      <c r="A2097" s="1" t="s">
        <v>5544</v>
      </c>
      <c r="B2097" s="2">
        <v>45441</v>
      </c>
      <c r="C2097" s="1" t="s">
        <v>6670</v>
      </c>
      <c r="D2097" s="1" t="s">
        <v>46</v>
      </c>
      <c r="E2097">
        <v>2024</v>
      </c>
      <c r="F2097" s="1" t="s">
        <v>1569</v>
      </c>
      <c r="G2097" s="1" t="s">
        <v>1698</v>
      </c>
      <c r="H2097" s="1" t="s">
        <v>4189</v>
      </c>
      <c r="I2097" s="1" t="s">
        <v>4299</v>
      </c>
      <c r="J2097" s="1" t="s">
        <v>20</v>
      </c>
      <c r="K2097" s="3">
        <v>37.39</v>
      </c>
      <c r="L2097">
        <v>5</v>
      </c>
      <c r="M2097" s="3">
        <v>186.95</v>
      </c>
      <c r="N2097" s="1" t="s">
        <v>6669</v>
      </c>
      <c r="O2097" s="1" t="s">
        <v>37</v>
      </c>
    </row>
    <row r="2098" spans="1:15" x14ac:dyDescent="0.3">
      <c r="A2098" s="1" t="s">
        <v>5545</v>
      </c>
      <c r="B2098" s="2">
        <v>45865</v>
      </c>
      <c r="C2098" s="1" t="s">
        <v>6666</v>
      </c>
      <c r="D2098" s="1" t="s">
        <v>32</v>
      </c>
      <c r="E2098">
        <v>2025</v>
      </c>
      <c r="F2098" s="1" t="s">
        <v>2051</v>
      </c>
      <c r="G2098" s="1" t="s">
        <v>5222</v>
      </c>
      <c r="H2098" s="1" t="s">
        <v>668</v>
      </c>
      <c r="I2098" s="1" t="s">
        <v>2801</v>
      </c>
      <c r="J2098" s="1" t="s">
        <v>70</v>
      </c>
      <c r="K2098" s="3">
        <v>42.72</v>
      </c>
      <c r="L2098">
        <v>1</v>
      </c>
      <c r="M2098" s="3">
        <v>42.72</v>
      </c>
      <c r="N2098" s="1" t="s">
        <v>21</v>
      </c>
      <c r="O2098" s="1" t="s">
        <v>22</v>
      </c>
    </row>
    <row r="2099" spans="1:15" x14ac:dyDescent="0.3">
      <c r="A2099" s="1" t="s">
        <v>5546</v>
      </c>
      <c r="B2099" s="2">
        <v>45245</v>
      </c>
      <c r="C2099" s="1" t="s">
        <v>6670</v>
      </c>
      <c r="D2099" s="1" t="s">
        <v>54</v>
      </c>
      <c r="E2099">
        <v>2023</v>
      </c>
      <c r="F2099" s="1" t="s">
        <v>2790</v>
      </c>
      <c r="G2099" s="1" t="s">
        <v>2791</v>
      </c>
      <c r="H2099" s="1" t="s">
        <v>5547</v>
      </c>
      <c r="I2099" s="1" t="s">
        <v>5548</v>
      </c>
      <c r="J2099" s="1" t="s">
        <v>51</v>
      </c>
      <c r="K2099" s="3">
        <v>40.94</v>
      </c>
      <c r="L2099">
        <v>5</v>
      </c>
      <c r="M2099" s="3">
        <v>204.7</v>
      </c>
      <c r="N2099" s="1" t="s">
        <v>29</v>
      </c>
      <c r="O2099" s="1" t="s">
        <v>52</v>
      </c>
    </row>
    <row r="2100" spans="1:15" x14ac:dyDescent="0.3">
      <c r="A2100" s="1" t="s">
        <v>5549</v>
      </c>
      <c r="B2100" s="2">
        <v>45479</v>
      </c>
      <c r="C2100" s="1" t="s">
        <v>6673</v>
      </c>
      <c r="D2100" s="1" t="s">
        <v>32</v>
      </c>
      <c r="E2100">
        <v>2024</v>
      </c>
      <c r="F2100" s="1" t="s">
        <v>1633</v>
      </c>
      <c r="G2100" s="1" t="s">
        <v>1634</v>
      </c>
      <c r="H2100" s="1" t="s">
        <v>3221</v>
      </c>
      <c r="I2100" s="1" t="s">
        <v>5550</v>
      </c>
      <c r="J2100" s="1" t="s">
        <v>70</v>
      </c>
      <c r="K2100" s="3">
        <v>17.14</v>
      </c>
      <c r="L2100">
        <v>5</v>
      </c>
      <c r="M2100" s="3">
        <v>85.7</v>
      </c>
      <c r="N2100" s="1" t="s">
        <v>21</v>
      </c>
      <c r="O2100" s="1" t="s">
        <v>95</v>
      </c>
    </row>
    <row r="2101" spans="1:15" x14ac:dyDescent="0.3">
      <c r="A2101" s="1" t="s">
        <v>5551</v>
      </c>
      <c r="B2101" s="2">
        <v>44891</v>
      </c>
      <c r="C2101" s="1" t="s">
        <v>6673</v>
      </c>
      <c r="D2101" s="1" t="s">
        <v>54</v>
      </c>
      <c r="E2101">
        <v>2022</v>
      </c>
      <c r="F2101" s="1" t="s">
        <v>1569</v>
      </c>
      <c r="G2101" s="1" t="s">
        <v>1698</v>
      </c>
      <c r="H2101" s="1" t="s">
        <v>1795</v>
      </c>
      <c r="I2101" s="1" t="s">
        <v>1796</v>
      </c>
      <c r="J2101" s="1" t="s">
        <v>70</v>
      </c>
      <c r="K2101" s="3">
        <v>17.239999999999998</v>
      </c>
      <c r="L2101">
        <v>2</v>
      </c>
      <c r="M2101" s="3">
        <v>34.479999999999997</v>
      </c>
      <c r="N2101" s="1" t="s">
        <v>21</v>
      </c>
      <c r="O2101" s="1" t="s">
        <v>22</v>
      </c>
    </row>
    <row r="2102" spans="1:15" x14ac:dyDescent="0.3">
      <c r="A2102" s="1" t="s">
        <v>5552</v>
      </c>
      <c r="B2102" s="2">
        <v>45825</v>
      </c>
      <c r="C2102" s="1" t="s">
        <v>6671</v>
      </c>
      <c r="D2102" s="1" t="s">
        <v>24</v>
      </c>
      <c r="E2102">
        <v>2025</v>
      </c>
      <c r="F2102" s="1" t="s">
        <v>794</v>
      </c>
      <c r="G2102" s="1" t="s">
        <v>2578</v>
      </c>
      <c r="H2102" s="1" t="s">
        <v>136</v>
      </c>
      <c r="I2102" s="1" t="s">
        <v>137</v>
      </c>
      <c r="J2102" s="1" t="s">
        <v>20</v>
      </c>
      <c r="K2102" s="3">
        <v>30.73</v>
      </c>
      <c r="L2102">
        <v>2</v>
      </c>
      <c r="M2102" s="3">
        <v>61.46</v>
      </c>
      <c r="N2102" s="1" t="s">
        <v>29</v>
      </c>
      <c r="O2102" s="1" t="s">
        <v>80</v>
      </c>
    </row>
    <row r="2103" spans="1:15" x14ac:dyDescent="0.3">
      <c r="A2103" s="1" t="s">
        <v>5553</v>
      </c>
      <c r="B2103" s="2">
        <v>45050</v>
      </c>
      <c r="C2103" s="1" t="s">
        <v>6672</v>
      </c>
      <c r="D2103" s="1" t="s">
        <v>46</v>
      </c>
      <c r="E2103">
        <v>2023</v>
      </c>
      <c r="F2103" s="1" t="s">
        <v>750</v>
      </c>
      <c r="G2103" s="1" t="s">
        <v>751</v>
      </c>
      <c r="H2103" s="1" t="s">
        <v>1256</v>
      </c>
      <c r="I2103" s="1" t="s">
        <v>1257</v>
      </c>
      <c r="J2103" s="1" t="s">
        <v>20</v>
      </c>
      <c r="K2103" s="3">
        <v>17.329999999999998</v>
      </c>
      <c r="L2103">
        <v>3</v>
      </c>
      <c r="M2103" s="3">
        <v>51.99</v>
      </c>
      <c r="N2103" s="1" t="s">
        <v>21</v>
      </c>
      <c r="O2103" s="1" t="s">
        <v>193</v>
      </c>
    </row>
    <row r="2104" spans="1:15" x14ac:dyDescent="0.3">
      <c r="A2104" s="1" t="s">
        <v>5554</v>
      </c>
      <c r="B2104" s="2">
        <v>44934</v>
      </c>
      <c r="C2104" s="1" t="s">
        <v>6666</v>
      </c>
      <c r="D2104" s="1" t="s">
        <v>210</v>
      </c>
      <c r="E2104">
        <v>2023</v>
      </c>
      <c r="F2104" s="1" t="s">
        <v>2327</v>
      </c>
      <c r="G2104" s="1" t="s">
        <v>4146</v>
      </c>
      <c r="H2104" s="1" t="s">
        <v>223</v>
      </c>
      <c r="I2104" s="1" t="s">
        <v>4559</v>
      </c>
      <c r="J2104" s="1" t="s">
        <v>20</v>
      </c>
      <c r="K2104" s="3">
        <v>23</v>
      </c>
      <c r="L2104">
        <v>4</v>
      </c>
      <c r="M2104" s="3">
        <v>92</v>
      </c>
      <c r="N2104" s="1" t="s">
        <v>21</v>
      </c>
      <c r="O2104" s="1" t="s">
        <v>80</v>
      </c>
    </row>
    <row r="2105" spans="1:15" x14ac:dyDescent="0.3">
      <c r="A2105" s="1" t="s">
        <v>5555</v>
      </c>
      <c r="B2105" s="2">
        <v>44900</v>
      </c>
      <c r="C2105" s="1" t="s">
        <v>6667</v>
      </c>
      <c r="D2105" s="1" t="s">
        <v>107</v>
      </c>
      <c r="E2105">
        <v>2022</v>
      </c>
      <c r="F2105" s="1" t="s">
        <v>1422</v>
      </c>
      <c r="G2105" s="1" t="s">
        <v>2242</v>
      </c>
      <c r="H2105" s="1" t="s">
        <v>228</v>
      </c>
      <c r="I2105" s="1" t="s">
        <v>5241</v>
      </c>
      <c r="J2105" s="1" t="s">
        <v>70</v>
      </c>
      <c r="K2105" s="3">
        <v>43.63</v>
      </c>
      <c r="L2105">
        <v>4</v>
      </c>
      <c r="M2105" s="3">
        <v>174.52</v>
      </c>
      <c r="N2105" s="1" t="s">
        <v>21</v>
      </c>
      <c r="O2105" s="1" t="s">
        <v>30</v>
      </c>
    </row>
    <row r="2106" spans="1:15" x14ac:dyDescent="0.3">
      <c r="A2106" s="1" t="s">
        <v>5556</v>
      </c>
      <c r="B2106" s="2">
        <v>44938</v>
      </c>
      <c r="C2106" s="1" t="s">
        <v>6672</v>
      </c>
      <c r="D2106" s="1" t="s">
        <v>210</v>
      </c>
      <c r="E2106">
        <v>2023</v>
      </c>
      <c r="F2106" s="1" t="s">
        <v>1508</v>
      </c>
      <c r="G2106" s="1" t="s">
        <v>1509</v>
      </c>
      <c r="H2106" s="1" t="s">
        <v>4504</v>
      </c>
      <c r="I2106" s="1" t="s">
        <v>4505</v>
      </c>
      <c r="J2106" s="1" t="s">
        <v>70</v>
      </c>
      <c r="K2106" s="3">
        <v>45.33</v>
      </c>
      <c r="L2106">
        <v>2</v>
      </c>
      <c r="M2106" s="3">
        <v>90.66</v>
      </c>
      <c r="N2106" s="1" t="s">
        <v>29</v>
      </c>
      <c r="O2106" s="1" t="s">
        <v>80</v>
      </c>
    </row>
    <row r="2107" spans="1:15" x14ac:dyDescent="0.3">
      <c r="A2107" s="1" t="s">
        <v>5557</v>
      </c>
      <c r="B2107" s="2">
        <v>45013</v>
      </c>
      <c r="C2107" s="1" t="s">
        <v>6671</v>
      </c>
      <c r="D2107" s="1" t="s">
        <v>15</v>
      </c>
      <c r="E2107">
        <v>2023</v>
      </c>
      <c r="F2107" s="1" t="s">
        <v>463</v>
      </c>
      <c r="G2107" s="1" t="s">
        <v>464</v>
      </c>
      <c r="H2107" s="1" t="s">
        <v>2032</v>
      </c>
      <c r="I2107" s="1" t="s">
        <v>3985</v>
      </c>
      <c r="J2107" s="1" t="s">
        <v>70</v>
      </c>
      <c r="K2107" s="3">
        <v>30.04</v>
      </c>
      <c r="L2107">
        <v>5</v>
      </c>
      <c r="M2107" s="3">
        <v>150.19999999999999</v>
      </c>
      <c r="N2107" s="1" t="s">
        <v>29</v>
      </c>
      <c r="O2107" s="1" t="s">
        <v>37</v>
      </c>
    </row>
    <row r="2108" spans="1:15" x14ac:dyDescent="0.3">
      <c r="A2108" s="1" t="s">
        <v>5558</v>
      </c>
      <c r="B2108" s="2">
        <v>45161</v>
      </c>
      <c r="C2108" s="1" t="s">
        <v>6670</v>
      </c>
      <c r="D2108" s="1" t="s">
        <v>90</v>
      </c>
      <c r="E2108">
        <v>2023</v>
      </c>
      <c r="F2108" s="1" t="s">
        <v>139</v>
      </c>
      <c r="G2108" s="1" t="s">
        <v>4489</v>
      </c>
      <c r="H2108" s="1" t="s">
        <v>2079</v>
      </c>
      <c r="I2108" s="1" t="s">
        <v>5461</v>
      </c>
      <c r="J2108" s="1" t="s">
        <v>51</v>
      </c>
      <c r="K2108" s="3">
        <v>30.77</v>
      </c>
      <c r="L2108">
        <v>2</v>
      </c>
      <c r="M2108" s="3">
        <v>61.54</v>
      </c>
      <c r="N2108" s="1" t="s">
        <v>29</v>
      </c>
      <c r="O2108" s="1" t="s">
        <v>193</v>
      </c>
    </row>
    <row r="2109" spans="1:15" x14ac:dyDescent="0.3">
      <c r="A2109" s="1" t="s">
        <v>5559</v>
      </c>
      <c r="B2109" s="2">
        <v>45086</v>
      </c>
      <c r="C2109" s="1" t="s">
        <v>6668</v>
      </c>
      <c r="D2109" s="1" t="s">
        <v>24</v>
      </c>
      <c r="E2109">
        <v>2023</v>
      </c>
      <c r="F2109" s="1" t="s">
        <v>4813</v>
      </c>
      <c r="G2109" s="1" t="s">
        <v>5560</v>
      </c>
      <c r="H2109" s="1" t="s">
        <v>426</v>
      </c>
      <c r="I2109" s="1" t="s">
        <v>4721</v>
      </c>
      <c r="J2109" s="1" t="s">
        <v>70</v>
      </c>
      <c r="K2109" s="3">
        <v>49.72</v>
      </c>
      <c r="L2109">
        <v>1</v>
      </c>
      <c r="M2109" s="3">
        <v>49.72</v>
      </c>
      <c r="N2109" s="1" t="s">
        <v>21</v>
      </c>
      <c r="O2109" s="1" t="s">
        <v>22</v>
      </c>
    </row>
    <row r="2110" spans="1:15" x14ac:dyDescent="0.3">
      <c r="A2110" s="1" t="s">
        <v>5561</v>
      </c>
      <c r="B2110" s="2">
        <v>45076</v>
      </c>
      <c r="C2110" s="1" t="s">
        <v>6671</v>
      </c>
      <c r="D2110" s="1" t="s">
        <v>46</v>
      </c>
      <c r="E2110">
        <v>2023</v>
      </c>
      <c r="F2110" s="1" t="s">
        <v>358</v>
      </c>
      <c r="G2110" s="1" t="s">
        <v>359</v>
      </c>
      <c r="H2110" s="1" t="s">
        <v>3620</v>
      </c>
      <c r="I2110" s="1" t="s">
        <v>3621</v>
      </c>
      <c r="J2110" s="1" t="s">
        <v>70</v>
      </c>
      <c r="K2110" s="3">
        <v>12.21</v>
      </c>
      <c r="L2110">
        <v>4</v>
      </c>
      <c r="M2110" s="3">
        <v>48.84</v>
      </c>
      <c r="N2110" s="1" t="s">
        <v>88</v>
      </c>
      <c r="O2110" s="1" t="s">
        <v>52</v>
      </c>
    </row>
    <row r="2111" spans="1:15" x14ac:dyDescent="0.3">
      <c r="A2111" s="1" t="s">
        <v>5562</v>
      </c>
      <c r="B2111" s="2">
        <v>44987</v>
      </c>
      <c r="C2111" s="1" t="s">
        <v>6672</v>
      </c>
      <c r="D2111" s="1" t="s">
        <v>15</v>
      </c>
      <c r="E2111">
        <v>2023</v>
      </c>
      <c r="F2111" s="1" t="s">
        <v>2455</v>
      </c>
      <c r="G2111" s="1" t="s">
        <v>2456</v>
      </c>
      <c r="H2111" s="1" t="s">
        <v>3346</v>
      </c>
      <c r="I2111" s="1" t="s">
        <v>5131</v>
      </c>
      <c r="J2111" s="1" t="s">
        <v>20</v>
      </c>
      <c r="K2111" s="3">
        <v>44.85</v>
      </c>
      <c r="L2111">
        <v>3</v>
      </c>
      <c r="M2111" s="3">
        <v>134.55000000000001</v>
      </c>
      <c r="N2111" s="1" t="s">
        <v>6669</v>
      </c>
      <c r="O2111" s="1" t="s">
        <v>44</v>
      </c>
    </row>
    <row r="2112" spans="1:15" x14ac:dyDescent="0.3">
      <c r="A2112" s="1" t="s">
        <v>5563</v>
      </c>
      <c r="B2112" s="2">
        <v>45473</v>
      </c>
      <c r="C2112" s="1" t="s">
        <v>6666</v>
      </c>
      <c r="D2112" s="1" t="s">
        <v>24</v>
      </c>
      <c r="E2112">
        <v>2024</v>
      </c>
      <c r="F2112" s="1" t="s">
        <v>3885</v>
      </c>
      <c r="G2112" s="1" t="s">
        <v>3886</v>
      </c>
      <c r="H2112" s="1" t="s">
        <v>816</v>
      </c>
      <c r="I2112" s="1" t="s">
        <v>5564</v>
      </c>
      <c r="J2112" s="1" t="s">
        <v>70</v>
      </c>
      <c r="K2112" s="3">
        <v>26.09</v>
      </c>
      <c r="L2112">
        <v>1</v>
      </c>
      <c r="M2112" s="3">
        <v>26.09</v>
      </c>
      <c r="N2112" s="1" t="s">
        <v>21</v>
      </c>
      <c r="O2112" s="1" t="s">
        <v>30</v>
      </c>
    </row>
    <row r="2113" spans="1:15" x14ac:dyDescent="0.3">
      <c r="A2113" s="1" t="s">
        <v>5565</v>
      </c>
      <c r="B2113" s="2">
        <v>45414</v>
      </c>
      <c r="C2113" s="1" t="s">
        <v>6672</v>
      </c>
      <c r="D2113" s="1" t="s">
        <v>46</v>
      </c>
      <c r="E2113">
        <v>2024</v>
      </c>
      <c r="F2113" s="1" t="s">
        <v>4192</v>
      </c>
      <c r="G2113" s="1" t="s">
        <v>4193</v>
      </c>
      <c r="H2113" s="1" t="s">
        <v>2096</v>
      </c>
      <c r="I2113" s="1" t="s">
        <v>2097</v>
      </c>
      <c r="J2113" s="1" t="s">
        <v>70</v>
      </c>
      <c r="K2113" s="3">
        <v>14.43</v>
      </c>
      <c r="L2113">
        <v>1</v>
      </c>
      <c r="M2113" s="3">
        <v>14.43</v>
      </c>
      <c r="N2113" s="1" t="s">
        <v>21</v>
      </c>
      <c r="O2113" s="1" t="s">
        <v>37</v>
      </c>
    </row>
    <row r="2114" spans="1:15" x14ac:dyDescent="0.3">
      <c r="A2114" s="1" t="s">
        <v>5566</v>
      </c>
      <c r="B2114" s="2">
        <v>45629</v>
      </c>
      <c r="C2114" s="1" t="s">
        <v>6671</v>
      </c>
      <c r="D2114" s="1" t="s">
        <v>107</v>
      </c>
      <c r="E2114">
        <v>2024</v>
      </c>
      <c r="F2114" s="1" t="s">
        <v>1449</v>
      </c>
      <c r="G2114" s="1" t="s">
        <v>1450</v>
      </c>
      <c r="H2114" s="1" t="s">
        <v>4166</v>
      </c>
      <c r="I2114" s="1" t="s">
        <v>5567</v>
      </c>
      <c r="J2114" s="1" t="s">
        <v>87</v>
      </c>
      <c r="K2114" s="3">
        <v>17.690000000000001</v>
      </c>
      <c r="L2114">
        <v>2</v>
      </c>
      <c r="M2114" s="3">
        <v>35.380000000000003</v>
      </c>
      <c r="N2114" s="1" t="s">
        <v>21</v>
      </c>
      <c r="O2114" s="1" t="s">
        <v>193</v>
      </c>
    </row>
    <row r="2115" spans="1:15" x14ac:dyDescent="0.3">
      <c r="A2115" s="1" t="s">
        <v>5568</v>
      </c>
      <c r="B2115" s="2">
        <v>45351</v>
      </c>
      <c r="C2115" s="1" t="s">
        <v>6672</v>
      </c>
      <c r="D2115" s="1" t="s">
        <v>39</v>
      </c>
      <c r="E2115">
        <v>2024</v>
      </c>
      <c r="F2115" s="1" t="s">
        <v>1449</v>
      </c>
      <c r="G2115" s="1" t="s">
        <v>5569</v>
      </c>
      <c r="H2115" s="1" t="s">
        <v>2202</v>
      </c>
      <c r="I2115" s="1" t="s">
        <v>5570</v>
      </c>
      <c r="J2115" s="1" t="s">
        <v>20</v>
      </c>
      <c r="K2115" s="3">
        <v>20.12</v>
      </c>
      <c r="L2115">
        <v>4</v>
      </c>
      <c r="M2115" s="3">
        <v>80.48</v>
      </c>
      <c r="N2115" s="1" t="s">
        <v>21</v>
      </c>
      <c r="O2115" s="1" t="s">
        <v>52</v>
      </c>
    </row>
    <row r="2116" spans="1:15" x14ac:dyDescent="0.3">
      <c r="A2116" s="1" t="s">
        <v>5571</v>
      </c>
      <c r="B2116" s="2">
        <v>44888</v>
      </c>
      <c r="C2116" s="1" t="s">
        <v>6670</v>
      </c>
      <c r="D2116" s="1" t="s">
        <v>54</v>
      </c>
      <c r="E2116">
        <v>2022</v>
      </c>
      <c r="F2116" s="1" t="s">
        <v>3305</v>
      </c>
      <c r="G2116" s="1" t="s">
        <v>3306</v>
      </c>
      <c r="H2116" s="1" t="s">
        <v>4636</v>
      </c>
      <c r="I2116" s="1" t="s">
        <v>4637</v>
      </c>
      <c r="J2116" s="1" t="s">
        <v>70</v>
      </c>
      <c r="K2116" s="3">
        <v>8.7100000000000009</v>
      </c>
      <c r="L2116">
        <v>5</v>
      </c>
      <c r="M2116" s="3">
        <v>43.55</v>
      </c>
      <c r="N2116" s="1" t="s">
        <v>21</v>
      </c>
      <c r="O2116" s="1" t="s">
        <v>22</v>
      </c>
    </row>
    <row r="2117" spans="1:15" x14ac:dyDescent="0.3">
      <c r="A2117" s="1" t="s">
        <v>5572</v>
      </c>
      <c r="B2117" s="2">
        <v>45206</v>
      </c>
      <c r="C2117" s="1" t="s">
        <v>6673</v>
      </c>
      <c r="D2117" s="1" t="s">
        <v>133</v>
      </c>
      <c r="E2117">
        <v>2023</v>
      </c>
      <c r="F2117" s="1" t="s">
        <v>4618</v>
      </c>
      <c r="G2117" s="1" t="s">
        <v>5573</v>
      </c>
      <c r="H2117" s="1" t="s">
        <v>5574</v>
      </c>
      <c r="I2117" s="1" t="s">
        <v>5575</v>
      </c>
      <c r="J2117" s="1" t="s">
        <v>70</v>
      </c>
      <c r="K2117" s="3">
        <v>42.78</v>
      </c>
      <c r="L2117">
        <v>5</v>
      </c>
      <c r="M2117" s="3">
        <v>213.9</v>
      </c>
      <c r="N2117" s="1" t="s">
        <v>29</v>
      </c>
      <c r="O2117" s="1" t="s">
        <v>193</v>
      </c>
    </row>
    <row r="2118" spans="1:15" x14ac:dyDescent="0.3">
      <c r="A2118" s="1" t="s">
        <v>5576</v>
      </c>
      <c r="B2118" s="2">
        <v>45748</v>
      </c>
      <c r="C2118" s="1" t="s">
        <v>6671</v>
      </c>
      <c r="D2118" s="1" t="s">
        <v>82</v>
      </c>
      <c r="E2118">
        <v>2025</v>
      </c>
      <c r="F2118" s="1" t="s">
        <v>2542</v>
      </c>
      <c r="G2118" s="1" t="s">
        <v>2543</v>
      </c>
      <c r="H2118" s="1" t="s">
        <v>3122</v>
      </c>
      <c r="I2118" s="1" t="s">
        <v>3123</v>
      </c>
      <c r="J2118" s="1" t="s">
        <v>70</v>
      </c>
      <c r="K2118" s="3">
        <v>46.54</v>
      </c>
      <c r="L2118">
        <v>3</v>
      </c>
      <c r="M2118" s="3">
        <v>139.62</v>
      </c>
      <c r="N2118" s="1" t="s">
        <v>21</v>
      </c>
      <c r="O2118" s="1" t="s">
        <v>30</v>
      </c>
    </row>
    <row r="2119" spans="1:15" x14ac:dyDescent="0.3">
      <c r="A2119" s="1" t="s">
        <v>5577</v>
      </c>
      <c r="B2119" s="2">
        <v>45295</v>
      </c>
      <c r="C2119" s="1" t="s">
        <v>6672</v>
      </c>
      <c r="D2119" s="1" t="s">
        <v>210</v>
      </c>
      <c r="E2119">
        <v>2024</v>
      </c>
      <c r="F2119" s="1" t="s">
        <v>1544</v>
      </c>
      <c r="G2119" s="1" t="s">
        <v>5578</v>
      </c>
      <c r="H2119" s="1" t="s">
        <v>2019</v>
      </c>
      <c r="I2119" s="1" t="s">
        <v>2917</v>
      </c>
      <c r="J2119" s="1" t="s">
        <v>20</v>
      </c>
      <c r="K2119" s="3">
        <v>37.700000000000003</v>
      </c>
      <c r="L2119">
        <v>5</v>
      </c>
      <c r="M2119" s="3">
        <v>188.5</v>
      </c>
      <c r="N2119" s="1" t="s">
        <v>88</v>
      </c>
      <c r="O2119" s="1" t="s">
        <v>193</v>
      </c>
    </row>
    <row r="2120" spans="1:15" x14ac:dyDescent="0.3">
      <c r="A2120" s="1" t="s">
        <v>5579</v>
      </c>
      <c r="B2120" s="2">
        <v>45496</v>
      </c>
      <c r="C2120" s="1" t="s">
        <v>6671</v>
      </c>
      <c r="D2120" s="1" t="s">
        <v>32</v>
      </c>
      <c r="E2120">
        <v>2024</v>
      </c>
      <c r="F2120" s="1" t="s">
        <v>1106</v>
      </c>
      <c r="G2120" s="1" t="s">
        <v>5580</v>
      </c>
      <c r="H2120" s="1" t="s">
        <v>572</v>
      </c>
      <c r="I2120" s="1" t="s">
        <v>1346</v>
      </c>
      <c r="J2120" s="1" t="s">
        <v>87</v>
      </c>
      <c r="K2120" s="3">
        <v>29.18</v>
      </c>
      <c r="L2120">
        <v>3</v>
      </c>
      <c r="M2120" s="3">
        <v>87.54</v>
      </c>
      <c r="N2120" s="1" t="s">
        <v>88</v>
      </c>
      <c r="O2120" s="1" t="s">
        <v>44</v>
      </c>
    </row>
    <row r="2121" spans="1:15" x14ac:dyDescent="0.3">
      <c r="A2121" s="1" t="s">
        <v>5581</v>
      </c>
      <c r="B2121" s="2">
        <v>45607</v>
      </c>
      <c r="C2121" s="1" t="s">
        <v>6667</v>
      </c>
      <c r="D2121" s="1" t="s">
        <v>54</v>
      </c>
      <c r="E2121">
        <v>2024</v>
      </c>
      <c r="F2121" s="1" t="s">
        <v>3018</v>
      </c>
      <c r="G2121" s="1" t="s">
        <v>5582</v>
      </c>
      <c r="H2121" s="1" t="s">
        <v>223</v>
      </c>
      <c r="I2121" s="1" t="s">
        <v>4559</v>
      </c>
      <c r="J2121" s="1" t="s">
        <v>20</v>
      </c>
      <c r="K2121" s="3">
        <v>30.79</v>
      </c>
      <c r="L2121">
        <v>3</v>
      </c>
      <c r="M2121" s="3">
        <v>92.37</v>
      </c>
      <c r="N2121" s="1" t="s">
        <v>29</v>
      </c>
      <c r="O2121" s="1" t="s">
        <v>22</v>
      </c>
    </row>
    <row r="2122" spans="1:15" x14ac:dyDescent="0.3">
      <c r="A2122" s="1" t="s">
        <v>5583</v>
      </c>
      <c r="B2122" s="2">
        <v>44832</v>
      </c>
      <c r="C2122" s="1" t="s">
        <v>6670</v>
      </c>
      <c r="D2122" s="1" t="s">
        <v>60</v>
      </c>
      <c r="E2122">
        <v>2022</v>
      </c>
      <c r="F2122" s="1" t="s">
        <v>1680</v>
      </c>
      <c r="G2122" s="1" t="s">
        <v>4058</v>
      </c>
      <c r="H2122" s="1" t="s">
        <v>513</v>
      </c>
      <c r="I2122" s="1" t="s">
        <v>514</v>
      </c>
      <c r="J2122" s="1" t="s">
        <v>51</v>
      </c>
      <c r="K2122" s="3">
        <v>32.92</v>
      </c>
      <c r="L2122">
        <v>2</v>
      </c>
      <c r="M2122" s="3">
        <v>65.84</v>
      </c>
      <c r="N2122" s="1" t="s">
        <v>6669</v>
      </c>
      <c r="O2122" s="1" t="s">
        <v>193</v>
      </c>
    </row>
    <row r="2123" spans="1:15" x14ac:dyDescent="0.3">
      <c r="A2123" s="1" t="s">
        <v>5584</v>
      </c>
      <c r="B2123" s="2">
        <v>45321</v>
      </c>
      <c r="C2123" s="1" t="s">
        <v>6671</v>
      </c>
      <c r="D2123" s="1" t="s">
        <v>210</v>
      </c>
      <c r="E2123">
        <v>2024</v>
      </c>
      <c r="F2123" s="1" t="s">
        <v>4362</v>
      </c>
      <c r="G2123" s="1" t="s">
        <v>4363</v>
      </c>
      <c r="H2123" s="1" t="s">
        <v>73</v>
      </c>
      <c r="I2123" s="1" t="s">
        <v>1324</v>
      </c>
      <c r="J2123" s="1" t="s">
        <v>70</v>
      </c>
      <c r="K2123" s="3">
        <v>14.74</v>
      </c>
      <c r="L2123">
        <v>1</v>
      </c>
      <c r="M2123" s="3">
        <v>14.74</v>
      </c>
      <c r="N2123" s="1" t="s">
        <v>21</v>
      </c>
      <c r="O2123" s="1" t="s">
        <v>22</v>
      </c>
    </row>
    <row r="2124" spans="1:15" x14ac:dyDescent="0.3">
      <c r="A2124" s="1" t="s">
        <v>5585</v>
      </c>
      <c r="B2124" s="2">
        <v>45468</v>
      </c>
      <c r="C2124" s="1" t="s">
        <v>6671</v>
      </c>
      <c r="D2124" s="1" t="s">
        <v>24</v>
      </c>
      <c r="E2124">
        <v>2024</v>
      </c>
      <c r="F2124" s="1" t="s">
        <v>4571</v>
      </c>
      <c r="G2124" s="1" t="s">
        <v>4572</v>
      </c>
      <c r="H2124" s="1" t="s">
        <v>1361</v>
      </c>
      <c r="I2124" s="1" t="s">
        <v>3328</v>
      </c>
      <c r="J2124" s="1" t="s">
        <v>20</v>
      </c>
      <c r="K2124" s="3">
        <v>46.57</v>
      </c>
      <c r="L2124">
        <v>4</v>
      </c>
      <c r="M2124" s="3">
        <v>186.28</v>
      </c>
      <c r="N2124" s="1" t="s">
        <v>6669</v>
      </c>
      <c r="O2124" s="1" t="s">
        <v>37</v>
      </c>
    </row>
    <row r="2125" spans="1:15" x14ac:dyDescent="0.3">
      <c r="A2125" s="1" t="s">
        <v>5586</v>
      </c>
      <c r="B2125" s="2">
        <v>45244</v>
      </c>
      <c r="C2125" s="1" t="s">
        <v>6671</v>
      </c>
      <c r="D2125" s="1" t="s">
        <v>54</v>
      </c>
      <c r="E2125">
        <v>2023</v>
      </c>
      <c r="F2125" s="1" t="s">
        <v>1066</v>
      </c>
      <c r="G2125" s="1" t="s">
        <v>5587</v>
      </c>
      <c r="H2125" s="1" t="s">
        <v>1194</v>
      </c>
      <c r="I2125" s="1" t="s">
        <v>3580</v>
      </c>
      <c r="J2125" s="1" t="s">
        <v>87</v>
      </c>
      <c r="K2125" s="3">
        <v>25.53</v>
      </c>
      <c r="L2125">
        <v>4</v>
      </c>
      <c r="M2125" s="3">
        <v>102.12</v>
      </c>
      <c r="N2125" s="1" t="s">
        <v>88</v>
      </c>
      <c r="O2125" s="1" t="s">
        <v>30</v>
      </c>
    </row>
    <row r="2126" spans="1:15" x14ac:dyDescent="0.3">
      <c r="A2126" s="1" t="s">
        <v>5588</v>
      </c>
      <c r="B2126" s="2">
        <v>45413</v>
      </c>
      <c r="C2126" s="1" t="s">
        <v>6670</v>
      </c>
      <c r="D2126" s="1" t="s">
        <v>46</v>
      </c>
      <c r="E2126">
        <v>2024</v>
      </c>
      <c r="F2126" s="1" t="s">
        <v>2967</v>
      </c>
      <c r="G2126" s="1" t="s">
        <v>2968</v>
      </c>
      <c r="H2126" s="1" t="s">
        <v>5247</v>
      </c>
      <c r="I2126" s="1" t="s">
        <v>5248</v>
      </c>
      <c r="J2126" s="1" t="s">
        <v>20</v>
      </c>
      <c r="K2126" s="3">
        <v>42.36</v>
      </c>
      <c r="L2126">
        <v>1</v>
      </c>
      <c r="M2126" s="3">
        <v>42.36</v>
      </c>
      <c r="N2126" s="1" t="s">
        <v>21</v>
      </c>
      <c r="O2126" s="1" t="s">
        <v>37</v>
      </c>
    </row>
    <row r="2127" spans="1:15" x14ac:dyDescent="0.3">
      <c r="A2127" s="1" t="s">
        <v>5589</v>
      </c>
      <c r="B2127" s="2">
        <v>45367</v>
      </c>
      <c r="C2127" s="1" t="s">
        <v>6673</v>
      </c>
      <c r="D2127" s="1" t="s">
        <v>15</v>
      </c>
      <c r="E2127">
        <v>2024</v>
      </c>
      <c r="F2127" s="1" t="s">
        <v>930</v>
      </c>
      <c r="G2127" s="1" t="s">
        <v>3339</v>
      </c>
      <c r="H2127" s="1" t="s">
        <v>3666</v>
      </c>
      <c r="I2127" s="1" t="s">
        <v>4123</v>
      </c>
      <c r="J2127" s="1" t="s">
        <v>20</v>
      </c>
      <c r="K2127" s="3">
        <v>40.83</v>
      </c>
      <c r="L2127">
        <v>2</v>
      </c>
      <c r="M2127" s="3">
        <v>81.66</v>
      </c>
      <c r="N2127" s="1" t="s">
        <v>29</v>
      </c>
      <c r="O2127" s="1" t="s">
        <v>22</v>
      </c>
    </row>
    <row r="2128" spans="1:15" x14ac:dyDescent="0.3">
      <c r="A2128" s="1" t="s">
        <v>5590</v>
      </c>
      <c r="B2128" s="2">
        <v>45177</v>
      </c>
      <c r="C2128" s="1" t="s">
        <v>6668</v>
      </c>
      <c r="D2128" s="1" t="s">
        <v>60</v>
      </c>
      <c r="E2128">
        <v>2023</v>
      </c>
      <c r="F2128" s="1" t="s">
        <v>3463</v>
      </c>
      <c r="G2128" s="1" t="s">
        <v>3464</v>
      </c>
      <c r="H2128" s="1" t="s">
        <v>4608</v>
      </c>
      <c r="I2128" s="1" t="s">
        <v>4609</v>
      </c>
      <c r="J2128" s="1" t="s">
        <v>51</v>
      </c>
      <c r="K2128" s="3">
        <v>16.100000000000001</v>
      </c>
      <c r="L2128">
        <v>5</v>
      </c>
      <c r="M2128" s="3">
        <v>80.5</v>
      </c>
      <c r="N2128" s="1" t="s">
        <v>21</v>
      </c>
      <c r="O2128" s="1" t="s">
        <v>37</v>
      </c>
    </row>
    <row r="2129" spans="1:15" x14ac:dyDescent="0.3">
      <c r="A2129" s="1" t="s">
        <v>5591</v>
      </c>
      <c r="B2129" s="2">
        <v>45212</v>
      </c>
      <c r="C2129" s="1" t="s">
        <v>6668</v>
      </c>
      <c r="D2129" s="1" t="s">
        <v>133</v>
      </c>
      <c r="E2129">
        <v>2023</v>
      </c>
      <c r="F2129" s="1" t="s">
        <v>1742</v>
      </c>
      <c r="G2129" s="1" t="s">
        <v>2452</v>
      </c>
      <c r="H2129" s="1" t="s">
        <v>2877</v>
      </c>
      <c r="I2129" s="1" t="s">
        <v>3872</v>
      </c>
      <c r="J2129" s="1" t="s">
        <v>51</v>
      </c>
      <c r="K2129" s="3">
        <v>21.82</v>
      </c>
      <c r="L2129">
        <v>4</v>
      </c>
      <c r="M2129" s="3">
        <v>87.28</v>
      </c>
      <c r="N2129" s="1" t="s">
        <v>29</v>
      </c>
      <c r="O2129" s="1" t="s">
        <v>37</v>
      </c>
    </row>
    <row r="2130" spans="1:15" x14ac:dyDescent="0.3">
      <c r="A2130" s="1" t="s">
        <v>5592</v>
      </c>
      <c r="B2130" s="2">
        <v>45438</v>
      </c>
      <c r="C2130" s="1" t="s">
        <v>6666</v>
      </c>
      <c r="D2130" s="1" t="s">
        <v>46</v>
      </c>
      <c r="E2130">
        <v>2024</v>
      </c>
      <c r="F2130" s="1" t="s">
        <v>4663</v>
      </c>
      <c r="G2130" s="1" t="s">
        <v>4664</v>
      </c>
      <c r="H2130" s="1" t="s">
        <v>1953</v>
      </c>
      <c r="I2130" s="1" t="s">
        <v>5068</v>
      </c>
      <c r="J2130" s="1" t="s">
        <v>20</v>
      </c>
      <c r="K2130" s="3">
        <v>22.68</v>
      </c>
      <c r="L2130">
        <v>5</v>
      </c>
      <c r="M2130" s="3">
        <v>113.4</v>
      </c>
      <c r="N2130" s="1" t="s">
        <v>21</v>
      </c>
      <c r="O2130" s="1" t="s">
        <v>37</v>
      </c>
    </row>
    <row r="2131" spans="1:15" x14ac:dyDescent="0.3">
      <c r="A2131" s="1" t="s">
        <v>5593</v>
      </c>
      <c r="B2131" s="2">
        <v>45176</v>
      </c>
      <c r="C2131" s="1" t="s">
        <v>6672</v>
      </c>
      <c r="D2131" s="1" t="s">
        <v>60</v>
      </c>
      <c r="E2131">
        <v>2023</v>
      </c>
      <c r="F2131" s="1" t="s">
        <v>1877</v>
      </c>
      <c r="G2131" s="1" t="s">
        <v>3739</v>
      </c>
      <c r="H2131" s="1" t="s">
        <v>2807</v>
      </c>
      <c r="I2131" s="1" t="s">
        <v>4788</v>
      </c>
      <c r="J2131" s="1" t="s">
        <v>20</v>
      </c>
      <c r="K2131" s="3">
        <v>11.73</v>
      </c>
      <c r="L2131">
        <v>1</v>
      </c>
      <c r="M2131" s="3">
        <v>11.73</v>
      </c>
      <c r="N2131" s="1" t="s">
        <v>6669</v>
      </c>
      <c r="O2131" s="1" t="s">
        <v>37</v>
      </c>
    </row>
    <row r="2132" spans="1:15" x14ac:dyDescent="0.3">
      <c r="A2132" s="1" t="s">
        <v>5594</v>
      </c>
      <c r="B2132" s="2">
        <v>45284</v>
      </c>
      <c r="C2132" s="1" t="s">
        <v>6666</v>
      </c>
      <c r="D2132" s="1" t="s">
        <v>107</v>
      </c>
      <c r="E2132">
        <v>2023</v>
      </c>
      <c r="F2132" s="1" t="s">
        <v>1516</v>
      </c>
      <c r="G2132" s="1" t="s">
        <v>1517</v>
      </c>
      <c r="H2132" s="1" t="s">
        <v>1673</v>
      </c>
      <c r="I2132" s="1" t="s">
        <v>5595</v>
      </c>
      <c r="J2132" s="1" t="s">
        <v>70</v>
      </c>
      <c r="K2132" s="3">
        <v>29.9</v>
      </c>
      <c r="L2132">
        <v>4</v>
      </c>
      <c r="M2132" s="3">
        <v>119.6</v>
      </c>
      <c r="N2132" s="1" t="s">
        <v>6669</v>
      </c>
      <c r="O2132" s="1" t="s">
        <v>37</v>
      </c>
    </row>
    <row r="2133" spans="1:15" x14ac:dyDescent="0.3">
      <c r="A2133" s="1" t="s">
        <v>5596</v>
      </c>
      <c r="B2133" s="2">
        <v>44993</v>
      </c>
      <c r="C2133" s="1" t="s">
        <v>6670</v>
      </c>
      <c r="D2133" s="1" t="s">
        <v>15</v>
      </c>
      <c r="E2133">
        <v>2023</v>
      </c>
      <c r="F2133" s="1" t="s">
        <v>2972</v>
      </c>
      <c r="G2133" s="1" t="s">
        <v>2973</v>
      </c>
      <c r="H2133" s="1" t="s">
        <v>1821</v>
      </c>
      <c r="I2133" s="1" t="s">
        <v>1822</v>
      </c>
      <c r="J2133" s="1" t="s">
        <v>20</v>
      </c>
      <c r="K2133" s="3">
        <v>27.02</v>
      </c>
      <c r="L2133">
        <v>1</v>
      </c>
      <c r="M2133" s="3">
        <v>27.02</v>
      </c>
      <c r="N2133" s="1" t="s">
        <v>21</v>
      </c>
      <c r="O2133" s="1" t="s">
        <v>80</v>
      </c>
    </row>
    <row r="2134" spans="1:15" x14ac:dyDescent="0.3">
      <c r="A2134" s="1" t="s">
        <v>5597</v>
      </c>
      <c r="B2134" s="2">
        <v>45035</v>
      </c>
      <c r="C2134" s="1" t="s">
        <v>6670</v>
      </c>
      <c r="D2134" s="1" t="s">
        <v>82</v>
      </c>
      <c r="E2134">
        <v>2023</v>
      </c>
      <c r="F2134" s="1" t="s">
        <v>2006</v>
      </c>
      <c r="G2134" s="1" t="s">
        <v>3891</v>
      </c>
      <c r="H2134" s="1" t="s">
        <v>2527</v>
      </c>
      <c r="I2134" s="1" t="s">
        <v>2528</v>
      </c>
      <c r="J2134" s="1" t="s">
        <v>51</v>
      </c>
      <c r="K2134" s="3">
        <v>21.9</v>
      </c>
      <c r="L2134">
        <v>5</v>
      </c>
      <c r="M2134" s="3">
        <v>109.5</v>
      </c>
      <c r="N2134" s="1" t="s">
        <v>29</v>
      </c>
      <c r="O2134" s="1" t="s">
        <v>22</v>
      </c>
    </row>
    <row r="2135" spans="1:15" x14ac:dyDescent="0.3">
      <c r="A2135" s="1" t="s">
        <v>5598</v>
      </c>
      <c r="B2135" s="2">
        <v>44994</v>
      </c>
      <c r="C2135" s="1" t="s">
        <v>6672</v>
      </c>
      <c r="D2135" s="1" t="s">
        <v>15</v>
      </c>
      <c r="E2135">
        <v>2023</v>
      </c>
      <c r="F2135" s="1" t="s">
        <v>918</v>
      </c>
      <c r="G2135" s="1" t="s">
        <v>5599</v>
      </c>
      <c r="H2135" s="1" t="s">
        <v>585</v>
      </c>
      <c r="I2135" s="1" t="s">
        <v>586</v>
      </c>
      <c r="J2135" s="1" t="s">
        <v>70</v>
      </c>
      <c r="K2135" s="3">
        <v>5.56</v>
      </c>
      <c r="L2135">
        <v>5</v>
      </c>
      <c r="M2135" s="3">
        <v>27.8</v>
      </c>
      <c r="N2135" s="1" t="s">
        <v>88</v>
      </c>
      <c r="O2135" s="1" t="s">
        <v>44</v>
      </c>
    </row>
    <row r="2136" spans="1:15" x14ac:dyDescent="0.3">
      <c r="A2136" s="1" t="s">
        <v>5600</v>
      </c>
      <c r="B2136" s="2">
        <v>45545</v>
      </c>
      <c r="C2136" s="1" t="s">
        <v>6671</v>
      </c>
      <c r="D2136" s="1" t="s">
        <v>60</v>
      </c>
      <c r="E2136">
        <v>2024</v>
      </c>
      <c r="F2136" s="1" t="s">
        <v>5601</v>
      </c>
      <c r="G2136" s="1" t="s">
        <v>5602</v>
      </c>
      <c r="H2136" s="1" t="s">
        <v>5603</v>
      </c>
      <c r="I2136" s="1" t="s">
        <v>5604</v>
      </c>
      <c r="J2136" s="1" t="s">
        <v>20</v>
      </c>
      <c r="K2136" s="3">
        <v>21.88</v>
      </c>
      <c r="L2136">
        <v>2</v>
      </c>
      <c r="M2136" s="3">
        <v>43.76</v>
      </c>
      <c r="N2136" s="1" t="s">
        <v>21</v>
      </c>
      <c r="O2136" s="1" t="s">
        <v>44</v>
      </c>
    </row>
    <row r="2137" spans="1:15" x14ac:dyDescent="0.3">
      <c r="A2137" s="1" t="s">
        <v>5605</v>
      </c>
      <c r="B2137" s="2">
        <v>45495</v>
      </c>
      <c r="C2137" s="1" t="s">
        <v>6667</v>
      </c>
      <c r="D2137" s="1" t="s">
        <v>32</v>
      </c>
      <c r="E2137">
        <v>2024</v>
      </c>
      <c r="F2137" s="1" t="s">
        <v>4002</v>
      </c>
      <c r="G2137" s="1" t="s">
        <v>4003</v>
      </c>
      <c r="H2137" s="1" t="s">
        <v>5606</v>
      </c>
      <c r="I2137" s="1" t="s">
        <v>5607</v>
      </c>
      <c r="J2137" s="1" t="s">
        <v>70</v>
      </c>
      <c r="K2137" s="3">
        <v>42.54</v>
      </c>
      <c r="L2137">
        <v>2</v>
      </c>
      <c r="M2137" s="3">
        <v>85.08</v>
      </c>
      <c r="N2137" s="1" t="s">
        <v>29</v>
      </c>
      <c r="O2137" s="1" t="s">
        <v>193</v>
      </c>
    </row>
    <row r="2138" spans="1:15" x14ac:dyDescent="0.3">
      <c r="A2138" s="1" t="s">
        <v>5608</v>
      </c>
      <c r="B2138" s="2">
        <v>45805</v>
      </c>
      <c r="C2138" s="1" t="s">
        <v>6670</v>
      </c>
      <c r="D2138" s="1" t="s">
        <v>46</v>
      </c>
      <c r="E2138">
        <v>2025</v>
      </c>
      <c r="F2138" s="1" t="s">
        <v>1092</v>
      </c>
      <c r="G2138" s="1" t="s">
        <v>4204</v>
      </c>
      <c r="H2138" s="1" t="s">
        <v>3930</v>
      </c>
      <c r="I2138" s="1" t="s">
        <v>3931</v>
      </c>
      <c r="J2138" s="1" t="s">
        <v>70</v>
      </c>
      <c r="K2138" s="3">
        <v>26.64</v>
      </c>
      <c r="L2138">
        <v>5</v>
      </c>
      <c r="M2138" s="3">
        <v>133.19999999999999</v>
      </c>
      <c r="N2138" s="1" t="s">
        <v>6669</v>
      </c>
      <c r="O2138" s="1" t="s">
        <v>193</v>
      </c>
    </row>
    <row r="2139" spans="1:15" x14ac:dyDescent="0.3">
      <c r="A2139" s="1" t="s">
        <v>5609</v>
      </c>
      <c r="B2139" s="2">
        <v>45451</v>
      </c>
      <c r="C2139" s="1" t="s">
        <v>6673</v>
      </c>
      <c r="D2139" s="1" t="s">
        <v>24</v>
      </c>
      <c r="E2139">
        <v>2024</v>
      </c>
      <c r="F2139" s="1" t="s">
        <v>2051</v>
      </c>
      <c r="G2139" s="1" t="s">
        <v>5222</v>
      </c>
      <c r="H2139" s="1" t="s">
        <v>2913</v>
      </c>
      <c r="I2139" s="1" t="s">
        <v>3855</v>
      </c>
      <c r="J2139" s="1" t="s">
        <v>20</v>
      </c>
      <c r="K2139" s="3">
        <v>26.42</v>
      </c>
      <c r="L2139">
        <v>1</v>
      </c>
      <c r="M2139" s="3">
        <v>26.42</v>
      </c>
      <c r="N2139" s="1" t="s">
        <v>29</v>
      </c>
      <c r="O2139" s="1" t="s">
        <v>37</v>
      </c>
    </row>
    <row r="2140" spans="1:15" x14ac:dyDescent="0.3">
      <c r="A2140" s="1" t="s">
        <v>5610</v>
      </c>
      <c r="B2140" s="2">
        <v>45573</v>
      </c>
      <c r="C2140" s="1" t="s">
        <v>6671</v>
      </c>
      <c r="D2140" s="1" t="s">
        <v>133</v>
      </c>
      <c r="E2140">
        <v>2024</v>
      </c>
      <c r="F2140" s="1" t="s">
        <v>128</v>
      </c>
      <c r="G2140" s="1" t="s">
        <v>5611</v>
      </c>
      <c r="H2140" s="1" t="s">
        <v>856</v>
      </c>
      <c r="I2140" s="1" t="s">
        <v>857</v>
      </c>
      <c r="J2140" s="1" t="s">
        <v>87</v>
      </c>
      <c r="K2140" s="3">
        <v>49.36</v>
      </c>
      <c r="L2140">
        <v>3</v>
      </c>
      <c r="M2140" s="3">
        <v>148.08000000000001</v>
      </c>
      <c r="N2140" s="1" t="s">
        <v>6669</v>
      </c>
      <c r="O2140" s="1" t="s">
        <v>37</v>
      </c>
    </row>
    <row r="2141" spans="1:15" x14ac:dyDescent="0.3">
      <c r="A2141" s="1" t="s">
        <v>5612</v>
      </c>
      <c r="B2141" s="2">
        <v>44958</v>
      </c>
      <c r="C2141" s="1" t="s">
        <v>6670</v>
      </c>
      <c r="D2141" s="1" t="s">
        <v>39</v>
      </c>
      <c r="E2141">
        <v>2023</v>
      </c>
      <c r="F2141" s="1" t="s">
        <v>4666</v>
      </c>
      <c r="G2141" s="1" t="s">
        <v>4667</v>
      </c>
      <c r="H2141" s="1" t="s">
        <v>2470</v>
      </c>
      <c r="I2141" s="1" t="s">
        <v>4562</v>
      </c>
      <c r="J2141" s="1" t="s">
        <v>20</v>
      </c>
      <c r="K2141" s="3">
        <v>37.619999999999997</v>
      </c>
      <c r="L2141">
        <v>4</v>
      </c>
      <c r="M2141" s="3">
        <v>150.47999999999999</v>
      </c>
      <c r="N2141" s="1" t="s">
        <v>21</v>
      </c>
      <c r="O2141" s="1" t="s">
        <v>22</v>
      </c>
    </row>
    <row r="2142" spans="1:15" x14ac:dyDescent="0.3">
      <c r="A2142" s="1" t="s">
        <v>5613</v>
      </c>
      <c r="B2142" s="2">
        <v>45008</v>
      </c>
      <c r="C2142" s="1" t="s">
        <v>6672</v>
      </c>
      <c r="D2142" s="1" t="s">
        <v>15</v>
      </c>
      <c r="E2142">
        <v>2023</v>
      </c>
      <c r="F2142" s="1" t="s">
        <v>1459</v>
      </c>
      <c r="G2142" s="1" t="s">
        <v>1460</v>
      </c>
      <c r="H2142" s="1" t="s">
        <v>1350</v>
      </c>
      <c r="I2142" s="1" t="s">
        <v>1351</v>
      </c>
      <c r="J2142" s="1" t="s">
        <v>20</v>
      </c>
      <c r="K2142" s="3">
        <v>29.56</v>
      </c>
      <c r="L2142">
        <v>4</v>
      </c>
      <c r="M2142" s="3">
        <v>118.24</v>
      </c>
      <c r="N2142" s="1" t="s">
        <v>21</v>
      </c>
      <c r="O2142" s="1" t="s">
        <v>37</v>
      </c>
    </row>
    <row r="2143" spans="1:15" x14ac:dyDescent="0.3">
      <c r="A2143" s="1" t="s">
        <v>5614</v>
      </c>
      <c r="B2143" s="2">
        <v>44974</v>
      </c>
      <c r="C2143" s="1" t="s">
        <v>6668</v>
      </c>
      <c r="D2143" s="1" t="s">
        <v>39</v>
      </c>
      <c r="E2143">
        <v>2023</v>
      </c>
      <c r="F2143" s="1" t="s">
        <v>1299</v>
      </c>
      <c r="G2143" s="1" t="s">
        <v>584</v>
      </c>
      <c r="H2143" s="1" t="s">
        <v>1986</v>
      </c>
      <c r="I2143" s="1" t="s">
        <v>1987</v>
      </c>
      <c r="J2143" s="1" t="s">
        <v>87</v>
      </c>
      <c r="K2143" s="3">
        <v>24.84</v>
      </c>
      <c r="L2143">
        <v>2</v>
      </c>
      <c r="M2143" s="3">
        <v>49.68</v>
      </c>
      <c r="N2143" s="1" t="s">
        <v>21</v>
      </c>
      <c r="O2143" s="1" t="s">
        <v>52</v>
      </c>
    </row>
    <row r="2144" spans="1:15" x14ac:dyDescent="0.3">
      <c r="A2144" s="1" t="s">
        <v>5615</v>
      </c>
      <c r="B2144" s="2">
        <v>45499</v>
      </c>
      <c r="C2144" s="1" t="s">
        <v>6668</v>
      </c>
      <c r="D2144" s="1" t="s">
        <v>32</v>
      </c>
      <c r="E2144">
        <v>2024</v>
      </c>
      <c r="F2144" s="1" t="s">
        <v>794</v>
      </c>
      <c r="G2144" s="1" t="s">
        <v>4913</v>
      </c>
      <c r="H2144" s="1" t="s">
        <v>2065</v>
      </c>
      <c r="I2144" s="1" t="s">
        <v>4640</v>
      </c>
      <c r="J2144" s="1" t="s">
        <v>70</v>
      </c>
      <c r="K2144" s="3">
        <v>12.58</v>
      </c>
      <c r="L2144">
        <v>1</v>
      </c>
      <c r="M2144" s="3">
        <v>12.58</v>
      </c>
      <c r="N2144" s="1" t="s">
        <v>21</v>
      </c>
      <c r="O2144" s="1" t="s">
        <v>193</v>
      </c>
    </row>
    <row r="2145" spans="1:15" x14ac:dyDescent="0.3">
      <c r="A2145" s="1" t="s">
        <v>5616</v>
      </c>
      <c r="B2145" s="2">
        <v>45615</v>
      </c>
      <c r="C2145" s="1" t="s">
        <v>6671</v>
      </c>
      <c r="D2145" s="1" t="s">
        <v>54</v>
      </c>
      <c r="E2145">
        <v>2024</v>
      </c>
      <c r="F2145" s="1" t="s">
        <v>3186</v>
      </c>
      <c r="G2145" s="1" t="s">
        <v>3187</v>
      </c>
      <c r="H2145" s="1" t="s">
        <v>2685</v>
      </c>
      <c r="I2145" s="1" t="s">
        <v>2686</v>
      </c>
      <c r="J2145" s="1" t="s">
        <v>70</v>
      </c>
      <c r="K2145" s="3">
        <v>42</v>
      </c>
      <c r="L2145">
        <v>4</v>
      </c>
      <c r="M2145" s="3">
        <v>168</v>
      </c>
      <c r="N2145" s="1" t="s">
        <v>29</v>
      </c>
      <c r="O2145" s="1" t="s">
        <v>37</v>
      </c>
    </row>
    <row r="2146" spans="1:15" x14ac:dyDescent="0.3">
      <c r="A2146" s="1" t="s">
        <v>5617</v>
      </c>
      <c r="B2146" s="2">
        <v>45399</v>
      </c>
      <c r="C2146" s="1" t="s">
        <v>6670</v>
      </c>
      <c r="D2146" s="1" t="s">
        <v>82</v>
      </c>
      <c r="E2146">
        <v>2024</v>
      </c>
      <c r="F2146" s="1" t="s">
        <v>958</v>
      </c>
      <c r="G2146" s="1" t="s">
        <v>5618</v>
      </c>
      <c r="H2146" s="1" t="s">
        <v>979</v>
      </c>
      <c r="I2146" s="1" t="s">
        <v>980</v>
      </c>
      <c r="J2146" s="1" t="s">
        <v>51</v>
      </c>
      <c r="K2146" s="3">
        <v>7.8</v>
      </c>
      <c r="L2146">
        <v>5</v>
      </c>
      <c r="M2146" s="3">
        <v>39</v>
      </c>
      <c r="N2146" s="1" t="s">
        <v>6669</v>
      </c>
      <c r="O2146" s="1" t="s">
        <v>37</v>
      </c>
    </row>
    <row r="2147" spans="1:15" x14ac:dyDescent="0.3">
      <c r="A2147" s="1" t="s">
        <v>5619</v>
      </c>
      <c r="B2147" s="2">
        <v>45049</v>
      </c>
      <c r="C2147" s="1" t="s">
        <v>6670</v>
      </c>
      <c r="D2147" s="1" t="s">
        <v>46</v>
      </c>
      <c r="E2147">
        <v>2023</v>
      </c>
      <c r="F2147" s="1" t="s">
        <v>799</v>
      </c>
      <c r="G2147" s="1" t="s">
        <v>1579</v>
      </c>
      <c r="H2147" s="1" t="s">
        <v>228</v>
      </c>
      <c r="I2147" s="1" t="s">
        <v>5241</v>
      </c>
      <c r="J2147" s="1" t="s">
        <v>87</v>
      </c>
      <c r="K2147" s="3">
        <v>40.75</v>
      </c>
      <c r="L2147">
        <v>5</v>
      </c>
      <c r="M2147" s="3">
        <v>203.75</v>
      </c>
      <c r="N2147" s="1" t="s">
        <v>6669</v>
      </c>
      <c r="O2147" s="1" t="s">
        <v>37</v>
      </c>
    </row>
    <row r="2148" spans="1:15" x14ac:dyDescent="0.3">
      <c r="A2148" s="1" t="s">
        <v>5620</v>
      </c>
      <c r="B2148" s="2">
        <v>45069</v>
      </c>
      <c r="C2148" s="1" t="s">
        <v>6671</v>
      </c>
      <c r="D2148" s="1" t="s">
        <v>46</v>
      </c>
      <c r="E2148">
        <v>2023</v>
      </c>
      <c r="F2148" s="1" t="s">
        <v>987</v>
      </c>
      <c r="G2148" s="1" t="s">
        <v>988</v>
      </c>
      <c r="H2148" s="1" t="s">
        <v>3377</v>
      </c>
      <c r="I2148" s="1" t="s">
        <v>3378</v>
      </c>
      <c r="J2148" s="1" t="s">
        <v>87</v>
      </c>
      <c r="K2148" s="3">
        <v>31.73</v>
      </c>
      <c r="L2148">
        <v>3</v>
      </c>
      <c r="M2148" s="3">
        <v>95.19</v>
      </c>
      <c r="N2148" s="1" t="s">
        <v>6669</v>
      </c>
      <c r="O2148" s="1" t="s">
        <v>193</v>
      </c>
    </row>
    <row r="2149" spans="1:15" x14ac:dyDescent="0.3">
      <c r="A2149" s="1" t="s">
        <v>5621</v>
      </c>
      <c r="B2149" s="2">
        <v>44879</v>
      </c>
      <c r="C2149" s="1" t="s">
        <v>6667</v>
      </c>
      <c r="D2149" s="1" t="s">
        <v>54</v>
      </c>
      <c r="E2149">
        <v>2022</v>
      </c>
      <c r="F2149" s="1" t="s">
        <v>4571</v>
      </c>
      <c r="G2149" s="1" t="s">
        <v>4572</v>
      </c>
      <c r="H2149" s="1" t="s">
        <v>623</v>
      </c>
      <c r="I2149" s="1" t="s">
        <v>2232</v>
      </c>
      <c r="J2149" s="1" t="s">
        <v>70</v>
      </c>
      <c r="K2149" s="3">
        <v>10.36</v>
      </c>
      <c r="L2149">
        <v>3</v>
      </c>
      <c r="M2149" s="3">
        <v>31.08</v>
      </c>
      <c r="N2149" s="1" t="s">
        <v>6669</v>
      </c>
      <c r="O2149" s="1" t="s">
        <v>44</v>
      </c>
    </row>
    <row r="2150" spans="1:15" x14ac:dyDescent="0.3">
      <c r="A2150" s="1" t="s">
        <v>5622</v>
      </c>
      <c r="B2150" s="2">
        <v>45313</v>
      </c>
      <c r="C2150" s="1" t="s">
        <v>6667</v>
      </c>
      <c r="D2150" s="1" t="s">
        <v>210</v>
      </c>
      <c r="E2150">
        <v>2024</v>
      </c>
      <c r="F2150" s="1" t="s">
        <v>799</v>
      </c>
      <c r="G2150" s="1" t="s">
        <v>800</v>
      </c>
      <c r="H2150" s="1" t="s">
        <v>508</v>
      </c>
      <c r="I2150" s="1" t="s">
        <v>2261</v>
      </c>
      <c r="J2150" s="1" t="s">
        <v>87</v>
      </c>
      <c r="K2150" s="3">
        <v>10.31</v>
      </c>
      <c r="L2150">
        <v>1</v>
      </c>
      <c r="M2150" s="3">
        <v>10.31</v>
      </c>
      <c r="N2150" s="1" t="s">
        <v>88</v>
      </c>
      <c r="O2150" s="1" t="s">
        <v>37</v>
      </c>
    </row>
    <row r="2151" spans="1:15" x14ac:dyDescent="0.3">
      <c r="A2151" s="1" t="s">
        <v>5623</v>
      </c>
      <c r="B2151" s="2">
        <v>45547</v>
      </c>
      <c r="C2151" s="1" t="s">
        <v>6672</v>
      </c>
      <c r="D2151" s="1" t="s">
        <v>60</v>
      </c>
      <c r="E2151">
        <v>2024</v>
      </c>
      <c r="F2151" s="1" t="s">
        <v>1032</v>
      </c>
      <c r="G2151" s="1" t="s">
        <v>4996</v>
      </c>
      <c r="H2151" s="1" t="s">
        <v>1428</v>
      </c>
      <c r="I2151" s="1" t="s">
        <v>4660</v>
      </c>
      <c r="J2151" s="1" t="s">
        <v>70</v>
      </c>
      <c r="K2151" s="3">
        <v>26.19</v>
      </c>
      <c r="L2151">
        <v>3</v>
      </c>
      <c r="M2151" s="3">
        <v>78.569999999999993</v>
      </c>
      <c r="N2151" s="1" t="s">
        <v>88</v>
      </c>
      <c r="O2151" s="1" t="s">
        <v>30</v>
      </c>
    </row>
    <row r="2152" spans="1:15" x14ac:dyDescent="0.3">
      <c r="A2152" s="1" t="s">
        <v>5624</v>
      </c>
      <c r="B2152" s="2">
        <v>45780</v>
      </c>
      <c r="C2152" s="1" t="s">
        <v>6673</v>
      </c>
      <c r="D2152" s="1" t="s">
        <v>46</v>
      </c>
      <c r="E2152">
        <v>2025</v>
      </c>
      <c r="F2152" s="1" t="s">
        <v>2196</v>
      </c>
      <c r="G2152" s="1" t="s">
        <v>5625</v>
      </c>
      <c r="H2152" s="1" t="s">
        <v>3850</v>
      </c>
      <c r="I2152" s="1" t="s">
        <v>3851</v>
      </c>
      <c r="J2152" s="1" t="s">
        <v>20</v>
      </c>
      <c r="K2152" s="3">
        <v>37.71</v>
      </c>
      <c r="L2152">
        <v>1</v>
      </c>
      <c r="M2152" s="3">
        <v>37.71</v>
      </c>
      <c r="N2152" s="1" t="s">
        <v>21</v>
      </c>
      <c r="O2152" s="1" t="s">
        <v>193</v>
      </c>
    </row>
    <row r="2153" spans="1:15" x14ac:dyDescent="0.3">
      <c r="A2153" s="1" t="s">
        <v>5626</v>
      </c>
      <c r="B2153" s="2">
        <v>45030</v>
      </c>
      <c r="C2153" s="1" t="s">
        <v>6668</v>
      </c>
      <c r="D2153" s="1" t="s">
        <v>82</v>
      </c>
      <c r="E2153">
        <v>2023</v>
      </c>
      <c r="F2153" s="1" t="s">
        <v>2035</v>
      </c>
      <c r="G2153" s="1" t="s">
        <v>2036</v>
      </c>
      <c r="H2153" s="1" t="s">
        <v>1613</v>
      </c>
      <c r="I2153" s="1" t="s">
        <v>2442</v>
      </c>
      <c r="J2153" s="1" t="s">
        <v>20</v>
      </c>
      <c r="K2153" s="3">
        <v>13.28</v>
      </c>
      <c r="L2153">
        <v>5</v>
      </c>
      <c r="M2153" s="3">
        <v>66.400000000000006</v>
      </c>
      <c r="N2153" s="1" t="s">
        <v>21</v>
      </c>
      <c r="O2153" s="1" t="s">
        <v>22</v>
      </c>
    </row>
    <row r="2154" spans="1:15" x14ac:dyDescent="0.3">
      <c r="A2154" s="1" t="s">
        <v>5627</v>
      </c>
      <c r="B2154" s="2">
        <v>45451</v>
      </c>
      <c r="C2154" s="1" t="s">
        <v>6673</v>
      </c>
      <c r="D2154" s="1" t="s">
        <v>24</v>
      </c>
      <c r="E2154">
        <v>2024</v>
      </c>
      <c r="F2154" s="1" t="s">
        <v>419</v>
      </c>
      <c r="G2154" s="1" t="s">
        <v>420</v>
      </c>
      <c r="H2154" s="1" t="s">
        <v>883</v>
      </c>
      <c r="I2154" s="1" t="s">
        <v>884</v>
      </c>
      <c r="J2154" s="1" t="s">
        <v>51</v>
      </c>
      <c r="K2154" s="3">
        <v>17.37</v>
      </c>
      <c r="L2154">
        <v>2</v>
      </c>
      <c r="M2154" s="3">
        <v>34.74</v>
      </c>
      <c r="N2154" s="1" t="s">
        <v>21</v>
      </c>
      <c r="O2154" s="1" t="s">
        <v>44</v>
      </c>
    </row>
    <row r="2155" spans="1:15" x14ac:dyDescent="0.3">
      <c r="A2155" s="1" t="s">
        <v>5628</v>
      </c>
      <c r="B2155" s="2">
        <v>45880</v>
      </c>
      <c r="C2155" s="1" t="s">
        <v>6667</v>
      </c>
      <c r="D2155" s="1" t="s">
        <v>90</v>
      </c>
      <c r="E2155">
        <v>2025</v>
      </c>
      <c r="F2155" s="1" t="s">
        <v>4210</v>
      </c>
      <c r="G2155" s="1" t="s">
        <v>4211</v>
      </c>
      <c r="H2155" s="1" t="s">
        <v>984</v>
      </c>
      <c r="I2155" s="1" t="s">
        <v>985</v>
      </c>
      <c r="J2155" s="1" t="s">
        <v>70</v>
      </c>
      <c r="K2155" s="3">
        <v>43.04</v>
      </c>
      <c r="L2155">
        <v>2</v>
      </c>
      <c r="M2155" s="3">
        <v>86.08</v>
      </c>
      <c r="N2155" s="1" t="s">
        <v>29</v>
      </c>
      <c r="O2155" s="1" t="s">
        <v>37</v>
      </c>
    </row>
    <row r="2156" spans="1:15" x14ac:dyDescent="0.3">
      <c r="A2156" s="1" t="s">
        <v>5629</v>
      </c>
      <c r="B2156" s="2">
        <v>45613</v>
      </c>
      <c r="C2156" s="1" t="s">
        <v>6666</v>
      </c>
      <c r="D2156" s="1" t="s">
        <v>54</v>
      </c>
      <c r="E2156">
        <v>2024</v>
      </c>
      <c r="F2156" s="1" t="s">
        <v>280</v>
      </c>
      <c r="G2156" s="1" t="s">
        <v>281</v>
      </c>
      <c r="H2156" s="1" t="s">
        <v>936</v>
      </c>
      <c r="I2156" s="1" t="s">
        <v>2138</v>
      </c>
      <c r="J2156" s="1" t="s">
        <v>51</v>
      </c>
      <c r="K2156" s="3">
        <v>27.98</v>
      </c>
      <c r="L2156">
        <v>4</v>
      </c>
      <c r="M2156" s="3">
        <v>111.92</v>
      </c>
      <c r="N2156" s="1" t="s">
        <v>88</v>
      </c>
      <c r="O2156" s="1" t="s">
        <v>52</v>
      </c>
    </row>
    <row r="2157" spans="1:15" x14ac:dyDescent="0.3">
      <c r="A2157" s="1" t="s">
        <v>5630</v>
      </c>
      <c r="B2157" s="2">
        <v>45700</v>
      </c>
      <c r="C2157" s="1" t="s">
        <v>6670</v>
      </c>
      <c r="D2157" s="1" t="s">
        <v>39</v>
      </c>
      <c r="E2157">
        <v>2025</v>
      </c>
      <c r="F2157" s="1" t="s">
        <v>5631</v>
      </c>
      <c r="G2157" s="1" t="s">
        <v>5632</v>
      </c>
      <c r="H2157" s="1" t="s">
        <v>3235</v>
      </c>
      <c r="I2157" s="1" t="s">
        <v>3236</v>
      </c>
      <c r="J2157" s="1" t="s">
        <v>51</v>
      </c>
      <c r="K2157" s="3">
        <v>32.74</v>
      </c>
      <c r="L2157">
        <v>3</v>
      </c>
      <c r="M2157" s="3">
        <v>98.22</v>
      </c>
      <c r="N2157" s="1" t="s">
        <v>21</v>
      </c>
      <c r="O2157" s="1" t="s">
        <v>37</v>
      </c>
    </row>
    <row r="2158" spans="1:15" x14ac:dyDescent="0.3">
      <c r="A2158" s="1" t="s">
        <v>5633</v>
      </c>
      <c r="B2158" s="2">
        <v>45321</v>
      </c>
      <c r="C2158" s="1" t="s">
        <v>6671</v>
      </c>
      <c r="D2158" s="1" t="s">
        <v>210</v>
      </c>
      <c r="E2158">
        <v>2024</v>
      </c>
      <c r="F2158" s="1" t="s">
        <v>4301</v>
      </c>
      <c r="G2158" s="1" t="s">
        <v>5634</v>
      </c>
      <c r="H2158" s="1" t="s">
        <v>2527</v>
      </c>
      <c r="I2158" s="1" t="s">
        <v>2528</v>
      </c>
      <c r="J2158" s="1" t="s">
        <v>87</v>
      </c>
      <c r="K2158" s="3">
        <v>21.56</v>
      </c>
      <c r="L2158">
        <v>5</v>
      </c>
      <c r="M2158" s="3">
        <v>107.8</v>
      </c>
      <c r="N2158" s="1" t="s">
        <v>88</v>
      </c>
      <c r="O2158" s="1" t="s">
        <v>44</v>
      </c>
    </row>
    <row r="2159" spans="1:15" x14ac:dyDescent="0.3">
      <c r="A2159" s="1" t="s">
        <v>5635</v>
      </c>
      <c r="B2159" s="2">
        <v>45286</v>
      </c>
      <c r="C2159" s="1" t="s">
        <v>6671</v>
      </c>
      <c r="D2159" s="1" t="s">
        <v>107</v>
      </c>
      <c r="E2159">
        <v>2023</v>
      </c>
      <c r="F2159" s="1" t="s">
        <v>2790</v>
      </c>
      <c r="G2159" s="1" t="s">
        <v>2791</v>
      </c>
      <c r="H2159" s="1" t="s">
        <v>2208</v>
      </c>
      <c r="I2159" s="1" t="s">
        <v>2209</v>
      </c>
      <c r="J2159" s="1" t="s">
        <v>20</v>
      </c>
      <c r="K2159" s="3">
        <v>29.14</v>
      </c>
      <c r="L2159">
        <v>1</v>
      </c>
      <c r="M2159" s="3">
        <v>29.14</v>
      </c>
      <c r="N2159" s="1" t="s">
        <v>21</v>
      </c>
      <c r="O2159" s="1" t="s">
        <v>22</v>
      </c>
    </row>
    <row r="2160" spans="1:15" x14ac:dyDescent="0.3">
      <c r="A2160" s="1" t="s">
        <v>5636</v>
      </c>
      <c r="B2160" s="2">
        <v>45183</v>
      </c>
      <c r="C2160" s="1" t="s">
        <v>6672</v>
      </c>
      <c r="D2160" s="1" t="s">
        <v>60</v>
      </c>
      <c r="E2160">
        <v>2023</v>
      </c>
      <c r="F2160" s="1" t="s">
        <v>1203</v>
      </c>
      <c r="G2160" s="1" t="s">
        <v>5637</v>
      </c>
      <c r="H2160" s="1" t="s">
        <v>1730</v>
      </c>
      <c r="I2160" s="1" t="s">
        <v>5638</v>
      </c>
      <c r="J2160" s="1" t="s">
        <v>70</v>
      </c>
      <c r="K2160" s="3">
        <v>11.26</v>
      </c>
      <c r="L2160">
        <v>2</v>
      </c>
      <c r="M2160" s="3">
        <v>22.52</v>
      </c>
      <c r="N2160" s="1" t="s">
        <v>21</v>
      </c>
      <c r="O2160" s="1" t="s">
        <v>44</v>
      </c>
    </row>
    <row r="2161" spans="1:15" x14ac:dyDescent="0.3">
      <c r="A2161" s="1" t="s">
        <v>5639</v>
      </c>
      <c r="B2161" s="2">
        <v>45341</v>
      </c>
      <c r="C2161" s="1" t="s">
        <v>6667</v>
      </c>
      <c r="D2161" s="1" t="s">
        <v>39</v>
      </c>
      <c r="E2161">
        <v>2024</v>
      </c>
      <c r="F2161" s="1" t="s">
        <v>3682</v>
      </c>
      <c r="G2161" s="1" t="s">
        <v>3683</v>
      </c>
      <c r="H2161" s="1" t="s">
        <v>1630</v>
      </c>
      <c r="I2161" s="1" t="s">
        <v>1631</v>
      </c>
      <c r="J2161" s="1" t="s">
        <v>51</v>
      </c>
      <c r="K2161" s="3">
        <v>28.5</v>
      </c>
      <c r="L2161">
        <v>5</v>
      </c>
      <c r="M2161" s="3">
        <v>142.5</v>
      </c>
      <c r="N2161" s="1" t="s">
        <v>21</v>
      </c>
      <c r="O2161" s="1" t="s">
        <v>30</v>
      </c>
    </row>
    <row r="2162" spans="1:15" x14ac:dyDescent="0.3">
      <c r="A2162" s="1" t="s">
        <v>5640</v>
      </c>
      <c r="B2162" s="2">
        <v>45602</v>
      </c>
      <c r="C2162" s="1" t="s">
        <v>6670</v>
      </c>
      <c r="D2162" s="1" t="s">
        <v>54</v>
      </c>
      <c r="E2162">
        <v>2024</v>
      </c>
      <c r="F2162" s="1" t="s">
        <v>1588</v>
      </c>
      <c r="G2162" s="1" t="s">
        <v>1589</v>
      </c>
      <c r="H2162" s="1" t="s">
        <v>1080</v>
      </c>
      <c r="I2162" s="1" t="s">
        <v>2343</v>
      </c>
      <c r="J2162" s="1" t="s">
        <v>87</v>
      </c>
      <c r="K2162" s="3">
        <v>47.74</v>
      </c>
      <c r="L2162">
        <v>3</v>
      </c>
      <c r="M2162" s="3">
        <v>143.22</v>
      </c>
      <c r="N2162" s="1" t="s">
        <v>6669</v>
      </c>
      <c r="O2162" s="1" t="s">
        <v>52</v>
      </c>
    </row>
    <row r="2163" spans="1:15" x14ac:dyDescent="0.3">
      <c r="A2163" s="1" t="s">
        <v>5641</v>
      </c>
      <c r="B2163" s="2">
        <v>45532</v>
      </c>
      <c r="C2163" s="1" t="s">
        <v>6670</v>
      </c>
      <c r="D2163" s="1" t="s">
        <v>90</v>
      </c>
      <c r="E2163">
        <v>2024</v>
      </c>
      <c r="F2163" s="1" t="s">
        <v>873</v>
      </c>
      <c r="G2163" s="1" t="s">
        <v>5642</v>
      </c>
      <c r="H2163" s="1" t="s">
        <v>5643</v>
      </c>
      <c r="I2163" s="1" t="s">
        <v>5644</v>
      </c>
      <c r="J2163" s="1" t="s">
        <v>87</v>
      </c>
      <c r="K2163" s="3">
        <v>5.36</v>
      </c>
      <c r="L2163">
        <v>3</v>
      </c>
      <c r="M2163" s="3">
        <v>16.079999999999998</v>
      </c>
      <c r="N2163" s="1" t="s">
        <v>29</v>
      </c>
      <c r="O2163" s="1" t="s">
        <v>52</v>
      </c>
    </row>
    <row r="2164" spans="1:15" x14ac:dyDescent="0.3">
      <c r="A2164" s="1" t="s">
        <v>5645</v>
      </c>
      <c r="B2164" s="2">
        <v>45732</v>
      </c>
      <c r="C2164" s="1" t="s">
        <v>6666</v>
      </c>
      <c r="D2164" s="1" t="s">
        <v>15</v>
      </c>
      <c r="E2164">
        <v>2025</v>
      </c>
      <c r="F2164" s="1" t="s">
        <v>495</v>
      </c>
      <c r="G2164" s="1" t="s">
        <v>496</v>
      </c>
      <c r="H2164" s="1" t="s">
        <v>1068</v>
      </c>
      <c r="I2164" s="1" t="s">
        <v>1069</v>
      </c>
      <c r="J2164" s="1" t="s">
        <v>70</v>
      </c>
      <c r="K2164" s="3">
        <v>35.74</v>
      </c>
      <c r="L2164">
        <v>5</v>
      </c>
      <c r="M2164" s="3">
        <v>178.7</v>
      </c>
      <c r="N2164" s="1" t="s">
        <v>21</v>
      </c>
      <c r="O2164" s="1" t="s">
        <v>22</v>
      </c>
    </row>
    <row r="2165" spans="1:15" x14ac:dyDescent="0.3">
      <c r="A2165" s="1" t="s">
        <v>5646</v>
      </c>
      <c r="B2165" s="2">
        <v>44851</v>
      </c>
      <c r="C2165" s="1" t="s">
        <v>6667</v>
      </c>
      <c r="D2165" s="1" t="s">
        <v>133</v>
      </c>
      <c r="E2165">
        <v>2022</v>
      </c>
      <c r="F2165" s="1" t="s">
        <v>2006</v>
      </c>
      <c r="G2165" s="1" t="s">
        <v>2007</v>
      </c>
      <c r="H2165" s="1" t="s">
        <v>923</v>
      </c>
      <c r="I2165" s="1" t="s">
        <v>4344</v>
      </c>
      <c r="J2165" s="1" t="s">
        <v>20</v>
      </c>
      <c r="K2165" s="3">
        <v>46.06</v>
      </c>
      <c r="L2165">
        <v>5</v>
      </c>
      <c r="M2165" s="3">
        <v>230.3</v>
      </c>
      <c r="N2165" s="1" t="s">
        <v>6669</v>
      </c>
      <c r="O2165" s="1" t="s">
        <v>44</v>
      </c>
    </row>
    <row r="2166" spans="1:15" x14ac:dyDescent="0.3">
      <c r="A2166" s="1" t="s">
        <v>5647</v>
      </c>
      <c r="B2166" s="2">
        <v>44882</v>
      </c>
      <c r="C2166" s="1" t="s">
        <v>6672</v>
      </c>
      <c r="D2166" s="1" t="s">
        <v>54</v>
      </c>
      <c r="E2166">
        <v>2022</v>
      </c>
      <c r="F2166" s="1" t="s">
        <v>944</v>
      </c>
      <c r="G2166" s="1" t="s">
        <v>3613</v>
      </c>
      <c r="H2166" s="1" t="s">
        <v>2678</v>
      </c>
      <c r="I2166" s="1" t="s">
        <v>2679</v>
      </c>
      <c r="J2166" s="1" t="s">
        <v>70</v>
      </c>
      <c r="K2166" s="3">
        <v>40.590000000000003</v>
      </c>
      <c r="L2166">
        <v>3</v>
      </c>
      <c r="M2166" s="3">
        <v>121.77</v>
      </c>
      <c r="N2166" s="1" t="s">
        <v>21</v>
      </c>
      <c r="O2166" s="1" t="s">
        <v>22</v>
      </c>
    </row>
    <row r="2167" spans="1:15" x14ac:dyDescent="0.3">
      <c r="A2167" s="1" t="s">
        <v>5648</v>
      </c>
      <c r="B2167" s="2">
        <v>45299</v>
      </c>
      <c r="C2167" s="1" t="s">
        <v>6667</v>
      </c>
      <c r="D2167" s="1" t="s">
        <v>210</v>
      </c>
      <c r="E2167">
        <v>2024</v>
      </c>
      <c r="F2167" s="1" t="s">
        <v>322</v>
      </c>
      <c r="G2167" s="1" t="s">
        <v>864</v>
      </c>
      <c r="H2167" s="1" t="s">
        <v>633</v>
      </c>
      <c r="I2167" s="1" t="s">
        <v>2305</v>
      </c>
      <c r="J2167" s="1" t="s">
        <v>70</v>
      </c>
      <c r="K2167" s="3">
        <v>22.4</v>
      </c>
      <c r="L2167">
        <v>5</v>
      </c>
      <c r="M2167" s="3">
        <v>112</v>
      </c>
      <c r="N2167" s="1" t="s">
        <v>21</v>
      </c>
      <c r="O2167" s="1" t="s">
        <v>37</v>
      </c>
    </row>
    <row r="2168" spans="1:15" x14ac:dyDescent="0.3">
      <c r="A2168" s="1" t="s">
        <v>5649</v>
      </c>
      <c r="B2168" s="2">
        <v>45293</v>
      </c>
      <c r="C2168" s="1" t="s">
        <v>6671</v>
      </c>
      <c r="D2168" s="1" t="s">
        <v>210</v>
      </c>
      <c r="E2168">
        <v>2024</v>
      </c>
      <c r="F2168" s="1" t="s">
        <v>2661</v>
      </c>
      <c r="G2168" s="1" t="s">
        <v>2662</v>
      </c>
      <c r="H2168" s="1" t="s">
        <v>1953</v>
      </c>
      <c r="I2168" s="1" t="s">
        <v>1954</v>
      </c>
      <c r="J2168" s="1" t="s">
        <v>20</v>
      </c>
      <c r="K2168" s="3">
        <v>50.71</v>
      </c>
      <c r="L2168">
        <v>1</v>
      </c>
      <c r="M2168" s="3">
        <v>50.71</v>
      </c>
      <c r="N2168" s="1" t="s">
        <v>29</v>
      </c>
      <c r="O2168" s="1" t="s">
        <v>95</v>
      </c>
    </row>
    <row r="2169" spans="1:15" x14ac:dyDescent="0.3">
      <c r="A2169" s="1" t="s">
        <v>5650</v>
      </c>
      <c r="B2169" s="2">
        <v>45387</v>
      </c>
      <c r="C2169" s="1" t="s">
        <v>6668</v>
      </c>
      <c r="D2169" s="1" t="s">
        <v>82</v>
      </c>
      <c r="E2169">
        <v>2024</v>
      </c>
      <c r="F2169" s="1" t="s">
        <v>5651</v>
      </c>
      <c r="G2169" s="1" t="s">
        <v>5652</v>
      </c>
      <c r="H2169" s="1" t="s">
        <v>707</v>
      </c>
      <c r="I2169" s="1" t="s">
        <v>708</v>
      </c>
      <c r="J2169" s="1" t="s">
        <v>20</v>
      </c>
      <c r="K2169" s="3">
        <v>11.83</v>
      </c>
      <c r="L2169">
        <v>2</v>
      </c>
      <c r="M2169" s="3">
        <v>23.66</v>
      </c>
      <c r="N2169" s="1" t="s">
        <v>88</v>
      </c>
      <c r="O2169" s="1" t="s">
        <v>193</v>
      </c>
    </row>
    <row r="2170" spans="1:15" x14ac:dyDescent="0.3">
      <c r="A2170" s="1" t="s">
        <v>5653</v>
      </c>
      <c r="B2170" s="2">
        <v>45884</v>
      </c>
      <c r="C2170" s="1" t="s">
        <v>6668</v>
      </c>
      <c r="D2170" s="1" t="s">
        <v>90</v>
      </c>
      <c r="E2170">
        <v>2025</v>
      </c>
      <c r="F2170" s="1" t="s">
        <v>1225</v>
      </c>
      <c r="G2170" s="1" t="s">
        <v>5654</v>
      </c>
      <c r="H2170" s="1" t="s">
        <v>2493</v>
      </c>
      <c r="I2170" s="1" t="s">
        <v>5492</v>
      </c>
      <c r="J2170" s="1" t="s">
        <v>51</v>
      </c>
      <c r="K2170" s="3">
        <v>23.98</v>
      </c>
      <c r="L2170">
        <v>4</v>
      </c>
      <c r="M2170" s="3">
        <v>95.92</v>
      </c>
      <c r="N2170" s="1" t="s">
        <v>21</v>
      </c>
      <c r="O2170" s="1" t="s">
        <v>37</v>
      </c>
    </row>
    <row r="2171" spans="1:15" x14ac:dyDescent="0.3">
      <c r="A2171" s="1" t="s">
        <v>5655</v>
      </c>
      <c r="B2171" s="2">
        <v>45327</v>
      </c>
      <c r="C2171" s="1" t="s">
        <v>6667</v>
      </c>
      <c r="D2171" s="1" t="s">
        <v>39</v>
      </c>
      <c r="E2171">
        <v>2024</v>
      </c>
      <c r="F2171" s="1" t="s">
        <v>3283</v>
      </c>
      <c r="G2171" s="1" t="s">
        <v>3284</v>
      </c>
      <c r="H2171" s="1" t="s">
        <v>1205</v>
      </c>
      <c r="I2171" s="1" t="s">
        <v>1206</v>
      </c>
      <c r="J2171" s="1" t="s">
        <v>87</v>
      </c>
      <c r="K2171" s="3">
        <v>18.59</v>
      </c>
      <c r="L2171">
        <v>2</v>
      </c>
      <c r="M2171" s="3">
        <v>37.18</v>
      </c>
      <c r="N2171" s="1" t="s">
        <v>21</v>
      </c>
      <c r="O2171" s="1" t="s">
        <v>193</v>
      </c>
    </row>
    <row r="2172" spans="1:15" x14ac:dyDescent="0.3">
      <c r="A2172" s="1" t="s">
        <v>5656</v>
      </c>
      <c r="B2172" s="2">
        <v>45458</v>
      </c>
      <c r="C2172" s="1" t="s">
        <v>6673</v>
      </c>
      <c r="D2172" s="1" t="s">
        <v>24</v>
      </c>
      <c r="E2172">
        <v>2024</v>
      </c>
      <c r="F2172" s="1" t="s">
        <v>3004</v>
      </c>
      <c r="G2172" s="1" t="s">
        <v>3005</v>
      </c>
      <c r="H2172" s="1" t="s">
        <v>5657</v>
      </c>
      <c r="I2172" s="1" t="s">
        <v>5658</v>
      </c>
      <c r="J2172" s="1" t="s">
        <v>70</v>
      </c>
      <c r="K2172" s="3">
        <v>45.35</v>
      </c>
      <c r="L2172">
        <v>1</v>
      </c>
      <c r="M2172" s="3">
        <v>45.35</v>
      </c>
      <c r="N2172" s="1" t="s">
        <v>21</v>
      </c>
      <c r="O2172" s="1" t="s">
        <v>44</v>
      </c>
    </row>
    <row r="2173" spans="1:15" x14ac:dyDescent="0.3">
      <c r="A2173" s="1" t="s">
        <v>5659</v>
      </c>
      <c r="B2173" s="2">
        <v>45452</v>
      </c>
      <c r="C2173" s="1" t="s">
        <v>6666</v>
      </c>
      <c r="D2173" s="1" t="s">
        <v>24</v>
      </c>
      <c r="E2173">
        <v>2024</v>
      </c>
      <c r="F2173" s="1" t="s">
        <v>5089</v>
      </c>
      <c r="G2173" s="1" t="s">
        <v>5660</v>
      </c>
      <c r="H2173" s="1" t="s">
        <v>370</v>
      </c>
      <c r="I2173" s="1" t="s">
        <v>371</v>
      </c>
      <c r="J2173" s="1" t="s">
        <v>70</v>
      </c>
      <c r="K2173" s="3">
        <v>43.91</v>
      </c>
      <c r="L2173">
        <v>5</v>
      </c>
      <c r="M2173" s="3">
        <v>219.55</v>
      </c>
      <c r="N2173" s="1" t="s">
        <v>88</v>
      </c>
      <c r="O2173" s="1" t="s">
        <v>30</v>
      </c>
    </row>
    <row r="2174" spans="1:15" x14ac:dyDescent="0.3">
      <c r="A2174" s="1" t="s">
        <v>5661</v>
      </c>
      <c r="B2174" s="2">
        <v>45833</v>
      </c>
      <c r="C2174" s="1" t="s">
        <v>6670</v>
      </c>
      <c r="D2174" s="1" t="s">
        <v>24</v>
      </c>
      <c r="E2174">
        <v>2025</v>
      </c>
      <c r="F2174" s="1" t="s">
        <v>5662</v>
      </c>
      <c r="G2174" s="1" t="s">
        <v>5663</v>
      </c>
      <c r="H2174" s="1" t="s">
        <v>3676</v>
      </c>
      <c r="I2174" s="1" t="s">
        <v>3677</v>
      </c>
      <c r="J2174" s="1" t="s">
        <v>51</v>
      </c>
      <c r="K2174" s="3">
        <v>6.02</v>
      </c>
      <c r="L2174">
        <v>1</v>
      </c>
      <c r="M2174" s="3">
        <v>6.02</v>
      </c>
      <c r="N2174" s="1" t="s">
        <v>21</v>
      </c>
      <c r="O2174" s="1" t="s">
        <v>80</v>
      </c>
    </row>
    <row r="2175" spans="1:15" x14ac:dyDescent="0.3">
      <c r="A2175" s="1" t="s">
        <v>5664</v>
      </c>
      <c r="B2175" s="2">
        <v>45600</v>
      </c>
      <c r="C2175" s="1" t="s">
        <v>6667</v>
      </c>
      <c r="D2175" s="1" t="s">
        <v>54</v>
      </c>
      <c r="E2175">
        <v>2024</v>
      </c>
      <c r="F2175" s="1" t="s">
        <v>2710</v>
      </c>
      <c r="G2175" s="1" t="s">
        <v>2711</v>
      </c>
      <c r="H2175" s="1" t="s">
        <v>3054</v>
      </c>
      <c r="I2175" s="1" t="s">
        <v>3055</v>
      </c>
      <c r="J2175" s="1" t="s">
        <v>87</v>
      </c>
      <c r="K2175" s="3">
        <v>42.03</v>
      </c>
      <c r="L2175">
        <v>4</v>
      </c>
      <c r="M2175" s="3">
        <v>168.12</v>
      </c>
      <c r="N2175" s="1" t="s">
        <v>29</v>
      </c>
      <c r="O2175" s="1" t="s">
        <v>30</v>
      </c>
    </row>
    <row r="2176" spans="1:15" x14ac:dyDescent="0.3">
      <c r="A2176" s="1" t="s">
        <v>5665</v>
      </c>
      <c r="B2176" s="2">
        <v>45857</v>
      </c>
      <c r="C2176" s="1" t="s">
        <v>6673</v>
      </c>
      <c r="D2176" s="1" t="s">
        <v>32</v>
      </c>
      <c r="E2176">
        <v>2025</v>
      </c>
      <c r="F2176" s="1" t="s">
        <v>5666</v>
      </c>
      <c r="G2176" s="1" t="s">
        <v>5667</v>
      </c>
      <c r="H2176" s="1" t="s">
        <v>2003</v>
      </c>
      <c r="I2176" s="1" t="s">
        <v>2004</v>
      </c>
      <c r="J2176" s="1" t="s">
        <v>87</v>
      </c>
      <c r="K2176" s="3">
        <v>44.36</v>
      </c>
      <c r="L2176">
        <v>4</v>
      </c>
      <c r="M2176" s="3">
        <v>177.44</v>
      </c>
      <c r="N2176" s="1" t="s">
        <v>21</v>
      </c>
      <c r="O2176" s="1" t="s">
        <v>22</v>
      </c>
    </row>
    <row r="2177" spans="1:15" x14ac:dyDescent="0.3">
      <c r="A2177" s="1" t="s">
        <v>5668</v>
      </c>
      <c r="B2177" s="2">
        <v>45202</v>
      </c>
      <c r="C2177" s="1" t="s">
        <v>6671</v>
      </c>
      <c r="D2177" s="1" t="s">
        <v>133</v>
      </c>
      <c r="E2177">
        <v>2023</v>
      </c>
      <c r="F2177" s="1" t="s">
        <v>5669</v>
      </c>
      <c r="G2177" s="1" t="s">
        <v>5670</v>
      </c>
      <c r="H2177" s="1" t="s">
        <v>1050</v>
      </c>
      <c r="I2177" s="1" t="s">
        <v>1051</v>
      </c>
      <c r="J2177" s="1" t="s">
        <v>70</v>
      </c>
      <c r="K2177" s="3">
        <v>39.15</v>
      </c>
      <c r="L2177">
        <v>2</v>
      </c>
      <c r="M2177" s="3">
        <v>78.3</v>
      </c>
      <c r="N2177" s="1" t="s">
        <v>29</v>
      </c>
      <c r="O2177" s="1" t="s">
        <v>30</v>
      </c>
    </row>
    <row r="2178" spans="1:15" x14ac:dyDescent="0.3">
      <c r="A2178" s="1" t="s">
        <v>5671</v>
      </c>
      <c r="B2178" s="2">
        <v>44847</v>
      </c>
      <c r="C2178" s="1" t="s">
        <v>6672</v>
      </c>
      <c r="D2178" s="1" t="s">
        <v>133</v>
      </c>
      <c r="E2178">
        <v>2022</v>
      </c>
      <c r="F2178" s="1" t="s">
        <v>1830</v>
      </c>
      <c r="G2178" s="1" t="s">
        <v>4936</v>
      </c>
      <c r="H2178" s="1" t="s">
        <v>1959</v>
      </c>
      <c r="I2178" s="1" t="s">
        <v>1960</v>
      </c>
      <c r="J2178" s="1" t="s">
        <v>20</v>
      </c>
      <c r="K2178" s="3">
        <v>14.93</v>
      </c>
      <c r="L2178">
        <v>1</v>
      </c>
      <c r="M2178" s="3">
        <v>14.93</v>
      </c>
      <c r="N2178" s="1" t="s">
        <v>6669</v>
      </c>
      <c r="O2178" s="1" t="s">
        <v>22</v>
      </c>
    </row>
    <row r="2179" spans="1:15" x14ac:dyDescent="0.3">
      <c r="A2179" s="1" t="s">
        <v>5672</v>
      </c>
      <c r="B2179" s="2">
        <v>45571</v>
      </c>
      <c r="C2179" s="1" t="s">
        <v>6666</v>
      </c>
      <c r="D2179" s="1" t="s">
        <v>133</v>
      </c>
      <c r="E2179">
        <v>2024</v>
      </c>
      <c r="F2179" s="1" t="s">
        <v>2644</v>
      </c>
      <c r="G2179" s="1" t="s">
        <v>3169</v>
      </c>
      <c r="H2179" s="1" t="s">
        <v>683</v>
      </c>
      <c r="I2179" s="1" t="s">
        <v>684</v>
      </c>
      <c r="J2179" s="1" t="s">
        <v>87</v>
      </c>
      <c r="K2179" s="3">
        <v>19.149999999999999</v>
      </c>
      <c r="L2179">
        <v>4</v>
      </c>
      <c r="M2179" s="3">
        <v>76.599999999999994</v>
      </c>
      <c r="N2179" s="1" t="s">
        <v>6669</v>
      </c>
      <c r="O2179" s="1" t="s">
        <v>22</v>
      </c>
    </row>
    <row r="2180" spans="1:15" x14ac:dyDescent="0.3">
      <c r="A2180" s="1" t="s">
        <v>5673</v>
      </c>
      <c r="B2180" s="2">
        <v>45888</v>
      </c>
      <c r="C2180" s="1" t="s">
        <v>6671</v>
      </c>
      <c r="D2180" s="1" t="s">
        <v>90</v>
      </c>
      <c r="E2180">
        <v>2025</v>
      </c>
      <c r="F2180" s="1" t="s">
        <v>4611</v>
      </c>
      <c r="G2180" s="1" t="s">
        <v>4612</v>
      </c>
      <c r="H2180" s="1" t="s">
        <v>1158</v>
      </c>
      <c r="I2180" s="1" t="s">
        <v>2655</v>
      </c>
      <c r="J2180" s="1" t="s">
        <v>70</v>
      </c>
      <c r="K2180" s="3">
        <v>31.2</v>
      </c>
      <c r="L2180">
        <v>2</v>
      </c>
      <c r="M2180" s="3">
        <v>62.4</v>
      </c>
      <c r="N2180" s="1" t="s">
        <v>21</v>
      </c>
      <c r="O2180" s="1" t="s">
        <v>22</v>
      </c>
    </row>
    <row r="2181" spans="1:15" x14ac:dyDescent="0.3">
      <c r="A2181" s="1" t="s">
        <v>5674</v>
      </c>
      <c r="B2181" s="2">
        <v>45525</v>
      </c>
      <c r="C2181" s="1" t="s">
        <v>6670</v>
      </c>
      <c r="D2181" s="1" t="s">
        <v>90</v>
      </c>
      <c r="E2181">
        <v>2024</v>
      </c>
      <c r="F2181" s="1" t="s">
        <v>4813</v>
      </c>
      <c r="G2181" s="1" t="s">
        <v>5560</v>
      </c>
      <c r="H2181" s="1" t="s">
        <v>110</v>
      </c>
      <c r="I2181" s="1" t="s">
        <v>5675</v>
      </c>
      <c r="J2181" s="1" t="s">
        <v>70</v>
      </c>
      <c r="K2181" s="3">
        <v>15.42</v>
      </c>
      <c r="L2181">
        <v>4</v>
      </c>
      <c r="M2181" s="3">
        <v>61.68</v>
      </c>
      <c r="N2181" s="1" t="s">
        <v>6669</v>
      </c>
      <c r="O2181" s="1" t="s">
        <v>44</v>
      </c>
    </row>
    <row r="2182" spans="1:15" x14ac:dyDescent="0.3">
      <c r="A2182" s="1" t="s">
        <v>5676</v>
      </c>
      <c r="B2182" s="2">
        <v>45485</v>
      </c>
      <c r="C2182" s="1" t="s">
        <v>6668</v>
      </c>
      <c r="D2182" s="1" t="s">
        <v>32</v>
      </c>
      <c r="E2182">
        <v>2024</v>
      </c>
      <c r="F2182" s="1" t="s">
        <v>3262</v>
      </c>
      <c r="G2182" s="1" t="s">
        <v>5390</v>
      </c>
      <c r="H2182" s="1" t="s">
        <v>3834</v>
      </c>
      <c r="I2182" s="1" t="s">
        <v>3835</v>
      </c>
      <c r="J2182" s="1" t="s">
        <v>87</v>
      </c>
      <c r="K2182" s="3">
        <v>47.11</v>
      </c>
      <c r="L2182">
        <v>4</v>
      </c>
      <c r="M2182" s="3">
        <v>188.44</v>
      </c>
      <c r="N2182" s="1" t="s">
        <v>21</v>
      </c>
      <c r="O2182" s="1" t="s">
        <v>52</v>
      </c>
    </row>
    <row r="2183" spans="1:15" x14ac:dyDescent="0.3">
      <c r="A2183" s="1" t="s">
        <v>5677</v>
      </c>
      <c r="B2183" s="2">
        <v>45700</v>
      </c>
      <c r="C2183" s="1" t="s">
        <v>6670</v>
      </c>
      <c r="D2183" s="1" t="s">
        <v>39</v>
      </c>
      <c r="E2183">
        <v>2025</v>
      </c>
      <c r="F2183" s="1" t="s">
        <v>378</v>
      </c>
      <c r="G2183" s="1" t="s">
        <v>379</v>
      </c>
      <c r="H2183" s="1" t="s">
        <v>136</v>
      </c>
      <c r="I2183" s="1" t="s">
        <v>4426</v>
      </c>
      <c r="J2183" s="1" t="s">
        <v>20</v>
      </c>
      <c r="K2183" s="3">
        <v>40.549999999999997</v>
      </c>
      <c r="L2183">
        <v>2</v>
      </c>
      <c r="M2183" s="3">
        <v>81.099999999999994</v>
      </c>
      <c r="N2183" s="1" t="s">
        <v>6669</v>
      </c>
      <c r="O2183" s="1" t="s">
        <v>30</v>
      </c>
    </row>
    <row r="2184" spans="1:15" x14ac:dyDescent="0.3">
      <c r="A2184" s="1" t="s">
        <v>5678</v>
      </c>
      <c r="B2184" s="2">
        <v>44919</v>
      </c>
      <c r="C2184" s="1" t="s">
        <v>6673</v>
      </c>
      <c r="D2184" s="1" t="s">
        <v>107</v>
      </c>
      <c r="E2184">
        <v>2022</v>
      </c>
      <c r="F2184" s="1" t="s">
        <v>1680</v>
      </c>
      <c r="G2184" s="1" t="s">
        <v>1681</v>
      </c>
      <c r="H2184" s="1" t="s">
        <v>535</v>
      </c>
      <c r="I2184" s="1" t="s">
        <v>550</v>
      </c>
      <c r="J2184" s="1" t="s">
        <v>51</v>
      </c>
      <c r="K2184" s="3">
        <v>14.68</v>
      </c>
      <c r="L2184">
        <v>5</v>
      </c>
      <c r="M2184" s="3">
        <v>73.400000000000006</v>
      </c>
      <c r="N2184" s="1" t="s">
        <v>21</v>
      </c>
      <c r="O2184" s="1" t="s">
        <v>37</v>
      </c>
    </row>
    <row r="2185" spans="1:15" x14ac:dyDescent="0.3">
      <c r="A2185" s="1" t="s">
        <v>5679</v>
      </c>
      <c r="B2185" s="2">
        <v>44874</v>
      </c>
      <c r="C2185" s="1" t="s">
        <v>6670</v>
      </c>
      <c r="D2185" s="1" t="s">
        <v>54</v>
      </c>
      <c r="E2185">
        <v>2022</v>
      </c>
      <c r="F2185" s="1" t="s">
        <v>205</v>
      </c>
      <c r="G2185" s="1" t="s">
        <v>206</v>
      </c>
      <c r="H2185" s="1" t="s">
        <v>1282</v>
      </c>
      <c r="I2185" s="1" t="s">
        <v>2279</v>
      </c>
      <c r="J2185" s="1" t="s">
        <v>87</v>
      </c>
      <c r="K2185" s="3">
        <v>46.16</v>
      </c>
      <c r="L2185">
        <v>5</v>
      </c>
      <c r="M2185" s="3">
        <v>230.8</v>
      </c>
      <c r="N2185" s="1" t="s">
        <v>29</v>
      </c>
      <c r="O2185" s="1" t="s">
        <v>30</v>
      </c>
    </row>
    <row r="2186" spans="1:15" x14ac:dyDescent="0.3">
      <c r="A2186" s="1" t="s">
        <v>5680</v>
      </c>
      <c r="B2186" s="2">
        <v>45322</v>
      </c>
      <c r="C2186" s="1" t="s">
        <v>6670</v>
      </c>
      <c r="D2186" s="1" t="s">
        <v>210</v>
      </c>
      <c r="E2186">
        <v>2024</v>
      </c>
      <c r="F2186" s="1" t="s">
        <v>3358</v>
      </c>
      <c r="G2186" s="1" t="s">
        <v>3359</v>
      </c>
      <c r="H2186" s="1" t="s">
        <v>2079</v>
      </c>
      <c r="I2186" s="1" t="s">
        <v>4647</v>
      </c>
      <c r="J2186" s="1" t="s">
        <v>51</v>
      </c>
      <c r="K2186" s="3">
        <v>36.54</v>
      </c>
      <c r="L2186">
        <v>4</v>
      </c>
      <c r="M2186" s="3">
        <v>146.16</v>
      </c>
      <c r="N2186" s="1" t="s">
        <v>21</v>
      </c>
      <c r="O2186" s="1" t="s">
        <v>37</v>
      </c>
    </row>
    <row r="2187" spans="1:15" x14ac:dyDescent="0.3">
      <c r="A2187" s="1" t="s">
        <v>5681</v>
      </c>
      <c r="B2187" s="2">
        <v>45614</v>
      </c>
      <c r="C2187" s="1" t="s">
        <v>6667</v>
      </c>
      <c r="D2187" s="1" t="s">
        <v>54</v>
      </c>
      <c r="E2187">
        <v>2024</v>
      </c>
      <c r="F2187" s="1" t="s">
        <v>3632</v>
      </c>
      <c r="G2187" s="1" t="s">
        <v>5682</v>
      </c>
      <c r="H2187" s="1" t="s">
        <v>1990</v>
      </c>
      <c r="I2187" s="1" t="s">
        <v>3655</v>
      </c>
      <c r="J2187" s="1" t="s">
        <v>51</v>
      </c>
      <c r="K2187" s="3">
        <v>11.45</v>
      </c>
      <c r="L2187">
        <v>2</v>
      </c>
      <c r="M2187" s="3">
        <v>22.9</v>
      </c>
      <c r="N2187" s="1" t="s">
        <v>29</v>
      </c>
      <c r="O2187" s="1" t="s">
        <v>30</v>
      </c>
    </row>
    <row r="2188" spans="1:15" x14ac:dyDescent="0.3">
      <c r="A2188" s="1" t="s">
        <v>5683</v>
      </c>
      <c r="B2188" s="2">
        <v>44808</v>
      </c>
      <c r="C2188" s="1" t="s">
        <v>6666</v>
      </c>
      <c r="D2188" s="1" t="s">
        <v>60</v>
      </c>
      <c r="E2188">
        <v>2022</v>
      </c>
      <c r="F2188" s="1" t="s">
        <v>671</v>
      </c>
      <c r="G2188" s="1" t="s">
        <v>672</v>
      </c>
      <c r="H2188" s="1" t="s">
        <v>752</v>
      </c>
      <c r="I2188" s="1" t="s">
        <v>1838</v>
      </c>
      <c r="J2188" s="1" t="s">
        <v>20</v>
      </c>
      <c r="K2188" s="3">
        <v>26.03</v>
      </c>
      <c r="L2188">
        <v>1</v>
      </c>
      <c r="M2188" s="3">
        <v>26.03</v>
      </c>
      <c r="N2188" s="1" t="s">
        <v>29</v>
      </c>
      <c r="O2188" s="1" t="s">
        <v>37</v>
      </c>
    </row>
    <row r="2189" spans="1:15" x14ac:dyDescent="0.3">
      <c r="A2189" s="1" t="s">
        <v>5684</v>
      </c>
      <c r="B2189" s="2">
        <v>44941</v>
      </c>
      <c r="C2189" s="1" t="s">
        <v>6666</v>
      </c>
      <c r="D2189" s="1" t="s">
        <v>210</v>
      </c>
      <c r="E2189">
        <v>2023</v>
      </c>
      <c r="F2189" s="1" t="s">
        <v>3490</v>
      </c>
      <c r="G2189" s="1" t="s">
        <v>4040</v>
      </c>
      <c r="H2189" s="1" t="s">
        <v>851</v>
      </c>
      <c r="I2189" s="1" t="s">
        <v>3928</v>
      </c>
      <c r="J2189" s="1" t="s">
        <v>20</v>
      </c>
      <c r="K2189" s="3">
        <v>32.880000000000003</v>
      </c>
      <c r="L2189">
        <v>1</v>
      </c>
      <c r="M2189" s="3">
        <v>32.880000000000003</v>
      </c>
      <c r="N2189" s="1" t="s">
        <v>6669</v>
      </c>
      <c r="O2189" s="1" t="s">
        <v>30</v>
      </c>
    </row>
    <row r="2190" spans="1:15" x14ac:dyDescent="0.3">
      <c r="A2190" s="1" t="s">
        <v>5685</v>
      </c>
      <c r="B2190" s="2">
        <v>45037</v>
      </c>
      <c r="C2190" s="1" t="s">
        <v>6668</v>
      </c>
      <c r="D2190" s="1" t="s">
        <v>82</v>
      </c>
      <c r="E2190">
        <v>2023</v>
      </c>
      <c r="F2190" s="1" t="s">
        <v>1998</v>
      </c>
      <c r="G2190" s="1" t="s">
        <v>1999</v>
      </c>
      <c r="H2190" s="1" t="s">
        <v>4148</v>
      </c>
      <c r="I2190" s="1" t="s">
        <v>5686</v>
      </c>
      <c r="J2190" s="1" t="s">
        <v>51</v>
      </c>
      <c r="K2190" s="3">
        <v>5.77</v>
      </c>
      <c r="L2190">
        <v>4</v>
      </c>
      <c r="M2190" s="3">
        <v>23.08</v>
      </c>
      <c r="N2190" s="1" t="s">
        <v>6669</v>
      </c>
      <c r="O2190" s="1" t="s">
        <v>30</v>
      </c>
    </row>
    <row r="2191" spans="1:15" x14ac:dyDescent="0.3">
      <c r="A2191" s="1" t="s">
        <v>5687</v>
      </c>
      <c r="B2191" s="2">
        <v>44849</v>
      </c>
      <c r="C2191" s="1" t="s">
        <v>6673</v>
      </c>
      <c r="D2191" s="1" t="s">
        <v>133</v>
      </c>
      <c r="E2191">
        <v>2022</v>
      </c>
      <c r="F2191" s="1" t="s">
        <v>265</v>
      </c>
      <c r="G2191" s="1" t="s">
        <v>266</v>
      </c>
      <c r="H2191" s="1" t="s">
        <v>707</v>
      </c>
      <c r="I2191" s="1" t="s">
        <v>708</v>
      </c>
      <c r="J2191" s="1" t="s">
        <v>20</v>
      </c>
      <c r="K2191" s="3">
        <v>11.7</v>
      </c>
      <c r="L2191">
        <v>5</v>
      </c>
      <c r="M2191" s="3">
        <v>58.5</v>
      </c>
      <c r="N2191" s="1" t="s">
        <v>6669</v>
      </c>
      <c r="O2191" s="1" t="s">
        <v>44</v>
      </c>
    </row>
    <row r="2192" spans="1:15" x14ac:dyDescent="0.3">
      <c r="A2192" s="1" t="s">
        <v>5688</v>
      </c>
      <c r="B2192" s="2">
        <v>44990</v>
      </c>
      <c r="C2192" s="1" t="s">
        <v>6666</v>
      </c>
      <c r="D2192" s="1" t="s">
        <v>15</v>
      </c>
      <c r="E2192">
        <v>2023</v>
      </c>
      <c r="F2192" s="1" t="s">
        <v>3493</v>
      </c>
      <c r="G2192" s="1" t="s">
        <v>3732</v>
      </c>
      <c r="H2192" s="1" t="s">
        <v>3562</v>
      </c>
      <c r="I2192" s="1" t="s">
        <v>3563</v>
      </c>
      <c r="J2192" s="1" t="s">
        <v>20</v>
      </c>
      <c r="K2192" s="3">
        <v>45.1</v>
      </c>
      <c r="L2192">
        <v>4</v>
      </c>
      <c r="M2192" s="3">
        <v>180.4</v>
      </c>
      <c r="N2192" s="1" t="s">
        <v>21</v>
      </c>
      <c r="O2192" s="1" t="s">
        <v>22</v>
      </c>
    </row>
    <row r="2193" spans="1:15" x14ac:dyDescent="0.3">
      <c r="A2193" s="1" t="s">
        <v>5689</v>
      </c>
      <c r="B2193" s="2">
        <v>45095</v>
      </c>
      <c r="C2193" s="1" t="s">
        <v>6666</v>
      </c>
      <c r="D2193" s="1" t="s">
        <v>24</v>
      </c>
      <c r="E2193">
        <v>2023</v>
      </c>
      <c r="F2193" s="1" t="s">
        <v>1914</v>
      </c>
      <c r="G2193" s="1" t="s">
        <v>3141</v>
      </c>
      <c r="H2193" s="1" t="s">
        <v>2393</v>
      </c>
      <c r="I2193" s="1" t="s">
        <v>2394</v>
      </c>
      <c r="J2193" s="1" t="s">
        <v>51</v>
      </c>
      <c r="K2193" s="3">
        <v>49.18</v>
      </c>
      <c r="L2193">
        <v>3</v>
      </c>
      <c r="M2193" s="3">
        <v>147.54</v>
      </c>
      <c r="N2193" s="1" t="s">
        <v>21</v>
      </c>
      <c r="O2193" s="1" t="s">
        <v>37</v>
      </c>
    </row>
    <row r="2194" spans="1:15" x14ac:dyDescent="0.3">
      <c r="A2194" s="1" t="s">
        <v>5690</v>
      </c>
      <c r="B2194" s="2">
        <v>45582</v>
      </c>
      <c r="C2194" s="1" t="s">
        <v>6672</v>
      </c>
      <c r="D2194" s="1" t="s">
        <v>133</v>
      </c>
      <c r="E2194">
        <v>2024</v>
      </c>
      <c r="F2194" s="1" t="s">
        <v>4663</v>
      </c>
      <c r="G2194" s="1" t="s">
        <v>4664</v>
      </c>
      <c r="H2194" s="1" t="s">
        <v>891</v>
      </c>
      <c r="I2194" s="1" t="s">
        <v>892</v>
      </c>
      <c r="J2194" s="1" t="s">
        <v>70</v>
      </c>
      <c r="K2194" s="3">
        <v>10.14</v>
      </c>
      <c r="L2194">
        <v>3</v>
      </c>
      <c r="M2194" s="3">
        <v>30.42</v>
      </c>
      <c r="N2194" s="1" t="s">
        <v>6669</v>
      </c>
      <c r="O2194" s="1" t="s">
        <v>37</v>
      </c>
    </row>
    <row r="2195" spans="1:15" x14ac:dyDescent="0.3">
      <c r="A2195" s="1" t="s">
        <v>5691</v>
      </c>
      <c r="B2195" s="2">
        <v>45569</v>
      </c>
      <c r="C2195" s="1" t="s">
        <v>6668</v>
      </c>
      <c r="D2195" s="1" t="s">
        <v>133</v>
      </c>
      <c r="E2195">
        <v>2024</v>
      </c>
      <c r="F2195" s="1" t="s">
        <v>5692</v>
      </c>
      <c r="G2195" s="1" t="s">
        <v>5693</v>
      </c>
      <c r="H2195" s="1" t="s">
        <v>85</v>
      </c>
      <c r="I2195" s="1" t="s">
        <v>5694</v>
      </c>
      <c r="J2195" s="1" t="s">
        <v>87</v>
      </c>
      <c r="K2195" s="3">
        <v>43.11</v>
      </c>
      <c r="L2195">
        <v>2</v>
      </c>
      <c r="M2195" s="3">
        <v>86.22</v>
      </c>
      <c r="N2195" s="1" t="s">
        <v>21</v>
      </c>
      <c r="O2195" s="1" t="s">
        <v>52</v>
      </c>
    </row>
    <row r="2196" spans="1:15" x14ac:dyDescent="0.3">
      <c r="A2196" s="1" t="s">
        <v>5695</v>
      </c>
      <c r="B2196" s="2">
        <v>45333</v>
      </c>
      <c r="C2196" s="1" t="s">
        <v>6666</v>
      </c>
      <c r="D2196" s="1" t="s">
        <v>39</v>
      </c>
      <c r="E2196">
        <v>2024</v>
      </c>
      <c r="F2196" s="1" t="s">
        <v>4294</v>
      </c>
      <c r="G2196" s="1" t="s">
        <v>4295</v>
      </c>
      <c r="H2196" s="1" t="s">
        <v>3044</v>
      </c>
      <c r="I2196" s="1" t="s">
        <v>3045</v>
      </c>
      <c r="J2196" s="1" t="s">
        <v>20</v>
      </c>
      <c r="K2196" s="3">
        <v>30.62</v>
      </c>
      <c r="L2196">
        <v>4</v>
      </c>
      <c r="M2196" s="3">
        <v>122.48</v>
      </c>
      <c r="N2196" s="1" t="s">
        <v>6669</v>
      </c>
      <c r="O2196" s="1" t="s">
        <v>30</v>
      </c>
    </row>
    <row r="2197" spans="1:15" x14ac:dyDescent="0.3">
      <c r="A2197" s="1" t="s">
        <v>5696</v>
      </c>
      <c r="B2197" s="2">
        <v>45066</v>
      </c>
      <c r="C2197" s="1" t="s">
        <v>6673</v>
      </c>
      <c r="D2197" s="1" t="s">
        <v>46</v>
      </c>
      <c r="E2197">
        <v>2023</v>
      </c>
      <c r="F2197" s="1" t="s">
        <v>982</v>
      </c>
      <c r="G2197" s="1" t="s">
        <v>3013</v>
      </c>
      <c r="H2197" s="1" t="s">
        <v>4914</v>
      </c>
      <c r="I2197" s="1" t="s">
        <v>4915</v>
      </c>
      <c r="J2197" s="1" t="s">
        <v>20</v>
      </c>
      <c r="K2197" s="3">
        <v>23.52</v>
      </c>
      <c r="L2197">
        <v>2</v>
      </c>
      <c r="M2197" s="3">
        <v>47.04</v>
      </c>
      <c r="N2197" s="1" t="s">
        <v>29</v>
      </c>
      <c r="O2197" s="1" t="s">
        <v>30</v>
      </c>
    </row>
    <row r="2198" spans="1:15" x14ac:dyDescent="0.3">
      <c r="A2198" s="1" t="s">
        <v>5697</v>
      </c>
      <c r="B2198" s="2">
        <v>44833</v>
      </c>
      <c r="C2198" s="1" t="s">
        <v>6672</v>
      </c>
      <c r="D2198" s="1" t="s">
        <v>60</v>
      </c>
      <c r="E2198">
        <v>2022</v>
      </c>
      <c r="F2198" s="1" t="s">
        <v>91</v>
      </c>
      <c r="G2198" s="1" t="s">
        <v>92</v>
      </c>
      <c r="H2198" s="1" t="s">
        <v>3878</v>
      </c>
      <c r="I2198" s="1" t="s">
        <v>3879</v>
      </c>
      <c r="J2198" s="1" t="s">
        <v>70</v>
      </c>
      <c r="K2198" s="3">
        <v>16.86</v>
      </c>
      <c r="L2198">
        <v>2</v>
      </c>
      <c r="M2198" s="3">
        <v>33.72</v>
      </c>
      <c r="N2198" s="1" t="s">
        <v>21</v>
      </c>
      <c r="O2198" s="1" t="s">
        <v>30</v>
      </c>
    </row>
    <row r="2199" spans="1:15" x14ac:dyDescent="0.3">
      <c r="A2199" s="1" t="s">
        <v>5698</v>
      </c>
      <c r="B2199" s="2">
        <v>45023</v>
      </c>
      <c r="C2199" s="1" t="s">
        <v>6668</v>
      </c>
      <c r="D2199" s="1" t="s">
        <v>82</v>
      </c>
      <c r="E2199">
        <v>2023</v>
      </c>
      <c r="F2199" s="1" t="s">
        <v>2782</v>
      </c>
      <c r="G2199" s="1" t="s">
        <v>2783</v>
      </c>
      <c r="H2199" s="1" t="s">
        <v>979</v>
      </c>
      <c r="I2199" s="1" t="s">
        <v>2299</v>
      </c>
      <c r="J2199" s="1" t="s">
        <v>20</v>
      </c>
      <c r="K2199" s="3">
        <v>29.79</v>
      </c>
      <c r="L2199">
        <v>1</v>
      </c>
      <c r="M2199" s="3">
        <v>29.79</v>
      </c>
      <c r="N2199" s="1" t="s">
        <v>6669</v>
      </c>
      <c r="O2199" s="1" t="s">
        <v>30</v>
      </c>
    </row>
    <row r="2200" spans="1:15" x14ac:dyDescent="0.3">
      <c r="A2200" s="1" t="s">
        <v>5699</v>
      </c>
      <c r="B2200" s="2">
        <v>45874</v>
      </c>
      <c r="C2200" s="1" t="s">
        <v>6671</v>
      </c>
      <c r="D2200" s="1" t="s">
        <v>90</v>
      </c>
      <c r="E2200">
        <v>2025</v>
      </c>
      <c r="F2200" s="1" t="s">
        <v>1683</v>
      </c>
      <c r="G2200" s="1" t="s">
        <v>1684</v>
      </c>
      <c r="H2200" s="1" t="s">
        <v>115</v>
      </c>
      <c r="I2200" s="1" t="s">
        <v>116</v>
      </c>
      <c r="J2200" s="1" t="s">
        <v>20</v>
      </c>
      <c r="K2200" s="3">
        <v>43.2</v>
      </c>
      <c r="L2200">
        <v>5</v>
      </c>
      <c r="M2200" s="3">
        <v>216</v>
      </c>
      <c r="N2200" s="1" t="s">
        <v>21</v>
      </c>
      <c r="O2200" s="1" t="s">
        <v>44</v>
      </c>
    </row>
    <row r="2201" spans="1:15" x14ac:dyDescent="0.3">
      <c r="A2201" s="1" t="s">
        <v>5700</v>
      </c>
      <c r="B2201" s="2">
        <v>45669</v>
      </c>
      <c r="C2201" s="1" t="s">
        <v>6666</v>
      </c>
      <c r="D2201" s="1" t="s">
        <v>210</v>
      </c>
      <c r="E2201">
        <v>2025</v>
      </c>
      <c r="F2201" s="1" t="s">
        <v>250</v>
      </c>
      <c r="G2201" s="1" t="s">
        <v>251</v>
      </c>
      <c r="H2201" s="1" t="s">
        <v>816</v>
      </c>
      <c r="I2201" s="1" t="s">
        <v>4644</v>
      </c>
      <c r="J2201" s="1" t="s">
        <v>70</v>
      </c>
      <c r="K2201" s="3">
        <v>7.39</v>
      </c>
      <c r="L2201">
        <v>2</v>
      </c>
      <c r="M2201" s="3">
        <v>14.78</v>
      </c>
      <c r="N2201" s="1" t="s">
        <v>6669</v>
      </c>
      <c r="O2201" s="1" t="s">
        <v>80</v>
      </c>
    </row>
    <row r="2202" spans="1:15" x14ac:dyDescent="0.3">
      <c r="A2202" s="1" t="s">
        <v>5701</v>
      </c>
      <c r="B2202" s="2">
        <v>45701</v>
      </c>
      <c r="C2202" s="1" t="s">
        <v>6672</v>
      </c>
      <c r="D2202" s="1" t="s">
        <v>39</v>
      </c>
      <c r="E2202">
        <v>2025</v>
      </c>
      <c r="F2202" s="1" t="s">
        <v>205</v>
      </c>
      <c r="G2202" s="1" t="s">
        <v>2188</v>
      </c>
      <c r="H2202" s="1" t="s">
        <v>1665</v>
      </c>
      <c r="I2202" s="1" t="s">
        <v>3737</v>
      </c>
      <c r="J2202" s="1" t="s">
        <v>20</v>
      </c>
      <c r="K2202" s="3">
        <v>42.92</v>
      </c>
      <c r="L2202">
        <v>1</v>
      </c>
      <c r="M2202" s="3">
        <v>42.92</v>
      </c>
      <c r="N2202" s="1" t="s">
        <v>21</v>
      </c>
      <c r="O2202" s="1" t="s">
        <v>193</v>
      </c>
    </row>
    <row r="2203" spans="1:15" x14ac:dyDescent="0.3">
      <c r="A2203" s="1" t="s">
        <v>5702</v>
      </c>
      <c r="B2203" s="2">
        <v>45634</v>
      </c>
      <c r="C2203" s="1" t="s">
        <v>6666</v>
      </c>
      <c r="D2203" s="1" t="s">
        <v>107</v>
      </c>
      <c r="E2203">
        <v>2024</v>
      </c>
      <c r="F2203" s="1" t="s">
        <v>3353</v>
      </c>
      <c r="G2203" s="1" t="s">
        <v>3354</v>
      </c>
      <c r="H2203" s="1" t="s">
        <v>468</v>
      </c>
      <c r="I2203" s="1" t="s">
        <v>1801</v>
      </c>
      <c r="J2203" s="1" t="s">
        <v>51</v>
      </c>
      <c r="K2203" s="3">
        <v>14.78</v>
      </c>
      <c r="L2203">
        <v>3</v>
      </c>
      <c r="M2203" s="3">
        <v>44.34</v>
      </c>
      <c r="N2203" s="1" t="s">
        <v>21</v>
      </c>
      <c r="O2203" s="1" t="s">
        <v>193</v>
      </c>
    </row>
    <row r="2204" spans="1:15" x14ac:dyDescent="0.3">
      <c r="A2204" s="1" t="s">
        <v>5703</v>
      </c>
      <c r="B2204" s="2">
        <v>44981</v>
      </c>
      <c r="C2204" s="1" t="s">
        <v>6668</v>
      </c>
      <c r="D2204" s="1" t="s">
        <v>39</v>
      </c>
      <c r="E2204">
        <v>2023</v>
      </c>
      <c r="F2204" s="1" t="s">
        <v>1043</v>
      </c>
      <c r="G2204" s="1" t="s">
        <v>2348</v>
      </c>
      <c r="H2204" s="1" t="s">
        <v>5148</v>
      </c>
      <c r="I2204" s="1" t="s">
        <v>5309</v>
      </c>
      <c r="J2204" s="1" t="s">
        <v>51</v>
      </c>
      <c r="K2204" s="3">
        <v>47.56</v>
      </c>
      <c r="L2204">
        <v>4</v>
      </c>
      <c r="M2204" s="3">
        <v>190.24</v>
      </c>
      <c r="N2204" s="1" t="s">
        <v>29</v>
      </c>
      <c r="O2204" s="1" t="s">
        <v>22</v>
      </c>
    </row>
    <row r="2205" spans="1:15" x14ac:dyDescent="0.3">
      <c r="A2205" s="1" t="s">
        <v>5704</v>
      </c>
      <c r="B2205" s="2">
        <v>45006</v>
      </c>
      <c r="C2205" s="1" t="s">
        <v>6671</v>
      </c>
      <c r="D2205" s="1" t="s">
        <v>15</v>
      </c>
      <c r="E2205">
        <v>2023</v>
      </c>
      <c r="F2205" s="1" t="s">
        <v>4143</v>
      </c>
      <c r="G2205" s="1" t="s">
        <v>4144</v>
      </c>
      <c r="H2205" s="1" t="s">
        <v>1825</v>
      </c>
      <c r="I2205" s="1" t="s">
        <v>4358</v>
      </c>
      <c r="J2205" s="1" t="s">
        <v>20</v>
      </c>
      <c r="K2205" s="3">
        <v>41.38</v>
      </c>
      <c r="L2205">
        <v>5</v>
      </c>
      <c r="M2205" s="3">
        <v>206.9</v>
      </c>
      <c r="N2205" s="1" t="s">
        <v>21</v>
      </c>
      <c r="O2205" s="1" t="s">
        <v>193</v>
      </c>
    </row>
    <row r="2206" spans="1:15" x14ac:dyDescent="0.3">
      <c r="A2206" s="1" t="s">
        <v>5705</v>
      </c>
      <c r="B2206" s="2">
        <v>45330</v>
      </c>
      <c r="C2206" s="1" t="s">
        <v>6672</v>
      </c>
      <c r="D2206" s="1" t="s">
        <v>39</v>
      </c>
      <c r="E2206">
        <v>2024</v>
      </c>
      <c r="F2206" s="1" t="s">
        <v>250</v>
      </c>
      <c r="G2206" s="1" t="s">
        <v>251</v>
      </c>
      <c r="H2206" s="1" t="s">
        <v>5547</v>
      </c>
      <c r="I2206" s="1" t="s">
        <v>5548</v>
      </c>
      <c r="J2206" s="1" t="s">
        <v>70</v>
      </c>
      <c r="K2206" s="3">
        <v>42.61</v>
      </c>
      <c r="L2206">
        <v>4</v>
      </c>
      <c r="M2206" s="3">
        <v>170.44</v>
      </c>
      <c r="N2206" s="1" t="s">
        <v>6669</v>
      </c>
      <c r="O2206" s="1" t="s">
        <v>37</v>
      </c>
    </row>
    <row r="2207" spans="1:15" x14ac:dyDescent="0.3">
      <c r="A2207" s="1" t="s">
        <v>5706</v>
      </c>
      <c r="B2207" s="2">
        <v>45482</v>
      </c>
      <c r="C2207" s="1" t="s">
        <v>6671</v>
      </c>
      <c r="D2207" s="1" t="s">
        <v>32</v>
      </c>
      <c r="E2207">
        <v>2024</v>
      </c>
      <c r="F2207" s="1" t="s">
        <v>992</v>
      </c>
      <c r="G2207" s="1" t="s">
        <v>5707</v>
      </c>
      <c r="H2207" s="1" t="s">
        <v>5708</v>
      </c>
      <c r="I2207" s="1" t="s">
        <v>5709</v>
      </c>
      <c r="J2207" s="1" t="s">
        <v>20</v>
      </c>
      <c r="K2207" s="3">
        <v>22.24</v>
      </c>
      <c r="L2207">
        <v>4</v>
      </c>
      <c r="M2207" s="3">
        <v>88.96</v>
      </c>
      <c r="N2207" s="1" t="s">
        <v>6669</v>
      </c>
      <c r="O2207" s="1" t="s">
        <v>22</v>
      </c>
    </row>
    <row r="2208" spans="1:15" x14ac:dyDescent="0.3">
      <c r="A2208" s="1" t="s">
        <v>5710</v>
      </c>
      <c r="B2208" s="2">
        <v>45445</v>
      </c>
      <c r="C2208" s="1" t="s">
        <v>6666</v>
      </c>
      <c r="D2208" s="1" t="s">
        <v>24</v>
      </c>
      <c r="E2208">
        <v>2024</v>
      </c>
      <c r="F2208" s="1" t="s">
        <v>4594</v>
      </c>
      <c r="G2208" s="1" t="s">
        <v>4595</v>
      </c>
      <c r="H2208" s="1" t="s">
        <v>2579</v>
      </c>
      <c r="I2208" s="1" t="s">
        <v>4839</v>
      </c>
      <c r="J2208" s="1" t="s">
        <v>87</v>
      </c>
      <c r="K2208" s="3">
        <v>9.3800000000000008</v>
      </c>
      <c r="L2208">
        <v>1</v>
      </c>
      <c r="M2208" s="3">
        <v>9.3800000000000008</v>
      </c>
      <c r="N2208" s="1" t="s">
        <v>88</v>
      </c>
      <c r="O2208" s="1" t="s">
        <v>193</v>
      </c>
    </row>
    <row r="2209" spans="1:15" x14ac:dyDescent="0.3">
      <c r="A2209" s="1" t="s">
        <v>5711</v>
      </c>
      <c r="B2209" s="2">
        <v>44961</v>
      </c>
      <c r="C2209" s="1" t="s">
        <v>6673</v>
      </c>
      <c r="D2209" s="1" t="s">
        <v>39</v>
      </c>
      <c r="E2209">
        <v>2023</v>
      </c>
      <c r="F2209" s="1" t="s">
        <v>2406</v>
      </c>
      <c r="G2209" s="1" t="s">
        <v>2407</v>
      </c>
      <c r="H2209" s="1" t="s">
        <v>2070</v>
      </c>
      <c r="I2209" s="1" t="s">
        <v>4994</v>
      </c>
      <c r="J2209" s="1" t="s">
        <v>70</v>
      </c>
      <c r="K2209" s="3">
        <v>35.4</v>
      </c>
      <c r="L2209">
        <v>5</v>
      </c>
      <c r="M2209" s="3">
        <v>177</v>
      </c>
      <c r="N2209" s="1" t="s">
        <v>21</v>
      </c>
      <c r="O2209" s="1" t="s">
        <v>37</v>
      </c>
    </row>
    <row r="2210" spans="1:15" x14ac:dyDescent="0.3">
      <c r="A2210" s="1" t="s">
        <v>5712</v>
      </c>
      <c r="B2210" s="2">
        <v>44880</v>
      </c>
      <c r="C2210" s="1" t="s">
        <v>6671</v>
      </c>
      <c r="D2210" s="1" t="s">
        <v>54</v>
      </c>
      <c r="E2210">
        <v>2022</v>
      </c>
      <c r="F2210" s="1" t="s">
        <v>2022</v>
      </c>
      <c r="G2210" s="1" t="s">
        <v>2023</v>
      </c>
      <c r="H2210" s="1" t="s">
        <v>223</v>
      </c>
      <c r="I2210" s="1" t="s">
        <v>224</v>
      </c>
      <c r="J2210" s="1" t="s">
        <v>20</v>
      </c>
      <c r="K2210" s="3">
        <v>27.72</v>
      </c>
      <c r="L2210">
        <v>4</v>
      </c>
      <c r="M2210" s="3">
        <v>110.88</v>
      </c>
      <c r="N2210" s="1" t="s">
        <v>6669</v>
      </c>
      <c r="O2210" s="1" t="s">
        <v>44</v>
      </c>
    </row>
    <row r="2211" spans="1:15" x14ac:dyDescent="0.3">
      <c r="A2211" s="1" t="s">
        <v>5713</v>
      </c>
      <c r="B2211" s="2">
        <v>45154</v>
      </c>
      <c r="C2211" s="1" t="s">
        <v>6670</v>
      </c>
      <c r="D2211" s="1" t="s">
        <v>90</v>
      </c>
      <c r="E2211">
        <v>2023</v>
      </c>
      <c r="F2211" s="1" t="s">
        <v>2542</v>
      </c>
      <c r="G2211" s="1" t="s">
        <v>5714</v>
      </c>
      <c r="H2211" s="1" t="s">
        <v>2202</v>
      </c>
      <c r="I2211" s="1" t="s">
        <v>2203</v>
      </c>
      <c r="J2211" s="1" t="s">
        <v>20</v>
      </c>
      <c r="K2211" s="3">
        <v>22.28</v>
      </c>
      <c r="L2211">
        <v>5</v>
      </c>
      <c r="M2211" s="3">
        <v>111.4</v>
      </c>
      <c r="N2211" s="1" t="s">
        <v>6669</v>
      </c>
      <c r="O2211" s="1" t="s">
        <v>52</v>
      </c>
    </row>
    <row r="2212" spans="1:15" x14ac:dyDescent="0.3">
      <c r="A2212" s="1" t="s">
        <v>5715</v>
      </c>
      <c r="B2212" s="2">
        <v>45828</v>
      </c>
      <c r="C2212" s="1" t="s">
        <v>6668</v>
      </c>
      <c r="D2212" s="1" t="s">
        <v>24</v>
      </c>
      <c r="E2212">
        <v>2025</v>
      </c>
      <c r="F2212" s="1" t="s">
        <v>149</v>
      </c>
      <c r="G2212" s="1" t="s">
        <v>150</v>
      </c>
      <c r="H2212" s="1" t="s">
        <v>2913</v>
      </c>
      <c r="I2212" s="1" t="s">
        <v>2914</v>
      </c>
      <c r="J2212" s="1" t="s">
        <v>70</v>
      </c>
      <c r="K2212" s="3">
        <v>42.47</v>
      </c>
      <c r="L2212">
        <v>4</v>
      </c>
      <c r="M2212" s="3">
        <v>169.88</v>
      </c>
      <c r="N2212" s="1" t="s">
        <v>29</v>
      </c>
      <c r="O2212" s="1" t="s">
        <v>37</v>
      </c>
    </row>
    <row r="2213" spans="1:15" x14ac:dyDescent="0.3">
      <c r="A2213" s="1" t="s">
        <v>5716</v>
      </c>
      <c r="B2213" s="2">
        <v>44868</v>
      </c>
      <c r="C2213" s="1" t="s">
        <v>6672</v>
      </c>
      <c r="D2213" s="1" t="s">
        <v>54</v>
      </c>
      <c r="E2213">
        <v>2022</v>
      </c>
      <c r="F2213" s="1" t="s">
        <v>2327</v>
      </c>
      <c r="G2213" s="1" t="s">
        <v>2328</v>
      </c>
      <c r="H2213" s="1" t="s">
        <v>2003</v>
      </c>
      <c r="I2213" s="1" t="s">
        <v>2004</v>
      </c>
      <c r="J2213" s="1" t="s">
        <v>87</v>
      </c>
      <c r="K2213" s="3">
        <v>54.52</v>
      </c>
      <c r="L2213">
        <v>2</v>
      </c>
      <c r="M2213" s="3">
        <v>109.04</v>
      </c>
      <c r="N2213" s="1" t="s">
        <v>21</v>
      </c>
      <c r="O2213" s="1" t="s">
        <v>37</v>
      </c>
    </row>
    <row r="2214" spans="1:15" x14ac:dyDescent="0.3">
      <c r="A2214" s="1" t="s">
        <v>5717</v>
      </c>
      <c r="B2214" s="2">
        <v>44862</v>
      </c>
      <c r="C2214" s="1" t="s">
        <v>6668</v>
      </c>
      <c r="D2214" s="1" t="s">
        <v>133</v>
      </c>
      <c r="E2214">
        <v>2022</v>
      </c>
      <c r="F2214" s="1" t="s">
        <v>2688</v>
      </c>
      <c r="G2214" s="1" t="s">
        <v>2689</v>
      </c>
      <c r="H2214" s="1" t="s">
        <v>2504</v>
      </c>
      <c r="I2214" s="1" t="s">
        <v>2505</v>
      </c>
      <c r="J2214" s="1" t="s">
        <v>70</v>
      </c>
      <c r="K2214" s="3">
        <v>22.05</v>
      </c>
      <c r="L2214">
        <v>2</v>
      </c>
      <c r="M2214" s="3">
        <v>44.1</v>
      </c>
      <c r="N2214" s="1" t="s">
        <v>21</v>
      </c>
      <c r="O2214" s="1" t="s">
        <v>80</v>
      </c>
    </row>
    <row r="2215" spans="1:15" x14ac:dyDescent="0.3">
      <c r="A2215" s="1" t="s">
        <v>5718</v>
      </c>
      <c r="B2215" s="2">
        <v>44987</v>
      </c>
      <c r="C2215" s="1" t="s">
        <v>6672</v>
      </c>
      <c r="D2215" s="1" t="s">
        <v>15</v>
      </c>
      <c r="E2215">
        <v>2023</v>
      </c>
      <c r="F2215" s="1" t="s">
        <v>2146</v>
      </c>
      <c r="G2215" s="1" t="s">
        <v>2147</v>
      </c>
      <c r="H2215" s="1" t="s">
        <v>5483</v>
      </c>
      <c r="I2215" s="1" t="s">
        <v>5484</v>
      </c>
      <c r="J2215" s="1" t="s">
        <v>51</v>
      </c>
      <c r="K2215" s="3">
        <v>30.12</v>
      </c>
      <c r="L2215">
        <v>4</v>
      </c>
      <c r="M2215" s="3">
        <v>120.48</v>
      </c>
      <c r="N2215" s="1" t="s">
        <v>88</v>
      </c>
      <c r="O2215" s="1" t="s">
        <v>22</v>
      </c>
    </row>
    <row r="2216" spans="1:15" x14ac:dyDescent="0.3">
      <c r="A2216" s="1" t="s">
        <v>5719</v>
      </c>
      <c r="B2216" s="2">
        <v>45343</v>
      </c>
      <c r="C2216" s="1" t="s">
        <v>6670</v>
      </c>
      <c r="D2216" s="1" t="s">
        <v>39</v>
      </c>
      <c r="E2216">
        <v>2024</v>
      </c>
      <c r="F2216" s="1" t="s">
        <v>495</v>
      </c>
      <c r="G2216" s="1" t="s">
        <v>3589</v>
      </c>
      <c r="H2216" s="1" t="s">
        <v>297</v>
      </c>
      <c r="I2216" s="1" t="s">
        <v>298</v>
      </c>
      <c r="J2216" s="1" t="s">
        <v>51</v>
      </c>
      <c r="K2216" s="3">
        <v>39.32</v>
      </c>
      <c r="L2216">
        <v>1</v>
      </c>
      <c r="M2216" s="3">
        <v>39.32</v>
      </c>
      <c r="N2216" s="1" t="s">
        <v>6669</v>
      </c>
      <c r="O2216" s="1" t="s">
        <v>37</v>
      </c>
    </row>
    <row r="2217" spans="1:15" x14ac:dyDescent="0.3">
      <c r="A2217" s="1" t="s">
        <v>5720</v>
      </c>
      <c r="B2217" s="2">
        <v>45650</v>
      </c>
      <c r="C2217" s="1" t="s">
        <v>6671</v>
      </c>
      <c r="D2217" s="1" t="s">
        <v>107</v>
      </c>
      <c r="E2217">
        <v>2024</v>
      </c>
      <c r="F2217" s="1" t="s">
        <v>169</v>
      </c>
      <c r="G2217" s="1" t="s">
        <v>507</v>
      </c>
      <c r="H2217" s="1" t="s">
        <v>821</v>
      </c>
      <c r="I2217" s="1" t="s">
        <v>5721</v>
      </c>
      <c r="J2217" s="1" t="s">
        <v>70</v>
      </c>
      <c r="K2217" s="3">
        <v>22.37</v>
      </c>
      <c r="L2217">
        <v>3</v>
      </c>
      <c r="M2217" s="3">
        <v>67.11</v>
      </c>
      <c r="N2217" s="1" t="s">
        <v>88</v>
      </c>
      <c r="O2217" s="1" t="s">
        <v>22</v>
      </c>
    </row>
    <row r="2218" spans="1:15" x14ac:dyDescent="0.3">
      <c r="A2218" s="1" t="s">
        <v>5722</v>
      </c>
      <c r="B2218" s="2">
        <v>45071</v>
      </c>
      <c r="C2218" s="1" t="s">
        <v>6672</v>
      </c>
      <c r="D2218" s="1" t="s">
        <v>46</v>
      </c>
      <c r="E2218">
        <v>2023</v>
      </c>
      <c r="F2218" s="1" t="s">
        <v>414</v>
      </c>
      <c r="G2218" s="1" t="s">
        <v>1824</v>
      </c>
      <c r="H2218" s="1" t="s">
        <v>3594</v>
      </c>
      <c r="I2218" s="1" t="s">
        <v>3595</v>
      </c>
      <c r="J2218" s="1" t="s">
        <v>20</v>
      </c>
      <c r="K2218" s="3">
        <v>26.4</v>
      </c>
      <c r="L2218">
        <v>4</v>
      </c>
      <c r="M2218" s="3">
        <v>105.6</v>
      </c>
      <c r="N2218" s="1" t="s">
        <v>21</v>
      </c>
      <c r="O2218" s="1" t="s">
        <v>37</v>
      </c>
    </row>
    <row r="2219" spans="1:15" x14ac:dyDescent="0.3">
      <c r="A2219" s="1" t="s">
        <v>5723</v>
      </c>
      <c r="B2219" s="2">
        <v>45625</v>
      </c>
      <c r="C2219" s="1" t="s">
        <v>6668</v>
      </c>
      <c r="D2219" s="1" t="s">
        <v>54</v>
      </c>
      <c r="E2219">
        <v>2024</v>
      </c>
      <c r="F2219" s="1" t="s">
        <v>3233</v>
      </c>
      <c r="G2219" s="1" t="s">
        <v>5670</v>
      </c>
      <c r="H2219" s="1" t="s">
        <v>4346</v>
      </c>
      <c r="I2219" s="1" t="s">
        <v>5042</v>
      </c>
      <c r="J2219" s="1" t="s">
        <v>70</v>
      </c>
      <c r="K2219" s="3">
        <v>12.9</v>
      </c>
      <c r="L2219">
        <v>4</v>
      </c>
      <c r="M2219" s="3">
        <v>51.6</v>
      </c>
      <c r="N2219" s="1" t="s">
        <v>88</v>
      </c>
      <c r="O2219" s="1" t="s">
        <v>22</v>
      </c>
    </row>
    <row r="2220" spans="1:15" x14ac:dyDescent="0.3">
      <c r="A2220" s="1" t="s">
        <v>5724</v>
      </c>
      <c r="B2220" s="2">
        <v>45310</v>
      </c>
      <c r="C2220" s="1" t="s">
        <v>6668</v>
      </c>
      <c r="D2220" s="1" t="s">
        <v>210</v>
      </c>
      <c r="E2220">
        <v>2024</v>
      </c>
      <c r="F2220" s="1" t="s">
        <v>1422</v>
      </c>
      <c r="G2220" s="1" t="s">
        <v>2242</v>
      </c>
      <c r="H2220" s="1" t="s">
        <v>891</v>
      </c>
      <c r="I2220" s="1" t="s">
        <v>2531</v>
      </c>
      <c r="J2220" s="1" t="s">
        <v>70</v>
      </c>
      <c r="K2220" s="3">
        <v>15.27</v>
      </c>
      <c r="L2220">
        <v>2</v>
      </c>
      <c r="M2220" s="3">
        <v>30.54</v>
      </c>
      <c r="N2220" s="1" t="s">
        <v>88</v>
      </c>
      <c r="O2220" s="1" t="s">
        <v>22</v>
      </c>
    </row>
    <row r="2221" spans="1:15" x14ac:dyDescent="0.3">
      <c r="A2221" s="1" t="s">
        <v>5725</v>
      </c>
      <c r="B2221" s="2">
        <v>45134</v>
      </c>
      <c r="C2221" s="1" t="s">
        <v>6672</v>
      </c>
      <c r="D2221" s="1" t="s">
        <v>32</v>
      </c>
      <c r="E2221">
        <v>2023</v>
      </c>
      <c r="F2221" s="1" t="s">
        <v>270</v>
      </c>
      <c r="G2221" s="1" t="s">
        <v>271</v>
      </c>
      <c r="H2221" s="1" t="s">
        <v>4771</v>
      </c>
      <c r="I2221" s="1" t="s">
        <v>4772</v>
      </c>
      <c r="J2221" s="1" t="s">
        <v>51</v>
      </c>
      <c r="K2221" s="3">
        <v>8.43</v>
      </c>
      <c r="L2221">
        <v>2</v>
      </c>
      <c r="M2221" s="3">
        <v>16.86</v>
      </c>
      <c r="N2221" s="1" t="s">
        <v>21</v>
      </c>
      <c r="O2221" s="1" t="s">
        <v>80</v>
      </c>
    </row>
    <row r="2222" spans="1:15" x14ac:dyDescent="0.3">
      <c r="A2222" s="1" t="s">
        <v>5726</v>
      </c>
      <c r="B2222" s="2">
        <v>45568</v>
      </c>
      <c r="C2222" s="1" t="s">
        <v>6672</v>
      </c>
      <c r="D2222" s="1" t="s">
        <v>133</v>
      </c>
      <c r="E2222">
        <v>2024</v>
      </c>
      <c r="F2222" s="1" t="s">
        <v>2571</v>
      </c>
      <c r="G2222" s="1" t="s">
        <v>2572</v>
      </c>
      <c r="H2222" s="1" t="s">
        <v>57</v>
      </c>
      <c r="I2222" s="1" t="s">
        <v>1420</v>
      </c>
      <c r="J2222" s="1" t="s">
        <v>70</v>
      </c>
      <c r="K2222" s="3">
        <v>7.46</v>
      </c>
      <c r="L2222">
        <v>2</v>
      </c>
      <c r="M2222" s="3">
        <v>14.92</v>
      </c>
      <c r="N2222" s="1" t="s">
        <v>21</v>
      </c>
      <c r="O2222" s="1" t="s">
        <v>22</v>
      </c>
    </row>
    <row r="2223" spans="1:15" x14ac:dyDescent="0.3">
      <c r="A2223" s="1" t="s">
        <v>5727</v>
      </c>
      <c r="B2223" s="2">
        <v>45190</v>
      </c>
      <c r="C2223" s="1" t="s">
        <v>6672</v>
      </c>
      <c r="D2223" s="1" t="s">
        <v>60</v>
      </c>
      <c r="E2223">
        <v>2023</v>
      </c>
      <c r="F2223" s="1" t="s">
        <v>1002</v>
      </c>
      <c r="G2223" s="1" t="s">
        <v>1003</v>
      </c>
      <c r="H2223" s="1" t="s">
        <v>5728</v>
      </c>
      <c r="I2223" s="1" t="s">
        <v>5729</v>
      </c>
      <c r="J2223" s="1" t="s">
        <v>70</v>
      </c>
      <c r="K2223" s="3">
        <v>42.39</v>
      </c>
      <c r="L2223">
        <v>5</v>
      </c>
      <c r="M2223" s="3">
        <v>211.95</v>
      </c>
      <c r="N2223" s="1" t="s">
        <v>21</v>
      </c>
      <c r="O2223" s="1" t="s">
        <v>22</v>
      </c>
    </row>
    <row r="2224" spans="1:15" x14ac:dyDescent="0.3">
      <c r="A2224" s="1" t="s">
        <v>5730</v>
      </c>
      <c r="B2224" s="2">
        <v>45620</v>
      </c>
      <c r="C2224" s="1" t="s">
        <v>6666</v>
      </c>
      <c r="D2224" s="1" t="s">
        <v>54</v>
      </c>
      <c r="E2224">
        <v>2024</v>
      </c>
      <c r="F2224" s="1" t="s">
        <v>55</v>
      </c>
      <c r="G2224" s="1" t="s">
        <v>5731</v>
      </c>
      <c r="H2224" s="1" t="s">
        <v>3755</v>
      </c>
      <c r="I2224" s="1" t="s">
        <v>3756</v>
      </c>
      <c r="J2224" s="1" t="s">
        <v>70</v>
      </c>
      <c r="K2224" s="3">
        <v>15.31</v>
      </c>
      <c r="L2224">
        <v>5</v>
      </c>
      <c r="M2224" s="3">
        <v>76.55</v>
      </c>
      <c r="N2224" s="1" t="s">
        <v>29</v>
      </c>
      <c r="O2224" s="1" t="s">
        <v>37</v>
      </c>
    </row>
    <row r="2225" spans="1:15" x14ac:dyDescent="0.3">
      <c r="A2225" s="1" t="s">
        <v>5732</v>
      </c>
      <c r="B2225" s="2">
        <v>45227</v>
      </c>
      <c r="C2225" s="1" t="s">
        <v>6673</v>
      </c>
      <c r="D2225" s="1" t="s">
        <v>133</v>
      </c>
      <c r="E2225">
        <v>2023</v>
      </c>
      <c r="F2225" s="1" t="s">
        <v>1549</v>
      </c>
      <c r="G2225" s="1" t="s">
        <v>3312</v>
      </c>
      <c r="H2225" s="1" t="s">
        <v>2509</v>
      </c>
      <c r="I2225" s="1" t="s">
        <v>4195</v>
      </c>
      <c r="J2225" s="1" t="s">
        <v>20</v>
      </c>
      <c r="K2225" s="3">
        <v>41.78</v>
      </c>
      <c r="L2225">
        <v>3</v>
      </c>
      <c r="M2225" s="3">
        <v>125.34</v>
      </c>
      <c r="N2225" s="1" t="s">
        <v>21</v>
      </c>
      <c r="O2225" s="1" t="s">
        <v>44</v>
      </c>
    </row>
    <row r="2226" spans="1:15" x14ac:dyDescent="0.3">
      <c r="A2226" s="1" t="s">
        <v>5733</v>
      </c>
      <c r="B2226" s="2">
        <v>45671</v>
      </c>
      <c r="C2226" s="1" t="s">
        <v>6671</v>
      </c>
      <c r="D2226" s="1" t="s">
        <v>210</v>
      </c>
      <c r="E2226">
        <v>2025</v>
      </c>
      <c r="F2226" s="1" t="s">
        <v>2220</v>
      </c>
      <c r="G2226" s="1" t="s">
        <v>2221</v>
      </c>
      <c r="H2226" s="1" t="s">
        <v>3250</v>
      </c>
      <c r="I2226" s="1" t="s">
        <v>3251</v>
      </c>
      <c r="J2226" s="1" t="s">
        <v>20</v>
      </c>
      <c r="K2226" s="3">
        <v>25.05</v>
      </c>
      <c r="L2226">
        <v>1</v>
      </c>
      <c r="M2226" s="3">
        <v>25.05</v>
      </c>
      <c r="N2226" s="1" t="s">
        <v>21</v>
      </c>
      <c r="O2226" s="1" t="s">
        <v>37</v>
      </c>
    </row>
    <row r="2227" spans="1:15" x14ac:dyDescent="0.3">
      <c r="A2227" s="1" t="s">
        <v>5734</v>
      </c>
      <c r="B2227" s="2">
        <v>45579</v>
      </c>
      <c r="C2227" s="1" t="s">
        <v>6667</v>
      </c>
      <c r="D2227" s="1" t="s">
        <v>133</v>
      </c>
      <c r="E2227">
        <v>2024</v>
      </c>
      <c r="F2227" s="1" t="s">
        <v>2644</v>
      </c>
      <c r="G2227" s="1" t="s">
        <v>5451</v>
      </c>
      <c r="H2227" s="1" t="s">
        <v>5735</v>
      </c>
      <c r="I2227" s="1" t="s">
        <v>5736</v>
      </c>
      <c r="J2227" s="1" t="s">
        <v>20</v>
      </c>
      <c r="K2227" s="3">
        <v>10.56</v>
      </c>
      <c r="L2227">
        <v>4</v>
      </c>
      <c r="M2227" s="3">
        <v>42.24</v>
      </c>
      <c r="N2227" s="1" t="s">
        <v>88</v>
      </c>
      <c r="O2227" s="1" t="s">
        <v>52</v>
      </c>
    </row>
    <row r="2228" spans="1:15" x14ac:dyDescent="0.3">
      <c r="A2228" s="1" t="s">
        <v>5737</v>
      </c>
      <c r="B2228" s="2">
        <v>45370</v>
      </c>
      <c r="C2228" s="1" t="s">
        <v>6671</v>
      </c>
      <c r="D2228" s="1" t="s">
        <v>15</v>
      </c>
      <c r="E2228">
        <v>2024</v>
      </c>
      <c r="F2228" s="1" t="s">
        <v>5330</v>
      </c>
      <c r="G2228" s="1" t="s">
        <v>5738</v>
      </c>
      <c r="H2228" s="1" t="s">
        <v>1381</v>
      </c>
      <c r="I2228" s="1" t="s">
        <v>1382</v>
      </c>
      <c r="J2228" s="1" t="s">
        <v>87</v>
      </c>
      <c r="K2228" s="3">
        <v>27.12</v>
      </c>
      <c r="L2228">
        <v>5</v>
      </c>
      <c r="M2228" s="3">
        <v>135.6</v>
      </c>
      <c r="N2228" s="1" t="s">
        <v>29</v>
      </c>
      <c r="O2228" s="1" t="s">
        <v>193</v>
      </c>
    </row>
    <row r="2229" spans="1:15" x14ac:dyDescent="0.3">
      <c r="A2229" s="1" t="s">
        <v>5739</v>
      </c>
      <c r="B2229" s="2">
        <v>45035</v>
      </c>
      <c r="C2229" s="1" t="s">
        <v>6670</v>
      </c>
      <c r="D2229" s="1" t="s">
        <v>82</v>
      </c>
      <c r="E2229">
        <v>2023</v>
      </c>
      <c r="F2229" s="1" t="s">
        <v>3824</v>
      </c>
      <c r="G2229" s="1" t="s">
        <v>4982</v>
      </c>
      <c r="H2229" s="1" t="s">
        <v>104</v>
      </c>
      <c r="I2229" s="1" t="s">
        <v>2445</v>
      </c>
      <c r="J2229" s="1" t="s">
        <v>20</v>
      </c>
      <c r="K2229" s="3">
        <v>11.9</v>
      </c>
      <c r="L2229">
        <v>4</v>
      </c>
      <c r="M2229" s="3">
        <v>47.6</v>
      </c>
      <c r="N2229" s="1" t="s">
        <v>29</v>
      </c>
      <c r="O2229" s="1" t="s">
        <v>52</v>
      </c>
    </row>
    <row r="2230" spans="1:15" x14ac:dyDescent="0.3">
      <c r="A2230" s="1" t="s">
        <v>5740</v>
      </c>
      <c r="B2230" s="2">
        <v>45156</v>
      </c>
      <c r="C2230" s="1" t="s">
        <v>6668</v>
      </c>
      <c r="D2230" s="1" t="s">
        <v>90</v>
      </c>
      <c r="E2230">
        <v>2023</v>
      </c>
      <c r="F2230" s="1" t="s">
        <v>5741</v>
      </c>
      <c r="G2230" s="1" t="s">
        <v>5742</v>
      </c>
      <c r="H2230" s="1" t="s">
        <v>623</v>
      </c>
      <c r="I2230" s="1" t="s">
        <v>2232</v>
      </c>
      <c r="J2230" s="1" t="s">
        <v>20</v>
      </c>
      <c r="K2230" s="3">
        <v>11.23</v>
      </c>
      <c r="L2230">
        <v>1</v>
      </c>
      <c r="M2230" s="3">
        <v>11.23</v>
      </c>
      <c r="N2230" s="1" t="s">
        <v>29</v>
      </c>
      <c r="O2230" s="1" t="s">
        <v>52</v>
      </c>
    </row>
    <row r="2231" spans="1:15" x14ac:dyDescent="0.3">
      <c r="A2231" s="1" t="s">
        <v>5743</v>
      </c>
      <c r="B2231" s="2">
        <v>45377</v>
      </c>
      <c r="C2231" s="1" t="s">
        <v>6671</v>
      </c>
      <c r="D2231" s="1" t="s">
        <v>15</v>
      </c>
      <c r="E2231">
        <v>2024</v>
      </c>
      <c r="F2231" s="1" t="s">
        <v>3987</v>
      </c>
      <c r="G2231" s="1" t="s">
        <v>2129</v>
      </c>
      <c r="H2231" s="1" t="s">
        <v>1782</v>
      </c>
      <c r="I2231" s="1" t="s">
        <v>5744</v>
      </c>
      <c r="J2231" s="1" t="s">
        <v>70</v>
      </c>
      <c r="K2231" s="3">
        <v>18.68</v>
      </c>
      <c r="L2231">
        <v>5</v>
      </c>
      <c r="M2231" s="3">
        <v>93.4</v>
      </c>
      <c r="N2231" s="1" t="s">
        <v>21</v>
      </c>
      <c r="O2231" s="1" t="s">
        <v>193</v>
      </c>
    </row>
    <row r="2232" spans="1:15" x14ac:dyDescent="0.3">
      <c r="A2232" s="1" t="s">
        <v>5745</v>
      </c>
      <c r="B2232" s="2">
        <v>45371</v>
      </c>
      <c r="C2232" s="1" t="s">
        <v>6670</v>
      </c>
      <c r="D2232" s="1" t="s">
        <v>15</v>
      </c>
      <c r="E2232">
        <v>2024</v>
      </c>
      <c r="F2232" s="1" t="s">
        <v>3018</v>
      </c>
      <c r="G2232" s="1" t="s">
        <v>5582</v>
      </c>
      <c r="H2232" s="1" t="s">
        <v>2174</v>
      </c>
      <c r="I2232" s="1" t="s">
        <v>5746</v>
      </c>
      <c r="J2232" s="1" t="s">
        <v>51</v>
      </c>
      <c r="K2232" s="3">
        <v>8.32</v>
      </c>
      <c r="L2232">
        <v>2</v>
      </c>
      <c r="M2232" s="3">
        <v>16.64</v>
      </c>
      <c r="N2232" s="1" t="s">
        <v>6669</v>
      </c>
      <c r="O2232" s="1" t="s">
        <v>30</v>
      </c>
    </row>
    <row r="2233" spans="1:15" x14ac:dyDescent="0.3">
      <c r="A2233" s="1" t="s">
        <v>5747</v>
      </c>
      <c r="B2233" s="2">
        <v>45592</v>
      </c>
      <c r="C2233" s="1" t="s">
        <v>6666</v>
      </c>
      <c r="D2233" s="1" t="s">
        <v>133</v>
      </c>
      <c r="E2233">
        <v>2024</v>
      </c>
      <c r="F2233" s="1" t="s">
        <v>5748</v>
      </c>
      <c r="G2233" s="1" t="s">
        <v>5749</v>
      </c>
      <c r="H2233" s="1" t="s">
        <v>18</v>
      </c>
      <c r="I2233" s="1" t="s">
        <v>5750</v>
      </c>
      <c r="J2233" s="1" t="s">
        <v>51</v>
      </c>
      <c r="K2233" s="3">
        <v>13.42</v>
      </c>
      <c r="L2233">
        <v>2</v>
      </c>
      <c r="M2233" s="3">
        <v>26.84</v>
      </c>
      <c r="N2233" s="1" t="s">
        <v>29</v>
      </c>
      <c r="O2233" s="1" t="s">
        <v>44</v>
      </c>
    </row>
    <row r="2234" spans="1:15" x14ac:dyDescent="0.3">
      <c r="A2234" s="1" t="s">
        <v>5751</v>
      </c>
      <c r="B2234" s="2">
        <v>45024</v>
      </c>
      <c r="C2234" s="1" t="s">
        <v>6673</v>
      </c>
      <c r="D2234" s="1" t="s">
        <v>82</v>
      </c>
      <c r="E2234">
        <v>2023</v>
      </c>
      <c r="F2234" s="1" t="s">
        <v>3057</v>
      </c>
      <c r="G2234" s="1" t="s">
        <v>5752</v>
      </c>
      <c r="H2234" s="1" t="s">
        <v>186</v>
      </c>
      <c r="I2234" s="1" t="s">
        <v>187</v>
      </c>
      <c r="J2234" s="1" t="s">
        <v>51</v>
      </c>
      <c r="K2234" s="3">
        <v>38.700000000000003</v>
      </c>
      <c r="L2234">
        <v>3</v>
      </c>
      <c r="M2234" s="3">
        <v>116.1</v>
      </c>
      <c r="N2234" s="1" t="s">
        <v>21</v>
      </c>
      <c r="O2234" s="1" t="s">
        <v>52</v>
      </c>
    </row>
    <row r="2235" spans="1:15" x14ac:dyDescent="0.3">
      <c r="A2235" s="1" t="s">
        <v>5753</v>
      </c>
      <c r="B2235" s="2">
        <v>44837</v>
      </c>
      <c r="C2235" s="1" t="s">
        <v>6667</v>
      </c>
      <c r="D2235" s="1" t="s">
        <v>133</v>
      </c>
      <c r="E2235">
        <v>2022</v>
      </c>
      <c r="F2235" s="1" t="s">
        <v>5754</v>
      </c>
      <c r="G2235" s="1" t="s">
        <v>5755</v>
      </c>
      <c r="H2235" s="1" t="s">
        <v>739</v>
      </c>
      <c r="I2235" s="1" t="s">
        <v>740</v>
      </c>
      <c r="J2235" s="1" t="s">
        <v>51</v>
      </c>
      <c r="K2235" s="3">
        <v>39.01</v>
      </c>
      <c r="L2235">
        <v>4</v>
      </c>
      <c r="M2235" s="3">
        <v>156.04</v>
      </c>
      <c r="N2235" s="1" t="s">
        <v>6669</v>
      </c>
      <c r="O2235" s="1" t="s">
        <v>37</v>
      </c>
    </row>
    <row r="2236" spans="1:15" x14ac:dyDescent="0.3">
      <c r="A2236" s="1" t="s">
        <v>5756</v>
      </c>
      <c r="B2236" s="2">
        <v>45226</v>
      </c>
      <c r="C2236" s="1" t="s">
        <v>6668</v>
      </c>
      <c r="D2236" s="1" t="s">
        <v>133</v>
      </c>
      <c r="E2236">
        <v>2023</v>
      </c>
      <c r="F2236" s="1" t="s">
        <v>200</v>
      </c>
      <c r="G2236" s="1" t="s">
        <v>201</v>
      </c>
      <c r="H2236" s="1" t="s">
        <v>4272</v>
      </c>
      <c r="I2236" s="1" t="s">
        <v>4273</v>
      </c>
      <c r="J2236" s="1" t="s">
        <v>87</v>
      </c>
      <c r="K2236" s="3">
        <v>19.41</v>
      </c>
      <c r="L2236">
        <v>5</v>
      </c>
      <c r="M2236" s="3">
        <v>97.05</v>
      </c>
      <c r="N2236" s="1" t="s">
        <v>21</v>
      </c>
      <c r="O2236" s="1" t="s">
        <v>193</v>
      </c>
    </row>
    <row r="2237" spans="1:15" x14ac:dyDescent="0.3">
      <c r="A2237" s="1" t="s">
        <v>5757</v>
      </c>
      <c r="B2237" s="2">
        <v>45085</v>
      </c>
      <c r="C2237" s="1" t="s">
        <v>6672</v>
      </c>
      <c r="D2237" s="1" t="s">
        <v>24</v>
      </c>
      <c r="E2237">
        <v>2023</v>
      </c>
      <c r="F2237" s="1" t="s">
        <v>3690</v>
      </c>
      <c r="G2237" s="1" t="s">
        <v>5011</v>
      </c>
      <c r="H2237" s="1" t="s">
        <v>2106</v>
      </c>
      <c r="I2237" s="1" t="s">
        <v>2107</v>
      </c>
      <c r="J2237" s="1" t="s">
        <v>51</v>
      </c>
      <c r="K2237" s="3">
        <v>8.2100000000000009</v>
      </c>
      <c r="L2237">
        <v>1</v>
      </c>
      <c r="M2237" s="3">
        <v>8.2100000000000009</v>
      </c>
      <c r="N2237" s="1" t="s">
        <v>21</v>
      </c>
      <c r="O2237" s="1" t="s">
        <v>52</v>
      </c>
    </row>
    <row r="2238" spans="1:15" x14ac:dyDescent="0.3">
      <c r="A2238" s="1" t="s">
        <v>5758</v>
      </c>
      <c r="B2238" s="2">
        <v>45066</v>
      </c>
      <c r="C2238" s="1" t="s">
        <v>6673</v>
      </c>
      <c r="D2238" s="1" t="s">
        <v>46</v>
      </c>
      <c r="E2238">
        <v>2023</v>
      </c>
      <c r="F2238" s="1" t="s">
        <v>308</v>
      </c>
      <c r="G2238" s="1" t="s">
        <v>5759</v>
      </c>
      <c r="H2238" s="1" t="s">
        <v>3557</v>
      </c>
      <c r="I2238" s="1" t="s">
        <v>3558</v>
      </c>
      <c r="J2238" s="1" t="s">
        <v>70</v>
      </c>
      <c r="K2238" s="3">
        <v>21.27</v>
      </c>
      <c r="L2238">
        <v>2</v>
      </c>
      <c r="M2238" s="3">
        <v>42.54</v>
      </c>
      <c r="N2238" s="1" t="s">
        <v>6669</v>
      </c>
      <c r="O2238" s="1" t="s">
        <v>30</v>
      </c>
    </row>
    <row r="2239" spans="1:15" x14ac:dyDescent="0.3">
      <c r="A2239" s="1" t="s">
        <v>5760</v>
      </c>
      <c r="B2239" s="2">
        <v>44830</v>
      </c>
      <c r="C2239" s="1" t="s">
        <v>6667</v>
      </c>
      <c r="D2239" s="1" t="s">
        <v>60</v>
      </c>
      <c r="E2239">
        <v>2022</v>
      </c>
      <c r="F2239" s="1" t="s">
        <v>1449</v>
      </c>
      <c r="G2239" s="1" t="s">
        <v>1450</v>
      </c>
      <c r="H2239" s="1" t="s">
        <v>375</v>
      </c>
      <c r="I2239" s="1" t="s">
        <v>1854</v>
      </c>
      <c r="J2239" s="1" t="s">
        <v>20</v>
      </c>
      <c r="K2239" s="3">
        <v>11.3</v>
      </c>
      <c r="L2239">
        <v>5</v>
      </c>
      <c r="M2239" s="3">
        <v>56.5</v>
      </c>
      <c r="N2239" s="1" t="s">
        <v>21</v>
      </c>
      <c r="O2239" s="1" t="s">
        <v>37</v>
      </c>
    </row>
    <row r="2240" spans="1:15" x14ac:dyDescent="0.3">
      <c r="A2240" s="1" t="s">
        <v>5761</v>
      </c>
      <c r="B2240" s="2">
        <v>45264</v>
      </c>
      <c r="C2240" s="1" t="s">
        <v>6667</v>
      </c>
      <c r="D2240" s="1" t="s">
        <v>107</v>
      </c>
      <c r="E2240">
        <v>2023</v>
      </c>
      <c r="F2240" s="1" t="s">
        <v>1555</v>
      </c>
      <c r="G2240" s="1" t="s">
        <v>1556</v>
      </c>
      <c r="H2240" s="1" t="s">
        <v>3971</v>
      </c>
      <c r="I2240" s="1" t="s">
        <v>3972</v>
      </c>
      <c r="J2240" s="1" t="s">
        <v>20</v>
      </c>
      <c r="K2240" s="3">
        <v>15.12</v>
      </c>
      <c r="L2240">
        <v>4</v>
      </c>
      <c r="M2240" s="3">
        <v>60.48</v>
      </c>
      <c r="N2240" s="1" t="s">
        <v>21</v>
      </c>
      <c r="O2240" s="1" t="s">
        <v>37</v>
      </c>
    </row>
    <row r="2241" spans="1:15" x14ac:dyDescent="0.3">
      <c r="A2241" s="1" t="s">
        <v>5762</v>
      </c>
      <c r="B2241" s="2">
        <v>44855</v>
      </c>
      <c r="C2241" s="1" t="s">
        <v>6668</v>
      </c>
      <c r="D2241" s="1" t="s">
        <v>133</v>
      </c>
      <c r="E2241">
        <v>2022</v>
      </c>
      <c r="F2241" s="1" t="s">
        <v>1230</v>
      </c>
      <c r="G2241" s="1" t="s">
        <v>1231</v>
      </c>
      <c r="H2241" s="1" t="s">
        <v>1939</v>
      </c>
      <c r="I2241" s="1" t="s">
        <v>3535</v>
      </c>
      <c r="J2241" s="1" t="s">
        <v>70</v>
      </c>
      <c r="K2241" s="3">
        <v>21.05</v>
      </c>
      <c r="L2241">
        <v>4</v>
      </c>
      <c r="M2241" s="3">
        <v>84.2</v>
      </c>
      <c r="N2241" s="1" t="s">
        <v>6669</v>
      </c>
      <c r="O2241" s="1" t="s">
        <v>37</v>
      </c>
    </row>
    <row r="2242" spans="1:15" x14ac:dyDescent="0.3">
      <c r="A2242" s="1" t="s">
        <v>5763</v>
      </c>
      <c r="B2242" s="2">
        <v>45289</v>
      </c>
      <c r="C2242" s="1" t="s">
        <v>6668</v>
      </c>
      <c r="D2242" s="1" t="s">
        <v>107</v>
      </c>
      <c r="E2242">
        <v>2023</v>
      </c>
      <c r="F2242" s="1" t="s">
        <v>5764</v>
      </c>
      <c r="G2242" s="1" t="s">
        <v>5765</v>
      </c>
      <c r="H2242" s="1" t="s">
        <v>650</v>
      </c>
      <c r="I2242" s="1" t="s">
        <v>5766</v>
      </c>
      <c r="J2242" s="1" t="s">
        <v>70</v>
      </c>
      <c r="K2242" s="3">
        <v>7.19</v>
      </c>
      <c r="L2242">
        <v>4</v>
      </c>
      <c r="M2242" s="3">
        <v>28.76</v>
      </c>
      <c r="N2242" s="1" t="s">
        <v>21</v>
      </c>
      <c r="O2242" s="1" t="s">
        <v>52</v>
      </c>
    </row>
    <row r="2243" spans="1:15" x14ac:dyDescent="0.3">
      <c r="A2243" s="1" t="s">
        <v>5767</v>
      </c>
      <c r="B2243" s="2">
        <v>45150</v>
      </c>
      <c r="C2243" s="1" t="s">
        <v>6673</v>
      </c>
      <c r="D2243" s="1" t="s">
        <v>90</v>
      </c>
      <c r="E2243">
        <v>2023</v>
      </c>
      <c r="F2243" s="1" t="s">
        <v>3256</v>
      </c>
      <c r="G2243" s="1" t="s">
        <v>3257</v>
      </c>
      <c r="H2243" s="1" t="s">
        <v>4527</v>
      </c>
      <c r="I2243" s="1" t="s">
        <v>4763</v>
      </c>
      <c r="J2243" s="1" t="s">
        <v>70</v>
      </c>
      <c r="K2243" s="3">
        <v>22.05</v>
      </c>
      <c r="L2243">
        <v>2</v>
      </c>
      <c r="M2243" s="3">
        <v>44.1</v>
      </c>
      <c r="N2243" s="1" t="s">
        <v>29</v>
      </c>
      <c r="O2243" s="1" t="s">
        <v>30</v>
      </c>
    </row>
    <row r="2244" spans="1:15" x14ac:dyDescent="0.3">
      <c r="A2244" s="1" t="s">
        <v>5768</v>
      </c>
      <c r="B2244" s="2">
        <v>44984</v>
      </c>
      <c r="C2244" s="1" t="s">
        <v>6667</v>
      </c>
      <c r="D2244" s="1" t="s">
        <v>39</v>
      </c>
      <c r="E2244">
        <v>2023</v>
      </c>
      <c r="F2244" s="1" t="s">
        <v>4433</v>
      </c>
      <c r="G2244" s="1" t="s">
        <v>5769</v>
      </c>
      <c r="H2244" s="1" t="s">
        <v>1357</v>
      </c>
      <c r="I2244" s="1" t="s">
        <v>1358</v>
      </c>
      <c r="J2244" s="1" t="s">
        <v>51</v>
      </c>
      <c r="K2244" s="3">
        <v>20.54</v>
      </c>
      <c r="L2244">
        <v>2</v>
      </c>
      <c r="M2244" s="3">
        <v>41.08</v>
      </c>
      <c r="N2244" s="1" t="s">
        <v>29</v>
      </c>
      <c r="O2244" s="1" t="s">
        <v>37</v>
      </c>
    </row>
    <row r="2245" spans="1:15" x14ac:dyDescent="0.3">
      <c r="A2245" s="1" t="s">
        <v>5770</v>
      </c>
      <c r="B2245" s="2">
        <v>45680</v>
      </c>
      <c r="C2245" s="1" t="s">
        <v>6672</v>
      </c>
      <c r="D2245" s="1" t="s">
        <v>210</v>
      </c>
      <c r="E2245">
        <v>2025</v>
      </c>
      <c r="F2245" s="1" t="s">
        <v>2688</v>
      </c>
      <c r="G2245" s="1" t="s">
        <v>2689</v>
      </c>
      <c r="H2245" s="1" t="s">
        <v>5771</v>
      </c>
      <c r="I2245" s="1" t="s">
        <v>5772</v>
      </c>
      <c r="J2245" s="1" t="s">
        <v>70</v>
      </c>
      <c r="K2245" s="3">
        <v>37.380000000000003</v>
      </c>
      <c r="L2245">
        <v>2</v>
      </c>
      <c r="M2245" s="3">
        <v>74.760000000000005</v>
      </c>
      <c r="N2245" s="1" t="s">
        <v>21</v>
      </c>
      <c r="O2245" s="1" t="s">
        <v>37</v>
      </c>
    </row>
    <row r="2246" spans="1:15" x14ac:dyDescent="0.3">
      <c r="A2246" s="1" t="s">
        <v>5773</v>
      </c>
      <c r="B2246" s="2">
        <v>45310</v>
      </c>
      <c r="C2246" s="1" t="s">
        <v>6668</v>
      </c>
      <c r="D2246" s="1" t="s">
        <v>210</v>
      </c>
      <c r="E2246">
        <v>2024</v>
      </c>
      <c r="F2246" s="1" t="s">
        <v>443</v>
      </c>
      <c r="G2246" s="1" t="s">
        <v>3092</v>
      </c>
      <c r="H2246" s="1" t="s">
        <v>5774</v>
      </c>
      <c r="I2246" s="1" t="s">
        <v>5775</v>
      </c>
      <c r="J2246" s="1" t="s">
        <v>70</v>
      </c>
      <c r="K2246" s="3">
        <v>5.74</v>
      </c>
      <c r="L2246">
        <v>2</v>
      </c>
      <c r="M2246" s="3">
        <v>11.48</v>
      </c>
      <c r="N2246" s="1" t="s">
        <v>21</v>
      </c>
      <c r="O2246" s="1" t="s">
        <v>52</v>
      </c>
    </row>
    <row r="2247" spans="1:15" x14ac:dyDescent="0.3">
      <c r="A2247" s="1" t="s">
        <v>5776</v>
      </c>
      <c r="B2247" s="2">
        <v>45593</v>
      </c>
      <c r="C2247" s="1" t="s">
        <v>6667</v>
      </c>
      <c r="D2247" s="1" t="s">
        <v>133</v>
      </c>
      <c r="E2247">
        <v>2024</v>
      </c>
      <c r="F2247" s="1" t="s">
        <v>348</v>
      </c>
      <c r="G2247" s="1" t="s">
        <v>349</v>
      </c>
      <c r="H2247" s="1" t="s">
        <v>4085</v>
      </c>
      <c r="I2247" s="1" t="s">
        <v>5343</v>
      </c>
      <c r="J2247" s="1" t="s">
        <v>87</v>
      </c>
      <c r="K2247" s="3">
        <v>49.94</v>
      </c>
      <c r="L2247">
        <v>1</v>
      </c>
      <c r="M2247" s="3">
        <v>49.94</v>
      </c>
      <c r="N2247" s="1" t="s">
        <v>6669</v>
      </c>
      <c r="O2247" s="1" t="s">
        <v>193</v>
      </c>
    </row>
    <row r="2248" spans="1:15" x14ac:dyDescent="0.3">
      <c r="A2248" s="1" t="s">
        <v>5777</v>
      </c>
      <c r="B2248" s="2">
        <v>45636</v>
      </c>
      <c r="C2248" s="1" t="s">
        <v>6671</v>
      </c>
      <c r="D2248" s="1" t="s">
        <v>107</v>
      </c>
      <c r="E2248">
        <v>2024</v>
      </c>
      <c r="F2248" s="1" t="s">
        <v>149</v>
      </c>
      <c r="G2248" s="1" t="s">
        <v>150</v>
      </c>
      <c r="H2248" s="1" t="s">
        <v>1730</v>
      </c>
      <c r="I2248" s="1" t="s">
        <v>5638</v>
      </c>
      <c r="J2248" s="1" t="s">
        <v>20</v>
      </c>
      <c r="K2248" s="3">
        <v>9.82</v>
      </c>
      <c r="L2248">
        <v>5</v>
      </c>
      <c r="M2248" s="3">
        <v>49.1</v>
      </c>
      <c r="N2248" s="1" t="s">
        <v>21</v>
      </c>
      <c r="O2248" s="1" t="s">
        <v>30</v>
      </c>
    </row>
    <row r="2249" spans="1:15" x14ac:dyDescent="0.3">
      <c r="A2249" s="1" t="s">
        <v>5778</v>
      </c>
      <c r="B2249" s="2">
        <v>45257</v>
      </c>
      <c r="C2249" s="1" t="s">
        <v>6667</v>
      </c>
      <c r="D2249" s="1" t="s">
        <v>54</v>
      </c>
      <c r="E2249">
        <v>2023</v>
      </c>
      <c r="F2249" s="1" t="s">
        <v>102</v>
      </c>
      <c r="G2249" s="1" t="s">
        <v>103</v>
      </c>
      <c r="H2249" s="1" t="s">
        <v>2419</v>
      </c>
      <c r="I2249" s="1" t="s">
        <v>2420</v>
      </c>
      <c r="J2249" s="1" t="s">
        <v>87</v>
      </c>
      <c r="K2249" s="3">
        <v>32.08</v>
      </c>
      <c r="L2249">
        <v>2</v>
      </c>
      <c r="M2249" s="3">
        <v>64.16</v>
      </c>
      <c r="N2249" s="1" t="s">
        <v>88</v>
      </c>
      <c r="O2249" s="1" t="s">
        <v>22</v>
      </c>
    </row>
    <row r="2250" spans="1:15" x14ac:dyDescent="0.3">
      <c r="A2250" s="1" t="s">
        <v>5779</v>
      </c>
      <c r="B2250" s="2">
        <v>45847</v>
      </c>
      <c r="C2250" s="1" t="s">
        <v>6670</v>
      </c>
      <c r="D2250" s="1" t="s">
        <v>32</v>
      </c>
      <c r="E2250">
        <v>2025</v>
      </c>
      <c r="F2250" s="1" t="s">
        <v>1733</v>
      </c>
      <c r="G2250" s="1" t="s">
        <v>1734</v>
      </c>
      <c r="H2250" s="1" t="s">
        <v>851</v>
      </c>
      <c r="I2250" s="1" t="s">
        <v>2218</v>
      </c>
      <c r="J2250" s="1" t="s">
        <v>20</v>
      </c>
      <c r="K2250" s="3">
        <v>37.51</v>
      </c>
      <c r="L2250">
        <v>5</v>
      </c>
      <c r="M2250" s="3">
        <v>187.55</v>
      </c>
      <c r="N2250" s="1" t="s">
        <v>21</v>
      </c>
      <c r="O2250" s="1" t="s">
        <v>30</v>
      </c>
    </row>
    <row r="2251" spans="1:15" x14ac:dyDescent="0.3">
      <c r="A2251" s="1" t="s">
        <v>5780</v>
      </c>
      <c r="B2251" s="2">
        <v>45198</v>
      </c>
      <c r="C2251" s="1" t="s">
        <v>6668</v>
      </c>
      <c r="D2251" s="1" t="s">
        <v>60</v>
      </c>
      <c r="E2251">
        <v>2023</v>
      </c>
      <c r="F2251" s="1" t="s">
        <v>200</v>
      </c>
      <c r="G2251" s="1" t="s">
        <v>5523</v>
      </c>
      <c r="H2251" s="1" t="s">
        <v>3676</v>
      </c>
      <c r="I2251" s="1" t="s">
        <v>3677</v>
      </c>
      <c r="J2251" s="1" t="s">
        <v>20</v>
      </c>
      <c r="K2251" s="3">
        <v>5.43</v>
      </c>
      <c r="L2251">
        <v>2</v>
      </c>
      <c r="M2251" s="3">
        <v>10.86</v>
      </c>
      <c r="N2251" s="1" t="s">
        <v>6669</v>
      </c>
      <c r="O2251" s="1" t="s">
        <v>22</v>
      </c>
    </row>
    <row r="2252" spans="1:15" x14ac:dyDescent="0.3">
      <c r="A2252" s="1" t="s">
        <v>5781</v>
      </c>
      <c r="B2252" s="2">
        <v>44985</v>
      </c>
      <c r="C2252" s="1" t="s">
        <v>6671</v>
      </c>
      <c r="D2252" s="1" t="s">
        <v>39</v>
      </c>
      <c r="E2252">
        <v>2023</v>
      </c>
      <c r="F2252" s="1" t="s">
        <v>1588</v>
      </c>
      <c r="G2252" s="1" t="s">
        <v>3741</v>
      </c>
      <c r="H2252" s="1" t="s">
        <v>455</v>
      </c>
      <c r="I2252" s="1" t="s">
        <v>5782</v>
      </c>
      <c r="J2252" s="1" t="s">
        <v>70</v>
      </c>
      <c r="K2252" s="3">
        <v>53.54</v>
      </c>
      <c r="L2252">
        <v>1</v>
      </c>
      <c r="M2252" s="3">
        <v>53.54</v>
      </c>
      <c r="N2252" s="1" t="s">
        <v>21</v>
      </c>
      <c r="O2252" s="1" t="s">
        <v>37</v>
      </c>
    </row>
    <row r="2253" spans="1:15" x14ac:dyDescent="0.3">
      <c r="A2253" s="1" t="s">
        <v>5783</v>
      </c>
      <c r="B2253" s="2">
        <v>45426</v>
      </c>
      <c r="C2253" s="1" t="s">
        <v>6671</v>
      </c>
      <c r="D2253" s="1" t="s">
        <v>46</v>
      </c>
      <c r="E2253">
        <v>2024</v>
      </c>
      <c r="F2253" s="1" t="s">
        <v>3063</v>
      </c>
      <c r="G2253" s="1" t="s">
        <v>3064</v>
      </c>
      <c r="H2253" s="1" t="s">
        <v>1007</v>
      </c>
      <c r="I2253" s="1" t="s">
        <v>1008</v>
      </c>
      <c r="J2253" s="1" t="s">
        <v>20</v>
      </c>
      <c r="K2253" s="3">
        <v>37.659999999999997</v>
      </c>
      <c r="L2253">
        <v>2</v>
      </c>
      <c r="M2253" s="3">
        <v>75.319999999999993</v>
      </c>
      <c r="N2253" s="1" t="s">
        <v>6669</v>
      </c>
      <c r="O2253" s="1" t="s">
        <v>44</v>
      </c>
    </row>
    <row r="2254" spans="1:15" x14ac:dyDescent="0.3">
      <c r="A2254" s="1" t="s">
        <v>5784</v>
      </c>
      <c r="B2254" s="2">
        <v>45338</v>
      </c>
      <c r="C2254" s="1" t="s">
        <v>6668</v>
      </c>
      <c r="D2254" s="1" t="s">
        <v>39</v>
      </c>
      <c r="E2254">
        <v>2024</v>
      </c>
      <c r="F2254" s="1" t="s">
        <v>2447</v>
      </c>
      <c r="G2254" s="1" t="s">
        <v>2448</v>
      </c>
      <c r="H2254" s="1" t="s">
        <v>1075</v>
      </c>
      <c r="I2254" s="1" t="s">
        <v>1076</v>
      </c>
      <c r="J2254" s="1" t="s">
        <v>20</v>
      </c>
      <c r="K2254" s="3">
        <v>39</v>
      </c>
      <c r="L2254">
        <v>5</v>
      </c>
      <c r="M2254" s="3">
        <v>195</v>
      </c>
      <c r="N2254" s="1" t="s">
        <v>29</v>
      </c>
      <c r="O2254" s="1" t="s">
        <v>80</v>
      </c>
    </row>
    <row r="2255" spans="1:15" x14ac:dyDescent="0.3">
      <c r="A2255" s="1" t="s">
        <v>5785</v>
      </c>
      <c r="B2255" s="2">
        <v>45211</v>
      </c>
      <c r="C2255" s="1" t="s">
        <v>6672</v>
      </c>
      <c r="D2255" s="1" t="s">
        <v>133</v>
      </c>
      <c r="E2255">
        <v>2023</v>
      </c>
      <c r="F2255" s="1" t="s">
        <v>3262</v>
      </c>
      <c r="G2255" s="1" t="s">
        <v>4171</v>
      </c>
      <c r="H2255" s="1" t="s">
        <v>213</v>
      </c>
      <c r="I2255" s="1" t="s">
        <v>1774</v>
      </c>
      <c r="J2255" s="1" t="s">
        <v>70</v>
      </c>
      <c r="K2255" s="3">
        <v>25.94</v>
      </c>
      <c r="L2255">
        <v>4</v>
      </c>
      <c r="M2255" s="3">
        <v>103.76</v>
      </c>
      <c r="N2255" s="1" t="s">
        <v>29</v>
      </c>
      <c r="O2255" s="1" t="s">
        <v>44</v>
      </c>
    </row>
    <row r="2256" spans="1:15" x14ac:dyDescent="0.3">
      <c r="A2256" s="1" t="s">
        <v>5786</v>
      </c>
      <c r="B2256" s="2">
        <v>44954</v>
      </c>
      <c r="C2256" s="1" t="s">
        <v>6673</v>
      </c>
      <c r="D2256" s="1" t="s">
        <v>210</v>
      </c>
      <c r="E2256">
        <v>2023</v>
      </c>
      <c r="F2256" s="1" t="s">
        <v>200</v>
      </c>
      <c r="G2256" s="1" t="s">
        <v>1967</v>
      </c>
      <c r="H2256" s="1" t="s">
        <v>3264</v>
      </c>
      <c r="I2256" s="1" t="s">
        <v>4707</v>
      </c>
      <c r="J2256" s="1" t="s">
        <v>70</v>
      </c>
      <c r="K2256" s="3">
        <v>19.260000000000002</v>
      </c>
      <c r="L2256">
        <v>5</v>
      </c>
      <c r="M2256" s="3">
        <v>96.3</v>
      </c>
      <c r="N2256" s="1" t="s">
        <v>6669</v>
      </c>
      <c r="O2256" s="1" t="s">
        <v>52</v>
      </c>
    </row>
    <row r="2257" spans="1:15" x14ac:dyDescent="0.3">
      <c r="A2257" s="1" t="s">
        <v>5787</v>
      </c>
      <c r="B2257" s="2">
        <v>45659</v>
      </c>
      <c r="C2257" s="1" t="s">
        <v>6672</v>
      </c>
      <c r="D2257" s="1" t="s">
        <v>210</v>
      </c>
      <c r="E2257">
        <v>2025</v>
      </c>
      <c r="F2257" s="1" t="s">
        <v>3584</v>
      </c>
      <c r="G2257" s="1" t="s">
        <v>3975</v>
      </c>
      <c r="H2257" s="1" t="s">
        <v>1541</v>
      </c>
      <c r="I2257" s="1" t="s">
        <v>1542</v>
      </c>
      <c r="J2257" s="1" t="s">
        <v>70</v>
      </c>
      <c r="K2257" s="3">
        <v>31.71</v>
      </c>
      <c r="L2257">
        <v>3</v>
      </c>
      <c r="M2257" s="3">
        <v>95.13</v>
      </c>
      <c r="N2257" s="1" t="s">
        <v>21</v>
      </c>
      <c r="O2257" s="1" t="s">
        <v>95</v>
      </c>
    </row>
    <row r="2258" spans="1:15" x14ac:dyDescent="0.3">
      <c r="A2258" s="1" t="s">
        <v>5788</v>
      </c>
      <c r="B2258" s="2">
        <v>45007</v>
      </c>
      <c r="C2258" s="1" t="s">
        <v>6670</v>
      </c>
      <c r="D2258" s="1" t="s">
        <v>15</v>
      </c>
      <c r="E2258">
        <v>2023</v>
      </c>
      <c r="F2258" s="1" t="s">
        <v>414</v>
      </c>
      <c r="G2258" s="1" t="s">
        <v>1824</v>
      </c>
      <c r="H2258" s="1" t="s">
        <v>2509</v>
      </c>
      <c r="I2258" s="1" t="s">
        <v>4195</v>
      </c>
      <c r="J2258" s="1" t="s">
        <v>51</v>
      </c>
      <c r="K2258" s="3">
        <v>38.520000000000003</v>
      </c>
      <c r="L2258">
        <v>4</v>
      </c>
      <c r="M2258" s="3">
        <v>154.08000000000001</v>
      </c>
      <c r="N2258" s="1" t="s">
        <v>29</v>
      </c>
      <c r="O2258" s="1" t="s">
        <v>52</v>
      </c>
    </row>
    <row r="2259" spans="1:15" x14ac:dyDescent="0.3">
      <c r="A2259" s="1" t="s">
        <v>5789</v>
      </c>
      <c r="B2259" s="2">
        <v>44971</v>
      </c>
      <c r="C2259" s="1" t="s">
        <v>6671</v>
      </c>
      <c r="D2259" s="1" t="s">
        <v>39</v>
      </c>
      <c r="E2259">
        <v>2023</v>
      </c>
      <c r="F2259" s="1" t="s">
        <v>543</v>
      </c>
      <c r="G2259" s="1" t="s">
        <v>5790</v>
      </c>
      <c r="H2259" s="1" t="s">
        <v>2246</v>
      </c>
      <c r="I2259" s="1" t="s">
        <v>5791</v>
      </c>
      <c r="J2259" s="1" t="s">
        <v>20</v>
      </c>
      <c r="K2259" s="3">
        <v>14.49</v>
      </c>
      <c r="L2259">
        <v>4</v>
      </c>
      <c r="M2259" s="3">
        <v>57.96</v>
      </c>
      <c r="N2259" s="1" t="s">
        <v>29</v>
      </c>
      <c r="O2259" s="1" t="s">
        <v>193</v>
      </c>
    </row>
    <row r="2260" spans="1:15" x14ac:dyDescent="0.3">
      <c r="A2260" s="1" t="s">
        <v>5792</v>
      </c>
      <c r="B2260" s="2">
        <v>45317</v>
      </c>
      <c r="C2260" s="1" t="s">
        <v>6668</v>
      </c>
      <c r="D2260" s="1" t="s">
        <v>210</v>
      </c>
      <c r="E2260">
        <v>2024</v>
      </c>
      <c r="F2260" s="1" t="s">
        <v>4128</v>
      </c>
      <c r="G2260" s="1" t="s">
        <v>4129</v>
      </c>
      <c r="H2260" s="1" t="s">
        <v>1075</v>
      </c>
      <c r="I2260" s="1" t="s">
        <v>5793</v>
      </c>
      <c r="J2260" s="1" t="s">
        <v>20</v>
      </c>
      <c r="K2260" s="3">
        <v>34.65</v>
      </c>
      <c r="L2260">
        <v>5</v>
      </c>
      <c r="M2260" s="3">
        <v>173.25</v>
      </c>
      <c r="N2260" s="1" t="s">
        <v>6669</v>
      </c>
      <c r="O2260" s="1" t="s">
        <v>37</v>
      </c>
    </row>
    <row r="2261" spans="1:15" x14ac:dyDescent="0.3">
      <c r="A2261" s="1" t="s">
        <v>5794</v>
      </c>
      <c r="B2261" s="2">
        <v>45380</v>
      </c>
      <c r="C2261" s="1" t="s">
        <v>6668</v>
      </c>
      <c r="D2261" s="1" t="s">
        <v>15</v>
      </c>
      <c r="E2261">
        <v>2024</v>
      </c>
      <c r="F2261" s="1" t="s">
        <v>1120</v>
      </c>
      <c r="G2261" s="1" t="s">
        <v>2623</v>
      </c>
      <c r="H2261" s="1" t="s">
        <v>2566</v>
      </c>
      <c r="I2261" s="1" t="s">
        <v>2567</v>
      </c>
      <c r="J2261" s="1" t="s">
        <v>70</v>
      </c>
      <c r="K2261" s="3">
        <v>7.68</v>
      </c>
      <c r="L2261">
        <v>3</v>
      </c>
      <c r="M2261" s="3">
        <v>23.04</v>
      </c>
      <c r="N2261" s="1" t="s">
        <v>21</v>
      </c>
      <c r="O2261" s="1" t="s">
        <v>44</v>
      </c>
    </row>
    <row r="2262" spans="1:15" x14ac:dyDescent="0.3">
      <c r="A2262" s="1" t="s">
        <v>5795</v>
      </c>
      <c r="B2262" s="2">
        <v>44909</v>
      </c>
      <c r="C2262" s="1" t="s">
        <v>6670</v>
      </c>
      <c r="D2262" s="1" t="s">
        <v>107</v>
      </c>
      <c r="E2262">
        <v>2022</v>
      </c>
      <c r="F2262" s="1" t="s">
        <v>4101</v>
      </c>
      <c r="G2262" s="1" t="s">
        <v>4102</v>
      </c>
      <c r="H2262" s="1" t="s">
        <v>2174</v>
      </c>
      <c r="I2262" s="1" t="s">
        <v>2712</v>
      </c>
      <c r="J2262" s="1" t="s">
        <v>70</v>
      </c>
      <c r="K2262" s="3">
        <v>13.56</v>
      </c>
      <c r="L2262">
        <v>4</v>
      </c>
      <c r="M2262" s="3">
        <v>54.24</v>
      </c>
      <c r="N2262" s="1" t="s">
        <v>21</v>
      </c>
      <c r="O2262" s="1" t="s">
        <v>95</v>
      </c>
    </row>
    <row r="2263" spans="1:15" x14ac:dyDescent="0.3">
      <c r="A2263" s="1" t="s">
        <v>5796</v>
      </c>
      <c r="B2263" s="2">
        <v>45312</v>
      </c>
      <c r="C2263" s="1" t="s">
        <v>6666</v>
      </c>
      <c r="D2263" s="1" t="s">
        <v>210</v>
      </c>
      <c r="E2263">
        <v>2024</v>
      </c>
      <c r="F2263" s="1" t="s">
        <v>2089</v>
      </c>
      <c r="G2263" s="1" t="s">
        <v>4597</v>
      </c>
      <c r="H2263" s="1" t="s">
        <v>1713</v>
      </c>
      <c r="I2263" s="1" t="s">
        <v>1714</v>
      </c>
      <c r="J2263" s="1" t="s">
        <v>70</v>
      </c>
      <c r="K2263" s="3">
        <v>23.66</v>
      </c>
      <c r="L2263">
        <v>4</v>
      </c>
      <c r="M2263" s="3">
        <v>94.64</v>
      </c>
      <c r="N2263" s="1" t="s">
        <v>21</v>
      </c>
      <c r="O2263" s="1" t="s">
        <v>44</v>
      </c>
    </row>
    <row r="2264" spans="1:15" x14ac:dyDescent="0.3">
      <c r="A2264" s="1" t="s">
        <v>5797</v>
      </c>
      <c r="B2264" s="2">
        <v>45293</v>
      </c>
      <c r="C2264" s="1" t="s">
        <v>6671</v>
      </c>
      <c r="D2264" s="1" t="s">
        <v>210</v>
      </c>
      <c r="E2264">
        <v>2024</v>
      </c>
      <c r="F2264" s="1" t="s">
        <v>3781</v>
      </c>
      <c r="G2264" s="1" t="s">
        <v>3782</v>
      </c>
      <c r="H2264" s="1" t="s">
        <v>712</v>
      </c>
      <c r="I2264" s="1" t="s">
        <v>713</v>
      </c>
      <c r="J2264" s="1" t="s">
        <v>20</v>
      </c>
      <c r="K2264" s="3">
        <v>49.38</v>
      </c>
      <c r="L2264">
        <v>4</v>
      </c>
      <c r="M2264" s="3">
        <v>197.52</v>
      </c>
      <c r="N2264" s="1" t="s">
        <v>29</v>
      </c>
      <c r="O2264" s="1" t="s">
        <v>22</v>
      </c>
    </row>
    <row r="2265" spans="1:15" x14ac:dyDescent="0.3">
      <c r="A2265" s="1" t="s">
        <v>5798</v>
      </c>
      <c r="B2265" s="2">
        <v>45367</v>
      </c>
      <c r="C2265" s="1" t="s">
        <v>6673</v>
      </c>
      <c r="D2265" s="1" t="s">
        <v>15</v>
      </c>
      <c r="E2265">
        <v>2024</v>
      </c>
      <c r="F2265" s="1" t="s">
        <v>666</v>
      </c>
      <c r="G2265" s="1" t="s">
        <v>3439</v>
      </c>
      <c r="H2265" s="1" t="s">
        <v>4326</v>
      </c>
      <c r="I2265" s="1" t="s">
        <v>4327</v>
      </c>
      <c r="J2265" s="1" t="s">
        <v>20</v>
      </c>
      <c r="K2265" s="3">
        <v>48.37</v>
      </c>
      <c r="L2265">
        <v>5</v>
      </c>
      <c r="M2265" s="3">
        <v>241.85</v>
      </c>
      <c r="N2265" s="1" t="s">
        <v>29</v>
      </c>
      <c r="O2265" s="1" t="s">
        <v>193</v>
      </c>
    </row>
    <row r="2266" spans="1:15" x14ac:dyDescent="0.3">
      <c r="A2266" s="1" t="s">
        <v>5799</v>
      </c>
      <c r="B2266" s="2">
        <v>45770</v>
      </c>
      <c r="C2266" s="1" t="s">
        <v>6670</v>
      </c>
      <c r="D2266" s="1" t="s">
        <v>82</v>
      </c>
      <c r="E2266">
        <v>2025</v>
      </c>
      <c r="F2266" s="1" t="s">
        <v>4599</v>
      </c>
      <c r="G2266" s="1" t="s">
        <v>4600</v>
      </c>
      <c r="H2266" s="1" t="s">
        <v>1185</v>
      </c>
      <c r="I2266" s="1" t="s">
        <v>1186</v>
      </c>
      <c r="J2266" s="1" t="s">
        <v>20</v>
      </c>
      <c r="K2266" s="3">
        <v>24.03</v>
      </c>
      <c r="L2266">
        <v>1</v>
      </c>
      <c r="M2266" s="3">
        <v>24.03</v>
      </c>
      <c r="N2266" s="1" t="s">
        <v>21</v>
      </c>
      <c r="O2266" s="1" t="s">
        <v>44</v>
      </c>
    </row>
    <row r="2267" spans="1:15" x14ac:dyDescent="0.3">
      <c r="A2267" s="1" t="s">
        <v>5800</v>
      </c>
      <c r="B2267" s="2">
        <v>45098</v>
      </c>
      <c r="C2267" s="1" t="s">
        <v>6670</v>
      </c>
      <c r="D2267" s="1" t="s">
        <v>24</v>
      </c>
      <c r="E2267">
        <v>2023</v>
      </c>
      <c r="F2267" s="1" t="s">
        <v>499</v>
      </c>
      <c r="G2267" s="1" t="s">
        <v>3414</v>
      </c>
      <c r="H2267" s="1" t="s">
        <v>2779</v>
      </c>
      <c r="I2267" s="1" t="s">
        <v>3401</v>
      </c>
      <c r="J2267" s="1" t="s">
        <v>70</v>
      </c>
      <c r="K2267" s="3">
        <v>36.56</v>
      </c>
      <c r="L2267">
        <v>3</v>
      </c>
      <c r="M2267" s="3">
        <v>109.68</v>
      </c>
      <c r="N2267" s="1" t="s">
        <v>6669</v>
      </c>
      <c r="O2267" s="1" t="s">
        <v>37</v>
      </c>
    </row>
    <row r="2268" spans="1:15" x14ac:dyDescent="0.3">
      <c r="A2268" s="1" t="s">
        <v>5801</v>
      </c>
      <c r="B2268" s="2">
        <v>44919</v>
      </c>
      <c r="C2268" s="1" t="s">
        <v>6673</v>
      </c>
      <c r="D2268" s="1" t="s">
        <v>107</v>
      </c>
      <c r="E2268">
        <v>2022</v>
      </c>
      <c r="F2268" s="1" t="s">
        <v>1203</v>
      </c>
      <c r="G2268" s="1" t="s">
        <v>1204</v>
      </c>
      <c r="H2268" s="1" t="s">
        <v>365</v>
      </c>
      <c r="I2268" s="1" t="s">
        <v>366</v>
      </c>
      <c r="J2268" s="1" t="s">
        <v>70</v>
      </c>
      <c r="K2268" s="3">
        <v>35.19</v>
      </c>
      <c r="L2268">
        <v>1</v>
      </c>
      <c r="M2268" s="3">
        <v>35.19</v>
      </c>
      <c r="N2268" s="1" t="s">
        <v>29</v>
      </c>
      <c r="O2268" s="1" t="s">
        <v>37</v>
      </c>
    </row>
    <row r="2269" spans="1:15" x14ac:dyDescent="0.3">
      <c r="A2269" s="1" t="s">
        <v>5802</v>
      </c>
      <c r="B2269" s="2">
        <v>44971</v>
      </c>
      <c r="C2269" s="1" t="s">
        <v>6671</v>
      </c>
      <c r="D2269" s="1" t="s">
        <v>39</v>
      </c>
      <c r="E2269">
        <v>2023</v>
      </c>
      <c r="F2269" s="1" t="s">
        <v>285</v>
      </c>
      <c r="G2269" s="1" t="s">
        <v>1922</v>
      </c>
      <c r="H2269" s="1" t="s">
        <v>176</v>
      </c>
      <c r="I2269" s="1" t="s">
        <v>177</v>
      </c>
      <c r="J2269" s="1" t="s">
        <v>51</v>
      </c>
      <c r="K2269" s="3">
        <v>19.16</v>
      </c>
      <c r="L2269">
        <v>2</v>
      </c>
      <c r="M2269" s="3">
        <v>38.32</v>
      </c>
      <c r="N2269" s="1" t="s">
        <v>21</v>
      </c>
      <c r="O2269" s="1" t="s">
        <v>44</v>
      </c>
    </row>
    <row r="2270" spans="1:15" x14ac:dyDescent="0.3">
      <c r="A2270" s="1" t="s">
        <v>5803</v>
      </c>
      <c r="B2270" s="2">
        <v>45233</v>
      </c>
      <c r="C2270" s="1" t="s">
        <v>6668</v>
      </c>
      <c r="D2270" s="1" t="s">
        <v>54</v>
      </c>
      <c r="E2270">
        <v>2023</v>
      </c>
      <c r="F2270" s="1" t="s">
        <v>414</v>
      </c>
      <c r="G2270" s="1" t="s">
        <v>2922</v>
      </c>
      <c r="H2270" s="1" t="s">
        <v>900</v>
      </c>
      <c r="I2270" s="1" t="s">
        <v>5804</v>
      </c>
      <c r="J2270" s="1" t="s">
        <v>87</v>
      </c>
      <c r="K2270" s="3">
        <v>10.97</v>
      </c>
      <c r="L2270">
        <v>1</v>
      </c>
      <c r="M2270" s="3">
        <v>10.97</v>
      </c>
      <c r="N2270" s="1" t="s">
        <v>21</v>
      </c>
      <c r="O2270" s="1" t="s">
        <v>22</v>
      </c>
    </row>
    <row r="2271" spans="1:15" x14ac:dyDescent="0.3">
      <c r="A2271" s="1" t="s">
        <v>5805</v>
      </c>
      <c r="B2271" s="2">
        <v>45296</v>
      </c>
      <c r="C2271" s="1" t="s">
        <v>6668</v>
      </c>
      <c r="D2271" s="1" t="s">
        <v>210</v>
      </c>
      <c r="E2271">
        <v>2024</v>
      </c>
      <c r="F2271" s="1" t="s">
        <v>3207</v>
      </c>
      <c r="G2271" s="1" t="s">
        <v>3208</v>
      </c>
      <c r="H2271" s="1" t="s">
        <v>197</v>
      </c>
      <c r="I2271" s="1" t="s">
        <v>198</v>
      </c>
      <c r="J2271" s="1" t="s">
        <v>70</v>
      </c>
      <c r="K2271" s="3">
        <v>6.06</v>
      </c>
      <c r="L2271">
        <v>5</v>
      </c>
      <c r="M2271" s="3">
        <v>30.3</v>
      </c>
      <c r="N2271" s="1" t="s">
        <v>21</v>
      </c>
      <c r="O2271" s="1" t="s">
        <v>22</v>
      </c>
    </row>
    <row r="2272" spans="1:15" x14ac:dyDescent="0.3">
      <c r="A2272" s="1" t="s">
        <v>5806</v>
      </c>
      <c r="B2272" s="2">
        <v>45465</v>
      </c>
      <c r="C2272" s="1" t="s">
        <v>6673</v>
      </c>
      <c r="D2272" s="1" t="s">
        <v>24</v>
      </c>
      <c r="E2272">
        <v>2024</v>
      </c>
      <c r="F2272" s="1" t="s">
        <v>3186</v>
      </c>
      <c r="G2272" s="1" t="s">
        <v>3187</v>
      </c>
      <c r="H2272" s="1" t="s">
        <v>2213</v>
      </c>
      <c r="I2272" s="1" t="s">
        <v>3025</v>
      </c>
      <c r="J2272" s="1" t="s">
        <v>20</v>
      </c>
      <c r="K2272" s="3">
        <v>27.79</v>
      </c>
      <c r="L2272">
        <v>2</v>
      </c>
      <c r="M2272" s="3">
        <v>55.58</v>
      </c>
      <c r="N2272" s="1" t="s">
        <v>21</v>
      </c>
      <c r="O2272" s="1" t="s">
        <v>22</v>
      </c>
    </row>
    <row r="2273" spans="1:15" x14ac:dyDescent="0.3">
      <c r="A2273" s="1" t="s">
        <v>5807</v>
      </c>
      <c r="B2273" s="2">
        <v>45160</v>
      </c>
      <c r="C2273" s="1" t="s">
        <v>6671</v>
      </c>
      <c r="D2273" s="1" t="s">
        <v>90</v>
      </c>
      <c r="E2273">
        <v>2023</v>
      </c>
      <c r="F2273" s="1" t="s">
        <v>4456</v>
      </c>
      <c r="G2273" s="1" t="s">
        <v>4457</v>
      </c>
      <c r="H2273" s="1" t="s">
        <v>2618</v>
      </c>
      <c r="I2273" s="1" t="s">
        <v>2619</v>
      </c>
      <c r="J2273" s="1" t="s">
        <v>70</v>
      </c>
      <c r="K2273" s="3">
        <v>31.55</v>
      </c>
      <c r="L2273">
        <v>4</v>
      </c>
      <c r="M2273" s="3">
        <v>126.2</v>
      </c>
      <c r="N2273" s="1" t="s">
        <v>21</v>
      </c>
      <c r="O2273" s="1" t="s">
        <v>37</v>
      </c>
    </row>
    <row r="2274" spans="1:15" x14ac:dyDescent="0.3">
      <c r="A2274" s="1" t="s">
        <v>5808</v>
      </c>
      <c r="B2274" s="2">
        <v>45203</v>
      </c>
      <c r="C2274" s="1" t="s">
        <v>6670</v>
      </c>
      <c r="D2274" s="1" t="s">
        <v>133</v>
      </c>
      <c r="E2274">
        <v>2023</v>
      </c>
      <c r="F2274" s="1" t="s">
        <v>164</v>
      </c>
      <c r="G2274" s="1" t="s">
        <v>165</v>
      </c>
      <c r="H2274" s="1" t="s">
        <v>2229</v>
      </c>
      <c r="I2274" s="1" t="s">
        <v>3050</v>
      </c>
      <c r="J2274" s="1" t="s">
        <v>70</v>
      </c>
      <c r="K2274" s="3">
        <v>47.91</v>
      </c>
      <c r="L2274">
        <v>2</v>
      </c>
      <c r="M2274" s="3">
        <v>95.82</v>
      </c>
      <c r="N2274" s="1" t="s">
        <v>21</v>
      </c>
      <c r="O2274" s="1" t="s">
        <v>95</v>
      </c>
    </row>
    <row r="2275" spans="1:15" x14ac:dyDescent="0.3">
      <c r="A2275" s="1" t="s">
        <v>5809</v>
      </c>
      <c r="B2275" s="2">
        <v>44976</v>
      </c>
      <c r="C2275" s="1" t="s">
        <v>6666</v>
      </c>
      <c r="D2275" s="1" t="s">
        <v>39</v>
      </c>
      <c r="E2275">
        <v>2023</v>
      </c>
      <c r="F2275" s="1" t="s">
        <v>658</v>
      </c>
      <c r="G2275" s="1" t="s">
        <v>4507</v>
      </c>
      <c r="H2275" s="1" t="s">
        <v>4726</v>
      </c>
      <c r="I2275" s="1" t="s">
        <v>4727</v>
      </c>
      <c r="J2275" s="1" t="s">
        <v>20</v>
      </c>
      <c r="K2275" s="3">
        <v>12.28</v>
      </c>
      <c r="L2275">
        <v>3</v>
      </c>
      <c r="M2275" s="3">
        <v>36.840000000000003</v>
      </c>
      <c r="N2275" s="1" t="s">
        <v>29</v>
      </c>
      <c r="O2275" s="1" t="s">
        <v>30</v>
      </c>
    </row>
    <row r="2276" spans="1:15" x14ac:dyDescent="0.3">
      <c r="A2276" s="1" t="s">
        <v>5810</v>
      </c>
      <c r="B2276" s="2">
        <v>45115</v>
      </c>
      <c r="C2276" s="1" t="s">
        <v>6673</v>
      </c>
      <c r="D2276" s="1" t="s">
        <v>32</v>
      </c>
      <c r="E2276">
        <v>2023</v>
      </c>
      <c r="F2276" s="1" t="s">
        <v>3653</v>
      </c>
      <c r="G2276" s="1" t="s">
        <v>3654</v>
      </c>
      <c r="H2276" s="1" t="s">
        <v>3905</v>
      </c>
      <c r="I2276" s="1" t="s">
        <v>3906</v>
      </c>
      <c r="J2276" s="1" t="s">
        <v>20</v>
      </c>
      <c r="K2276" s="3">
        <v>9.48</v>
      </c>
      <c r="L2276">
        <v>5</v>
      </c>
      <c r="M2276" s="3">
        <v>47.4</v>
      </c>
      <c r="N2276" s="1" t="s">
        <v>21</v>
      </c>
      <c r="O2276" s="1" t="s">
        <v>95</v>
      </c>
    </row>
    <row r="2277" spans="1:15" x14ac:dyDescent="0.3">
      <c r="A2277" s="1" t="s">
        <v>5811</v>
      </c>
      <c r="B2277" s="2">
        <v>45484</v>
      </c>
      <c r="C2277" s="1" t="s">
        <v>6672</v>
      </c>
      <c r="D2277" s="1" t="s">
        <v>32</v>
      </c>
      <c r="E2277">
        <v>2024</v>
      </c>
      <c r="F2277" s="1" t="s">
        <v>1917</v>
      </c>
      <c r="G2277" s="1" t="s">
        <v>1918</v>
      </c>
      <c r="H2277" s="1" t="s">
        <v>1219</v>
      </c>
      <c r="I2277" s="1" t="s">
        <v>5812</v>
      </c>
      <c r="J2277" s="1" t="s">
        <v>20</v>
      </c>
      <c r="K2277" s="3">
        <v>35.76</v>
      </c>
      <c r="L2277">
        <v>3</v>
      </c>
      <c r="M2277" s="3">
        <v>107.28</v>
      </c>
      <c r="N2277" s="1" t="s">
        <v>6669</v>
      </c>
      <c r="O2277" s="1" t="s">
        <v>52</v>
      </c>
    </row>
    <row r="2278" spans="1:15" x14ac:dyDescent="0.3">
      <c r="A2278" s="1" t="s">
        <v>5813</v>
      </c>
      <c r="B2278" s="2">
        <v>45517</v>
      </c>
      <c r="C2278" s="1" t="s">
        <v>6671</v>
      </c>
      <c r="D2278" s="1" t="s">
        <v>90</v>
      </c>
      <c r="E2278">
        <v>2024</v>
      </c>
      <c r="F2278" s="1" t="s">
        <v>5172</v>
      </c>
      <c r="G2278" s="1" t="s">
        <v>5173</v>
      </c>
      <c r="H2278" s="1" t="s">
        <v>1661</v>
      </c>
      <c r="I2278" s="1" t="s">
        <v>5814</v>
      </c>
      <c r="J2278" s="1" t="s">
        <v>87</v>
      </c>
      <c r="K2278" s="3">
        <v>13.15</v>
      </c>
      <c r="L2278">
        <v>3</v>
      </c>
      <c r="M2278" s="3">
        <v>39.450000000000003</v>
      </c>
      <c r="N2278" s="1" t="s">
        <v>6669</v>
      </c>
      <c r="O2278" s="1" t="s">
        <v>30</v>
      </c>
    </row>
    <row r="2279" spans="1:15" x14ac:dyDescent="0.3">
      <c r="A2279" s="1" t="s">
        <v>5815</v>
      </c>
      <c r="B2279" s="2">
        <v>45834</v>
      </c>
      <c r="C2279" s="1" t="s">
        <v>6672</v>
      </c>
      <c r="D2279" s="1" t="s">
        <v>24</v>
      </c>
      <c r="E2279">
        <v>2025</v>
      </c>
      <c r="F2279" s="1" t="s">
        <v>16</v>
      </c>
      <c r="G2279" s="1" t="s">
        <v>17</v>
      </c>
      <c r="H2279" s="1" t="s">
        <v>2424</v>
      </c>
      <c r="I2279" s="1" t="s">
        <v>2647</v>
      </c>
      <c r="J2279" s="1" t="s">
        <v>70</v>
      </c>
      <c r="K2279" s="3">
        <v>32.1</v>
      </c>
      <c r="L2279">
        <v>1</v>
      </c>
      <c r="M2279" s="3">
        <v>32.1</v>
      </c>
      <c r="N2279" s="1" t="s">
        <v>21</v>
      </c>
      <c r="O2279" s="1" t="s">
        <v>44</v>
      </c>
    </row>
    <row r="2280" spans="1:15" x14ac:dyDescent="0.3">
      <c r="A2280" s="1" t="s">
        <v>5816</v>
      </c>
      <c r="B2280" s="2">
        <v>45348</v>
      </c>
      <c r="C2280" s="1" t="s">
        <v>6667</v>
      </c>
      <c r="D2280" s="1" t="s">
        <v>39</v>
      </c>
      <c r="E2280">
        <v>2024</v>
      </c>
      <c r="F2280" s="1" t="s">
        <v>3369</v>
      </c>
      <c r="G2280" s="1" t="s">
        <v>3370</v>
      </c>
      <c r="H2280" s="1" t="s">
        <v>955</v>
      </c>
      <c r="I2280" s="1" t="s">
        <v>3997</v>
      </c>
      <c r="J2280" s="1" t="s">
        <v>20</v>
      </c>
      <c r="K2280" s="3">
        <v>42.74</v>
      </c>
      <c r="L2280">
        <v>1</v>
      </c>
      <c r="M2280" s="3">
        <v>42.74</v>
      </c>
      <c r="N2280" s="1" t="s">
        <v>6669</v>
      </c>
      <c r="O2280" s="1" t="s">
        <v>193</v>
      </c>
    </row>
    <row r="2281" spans="1:15" x14ac:dyDescent="0.3">
      <c r="A2281" s="1" t="s">
        <v>5817</v>
      </c>
      <c r="B2281" s="2">
        <v>45771</v>
      </c>
      <c r="C2281" s="1" t="s">
        <v>6672</v>
      </c>
      <c r="D2281" s="1" t="s">
        <v>82</v>
      </c>
      <c r="E2281">
        <v>2025</v>
      </c>
      <c r="F2281" s="1" t="s">
        <v>1560</v>
      </c>
      <c r="G2281" s="1" t="s">
        <v>1664</v>
      </c>
      <c r="H2281" s="1" t="s">
        <v>4851</v>
      </c>
      <c r="I2281" s="1" t="s">
        <v>4852</v>
      </c>
      <c r="J2281" s="1" t="s">
        <v>70</v>
      </c>
      <c r="K2281" s="3">
        <v>32.83</v>
      </c>
      <c r="L2281">
        <v>5</v>
      </c>
      <c r="M2281" s="3">
        <v>164.15</v>
      </c>
      <c r="N2281" s="1" t="s">
        <v>6669</v>
      </c>
      <c r="O2281" s="1" t="s">
        <v>30</v>
      </c>
    </row>
    <row r="2282" spans="1:15" x14ac:dyDescent="0.3">
      <c r="A2282" s="1" t="s">
        <v>5818</v>
      </c>
      <c r="B2282" s="2">
        <v>45030</v>
      </c>
      <c r="C2282" s="1" t="s">
        <v>6668</v>
      </c>
      <c r="D2282" s="1" t="s">
        <v>82</v>
      </c>
      <c r="E2282">
        <v>2023</v>
      </c>
      <c r="F2282" s="1" t="s">
        <v>658</v>
      </c>
      <c r="G2282" s="1" t="s">
        <v>4507</v>
      </c>
      <c r="H2282" s="1" t="s">
        <v>1856</v>
      </c>
      <c r="I2282" s="1" t="s">
        <v>2276</v>
      </c>
      <c r="J2282" s="1" t="s">
        <v>20</v>
      </c>
      <c r="K2282" s="3">
        <v>20.170000000000002</v>
      </c>
      <c r="L2282">
        <v>2</v>
      </c>
      <c r="M2282" s="3">
        <v>40.340000000000003</v>
      </c>
      <c r="N2282" s="1" t="s">
        <v>6669</v>
      </c>
      <c r="O2282" s="1" t="s">
        <v>30</v>
      </c>
    </row>
    <row r="2283" spans="1:15" x14ac:dyDescent="0.3">
      <c r="A2283" s="1" t="s">
        <v>5819</v>
      </c>
      <c r="B2283" s="2">
        <v>45362</v>
      </c>
      <c r="C2283" s="1" t="s">
        <v>6667</v>
      </c>
      <c r="D2283" s="1" t="s">
        <v>15</v>
      </c>
      <c r="E2283">
        <v>2024</v>
      </c>
      <c r="F2283" s="1" t="s">
        <v>2154</v>
      </c>
      <c r="G2283" s="1" t="s">
        <v>2155</v>
      </c>
      <c r="H2283" s="1" t="s">
        <v>4704</v>
      </c>
      <c r="I2283" s="1" t="s">
        <v>5019</v>
      </c>
      <c r="J2283" s="1" t="s">
        <v>51</v>
      </c>
      <c r="K2283" s="3">
        <v>22.67</v>
      </c>
      <c r="L2283">
        <v>2</v>
      </c>
      <c r="M2283" s="3">
        <v>45.34</v>
      </c>
      <c r="N2283" s="1" t="s">
        <v>29</v>
      </c>
      <c r="O2283" s="1" t="s">
        <v>22</v>
      </c>
    </row>
    <row r="2284" spans="1:15" x14ac:dyDescent="0.3">
      <c r="A2284" s="1" t="s">
        <v>5820</v>
      </c>
      <c r="B2284" s="2">
        <v>45430</v>
      </c>
      <c r="C2284" s="1" t="s">
        <v>6673</v>
      </c>
      <c r="D2284" s="1" t="s">
        <v>46</v>
      </c>
      <c r="E2284">
        <v>2024</v>
      </c>
      <c r="F2284" s="1" t="s">
        <v>300</v>
      </c>
      <c r="G2284" s="1" t="s">
        <v>2795</v>
      </c>
      <c r="H2284" s="1" t="s">
        <v>4070</v>
      </c>
      <c r="I2284" s="1" t="s">
        <v>4071</v>
      </c>
      <c r="J2284" s="1" t="s">
        <v>87</v>
      </c>
      <c r="K2284" s="3">
        <v>5.22</v>
      </c>
      <c r="L2284">
        <v>2</v>
      </c>
      <c r="M2284" s="3">
        <v>10.44</v>
      </c>
      <c r="N2284" s="1" t="s">
        <v>29</v>
      </c>
      <c r="O2284" s="1" t="s">
        <v>44</v>
      </c>
    </row>
    <row r="2285" spans="1:15" x14ac:dyDescent="0.3">
      <c r="A2285" s="1" t="s">
        <v>5821</v>
      </c>
      <c r="B2285" s="2">
        <v>45391</v>
      </c>
      <c r="C2285" s="1" t="s">
        <v>6671</v>
      </c>
      <c r="D2285" s="1" t="s">
        <v>82</v>
      </c>
      <c r="E2285">
        <v>2024</v>
      </c>
      <c r="F2285" s="1" t="s">
        <v>4002</v>
      </c>
      <c r="G2285" s="1" t="s">
        <v>5202</v>
      </c>
      <c r="H2285" s="1" t="s">
        <v>1232</v>
      </c>
      <c r="I2285" s="1" t="s">
        <v>1233</v>
      </c>
      <c r="J2285" s="1" t="s">
        <v>70</v>
      </c>
      <c r="K2285" s="3">
        <v>43.75</v>
      </c>
      <c r="L2285">
        <v>1</v>
      </c>
      <c r="M2285" s="3">
        <v>43.75</v>
      </c>
      <c r="N2285" s="1" t="s">
        <v>6669</v>
      </c>
      <c r="O2285" s="1" t="s">
        <v>193</v>
      </c>
    </row>
    <row r="2286" spans="1:15" x14ac:dyDescent="0.3">
      <c r="A2286" s="1" t="s">
        <v>5822</v>
      </c>
      <c r="B2286" s="2">
        <v>45157</v>
      </c>
      <c r="C2286" s="1" t="s">
        <v>6673</v>
      </c>
      <c r="D2286" s="1" t="s">
        <v>90</v>
      </c>
      <c r="E2286">
        <v>2023</v>
      </c>
      <c r="F2286" s="1" t="s">
        <v>5115</v>
      </c>
      <c r="G2286" s="1" t="s">
        <v>5116</v>
      </c>
      <c r="H2286" s="1" t="s">
        <v>3253</v>
      </c>
      <c r="I2286" s="1" t="s">
        <v>3254</v>
      </c>
      <c r="J2286" s="1" t="s">
        <v>87</v>
      </c>
      <c r="K2286" s="3">
        <v>24.45</v>
      </c>
      <c r="L2286">
        <v>5</v>
      </c>
      <c r="M2286" s="3">
        <v>122.25</v>
      </c>
      <c r="N2286" s="1" t="s">
        <v>88</v>
      </c>
      <c r="O2286" s="1" t="s">
        <v>44</v>
      </c>
    </row>
    <row r="2287" spans="1:15" x14ac:dyDescent="0.3">
      <c r="A2287" s="1" t="s">
        <v>5823</v>
      </c>
      <c r="B2287" s="2">
        <v>45632</v>
      </c>
      <c r="C2287" s="1" t="s">
        <v>6668</v>
      </c>
      <c r="D2287" s="1" t="s">
        <v>107</v>
      </c>
      <c r="E2287">
        <v>2024</v>
      </c>
      <c r="F2287" s="1" t="s">
        <v>2688</v>
      </c>
      <c r="G2287" s="1" t="s">
        <v>5824</v>
      </c>
      <c r="H2287" s="1" t="s">
        <v>5603</v>
      </c>
      <c r="I2287" s="1" t="s">
        <v>5825</v>
      </c>
      <c r="J2287" s="1" t="s">
        <v>87</v>
      </c>
      <c r="K2287" s="3">
        <v>45.94</v>
      </c>
      <c r="L2287">
        <v>3</v>
      </c>
      <c r="M2287" s="3">
        <v>137.82</v>
      </c>
      <c r="N2287" s="1" t="s">
        <v>21</v>
      </c>
      <c r="O2287" s="1" t="s">
        <v>44</v>
      </c>
    </row>
    <row r="2288" spans="1:15" x14ac:dyDescent="0.3">
      <c r="A2288" s="1" t="s">
        <v>5826</v>
      </c>
      <c r="B2288" s="2">
        <v>45288</v>
      </c>
      <c r="C2288" s="1" t="s">
        <v>6672</v>
      </c>
      <c r="D2288" s="1" t="s">
        <v>107</v>
      </c>
      <c r="E2288">
        <v>2023</v>
      </c>
      <c r="F2288" s="1" t="s">
        <v>2681</v>
      </c>
      <c r="G2288" s="1" t="s">
        <v>2682</v>
      </c>
      <c r="H2288" s="1" t="s">
        <v>1314</v>
      </c>
      <c r="I2288" s="1" t="s">
        <v>3723</v>
      </c>
      <c r="J2288" s="1" t="s">
        <v>87</v>
      </c>
      <c r="K2288" s="3">
        <v>39.33</v>
      </c>
      <c r="L2288">
        <v>3</v>
      </c>
      <c r="M2288" s="3">
        <v>117.99</v>
      </c>
      <c r="N2288" s="1" t="s">
        <v>21</v>
      </c>
      <c r="O2288" s="1" t="s">
        <v>52</v>
      </c>
    </row>
    <row r="2289" spans="1:15" x14ac:dyDescent="0.3">
      <c r="A2289" s="1" t="s">
        <v>5827</v>
      </c>
      <c r="B2289" s="2">
        <v>44930</v>
      </c>
      <c r="C2289" s="1" t="s">
        <v>6670</v>
      </c>
      <c r="D2289" s="1" t="s">
        <v>210</v>
      </c>
      <c r="E2289">
        <v>2023</v>
      </c>
      <c r="F2289" s="1" t="s">
        <v>313</v>
      </c>
      <c r="G2289" s="1" t="s">
        <v>314</v>
      </c>
      <c r="H2289" s="1" t="s">
        <v>1762</v>
      </c>
      <c r="I2289" s="1" t="s">
        <v>2757</v>
      </c>
      <c r="J2289" s="1" t="s">
        <v>70</v>
      </c>
      <c r="K2289" s="3">
        <v>23.93</v>
      </c>
      <c r="L2289">
        <v>3</v>
      </c>
      <c r="M2289" s="3">
        <v>71.790000000000006</v>
      </c>
      <c r="N2289" s="1" t="s">
        <v>21</v>
      </c>
      <c r="O2289" s="1" t="s">
        <v>22</v>
      </c>
    </row>
    <row r="2290" spans="1:15" x14ac:dyDescent="0.3">
      <c r="A2290" s="1" t="s">
        <v>5828</v>
      </c>
      <c r="B2290" s="2">
        <v>45472</v>
      </c>
      <c r="C2290" s="1" t="s">
        <v>6673</v>
      </c>
      <c r="D2290" s="1" t="s">
        <v>24</v>
      </c>
      <c r="E2290">
        <v>2024</v>
      </c>
      <c r="F2290" s="1" t="s">
        <v>583</v>
      </c>
      <c r="G2290" s="1" t="s">
        <v>5829</v>
      </c>
      <c r="H2290" s="1" t="s">
        <v>3933</v>
      </c>
      <c r="I2290" s="1" t="s">
        <v>3934</v>
      </c>
      <c r="J2290" s="1" t="s">
        <v>87</v>
      </c>
      <c r="K2290" s="3">
        <v>49.94</v>
      </c>
      <c r="L2290">
        <v>3</v>
      </c>
      <c r="M2290" s="3">
        <v>149.82</v>
      </c>
      <c r="N2290" s="1" t="s">
        <v>88</v>
      </c>
      <c r="O2290" s="1" t="s">
        <v>193</v>
      </c>
    </row>
    <row r="2291" spans="1:15" x14ac:dyDescent="0.3">
      <c r="A2291" s="1" t="s">
        <v>5830</v>
      </c>
      <c r="B2291" s="2">
        <v>45686</v>
      </c>
      <c r="C2291" s="1" t="s">
        <v>6670</v>
      </c>
      <c r="D2291" s="1" t="s">
        <v>210</v>
      </c>
      <c r="E2291">
        <v>2025</v>
      </c>
      <c r="F2291" s="1" t="s">
        <v>710</v>
      </c>
      <c r="G2291" s="1" t="s">
        <v>711</v>
      </c>
      <c r="H2291" s="1" t="s">
        <v>2290</v>
      </c>
      <c r="I2291" s="1" t="s">
        <v>2291</v>
      </c>
      <c r="J2291" s="1" t="s">
        <v>70</v>
      </c>
      <c r="K2291" s="3">
        <v>28.75</v>
      </c>
      <c r="L2291">
        <v>3</v>
      </c>
      <c r="M2291" s="3">
        <v>86.25</v>
      </c>
      <c r="N2291" s="1" t="s">
        <v>6669</v>
      </c>
      <c r="O2291" s="1" t="s">
        <v>80</v>
      </c>
    </row>
    <row r="2292" spans="1:15" x14ac:dyDescent="0.3">
      <c r="A2292" s="1" t="s">
        <v>5831</v>
      </c>
      <c r="B2292" s="2">
        <v>45055</v>
      </c>
      <c r="C2292" s="1" t="s">
        <v>6671</v>
      </c>
      <c r="D2292" s="1" t="s">
        <v>46</v>
      </c>
      <c r="E2292">
        <v>2023</v>
      </c>
      <c r="F2292" s="1" t="s">
        <v>3409</v>
      </c>
      <c r="G2292" s="1" t="s">
        <v>3410</v>
      </c>
      <c r="H2292" s="1" t="s">
        <v>2579</v>
      </c>
      <c r="I2292" s="1" t="s">
        <v>2580</v>
      </c>
      <c r="J2292" s="1" t="s">
        <v>20</v>
      </c>
      <c r="K2292" s="3">
        <v>12.3</v>
      </c>
      <c r="L2292">
        <v>5</v>
      </c>
      <c r="M2292" s="3">
        <v>61.5</v>
      </c>
      <c r="N2292" s="1" t="s">
        <v>21</v>
      </c>
      <c r="O2292" s="1" t="s">
        <v>22</v>
      </c>
    </row>
    <row r="2293" spans="1:15" x14ac:dyDescent="0.3">
      <c r="A2293" s="1" t="s">
        <v>5832</v>
      </c>
      <c r="B2293" s="2">
        <v>45336</v>
      </c>
      <c r="C2293" s="1" t="s">
        <v>6670</v>
      </c>
      <c r="D2293" s="1" t="s">
        <v>39</v>
      </c>
      <c r="E2293">
        <v>2024</v>
      </c>
      <c r="F2293" s="1" t="s">
        <v>552</v>
      </c>
      <c r="G2293" s="1" t="s">
        <v>5360</v>
      </c>
      <c r="H2293" s="1" t="s">
        <v>5833</v>
      </c>
      <c r="I2293" s="1" t="s">
        <v>5834</v>
      </c>
      <c r="J2293" s="1" t="s">
        <v>51</v>
      </c>
      <c r="K2293" s="3">
        <v>30.56</v>
      </c>
      <c r="L2293">
        <v>1</v>
      </c>
      <c r="M2293" s="3">
        <v>30.56</v>
      </c>
      <c r="N2293" s="1" t="s">
        <v>6669</v>
      </c>
      <c r="O2293" s="1" t="s">
        <v>30</v>
      </c>
    </row>
    <row r="2294" spans="1:15" x14ac:dyDescent="0.3">
      <c r="A2294" s="1" t="s">
        <v>5835</v>
      </c>
      <c r="B2294" s="2">
        <v>45208</v>
      </c>
      <c r="C2294" s="1" t="s">
        <v>6667</v>
      </c>
      <c r="D2294" s="1" t="s">
        <v>133</v>
      </c>
      <c r="E2294">
        <v>2023</v>
      </c>
      <c r="F2294" s="1" t="s">
        <v>557</v>
      </c>
      <c r="G2294" s="1" t="s">
        <v>5836</v>
      </c>
      <c r="H2294" s="1" t="s">
        <v>1505</v>
      </c>
      <c r="I2294" s="1" t="s">
        <v>1506</v>
      </c>
      <c r="J2294" s="1" t="s">
        <v>87</v>
      </c>
      <c r="K2294" s="3">
        <v>14.1</v>
      </c>
      <c r="L2294">
        <v>1</v>
      </c>
      <c r="M2294" s="3">
        <v>14.1</v>
      </c>
      <c r="N2294" s="1" t="s">
        <v>29</v>
      </c>
      <c r="O2294" s="1" t="s">
        <v>30</v>
      </c>
    </row>
    <row r="2295" spans="1:15" x14ac:dyDescent="0.3">
      <c r="A2295" s="1" t="s">
        <v>5837</v>
      </c>
      <c r="B2295" s="2">
        <v>45305</v>
      </c>
      <c r="C2295" s="1" t="s">
        <v>6666</v>
      </c>
      <c r="D2295" s="1" t="s">
        <v>210</v>
      </c>
      <c r="E2295">
        <v>2024</v>
      </c>
      <c r="F2295" s="1" t="s">
        <v>524</v>
      </c>
      <c r="G2295" s="1" t="s">
        <v>5518</v>
      </c>
      <c r="H2295" s="1" t="s">
        <v>5771</v>
      </c>
      <c r="I2295" s="1" t="s">
        <v>5772</v>
      </c>
      <c r="J2295" s="1" t="s">
        <v>87</v>
      </c>
      <c r="K2295" s="3">
        <v>43.82</v>
      </c>
      <c r="L2295">
        <v>5</v>
      </c>
      <c r="M2295" s="3">
        <v>219.1</v>
      </c>
      <c r="N2295" s="1" t="s">
        <v>88</v>
      </c>
      <c r="O2295" s="1" t="s">
        <v>44</v>
      </c>
    </row>
    <row r="2296" spans="1:15" x14ac:dyDescent="0.3">
      <c r="A2296" s="1" t="s">
        <v>5838</v>
      </c>
      <c r="B2296" s="2">
        <v>45286</v>
      </c>
      <c r="C2296" s="1" t="s">
        <v>6671</v>
      </c>
      <c r="D2296" s="1" t="s">
        <v>107</v>
      </c>
      <c r="E2296">
        <v>2023</v>
      </c>
      <c r="F2296" s="1" t="s">
        <v>2180</v>
      </c>
      <c r="G2296" s="1" t="s">
        <v>5839</v>
      </c>
      <c r="H2296" s="1" t="s">
        <v>176</v>
      </c>
      <c r="I2296" s="1" t="s">
        <v>4206</v>
      </c>
      <c r="J2296" s="1" t="s">
        <v>51</v>
      </c>
      <c r="K2296" s="3">
        <v>21.16</v>
      </c>
      <c r="L2296">
        <v>3</v>
      </c>
      <c r="M2296" s="3">
        <v>63.48</v>
      </c>
      <c r="N2296" s="1" t="s">
        <v>21</v>
      </c>
      <c r="O2296" s="1" t="s">
        <v>52</v>
      </c>
    </row>
    <row r="2297" spans="1:15" x14ac:dyDescent="0.3">
      <c r="A2297" s="1" t="s">
        <v>5840</v>
      </c>
      <c r="B2297" s="2">
        <v>45634</v>
      </c>
      <c r="C2297" s="1" t="s">
        <v>6666</v>
      </c>
      <c r="D2297" s="1" t="s">
        <v>107</v>
      </c>
      <c r="E2297">
        <v>2024</v>
      </c>
      <c r="F2297" s="1" t="s">
        <v>205</v>
      </c>
      <c r="G2297" s="1" t="s">
        <v>4215</v>
      </c>
      <c r="H2297" s="1" t="s">
        <v>455</v>
      </c>
      <c r="I2297" s="1" t="s">
        <v>5782</v>
      </c>
      <c r="J2297" s="1" t="s">
        <v>51</v>
      </c>
      <c r="K2297" s="3">
        <v>48.48</v>
      </c>
      <c r="L2297">
        <v>4</v>
      </c>
      <c r="M2297" s="3">
        <v>193.92</v>
      </c>
      <c r="N2297" s="1" t="s">
        <v>6669</v>
      </c>
      <c r="O2297" s="1" t="s">
        <v>30</v>
      </c>
    </row>
    <row r="2298" spans="1:15" x14ac:dyDescent="0.3">
      <c r="A2298" s="1" t="s">
        <v>5841</v>
      </c>
      <c r="B2298" s="2">
        <v>45411</v>
      </c>
      <c r="C2298" s="1" t="s">
        <v>6667</v>
      </c>
      <c r="D2298" s="1" t="s">
        <v>82</v>
      </c>
      <c r="E2298">
        <v>2024</v>
      </c>
      <c r="F2298" s="1" t="s">
        <v>1019</v>
      </c>
      <c r="G2298" s="1" t="s">
        <v>1985</v>
      </c>
      <c r="H2298" s="1" t="s">
        <v>1646</v>
      </c>
      <c r="I2298" s="1" t="s">
        <v>1647</v>
      </c>
      <c r="J2298" s="1" t="s">
        <v>70</v>
      </c>
      <c r="K2298" s="3">
        <v>35.69</v>
      </c>
      <c r="L2298">
        <v>2</v>
      </c>
      <c r="M2298" s="3">
        <v>71.38</v>
      </c>
      <c r="N2298" s="1" t="s">
        <v>21</v>
      </c>
      <c r="O2298" s="1" t="s">
        <v>37</v>
      </c>
    </row>
    <row r="2299" spans="1:15" x14ac:dyDescent="0.3">
      <c r="A2299" s="1" t="s">
        <v>5842</v>
      </c>
      <c r="B2299" s="2">
        <v>45177</v>
      </c>
      <c r="C2299" s="1" t="s">
        <v>6668</v>
      </c>
      <c r="D2299" s="1" t="s">
        <v>60</v>
      </c>
      <c r="E2299">
        <v>2023</v>
      </c>
      <c r="F2299" s="1" t="s">
        <v>2828</v>
      </c>
      <c r="G2299" s="1" t="s">
        <v>2829</v>
      </c>
      <c r="H2299" s="1" t="s">
        <v>1832</v>
      </c>
      <c r="I2299" s="1" t="s">
        <v>1833</v>
      </c>
      <c r="J2299" s="1" t="s">
        <v>87</v>
      </c>
      <c r="K2299" s="3">
        <v>26.23</v>
      </c>
      <c r="L2299">
        <v>1</v>
      </c>
      <c r="M2299" s="3">
        <v>26.23</v>
      </c>
      <c r="N2299" s="1" t="s">
        <v>88</v>
      </c>
      <c r="O2299" s="1" t="s">
        <v>193</v>
      </c>
    </row>
    <row r="2300" spans="1:15" x14ac:dyDescent="0.3">
      <c r="A2300" s="1" t="s">
        <v>5843</v>
      </c>
      <c r="B2300" s="2">
        <v>45420</v>
      </c>
      <c r="C2300" s="1" t="s">
        <v>6670</v>
      </c>
      <c r="D2300" s="1" t="s">
        <v>46</v>
      </c>
      <c r="E2300">
        <v>2024</v>
      </c>
      <c r="F2300" s="1" t="s">
        <v>2571</v>
      </c>
      <c r="G2300" s="1" t="s">
        <v>5844</v>
      </c>
      <c r="H2300" s="1" t="s">
        <v>826</v>
      </c>
      <c r="I2300" s="1" t="s">
        <v>827</v>
      </c>
      <c r="J2300" s="1" t="s">
        <v>20</v>
      </c>
      <c r="K2300" s="3">
        <v>25.67</v>
      </c>
      <c r="L2300">
        <v>5</v>
      </c>
      <c r="M2300" s="3">
        <v>128.35</v>
      </c>
      <c r="N2300" s="1" t="s">
        <v>6669</v>
      </c>
      <c r="O2300" s="1" t="s">
        <v>52</v>
      </c>
    </row>
    <row r="2301" spans="1:15" x14ac:dyDescent="0.3">
      <c r="A2301" s="1" t="s">
        <v>5845</v>
      </c>
      <c r="B2301" s="2">
        <v>45311</v>
      </c>
      <c r="C2301" s="1" t="s">
        <v>6673</v>
      </c>
      <c r="D2301" s="1" t="s">
        <v>210</v>
      </c>
      <c r="E2301">
        <v>2024</v>
      </c>
      <c r="F2301" s="1" t="s">
        <v>671</v>
      </c>
      <c r="G2301" s="1" t="s">
        <v>672</v>
      </c>
      <c r="H2301" s="1" t="s">
        <v>5735</v>
      </c>
      <c r="I2301" s="1" t="s">
        <v>5846</v>
      </c>
      <c r="J2301" s="1" t="s">
        <v>70</v>
      </c>
      <c r="K2301" s="3">
        <v>37.06</v>
      </c>
      <c r="L2301">
        <v>1</v>
      </c>
      <c r="M2301" s="3">
        <v>37.06</v>
      </c>
      <c r="N2301" s="1" t="s">
        <v>21</v>
      </c>
      <c r="O2301" s="1" t="s">
        <v>44</v>
      </c>
    </row>
    <row r="2302" spans="1:15" x14ac:dyDescent="0.3">
      <c r="A2302" s="1" t="s">
        <v>5847</v>
      </c>
      <c r="B2302" s="2">
        <v>45170</v>
      </c>
      <c r="C2302" s="1" t="s">
        <v>6668</v>
      </c>
      <c r="D2302" s="1" t="s">
        <v>60</v>
      </c>
      <c r="E2302">
        <v>2023</v>
      </c>
      <c r="F2302" s="1" t="s">
        <v>1032</v>
      </c>
      <c r="G2302" s="1" t="s">
        <v>4996</v>
      </c>
      <c r="H2302" s="1" t="s">
        <v>811</v>
      </c>
      <c r="I2302" s="1" t="s">
        <v>3949</v>
      </c>
      <c r="J2302" s="1" t="s">
        <v>20</v>
      </c>
      <c r="K2302" s="3">
        <v>25.06</v>
      </c>
      <c r="L2302">
        <v>3</v>
      </c>
      <c r="M2302" s="3">
        <v>75.180000000000007</v>
      </c>
      <c r="N2302" s="1" t="s">
        <v>29</v>
      </c>
      <c r="O2302" s="1" t="s">
        <v>22</v>
      </c>
    </row>
    <row r="2303" spans="1:15" x14ac:dyDescent="0.3">
      <c r="A2303" s="1" t="s">
        <v>5848</v>
      </c>
      <c r="B2303" s="2">
        <v>45253</v>
      </c>
      <c r="C2303" s="1" t="s">
        <v>6672</v>
      </c>
      <c r="D2303" s="1" t="s">
        <v>54</v>
      </c>
      <c r="E2303">
        <v>2023</v>
      </c>
      <c r="F2303" s="1" t="s">
        <v>414</v>
      </c>
      <c r="G2303" s="1" t="s">
        <v>415</v>
      </c>
      <c r="H2303" s="1" t="s">
        <v>1365</v>
      </c>
      <c r="I2303" s="1" t="s">
        <v>5849</v>
      </c>
      <c r="J2303" s="1" t="s">
        <v>20</v>
      </c>
      <c r="K2303" s="3">
        <v>44.66</v>
      </c>
      <c r="L2303">
        <v>2</v>
      </c>
      <c r="M2303" s="3">
        <v>89.32</v>
      </c>
      <c r="N2303" s="1" t="s">
        <v>6669</v>
      </c>
      <c r="O2303" s="1" t="s">
        <v>52</v>
      </c>
    </row>
    <row r="2304" spans="1:15" x14ac:dyDescent="0.3">
      <c r="A2304" s="1" t="s">
        <v>5850</v>
      </c>
      <c r="B2304" s="2">
        <v>45198</v>
      </c>
      <c r="C2304" s="1" t="s">
        <v>6668</v>
      </c>
      <c r="D2304" s="1" t="s">
        <v>60</v>
      </c>
      <c r="E2304">
        <v>2023</v>
      </c>
      <c r="F2304" s="1" t="s">
        <v>2967</v>
      </c>
      <c r="G2304" s="1" t="s">
        <v>2968</v>
      </c>
      <c r="H2304" s="1" t="s">
        <v>1479</v>
      </c>
      <c r="I2304" s="1" t="s">
        <v>1480</v>
      </c>
      <c r="J2304" s="1" t="s">
        <v>87</v>
      </c>
      <c r="K2304" s="3">
        <v>36.67</v>
      </c>
      <c r="L2304">
        <v>2</v>
      </c>
      <c r="M2304" s="3">
        <v>73.34</v>
      </c>
      <c r="N2304" s="1" t="s">
        <v>6669</v>
      </c>
      <c r="O2304" s="1" t="s">
        <v>44</v>
      </c>
    </row>
    <row r="2305" spans="1:15" x14ac:dyDescent="0.3">
      <c r="A2305" s="1" t="s">
        <v>5851</v>
      </c>
      <c r="B2305" s="2">
        <v>45228</v>
      </c>
      <c r="C2305" s="1" t="s">
        <v>6666</v>
      </c>
      <c r="D2305" s="1" t="s">
        <v>133</v>
      </c>
      <c r="E2305">
        <v>2023</v>
      </c>
      <c r="F2305" s="1" t="s">
        <v>824</v>
      </c>
      <c r="G2305" s="1" t="s">
        <v>1239</v>
      </c>
      <c r="H2305" s="1" t="s">
        <v>4485</v>
      </c>
      <c r="I2305" s="1" t="s">
        <v>4486</v>
      </c>
      <c r="J2305" s="1" t="s">
        <v>20</v>
      </c>
      <c r="K2305" s="3">
        <v>8.09</v>
      </c>
      <c r="L2305">
        <v>5</v>
      </c>
      <c r="M2305" s="3">
        <v>40.450000000000003</v>
      </c>
      <c r="N2305" s="1" t="s">
        <v>88</v>
      </c>
      <c r="O2305" s="1" t="s">
        <v>37</v>
      </c>
    </row>
    <row r="2306" spans="1:15" x14ac:dyDescent="0.3">
      <c r="A2306" s="1" t="s">
        <v>5852</v>
      </c>
      <c r="B2306" s="2">
        <v>45140</v>
      </c>
      <c r="C2306" s="1" t="s">
        <v>6670</v>
      </c>
      <c r="D2306" s="1" t="s">
        <v>90</v>
      </c>
      <c r="E2306">
        <v>2023</v>
      </c>
      <c r="F2306" s="1" t="s">
        <v>5191</v>
      </c>
      <c r="G2306" s="1" t="s">
        <v>5192</v>
      </c>
      <c r="H2306" s="1" t="s">
        <v>668</v>
      </c>
      <c r="I2306" s="1" t="s">
        <v>669</v>
      </c>
      <c r="J2306" s="1" t="s">
        <v>87</v>
      </c>
      <c r="K2306" s="3">
        <v>45.01</v>
      </c>
      <c r="L2306">
        <v>5</v>
      </c>
      <c r="M2306" s="3">
        <v>225.05</v>
      </c>
      <c r="N2306" s="1" t="s">
        <v>21</v>
      </c>
      <c r="O2306" s="1" t="s">
        <v>44</v>
      </c>
    </row>
    <row r="2307" spans="1:15" x14ac:dyDescent="0.3">
      <c r="A2307" s="1" t="s">
        <v>5853</v>
      </c>
      <c r="B2307" s="2">
        <v>45155</v>
      </c>
      <c r="C2307" s="1" t="s">
        <v>6672</v>
      </c>
      <c r="D2307" s="1" t="s">
        <v>90</v>
      </c>
      <c r="E2307">
        <v>2023</v>
      </c>
      <c r="F2307" s="1" t="s">
        <v>918</v>
      </c>
      <c r="G2307" s="1" t="s">
        <v>5599</v>
      </c>
      <c r="H2307" s="1" t="s">
        <v>5854</v>
      </c>
      <c r="I2307" s="1" t="s">
        <v>5855</v>
      </c>
      <c r="J2307" s="1" t="s">
        <v>87</v>
      </c>
      <c r="K2307" s="3">
        <v>6.25</v>
      </c>
      <c r="L2307">
        <v>1</v>
      </c>
      <c r="M2307" s="3">
        <v>6.25</v>
      </c>
      <c r="N2307" s="1" t="s">
        <v>6669</v>
      </c>
      <c r="O2307" s="1" t="s">
        <v>22</v>
      </c>
    </row>
    <row r="2308" spans="1:15" x14ac:dyDescent="0.3">
      <c r="A2308" s="1" t="s">
        <v>5856</v>
      </c>
      <c r="B2308" s="2">
        <v>45503</v>
      </c>
      <c r="C2308" s="1" t="s">
        <v>6671</v>
      </c>
      <c r="D2308" s="1" t="s">
        <v>32</v>
      </c>
      <c r="E2308">
        <v>2024</v>
      </c>
      <c r="F2308" s="1" t="s">
        <v>5666</v>
      </c>
      <c r="G2308" s="1" t="s">
        <v>5667</v>
      </c>
      <c r="H2308" s="1" t="s">
        <v>598</v>
      </c>
      <c r="I2308" s="1" t="s">
        <v>4926</v>
      </c>
      <c r="J2308" s="1" t="s">
        <v>70</v>
      </c>
      <c r="K2308" s="3">
        <v>42.34</v>
      </c>
      <c r="L2308">
        <v>3</v>
      </c>
      <c r="M2308" s="3">
        <v>127.02</v>
      </c>
      <c r="N2308" s="1" t="s">
        <v>29</v>
      </c>
      <c r="O2308" s="1" t="s">
        <v>22</v>
      </c>
    </row>
    <row r="2309" spans="1:15" x14ac:dyDescent="0.3">
      <c r="A2309" s="1" t="s">
        <v>5857</v>
      </c>
      <c r="B2309" s="2">
        <v>44888</v>
      </c>
      <c r="C2309" s="1" t="s">
        <v>6670</v>
      </c>
      <c r="D2309" s="1" t="s">
        <v>54</v>
      </c>
      <c r="E2309">
        <v>2022</v>
      </c>
      <c r="F2309" s="1" t="s">
        <v>908</v>
      </c>
      <c r="G2309" s="1" t="s">
        <v>341</v>
      </c>
      <c r="H2309" s="1" t="s">
        <v>1462</v>
      </c>
      <c r="I2309" s="1" t="s">
        <v>1463</v>
      </c>
      <c r="J2309" s="1" t="s">
        <v>70</v>
      </c>
      <c r="K2309" s="3">
        <v>42.37</v>
      </c>
      <c r="L2309">
        <v>2</v>
      </c>
      <c r="M2309" s="3">
        <v>84.74</v>
      </c>
      <c r="N2309" s="1" t="s">
        <v>6669</v>
      </c>
      <c r="O2309" s="1" t="s">
        <v>44</v>
      </c>
    </row>
    <row r="2310" spans="1:15" x14ac:dyDescent="0.3">
      <c r="A2310" s="1" t="s">
        <v>5858</v>
      </c>
      <c r="B2310" s="2">
        <v>45530</v>
      </c>
      <c r="C2310" s="1" t="s">
        <v>6667</v>
      </c>
      <c r="D2310" s="1" t="s">
        <v>90</v>
      </c>
      <c r="E2310">
        <v>2024</v>
      </c>
      <c r="F2310" s="1" t="s">
        <v>1032</v>
      </c>
      <c r="G2310" s="1" t="s">
        <v>4996</v>
      </c>
      <c r="H2310" s="1" t="s">
        <v>5007</v>
      </c>
      <c r="I2310" s="1" t="s">
        <v>5008</v>
      </c>
      <c r="J2310" s="1" t="s">
        <v>70</v>
      </c>
      <c r="K2310" s="3">
        <v>44.32</v>
      </c>
      <c r="L2310">
        <v>4</v>
      </c>
      <c r="M2310" s="3">
        <v>177.28</v>
      </c>
      <c r="N2310" s="1" t="s">
        <v>6669</v>
      </c>
      <c r="O2310" s="1" t="s">
        <v>80</v>
      </c>
    </row>
    <row r="2311" spans="1:15" x14ac:dyDescent="0.3">
      <c r="A2311" s="1" t="s">
        <v>5859</v>
      </c>
      <c r="B2311" s="2">
        <v>45645</v>
      </c>
      <c r="C2311" s="1" t="s">
        <v>6672</v>
      </c>
      <c r="D2311" s="1" t="s">
        <v>107</v>
      </c>
      <c r="E2311">
        <v>2024</v>
      </c>
      <c r="F2311" s="1" t="s">
        <v>2051</v>
      </c>
      <c r="G2311" s="1" t="s">
        <v>931</v>
      </c>
      <c r="H2311" s="1" t="s">
        <v>4492</v>
      </c>
      <c r="I2311" s="1" t="s">
        <v>5860</v>
      </c>
      <c r="J2311" s="1" t="s">
        <v>70</v>
      </c>
      <c r="K2311" s="3">
        <v>34.340000000000003</v>
      </c>
      <c r="L2311">
        <v>2</v>
      </c>
      <c r="M2311" s="3">
        <v>68.680000000000007</v>
      </c>
      <c r="N2311" s="1" t="s">
        <v>6669</v>
      </c>
      <c r="O2311" s="1" t="s">
        <v>22</v>
      </c>
    </row>
    <row r="2312" spans="1:15" x14ac:dyDescent="0.3">
      <c r="A2312" s="1" t="s">
        <v>5861</v>
      </c>
      <c r="B2312" s="2">
        <v>44979</v>
      </c>
      <c r="C2312" s="1" t="s">
        <v>6670</v>
      </c>
      <c r="D2312" s="1" t="s">
        <v>39</v>
      </c>
      <c r="E2312">
        <v>2023</v>
      </c>
      <c r="F2312" s="1" t="s">
        <v>1103</v>
      </c>
      <c r="G2312" s="1" t="s">
        <v>1104</v>
      </c>
      <c r="H2312" s="1" t="s">
        <v>2707</v>
      </c>
      <c r="I2312" s="1" t="s">
        <v>2708</v>
      </c>
      <c r="J2312" s="1" t="s">
        <v>20</v>
      </c>
      <c r="K2312" s="3">
        <v>48.18</v>
      </c>
      <c r="L2312">
        <v>2</v>
      </c>
      <c r="M2312" s="3">
        <v>96.36</v>
      </c>
      <c r="N2312" s="1" t="s">
        <v>6669</v>
      </c>
      <c r="O2312" s="1" t="s">
        <v>37</v>
      </c>
    </row>
    <row r="2313" spans="1:15" x14ac:dyDescent="0.3">
      <c r="A2313" s="1" t="s">
        <v>5862</v>
      </c>
      <c r="B2313" s="2">
        <v>45521</v>
      </c>
      <c r="C2313" s="1" t="s">
        <v>6673</v>
      </c>
      <c r="D2313" s="1" t="s">
        <v>90</v>
      </c>
      <c r="E2313">
        <v>2024</v>
      </c>
      <c r="F2313" s="1" t="s">
        <v>5863</v>
      </c>
      <c r="G2313" s="1" t="s">
        <v>5864</v>
      </c>
      <c r="H2313" s="1" t="s">
        <v>1140</v>
      </c>
      <c r="I2313" s="1" t="s">
        <v>1141</v>
      </c>
      <c r="J2313" s="1" t="s">
        <v>70</v>
      </c>
      <c r="K2313" s="3">
        <v>10</v>
      </c>
      <c r="L2313">
        <v>5</v>
      </c>
      <c r="M2313" s="3">
        <v>50</v>
      </c>
      <c r="N2313" s="1" t="s">
        <v>29</v>
      </c>
      <c r="O2313" s="1" t="s">
        <v>44</v>
      </c>
    </row>
    <row r="2314" spans="1:15" x14ac:dyDescent="0.3">
      <c r="A2314" s="1" t="s">
        <v>5865</v>
      </c>
      <c r="B2314" s="2">
        <v>45151</v>
      </c>
      <c r="C2314" s="1" t="s">
        <v>6666</v>
      </c>
      <c r="D2314" s="1" t="s">
        <v>90</v>
      </c>
      <c r="E2314">
        <v>2023</v>
      </c>
      <c r="F2314" s="1" t="s">
        <v>829</v>
      </c>
      <c r="G2314" s="1" t="s">
        <v>1869</v>
      </c>
      <c r="H2314" s="1" t="s">
        <v>460</v>
      </c>
      <c r="I2314" s="1" t="s">
        <v>461</v>
      </c>
      <c r="J2314" s="1" t="s">
        <v>70</v>
      </c>
      <c r="K2314" s="3">
        <v>35.24</v>
      </c>
      <c r="L2314">
        <v>2</v>
      </c>
      <c r="M2314" s="3">
        <v>70.48</v>
      </c>
      <c r="N2314" s="1" t="s">
        <v>6669</v>
      </c>
      <c r="O2314" s="1" t="s">
        <v>52</v>
      </c>
    </row>
    <row r="2315" spans="1:15" x14ac:dyDescent="0.3">
      <c r="A2315" s="1" t="s">
        <v>5866</v>
      </c>
      <c r="B2315" s="2">
        <v>44892</v>
      </c>
      <c r="C2315" s="1" t="s">
        <v>6666</v>
      </c>
      <c r="D2315" s="1" t="s">
        <v>54</v>
      </c>
      <c r="E2315">
        <v>2022</v>
      </c>
      <c r="F2315" s="1" t="s">
        <v>2028</v>
      </c>
      <c r="G2315" s="1" t="s">
        <v>2029</v>
      </c>
      <c r="H2315" s="1" t="s">
        <v>1205</v>
      </c>
      <c r="I2315" s="1" t="s">
        <v>1206</v>
      </c>
      <c r="J2315" s="1" t="s">
        <v>20</v>
      </c>
      <c r="K2315" s="3">
        <v>19.510000000000002</v>
      </c>
      <c r="L2315">
        <v>2</v>
      </c>
      <c r="M2315" s="3">
        <v>39.020000000000003</v>
      </c>
      <c r="N2315" s="1" t="s">
        <v>21</v>
      </c>
      <c r="O2315" s="1" t="s">
        <v>193</v>
      </c>
    </row>
    <row r="2316" spans="1:15" x14ac:dyDescent="0.3">
      <c r="A2316" s="1" t="s">
        <v>5867</v>
      </c>
      <c r="B2316" s="2">
        <v>45557</v>
      </c>
      <c r="C2316" s="1" t="s">
        <v>6666</v>
      </c>
      <c r="D2316" s="1" t="s">
        <v>60</v>
      </c>
      <c r="E2316">
        <v>2024</v>
      </c>
      <c r="F2316" s="1" t="s">
        <v>1642</v>
      </c>
      <c r="G2316" s="1" t="s">
        <v>5868</v>
      </c>
      <c r="H2316" s="1" t="s">
        <v>504</v>
      </c>
      <c r="I2316" s="1" t="s">
        <v>3817</v>
      </c>
      <c r="J2316" s="1" t="s">
        <v>20</v>
      </c>
      <c r="K2316" s="3">
        <v>27.3</v>
      </c>
      <c r="L2316">
        <v>1</v>
      </c>
      <c r="M2316" s="3">
        <v>27.3</v>
      </c>
      <c r="N2316" s="1" t="s">
        <v>29</v>
      </c>
      <c r="O2316" s="1" t="s">
        <v>44</v>
      </c>
    </row>
    <row r="2317" spans="1:15" x14ac:dyDescent="0.3">
      <c r="A2317" s="1" t="s">
        <v>5869</v>
      </c>
      <c r="B2317" s="2">
        <v>45741</v>
      </c>
      <c r="C2317" s="1" t="s">
        <v>6671</v>
      </c>
      <c r="D2317" s="1" t="s">
        <v>15</v>
      </c>
      <c r="E2317">
        <v>2025</v>
      </c>
      <c r="F2317" s="1" t="s">
        <v>4571</v>
      </c>
      <c r="G2317" s="1" t="s">
        <v>4572</v>
      </c>
      <c r="H2317" s="1" t="s">
        <v>4452</v>
      </c>
      <c r="I2317" s="1" t="s">
        <v>4453</v>
      </c>
      <c r="J2317" s="1" t="s">
        <v>70</v>
      </c>
      <c r="K2317" s="3">
        <v>23.27</v>
      </c>
      <c r="L2317">
        <v>5</v>
      </c>
      <c r="M2317" s="3">
        <v>116.35</v>
      </c>
      <c r="N2317" s="1" t="s">
        <v>6669</v>
      </c>
      <c r="O2317" s="1" t="s">
        <v>44</v>
      </c>
    </row>
    <row r="2318" spans="1:15" x14ac:dyDescent="0.3">
      <c r="A2318" s="1" t="s">
        <v>5870</v>
      </c>
      <c r="B2318" s="2">
        <v>45507</v>
      </c>
      <c r="C2318" s="1" t="s">
        <v>6673</v>
      </c>
      <c r="D2318" s="1" t="s">
        <v>90</v>
      </c>
      <c r="E2318">
        <v>2024</v>
      </c>
      <c r="F2318" s="1" t="s">
        <v>2045</v>
      </c>
      <c r="G2318" s="1" t="s">
        <v>2046</v>
      </c>
      <c r="H2318" s="1" t="s">
        <v>4553</v>
      </c>
      <c r="I2318" s="1" t="s">
        <v>4554</v>
      </c>
      <c r="J2318" s="1" t="s">
        <v>51</v>
      </c>
      <c r="K2318" s="3">
        <v>10.55</v>
      </c>
      <c r="L2318">
        <v>5</v>
      </c>
      <c r="M2318" s="3">
        <v>52.75</v>
      </c>
      <c r="N2318" s="1" t="s">
        <v>29</v>
      </c>
      <c r="O2318" s="1" t="s">
        <v>52</v>
      </c>
    </row>
    <row r="2319" spans="1:15" x14ac:dyDescent="0.3">
      <c r="A2319" s="1" t="s">
        <v>5871</v>
      </c>
      <c r="B2319" s="2">
        <v>45441</v>
      </c>
      <c r="C2319" s="1" t="s">
        <v>6670</v>
      </c>
      <c r="D2319" s="1" t="s">
        <v>46</v>
      </c>
      <c r="E2319">
        <v>2024</v>
      </c>
      <c r="F2319" s="1" t="s">
        <v>894</v>
      </c>
      <c r="G2319" s="1" t="s">
        <v>895</v>
      </c>
      <c r="H2319" s="1" t="s">
        <v>2070</v>
      </c>
      <c r="I2319" s="1" t="s">
        <v>2071</v>
      </c>
      <c r="J2319" s="1" t="s">
        <v>51</v>
      </c>
      <c r="K2319" s="3">
        <v>20.2</v>
      </c>
      <c r="L2319">
        <v>4</v>
      </c>
      <c r="M2319" s="3">
        <v>80.8</v>
      </c>
      <c r="N2319" s="1" t="s">
        <v>6669</v>
      </c>
      <c r="O2319" s="1" t="s">
        <v>80</v>
      </c>
    </row>
    <row r="2320" spans="1:15" x14ac:dyDescent="0.3">
      <c r="A2320" s="1" t="s">
        <v>5872</v>
      </c>
      <c r="B2320" s="2">
        <v>45565</v>
      </c>
      <c r="C2320" s="1" t="s">
        <v>6667</v>
      </c>
      <c r="D2320" s="1" t="s">
        <v>60</v>
      </c>
      <c r="E2320">
        <v>2024</v>
      </c>
      <c r="F2320" s="1" t="s">
        <v>2542</v>
      </c>
      <c r="G2320" s="1" t="s">
        <v>5873</v>
      </c>
      <c r="H2320" s="1" t="s">
        <v>5874</v>
      </c>
      <c r="I2320" s="1" t="s">
        <v>5875</v>
      </c>
      <c r="J2320" s="1" t="s">
        <v>87</v>
      </c>
      <c r="K2320" s="3">
        <v>13.31</v>
      </c>
      <c r="L2320">
        <v>3</v>
      </c>
      <c r="M2320" s="3">
        <v>39.93</v>
      </c>
      <c r="N2320" s="1" t="s">
        <v>29</v>
      </c>
      <c r="O2320" s="1" t="s">
        <v>22</v>
      </c>
    </row>
    <row r="2321" spans="1:15" x14ac:dyDescent="0.3">
      <c r="A2321" s="1" t="s">
        <v>5876</v>
      </c>
      <c r="B2321" s="2">
        <v>45339</v>
      </c>
      <c r="C2321" s="1" t="s">
        <v>6673</v>
      </c>
      <c r="D2321" s="1" t="s">
        <v>39</v>
      </c>
      <c r="E2321">
        <v>2024</v>
      </c>
      <c r="F2321" s="1" t="s">
        <v>3669</v>
      </c>
      <c r="G2321" s="1" t="s">
        <v>3670</v>
      </c>
      <c r="H2321" s="1" t="s">
        <v>1661</v>
      </c>
      <c r="I2321" s="1" t="s">
        <v>1662</v>
      </c>
      <c r="J2321" s="1" t="s">
        <v>20</v>
      </c>
      <c r="K2321" s="3">
        <v>23.08</v>
      </c>
      <c r="L2321">
        <v>4</v>
      </c>
      <c r="M2321" s="3">
        <v>92.32</v>
      </c>
      <c r="N2321" s="1" t="s">
        <v>21</v>
      </c>
      <c r="O2321" s="1" t="s">
        <v>95</v>
      </c>
    </row>
    <row r="2322" spans="1:15" x14ac:dyDescent="0.3">
      <c r="A2322" s="1" t="s">
        <v>5877</v>
      </c>
      <c r="B2322" s="2">
        <v>45039</v>
      </c>
      <c r="C2322" s="1" t="s">
        <v>6666</v>
      </c>
      <c r="D2322" s="1" t="s">
        <v>82</v>
      </c>
      <c r="E2322">
        <v>2023</v>
      </c>
      <c r="F2322" s="1" t="s">
        <v>859</v>
      </c>
      <c r="G2322" s="1" t="s">
        <v>860</v>
      </c>
      <c r="H2322" s="1" t="s">
        <v>2470</v>
      </c>
      <c r="I2322" s="1" t="s">
        <v>4562</v>
      </c>
      <c r="J2322" s="1" t="s">
        <v>51</v>
      </c>
      <c r="K2322" s="3">
        <v>37.770000000000003</v>
      </c>
      <c r="L2322">
        <v>5</v>
      </c>
      <c r="M2322" s="3">
        <v>188.85</v>
      </c>
      <c r="N2322" s="1" t="s">
        <v>6669</v>
      </c>
      <c r="O2322" s="1" t="s">
        <v>22</v>
      </c>
    </row>
    <row r="2323" spans="1:15" x14ac:dyDescent="0.3">
      <c r="A2323" s="1" t="s">
        <v>5878</v>
      </c>
      <c r="B2323" s="2">
        <v>45489</v>
      </c>
      <c r="C2323" s="1" t="s">
        <v>6671</v>
      </c>
      <c r="D2323" s="1" t="s">
        <v>32</v>
      </c>
      <c r="E2323">
        <v>2024</v>
      </c>
      <c r="F2323" s="1" t="s">
        <v>1503</v>
      </c>
      <c r="G2323" s="1" t="s">
        <v>1504</v>
      </c>
      <c r="H2323" s="1" t="s">
        <v>2115</v>
      </c>
      <c r="I2323" s="1" t="s">
        <v>2257</v>
      </c>
      <c r="J2323" s="1" t="s">
        <v>20</v>
      </c>
      <c r="K2323" s="3">
        <v>37.119999999999997</v>
      </c>
      <c r="L2323">
        <v>2</v>
      </c>
      <c r="M2323" s="3">
        <v>74.239999999999995</v>
      </c>
      <c r="N2323" s="1" t="s">
        <v>29</v>
      </c>
      <c r="O2323" s="1" t="s">
        <v>37</v>
      </c>
    </row>
    <row r="2324" spans="1:15" x14ac:dyDescent="0.3">
      <c r="A2324" s="1" t="s">
        <v>5879</v>
      </c>
      <c r="B2324" s="2">
        <v>45002</v>
      </c>
      <c r="C2324" s="1" t="s">
        <v>6668</v>
      </c>
      <c r="D2324" s="1" t="s">
        <v>15</v>
      </c>
      <c r="E2324">
        <v>2023</v>
      </c>
      <c r="F2324" s="1" t="s">
        <v>1408</v>
      </c>
      <c r="G2324" s="1" t="s">
        <v>5880</v>
      </c>
      <c r="H2324" s="1" t="s">
        <v>4365</v>
      </c>
      <c r="I2324" s="1" t="s">
        <v>4366</v>
      </c>
      <c r="J2324" s="1" t="s">
        <v>51</v>
      </c>
      <c r="K2324" s="3">
        <v>38.200000000000003</v>
      </c>
      <c r="L2324">
        <v>1</v>
      </c>
      <c r="M2324" s="3">
        <v>38.200000000000003</v>
      </c>
      <c r="N2324" s="1" t="s">
        <v>29</v>
      </c>
      <c r="O2324" s="1" t="s">
        <v>52</v>
      </c>
    </row>
    <row r="2325" spans="1:15" x14ac:dyDescent="0.3">
      <c r="A2325" s="1" t="s">
        <v>5881</v>
      </c>
      <c r="B2325" s="2">
        <v>45530</v>
      </c>
      <c r="C2325" s="1" t="s">
        <v>6667</v>
      </c>
      <c r="D2325" s="1" t="s">
        <v>90</v>
      </c>
      <c r="E2325">
        <v>2024</v>
      </c>
      <c r="F2325" s="1" t="s">
        <v>1032</v>
      </c>
      <c r="G2325" s="1" t="s">
        <v>5882</v>
      </c>
      <c r="H2325" s="1" t="s">
        <v>2106</v>
      </c>
      <c r="I2325" s="1" t="s">
        <v>2897</v>
      </c>
      <c r="J2325" s="1" t="s">
        <v>51</v>
      </c>
      <c r="K2325" s="3">
        <v>10.01</v>
      </c>
      <c r="L2325">
        <v>4</v>
      </c>
      <c r="M2325" s="3">
        <v>40.04</v>
      </c>
      <c r="N2325" s="1" t="s">
        <v>6669</v>
      </c>
      <c r="O2325" s="1" t="s">
        <v>52</v>
      </c>
    </row>
    <row r="2326" spans="1:15" x14ac:dyDescent="0.3">
      <c r="A2326" s="1" t="s">
        <v>5883</v>
      </c>
      <c r="B2326" s="2">
        <v>45011</v>
      </c>
      <c r="C2326" s="1" t="s">
        <v>6666</v>
      </c>
      <c r="D2326" s="1" t="s">
        <v>15</v>
      </c>
      <c r="E2326">
        <v>2023</v>
      </c>
      <c r="F2326" s="1" t="s">
        <v>1123</v>
      </c>
      <c r="G2326" s="1" t="s">
        <v>1124</v>
      </c>
      <c r="H2326" s="1" t="s">
        <v>1939</v>
      </c>
      <c r="I2326" s="1" t="s">
        <v>3535</v>
      </c>
      <c r="J2326" s="1" t="s">
        <v>87</v>
      </c>
      <c r="K2326" s="3">
        <v>20.74</v>
      </c>
      <c r="L2326">
        <v>2</v>
      </c>
      <c r="M2326" s="3">
        <v>41.48</v>
      </c>
      <c r="N2326" s="1" t="s">
        <v>88</v>
      </c>
      <c r="O2326" s="1" t="s">
        <v>193</v>
      </c>
    </row>
    <row r="2327" spans="1:15" x14ac:dyDescent="0.3">
      <c r="A2327" s="1" t="s">
        <v>5884</v>
      </c>
      <c r="B2327" s="2">
        <v>45576</v>
      </c>
      <c r="C2327" s="1" t="s">
        <v>6668</v>
      </c>
      <c r="D2327" s="1" t="s">
        <v>133</v>
      </c>
      <c r="E2327">
        <v>2024</v>
      </c>
      <c r="F2327" s="1" t="s">
        <v>912</v>
      </c>
      <c r="G2327" s="1" t="s">
        <v>5199</v>
      </c>
      <c r="H2327" s="1" t="s">
        <v>1665</v>
      </c>
      <c r="I2327" s="1" t="s">
        <v>3737</v>
      </c>
      <c r="J2327" s="1" t="s">
        <v>20</v>
      </c>
      <c r="K2327" s="3">
        <v>36.89</v>
      </c>
      <c r="L2327">
        <v>3</v>
      </c>
      <c r="M2327" s="3">
        <v>110.67</v>
      </c>
      <c r="N2327" s="1" t="s">
        <v>21</v>
      </c>
      <c r="O2327" s="1" t="s">
        <v>22</v>
      </c>
    </row>
    <row r="2328" spans="1:15" x14ac:dyDescent="0.3">
      <c r="A2328" s="1" t="s">
        <v>5885</v>
      </c>
      <c r="B2328" s="2">
        <v>45221</v>
      </c>
      <c r="C2328" s="1" t="s">
        <v>6666</v>
      </c>
      <c r="D2328" s="1" t="s">
        <v>133</v>
      </c>
      <c r="E2328">
        <v>2023</v>
      </c>
      <c r="F2328" s="1" t="s">
        <v>591</v>
      </c>
      <c r="G2328" s="1" t="s">
        <v>3641</v>
      </c>
      <c r="H2328" s="1" t="s">
        <v>1210</v>
      </c>
      <c r="I2328" s="1" t="s">
        <v>1211</v>
      </c>
      <c r="J2328" s="1" t="s">
        <v>51</v>
      </c>
      <c r="K2328" s="3">
        <v>6.46</v>
      </c>
      <c r="L2328">
        <v>5</v>
      </c>
      <c r="M2328" s="3">
        <v>32.299999999999997</v>
      </c>
      <c r="N2328" s="1" t="s">
        <v>21</v>
      </c>
      <c r="O2328" s="1" t="s">
        <v>37</v>
      </c>
    </row>
    <row r="2329" spans="1:15" x14ac:dyDescent="0.3">
      <c r="A2329" s="1" t="s">
        <v>5886</v>
      </c>
      <c r="B2329" s="2">
        <v>45578</v>
      </c>
      <c r="C2329" s="1" t="s">
        <v>6666</v>
      </c>
      <c r="D2329" s="1" t="s">
        <v>133</v>
      </c>
      <c r="E2329">
        <v>2024</v>
      </c>
      <c r="F2329" s="1" t="s">
        <v>4622</v>
      </c>
      <c r="G2329" s="1" t="s">
        <v>5887</v>
      </c>
      <c r="H2329" s="1" t="s">
        <v>4355</v>
      </c>
      <c r="I2329" s="1" t="s">
        <v>4356</v>
      </c>
      <c r="J2329" s="1" t="s">
        <v>51</v>
      </c>
      <c r="K2329" s="3">
        <v>29.17</v>
      </c>
      <c r="L2329">
        <v>2</v>
      </c>
      <c r="M2329" s="3">
        <v>58.34</v>
      </c>
      <c r="N2329" s="1" t="s">
        <v>21</v>
      </c>
      <c r="O2329" s="1" t="s">
        <v>22</v>
      </c>
    </row>
    <row r="2330" spans="1:15" x14ac:dyDescent="0.3">
      <c r="A2330" s="1" t="s">
        <v>5888</v>
      </c>
      <c r="B2330" s="2">
        <v>45848</v>
      </c>
      <c r="C2330" s="1" t="s">
        <v>6672</v>
      </c>
      <c r="D2330" s="1" t="s">
        <v>32</v>
      </c>
      <c r="E2330">
        <v>2025</v>
      </c>
      <c r="F2330" s="1" t="s">
        <v>3837</v>
      </c>
      <c r="G2330" s="1" t="s">
        <v>3838</v>
      </c>
      <c r="H2330" s="1" t="s">
        <v>1410</v>
      </c>
      <c r="I2330" s="1" t="s">
        <v>5079</v>
      </c>
      <c r="J2330" s="1" t="s">
        <v>87</v>
      </c>
      <c r="K2330" s="3">
        <v>39.93</v>
      </c>
      <c r="L2330">
        <v>1</v>
      </c>
      <c r="M2330" s="3">
        <v>39.93</v>
      </c>
      <c r="N2330" s="1" t="s">
        <v>6669</v>
      </c>
      <c r="O2330" s="1" t="s">
        <v>80</v>
      </c>
    </row>
    <row r="2331" spans="1:15" x14ac:dyDescent="0.3">
      <c r="A2331" s="1" t="s">
        <v>5889</v>
      </c>
      <c r="B2331" s="2">
        <v>45827</v>
      </c>
      <c r="C2331" s="1" t="s">
        <v>6672</v>
      </c>
      <c r="D2331" s="1" t="s">
        <v>24</v>
      </c>
      <c r="E2331">
        <v>2025</v>
      </c>
      <c r="F2331" s="1" t="s">
        <v>1588</v>
      </c>
      <c r="G2331" s="1" t="s">
        <v>1589</v>
      </c>
      <c r="H2331" s="1" t="s">
        <v>613</v>
      </c>
      <c r="I2331" s="1" t="s">
        <v>2934</v>
      </c>
      <c r="J2331" s="1" t="s">
        <v>70</v>
      </c>
      <c r="K2331" s="3">
        <v>24.75</v>
      </c>
      <c r="L2331">
        <v>1</v>
      </c>
      <c r="M2331" s="3">
        <v>24.75</v>
      </c>
      <c r="N2331" s="1" t="s">
        <v>6669</v>
      </c>
      <c r="O2331" s="1" t="s">
        <v>44</v>
      </c>
    </row>
    <row r="2332" spans="1:15" x14ac:dyDescent="0.3">
      <c r="A2332" s="1" t="s">
        <v>5890</v>
      </c>
      <c r="B2332" s="2">
        <v>45656</v>
      </c>
      <c r="C2332" s="1" t="s">
        <v>6667</v>
      </c>
      <c r="D2332" s="1" t="s">
        <v>107</v>
      </c>
      <c r="E2332">
        <v>2024</v>
      </c>
      <c r="F2332" s="1" t="s">
        <v>824</v>
      </c>
      <c r="G2332" s="1" t="s">
        <v>825</v>
      </c>
      <c r="H2332" s="1" t="s">
        <v>2130</v>
      </c>
      <c r="I2332" s="1" t="s">
        <v>3788</v>
      </c>
      <c r="J2332" s="1" t="s">
        <v>87</v>
      </c>
      <c r="K2332" s="3">
        <v>33.81</v>
      </c>
      <c r="L2332">
        <v>1</v>
      </c>
      <c r="M2332" s="3">
        <v>33.81</v>
      </c>
      <c r="N2332" s="1" t="s">
        <v>21</v>
      </c>
      <c r="O2332" s="1" t="s">
        <v>193</v>
      </c>
    </row>
    <row r="2333" spans="1:15" x14ac:dyDescent="0.3">
      <c r="A2333" s="1" t="s">
        <v>5891</v>
      </c>
      <c r="B2333" s="2">
        <v>45069</v>
      </c>
      <c r="C2333" s="1" t="s">
        <v>6671</v>
      </c>
      <c r="D2333" s="1" t="s">
        <v>46</v>
      </c>
      <c r="E2333">
        <v>2023</v>
      </c>
      <c r="F2333" s="1" t="s">
        <v>1058</v>
      </c>
      <c r="G2333" s="1" t="s">
        <v>1059</v>
      </c>
      <c r="H2333" s="1" t="s">
        <v>4771</v>
      </c>
      <c r="I2333" s="1" t="s">
        <v>4772</v>
      </c>
      <c r="J2333" s="1" t="s">
        <v>70</v>
      </c>
      <c r="K2333" s="3">
        <v>7.25</v>
      </c>
      <c r="L2333">
        <v>1</v>
      </c>
      <c r="M2333" s="3">
        <v>7.25</v>
      </c>
      <c r="N2333" s="1" t="s">
        <v>6669</v>
      </c>
      <c r="O2333" s="1" t="s">
        <v>37</v>
      </c>
    </row>
    <row r="2334" spans="1:15" x14ac:dyDescent="0.3">
      <c r="A2334" s="1" t="s">
        <v>5892</v>
      </c>
      <c r="B2334" s="2">
        <v>45356</v>
      </c>
      <c r="C2334" s="1" t="s">
        <v>6671</v>
      </c>
      <c r="D2334" s="1" t="s">
        <v>15</v>
      </c>
      <c r="E2334">
        <v>2024</v>
      </c>
      <c r="F2334" s="1" t="s">
        <v>1596</v>
      </c>
      <c r="G2334" s="1" t="s">
        <v>2630</v>
      </c>
      <c r="H2334" s="1" t="s">
        <v>767</v>
      </c>
      <c r="I2334" s="1" t="s">
        <v>1017</v>
      </c>
      <c r="J2334" s="1" t="s">
        <v>20</v>
      </c>
      <c r="K2334" s="3">
        <v>27.2</v>
      </c>
      <c r="L2334">
        <v>3</v>
      </c>
      <c r="M2334" s="3">
        <v>81.599999999999994</v>
      </c>
      <c r="N2334" s="1" t="s">
        <v>88</v>
      </c>
      <c r="O2334" s="1" t="s">
        <v>37</v>
      </c>
    </row>
    <row r="2335" spans="1:15" x14ac:dyDescent="0.3">
      <c r="A2335" s="1" t="s">
        <v>5893</v>
      </c>
      <c r="B2335" s="2">
        <v>45063</v>
      </c>
      <c r="C2335" s="1" t="s">
        <v>6670</v>
      </c>
      <c r="D2335" s="1" t="s">
        <v>46</v>
      </c>
      <c r="E2335">
        <v>2023</v>
      </c>
      <c r="F2335" s="1" t="s">
        <v>128</v>
      </c>
      <c r="G2335" s="1" t="s">
        <v>5611</v>
      </c>
      <c r="H2335" s="1" t="s">
        <v>5728</v>
      </c>
      <c r="I2335" s="1" t="s">
        <v>5729</v>
      </c>
      <c r="J2335" s="1" t="s">
        <v>51</v>
      </c>
      <c r="K2335" s="3">
        <v>49.68</v>
      </c>
      <c r="L2335">
        <v>1</v>
      </c>
      <c r="M2335" s="3">
        <v>49.68</v>
      </c>
      <c r="N2335" s="1" t="s">
        <v>29</v>
      </c>
      <c r="O2335" s="1" t="s">
        <v>44</v>
      </c>
    </row>
    <row r="2336" spans="1:15" x14ac:dyDescent="0.3">
      <c r="A2336" s="1" t="s">
        <v>5894</v>
      </c>
      <c r="B2336" s="2">
        <v>45394</v>
      </c>
      <c r="C2336" s="1" t="s">
        <v>6668</v>
      </c>
      <c r="D2336" s="1" t="s">
        <v>82</v>
      </c>
      <c r="E2336">
        <v>2024</v>
      </c>
      <c r="F2336" s="1" t="s">
        <v>4416</v>
      </c>
      <c r="G2336" s="1" t="s">
        <v>5895</v>
      </c>
      <c r="H2336" s="1" t="s">
        <v>5896</v>
      </c>
      <c r="I2336" s="1" t="s">
        <v>5897</v>
      </c>
      <c r="J2336" s="1" t="s">
        <v>51</v>
      </c>
      <c r="K2336" s="3">
        <v>33.520000000000003</v>
      </c>
      <c r="L2336">
        <v>5</v>
      </c>
      <c r="M2336" s="3">
        <v>167.6</v>
      </c>
      <c r="N2336" s="1" t="s">
        <v>21</v>
      </c>
      <c r="O2336" s="1" t="s">
        <v>37</v>
      </c>
    </row>
    <row r="2337" spans="1:15" x14ac:dyDescent="0.3">
      <c r="A2337" s="1" t="s">
        <v>5898</v>
      </c>
      <c r="B2337" s="2">
        <v>45720</v>
      </c>
      <c r="C2337" s="1" t="s">
        <v>6671</v>
      </c>
      <c r="D2337" s="1" t="s">
        <v>15</v>
      </c>
      <c r="E2337">
        <v>2025</v>
      </c>
      <c r="F2337" s="1" t="s">
        <v>123</v>
      </c>
      <c r="G2337" s="1" t="s">
        <v>341</v>
      </c>
      <c r="H2337" s="1" t="s">
        <v>772</v>
      </c>
      <c r="I2337" s="1" t="s">
        <v>773</v>
      </c>
      <c r="J2337" s="1" t="s">
        <v>20</v>
      </c>
      <c r="K2337" s="3">
        <v>11.69</v>
      </c>
      <c r="L2337">
        <v>5</v>
      </c>
      <c r="M2337" s="3">
        <v>58.45</v>
      </c>
      <c r="N2337" s="1" t="s">
        <v>21</v>
      </c>
      <c r="O2337" s="1" t="s">
        <v>37</v>
      </c>
    </row>
    <row r="2338" spans="1:15" x14ac:dyDescent="0.3">
      <c r="A2338" s="1" t="s">
        <v>5899</v>
      </c>
      <c r="B2338" s="2">
        <v>45817</v>
      </c>
      <c r="C2338" s="1" t="s">
        <v>6667</v>
      </c>
      <c r="D2338" s="1" t="s">
        <v>24</v>
      </c>
      <c r="E2338">
        <v>2025</v>
      </c>
      <c r="F2338" s="1" t="s">
        <v>3446</v>
      </c>
      <c r="G2338" s="1" t="s">
        <v>3447</v>
      </c>
      <c r="H2338" s="1" t="s">
        <v>692</v>
      </c>
      <c r="I2338" s="1" t="s">
        <v>693</v>
      </c>
      <c r="J2338" s="1" t="s">
        <v>70</v>
      </c>
      <c r="K2338" s="3">
        <v>17.149999999999999</v>
      </c>
      <c r="L2338">
        <v>3</v>
      </c>
      <c r="M2338" s="3">
        <v>51.45</v>
      </c>
      <c r="N2338" s="1" t="s">
        <v>21</v>
      </c>
      <c r="O2338" s="1" t="s">
        <v>22</v>
      </c>
    </row>
    <row r="2339" spans="1:15" x14ac:dyDescent="0.3">
      <c r="A2339" s="1" t="s">
        <v>5900</v>
      </c>
      <c r="B2339" s="2">
        <v>45822</v>
      </c>
      <c r="C2339" s="1" t="s">
        <v>6673</v>
      </c>
      <c r="D2339" s="1" t="s">
        <v>24</v>
      </c>
      <c r="E2339">
        <v>2025</v>
      </c>
      <c r="F2339" s="1" t="s">
        <v>1408</v>
      </c>
      <c r="G2339" s="1" t="s">
        <v>1409</v>
      </c>
      <c r="H2339" s="1" t="s">
        <v>3149</v>
      </c>
      <c r="I2339" s="1" t="s">
        <v>3454</v>
      </c>
      <c r="J2339" s="1" t="s">
        <v>20</v>
      </c>
      <c r="K2339" s="3">
        <v>27.21</v>
      </c>
      <c r="L2339">
        <v>2</v>
      </c>
      <c r="M2339" s="3">
        <v>54.42</v>
      </c>
      <c r="N2339" s="1" t="s">
        <v>29</v>
      </c>
      <c r="O2339" s="1" t="s">
        <v>22</v>
      </c>
    </row>
    <row r="2340" spans="1:15" x14ac:dyDescent="0.3">
      <c r="A2340" s="1" t="s">
        <v>5901</v>
      </c>
      <c r="B2340" s="2">
        <v>45342</v>
      </c>
      <c r="C2340" s="1" t="s">
        <v>6671</v>
      </c>
      <c r="D2340" s="1" t="s">
        <v>39</v>
      </c>
      <c r="E2340">
        <v>2024</v>
      </c>
      <c r="F2340" s="1" t="s">
        <v>2477</v>
      </c>
      <c r="G2340" s="1" t="s">
        <v>3861</v>
      </c>
      <c r="H2340" s="1" t="s">
        <v>5902</v>
      </c>
      <c r="I2340" s="1" t="s">
        <v>5903</v>
      </c>
      <c r="J2340" s="1" t="s">
        <v>70</v>
      </c>
      <c r="K2340" s="3">
        <v>33.049999999999997</v>
      </c>
      <c r="L2340">
        <v>5</v>
      </c>
      <c r="M2340" s="3">
        <v>165.25</v>
      </c>
      <c r="N2340" s="1" t="s">
        <v>6669</v>
      </c>
      <c r="O2340" s="1" t="s">
        <v>30</v>
      </c>
    </row>
    <row r="2341" spans="1:15" x14ac:dyDescent="0.3">
      <c r="A2341" s="1" t="s">
        <v>5904</v>
      </c>
      <c r="B2341" s="2">
        <v>45019</v>
      </c>
      <c r="C2341" s="1" t="s">
        <v>6667</v>
      </c>
      <c r="D2341" s="1" t="s">
        <v>82</v>
      </c>
      <c r="E2341">
        <v>2023</v>
      </c>
      <c r="F2341" s="1" t="s">
        <v>231</v>
      </c>
      <c r="G2341" s="1" t="s">
        <v>232</v>
      </c>
      <c r="H2341" s="1" t="s">
        <v>2872</v>
      </c>
      <c r="I2341" s="1" t="s">
        <v>3488</v>
      </c>
      <c r="J2341" s="1" t="s">
        <v>20</v>
      </c>
      <c r="K2341" s="3">
        <v>50.95</v>
      </c>
      <c r="L2341">
        <v>2</v>
      </c>
      <c r="M2341" s="3">
        <v>101.9</v>
      </c>
      <c r="N2341" s="1" t="s">
        <v>21</v>
      </c>
      <c r="O2341" s="1" t="s">
        <v>22</v>
      </c>
    </row>
    <row r="2342" spans="1:15" x14ac:dyDescent="0.3">
      <c r="A2342" s="1" t="s">
        <v>5905</v>
      </c>
      <c r="B2342" s="2">
        <v>45322</v>
      </c>
      <c r="C2342" s="1" t="s">
        <v>6670</v>
      </c>
      <c r="D2342" s="1" t="s">
        <v>210</v>
      </c>
      <c r="E2342">
        <v>2024</v>
      </c>
      <c r="F2342" s="1" t="s">
        <v>1500</v>
      </c>
      <c r="G2342" s="1" t="s">
        <v>5906</v>
      </c>
      <c r="H2342" s="1" t="s">
        <v>821</v>
      </c>
      <c r="I2342" s="1" t="s">
        <v>2695</v>
      </c>
      <c r="J2342" s="1" t="s">
        <v>87</v>
      </c>
      <c r="K2342" s="3">
        <v>15.84</v>
      </c>
      <c r="L2342">
        <v>5</v>
      </c>
      <c r="M2342" s="3">
        <v>79.2</v>
      </c>
      <c r="N2342" s="1" t="s">
        <v>88</v>
      </c>
      <c r="O2342" s="1" t="s">
        <v>37</v>
      </c>
    </row>
    <row r="2343" spans="1:15" x14ac:dyDescent="0.3">
      <c r="A2343" s="1" t="s">
        <v>5907</v>
      </c>
      <c r="B2343" s="2">
        <v>45568</v>
      </c>
      <c r="C2343" s="1" t="s">
        <v>6672</v>
      </c>
      <c r="D2343" s="1" t="s">
        <v>133</v>
      </c>
      <c r="E2343">
        <v>2024</v>
      </c>
      <c r="F2343" s="1" t="s">
        <v>169</v>
      </c>
      <c r="G2343" s="1" t="s">
        <v>5908</v>
      </c>
      <c r="H2343" s="1" t="s">
        <v>2151</v>
      </c>
      <c r="I2343" s="1" t="s">
        <v>2152</v>
      </c>
      <c r="J2343" s="1" t="s">
        <v>20</v>
      </c>
      <c r="K2343" s="3">
        <v>32.049999999999997</v>
      </c>
      <c r="L2343">
        <v>2</v>
      </c>
      <c r="M2343" s="3">
        <v>64.099999999999994</v>
      </c>
      <c r="N2343" s="1" t="s">
        <v>6669</v>
      </c>
      <c r="O2343" s="1" t="s">
        <v>22</v>
      </c>
    </row>
    <row r="2344" spans="1:15" x14ac:dyDescent="0.3">
      <c r="A2344" s="1" t="s">
        <v>5909</v>
      </c>
      <c r="B2344" s="2">
        <v>45586</v>
      </c>
      <c r="C2344" s="1" t="s">
        <v>6667</v>
      </c>
      <c r="D2344" s="1" t="s">
        <v>133</v>
      </c>
      <c r="E2344">
        <v>2024</v>
      </c>
      <c r="F2344" s="1" t="s">
        <v>1738</v>
      </c>
      <c r="G2344" s="1" t="s">
        <v>5910</v>
      </c>
      <c r="H2344" s="1" t="s">
        <v>5911</v>
      </c>
      <c r="I2344" s="1" t="s">
        <v>5912</v>
      </c>
      <c r="J2344" s="1" t="s">
        <v>87</v>
      </c>
      <c r="K2344" s="3">
        <v>29.6</v>
      </c>
      <c r="L2344">
        <v>4</v>
      </c>
      <c r="M2344" s="3">
        <v>118.4</v>
      </c>
      <c r="N2344" s="1" t="s">
        <v>6669</v>
      </c>
      <c r="O2344" s="1" t="s">
        <v>22</v>
      </c>
    </row>
    <row r="2345" spans="1:15" x14ac:dyDescent="0.3">
      <c r="A2345" s="1" t="s">
        <v>5913</v>
      </c>
      <c r="B2345" s="2">
        <v>45032</v>
      </c>
      <c r="C2345" s="1" t="s">
        <v>6666</v>
      </c>
      <c r="D2345" s="1" t="s">
        <v>82</v>
      </c>
      <c r="E2345">
        <v>2023</v>
      </c>
      <c r="F2345" s="1" t="s">
        <v>854</v>
      </c>
      <c r="G2345" s="1" t="s">
        <v>4838</v>
      </c>
      <c r="H2345" s="1" t="s">
        <v>5914</v>
      </c>
      <c r="I2345" s="1" t="s">
        <v>5915</v>
      </c>
      <c r="J2345" s="1" t="s">
        <v>51</v>
      </c>
      <c r="K2345" s="3">
        <v>28.25</v>
      </c>
      <c r="L2345">
        <v>1</v>
      </c>
      <c r="M2345" s="3">
        <v>28.25</v>
      </c>
      <c r="N2345" s="1" t="s">
        <v>21</v>
      </c>
      <c r="O2345" s="1" t="s">
        <v>52</v>
      </c>
    </row>
    <row r="2346" spans="1:15" x14ac:dyDescent="0.3">
      <c r="A2346" s="1" t="s">
        <v>5916</v>
      </c>
      <c r="B2346" s="2">
        <v>45257</v>
      </c>
      <c r="C2346" s="1" t="s">
        <v>6667</v>
      </c>
      <c r="D2346" s="1" t="s">
        <v>54</v>
      </c>
      <c r="E2346">
        <v>2023</v>
      </c>
      <c r="F2346" s="1" t="s">
        <v>1010</v>
      </c>
      <c r="G2346" s="1" t="s">
        <v>1011</v>
      </c>
      <c r="H2346" s="1" t="s">
        <v>3829</v>
      </c>
      <c r="I2346" s="1" t="s">
        <v>3830</v>
      </c>
      <c r="J2346" s="1" t="s">
        <v>70</v>
      </c>
      <c r="K2346" s="3">
        <v>14.21</v>
      </c>
      <c r="L2346">
        <v>4</v>
      </c>
      <c r="M2346" s="3">
        <v>56.84</v>
      </c>
      <c r="N2346" s="1" t="s">
        <v>29</v>
      </c>
      <c r="O2346" s="1" t="s">
        <v>80</v>
      </c>
    </row>
    <row r="2347" spans="1:15" x14ac:dyDescent="0.3">
      <c r="A2347" s="1" t="s">
        <v>5917</v>
      </c>
      <c r="B2347" s="2">
        <v>45181</v>
      </c>
      <c r="C2347" s="1" t="s">
        <v>6671</v>
      </c>
      <c r="D2347" s="1" t="s">
        <v>60</v>
      </c>
      <c r="E2347">
        <v>2023</v>
      </c>
      <c r="F2347" s="1" t="s">
        <v>1569</v>
      </c>
      <c r="G2347" s="1" t="s">
        <v>1570</v>
      </c>
      <c r="H2347" s="1" t="s">
        <v>2830</v>
      </c>
      <c r="I2347" s="1" t="s">
        <v>2831</v>
      </c>
      <c r="J2347" s="1" t="s">
        <v>87</v>
      </c>
      <c r="K2347" s="3">
        <v>47.13</v>
      </c>
      <c r="L2347">
        <v>3</v>
      </c>
      <c r="M2347" s="3">
        <v>141.38999999999999</v>
      </c>
      <c r="N2347" s="1" t="s">
        <v>88</v>
      </c>
      <c r="O2347" s="1" t="s">
        <v>52</v>
      </c>
    </row>
    <row r="2348" spans="1:15" x14ac:dyDescent="0.3">
      <c r="A2348" s="1" t="s">
        <v>5918</v>
      </c>
      <c r="B2348" s="2">
        <v>45567</v>
      </c>
      <c r="C2348" s="1" t="s">
        <v>6670</v>
      </c>
      <c r="D2348" s="1" t="s">
        <v>133</v>
      </c>
      <c r="E2348">
        <v>2024</v>
      </c>
      <c r="F2348" s="1" t="s">
        <v>3752</v>
      </c>
      <c r="G2348" s="1" t="s">
        <v>3753</v>
      </c>
      <c r="H2348" s="1" t="s">
        <v>1609</v>
      </c>
      <c r="I2348" s="1" t="s">
        <v>1610</v>
      </c>
      <c r="J2348" s="1" t="s">
        <v>51</v>
      </c>
      <c r="K2348" s="3">
        <v>45.23</v>
      </c>
      <c r="L2348">
        <v>5</v>
      </c>
      <c r="M2348" s="3">
        <v>226.15</v>
      </c>
      <c r="N2348" s="1" t="s">
        <v>6669</v>
      </c>
      <c r="O2348" s="1" t="s">
        <v>22</v>
      </c>
    </row>
    <row r="2349" spans="1:15" x14ac:dyDescent="0.3">
      <c r="A2349" s="1" t="s">
        <v>5919</v>
      </c>
      <c r="B2349" s="2">
        <v>45787</v>
      </c>
      <c r="C2349" s="1" t="s">
        <v>6673</v>
      </c>
      <c r="D2349" s="1" t="s">
        <v>46</v>
      </c>
      <c r="E2349">
        <v>2025</v>
      </c>
      <c r="F2349" s="1" t="s">
        <v>2123</v>
      </c>
      <c r="G2349" s="1" t="s">
        <v>2124</v>
      </c>
      <c r="H2349" s="1" t="s">
        <v>1535</v>
      </c>
      <c r="I2349" s="1" t="s">
        <v>1536</v>
      </c>
      <c r="J2349" s="1" t="s">
        <v>70</v>
      </c>
      <c r="K2349" s="3">
        <v>17.5</v>
      </c>
      <c r="L2349">
        <v>5</v>
      </c>
      <c r="M2349" s="3">
        <v>87.5</v>
      </c>
      <c r="N2349" s="1" t="s">
        <v>21</v>
      </c>
      <c r="O2349" s="1" t="s">
        <v>95</v>
      </c>
    </row>
    <row r="2350" spans="1:15" x14ac:dyDescent="0.3">
      <c r="A2350" s="1" t="s">
        <v>5920</v>
      </c>
      <c r="B2350" s="2">
        <v>45421</v>
      </c>
      <c r="C2350" s="1" t="s">
        <v>6672</v>
      </c>
      <c r="D2350" s="1" t="s">
        <v>46</v>
      </c>
      <c r="E2350">
        <v>2024</v>
      </c>
      <c r="F2350" s="1" t="s">
        <v>4119</v>
      </c>
      <c r="G2350" s="1" t="s">
        <v>4120</v>
      </c>
      <c r="H2350" s="1" t="s">
        <v>2527</v>
      </c>
      <c r="I2350" s="1" t="s">
        <v>2528</v>
      </c>
      <c r="J2350" s="1" t="s">
        <v>70</v>
      </c>
      <c r="K2350" s="3">
        <v>24.82</v>
      </c>
      <c r="L2350">
        <v>3</v>
      </c>
      <c r="M2350" s="3">
        <v>74.459999999999994</v>
      </c>
      <c r="N2350" s="1" t="s">
        <v>6669</v>
      </c>
      <c r="O2350" s="1" t="s">
        <v>193</v>
      </c>
    </row>
    <row r="2351" spans="1:15" x14ac:dyDescent="0.3">
      <c r="A2351" s="1" t="s">
        <v>5921</v>
      </c>
      <c r="B2351" s="2">
        <v>44979</v>
      </c>
      <c r="C2351" s="1" t="s">
        <v>6670</v>
      </c>
      <c r="D2351" s="1" t="s">
        <v>39</v>
      </c>
      <c r="E2351">
        <v>2023</v>
      </c>
      <c r="F2351" s="1" t="s">
        <v>2169</v>
      </c>
      <c r="G2351" s="1" t="s">
        <v>5922</v>
      </c>
      <c r="H2351" s="1" t="s">
        <v>2779</v>
      </c>
      <c r="I2351" s="1" t="s">
        <v>5923</v>
      </c>
      <c r="J2351" s="1" t="s">
        <v>70</v>
      </c>
      <c r="K2351" s="3">
        <v>30.86</v>
      </c>
      <c r="L2351">
        <v>4</v>
      </c>
      <c r="M2351" s="3">
        <v>123.44</v>
      </c>
      <c r="N2351" s="1" t="s">
        <v>29</v>
      </c>
      <c r="O2351" s="1" t="s">
        <v>193</v>
      </c>
    </row>
    <row r="2352" spans="1:15" x14ac:dyDescent="0.3">
      <c r="A2352" s="1" t="s">
        <v>5924</v>
      </c>
      <c r="B2352" s="2">
        <v>45114</v>
      </c>
      <c r="C2352" s="1" t="s">
        <v>6668</v>
      </c>
      <c r="D2352" s="1" t="s">
        <v>32</v>
      </c>
      <c r="E2352">
        <v>2023</v>
      </c>
      <c r="F2352" s="1" t="s">
        <v>5175</v>
      </c>
      <c r="G2352" s="1" t="s">
        <v>5176</v>
      </c>
      <c r="H2352" s="1" t="s">
        <v>513</v>
      </c>
      <c r="I2352" s="1" t="s">
        <v>1178</v>
      </c>
      <c r="J2352" s="1" t="s">
        <v>87</v>
      </c>
      <c r="K2352" s="3">
        <v>6.28</v>
      </c>
      <c r="L2352">
        <v>3</v>
      </c>
      <c r="M2352" s="3">
        <v>18.84</v>
      </c>
      <c r="N2352" s="1" t="s">
        <v>29</v>
      </c>
      <c r="O2352" s="1" t="s">
        <v>22</v>
      </c>
    </row>
    <row r="2353" spans="1:15" x14ac:dyDescent="0.3">
      <c r="A2353" s="1" t="s">
        <v>5925</v>
      </c>
      <c r="B2353" s="2">
        <v>45730</v>
      </c>
      <c r="C2353" s="1" t="s">
        <v>6668</v>
      </c>
      <c r="D2353" s="1" t="s">
        <v>15</v>
      </c>
      <c r="E2353">
        <v>2025</v>
      </c>
      <c r="F2353" s="1" t="s">
        <v>5456</v>
      </c>
      <c r="G2353" s="1" t="s">
        <v>5926</v>
      </c>
      <c r="H2353" s="1" t="s">
        <v>2349</v>
      </c>
      <c r="I2353" s="1" t="s">
        <v>2350</v>
      </c>
      <c r="J2353" s="1" t="s">
        <v>87</v>
      </c>
      <c r="K2353" s="3">
        <v>39.909999999999997</v>
      </c>
      <c r="L2353">
        <v>2</v>
      </c>
      <c r="M2353" s="3">
        <v>79.819999999999993</v>
      </c>
      <c r="N2353" s="1" t="s">
        <v>21</v>
      </c>
      <c r="O2353" s="1" t="s">
        <v>44</v>
      </c>
    </row>
    <row r="2354" spans="1:15" x14ac:dyDescent="0.3">
      <c r="A2354" s="1" t="s">
        <v>5927</v>
      </c>
      <c r="B2354" s="2">
        <v>45056</v>
      </c>
      <c r="C2354" s="1" t="s">
        <v>6670</v>
      </c>
      <c r="D2354" s="1" t="s">
        <v>46</v>
      </c>
      <c r="E2354">
        <v>2023</v>
      </c>
      <c r="F2354" s="1" t="s">
        <v>358</v>
      </c>
      <c r="G2354" s="1" t="s">
        <v>5928</v>
      </c>
      <c r="H2354" s="1" t="s">
        <v>5929</v>
      </c>
      <c r="I2354" s="1" t="s">
        <v>5930</v>
      </c>
      <c r="J2354" s="1" t="s">
        <v>51</v>
      </c>
      <c r="K2354" s="3">
        <v>10.94</v>
      </c>
      <c r="L2354">
        <v>2</v>
      </c>
      <c r="M2354" s="3">
        <v>21.88</v>
      </c>
      <c r="N2354" s="1" t="s">
        <v>6669</v>
      </c>
      <c r="O2354" s="1" t="s">
        <v>52</v>
      </c>
    </row>
    <row r="2355" spans="1:15" x14ac:dyDescent="0.3">
      <c r="A2355" s="1" t="s">
        <v>5931</v>
      </c>
      <c r="B2355" s="2">
        <v>44802</v>
      </c>
      <c r="C2355" s="1" t="s">
        <v>6667</v>
      </c>
      <c r="D2355" s="1" t="s">
        <v>90</v>
      </c>
      <c r="E2355">
        <v>2022</v>
      </c>
      <c r="F2355" s="1" t="s">
        <v>448</v>
      </c>
      <c r="G2355" s="1" t="s">
        <v>3637</v>
      </c>
      <c r="H2355" s="1" t="s">
        <v>821</v>
      </c>
      <c r="I2355" s="1" t="s">
        <v>822</v>
      </c>
      <c r="J2355" s="1" t="s">
        <v>70</v>
      </c>
      <c r="K2355" s="3">
        <v>10.59</v>
      </c>
      <c r="L2355">
        <v>5</v>
      </c>
      <c r="M2355" s="3">
        <v>52.95</v>
      </c>
      <c r="N2355" s="1" t="s">
        <v>21</v>
      </c>
      <c r="O2355" s="1" t="s">
        <v>30</v>
      </c>
    </row>
    <row r="2356" spans="1:15" x14ac:dyDescent="0.3">
      <c r="A2356" s="1" t="s">
        <v>5932</v>
      </c>
      <c r="B2356" s="2">
        <v>45321</v>
      </c>
      <c r="C2356" s="1" t="s">
        <v>6671</v>
      </c>
      <c r="D2356" s="1" t="s">
        <v>210</v>
      </c>
      <c r="E2356">
        <v>2024</v>
      </c>
      <c r="F2356" s="1" t="s">
        <v>2906</v>
      </c>
      <c r="G2356" s="1" t="s">
        <v>4844</v>
      </c>
      <c r="H2356" s="1" t="s">
        <v>1908</v>
      </c>
      <c r="I2356" s="1" t="s">
        <v>1909</v>
      </c>
      <c r="J2356" s="1" t="s">
        <v>20</v>
      </c>
      <c r="K2356" s="3">
        <v>50.54</v>
      </c>
      <c r="L2356">
        <v>4</v>
      </c>
      <c r="M2356" s="3">
        <v>202.16</v>
      </c>
      <c r="N2356" s="1" t="s">
        <v>21</v>
      </c>
      <c r="O2356" s="1" t="s">
        <v>37</v>
      </c>
    </row>
    <row r="2357" spans="1:15" x14ac:dyDescent="0.3">
      <c r="A2357" s="1" t="s">
        <v>5933</v>
      </c>
      <c r="B2357" s="2">
        <v>44807</v>
      </c>
      <c r="C2357" s="1" t="s">
        <v>6673</v>
      </c>
      <c r="D2357" s="1" t="s">
        <v>60</v>
      </c>
      <c r="E2357">
        <v>2022</v>
      </c>
      <c r="F2357" s="1" t="s">
        <v>1777</v>
      </c>
      <c r="G2357" s="1" t="s">
        <v>1778</v>
      </c>
      <c r="H2357" s="1" t="s">
        <v>2290</v>
      </c>
      <c r="I2357" s="1" t="s">
        <v>4985</v>
      </c>
      <c r="J2357" s="1" t="s">
        <v>70</v>
      </c>
      <c r="K2357" s="3">
        <v>35.409999999999997</v>
      </c>
      <c r="L2357">
        <v>2</v>
      </c>
      <c r="M2357" s="3">
        <v>70.819999999999993</v>
      </c>
      <c r="N2357" s="1" t="s">
        <v>21</v>
      </c>
      <c r="O2357" s="1" t="s">
        <v>22</v>
      </c>
    </row>
    <row r="2358" spans="1:15" x14ac:dyDescent="0.3">
      <c r="A2358" s="1" t="s">
        <v>5934</v>
      </c>
      <c r="B2358" s="2">
        <v>45389</v>
      </c>
      <c r="C2358" s="1" t="s">
        <v>6666</v>
      </c>
      <c r="D2358" s="1" t="s">
        <v>82</v>
      </c>
      <c r="E2358">
        <v>2024</v>
      </c>
      <c r="F2358" s="1" t="s">
        <v>5456</v>
      </c>
      <c r="G2358" s="1" t="s">
        <v>5926</v>
      </c>
      <c r="H2358" s="1" t="s">
        <v>772</v>
      </c>
      <c r="I2358" s="1" t="s">
        <v>773</v>
      </c>
      <c r="J2358" s="1" t="s">
        <v>87</v>
      </c>
      <c r="K2358" s="3">
        <v>10.49</v>
      </c>
      <c r="L2358">
        <v>5</v>
      </c>
      <c r="M2358" s="3">
        <v>52.45</v>
      </c>
      <c r="N2358" s="1" t="s">
        <v>88</v>
      </c>
      <c r="O2358" s="1" t="s">
        <v>52</v>
      </c>
    </row>
    <row r="2359" spans="1:15" x14ac:dyDescent="0.3">
      <c r="A2359" s="1" t="s">
        <v>5935</v>
      </c>
      <c r="B2359" s="2">
        <v>45409</v>
      </c>
      <c r="C2359" s="1" t="s">
        <v>6673</v>
      </c>
      <c r="D2359" s="1" t="s">
        <v>82</v>
      </c>
      <c r="E2359">
        <v>2024</v>
      </c>
      <c r="F2359" s="1" t="s">
        <v>3256</v>
      </c>
      <c r="G2359" s="1" t="s">
        <v>3257</v>
      </c>
      <c r="H2359" s="1" t="s">
        <v>2171</v>
      </c>
      <c r="I2359" s="1" t="s">
        <v>4445</v>
      </c>
      <c r="J2359" s="1" t="s">
        <v>20</v>
      </c>
      <c r="K2359" s="3">
        <v>13.8</v>
      </c>
      <c r="L2359">
        <v>5</v>
      </c>
      <c r="M2359" s="3">
        <v>69</v>
      </c>
      <c r="N2359" s="1" t="s">
        <v>21</v>
      </c>
      <c r="O2359" s="1" t="s">
        <v>22</v>
      </c>
    </row>
    <row r="2360" spans="1:15" x14ac:dyDescent="0.3">
      <c r="A2360" s="1" t="s">
        <v>5936</v>
      </c>
      <c r="B2360" s="2">
        <v>44847</v>
      </c>
      <c r="C2360" s="1" t="s">
        <v>6672</v>
      </c>
      <c r="D2360" s="1" t="s">
        <v>133</v>
      </c>
      <c r="E2360">
        <v>2022</v>
      </c>
      <c r="F2360" s="1" t="s">
        <v>788</v>
      </c>
      <c r="G2360" s="1" t="s">
        <v>1660</v>
      </c>
      <c r="H2360" s="1" t="s">
        <v>2374</v>
      </c>
      <c r="I2360" s="1" t="s">
        <v>2375</v>
      </c>
      <c r="J2360" s="1" t="s">
        <v>20</v>
      </c>
      <c r="K2360" s="3">
        <v>7.36</v>
      </c>
      <c r="L2360">
        <v>5</v>
      </c>
      <c r="M2360" s="3">
        <v>36.799999999999997</v>
      </c>
      <c r="N2360" s="1" t="s">
        <v>21</v>
      </c>
      <c r="O2360" s="1" t="s">
        <v>193</v>
      </c>
    </row>
    <row r="2361" spans="1:15" x14ac:dyDescent="0.3">
      <c r="A2361" s="1" t="s">
        <v>5937</v>
      </c>
      <c r="B2361" s="2">
        <v>45600</v>
      </c>
      <c r="C2361" s="1" t="s">
        <v>6667</v>
      </c>
      <c r="D2361" s="1" t="s">
        <v>54</v>
      </c>
      <c r="E2361">
        <v>2024</v>
      </c>
      <c r="F2361" s="1" t="s">
        <v>4409</v>
      </c>
      <c r="G2361" s="1" t="s">
        <v>4410</v>
      </c>
      <c r="H2361" s="1" t="s">
        <v>1953</v>
      </c>
      <c r="I2361" s="1" t="s">
        <v>5068</v>
      </c>
      <c r="J2361" s="1" t="s">
        <v>87</v>
      </c>
      <c r="K2361" s="3">
        <v>26.01</v>
      </c>
      <c r="L2361">
        <v>1</v>
      </c>
      <c r="M2361" s="3">
        <v>26.01</v>
      </c>
      <c r="N2361" s="1" t="s">
        <v>29</v>
      </c>
      <c r="O2361" s="1" t="s">
        <v>44</v>
      </c>
    </row>
    <row r="2362" spans="1:15" x14ac:dyDescent="0.3">
      <c r="A2362" s="1" t="s">
        <v>5938</v>
      </c>
      <c r="B2362" s="2">
        <v>45326</v>
      </c>
      <c r="C2362" s="1" t="s">
        <v>6666</v>
      </c>
      <c r="D2362" s="1" t="s">
        <v>39</v>
      </c>
      <c r="E2362">
        <v>2024</v>
      </c>
      <c r="F2362" s="1" t="s">
        <v>4192</v>
      </c>
      <c r="G2362" s="1" t="s">
        <v>4193</v>
      </c>
      <c r="H2362" s="1" t="s">
        <v>5939</v>
      </c>
      <c r="I2362" s="1" t="s">
        <v>5940</v>
      </c>
      <c r="J2362" s="1" t="s">
        <v>51</v>
      </c>
      <c r="K2362" s="3">
        <v>26.04</v>
      </c>
      <c r="L2362">
        <v>5</v>
      </c>
      <c r="M2362" s="3">
        <v>130.19999999999999</v>
      </c>
      <c r="N2362" s="1" t="s">
        <v>6669</v>
      </c>
      <c r="O2362" s="1" t="s">
        <v>22</v>
      </c>
    </row>
    <row r="2363" spans="1:15" x14ac:dyDescent="0.3">
      <c r="A2363" s="1" t="s">
        <v>5941</v>
      </c>
      <c r="B2363" s="2">
        <v>45433</v>
      </c>
      <c r="C2363" s="1" t="s">
        <v>6671</v>
      </c>
      <c r="D2363" s="1" t="s">
        <v>46</v>
      </c>
      <c r="E2363">
        <v>2024</v>
      </c>
      <c r="F2363" s="1" t="s">
        <v>1106</v>
      </c>
      <c r="G2363" s="1" t="s">
        <v>2607</v>
      </c>
      <c r="H2363" s="1" t="s">
        <v>999</v>
      </c>
      <c r="I2363" s="1" t="s">
        <v>5942</v>
      </c>
      <c r="J2363" s="1" t="s">
        <v>51</v>
      </c>
      <c r="K2363" s="3">
        <v>32.229999999999997</v>
      </c>
      <c r="L2363">
        <v>2</v>
      </c>
      <c r="M2363" s="3">
        <v>64.459999999999994</v>
      </c>
      <c r="N2363" s="1" t="s">
        <v>6669</v>
      </c>
      <c r="O2363" s="1" t="s">
        <v>44</v>
      </c>
    </row>
    <row r="2364" spans="1:15" x14ac:dyDescent="0.3">
      <c r="A2364" s="1" t="s">
        <v>5943</v>
      </c>
      <c r="B2364" s="2">
        <v>45118</v>
      </c>
      <c r="C2364" s="1" t="s">
        <v>6671</v>
      </c>
      <c r="D2364" s="1" t="s">
        <v>32</v>
      </c>
      <c r="E2364">
        <v>2023</v>
      </c>
      <c r="F2364" s="1" t="s">
        <v>3987</v>
      </c>
      <c r="G2364" s="1" t="s">
        <v>2129</v>
      </c>
      <c r="H2364" s="1" t="s">
        <v>125</v>
      </c>
      <c r="I2364" s="1" t="s">
        <v>5944</v>
      </c>
      <c r="J2364" s="1" t="s">
        <v>51</v>
      </c>
      <c r="K2364" s="3">
        <v>46.85</v>
      </c>
      <c r="L2364">
        <v>4</v>
      </c>
      <c r="M2364" s="3">
        <v>187.4</v>
      </c>
      <c r="N2364" s="1" t="s">
        <v>29</v>
      </c>
      <c r="O2364" s="1" t="s">
        <v>22</v>
      </c>
    </row>
    <row r="2365" spans="1:15" x14ac:dyDescent="0.3">
      <c r="A2365" s="1" t="s">
        <v>5945</v>
      </c>
      <c r="B2365" s="2">
        <v>45307</v>
      </c>
      <c r="C2365" s="1" t="s">
        <v>6671</v>
      </c>
      <c r="D2365" s="1" t="s">
        <v>210</v>
      </c>
      <c r="E2365">
        <v>2024</v>
      </c>
      <c r="F2365" s="1" t="s">
        <v>1549</v>
      </c>
      <c r="G2365" s="1" t="s">
        <v>5946</v>
      </c>
      <c r="H2365" s="1" t="s">
        <v>1479</v>
      </c>
      <c r="I2365" s="1" t="s">
        <v>5947</v>
      </c>
      <c r="J2365" s="1" t="s">
        <v>87</v>
      </c>
      <c r="K2365" s="3">
        <v>15.08</v>
      </c>
      <c r="L2365">
        <v>5</v>
      </c>
      <c r="M2365" s="3">
        <v>75.400000000000006</v>
      </c>
      <c r="N2365" s="1" t="s">
        <v>21</v>
      </c>
      <c r="O2365" s="1" t="s">
        <v>52</v>
      </c>
    </row>
    <row r="2366" spans="1:15" x14ac:dyDescent="0.3">
      <c r="A2366" s="1" t="s">
        <v>5948</v>
      </c>
      <c r="B2366" s="2">
        <v>45492</v>
      </c>
      <c r="C2366" s="1" t="s">
        <v>6668</v>
      </c>
      <c r="D2366" s="1" t="s">
        <v>32</v>
      </c>
      <c r="E2366">
        <v>2024</v>
      </c>
      <c r="F2366" s="1" t="s">
        <v>1053</v>
      </c>
      <c r="G2366" s="1" t="s">
        <v>1054</v>
      </c>
      <c r="H2366" s="1" t="s">
        <v>3912</v>
      </c>
      <c r="I2366" s="1" t="s">
        <v>5949</v>
      </c>
      <c r="J2366" s="1" t="s">
        <v>70</v>
      </c>
      <c r="K2366" s="3">
        <v>18.739999999999998</v>
      </c>
      <c r="L2366">
        <v>1</v>
      </c>
      <c r="M2366" s="3">
        <v>18.739999999999998</v>
      </c>
      <c r="N2366" s="1" t="s">
        <v>6669</v>
      </c>
      <c r="O2366" s="1" t="s">
        <v>44</v>
      </c>
    </row>
    <row r="2367" spans="1:15" x14ac:dyDescent="0.3">
      <c r="A2367" s="1" t="s">
        <v>5950</v>
      </c>
      <c r="B2367" s="2">
        <v>45306</v>
      </c>
      <c r="C2367" s="1" t="s">
        <v>6667</v>
      </c>
      <c r="D2367" s="1" t="s">
        <v>210</v>
      </c>
      <c r="E2367">
        <v>2024</v>
      </c>
      <c r="F2367" s="1" t="s">
        <v>3030</v>
      </c>
      <c r="G2367" s="1" t="s">
        <v>3031</v>
      </c>
      <c r="H2367" s="1" t="s">
        <v>4492</v>
      </c>
      <c r="I2367" s="1" t="s">
        <v>5860</v>
      </c>
      <c r="J2367" s="1" t="s">
        <v>51</v>
      </c>
      <c r="K2367" s="3">
        <v>33.68</v>
      </c>
      <c r="L2367">
        <v>3</v>
      </c>
      <c r="M2367" s="3">
        <v>101.04</v>
      </c>
      <c r="N2367" s="1" t="s">
        <v>21</v>
      </c>
      <c r="O2367" s="1" t="s">
        <v>95</v>
      </c>
    </row>
    <row r="2368" spans="1:15" x14ac:dyDescent="0.3">
      <c r="A2368" s="1" t="s">
        <v>5951</v>
      </c>
      <c r="B2368" s="2">
        <v>45794</v>
      </c>
      <c r="C2368" s="1" t="s">
        <v>6673</v>
      </c>
      <c r="D2368" s="1" t="s">
        <v>46</v>
      </c>
      <c r="E2368">
        <v>2025</v>
      </c>
      <c r="F2368" s="1" t="s">
        <v>1225</v>
      </c>
      <c r="G2368" s="1" t="s">
        <v>5654</v>
      </c>
      <c r="H2368" s="1" t="s">
        <v>2065</v>
      </c>
      <c r="I2368" s="1" t="s">
        <v>4809</v>
      </c>
      <c r="J2368" s="1" t="s">
        <v>70</v>
      </c>
      <c r="K2368" s="3">
        <v>28.53</v>
      </c>
      <c r="L2368">
        <v>1</v>
      </c>
      <c r="M2368" s="3">
        <v>28.53</v>
      </c>
      <c r="N2368" s="1" t="s">
        <v>21</v>
      </c>
      <c r="O2368" s="1" t="s">
        <v>95</v>
      </c>
    </row>
    <row r="2369" spans="1:15" x14ac:dyDescent="0.3">
      <c r="A2369" s="1" t="s">
        <v>5952</v>
      </c>
      <c r="B2369" s="2">
        <v>45662</v>
      </c>
      <c r="C2369" s="1" t="s">
        <v>6666</v>
      </c>
      <c r="D2369" s="1" t="s">
        <v>210</v>
      </c>
      <c r="E2369">
        <v>2025</v>
      </c>
      <c r="F2369" s="1" t="s">
        <v>1010</v>
      </c>
      <c r="G2369" s="1" t="s">
        <v>3867</v>
      </c>
      <c r="H2369" s="1" t="s">
        <v>2079</v>
      </c>
      <c r="I2369" s="1" t="s">
        <v>5461</v>
      </c>
      <c r="J2369" s="1" t="s">
        <v>87</v>
      </c>
      <c r="K2369" s="3">
        <v>26.7</v>
      </c>
      <c r="L2369">
        <v>3</v>
      </c>
      <c r="M2369" s="3">
        <v>80.099999999999994</v>
      </c>
      <c r="N2369" s="1" t="s">
        <v>29</v>
      </c>
      <c r="O2369" s="1" t="s">
        <v>37</v>
      </c>
    </row>
    <row r="2370" spans="1:15" x14ac:dyDescent="0.3">
      <c r="A2370" s="1" t="s">
        <v>5953</v>
      </c>
      <c r="B2370" s="2">
        <v>44901</v>
      </c>
      <c r="C2370" s="1" t="s">
        <v>6671</v>
      </c>
      <c r="D2370" s="1" t="s">
        <v>107</v>
      </c>
      <c r="E2370">
        <v>2022</v>
      </c>
      <c r="F2370" s="1" t="s">
        <v>4128</v>
      </c>
      <c r="G2370" s="1" t="s">
        <v>4129</v>
      </c>
      <c r="H2370" s="1" t="s">
        <v>4504</v>
      </c>
      <c r="I2370" s="1" t="s">
        <v>4505</v>
      </c>
      <c r="J2370" s="1" t="s">
        <v>70</v>
      </c>
      <c r="K2370" s="3">
        <v>42.41</v>
      </c>
      <c r="L2370">
        <v>1</v>
      </c>
      <c r="M2370" s="3">
        <v>42.41</v>
      </c>
      <c r="N2370" s="1" t="s">
        <v>21</v>
      </c>
      <c r="O2370" s="1" t="s">
        <v>37</v>
      </c>
    </row>
    <row r="2371" spans="1:15" x14ac:dyDescent="0.3">
      <c r="A2371" s="1" t="s">
        <v>5954</v>
      </c>
      <c r="B2371" s="2">
        <v>45067</v>
      </c>
      <c r="C2371" s="1" t="s">
        <v>6666</v>
      </c>
      <c r="D2371" s="1" t="s">
        <v>46</v>
      </c>
      <c r="E2371">
        <v>2023</v>
      </c>
      <c r="F2371" s="1" t="s">
        <v>658</v>
      </c>
      <c r="G2371" s="1" t="s">
        <v>659</v>
      </c>
      <c r="H2371" s="1" t="s">
        <v>2539</v>
      </c>
      <c r="I2371" s="1" t="s">
        <v>4972</v>
      </c>
      <c r="J2371" s="1" t="s">
        <v>87</v>
      </c>
      <c r="K2371" s="3">
        <v>7.49</v>
      </c>
      <c r="L2371">
        <v>1</v>
      </c>
      <c r="M2371" s="3">
        <v>7.49</v>
      </c>
      <c r="N2371" s="1" t="s">
        <v>6669</v>
      </c>
      <c r="O2371" s="1" t="s">
        <v>37</v>
      </c>
    </row>
    <row r="2372" spans="1:15" x14ac:dyDescent="0.3">
      <c r="A2372" s="1" t="s">
        <v>5955</v>
      </c>
      <c r="B2372" s="2">
        <v>45337</v>
      </c>
      <c r="C2372" s="1" t="s">
        <v>6672</v>
      </c>
      <c r="D2372" s="1" t="s">
        <v>39</v>
      </c>
      <c r="E2372">
        <v>2024</v>
      </c>
      <c r="F2372" s="1" t="s">
        <v>770</v>
      </c>
      <c r="G2372" s="1" t="s">
        <v>771</v>
      </c>
      <c r="H2372" s="1" t="s">
        <v>2174</v>
      </c>
      <c r="I2372" s="1" t="s">
        <v>5746</v>
      </c>
      <c r="J2372" s="1" t="s">
        <v>70</v>
      </c>
      <c r="K2372" s="3">
        <v>7.63</v>
      </c>
      <c r="L2372">
        <v>1</v>
      </c>
      <c r="M2372" s="3">
        <v>7.63</v>
      </c>
      <c r="N2372" s="1" t="s">
        <v>29</v>
      </c>
      <c r="O2372" s="1" t="s">
        <v>80</v>
      </c>
    </row>
    <row r="2373" spans="1:15" x14ac:dyDescent="0.3">
      <c r="A2373" s="1" t="s">
        <v>5956</v>
      </c>
      <c r="B2373" s="2">
        <v>45610</v>
      </c>
      <c r="C2373" s="1" t="s">
        <v>6672</v>
      </c>
      <c r="D2373" s="1" t="s">
        <v>54</v>
      </c>
      <c r="E2373">
        <v>2024</v>
      </c>
      <c r="F2373" s="1" t="s">
        <v>5456</v>
      </c>
      <c r="G2373" s="1" t="s">
        <v>5926</v>
      </c>
      <c r="H2373" s="1" t="s">
        <v>1513</v>
      </c>
      <c r="I2373" s="1" t="s">
        <v>4580</v>
      </c>
      <c r="J2373" s="1" t="s">
        <v>70</v>
      </c>
      <c r="K2373" s="3">
        <v>25.48</v>
      </c>
      <c r="L2373">
        <v>1</v>
      </c>
      <c r="M2373" s="3">
        <v>25.48</v>
      </c>
      <c r="N2373" s="1" t="s">
        <v>21</v>
      </c>
      <c r="O2373" s="1" t="s">
        <v>37</v>
      </c>
    </row>
    <row r="2374" spans="1:15" x14ac:dyDescent="0.3">
      <c r="A2374" s="1" t="s">
        <v>5957</v>
      </c>
      <c r="B2374" s="2">
        <v>45154</v>
      </c>
      <c r="C2374" s="1" t="s">
        <v>6670</v>
      </c>
      <c r="D2374" s="1" t="s">
        <v>90</v>
      </c>
      <c r="E2374">
        <v>2023</v>
      </c>
      <c r="F2374" s="1" t="s">
        <v>873</v>
      </c>
      <c r="G2374" s="1" t="s">
        <v>5336</v>
      </c>
      <c r="H2374" s="1" t="s">
        <v>3962</v>
      </c>
      <c r="I2374" s="1" t="s">
        <v>3963</v>
      </c>
      <c r="J2374" s="1" t="s">
        <v>51</v>
      </c>
      <c r="K2374" s="3">
        <v>18.62</v>
      </c>
      <c r="L2374">
        <v>2</v>
      </c>
      <c r="M2374" s="3">
        <v>37.24</v>
      </c>
      <c r="N2374" s="1" t="s">
        <v>29</v>
      </c>
      <c r="O2374" s="1" t="s">
        <v>37</v>
      </c>
    </row>
    <row r="2375" spans="1:15" x14ac:dyDescent="0.3">
      <c r="A2375" s="1" t="s">
        <v>5958</v>
      </c>
      <c r="B2375" s="2">
        <v>45373</v>
      </c>
      <c r="C2375" s="1" t="s">
        <v>6668</v>
      </c>
      <c r="D2375" s="1" t="s">
        <v>15</v>
      </c>
      <c r="E2375">
        <v>2024</v>
      </c>
      <c r="F2375" s="1" t="s">
        <v>205</v>
      </c>
      <c r="G2375" s="1" t="s">
        <v>1574</v>
      </c>
      <c r="H2375" s="1" t="s">
        <v>1075</v>
      </c>
      <c r="I2375" s="1" t="s">
        <v>5793</v>
      </c>
      <c r="J2375" s="1" t="s">
        <v>87</v>
      </c>
      <c r="K2375" s="3">
        <v>40.090000000000003</v>
      </c>
      <c r="L2375">
        <v>2</v>
      </c>
      <c r="M2375" s="3">
        <v>80.180000000000007</v>
      </c>
      <c r="N2375" s="1" t="s">
        <v>6669</v>
      </c>
      <c r="O2375" s="1" t="s">
        <v>44</v>
      </c>
    </row>
    <row r="2376" spans="1:15" x14ac:dyDescent="0.3">
      <c r="A2376" s="1" t="s">
        <v>5959</v>
      </c>
      <c r="B2376" s="2">
        <v>45299</v>
      </c>
      <c r="C2376" s="1" t="s">
        <v>6667</v>
      </c>
      <c r="D2376" s="1" t="s">
        <v>210</v>
      </c>
      <c r="E2376">
        <v>2024</v>
      </c>
      <c r="F2376" s="1" t="s">
        <v>710</v>
      </c>
      <c r="G2376" s="1" t="s">
        <v>711</v>
      </c>
      <c r="H2376" s="1" t="s">
        <v>197</v>
      </c>
      <c r="I2376" s="1" t="s">
        <v>3070</v>
      </c>
      <c r="J2376" s="1" t="s">
        <v>20</v>
      </c>
      <c r="K2376" s="3">
        <v>43.59</v>
      </c>
      <c r="L2376">
        <v>5</v>
      </c>
      <c r="M2376" s="3">
        <v>217.95</v>
      </c>
      <c r="N2376" s="1" t="s">
        <v>6669</v>
      </c>
      <c r="O2376" s="1" t="s">
        <v>37</v>
      </c>
    </row>
    <row r="2377" spans="1:15" x14ac:dyDescent="0.3">
      <c r="A2377" s="1" t="s">
        <v>5960</v>
      </c>
      <c r="B2377" s="2">
        <v>45478</v>
      </c>
      <c r="C2377" s="1" t="s">
        <v>6668</v>
      </c>
      <c r="D2377" s="1" t="s">
        <v>32</v>
      </c>
      <c r="E2377">
        <v>2024</v>
      </c>
      <c r="F2377" s="1" t="s">
        <v>626</v>
      </c>
      <c r="G2377" s="1" t="s">
        <v>627</v>
      </c>
      <c r="H2377" s="1" t="s">
        <v>4166</v>
      </c>
      <c r="I2377" s="1" t="s">
        <v>4167</v>
      </c>
      <c r="J2377" s="1" t="s">
        <v>70</v>
      </c>
      <c r="K2377" s="3">
        <v>46.27</v>
      </c>
      <c r="L2377">
        <v>5</v>
      </c>
      <c r="M2377" s="3">
        <v>231.35</v>
      </c>
      <c r="N2377" s="1" t="s">
        <v>88</v>
      </c>
      <c r="O2377" s="1" t="s">
        <v>193</v>
      </c>
    </row>
    <row r="2378" spans="1:15" x14ac:dyDescent="0.3">
      <c r="A2378" s="1" t="s">
        <v>5961</v>
      </c>
      <c r="B2378" s="2">
        <v>45713</v>
      </c>
      <c r="C2378" s="1" t="s">
        <v>6671</v>
      </c>
      <c r="D2378" s="1" t="s">
        <v>39</v>
      </c>
      <c r="E2378">
        <v>2025</v>
      </c>
      <c r="F2378" s="1" t="s">
        <v>499</v>
      </c>
      <c r="G2378" s="1" t="s">
        <v>5026</v>
      </c>
      <c r="H2378" s="1" t="s">
        <v>826</v>
      </c>
      <c r="I2378" s="1" t="s">
        <v>827</v>
      </c>
      <c r="J2378" s="1" t="s">
        <v>70</v>
      </c>
      <c r="K2378" s="3">
        <v>24.74</v>
      </c>
      <c r="L2378">
        <v>3</v>
      </c>
      <c r="M2378" s="3">
        <v>74.22</v>
      </c>
      <c r="N2378" s="1" t="s">
        <v>21</v>
      </c>
      <c r="O2378" s="1" t="s">
        <v>95</v>
      </c>
    </row>
    <row r="2379" spans="1:15" x14ac:dyDescent="0.3">
      <c r="A2379" s="1" t="s">
        <v>5962</v>
      </c>
      <c r="B2379" s="2">
        <v>45154</v>
      </c>
      <c r="C2379" s="1" t="s">
        <v>6670</v>
      </c>
      <c r="D2379" s="1" t="s">
        <v>90</v>
      </c>
      <c r="E2379">
        <v>2023</v>
      </c>
      <c r="F2379" s="1" t="s">
        <v>108</v>
      </c>
      <c r="G2379" s="1" t="s">
        <v>109</v>
      </c>
      <c r="H2379" s="1" t="s">
        <v>3343</v>
      </c>
      <c r="I2379" s="1" t="s">
        <v>5963</v>
      </c>
      <c r="J2379" s="1" t="s">
        <v>87</v>
      </c>
      <c r="K2379" s="3">
        <v>21.52</v>
      </c>
      <c r="L2379">
        <v>1</v>
      </c>
      <c r="M2379" s="3">
        <v>21.52</v>
      </c>
      <c r="N2379" s="1" t="s">
        <v>21</v>
      </c>
      <c r="O2379" s="1" t="s">
        <v>30</v>
      </c>
    </row>
    <row r="2380" spans="1:15" x14ac:dyDescent="0.3">
      <c r="A2380" s="1" t="s">
        <v>5964</v>
      </c>
      <c r="B2380" s="2">
        <v>45699</v>
      </c>
      <c r="C2380" s="1" t="s">
        <v>6671</v>
      </c>
      <c r="D2380" s="1" t="s">
        <v>39</v>
      </c>
      <c r="E2380">
        <v>2025</v>
      </c>
      <c r="F2380" s="1" t="s">
        <v>463</v>
      </c>
      <c r="G2380" s="1" t="s">
        <v>3228</v>
      </c>
      <c r="H2380" s="1" t="s">
        <v>4106</v>
      </c>
      <c r="I2380" s="1" t="s">
        <v>4107</v>
      </c>
      <c r="J2380" s="1" t="s">
        <v>87</v>
      </c>
      <c r="K2380" s="3">
        <v>44.06</v>
      </c>
      <c r="L2380">
        <v>1</v>
      </c>
      <c r="M2380" s="3">
        <v>44.06</v>
      </c>
      <c r="N2380" s="1" t="s">
        <v>21</v>
      </c>
      <c r="O2380" s="1" t="s">
        <v>193</v>
      </c>
    </row>
    <row r="2381" spans="1:15" x14ac:dyDescent="0.3">
      <c r="A2381" s="1" t="s">
        <v>5965</v>
      </c>
      <c r="B2381" s="2">
        <v>45417</v>
      </c>
      <c r="C2381" s="1" t="s">
        <v>6666</v>
      </c>
      <c r="D2381" s="1" t="s">
        <v>46</v>
      </c>
      <c r="E2381">
        <v>2024</v>
      </c>
      <c r="F2381" s="1" t="s">
        <v>91</v>
      </c>
      <c r="G2381" s="1" t="s">
        <v>92</v>
      </c>
      <c r="H2381" s="1" t="s">
        <v>1557</v>
      </c>
      <c r="I2381" s="1" t="s">
        <v>3500</v>
      </c>
      <c r="J2381" s="1" t="s">
        <v>87</v>
      </c>
      <c r="K2381" s="3">
        <v>6.63</v>
      </c>
      <c r="L2381">
        <v>2</v>
      </c>
      <c r="M2381" s="3">
        <v>13.26</v>
      </c>
      <c r="N2381" s="1" t="s">
        <v>21</v>
      </c>
      <c r="O2381" s="1" t="s">
        <v>22</v>
      </c>
    </row>
    <row r="2382" spans="1:15" x14ac:dyDescent="0.3">
      <c r="A2382" s="1" t="s">
        <v>5966</v>
      </c>
      <c r="B2382" s="2">
        <v>44837</v>
      </c>
      <c r="C2382" s="1" t="s">
        <v>6667</v>
      </c>
      <c r="D2382" s="1" t="s">
        <v>133</v>
      </c>
      <c r="E2382">
        <v>2022</v>
      </c>
      <c r="F2382" s="1" t="s">
        <v>616</v>
      </c>
      <c r="G2382" s="1" t="s">
        <v>3545</v>
      </c>
      <c r="H2382" s="1" t="s">
        <v>4441</v>
      </c>
      <c r="I2382" s="1" t="s">
        <v>4442</v>
      </c>
      <c r="J2382" s="1" t="s">
        <v>20</v>
      </c>
      <c r="K2382" s="3">
        <v>8.9</v>
      </c>
      <c r="L2382">
        <v>4</v>
      </c>
      <c r="M2382" s="3">
        <v>35.6</v>
      </c>
      <c r="N2382" s="1" t="s">
        <v>6669</v>
      </c>
      <c r="O2382" s="1" t="s">
        <v>193</v>
      </c>
    </row>
    <row r="2383" spans="1:15" x14ac:dyDescent="0.3">
      <c r="A2383" s="1" t="s">
        <v>5967</v>
      </c>
      <c r="B2383" s="2">
        <v>45135</v>
      </c>
      <c r="C2383" s="1" t="s">
        <v>6668</v>
      </c>
      <c r="D2383" s="1" t="s">
        <v>32</v>
      </c>
      <c r="E2383">
        <v>2023</v>
      </c>
      <c r="F2383" s="1" t="s">
        <v>3330</v>
      </c>
      <c r="G2383" s="1" t="s">
        <v>3331</v>
      </c>
      <c r="H2383" s="1" t="s">
        <v>2872</v>
      </c>
      <c r="I2383" s="1" t="s">
        <v>3826</v>
      </c>
      <c r="J2383" s="1" t="s">
        <v>51</v>
      </c>
      <c r="K2383" s="3">
        <v>11.63</v>
      </c>
      <c r="L2383">
        <v>2</v>
      </c>
      <c r="M2383" s="3">
        <v>23.26</v>
      </c>
      <c r="N2383" s="1" t="s">
        <v>88</v>
      </c>
      <c r="O2383" s="1" t="s">
        <v>52</v>
      </c>
    </row>
    <row r="2384" spans="1:15" x14ac:dyDescent="0.3">
      <c r="A2384" s="1" t="s">
        <v>5968</v>
      </c>
      <c r="B2384" s="2">
        <v>45201</v>
      </c>
      <c r="C2384" s="1" t="s">
        <v>6667</v>
      </c>
      <c r="D2384" s="1" t="s">
        <v>133</v>
      </c>
      <c r="E2384">
        <v>2023</v>
      </c>
      <c r="F2384" s="1" t="s">
        <v>1254</v>
      </c>
      <c r="G2384" s="1" t="s">
        <v>1255</v>
      </c>
      <c r="H2384" s="1" t="s">
        <v>2872</v>
      </c>
      <c r="I2384" s="1" t="s">
        <v>3488</v>
      </c>
      <c r="J2384" s="1" t="s">
        <v>70</v>
      </c>
      <c r="K2384" s="3">
        <v>46.25</v>
      </c>
      <c r="L2384">
        <v>2</v>
      </c>
      <c r="M2384" s="3">
        <v>92.5</v>
      </c>
      <c r="N2384" s="1" t="s">
        <v>21</v>
      </c>
      <c r="O2384" s="1" t="s">
        <v>37</v>
      </c>
    </row>
    <row r="2385" spans="1:15" x14ac:dyDescent="0.3">
      <c r="A2385" s="1" t="s">
        <v>5969</v>
      </c>
      <c r="B2385" s="2">
        <v>45565</v>
      </c>
      <c r="C2385" s="1" t="s">
        <v>6667</v>
      </c>
      <c r="D2385" s="1" t="s">
        <v>60</v>
      </c>
      <c r="E2385">
        <v>2024</v>
      </c>
      <c r="F2385" s="1" t="s">
        <v>169</v>
      </c>
      <c r="G2385" s="1" t="s">
        <v>4404</v>
      </c>
      <c r="H2385" s="1" t="s">
        <v>345</v>
      </c>
      <c r="I2385" s="1" t="s">
        <v>346</v>
      </c>
      <c r="J2385" s="1" t="s">
        <v>70</v>
      </c>
      <c r="K2385" s="3">
        <v>43.98</v>
      </c>
      <c r="L2385">
        <v>3</v>
      </c>
      <c r="M2385" s="3">
        <v>131.94</v>
      </c>
      <c r="N2385" s="1" t="s">
        <v>21</v>
      </c>
      <c r="O2385" s="1" t="s">
        <v>22</v>
      </c>
    </row>
    <row r="2386" spans="1:15" x14ac:dyDescent="0.3">
      <c r="A2386" s="1" t="s">
        <v>5970</v>
      </c>
      <c r="B2386" s="2">
        <v>45689</v>
      </c>
      <c r="C2386" s="1" t="s">
        <v>6673</v>
      </c>
      <c r="D2386" s="1" t="s">
        <v>39</v>
      </c>
      <c r="E2386">
        <v>2025</v>
      </c>
      <c r="F2386" s="1" t="s">
        <v>859</v>
      </c>
      <c r="G2386" s="1" t="s">
        <v>860</v>
      </c>
      <c r="H2386" s="1" t="s">
        <v>4504</v>
      </c>
      <c r="I2386" s="1" t="s">
        <v>4505</v>
      </c>
      <c r="J2386" s="1" t="s">
        <v>20</v>
      </c>
      <c r="K2386" s="3">
        <v>42.45</v>
      </c>
      <c r="L2386">
        <v>3</v>
      </c>
      <c r="M2386" s="3">
        <v>127.35</v>
      </c>
      <c r="N2386" s="1" t="s">
        <v>29</v>
      </c>
      <c r="O2386" s="1" t="s">
        <v>30</v>
      </c>
    </row>
    <row r="2387" spans="1:15" x14ac:dyDescent="0.3">
      <c r="A2387" s="1" t="s">
        <v>5971</v>
      </c>
      <c r="B2387" s="2">
        <v>45018</v>
      </c>
      <c r="C2387" s="1" t="s">
        <v>6666</v>
      </c>
      <c r="D2387" s="1" t="s">
        <v>82</v>
      </c>
      <c r="E2387">
        <v>2023</v>
      </c>
      <c r="F2387" s="1" t="s">
        <v>2317</v>
      </c>
      <c r="G2387" s="1" t="s">
        <v>2318</v>
      </c>
      <c r="H2387" s="1" t="s">
        <v>5972</v>
      </c>
      <c r="I2387" s="1" t="s">
        <v>5973</v>
      </c>
      <c r="J2387" s="1" t="s">
        <v>51</v>
      </c>
      <c r="K2387" s="3">
        <v>35.81</v>
      </c>
      <c r="L2387">
        <v>4</v>
      </c>
      <c r="M2387" s="3">
        <v>143.24</v>
      </c>
      <c r="N2387" s="1" t="s">
        <v>29</v>
      </c>
      <c r="O2387" s="1" t="s">
        <v>22</v>
      </c>
    </row>
    <row r="2388" spans="1:15" x14ac:dyDescent="0.3">
      <c r="A2388" s="1" t="s">
        <v>5974</v>
      </c>
      <c r="B2388" s="2">
        <v>45598</v>
      </c>
      <c r="C2388" s="1" t="s">
        <v>6673</v>
      </c>
      <c r="D2388" s="1" t="s">
        <v>54</v>
      </c>
      <c r="E2388">
        <v>2024</v>
      </c>
      <c r="F2388" s="1" t="s">
        <v>636</v>
      </c>
      <c r="G2388" s="1" t="s">
        <v>1213</v>
      </c>
      <c r="H2388" s="1" t="s">
        <v>4220</v>
      </c>
      <c r="I2388" s="1" t="s">
        <v>4221</v>
      </c>
      <c r="J2388" s="1" t="s">
        <v>87</v>
      </c>
      <c r="K2388" s="3">
        <v>20.34</v>
      </c>
      <c r="L2388">
        <v>1</v>
      </c>
      <c r="M2388" s="3">
        <v>20.34</v>
      </c>
      <c r="N2388" s="1" t="s">
        <v>21</v>
      </c>
      <c r="O2388" s="1" t="s">
        <v>37</v>
      </c>
    </row>
    <row r="2389" spans="1:15" x14ac:dyDescent="0.3">
      <c r="A2389" s="1" t="s">
        <v>5975</v>
      </c>
      <c r="B2389" s="2">
        <v>45095</v>
      </c>
      <c r="C2389" s="1" t="s">
        <v>6666</v>
      </c>
      <c r="D2389" s="1" t="s">
        <v>24</v>
      </c>
      <c r="E2389">
        <v>2023</v>
      </c>
      <c r="F2389" s="1" t="s">
        <v>2327</v>
      </c>
      <c r="G2389" s="1" t="s">
        <v>4146</v>
      </c>
      <c r="H2389" s="1" t="s">
        <v>42</v>
      </c>
      <c r="I2389" s="1" t="s">
        <v>5976</v>
      </c>
      <c r="J2389" s="1" t="s">
        <v>87</v>
      </c>
      <c r="K2389" s="3">
        <v>15.19</v>
      </c>
      <c r="L2389">
        <v>4</v>
      </c>
      <c r="M2389" s="3">
        <v>60.76</v>
      </c>
      <c r="N2389" s="1" t="s">
        <v>29</v>
      </c>
      <c r="O2389" s="1" t="s">
        <v>30</v>
      </c>
    </row>
    <row r="2390" spans="1:15" x14ac:dyDescent="0.3">
      <c r="A2390" s="1" t="s">
        <v>5977</v>
      </c>
      <c r="B2390" s="2">
        <v>44944</v>
      </c>
      <c r="C2390" s="1" t="s">
        <v>6670</v>
      </c>
      <c r="D2390" s="1" t="s">
        <v>210</v>
      </c>
      <c r="E2390">
        <v>2023</v>
      </c>
      <c r="F2390" s="1" t="s">
        <v>1405</v>
      </c>
      <c r="G2390" s="1" t="s">
        <v>1406</v>
      </c>
      <c r="H2390" s="1" t="s">
        <v>984</v>
      </c>
      <c r="I2390" s="1" t="s">
        <v>985</v>
      </c>
      <c r="J2390" s="1" t="s">
        <v>70</v>
      </c>
      <c r="K2390" s="3">
        <v>49.05</v>
      </c>
      <c r="L2390">
        <v>4</v>
      </c>
      <c r="M2390" s="3">
        <v>196.2</v>
      </c>
      <c r="N2390" s="1" t="s">
        <v>6669</v>
      </c>
      <c r="O2390" s="1" t="s">
        <v>22</v>
      </c>
    </row>
    <row r="2391" spans="1:15" x14ac:dyDescent="0.3">
      <c r="A2391" s="1" t="s">
        <v>5978</v>
      </c>
      <c r="B2391" s="2">
        <v>45325</v>
      </c>
      <c r="C2391" s="1" t="s">
        <v>6673</v>
      </c>
      <c r="D2391" s="1" t="s">
        <v>39</v>
      </c>
      <c r="E2391">
        <v>2024</v>
      </c>
      <c r="F2391" s="1" t="s">
        <v>898</v>
      </c>
      <c r="G2391" s="1" t="s">
        <v>899</v>
      </c>
      <c r="H2391" s="1" t="s">
        <v>5708</v>
      </c>
      <c r="I2391" s="1" t="s">
        <v>5979</v>
      </c>
      <c r="J2391" s="1" t="s">
        <v>87</v>
      </c>
      <c r="K2391" s="3">
        <v>12</v>
      </c>
      <c r="L2391">
        <v>3</v>
      </c>
      <c r="M2391" s="3">
        <v>36</v>
      </c>
      <c r="N2391" s="1" t="s">
        <v>21</v>
      </c>
      <c r="O2391" s="1" t="s">
        <v>30</v>
      </c>
    </row>
    <row r="2392" spans="1:15" x14ac:dyDescent="0.3">
      <c r="A2392" s="1" t="s">
        <v>5980</v>
      </c>
      <c r="B2392" s="2">
        <v>45432</v>
      </c>
      <c r="C2392" s="1" t="s">
        <v>6667</v>
      </c>
      <c r="D2392" s="1" t="s">
        <v>46</v>
      </c>
      <c r="E2392">
        <v>2024</v>
      </c>
      <c r="F2392" s="1" t="s">
        <v>3706</v>
      </c>
      <c r="G2392" s="1" t="s">
        <v>3707</v>
      </c>
      <c r="H2392" s="1" t="s">
        <v>375</v>
      </c>
      <c r="I2392" s="1" t="s">
        <v>376</v>
      </c>
      <c r="J2392" s="1" t="s">
        <v>70</v>
      </c>
      <c r="K2392" s="3">
        <v>12.77</v>
      </c>
      <c r="L2392">
        <v>3</v>
      </c>
      <c r="M2392" s="3">
        <v>38.31</v>
      </c>
      <c r="N2392" s="1" t="s">
        <v>21</v>
      </c>
      <c r="O2392" s="1" t="s">
        <v>80</v>
      </c>
    </row>
    <row r="2393" spans="1:15" x14ac:dyDescent="0.3">
      <c r="A2393" s="1" t="s">
        <v>5981</v>
      </c>
      <c r="B2393" s="2">
        <v>45566</v>
      </c>
      <c r="C2393" s="1" t="s">
        <v>6671</v>
      </c>
      <c r="D2393" s="1" t="s">
        <v>133</v>
      </c>
      <c r="E2393">
        <v>2024</v>
      </c>
      <c r="F2393" s="1" t="s">
        <v>4813</v>
      </c>
      <c r="G2393" s="1" t="s">
        <v>4814</v>
      </c>
      <c r="H2393" s="1" t="s">
        <v>1024</v>
      </c>
      <c r="I2393" s="1" t="s">
        <v>1904</v>
      </c>
      <c r="J2393" s="1" t="s">
        <v>87</v>
      </c>
      <c r="K2393" s="3">
        <v>27.31</v>
      </c>
      <c r="L2393">
        <v>2</v>
      </c>
      <c r="M2393" s="3">
        <v>54.62</v>
      </c>
      <c r="N2393" s="1" t="s">
        <v>6669</v>
      </c>
      <c r="O2393" s="1" t="s">
        <v>37</v>
      </c>
    </row>
    <row r="2394" spans="1:15" x14ac:dyDescent="0.3">
      <c r="A2394" s="1" t="s">
        <v>5982</v>
      </c>
      <c r="B2394" s="2">
        <v>45729</v>
      </c>
      <c r="C2394" s="1" t="s">
        <v>6672</v>
      </c>
      <c r="D2394" s="1" t="s">
        <v>15</v>
      </c>
      <c r="E2394">
        <v>2025</v>
      </c>
      <c r="F2394" s="1" t="s">
        <v>1637</v>
      </c>
      <c r="G2394" s="1" t="s">
        <v>1638</v>
      </c>
      <c r="H2394" s="1" t="s">
        <v>2382</v>
      </c>
      <c r="I2394" s="1" t="s">
        <v>4535</v>
      </c>
      <c r="J2394" s="1" t="s">
        <v>20</v>
      </c>
      <c r="K2394" s="3">
        <v>12.56</v>
      </c>
      <c r="L2394">
        <v>3</v>
      </c>
      <c r="M2394" s="3">
        <v>37.68</v>
      </c>
      <c r="N2394" s="1" t="s">
        <v>21</v>
      </c>
      <c r="O2394" s="1" t="s">
        <v>22</v>
      </c>
    </row>
    <row r="2395" spans="1:15" x14ac:dyDescent="0.3">
      <c r="A2395" s="1" t="s">
        <v>5983</v>
      </c>
      <c r="B2395" s="2">
        <v>45011</v>
      </c>
      <c r="C2395" s="1" t="s">
        <v>6666</v>
      </c>
      <c r="D2395" s="1" t="s">
        <v>15</v>
      </c>
      <c r="E2395">
        <v>2023</v>
      </c>
      <c r="F2395" s="1" t="s">
        <v>2972</v>
      </c>
      <c r="G2395" s="1" t="s">
        <v>2973</v>
      </c>
      <c r="H2395" s="1" t="s">
        <v>811</v>
      </c>
      <c r="I2395" s="1" t="s">
        <v>5159</v>
      </c>
      <c r="J2395" s="1" t="s">
        <v>20</v>
      </c>
      <c r="K2395" s="3">
        <v>17.37</v>
      </c>
      <c r="L2395">
        <v>1</v>
      </c>
      <c r="M2395" s="3">
        <v>17.37</v>
      </c>
      <c r="N2395" s="1" t="s">
        <v>21</v>
      </c>
      <c r="O2395" s="1" t="s">
        <v>95</v>
      </c>
    </row>
    <row r="2396" spans="1:15" x14ac:dyDescent="0.3">
      <c r="A2396" s="1" t="s">
        <v>5984</v>
      </c>
      <c r="B2396" s="2">
        <v>44951</v>
      </c>
      <c r="C2396" s="1" t="s">
        <v>6670</v>
      </c>
      <c r="D2396" s="1" t="s">
        <v>210</v>
      </c>
      <c r="E2396">
        <v>2023</v>
      </c>
      <c r="F2396" s="1" t="s">
        <v>1095</v>
      </c>
      <c r="G2396" s="1" t="s">
        <v>1151</v>
      </c>
      <c r="H2396" s="1" t="s">
        <v>4132</v>
      </c>
      <c r="I2396" s="1" t="s">
        <v>4133</v>
      </c>
      <c r="J2396" s="1" t="s">
        <v>20</v>
      </c>
      <c r="K2396" s="3">
        <v>27.61</v>
      </c>
      <c r="L2396">
        <v>4</v>
      </c>
      <c r="M2396" s="3">
        <v>110.44</v>
      </c>
      <c r="N2396" s="1" t="s">
        <v>6669</v>
      </c>
      <c r="O2396" s="1" t="s">
        <v>30</v>
      </c>
    </row>
    <row r="2397" spans="1:15" x14ac:dyDescent="0.3">
      <c r="A2397" s="1" t="s">
        <v>5985</v>
      </c>
      <c r="B2397" s="2">
        <v>44916</v>
      </c>
      <c r="C2397" s="1" t="s">
        <v>6670</v>
      </c>
      <c r="D2397" s="1" t="s">
        <v>107</v>
      </c>
      <c r="E2397">
        <v>2022</v>
      </c>
      <c r="F2397" s="1" t="s">
        <v>5537</v>
      </c>
      <c r="G2397" s="1" t="s">
        <v>5538</v>
      </c>
      <c r="H2397" s="1" t="s">
        <v>2053</v>
      </c>
      <c r="I2397" s="1" t="s">
        <v>5986</v>
      </c>
      <c r="J2397" s="1" t="s">
        <v>51</v>
      </c>
      <c r="K2397" s="3">
        <v>15.39</v>
      </c>
      <c r="L2397">
        <v>5</v>
      </c>
      <c r="M2397" s="3">
        <v>76.95</v>
      </c>
      <c r="N2397" s="1" t="s">
        <v>6669</v>
      </c>
      <c r="O2397" s="1" t="s">
        <v>22</v>
      </c>
    </row>
    <row r="2398" spans="1:15" x14ac:dyDescent="0.3">
      <c r="A2398" s="1" t="s">
        <v>5987</v>
      </c>
      <c r="B2398" s="2">
        <v>45299</v>
      </c>
      <c r="C2398" s="1" t="s">
        <v>6667</v>
      </c>
      <c r="D2398" s="1" t="s">
        <v>210</v>
      </c>
      <c r="E2398">
        <v>2024</v>
      </c>
      <c r="F2398" s="1" t="s">
        <v>2206</v>
      </c>
      <c r="G2398" s="1" t="s">
        <v>2207</v>
      </c>
      <c r="H2398" s="1" t="s">
        <v>4269</v>
      </c>
      <c r="I2398" s="1" t="s">
        <v>4270</v>
      </c>
      <c r="J2398" s="1" t="s">
        <v>87</v>
      </c>
      <c r="K2398" s="3">
        <v>45.21</v>
      </c>
      <c r="L2398">
        <v>5</v>
      </c>
      <c r="M2398" s="3">
        <v>226.05</v>
      </c>
      <c r="N2398" s="1" t="s">
        <v>29</v>
      </c>
      <c r="O2398" s="1" t="s">
        <v>44</v>
      </c>
    </row>
    <row r="2399" spans="1:15" x14ac:dyDescent="0.3">
      <c r="A2399" s="1" t="s">
        <v>5988</v>
      </c>
      <c r="B2399" s="2">
        <v>45156</v>
      </c>
      <c r="C2399" s="1" t="s">
        <v>6668</v>
      </c>
      <c r="D2399" s="1" t="s">
        <v>90</v>
      </c>
      <c r="E2399">
        <v>2023</v>
      </c>
      <c r="F2399" s="1" t="s">
        <v>3238</v>
      </c>
      <c r="G2399" s="1" t="s">
        <v>3239</v>
      </c>
      <c r="H2399" s="1" t="s">
        <v>176</v>
      </c>
      <c r="I2399" s="1" t="s">
        <v>3229</v>
      </c>
      <c r="J2399" s="1" t="s">
        <v>20</v>
      </c>
      <c r="K2399" s="3">
        <v>24.43</v>
      </c>
      <c r="L2399">
        <v>3</v>
      </c>
      <c r="M2399" s="3">
        <v>73.290000000000006</v>
      </c>
      <c r="N2399" s="1" t="s">
        <v>6669</v>
      </c>
      <c r="O2399" s="1" t="s">
        <v>37</v>
      </c>
    </row>
    <row r="2400" spans="1:15" x14ac:dyDescent="0.3">
      <c r="A2400" s="1" t="s">
        <v>5989</v>
      </c>
      <c r="B2400" s="2">
        <v>45683</v>
      </c>
      <c r="C2400" s="1" t="s">
        <v>6666</v>
      </c>
      <c r="D2400" s="1" t="s">
        <v>210</v>
      </c>
      <c r="E2400">
        <v>2025</v>
      </c>
      <c r="F2400" s="1" t="s">
        <v>2028</v>
      </c>
      <c r="G2400" s="1" t="s">
        <v>2029</v>
      </c>
      <c r="H2400" s="1" t="s">
        <v>518</v>
      </c>
      <c r="I2400" s="1" t="s">
        <v>916</v>
      </c>
      <c r="J2400" s="1" t="s">
        <v>87</v>
      </c>
      <c r="K2400" s="3">
        <v>27.36</v>
      </c>
      <c r="L2400">
        <v>3</v>
      </c>
      <c r="M2400" s="3">
        <v>82.08</v>
      </c>
      <c r="N2400" s="1" t="s">
        <v>6669</v>
      </c>
      <c r="O2400" s="1" t="s">
        <v>30</v>
      </c>
    </row>
    <row r="2401" spans="1:15" x14ac:dyDescent="0.3">
      <c r="A2401" s="1" t="s">
        <v>5990</v>
      </c>
      <c r="B2401" s="2">
        <v>44993</v>
      </c>
      <c r="C2401" s="1" t="s">
        <v>6670</v>
      </c>
      <c r="D2401" s="1" t="s">
        <v>15</v>
      </c>
      <c r="E2401">
        <v>2023</v>
      </c>
      <c r="F2401" s="1" t="s">
        <v>433</v>
      </c>
      <c r="G2401" s="1" t="s">
        <v>5991</v>
      </c>
      <c r="H2401" s="1" t="s">
        <v>1085</v>
      </c>
      <c r="I2401" s="1" t="s">
        <v>5992</v>
      </c>
      <c r="J2401" s="1" t="s">
        <v>70</v>
      </c>
      <c r="K2401" s="3">
        <v>26.45</v>
      </c>
      <c r="L2401">
        <v>3</v>
      </c>
      <c r="M2401" s="3">
        <v>79.349999999999994</v>
      </c>
      <c r="N2401" s="1" t="s">
        <v>88</v>
      </c>
      <c r="O2401" s="1" t="s">
        <v>30</v>
      </c>
    </row>
    <row r="2402" spans="1:15" x14ac:dyDescent="0.3">
      <c r="A2402" s="1" t="s">
        <v>5993</v>
      </c>
      <c r="B2402" s="2">
        <v>45503</v>
      </c>
      <c r="C2402" s="1" t="s">
        <v>6671</v>
      </c>
      <c r="D2402" s="1" t="s">
        <v>32</v>
      </c>
      <c r="E2402">
        <v>2024</v>
      </c>
      <c r="F2402" s="1" t="s">
        <v>3924</v>
      </c>
      <c r="G2402" s="1" t="s">
        <v>3925</v>
      </c>
      <c r="H2402" s="1" t="s">
        <v>2213</v>
      </c>
      <c r="I2402" s="1" t="s">
        <v>3431</v>
      </c>
      <c r="J2402" s="1" t="s">
        <v>20</v>
      </c>
      <c r="K2402" s="3">
        <v>36.770000000000003</v>
      </c>
      <c r="L2402">
        <v>5</v>
      </c>
      <c r="M2402" s="3">
        <v>183.85</v>
      </c>
      <c r="N2402" s="1" t="s">
        <v>88</v>
      </c>
      <c r="O2402" s="1" t="s">
        <v>193</v>
      </c>
    </row>
    <row r="2403" spans="1:15" x14ac:dyDescent="0.3">
      <c r="A2403" s="1" t="s">
        <v>5994</v>
      </c>
      <c r="B2403" s="2">
        <v>44982</v>
      </c>
      <c r="C2403" s="1" t="s">
        <v>6673</v>
      </c>
      <c r="D2403" s="1" t="s">
        <v>39</v>
      </c>
      <c r="E2403">
        <v>2023</v>
      </c>
      <c r="F2403" s="1" t="s">
        <v>5995</v>
      </c>
      <c r="G2403" s="1" t="s">
        <v>5996</v>
      </c>
      <c r="H2403" s="1" t="s">
        <v>1277</v>
      </c>
      <c r="I2403" s="1" t="s">
        <v>1278</v>
      </c>
      <c r="J2403" s="1" t="s">
        <v>20</v>
      </c>
      <c r="K2403" s="3">
        <v>21.03</v>
      </c>
      <c r="L2403">
        <v>4</v>
      </c>
      <c r="M2403" s="3">
        <v>84.12</v>
      </c>
      <c r="N2403" s="1" t="s">
        <v>21</v>
      </c>
      <c r="O2403" s="1" t="s">
        <v>193</v>
      </c>
    </row>
    <row r="2404" spans="1:15" x14ac:dyDescent="0.3">
      <c r="A2404" s="1" t="s">
        <v>5997</v>
      </c>
      <c r="B2404" s="2">
        <v>44890</v>
      </c>
      <c r="C2404" s="1" t="s">
        <v>6668</v>
      </c>
      <c r="D2404" s="1" t="s">
        <v>54</v>
      </c>
      <c r="E2404">
        <v>2022</v>
      </c>
      <c r="F2404" s="1" t="s">
        <v>1691</v>
      </c>
      <c r="G2404" s="1" t="s">
        <v>3674</v>
      </c>
      <c r="H2404" s="1" t="s">
        <v>93</v>
      </c>
      <c r="I2404" s="1" t="s">
        <v>3844</v>
      </c>
      <c r="J2404" s="1" t="s">
        <v>70</v>
      </c>
      <c r="K2404" s="3">
        <v>35.020000000000003</v>
      </c>
      <c r="L2404">
        <v>5</v>
      </c>
      <c r="M2404" s="3">
        <v>175.1</v>
      </c>
      <c r="N2404" s="1" t="s">
        <v>21</v>
      </c>
      <c r="O2404" s="1" t="s">
        <v>37</v>
      </c>
    </row>
    <row r="2405" spans="1:15" x14ac:dyDescent="0.3">
      <c r="A2405" s="1" t="s">
        <v>5998</v>
      </c>
      <c r="B2405" s="2">
        <v>45556</v>
      </c>
      <c r="C2405" s="1" t="s">
        <v>6673</v>
      </c>
      <c r="D2405" s="1" t="s">
        <v>60</v>
      </c>
      <c r="E2405">
        <v>2024</v>
      </c>
      <c r="F2405" s="1" t="s">
        <v>4028</v>
      </c>
      <c r="G2405" s="1" t="s">
        <v>4029</v>
      </c>
      <c r="H2405" s="1" t="s">
        <v>1613</v>
      </c>
      <c r="I2405" s="1" t="s">
        <v>2442</v>
      </c>
      <c r="J2405" s="1" t="s">
        <v>70</v>
      </c>
      <c r="K2405" s="3">
        <v>14.32</v>
      </c>
      <c r="L2405">
        <v>3</v>
      </c>
      <c r="M2405" s="3">
        <v>42.96</v>
      </c>
      <c r="N2405" s="1" t="s">
        <v>88</v>
      </c>
      <c r="O2405" s="1" t="s">
        <v>193</v>
      </c>
    </row>
    <row r="2406" spans="1:15" x14ac:dyDescent="0.3">
      <c r="A2406" s="1" t="s">
        <v>5999</v>
      </c>
      <c r="B2406" s="2">
        <v>45290</v>
      </c>
      <c r="C2406" s="1" t="s">
        <v>6673</v>
      </c>
      <c r="D2406" s="1" t="s">
        <v>107</v>
      </c>
      <c r="E2406">
        <v>2023</v>
      </c>
      <c r="F2406" s="1" t="s">
        <v>511</v>
      </c>
      <c r="G2406" s="1" t="s">
        <v>1364</v>
      </c>
      <c r="H2406" s="1" t="s">
        <v>2796</v>
      </c>
      <c r="I2406" s="1" t="s">
        <v>4314</v>
      </c>
      <c r="J2406" s="1" t="s">
        <v>20</v>
      </c>
      <c r="K2406" s="3">
        <v>31.98</v>
      </c>
      <c r="L2406">
        <v>2</v>
      </c>
      <c r="M2406" s="3">
        <v>63.96</v>
      </c>
      <c r="N2406" s="1" t="s">
        <v>29</v>
      </c>
      <c r="O2406" s="1" t="s">
        <v>37</v>
      </c>
    </row>
    <row r="2407" spans="1:15" x14ac:dyDescent="0.3">
      <c r="A2407" s="1" t="s">
        <v>6000</v>
      </c>
      <c r="B2407" s="2">
        <v>45663</v>
      </c>
      <c r="C2407" s="1" t="s">
        <v>6667</v>
      </c>
      <c r="D2407" s="1" t="s">
        <v>210</v>
      </c>
      <c r="E2407">
        <v>2025</v>
      </c>
      <c r="F2407" s="1" t="s">
        <v>2345</v>
      </c>
      <c r="G2407" s="1" t="s">
        <v>2346</v>
      </c>
      <c r="H2407" s="1" t="s">
        <v>3791</v>
      </c>
      <c r="I2407" s="1" t="s">
        <v>3792</v>
      </c>
      <c r="J2407" s="1" t="s">
        <v>20</v>
      </c>
      <c r="K2407" s="3">
        <v>43.58</v>
      </c>
      <c r="L2407">
        <v>1</v>
      </c>
      <c r="M2407" s="3">
        <v>43.58</v>
      </c>
      <c r="N2407" s="1" t="s">
        <v>6669</v>
      </c>
      <c r="O2407" s="1" t="s">
        <v>30</v>
      </c>
    </row>
    <row r="2408" spans="1:15" x14ac:dyDescent="0.3">
      <c r="A2408" s="1" t="s">
        <v>6001</v>
      </c>
      <c r="B2408" s="2">
        <v>45710</v>
      </c>
      <c r="C2408" s="1" t="s">
        <v>6673</v>
      </c>
      <c r="D2408" s="1" t="s">
        <v>39</v>
      </c>
      <c r="E2408">
        <v>2025</v>
      </c>
      <c r="F2408" s="1" t="s">
        <v>2884</v>
      </c>
      <c r="G2408" s="1" t="s">
        <v>3870</v>
      </c>
      <c r="H2408" s="1" t="s">
        <v>421</v>
      </c>
      <c r="I2408" s="1" t="s">
        <v>422</v>
      </c>
      <c r="J2408" s="1" t="s">
        <v>20</v>
      </c>
      <c r="K2408" s="3">
        <v>11.86</v>
      </c>
      <c r="L2408">
        <v>3</v>
      </c>
      <c r="M2408" s="3">
        <v>35.58</v>
      </c>
      <c r="N2408" s="1" t="s">
        <v>29</v>
      </c>
      <c r="O2408" s="1" t="s">
        <v>37</v>
      </c>
    </row>
    <row r="2409" spans="1:15" x14ac:dyDescent="0.3">
      <c r="A2409" s="1" t="s">
        <v>6002</v>
      </c>
      <c r="B2409" s="2">
        <v>45384</v>
      </c>
      <c r="C2409" s="1" t="s">
        <v>6671</v>
      </c>
      <c r="D2409" s="1" t="s">
        <v>82</v>
      </c>
      <c r="E2409">
        <v>2024</v>
      </c>
      <c r="F2409" s="1" t="s">
        <v>3632</v>
      </c>
      <c r="G2409" s="1" t="s">
        <v>3633</v>
      </c>
      <c r="H2409" s="1" t="s">
        <v>6003</v>
      </c>
      <c r="I2409" s="1" t="s">
        <v>6004</v>
      </c>
      <c r="J2409" s="1" t="s">
        <v>51</v>
      </c>
      <c r="K2409" s="3">
        <v>6.83</v>
      </c>
      <c r="L2409">
        <v>5</v>
      </c>
      <c r="M2409" s="3">
        <v>34.15</v>
      </c>
      <c r="N2409" s="1" t="s">
        <v>88</v>
      </c>
      <c r="O2409" s="1" t="s">
        <v>193</v>
      </c>
    </row>
    <row r="2410" spans="1:15" x14ac:dyDescent="0.3">
      <c r="A2410" s="1" t="s">
        <v>6005</v>
      </c>
      <c r="B2410" s="2">
        <v>44973</v>
      </c>
      <c r="C2410" s="1" t="s">
        <v>6672</v>
      </c>
      <c r="D2410" s="1" t="s">
        <v>39</v>
      </c>
      <c r="E2410">
        <v>2023</v>
      </c>
      <c r="F2410" s="1" t="s">
        <v>4798</v>
      </c>
      <c r="G2410" s="1" t="s">
        <v>4799</v>
      </c>
      <c r="H2410" s="1" t="s">
        <v>416</v>
      </c>
      <c r="I2410" s="1" t="s">
        <v>3411</v>
      </c>
      <c r="J2410" s="1" t="s">
        <v>20</v>
      </c>
      <c r="K2410" s="3">
        <v>44.82</v>
      </c>
      <c r="L2410">
        <v>5</v>
      </c>
      <c r="M2410" s="3">
        <v>224.1</v>
      </c>
      <c r="N2410" s="1" t="s">
        <v>21</v>
      </c>
      <c r="O2410" s="1" t="s">
        <v>22</v>
      </c>
    </row>
    <row r="2411" spans="1:15" x14ac:dyDescent="0.3">
      <c r="A2411" s="1" t="s">
        <v>6006</v>
      </c>
      <c r="B2411" s="2">
        <v>45492</v>
      </c>
      <c r="C2411" s="1" t="s">
        <v>6668</v>
      </c>
      <c r="D2411" s="1" t="s">
        <v>32</v>
      </c>
      <c r="E2411">
        <v>2024</v>
      </c>
      <c r="F2411" s="1" t="s">
        <v>1163</v>
      </c>
      <c r="G2411" s="1" t="s">
        <v>4866</v>
      </c>
      <c r="H2411" s="1" t="s">
        <v>2509</v>
      </c>
      <c r="I2411" s="1" t="s">
        <v>2510</v>
      </c>
      <c r="J2411" s="1" t="s">
        <v>70</v>
      </c>
      <c r="K2411" s="3">
        <v>25.2</v>
      </c>
      <c r="L2411">
        <v>4</v>
      </c>
      <c r="M2411" s="3">
        <v>100.8</v>
      </c>
      <c r="N2411" s="1" t="s">
        <v>6669</v>
      </c>
      <c r="O2411" s="1" t="s">
        <v>22</v>
      </c>
    </row>
    <row r="2412" spans="1:15" x14ac:dyDescent="0.3">
      <c r="A2412" s="1" t="s">
        <v>6007</v>
      </c>
      <c r="B2412" s="2">
        <v>45645</v>
      </c>
      <c r="C2412" s="1" t="s">
        <v>6672</v>
      </c>
      <c r="D2412" s="1" t="s">
        <v>107</v>
      </c>
      <c r="E2412">
        <v>2024</v>
      </c>
      <c r="F2412" s="1" t="s">
        <v>583</v>
      </c>
      <c r="G2412" s="1" t="s">
        <v>5829</v>
      </c>
      <c r="H2412" s="1" t="s">
        <v>2424</v>
      </c>
      <c r="I2412" s="1" t="s">
        <v>2425</v>
      </c>
      <c r="J2412" s="1" t="s">
        <v>87</v>
      </c>
      <c r="K2412" s="3">
        <v>16.399999999999999</v>
      </c>
      <c r="L2412">
        <v>1</v>
      </c>
      <c r="M2412" s="3">
        <v>16.399999999999999</v>
      </c>
      <c r="N2412" s="1" t="s">
        <v>6669</v>
      </c>
      <c r="O2412" s="1" t="s">
        <v>95</v>
      </c>
    </row>
    <row r="2413" spans="1:15" x14ac:dyDescent="0.3">
      <c r="A2413" s="1" t="s">
        <v>6008</v>
      </c>
      <c r="B2413" s="2">
        <v>45636</v>
      </c>
      <c r="C2413" s="1" t="s">
        <v>6671</v>
      </c>
      <c r="D2413" s="1" t="s">
        <v>107</v>
      </c>
      <c r="E2413">
        <v>2024</v>
      </c>
      <c r="F2413" s="1" t="s">
        <v>1092</v>
      </c>
      <c r="G2413" s="1" t="s">
        <v>6009</v>
      </c>
      <c r="H2413" s="1" t="s">
        <v>1024</v>
      </c>
      <c r="I2413" s="1" t="s">
        <v>1904</v>
      </c>
      <c r="J2413" s="1" t="s">
        <v>87</v>
      </c>
      <c r="K2413" s="3">
        <v>23.63</v>
      </c>
      <c r="L2413">
        <v>3</v>
      </c>
      <c r="M2413" s="3">
        <v>70.89</v>
      </c>
      <c r="N2413" s="1" t="s">
        <v>6669</v>
      </c>
      <c r="O2413" s="1" t="s">
        <v>22</v>
      </c>
    </row>
    <row r="2414" spans="1:15" x14ac:dyDescent="0.3">
      <c r="A2414" s="1" t="s">
        <v>6010</v>
      </c>
      <c r="B2414" s="2">
        <v>44818</v>
      </c>
      <c r="C2414" s="1" t="s">
        <v>6670</v>
      </c>
      <c r="D2414" s="1" t="s">
        <v>60</v>
      </c>
      <c r="E2414">
        <v>2022</v>
      </c>
      <c r="F2414" s="1" t="s">
        <v>25</v>
      </c>
      <c r="G2414" s="1" t="s">
        <v>6011</v>
      </c>
      <c r="H2414" s="1" t="s">
        <v>2048</v>
      </c>
      <c r="I2414" s="1" t="s">
        <v>2049</v>
      </c>
      <c r="J2414" s="1" t="s">
        <v>70</v>
      </c>
      <c r="K2414" s="3">
        <v>40.299999999999997</v>
      </c>
      <c r="L2414">
        <v>4</v>
      </c>
      <c r="M2414" s="3">
        <v>161.19999999999999</v>
      </c>
      <c r="N2414" s="1" t="s">
        <v>21</v>
      </c>
      <c r="O2414" s="1" t="s">
        <v>22</v>
      </c>
    </row>
    <row r="2415" spans="1:15" x14ac:dyDescent="0.3">
      <c r="A2415" s="1" t="s">
        <v>6012</v>
      </c>
      <c r="B2415" s="2">
        <v>45466</v>
      </c>
      <c r="C2415" s="1" t="s">
        <v>6666</v>
      </c>
      <c r="D2415" s="1" t="s">
        <v>24</v>
      </c>
      <c r="E2415">
        <v>2024</v>
      </c>
      <c r="F2415" s="1" t="s">
        <v>1642</v>
      </c>
      <c r="G2415" s="1" t="s">
        <v>2959</v>
      </c>
      <c r="H2415" s="1" t="s">
        <v>1337</v>
      </c>
      <c r="I2415" s="1" t="s">
        <v>6013</v>
      </c>
      <c r="J2415" s="1" t="s">
        <v>87</v>
      </c>
      <c r="K2415" s="3">
        <v>25.43</v>
      </c>
      <c r="L2415">
        <v>4</v>
      </c>
      <c r="M2415" s="3">
        <v>101.72</v>
      </c>
      <c r="N2415" s="1" t="s">
        <v>29</v>
      </c>
      <c r="O2415" s="1" t="s">
        <v>22</v>
      </c>
    </row>
    <row r="2416" spans="1:15" x14ac:dyDescent="0.3">
      <c r="A2416" s="1" t="s">
        <v>6014</v>
      </c>
      <c r="B2416" s="2">
        <v>45427</v>
      </c>
      <c r="C2416" s="1" t="s">
        <v>6670</v>
      </c>
      <c r="D2416" s="1" t="s">
        <v>46</v>
      </c>
      <c r="E2416">
        <v>2024</v>
      </c>
      <c r="F2416" s="1" t="s">
        <v>1353</v>
      </c>
      <c r="G2416" s="1" t="s">
        <v>6015</v>
      </c>
      <c r="H2416" s="1" t="s">
        <v>6016</v>
      </c>
      <c r="I2416" s="1" t="s">
        <v>6017</v>
      </c>
      <c r="J2416" s="1" t="s">
        <v>51</v>
      </c>
      <c r="K2416" s="3">
        <v>33.85</v>
      </c>
      <c r="L2416">
        <v>4</v>
      </c>
      <c r="M2416" s="3">
        <v>135.4</v>
      </c>
      <c r="N2416" s="1" t="s">
        <v>6669</v>
      </c>
      <c r="O2416" s="1" t="s">
        <v>37</v>
      </c>
    </row>
    <row r="2417" spans="1:15" x14ac:dyDescent="0.3">
      <c r="A2417" s="1" t="s">
        <v>6018</v>
      </c>
      <c r="B2417" s="2">
        <v>45036</v>
      </c>
      <c r="C2417" s="1" t="s">
        <v>6672</v>
      </c>
      <c r="D2417" s="1" t="s">
        <v>82</v>
      </c>
      <c r="E2417">
        <v>2023</v>
      </c>
      <c r="F2417" s="1" t="s">
        <v>2825</v>
      </c>
      <c r="G2417" s="1" t="s">
        <v>6019</v>
      </c>
      <c r="H2417" s="1" t="s">
        <v>588</v>
      </c>
      <c r="I2417" s="1" t="s">
        <v>589</v>
      </c>
      <c r="J2417" s="1" t="s">
        <v>87</v>
      </c>
      <c r="K2417" s="3">
        <v>17.16</v>
      </c>
      <c r="L2417">
        <v>2</v>
      </c>
      <c r="M2417" s="3">
        <v>34.32</v>
      </c>
      <c r="N2417" s="1" t="s">
        <v>88</v>
      </c>
      <c r="O2417" s="1" t="s">
        <v>30</v>
      </c>
    </row>
    <row r="2418" spans="1:15" x14ac:dyDescent="0.3">
      <c r="A2418" s="1" t="s">
        <v>6020</v>
      </c>
      <c r="B2418" s="2">
        <v>45581</v>
      </c>
      <c r="C2418" s="1" t="s">
        <v>6670</v>
      </c>
      <c r="D2418" s="1" t="s">
        <v>133</v>
      </c>
      <c r="E2418">
        <v>2024</v>
      </c>
      <c r="F2418" s="1" t="s">
        <v>1555</v>
      </c>
      <c r="G2418" s="1" t="s">
        <v>6021</v>
      </c>
      <c r="H2418" s="1" t="s">
        <v>6022</v>
      </c>
      <c r="I2418" s="1" t="s">
        <v>6023</v>
      </c>
      <c r="J2418" s="1" t="s">
        <v>20</v>
      </c>
      <c r="K2418" s="3">
        <v>37.76</v>
      </c>
      <c r="L2418">
        <v>3</v>
      </c>
      <c r="M2418" s="3">
        <v>113.28</v>
      </c>
      <c r="N2418" s="1" t="s">
        <v>21</v>
      </c>
      <c r="O2418" s="1" t="s">
        <v>22</v>
      </c>
    </row>
    <row r="2419" spans="1:15" x14ac:dyDescent="0.3">
      <c r="A2419" s="1" t="s">
        <v>6024</v>
      </c>
      <c r="B2419" s="2">
        <v>45213</v>
      </c>
      <c r="C2419" s="1" t="s">
        <v>6673</v>
      </c>
      <c r="D2419" s="1" t="s">
        <v>133</v>
      </c>
      <c r="E2419">
        <v>2023</v>
      </c>
      <c r="F2419" s="1" t="s">
        <v>174</v>
      </c>
      <c r="G2419" s="1" t="s">
        <v>175</v>
      </c>
      <c r="H2419" s="1" t="s">
        <v>207</v>
      </c>
      <c r="I2419" s="1" t="s">
        <v>208</v>
      </c>
      <c r="J2419" s="1" t="s">
        <v>70</v>
      </c>
      <c r="K2419" s="3">
        <v>15.85</v>
      </c>
      <c r="L2419">
        <v>4</v>
      </c>
      <c r="M2419" s="3">
        <v>63.4</v>
      </c>
      <c r="N2419" s="1" t="s">
        <v>21</v>
      </c>
      <c r="O2419" s="1" t="s">
        <v>30</v>
      </c>
    </row>
    <row r="2420" spans="1:15" x14ac:dyDescent="0.3">
      <c r="A2420" s="1" t="s">
        <v>6025</v>
      </c>
      <c r="B2420" s="2">
        <v>45203</v>
      </c>
      <c r="C2420" s="1" t="s">
        <v>6670</v>
      </c>
      <c r="D2420" s="1" t="s">
        <v>133</v>
      </c>
      <c r="E2420">
        <v>2023</v>
      </c>
      <c r="F2420" s="1" t="s">
        <v>732</v>
      </c>
      <c r="G2420" s="1" t="s">
        <v>2520</v>
      </c>
      <c r="H2420" s="1" t="s">
        <v>4774</v>
      </c>
      <c r="I2420" s="1" t="s">
        <v>6026</v>
      </c>
      <c r="J2420" s="1" t="s">
        <v>70</v>
      </c>
      <c r="K2420" s="3">
        <v>22.81</v>
      </c>
      <c r="L2420">
        <v>1</v>
      </c>
      <c r="M2420" s="3">
        <v>22.81</v>
      </c>
      <c r="N2420" s="1" t="s">
        <v>21</v>
      </c>
      <c r="O2420" s="1" t="s">
        <v>80</v>
      </c>
    </row>
    <row r="2421" spans="1:15" x14ac:dyDescent="0.3">
      <c r="A2421" s="1" t="s">
        <v>6027</v>
      </c>
      <c r="B2421" s="2">
        <v>44968</v>
      </c>
      <c r="C2421" s="1" t="s">
        <v>6673</v>
      </c>
      <c r="D2421" s="1" t="s">
        <v>39</v>
      </c>
      <c r="E2421">
        <v>2023</v>
      </c>
      <c r="F2421" s="1" t="s">
        <v>6028</v>
      </c>
      <c r="G2421" s="1" t="s">
        <v>6029</v>
      </c>
      <c r="H2421" s="1" t="s">
        <v>4504</v>
      </c>
      <c r="I2421" s="1" t="s">
        <v>4505</v>
      </c>
      <c r="J2421" s="1" t="s">
        <v>51</v>
      </c>
      <c r="K2421" s="3">
        <v>40.04</v>
      </c>
      <c r="L2421">
        <v>5</v>
      </c>
      <c r="M2421" s="3">
        <v>200.2</v>
      </c>
      <c r="N2421" s="1" t="s">
        <v>6669</v>
      </c>
      <c r="O2421" s="1" t="s">
        <v>52</v>
      </c>
    </row>
    <row r="2422" spans="1:15" x14ac:dyDescent="0.3">
      <c r="A2422" s="1" t="s">
        <v>6030</v>
      </c>
      <c r="B2422" s="2">
        <v>45841</v>
      </c>
      <c r="C2422" s="1" t="s">
        <v>6672</v>
      </c>
      <c r="D2422" s="1" t="s">
        <v>32</v>
      </c>
      <c r="E2422">
        <v>2025</v>
      </c>
      <c r="F2422" s="1" t="s">
        <v>2317</v>
      </c>
      <c r="G2422" s="1" t="s">
        <v>2318</v>
      </c>
      <c r="H2422" s="1" t="s">
        <v>2208</v>
      </c>
      <c r="I2422" s="1" t="s">
        <v>2209</v>
      </c>
      <c r="J2422" s="1" t="s">
        <v>20</v>
      </c>
      <c r="K2422" s="3">
        <v>28.32</v>
      </c>
      <c r="L2422">
        <v>3</v>
      </c>
      <c r="M2422" s="3">
        <v>84.96</v>
      </c>
      <c r="N2422" s="1" t="s">
        <v>21</v>
      </c>
      <c r="O2422" s="1" t="s">
        <v>44</v>
      </c>
    </row>
    <row r="2423" spans="1:15" x14ac:dyDescent="0.3">
      <c r="A2423" s="1" t="s">
        <v>6031</v>
      </c>
      <c r="B2423" s="2">
        <v>45663</v>
      </c>
      <c r="C2423" s="1" t="s">
        <v>6667</v>
      </c>
      <c r="D2423" s="1" t="s">
        <v>210</v>
      </c>
      <c r="E2423">
        <v>2025</v>
      </c>
      <c r="F2423" s="1" t="s">
        <v>3063</v>
      </c>
      <c r="G2423" s="1" t="s">
        <v>3064</v>
      </c>
      <c r="H2423" s="1" t="s">
        <v>223</v>
      </c>
      <c r="I2423" s="1" t="s">
        <v>4559</v>
      </c>
      <c r="J2423" s="1" t="s">
        <v>20</v>
      </c>
      <c r="K2423" s="3">
        <v>22.15</v>
      </c>
      <c r="L2423">
        <v>1</v>
      </c>
      <c r="M2423" s="3">
        <v>22.15</v>
      </c>
      <c r="N2423" s="1" t="s">
        <v>6669</v>
      </c>
      <c r="O2423" s="1" t="s">
        <v>95</v>
      </c>
    </row>
    <row r="2424" spans="1:15" x14ac:dyDescent="0.3">
      <c r="A2424" s="1" t="s">
        <v>6032</v>
      </c>
      <c r="B2424" s="2">
        <v>45294</v>
      </c>
      <c r="C2424" s="1" t="s">
        <v>6670</v>
      </c>
      <c r="D2424" s="1" t="s">
        <v>210</v>
      </c>
      <c r="E2424">
        <v>2024</v>
      </c>
      <c r="F2424" s="1" t="s">
        <v>3698</v>
      </c>
      <c r="G2424" s="1" t="s">
        <v>3699</v>
      </c>
      <c r="H2424" s="1" t="s">
        <v>1538</v>
      </c>
      <c r="I2424" s="1" t="s">
        <v>2461</v>
      </c>
      <c r="J2424" s="1" t="s">
        <v>51</v>
      </c>
      <c r="K2424" s="3">
        <v>46.27</v>
      </c>
      <c r="L2424">
        <v>4</v>
      </c>
      <c r="M2424" s="3">
        <v>185.08</v>
      </c>
      <c r="N2424" s="1" t="s">
        <v>21</v>
      </c>
      <c r="O2424" s="1" t="s">
        <v>37</v>
      </c>
    </row>
    <row r="2425" spans="1:15" x14ac:dyDescent="0.3">
      <c r="A2425" s="1" t="s">
        <v>6033</v>
      </c>
      <c r="B2425" s="2">
        <v>45153</v>
      </c>
      <c r="C2425" s="1" t="s">
        <v>6671</v>
      </c>
      <c r="D2425" s="1" t="s">
        <v>90</v>
      </c>
      <c r="E2425">
        <v>2023</v>
      </c>
      <c r="F2425" s="1" t="s">
        <v>1840</v>
      </c>
      <c r="G2425" s="1" t="s">
        <v>4163</v>
      </c>
      <c r="H2425" s="1" t="s">
        <v>1843</v>
      </c>
      <c r="I2425" s="1" t="s">
        <v>1844</v>
      </c>
      <c r="J2425" s="1" t="s">
        <v>20</v>
      </c>
      <c r="K2425" s="3">
        <v>48.15</v>
      </c>
      <c r="L2425">
        <v>3</v>
      </c>
      <c r="M2425" s="3">
        <v>144.44999999999999</v>
      </c>
      <c r="N2425" s="1" t="s">
        <v>21</v>
      </c>
      <c r="O2425" s="1" t="s">
        <v>30</v>
      </c>
    </row>
    <row r="2426" spans="1:15" x14ac:dyDescent="0.3">
      <c r="A2426" s="1" t="s">
        <v>6034</v>
      </c>
      <c r="B2426" s="2">
        <v>45031</v>
      </c>
      <c r="C2426" s="1" t="s">
        <v>6673</v>
      </c>
      <c r="D2426" s="1" t="s">
        <v>82</v>
      </c>
      <c r="E2426">
        <v>2023</v>
      </c>
      <c r="F2426" s="1" t="s">
        <v>1208</v>
      </c>
      <c r="G2426" s="1" t="s">
        <v>6035</v>
      </c>
      <c r="H2426" s="1" t="s">
        <v>2792</v>
      </c>
      <c r="I2426" s="1" t="s">
        <v>2793</v>
      </c>
      <c r="J2426" s="1" t="s">
        <v>51</v>
      </c>
      <c r="K2426" s="3">
        <v>16.43</v>
      </c>
      <c r="L2426">
        <v>4</v>
      </c>
      <c r="M2426" s="3">
        <v>65.72</v>
      </c>
      <c r="N2426" s="1" t="s">
        <v>21</v>
      </c>
      <c r="O2426" s="1" t="s">
        <v>22</v>
      </c>
    </row>
    <row r="2427" spans="1:15" x14ac:dyDescent="0.3">
      <c r="A2427" s="1" t="s">
        <v>6036</v>
      </c>
      <c r="B2427" s="2">
        <v>45286</v>
      </c>
      <c r="C2427" s="1" t="s">
        <v>6671</v>
      </c>
      <c r="D2427" s="1" t="s">
        <v>107</v>
      </c>
      <c r="E2427">
        <v>2023</v>
      </c>
      <c r="F2427" s="1" t="s">
        <v>1322</v>
      </c>
      <c r="G2427" s="1" t="s">
        <v>1323</v>
      </c>
      <c r="H2427" s="1" t="s">
        <v>2382</v>
      </c>
      <c r="I2427" s="1" t="s">
        <v>4535</v>
      </c>
      <c r="J2427" s="1" t="s">
        <v>20</v>
      </c>
      <c r="K2427" s="3">
        <v>14.47</v>
      </c>
      <c r="L2427">
        <v>3</v>
      </c>
      <c r="M2427" s="3">
        <v>43.41</v>
      </c>
      <c r="N2427" s="1" t="s">
        <v>21</v>
      </c>
      <c r="O2427" s="1" t="s">
        <v>37</v>
      </c>
    </row>
    <row r="2428" spans="1:15" x14ac:dyDescent="0.3">
      <c r="A2428" s="1" t="s">
        <v>6037</v>
      </c>
      <c r="B2428" s="2">
        <v>45675</v>
      </c>
      <c r="C2428" s="1" t="s">
        <v>6673</v>
      </c>
      <c r="D2428" s="1" t="s">
        <v>210</v>
      </c>
      <c r="E2428">
        <v>2025</v>
      </c>
      <c r="F2428" s="1" t="s">
        <v>982</v>
      </c>
      <c r="G2428" s="1" t="s">
        <v>3013</v>
      </c>
      <c r="H2428" s="1" t="s">
        <v>282</v>
      </c>
      <c r="I2428" s="1" t="s">
        <v>283</v>
      </c>
      <c r="J2428" s="1" t="s">
        <v>70</v>
      </c>
      <c r="K2428" s="3">
        <v>21.97</v>
      </c>
      <c r="L2428">
        <v>2</v>
      </c>
      <c r="M2428" s="3">
        <v>43.94</v>
      </c>
      <c r="N2428" s="1" t="s">
        <v>6669</v>
      </c>
      <c r="O2428" s="1" t="s">
        <v>37</v>
      </c>
    </row>
    <row r="2429" spans="1:15" x14ac:dyDescent="0.3">
      <c r="A2429" s="1" t="s">
        <v>6038</v>
      </c>
      <c r="B2429" s="2">
        <v>44967</v>
      </c>
      <c r="C2429" s="1" t="s">
        <v>6668</v>
      </c>
      <c r="D2429" s="1" t="s">
        <v>39</v>
      </c>
      <c r="E2429">
        <v>2023</v>
      </c>
      <c r="F2429" s="1" t="s">
        <v>2752</v>
      </c>
      <c r="G2429" s="1" t="s">
        <v>2753</v>
      </c>
      <c r="H2429" s="1" t="s">
        <v>445</v>
      </c>
      <c r="I2429" s="1" t="s">
        <v>6039</v>
      </c>
      <c r="J2429" s="1" t="s">
        <v>51</v>
      </c>
      <c r="K2429" s="3">
        <v>6.07</v>
      </c>
      <c r="L2429">
        <v>5</v>
      </c>
      <c r="M2429" s="3">
        <v>30.35</v>
      </c>
      <c r="N2429" s="1" t="s">
        <v>21</v>
      </c>
      <c r="O2429" s="1" t="s">
        <v>95</v>
      </c>
    </row>
    <row r="2430" spans="1:15" x14ac:dyDescent="0.3">
      <c r="A2430" s="1" t="s">
        <v>6040</v>
      </c>
      <c r="B2430" s="2">
        <v>45600</v>
      </c>
      <c r="C2430" s="1" t="s">
        <v>6667</v>
      </c>
      <c r="D2430" s="1" t="s">
        <v>54</v>
      </c>
      <c r="E2430">
        <v>2024</v>
      </c>
      <c r="F2430" s="1" t="s">
        <v>5995</v>
      </c>
      <c r="G2430" s="1" t="s">
        <v>5996</v>
      </c>
      <c r="H2430" s="1" t="s">
        <v>989</v>
      </c>
      <c r="I2430" s="1" t="s">
        <v>6041</v>
      </c>
      <c r="J2430" s="1" t="s">
        <v>20</v>
      </c>
      <c r="K2430" s="3">
        <v>39.67</v>
      </c>
      <c r="L2430">
        <v>4</v>
      </c>
      <c r="M2430" s="3">
        <v>158.68</v>
      </c>
      <c r="N2430" s="1" t="s">
        <v>29</v>
      </c>
      <c r="O2430" s="1" t="s">
        <v>37</v>
      </c>
    </row>
    <row r="2431" spans="1:15" x14ac:dyDescent="0.3">
      <c r="A2431" s="1" t="s">
        <v>6042</v>
      </c>
      <c r="B2431" s="2">
        <v>45476</v>
      </c>
      <c r="C2431" s="1" t="s">
        <v>6670</v>
      </c>
      <c r="D2431" s="1" t="s">
        <v>32</v>
      </c>
      <c r="E2431">
        <v>2024</v>
      </c>
      <c r="F2431" s="1" t="s">
        <v>511</v>
      </c>
      <c r="G2431" s="1" t="s">
        <v>4151</v>
      </c>
      <c r="H2431" s="1" t="s">
        <v>4937</v>
      </c>
      <c r="I2431" s="1" t="s">
        <v>6043</v>
      </c>
      <c r="J2431" s="1" t="s">
        <v>87</v>
      </c>
      <c r="K2431" s="3">
        <v>40.76</v>
      </c>
      <c r="L2431">
        <v>5</v>
      </c>
      <c r="M2431" s="3">
        <v>203.8</v>
      </c>
      <c r="N2431" s="1" t="s">
        <v>88</v>
      </c>
      <c r="O2431" s="1" t="s">
        <v>22</v>
      </c>
    </row>
    <row r="2432" spans="1:15" x14ac:dyDescent="0.3">
      <c r="A2432" s="1" t="s">
        <v>6044</v>
      </c>
      <c r="B2432" s="2">
        <v>44826</v>
      </c>
      <c r="C2432" s="1" t="s">
        <v>6672</v>
      </c>
      <c r="D2432" s="1" t="s">
        <v>60</v>
      </c>
      <c r="E2432">
        <v>2022</v>
      </c>
      <c r="F2432" s="1" t="s">
        <v>76</v>
      </c>
      <c r="G2432" s="1" t="s">
        <v>77</v>
      </c>
      <c r="H2432" s="1" t="s">
        <v>1415</v>
      </c>
      <c r="I2432" s="1" t="s">
        <v>1416</v>
      </c>
      <c r="J2432" s="1" t="s">
        <v>70</v>
      </c>
      <c r="K2432" s="3">
        <v>13.93</v>
      </c>
      <c r="L2432">
        <v>2</v>
      </c>
      <c r="M2432" s="3">
        <v>27.86</v>
      </c>
      <c r="N2432" s="1" t="s">
        <v>21</v>
      </c>
      <c r="O2432" s="1" t="s">
        <v>44</v>
      </c>
    </row>
    <row r="2433" spans="1:15" x14ac:dyDescent="0.3">
      <c r="A2433" s="1" t="s">
        <v>6045</v>
      </c>
      <c r="B2433" s="2">
        <v>44905</v>
      </c>
      <c r="C2433" s="1" t="s">
        <v>6673</v>
      </c>
      <c r="D2433" s="1" t="s">
        <v>107</v>
      </c>
      <c r="E2433">
        <v>2022</v>
      </c>
      <c r="F2433" s="1" t="s">
        <v>788</v>
      </c>
      <c r="G2433" s="1" t="s">
        <v>2223</v>
      </c>
      <c r="H2433" s="1" t="s">
        <v>1068</v>
      </c>
      <c r="I2433" s="1" t="s">
        <v>1069</v>
      </c>
      <c r="J2433" s="1" t="s">
        <v>70</v>
      </c>
      <c r="K2433" s="3">
        <v>36.200000000000003</v>
      </c>
      <c r="L2433">
        <v>1</v>
      </c>
      <c r="M2433" s="3">
        <v>36.200000000000003</v>
      </c>
      <c r="N2433" s="1" t="s">
        <v>21</v>
      </c>
      <c r="O2433" s="1" t="s">
        <v>95</v>
      </c>
    </row>
    <row r="2434" spans="1:15" x14ac:dyDescent="0.3">
      <c r="A2434" s="1" t="s">
        <v>6046</v>
      </c>
      <c r="B2434" s="2">
        <v>45811</v>
      </c>
      <c r="C2434" s="1" t="s">
        <v>6671</v>
      </c>
      <c r="D2434" s="1" t="s">
        <v>24</v>
      </c>
      <c r="E2434">
        <v>2025</v>
      </c>
      <c r="F2434" s="1" t="s">
        <v>1106</v>
      </c>
      <c r="G2434" s="1" t="s">
        <v>5580</v>
      </c>
      <c r="H2434" s="1" t="s">
        <v>851</v>
      </c>
      <c r="I2434" s="1" t="s">
        <v>2218</v>
      </c>
      <c r="J2434" s="1" t="s">
        <v>70</v>
      </c>
      <c r="K2434" s="3">
        <v>37.25</v>
      </c>
      <c r="L2434">
        <v>5</v>
      </c>
      <c r="M2434" s="3">
        <v>186.25</v>
      </c>
      <c r="N2434" s="1" t="s">
        <v>21</v>
      </c>
      <c r="O2434" s="1" t="s">
        <v>22</v>
      </c>
    </row>
    <row r="2435" spans="1:15" x14ac:dyDescent="0.3">
      <c r="A2435" s="1" t="s">
        <v>6047</v>
      </c>
      <c r="B2435" s="2">
        <v>44992</v>
      </c>
      <c r="C2435" s="1" t="s">
        <v>6671</v>
      </c>
      <c r="D2435" s="1" t="s">
        <v>15</v>
      </c>
      <c r="E2435">
        <v>2023</v>
      </c>
      <c r="F2435" s="1" t="s">
        <v>4321</v>
      </c>
      <c r="G2435" s="1" t="s">
        <v>4322</v>
      </c>
      <c r="H2435" s="1" t="s">
        <v>1100</v>
      </c>
      <c r="I2435" s="1" t="s">
        <v>1101</v>
      </c>
      <c r="J2435" s="1" t="s">
        <v>20</v>
      </c>
      <c r="K2435" s="3">
        <v>7.68</v>
      </c>
      <c r="L2435">
        <v>3</v>
      </c>
      <c r="M2435" s="3">
        <v>23.04</v>
      </c>
      <c r="N2435" s="1" t="s">
        <v>6669</v>
      </c>
      <c r="O2435" s="1" t="s">
        <v>37</v>
      </c>
    </row>
    <row r="2436" spans="1:15" x14ac:dyDescent="0.3">
      <c r="A2436" s="1" t="s">
        <v>6048</v>
      </c>
      <c r="B2436" s="2">
        <v>45509</v>
      </c>
      <c r="C2436" s="1" t="s">
        <v>6667</v>
      </c>
      <c r="D2436" s="1" t="s">
        <v>90</v>
      </c>
      <c r="E2436">
        <v>2024</v>
      </c>
      <c r="F2436" s="1" t="s">
        <v>3475</v>
      </c>
      <c r="G2436" s="1" t="s">
        <v>5277</v>
      </c>
      <c r="H2436" s="1" t="s">
        <v>836</v>
      </c>
      <c r="I2436" s="1" t="s">
        <v>4212</v>
      </c>
      <c r="J2436" s="1" t="s">
        <v>20</v>
      </c>
      <c r="K2436" s="3">
        <v>5.56</v>
      </c>
      <c r="L2436">
        <v>1</v>
      </c>
      <c r="M2436" s="3">
        <v>5.56</v>
      </c>
      <c r="N2436" s="1" t="s">
        <v>21</v>
      </c>
      <c r="O2436" s="1" t="s">
        <v>22</v>
      </c>
    </row>
    <row r="2437" spans="1:15" x14ac:dyDescent="0.3">
      <c r="A2437" s="1" t="s">
        <v>6049</v>
      </c>
      <c r="B2437" s="2">
        <v>45455</v>
      </c>
      <c r="C2437" s="1" t="s">
        <v>6670</v>
      </c>
      <c r="D2437" s="1" t="s">
        <v>24</v>
      </c>
      <c r="E2437">
        <v>2024</v>
      </c>
      <c r="F2437" s="1" t="s">
        <v>285</v>
      </c>
      <c r="G2437" s="1" t="s">
        <v>2954</v>
      </c>
      <c r="H2437" s="1" t="s">
        <v>3878</v>
      </c>
      <c r="I2437" s="1" t="s">
        <v>4780</v>
      </c>
      <c r="J2437" s="1" t="s">
        <v>70</v>
      </c>
      <c r="K2437" s="3">
        <v>20.79</v>
      </c>
      <c r="L2437">
        <v>4</v>
      </c>
      <c r="M2437" s="3">
        <v>83.16</v>
      </c>
      <c r="N2437" s="1" t="s">
        <v>21</v>
      </c>
      <c r="O2437" s="1" t="s">
        <v>80</v>
      </c>
    </row>
    <row r="2438" spans="1:15" x14ac:dyDescent="0.3">
      <c r="A2438" s="1" t="s">
        <v>6050</v>
      </c>
      <c r="B2438" s="2">
        <v>45113</v>
      </c>
      <c r="C2438" s="1" t="s">
        <v>6672</v>
      </c>
      <c r="D2438" s="1" t="s">
        <v>32</v>
      </c>
      <c r="E2438">
        <v>2023</v>
      </c>
      <c r="F2438" s="1" t="s">
        <v>1249</v>
      </c>
      <c r="G2438" s="1" t="s">
        <v>1723</v>
      </c>
      <c r="H2438" s="1" t="s">
        <v>4036</v>
      </c>
      <c r="I2438" s="1" t="s">
        <v>4037</v>
      </c>
      <c r="J2438" s="1" t="s">
        <v>51</v>
      </c>
      <c r="K2438" s="3">
        <v>19.13</v>
      </c>
      <c r="L2438">
        <v>5</v>
      </c>
      <c r="M2438" s="3">
        <v>95.65</v>
      </c>
      <c r="N2438" s="1" t="s">
        <v>21</v>
      </c>
      <c r="O2438" s="1" t="s">
        <v>30</v>
      </c>
    </row>
    <row r="2439" spans="1:15" x14ac:dyDescent="0.3">
      <c r="A2439" s="1" t="s">
        <v>6051</v>
      </c>
      <c r="B2439" s="2">
        <v>45512</v>
      </c>
      <c r="C2439" s="1" t="s">
        <v>6672</v>
      </c>
      <c r="D2439" s="1" t="s">
        <v>90</v>
      </c>
      <c r="E2439">
        <v>2024</v>
      </c>
      <c r="F2439" s="1" t="s">
        <v>499</v>
      </c>
      <c r="G2439" s="1" t="s">
        <v>5026</v>
      </c>
      <c r="H2439" s="1" t="s">
        <v>4828</v>
      </c>
      <c r="I2439" s="1" t="s">
        <v>4829</v>
      </c>
      <c r="J2439" s="1" t="s">
        <v>20</v>
      </c>
      <c r="K2439" s="3">
        <v>15.06</v>
      </c>
      <c r="L2439">
        <v>3</v>
      </c>
      <c r="M2439" s="3">
        <v>45.18</v>
      </c>
      <c r="N2439" s="1" t="s">
        <v>21</v>
      </c>
      <c r="O2439" s="1" t="s">
        <v>30</v>
      </c>
    </row>
    <row r="2440" spans="1:15" x14ac:dyDescent="0.3">
      <c r="A2440" s="1" t="s">
        <v>6052</v>
      </c>
      <c r="B2440" s="2">
        <v>45204</v>
      </c>
      <c r="C2440" s="1" t="s">
        <v>6672</v>
      </c>
      <c r="D2440" s="1" t="s">
        <v>133</v>
      </c>
      <c r="E2440">
        <v>2023</v>
      </c>
      <c r="F2440" s="1" t="s">
        <v>3126</v>
      </c>
      <c r="G2440" s="1" t="s">
        <v>3127</v>
      </c>
      <c r="H2440" s="1" t="s">
        <v>197</v>
      </c>
      <c r="I2440" s="1" t="s">
        <v>198</v>
      </c>
      <c r="J2440" s="1" t="s">
        <v>20</v>
      </c>
      <c r="K2440" s="3">
        <v>6.7</v>
      </c>
      <c r="L2440">
        <v>2</v>
      </c>
      <c r="M2440" s="3">
        <v>13.4</v>
      </c>
      <c r="N2440" s="1" t="s">
        <v>21</v>
      </c>
      <c r="O2440" s="1" t="s">
        <v>30</v>
      </c>
    </row>
    <row r="2441" spans="1:15" x14ac:dyDescent="0.3">
      <c r="A2441" s="1" t="s">
        <v>6053</v>
      </c>
      <c r="B2441" s="2">
        <v>45321</v>
      </c>
      <c r="C2441" s="1" t="s">
        <v>6671</v>
      </c>
      <c r="D2441" s="1" t="s">
        <v>210</v>
      </c>
      <c r="E2441">
        <v>2024</v>
      </c>
      <c r="F2441" s="1" t="s">
        <v>317</v>
      </c>
      <c r="G2441" s="1" t="s">
        <v>318</v>
      </c>
      <c r="H2441" s="1" t="s">
        <v>4365</v>
      </c>
      <c r="I2441" s="1" t="s">
        <v>4366</v>
      </c>
      <c r="J2441" s="1" t="s">
        <v>20</v>
      </c>
      <c r="K2441" s="3">
        <v>30.75</v>
      </c>
      <c r="L2441">
        <v>4</v>
      </c>
      <c r="M2441" s="3">
        <v>123</v>
      </c>
      <c r="N2441" s="1" t="s">
        <v>29</v>
      </c>
      <c r="O2441" s="1" t="s">
        <v>22</v>
      </c>
    </row>
    <row r="2442" spans="1:15" x14ac:dyDescent="0.3">
      <c r="A2442" s="1" t="s">
        <v>6054</v>
      </c>
      <c r="B2442" s="2">
        <v>45641</v>
      </c>
      <c r="C2442" s="1" t="s">
        <v>6666</v>
      </c>
      <c r="D2442" s="1" t="s">
        <v>107</v>
      </c>
      <c r="E2442">
        <v>2024</v>
      </c>
      <c r="F2442" s="1" t="s">
        <v>1564</v>
      </c>
      <c r="G2442" s="1" t="s">
        <v>2865</v>
      </c>
      <c r="H2442" s="1" t="s">
        <v>3425</v>
      </c>
      <c r="I2442" s="1" t="s">
        <v>3603</v>
      </c>
      <c r="J2442" s="1" t="s">
        <v>70</v>
      </c>
      <c r="K2442" s="3">
        <v>17.66</v>
      </c>
      <c r="L2442">
        <v>2</v>
      </c>
      <c r="M2442" s="3">
        <v>35.32</v>
      </c>
      <c r="N2442" s="1" t="s">
        <v>21</v>
      </c>
      <c r="O2442" s="1" t="s">
        <v>37</v>
      </c>
    </row>
    <row r="2443" spans="1:15" x14ac:dyDescent="0.3">
      <c r="A2443" s="1" t="s">
        <v>6055</v>
      </c>
      <c r="B2443" s="2">
        <v>45019</v>
      </c>
      <c r="C2443" s="1" t="s">
        <v>6667</v>
      </c>
      <c r="D2443" s="1" t="s">
        <v>82</v>
      </c>
      <c r="E2443">
        <v>2023</v>
      </c>
      <c r="F2443" s="1" t="s">
        <v>982</v>
      </c>
      <c r="G2443" s="1" t="s">
        <v>3013</v>
      </c>
      <c r="H2443" s="1" t="s">
        <v>1301</v>
      </c>
      <c r="I2443" s="1" t="s">
        <v>3883</v>
      </c>
      <c r="J2443" s="1" t="s">
        <v>70</v>
      </c>
      <c r="K2443" s="3">
        <v>9.64</v>
      </c>
      <c r="L2443">
        <v>1</v>
      </c>
      <c r="M2443" s="3">
        <v>9.64</v>
      </c>
      <c r="N2443" s="1" t="s">
        <v>29</v>
      </c>
      <c r="O2443" s="1" t="s">
        <v>22</v>
      </c>
    </row>
    <row r="2444" spans="1:15" x14ac:dyDescent="0.3">
      <c r="A2444" s="1" t="s">
        <v>6056</v>
      </c>
      <c r="B2444" s="2">
        <v>45264</v>
      </c>
      <c r="C2444" s="1" t="s">
        <v>6667</v>
      </c>
      <c r="D2444" s="1" t="s">
        <v>107</v>
      </c>
      <c r="E2444">
        <v>2023</v>
      </c>
      <c r="F2444" s="1" t="s">
        <v>453</v>
      </c>
      <c r="G2444" s="1" t="s">
        <v>454</v>
      </c>
      <c r="H2444" s="1" t="s">
        <v>5896</v>
      </c>
      <c r="I2444" s="1" t="s">
        <v>5897</v>
      </c>
      <c r="J2444" s="1" t="s">
        <v>20</v>
      </c>
      <c r="K2444" s="3">
        <v>38.97</v>
      </c>
      <c r="L2444">
        <v>2</v>
      </c>
      <c r="M2444" s="3">
        <v>77.94</v>
      </c>
      <c r="N2444" s="1" t="s">
        <v>21</v>
      </c>
      <c r="O2444" s="1" t="s">
        <v>37</v>
      </c>
    </row>
    <row r="2445" spans="1:15" x14ac:dyDescent="0.3">
      <c r="A2445" s="1" t="s">
        <v>6057</v>
      </c>
      <c r="B2445" s="2">
        <v>45050</v>
      </c>
      <c r="C2445" s="1" t="s">
        <v>6672</v>
      </c>
      <c r="D2445" s="1" t="s">
        <v>46</v>
      </c>
      <c r="E2445">
        <v>2023</v>
      </c>
      <c r="F2445" s="1" t="s">
        <v>1555</v>
      </c>
      <c r="G2445" s="1" t="s">
        <v>1556</v>
      </c>
      <c r="H2445" s="1" t="s">
        <v>2535</v>
      </c>
      <c r="I2445" s="1" t="s">
        <v>4784</v>
      </c>
      <c r="J2445" s="1" t="s">
        <v>87</v>
      </c>
      <c r="K2445" s="3">
        <v>25.66</v>
      </c>
      <c r="L2445">
        <v>4</v>
      </c>
      <c r="M2445" s="3">
        <v>102.64</v>
      </c>
      <c r="N2445" s="1" t="s">
        <v>6669</v>
      </c>
      <c r="O2445" s="1" t="s">
        <v>44</v>
      </c>
    </row>
    <row r="2446" spans="1:15" x14ac:dyDescent="0.3">
      <c r="A2446" s="1" t="s">
        <v>6058</v>
      </c>
      <c r="B2446" s="2">
        <v>45628</v>
      </c>
      <c r="C2446" s="1" t="s">
        <v>6667</v>
      </c>
      <c r="D2446" s="1" t="s">
        <v>107</v>
      </c>
      <c r="E2446">
        <v>2024</v>
      </c>
      <c r="F2446" s="1" t="s">
        <v>3403</v>
      </c>
      <c r="G2446" s="1" t="s">
        <v>3404</v>
      </c>
      <c r="H2446" s="1" t="s">
        <v>508</v>
      </c>
      <c r="I2446" s="1" t="s">
        <v>5341</v>
      </c>
      <c r="J2446" s="1" t="s">
        <v>20</v>
      </c>
      <c r="K2446" s="3">
        <v>21.42</v>
      </c>
      <c r="L2446">
        <v>1</v>
      </c>
      <c r="M2446" s="3">
        <v>21.42</v>
      </c>
      <c r="N2446" s="1" t="s">
        <v>21</v>
      </c>
      <c r="O2446" s="1" t="s">
        <v>22</v>
      </c>
    </row>
    <row r="2447" spans="1:15" x14ac:dyDescent="0.3">
      <c r="A2447" s="1" t="s">
        <v>6059</v>
      </c>
      <c r="B2447" s="2">
        <v>45042</v>
      </c>
      <c r="C2447" s="1" t="s">
        <v>6670</v>
      </c>
      <c r="D2447" s="1" t="s">
        <v>82</v>
      </c>
      <c r="E2447">
        <v>2023</v>
      </c>
      <c r="F2447" s="1" t="s">
        <v>5253</v>
      </c>
      <c r="G2447" s="1" t="s">
        <v>5254</v>
      </c>
      <c r="H2447" s="1" t="s">
        <v>856</v>
      </c>
      <c r="I2447" s="1" t="s">
        <v>857</v>
      </c>
      <c r="J2447" s="1" t="s">
        <v>51</v>
      </c>
      <c r="K2447" s="3">
        <v>48.69</v>
      </c>
      <c r="L2447">
        <v>4</v>
      </c>
      <c r="M2447" s="3">
        <v>194.76</v>
      </c>
      <c r="N2447" s="1" t="s">
        <v>21</v>
      </c>
      <c r="O2447" s="1" t="s">
        <v>193</v>
      </c>
    </row>
    <row r="2448" spans="1:15" x14ac:dyDescent="0.3">
      <c r="A2448" s="1" t="s">
        <v>6060</v>
      </c>
      <c r="B2448" s="2">
        <v>45586</v>
      </c>
      <c r="C2448" s="1" t="s">
        <v>6667</v>
      </c>
      <c r="D2448" s="1" t="s">
        <v>133</v>
      </c>
      <c r="E2448">
        <v>2024</v>
      </c>
      <c r="F2448" s="1" t="s">
        <v>3109</v>
      </c>
      <c r="G2448" s="1" t="s">
        <v>3110</v>
      </c>
      <c r="H2448" s="1" t="s">
        <v>85</v>
      </c>
      <c r="I2448" s="1" t="s">
        <v>4947</v>
      </c>
      <c r="J2448" s="1" t="s">
        <v>20</v>
      </c>
      <c r="K2448" s="3">
        <v>21.16</v>
      </c>
      <c r="L2448">
        <v>4</v>
      </c>
      <c r="M2448" s="3">
        <v>84.64</v>
      </c>
      <c r="N2448" s="1" t="s">
        <v>21</v>
      </c>
      <c r="O2448" s="1" t="s">
        <v>80</v>
      </c>
    </row>
    <row r="2449" spans="1:15" x14ac:dyDescent="0.3">
      <c r="A2449" s="1" t="s">
        <v>6061</v>
      </c>
      <c r="B2449" s="2">
        <v>45719</v>
      </c>
      <c r="C2449" s="1" t="s">
        <v>6667</v>
      </c>
      <c r="D2449" s="1" t="s">
        <v>15</v>
      </c>
      <c r="E2449">
        <v>2025</v>
      </c>
      <c r="F2449" s="1" t="s">
        <v>2813</v>
      </c>
      <c r="G2449" s="1" t="s">
        <v>2814</v>
      </c>
      <c r="H2449" s="1" t="s">
        <v>1911</v>
      </c>
      <c r="I2449" s="1" t="s">
        <v>1912</v>
      </c>
      <c r="J2449" s="1" t="s">
        <v>70</v>
      </c>
      <c r="K2449" s="3">
        <v>44.91</v>
      </c>
      <c r="L2449">
        <v>3</v>
      </c>
      <c r="M2449" s="3">
        <v>134.72999999999999</v>
      </c>
      <c r="N2449" s="1" t="s">
        <v>21</v>
      </c>
      <c r="O2449" s="1" t="s">
        <v>22</v>
      </c>
    </row>
    <row r="2450" spans="1:15" x14ac:dyDescent="0.3">
      <c r="A2450" s="1" t="s">
        <v>6062</v>
      </c>
      <c r="B2450" s="2">
        <v>45425</v>
      </c>
      <c r="C2450" s="1" t="s">
        <v>6667</v>
      </c>
      <c r="D2450" s="1" t="s">
        <v>46</v>
      </c>
      <c r="E2450">
        <v>2024</v>
      </c>
      <c r="F2450" s="1" t="s">
        <v>1092</v>
      </c>
      <c r="G2450" s="1" t="s">
        <v>6063</v>
      </c>
      <c r="H2450" s="1" t="s">
        <v>4753</v>
      </c>
      <c r="I2450" s="1" t="s">
        <v>4754</v>
      </c>
      <c r="J2450" s="1" t="s">
        <v>87</v>
      </c>
      <c r="K2450" s="3">
        <v>36.89</v>
      </c>
      <c r="L2450">
        <v>1</v>
      </c>
      <c r="M2450" s="3">
        <v>36.89</v>
      </c>
      <c r="N2450" s="1" t="s">
        <v>6669</v>
      </c>
      <c r="O2450" s="1" t="s">
        <v>52</v>
      </c>
    </row>
    <row r="2451" spans="1:15" x14ac:dyDescent="0.3">
      <c r="A2451" s="1" t="s">
        <v>6064</v>
      </c>
      <c r="B2451" s="2">
        <v>45574</v>
      </c>
      <c r="C2451" s="1" t="s">
        <v>6670</v>
      </c>
      <c r="D2451" s="1" t="s">
        <v>133</v>
      </c>
      <c r="E2451">
        <v>2024</v>
      </c>
      <c r="F2451" s="1" t="s">
        <v>1322</v>
      </c>
      <c r="G2451" s="1" t="s">
        <v>1323</v>
      </c>
      <c r="H2451" s="1" t="s">
        <v>5902</v>
      </c>
      <c r="I2451" s="1" t="s">
        <v>5903</v>
      </c>
      <c r="J2451" s="1" t="s">
        <v>87</v>
      </c>
      <c r="K2451" s="3">
        <v>35.14</v>
      </c>
      <c r="L2451">
        <v>1</v>
      </c>
      <c r="M2451" s="3">
        <v>35.14</v>
      </c>
      <c r="N2451" s="1" t="s">
        <v>29</v>
      </c>
      <c r="O2451" s="1" t="s">
        <v>193</v>
      </c>
    </row>
    <row r="2452" spans="1:15" x14ac:dyDescent="0.3">
      <c r="A2452" s="1" t="s">
        <v>6065</v>
      </c>
      <c r="B2452" s="2">
        <v>45514</v>
      </c>
      <c r="C2452" s="1" t="s">
        <v>6673</v>
      </c>
      <c r="D2452" s="1" t="s">
        <v>90</v>
      </c>
      <c r="E2452">
        <v>2024</v>
      </c>
      <c r="F2452" s="1" t="s">
        <v>2140</v>
      </c>
      <c r="G2452" s="1" t="s">
        <v>2141</v>
      </c>
      <c r="H2452" s="1" t="s">
        <v>5929</v>
      </c>
      <c r="I2452" s="1" t="s">
        <v>5930</v>
      </c>
      <c r="J2452" s="1" t="s">
        <v>70</v>
      </c>
      <c r="K2452" s="3">
        <v>10.36</v>
      </c>
      <c r="L2452">
        <v>4</v>
      </c>
      <c r="M2452" s="3">
        <v>41.44</v>
      </c>
      <c r="N2452" s="1" t="s">
        <v>21</v>
      </c>
      <c r="O2452" s="1" t="s">
        <v>44</v>
      </c>
    </row>
    <row r="2453" spans="1:15" x14ac:dyDescent="0.3">
      <c r="A2453" s="1" t="s">
        <v>6066</v>
      </c>
      <c r="B2453" s="2">
        <v>45139</v>
      </c>
      <c r="C2453" s="1" t="s">
        <v>6671</v>
      </c>
      <c r="D2453" s="1" t="s">
        <v>90</v>
      </c>
      <c r="E2453">
        <v>2023</v>
      </c>
      <c r="F2453" s="1" t="s">
        <v>967</v>
      </c>
      <c r="G2453" s="1" t="s">
        <v>968</v>
      </c>
      <c r="H2453" s="1" t="s">
        <v>767</v>
      </c>
      <c r="I2453" s="1" t="s">
        <v>1017</v>
      </c>
      <c r="J2453" s="1" t="s">
        <v>20</v>
      </c>
      <c r="K2453" s="3">
        <v>27.28</v>
      </c>
      <c r="L2453">
        <v>3</v>
      </c>
      <c r="M2453" s="3">
        <v>81.84</v>
      </c>
      <c r="N2453" s="1" t="s">
        <v>29</v>
      </c>
      <c r="O2453" s="1" t="s">
        <v>37</v>
      </c>
    </row>
    <row r="2454" spans="1:15" x14ac:dyDescent="0.3">
      <c r="A2454" s="1" t="s">
        <v>6067</v>
      </c>
      <c r="B2454" s="2">
        <v>45430</v>
      </c>
      <c r="C2454" s="1" t="s">
        <v>6673</v>
      </c>
      <c r="D2454" s="1" t="s">
        <v>46</v>
      </c>
      <c r="E2454">
        <v>2024</v>
      </c>
      <c r="F2454" s="1" t="s">
        <v>1241</v>
      </c>
      <c r="G2454" s="1" t="s">
        <v>6068</v>
      </c>
      <c r="H2454" s="1" t="s">
        <v>191</v>
      </c>
      <c r="I2454" s="1" t="s">
        <v>4296</v>
      </c>
      <c r="J2454" s="1" t="s">
        <v>20</v>
      </c>
      <c r="K2454" s="3">
        <v>14.86</v>
      </c>
      <c r="L2454">
        <v>2</v>
      </c>
      <c r="M2454" s="3">
        <v>29.72</v>
      </c>
      <c r="N2454" s="1" t="s">
        <v>29</v>
      </c>
      <c r="O2454" s="1" t="s">
        <v>37</v>
      </c>
    </row>
    <row r="2455" spans="1:15" x14ac:dyDescent="0.3">
      <c r="A2455" s="1" t="s">
        <v>6069</v>
      </c>
      <c r="B2455" s="2">
        <v>45299</v>
      </c>
      <c r="C2455" s="1" t="s">
        <v>6667</v>
      </c>
      <c r="D2455" s="1" t="s">
        <v>210</v>
      </c>
      <c r="E2455">
        <v>2024</v>
      </c>
      <c r="F2455" s="1" t="s">
        <v>118</v>
      </c>
      <c r="G2455" s="1" t="s">
        <v>2431</v>
      </c>
      <c r="H2455" s="1" t="s">
        <v>2177</v>
      </c>
      <c r="I2455" s="1" t="s">
        <v>2178</v>
      </c>
      <c r="J2455" s="1" t="s">
        <v>87</v>
      </c>
      <c r="K2455" s="3">
        <v>16.100000000000001</v>
      </c>
      <c r="L2455">
        <v>5</v>
      </c>
      <c r="M2455" s="3">
        <v>80.5</v>
      </c>
      <c r="N2455" s="1" t="s">
        <v>21</v>
      </c>
      <c r="O2455" s="1" t="s">
        <v>37</v>
      </c>
    </row>
    <row r="2456" spans="1:15" x14ac:dyDescent="0.3">
      <c r="A2456" s="1" t="s">
        <v>6070</v>
      </c>
      <c r="B2456" s="2">
        <v>45532</v>
      </c>
      <c r="C2456" s="1" t="s">
        <v>6670</v>
      </c>
      <c r="D2456" s="1" t="s">
        <v>90</v>
      </c>
      <c r="E2456">
        <v>2024</v>
      </c>
      <c r="F2456" s="1" t="s">
        <v>1120</v>
      </c>
      <c r="G2456" s="1" t="s">
        <v>2623</v>
      </c>
      <c r="H2456" s="1" t="s">
        <v>1089</v>
      </c>
      <c r="I2456" s="1" t="s">
        <v>1090</v>
      </c>
      <c r="J2456" s="1" t="s">
        <v>20</v>
      </c>
      <c r="K2456" s="3">
        <v>30.95</v>
      </c>
      <c r="L2456">
        <v>1</v>
      </c>
      <c r="M2456" s="3">
        <v>30.95</v>
      </c>
      <c r="N2456" s="1" t="s">
        <v>21</v>
      </c>
      <c r="O2456" s="1" t="s">
        <v>37</v>
      </c>
    </row>
    <row r="2457" spans="1:15" x14ac:dyDescent="0.3">
      <c r="A2457" s="1" t="s">
        <v>6071</v>
      </c>
      <c r="B2457" s="2">
        <v>45210</v>
      </c>
      <c r="C2457" s="1" t="s">
        <v>6670</v>
      </c>
      <c r="D2457" s="1" t="s">
        <v>133</v>
      </c>
      <c r="E2457">
        <v>2023</v>
      </c>
      <c r="F2457" s="1" t="s">
        <v>3131</v>
      </c>
      <c r="G2457" s="1" t="s">
        <v>3132</v>
      </c>
      <c r="H2457" s="1" t="s">
        <v>2349</v>
      </c>
      <c r="I2457" s="1" t="s">
        <v>2350</v>
      </c>
      <c r="J2457" s="1" t="s">
        <v>70</v>
      </c>
      <c r="K2457" s="3">
        <v>49.86</v>
      </c>
      <c r="L2457">
        <v>4</v>
      </c>
      <c r="M2457" s="3">
        <v>199.44</v>
      </c>
      <c r="N2457" s="1" t="s">
        <v>21</v>
      </c>
      <c r="O2457" s="1" t="s">
        <v>44</v>
      </c>
    </row>
    <row r="2458" spans="1:15" x14ac:dyDescent="0.3">
      <c r="A2458" s="1" t="s">
        <v>6072</v>
      </c>
      <c r="B2458" s="2">
        <v>45584</v>
      </c>
      <c r="C2458" s="1" t="s">
        <v>6673</v>
      </c>
      <c r="D2458" s="1" t="s">
        <v>133</v>
      </c>
      <c r="E2458">
        <v>2024</v>
      </c>
      <c r="F2458" s="1" t="s">
        <v>1668</v>
      </c>
      <c r="G2458" s="1" t="s">
        <v>1669</v>
      </c>
      <c r="H2458" s="1" t="s">
        <v>2174</v>
      </c>
      <c r="I2458" s="1" t="s">
        <v>3520</v>
      </c>
      <c r="J2458" s="1" t="s">
        <v>51</v>
      </c>
      <c r="K2458" s="3">
        <v>37.869999999999997</v>
      </c>
      <c r="L2458">
        <v>3</v>
      </c>
      <c r="M2458" s="3">
        <v>113.61</v>
      </c>
      <c r="N2458" s="1" t="s">
        <v>21</v>
      </c>
      <c r="O2458" s="1" t="s">
        <v>37</v>
      </c>
    </row>
    <row r="2459" spans="1:15" x14ac:dyDescent="0.3">
      <c r="A2459" s="1" t="s">
        <v>6073</v>
      </c>
      <c r="B2459" s="2">
        <v>45100</v>
      </c>
      <c r="C2459" s="1" t="s">
        <v>6668</v>
      </c>
      <c r="D2459" s="1" t="s">
        <v>24</v>
      </c>
      <c r="E2459">
        <v>2023</v>
      </c>
      <c r="F2459" s="1" t="s">
        <v>438</v>
      </c>
      <c r="G2459" s="1" t="s">
        <v>1790</v>
      </c>
      <c r="H2459" s="1" t="s">
        <v>2003</v>
      </c>
      <c r="I2459" s="1" t="s">
        <v>2194</v>
      </c>
      <c r="J2459" s="1" t="s">
        <v>87</v>
      </c>
      <c r="K2459" s="3">
        <v>37.229999999999997</v>
      </c>
      <c r="L2459">
        <v>2</v>
      </c>
      <c r="M2459" s="3">
        <v>74.459999999999994</v>
      </c>
      <c r="N2459" s="1" t="s">
        <v>6669</v>
      </c>
      <c r="O2459" s="1" t="s">
        <v>37</v>
      </c>
    </row>
    <row r="2460" spans="1:15" x14ac:dyDescent="0.3">
      <c r="A2460" s="1" t="s">
        <v>6074</v>
      </c>
      <c r="B2460" s="2">
        <v>45827</v>
      </c>
      <c r="C2460" s="1" t="s">
        <v>6672</v>
      </c>
      <c r="D2460" s="1" t="s">
        <v>24</v>
      </c>
      <c r="E2460">
        <v>2025</v>
      </c>
      <c r="F2460" s="1" t="s">
        <v>1452</v>
      </c>
      <c r="G2460" s="1" t="s">
        <v>1453</v>
      </c>
      <c r="H2460" s="1" t="s">
        <v>3138</v>
      </c>
      <c r="I2460" s="1" t="s">
        <v>3139</v>
      </c>
      <c r="J2460" s="1" t="s">
        <v>20</v>
      </c>
      <c r="K2460" s="3">
        <v>28.15</v>
      </c>
      <c r="L2460">
        <v>2</v>
      </c>
      <c r="M2460" s="3">
        <v>56.3</v>
      </c>
      <c r="N2460" s="1" t="s">
        <v>21</v>
      </c>
      <c r="O2460" s="1" t="s">
        <v>30</v>
      </c>
    </row>
    <row r="2461" spans="1:15" x14ac:dyDescent="0.3">
      <c r="A2461" s="1" t="s">
        <v>6075</v>
      </c>
      <c r="B2461" s="2">
        <v>45501</v>
      </c>
      <c r="C2461" s="1" t="s">
        <v>6666</v>
      </c>
      <c r="D2461" s="1" t="s">
        <v>32</v>
      </c>
      <c r="E2461">
        <v>2024</v>
      </c>
      <c r="F2461" s="1" t="s">
        <v>1914</v>
      </c>
      <c r="G2461" s="1" t="s">
        <v>1915</v>
      </c>
      <c r="H2461" s="1" t="s">
        <v>2900</v>
      </c>
      <c r="I2461" s="1" t="s">
        <v>6076</v>
      </c>
      <c r="J2461" s="1" t="s">
        <v>51</v>
      </c>
      <c r="K2461" s="3">
        <v>35.99</v>
      </c>
      <c r="L2461">
        <v>1</v>
      </c>
      <c r="M2461" s="3">
        <v>35.99</v>
      </c>
      <c r="N2461" s="1" t="s">
        <v>29</v>
      </c>
      <c r="O2461" s="1" t="s">
        <v>52</v>
      </c>
    </row>
    <row r="2462" spans="1:15" x14ac:dyDescent="0.3">
      <c r="A2462" s="1" t="s">
        <v>6077</v>
      </c>
      <c r="B2462" s="2">
        <v>45205</v>
      </c>
      <c r="C2462" s="1" t="s">
        <v>6668</v>
      </c>
      <c r="D2462" s="1" t="s">
        <v>133</v>
      </c>
      <c r="E2462">
        <v>2023</v>
      </c>
      <c r="F2462" s="1" t="s">
        <v>1508</v>
      </c>
      <c r="G2462" s="1" t="s">
        <v>1509</v>
      </c>
      <c r="H2462" s="1" t="s">
        <v>3834</v>
      </c>
      <c r="I2462" s="1" t="s">
        <v>3835</v>
      </c>
      <c r="J2462" s="1" t="s">
        <v>20</v>
      </c>
      <c r="K2462" s="3">
        <v>52.09</v>
      </c>
      <c r="L2462">
        <v>2</v>
      </c>
      <c r="M2462" s="3">
        <v>104.18</v>
      </c>
      <c r="N2462" s="1" t="s">
        <v>29</v>
      </c>
      <c r="O2462" s="1" t="s">
        <v>30</v>
      </c>
    </row>
    <row r="2463" spans="1:15" x14ac:dyDescent="0.3">
      <c r="A2463" s="1" t="s">
        <v>6078</v>
      </c>
      <c r="B2463" s="2">
        <v>45378</v>
      </c>
      <c r="C2463" s="1" t="s">
        <v>6670</v>
      </c>
      <c r="D2463" s="1" t="s">
        <v>15</v>
      </c>
      <c r="E2463">
        <v>2024</v>
      </c>
      <c r="F2463" s="1" t="s">
        <v>1500</v>
      </c>
      <c r="G2463" s="1" t="s">
        <v>1501</v>
      </c>
      <c r="H2463" s="1" t="s">
        <v>1518</v>
      </c>
      <c r="I2463" s="1" t="s">
        <v>1519</v>
      </c>
      <c r="J2463" s="1" t="s">
        <v>87</v>
      </c>
      <c r="K2463" s="3">
        <v>33.729999999999997</v>
      </c>
      <c r="L2463">
        <v>5</v>
      </c>
      <c r="M2463" s="3">
        <v>168.65</v>
      </c>
      <c r="N2463" s="1" t="s">
        <v>21</v>
      </c>
      <c r="O2463" s="1" t="s">
        <v>80</v>
      </c>
    </row>
    <row r="2464" spans="1:15" x14ac:dyDescent="0.3">
      <c r="A2464" s="1" t="s">
        <v>6079</v>
      </c>
      <c r="B2464" s="2">
        <v>45456</v>
      </c>
      <c r="C2464" s="1" t="s">
        <v>6672</v>
      </c>
      <c r="D2464" s="1" t="s">
        <v>24</v>
      </c>
      <c r="E2464">
        <v>2024</v>
      </c>
      <c r="F2464" s="1" t="s">
        <v>3712</v>
      </c>
      <c r="G2464" s="1" t="s">
        <v>6080</v>
      </c>
      <c r="H2464" s="1" t="s">
        <v>1108</v>
      </c>
      <c r="I2464" s="1" t="s">
        <v>1109</v>
      </c>
      <c r="J2464" s="1" t="s">
        <v>51</v>
      </c>
      <c r="K2464" s="3">
        <v>36.130000000000003</v>
      </c>
      <c r="L2464">
        <v>1</v>
      </c>
      <c r="M2464" s="3">
        <v>36.130000000000003</v>
      </c>
      <c r="N2464" s="1" t="s">
        <v>29</v>
      </c>
      <c r="O2464" s="1" t="s">
        <v>37</v>
      </c>
    </row>
    <row r="2465" spans="1:15" x14ac:dyDescent="0.3">
      <c r="A2465" s="1" t="s">
        <v>6081</v>
      </c>
      <c r="B2465" s="2">
        <v>45099</v>
      </c>
      <c r="C2465" s="1" t="s">
        <v>6672</v>
      </c>
      <c r="D2465" s="1" t="s">
        <v>24</v>
      </c>
      <c r="E2465">
        <v>2023</v>
      </c>
      <c r="F2465" s="1" t="s">
        <v>631</v>
      </c>
      <c r="G2465" s="1" t="s">
        <v>632</v>
      </c>
      <c r="H2465" s="1" t="s">
        <v>1462</v>
      </c>
      <c r="I2465" s="1" t="s">
        <v>1728</v>
      </c>
      <c r="J2465" s="1" t="s">
        <v>20</v>
      </c>
      <c r="K2465" s="3">
        <v>36.54</v>
      </c>
      <c r="L2465">
        <v>2</v>
      </c>
      <c r="M2465" s="3">
        <v>73.08</v>
      </c>
      <c r="N2465" s="1" t="s">
        <v>6669</v>
      </c>
      <c r="O2465" s="1" t="s">
        <v>37</v>
      </c>
    </row>
    <row r="2466" spans="1:15" x14ac:dyDescent="0.3">
      <c r="A2466" s="1" t="s">
        <v>6082</v>
      </c>
      <c r="B2466" s="2">
        <v>45019</v>
      </c>
      <c r="C2466" s="1" t="s">
        <v>6667</v>
      </c>
      <c r="D2466" s="1" t="s">
        <v>82</v>
      </c>
      <c r="E2466">
        <v>2023</v>
      </c>
      <c r="F2466" s="1" t="s">
        <v>2259</v>
      </c>
      <c r="G2466" s="1" t="s">
        <v>2260</v>
      </c>
      <c r="H2466" s="1" t="s">
        <v>950</v>
      </c>
      <c r="I2466" s="1" t="s">
        <v>4931</v>
      </c>
      <c r="J2466" s="1" t="s">
        <v>20</v>
      </c>
      <c r="K2466" s="3">
        <v>27.24</v>
      </c>
      <c r="L2466">
        <v>1</v>
      </c>
      <c r="M2466" s="3">
        <v>27.24</v>
      </c>
      <c r="N2466" s="1" t="s">
        <v>6669</v>
      </c>
      <c r="O2466" s="1" t="s">
        <v>22</v>
      </c>
    </row>
    <row r="2467" spans="1:15" x14ac:dyDescent="0.3">
      <c r="A2467" s="1" t="s">
        <v>6083</v>
      </c>
      <c r="B2467" s="2">
        <v>44940</v>
      </c>
      <c r="C2467" s="1" t="s">
        <v>6673</v>
      </c>
      <c r="D2467" s="1" t="s">
        <v>210</v>
      </c>
      <c r="E2467">
        <v>2023</v>
      </c>
      <c r="F2467" s="1" t="s">
        <v>3395</v>
      </c>
      <c r="G2467" s="1" t="s">
        <v>3730</v>
      </c>
      <c r="H2467" s="1" t="s">
        <v>6084</v>
      </c>
      <c r="I2467" s="1" t="s">
        <v>6085</v>
      </c>
      <c r="J2467" s="1" t="s">
        <v>51</v>
      </c>
      <c r="K2467" s="3">
        <v>19.89</v>
      </c>
      <c r="L2467">
        <v>3</v>
      </c>
      <c r="M2467" s="3">
        <v>59.67</v>
      </c>
      <c r="N2467" s="1" t="s">
        <v>88</v>
      </c>
      <c r="O2467" s="1" t="s">
        <v>193</v>
      </c>
    </row>
    <row r="2468" spans="1:15" x14ac:dyDescent="0.3">
      <c r="A2468" s="1" t="s">
        <v>6086</v>
      </c>
      <c r="B2468" s="2">
        <v>45562</v>
      </c>
      <c r="C2468" s="1" t="s">
        <v>6668</v>
      </c>
      <c r="D2468" s="1" t="s">
        <v>60</v>
      </c>
      <c r="E2468">
        <v>2024</v>
      </c>
      <c r="F2468" s="1" t="s">
        <v>4823</v>
      </c>
      <c r="G2468" s="1" t="s">
        <v>4824</v>
      </c>
      <c r="H2468" s="1" t="s">
        <v>1713</v>
      </c>
      <c r="I2468" s="1" t="s">
        <v>1714</v>
      </c>
      <c r="J2468" s="1" t="s">
        <v>70</v>
      </c>
      <c r="K2468" s="3">
        <v>22.65</v>
      </c>
      <c r="L2468">
        <v>3</v>
      </c>
      <c r="M2468" s="3">
        <v>67.95</v>
      </c>
      <c r="N2468" s="1" t="s">
        <v>21</v>
      </c>
      <c r="O2468" s="1" t="s">
        <v>44</v>
      </c>
    </row>
    <row r="2469" spans="1:15" x14ac:dyDescent="0.3">
      <c r="A2469" s="1" t="s">
        <v>6087</v>
      </c>
      <c r="B2469" s="2">
        <v>45116</v>
      </c>
      <c r="C2469" s="1" t="s">
        <v>6666</v>
      </c>
      <c r="D2469" s="1" t="s">
        <v>32</v>
      </c>
      <c r="E2469">
        <v>2023</v>
      </c>
      <c r="F2469" s="1" t="s">
        <v>1914</v>
      </c>
      <c r="G2469" s="1" t="s">
        <v>3141</v>
      </c>
      <c r="H2469" s="1" t="s">
        <v>623</v>
      </c>
      <c r="I2469" s="1" t="s">
        <v>2232</v>
      </c>
      <c r="J2469" s="1" t="s">
        <v>70</v>
      </c>
      <c r="K2469" s="3">
        <v>9.7200000000000006</v>
      </c>
      <c r="L2469">
        <v>4</v>
      </c>
      <c r="M2469" s="3">
        <v>38.880000000000003</v>
      </c>
      <c r="N2469" s="1" t="s">
        <v>6669</v>
      </c>
      <c r="O2469" s="1" t="s">
        <v>193</v>
      </c>
    </row>
    <row r="2470" spans="1:15" x14ac:dyDescent="0.3">
      <c r="A2470" s="1" t="s">
        <v>6088</v>
      </c>
      <c r="B2470" s="2">
        <v>45287</v>
      </c>
      <c r="C2470" s="1" t="s">
        <v>6670</v>
      </c>
      <c r="D2470" s="1" t="s">
        <v>107</v>
      </c>
      <c r="E2470">
        <v>2023</v>
      </c>
      <c r="F2470" s="1" t="s">
        <v>33</v>
      </c>
      <c r="G2470" s="1" t="s">
        <v>34</v>
      </c>
      <c r="H2470" s="1" t="s">
        <v>3933</v>
      </c>
      <c r="I2470" s="1" t="s">
        <v>3934</v>
      </c>
      <c r="J2470" s="1" t="s">
        <v>20</v>
      </c>
      <c r="K2470" s="3">
        <v>42.35</v>
      </c>
      <c r="L2470">
        <v>1</v>
      </c>
      <c r="M2470" s="3">
        <v>42.35</v>
      </c>
      <c r="N2470" s="1" t="s">
        <v>21</v>
      </c>
      <c r="O2470" s="1" t="s">
        <v>95</v>
      </c>
    </row>
    <row r="2471" spans="1:15" x14ac:dyDescent="0.3">
      <c r="A2471" s="1" t="s">
        <v>6089</v>
      </c>
      <c r="B2471" s="2">
        <v>45264</v>
      </c>
      <c r="C2471" s="1" t="s">
        <v>6667</v>
      </c>
      <c r="D2471" s="1" t="s">
        <v>107</v>
      </c>
      <c r="E2471">
        <v>2023</v>
      </c>
      <c r="F2471" s="1" t="s">
        <v>1304</v>
      </c>
      <c r="G2471" s="1" t="s">
        <v>5488</v>
      </c>
      <c r="H2471" s="1" t="s">
        <v>2053</v>
      </c>
      <c r="I2471" s="1" t="s">
        <v>5986</v>
      </c>
      <c r="J2471" s="1" t="s">
        <v>20</v>
      </c>
      <c r="K2471" s="3">
        <v>12.85</v>
      </c>
      <c r="L2471">
        <v>4</v>
      </c>
      <c r="M2471" s="3">
        <v>51.4</v>
      </c>
      <c r="N2471" s="1" t="s">
        <v>6669</v>
      </c>
      <c r="O2471" s="1" t="s">
        <v>30</v>
      </c>
    </row>
    <row r="2472" spans="1:15" x14ac:dyDescent="0.3">
      <c r="A2472" s="1" t="s">
        <v>6090</v>
      </c>
      <c r="B2472" s="2">
        <v>45534</v>
      </c>
      <c r="C2472" s="1" t="s">
        <v>6668</v>
      </c>
      <c r="D2472" s="1" t="s">
        <v>90</v>
      </c>
      <c r="E2472">
        <v>2024</v>
      </c>
      <c r="F2472" s="1" t="s">
        <v>1633</v>
      </c>
      <c r="G2472" s="1" t="s">
        <v>1634</v>
      </c>
      <c r="H2472" s="1" t="s">
        <v>6091</v>
      </c>
      <c r="I2472" s="1" t="s">
        <v>6092</v>
      </c>
      <c r="J2472" s="1" t="s">
        <v>51</v>
      </c>
      <c r="K2472" s="3">
        <v>6.86</v>
      </c>
      <c r="L2472">
        <v>1</v>
      </c>
      <c r="M2472" s="3">
        <v>6.86</v>
      </c>
      <c r="N2472" s="1" t="s">
        <v>21</v>
      </c>
      <c r="O2472" s="1" t="s">
        <v>44</v>
      </c>
    </row>
    <row r="2473" spans="1:15" x14ac:dyDescent="0.3">
      <c r="A2473" s="1" t="s">
        <v>6093</v>
      </c>
      <c r="B2473" s="2">
        <v>45116</v>
      </c>
      <c r="C2473" s="1" t="s">
        <v>6666</v>
      </c>
      <c r="D2473" s="1" t="s">
        <v>32</v>
      </c>
      <c r="E2473">
        <v>2023</v>
      </c>
      <c r="F2473" s="1" t="s">
        <v>2799</v>
      </c>
      <c r="G2473" s="1" t="s">
        <v>5304</v>
      </c>
      <c r="H2473" s="1" t="s">
        <v>2779</v>
      </c>
      <c r="I2473" s="1" t="s">
        <v>3514</v>
      </c>
      <c r="J2473" s="1" t="s">
        <v>20</v>
      </c>
      <c r="K2473" s="3">
        <v>15.49</v>
      </c>
      <c r="L2473">
        <v>5</v>
      </c>
      <c r="M2473" s="3">
        <v>77.45</v>
      </c>
      <c r="N2473" s="1" t="s">
        <v>88</v>
      </c>
      <c r="O2473" s="1" t="s">
        <v>22</v>
      </c>
    </row>
    <row r="2474" spans="1:15" x14ac:dyDescent="0.3">
      <c r="A2474" s="1" t="s">
        <v>6094</v>
      </c>
      <c r="B2474" s="2">
        <v>45392</v>
      </c>
      <c r="C2474" s="1" t="s">
        <v>6670</v>
      </c>
      <c r="D2474" s="1" t="s">
        <v>82</v>
      </c>
      <c r="E2474">
        <v>2024</v>
      </c>
      <c r="F2474" s="1" t="s">
        <v>1043</v>
      </c>
      <c r="G2474" s="1" t="s">
        <v>1612</v>
      </c>
      <c r="H2474" s="1" t="s">
        <v>1210</v>
      </c>
      <c r="I2474" s="1" t="s">
        <v>1211</v>
      </c>
      <c r="J2474" s="1" t="s">
        <v>20</v>
      </c>
      <c r="K2474" s="3">
        <v>6.64</v>
      </c>
      <c r="L2474">
        <v>3</v>
      </c>
      <c r="M2474" s="3">
        <v>19.920000000000002</v>
      </c>
      <c r="N2474" s="1" t="s">
        <v>21</v>
      </c>
      <c r="O2474" s="1" t="s">
        <v>30</v>
      </c>
    </row>
    <row r="2475" spans="1:15" x14ac:dyDescent="0.3">
      <c r="A2475" s="1" t="s">
        <v>6095</v>
      </c>
      <c r="B2475" s="2">
        <v>45112</v>
      </c>
      <c r="C2475" s="1" t="s">
        <v>6670</v>
      </c>
      <c r="D2475" s="1" t="s">
        <v>32</v>
      </c>
      <c r="E2475">
        <v>2023</v>
      </c>
      <c r="F2475" s="1" t="s">
        <v>118</v>
      </c>
      <c r="G2475" s="1" t="s">
        <v>805</v>
      </c>
      <c r="H2475" s="1" t="s">
        <v>950</v>
      </c>
      <c r="I2475" s="1" t="s">
        <v>3875</v>
      </c>
      <c r="J2475" s="1" t="s">
        <v>87</v>
      </c>
      <c r="K2475" s="3">
        <v>23.8</v>
      </c>
      <c r="L2475">
        <v>4</v>
      </c>
      <c r="M2475" s="3">
        <v>95.2</v>
      </c>
      <c r="N2475" s="1" t="s">
        <v>6669</v>
      </c>
      <c r="O2475" s="1" t="s">
        <v>37</v>
      </c>
    </row>
    <row r="2476" spans="1:15" x14ac:dyDescent="0.3">
      <c r="A2476" s="1" t="s">
        <v>6096</v>
      </c>
      <c r="B2476" s="2">
        <v>45687</v>
      </c>
      <c r="C2476" s="1" t="s">
        <v>6672</v>
      </c>
      <c r="D2476" s="1" t="s">
        <v>210</v>
      </c>
      <c r="E2476">
        <v>2025</v>
      </c>
      <c r="F2476" s="1" t="s">
        <v>4567</v>
      </c>
      <c r="G2476" s="1" t="s">
        <v>4568</v>
      </c>
      <c r="H2476" s="1" t="s">
        <v>692</v>
      </c>
      <c r="I2476" s="1" t="s">
        <v>4078</v>
      </c>
      <c r="J2476" s="1" t="s">
        <v>87</v>
      </c>
      <c r="K2476" s="3">
        <v>40.549999999999997</v>
      </c>
      <c r="L2476">
        <v>2</v>
      </c>
      <c r="M2476" s="3">
        <v>81.099999999999994</v>
      </c>
      <c r="N2476" s="1" t="s">
        <v>29</v>
      </c>
      <c r="O2476" s="1" t="s">
        <v>22</v>
      </c>
    </row>
    <row r="2477" spans="1:15" x14ac:dyDescent="0.3">
      <c r="A2477" s="1" t="s">
        <v>6097</v>
      </c>
      <c r="B2477" s="2">
        <v>45072</v>
      </c>
      <c r="C2477" s="1" t="s">
        <v>6668</v>
      </c>
      <c r="D2477" s="1" t="s">
        <v>46</v>
      </c>
      <c r="E2477">
        <v>2023</v>
      </c>
      <c r="F2477" s="1" t="s">
        <v>2507</v>
      </c>
      <c r="G2477" s="1" t="s">
        <v>2508</v>
      </c>
      <c r="H2477" s="1" t="s">
        <v>136</v>
      </c>
      <c r="I2477" s="1" t="s">
        <v>4426</v>
      </c>
      <c r="J2477" s="1" t="s">
        <v>70</v>
      </c>
      <c r="K2477" s="3">
        <v>51.14</v>
      </c>
      <c r="L2477">
        <v>3</v>
      </c>
      <c r="M2477" s="3">
        <v>153.41999999999999</v>
      </c>
      <c r="N2477" s="1" t="s">
        <v>6669</v>
      </c>
      <c r="O2477" s="1" t="s">
        <v>37</v>
      </c>
    </row>
    <row r="2478" spans="1:15" x14ac:dyDescent="0.3">
      <c r="A2478" s="1" t="s">
        <v>6098</v>
      </c>
      <c r="B2478" s="2">
        <v>45604</v>
      </c>
      <c r="C2478" s="1" t="s">
        <v>6668</v>
      </c>
      <c r="D2478" s="1" t="s">
        <v>54</v>
      </c>
      <c r="E2478">
        <v>2024</v>
      </c>
      <c r="F2478" s="1" t="s">
        <v>5537</v>
      </c>
      <c r="G2478" s="1" t="s">
        <v>5538</v>
      </c>
      <c r="H2478" s="1" t="s">
        <v>4153</v>
      </c>
      <c r="I2478" s="1" t="s">
        <v>4154</v>
      </c>
      <c r="J2478" s="1" t="s">
        <v>20</v>
      </c>
      <c r="K2478" s="3">
        <v>42.39</v>
      </c>
      <c r="L2478">
        <v>1</v>
      </c>
      <c r="M2478" s="3">
        <v>42.39</v>
      </c>
      <c r="N2478" s="1" t="s">
        <v>21</v>
      </c>
      <c r="O2478" s="1" t="s">
        <v>52</v>
      </c>
    </row>
    <row r="2479" spans="1:15" x14ac:dyDescent="0.3">
      <c r="A2479" s="1" t="s">
        <v>6099</v>
      </c>
      <c r="B2479" s="2">
        <v>45492</v>
      </c>
      <c r="C2479" s="1" t="s">
        <v>6668</v>
      </c>
      <c r="D2479" s="1" t="s">
        <v>32</v>
      </c>
      <c r="E2479">
        <v>2024</v>
      </c>
      <c r="F2479" s="1" t="s">
        <v>2661</v>
      </c>
      <c r="G2479" s="1" t="s">
        <v>3877</v>
      </c>
      <c r="H2479" s="1" t="s">
        <v>3149</v>
      </c>
      <c r="I2479" s="1" t="s">
        <v>4228</v>
      </c>
      <c r="J2479" s="1" t="s">
        <v>51</v>
      </c>
      <c r="K2479" s="3">
        <v>15.09</v>
      </c>
      <c r="L2479">
        <v>2</v>
      </c>
      <c r="M2479" s="3">
        <v>30.18</v>
      </c>
      <c r="N2479" s="1" t="s">
        <v>29</v>
      </c>
      <c r="O2479" s="1" t="s">
        <v>30</v>
      </c>
    </row>
    <row r="2480" spans="1:15" x14ac:dyDescent="0.3">
      <c r="A2480" s="1" t="s">
        <v>6100</v>
      </c>
      <c r="B2480" s="2">
        <v>44927</v>
      </c>
      <c r="C2480" s="1" t="s">
        <v>6666</v>
      </c>
      <c r="D2480" s="1" t="s">
        <v>210</v>
      </c>
      <c r="E2480">
        <v>2023</v>
      </c>
      <c r="F2480" s="1" t="s">
        <v>794</v>
      </c>
      <c r="G2480" s="1" t="s">
        <v>2578</v>
      </c>
      <c r="H2480" s="1" t="s">
        <v>4346</v>
      </c>
      <c r="I2480" s="1" t="s">
        <v>4347</v>
      </c>
      <c r="J2480" s="1" t="s">
        <v>70</v>
      </c>
      <c r="K2480" s="3">
        <v>13.31</v>
      </c>
      <c r="L2480">
        <v>1</v>
      </c>
      <c r="M2480" s="3">
        <v>13.31</v>
      </c>
      <c r="N2480" s="1" t="s">
        <v>6669</v>
      </c>
      <c r="O2480" s="1" t="s">
        <v>22</v>
      </c>
    </row>
    <row r="2481" spans="1:15" x14ac:dyDescent="0.3">
      <c r="A2481" s="1" t="s">
        <v>6101</v>
      </c>
      <c r="B2481" s="2">
        <v>45548</v>
      </c>
      <c r="C2481" s="1" t="s">
        <v>6668</v>
      </c>
      <c r="D2481" s="1" t="s">
        <v>60</v>
      </c>
      <c r="E2481">
        <v>2024</v>
      </c>
      <c r="F2481" s="1" t="s">
        <v>2136</v>
      </c>
      <c r="G2481" s="1" t="s">
        <v>2137</v>
      </c>
      <c r="H2481" s="1" t="s">
        <v>1613</v>
      </c>
      <c r="I2481" s="1" t="s">
        <v>1614</v>
      </c>
      <c r="J2481" s="1" t="s">
        <v>20</v>
      </c>
      <c r="K2481" s="3">
        <v>38.71</v>
      </c>
      <c r="L2481">
        <v>5</v>
      </c>
      <c r="M2481" s="3">
        <v>193.55</v>
      </c>
      <c r="N2481" s="1" t="s">
        <v>29</v>
      </c>
      <c r="O2481" s="1" t="s">
        <v>22</v>
      </c>
    </row>
    <row r="2482" spans="1:15" x14ac:dyDescent="0.3">
      <c r="A2482" s="1" t="s">
        <v>6102</v>
      </c>
      <c r="B2482" s="2">
        <v>45494</v>
      </c>
      <c r="C2482" s="1" t="s">
        <v>6666</v>
      </c>
      <c r="D2482" s="1" t="s">
        <v>32</v>
      </c>
      <c r="E2482">
        <v>2024</v>
      </c>
      <c r="F2482" s="1" t="s">
        <v>1002</v>
      </c>
      <c r="G2482" s="1" t="s">
        <v>1003</v>
      </c>
      <c r="H2482" s="1" t="s">
        <v>4726</v>
      </c>
      <c r="I2482" s="1" t="s">
        <v>4727</v>
      </c>
      <c r="J2482" s="1" t="s">
        <v>20</v>
      </c>
      <c r="K2482" s="3">
        <v>13.89</v>
      </c>
      <c r="L2482">
        <v>1</v>
      </c>
      <c r="M2482" s="3">
        <v>13.89</v>
      </c>
      <c r="N2482" s="1" t="s">
        <v>6669</v>
      </c>
      <c r="O2482" s="1" t="s">
        <v>37</v>
      </c>
    </row>
    <row r="2483" spans="1:15" x14ac:dyDescent="0.3">
      <c r="A2483" s="1" t="s">
        <v>6103</v>
      </c>
      <c r="B2483" s="2">
        <v>45534</v>
      </c>
      <c r="C2483" s="1" t="s">
        <v>6668</v>
      </c>
      <c r="D2483" s="1" t="s">
        <v>90</v>
      </c>
      <c r="E2483">
        <v>2024</v>
      </c>
      <c r="F2483" s="1" t="s">
        <v>6104</v>
      </c>
      <c r="G2483" s="1" t="s">
        <v>6105</v>
      </c>
      <c r="H2483" s="1" t="s">
        <v>3221</v>
      </c>
      <c r="I2483" s="1" t="s">
        <v>5550</v>
      </c>
      <c r="J2483" s="1" t="s">
        <v>70</v>
      </c>
      <c r="K2483" s="3">
        <v>17.18</v>
      </c>
      <c r="L2483">
        <v>3</v>
      </c>
      <c r="M2483" s="3">
        <v>51.54</v>
      </c>
      <c r="N2483" s="1" t="s">
        <v>21</v>
      </c>
      <c r="O2483" s="1" t="s">
        <v>52</v>
      </c>
    </row>
    <row r="2484" spans="1:15" x14ac:dyDescent="0.3">
      <c r="A2484" s="1" t="s">
        <v>6106</v>
      </c>
      <c r="B2484" s="2">
        <v>45889</v>
      </c>
      <c r="C2484" s="1" t="s">
        <v>6670</v>
      </c>
      <c r="D2484" s="1" t="s">
        <v>90</v>
      </c>
      <c r="E2484">
        <v>2025</v>
      </c>
      <c r="F2484" s="1" t="s">
        <v>596</v>
      </c>
      <c r="G2484" s="1" t="s">
        <v>597</v>
      </c>
      <c r="H2484" s="1" t="s">
        <v>4224</v>
      </c>
      <c r="I2484" s="1" t="s">
        <v>4225</v>
      </c>
      <c r="J2484" s="1" t="s">
        <v>70</v>
      </c>
      <c r="K2484" s="3">
        <v>24.78</v>
      </c>
      <c r="L2484">
        <v>4</v>
      </c>
      <c r="M2484" s="3">
        <v>99.12</v>
      </c>
      <c r="N2484" s="1" t="s">
        <v>21</v>
      </c>
      <c r="O2484" s="1" t="s">
        <v>37</v>
      </c>
    </row>
    <row r="2485" spans="1:15" x14ac:dyDescent="0.3">
      <c r="A2485" s="1" t="s">
        <v>6107</v>
      </c>
      <c r="B2485" s="2">
        <v>45489</v>
      </c>
      <c r="C2485" s="1" t="s">
        <v>6671</v>
      </c>
      <c r="D2485" s="1" t="s">
        <v>32</v>
      </c>
      <c r="E2485">
        <v>2024</v>
      </c>
      <c r="F2485" s="1" t="s">
        <v>226</v>
      </c>
      <c r="G2485" s="1" t="s">
        <v>227</v>
      </c>
      <c r="H2485" s="1" t="s">
        <v>3747</v>
      </c>
      <c r="I2485" s="1" t="s">
        <v>4959</v>
      </c>
      <c r="J2485" s="1" t="s">
        <v>70</v>
      </c>
      <c r="K2485" s="3">
        <v>32.29</v>
      </c>
      <c r="L2485">
        <v>3</v>
      </c>
      <c r="M2485" s="3">
        <v>96.87</v>
      </c>
      <c r="N2485" s="1" t="s">
        <v>21</v>
      </c>
      <c r="O2485" s="1" t="s">
        <v>37</v>
      </c>
    </row>
    <row r="2486" spans="1:15" x14ac:dyDescent="0.3">
      <c r="A2486" s="1" t="s">
        <v>6108</v>
      </c>
      <c r="B2486" s="2">
        <v>45553</v>
      </c>
      <c r="C2486" s="1" t="s">
        <v>6670</v>
      </c>
      <c r="D2486" s="1" t="s">
        <v>60</v>
      </c>
      <c r="E2486">
        <v>2024</v>
      </c>
      <c r="F2486" s="1" t="s">
        <v>2542</v>
      </c>
      <c r="G2486" s="1" t="s">
        <v>2543</v>
      </c>
      <c r="H2486" s="1" t="s">
        <v>2779</v>
      </c>
      <c r="I2486" s="1" t="s">
        <v>2780</v>
      </c>
      <c r="J2486" s="1" t="s">
        <v>87</v>
      </c>
      <c r="K2486" s="3">
        <v>34.979999999999997</v>
      </c>
      <c r="L2486">
        <v>5</v>
      </c>
      <c r="M2486" s="3">
        <v>174.9</v>
      </c>
      <c r="N2486" s="1" t="s">
        <v>6669</v>
      </c>
      <c r="O2486" s="1" t="s">
        <v>22</v>
      </c>
    </row>
    <row r="2487" spans="1:15" x14ac:dyDescent="0.3">
      <c r="A2487" s="1" t="s">
        <v>6109</v>
      </c>
      <c r="B2487" s="2">
        <v>45235</v>
      </c>
      <c r="C2487" s="1" t="s">
        <v>6666</v>
      </c>
      <c r="D2487" s="1" t="s">
        <v>54</v>
      </c>
      <c r="E2487">
        <v>2023</v>
      </c>
      <c r="F2487" s="1" t="s">
        <v>378</v>
      </c>
      <c r="G2487" s="1" t="s">
        <v>379</v>
      </c>
      <c r="H2487" s="1" t="s">
        <v>1557</v>
      </c>
      <c r="I2487" s="1" t="s">
        <v>3500</v>
      </c>
      <c r="J2487" s="1" t="s">
        <v>20</v>
      </c>
      <c r="K2487" s="3">
        <v>5.12</v>
      </c>
      <c r="L2487">
        <v>3</v>
      </c>
      <c r="M2487" s="3">
        <v>15.36</v>
      </c>
      <c r="N2487" s="1" t="s">
        <v>21</v>
      </c>
      <c r="O2487" s="1" t="s">
        <v>37</v>
      </c>
    </row>
    <row r="2488" spans="1:15" x14ac:dyDescent="0.3">
      <c r="A2488" s="1" t="s">
        <v>6110</v>
      </c>
      <c r="B2488" s="2">
        <v>45170</v>
      </c>
      <c r="C2488" s="1" t="s">
        <v>6668</v>
      </c>
      <c r="D2488" s="1" t="s">
        <v>60</v>
      </c>
      <c r="E2488">
        <v>2023</v>
      </c>
      <c r="F2488" s="1" t="s">
        <v>1413</v>
      </c>
      <c r="G2488" s="1" t="s">
        <v>6111</v>
      </c>
      <c r="H2488" s="1" t="s">
        <v>5229</v>
      </c>
      <c r="I2488" s="1" t="s">
        <v>5230</v>
      </c>
      <c r="J2488" s="1" t="s">
        <v>51</v>
      </c>
      <c r="K2488" s="3">
        <v>49.05</v>
      </c>
      <c r="L2488">
        <v>4</v>
      </c>
      <c r="M2488" s="3">
        <v>196.2</v>
      </c>
      <c r="N2488" s="1" t="s">
        <v>29</v>
      </c>
      <c r="O2488" s="1" t="s">
        <v>37</v>
      </c>
    </row>
    <row r="2489" spans="1:15" x14ac:dyDescent="0.3">
      <c r="A2489" s="1" t="s">
        <v>6112</v>
      </c>
      <c r="B2489" s="2">
        <v>45606</v>
      </c>
      <c r="C2489" s="1" t="s">
        <v>6666</v>
      </c>
      <c r="D2489" s="1" t="s">
        <v>54</v>
      </c>
      <c r="E2489">
        <v>2024</v>
      </c>
      <c r="F2489" s="1" t="s">
        <v>5375</v>
      </c>
      <c r="G2489" s="1" t="s">
        <v>5376</v>
      </c>
      <c r="H2489" s="1" t="s">
        <v>2493</v>
      </c>
      <c r="I2489" s="1" t="s">
        <v>5492</v>
      </c>
      <c r="J2489" s="1" t="s">
        <v>20</v>
      </c>
      <c r="K2489" s="3">
        <v>22.52</v>
      </c>
      <c r="L2489">
        <v>5</v>
      </c>
      <c r="M2489" s="3">
        <v>112.6</v>
      </c>
      <c r="N2489" s="1" t="s">
        <v>29</v>
      </c>
      <c r="O2489" s="1" t="s">
        <v>22</v>
      </c>
    </row>
    <row r="2490" spans="1:15" x14ac:dyDescent="0.3">
      <c r="A2490" s="1" t="s">
        <v>6113</v>
      </c>
      <c r="B2490" s="2">
        <v>45154</v>
      </c>
      <c r="C2490" s="1" t="s">
        <v>6670</v>
      </c>
      <c r="D2490" s="1" t="s">
        <v>90</v>
      </c>
      <c r="E2490">
        <v>2023</v>
      </c>
      <c r="F2490" s="1" t="s">
        <v>2192</v>
      </c>
      <c r="G2490" s="1" t="s">
        <v>2193</v>
      </c>
      <c r="H2490" s="1" t="s">
        <v>197</v>
      </c>
      <c r="I2490" s="1" t="s">
        <v>875</v>
      </c>
      <c r="J2490" s="1" t="s">
        <v>70</v>
      </c>
      <c r="K2490" s="3">
        <v>40.1</v>
      </c>
      <c r="L2490">
        <v>3</v>
      </c>
      <c r="M2490" s="3">
        <v>120.3</v>
      </c>
      <c r="N2490" s="1" t="s">
        <v>21</v>
      </c>
      <c r="O2490" s="1" t="s">
        <v>80</v>
      </c>
    </row>
    <row r="2491" spans="1:15" x14ac:dyDescent="0.3">
      <c r="A2491" s="1" t="s">
        <v>6114</v>
      </c>
      <c r="B2491" s="2">
        <v>45246</v>
      </c>
      <c r="C2491" s="1" t="s">
        <v>6672</v>
      </c>
      <c r="D2491" s="1" t="s">
        <v>54</v>
      </c>
      <c r="E2491">
        <v>2023</v>
      </c>
      <c r="F2491" s="1" t="s">
        <v>1524</v>
      </c>
      <c r="G2491" s="1" t="s">
        <v>1525</v>
      </c>
      <c r="H2491" s="1" t="s">
        <v>4266</v>
      </c>
      <c r="I2491" s="1" t="s">
        <v>4349</v>
      </c>
      <c r="J2491" s="1" t="s">
        <v>87</v>
      </c>
      <c r="K2491" s="3">
        <v>7.32</v>
      </c>
      <c r="L2491">
        <v>3</v>
      </c>
      <c r="M2491" s="3">
        <v>21.96</v>
      </c>
      <c r="N2491" s="1" t="s">
        <v>88</v>
      </c>
      <c r="O2491" s="1" t="s">
        <v>44</v>
      </c>
    </row>
    <row r="2492" spans="1:15" x14ac:dyDescent="0.3">
      <c r="A2492" s="1" t="s">
        <v>6115</v>
      </c>
      <c r="B2492" s="2">
        <v>44970</v>
      </c>
      <c r="C2492" s="1" t="s">
        <v>6667</v>
      </c>
      <c r="D2492" s="1" t="s">
        <v>39</v>
      </c>
      <c r="E2492">
        <v>2023</v>
      </c>
      <c r="F2492" s="1" t="s">
        <v>300</v>
      </c>
      <c r="G2492" s="1" t="s">
        <v>301</v>
      </c>
      <c r="H2492" s="1" t="s">
        <v>2287</v>
      </c>
      <c r="I2492" s="1" t="s">
        <v>2288</v>
      </c>
      <c r="J2492" s="1" t="s">
        <v>51</v>
      </c>
      <c r="K2492" s="3">
        <v>47.95</v>
      </c>
      <c r="L2492">
        <v>1</v>
      </c>
      <c r="M2492" s="3">
        <v>47.95</v>
      </c>
      <c r="N2492" s="1" t="s">
        <v>6669</v>
      </c>
      <c r="O2492" s="1" t="s">
        <v>52</v>
      </c>
    </row>
    <row r="2493" spans="1:15" x14ac:dyDescent="0.3">
      <c r="A2493" s="1" t="s">
        <v>6116</v>
      </c>
      <c r="B2493" s="2">
        <v>45083</v>
      </c>
      <c r="C2493" s="1" t="s">
        <v>6671</v>
      </c>
      <c r="D2493" s="1" t="s">
        <v>24</v>
      </c>
      <c r="E2493">
        <v>2023</v>
      </c>
      <c r="F2493" s="1" t="s">
        <v>6117</v>
      </c>
      <c r="G2493" s="1" t="s">
        <v>6118</v>
      </c>
      <c r="H2493" s="1" t="s">
        <v>2106</v>
      </c>
      <c r="I2493" s="1" t="s">
        <v>2107</v>
      </c>
      <c r="J2493" s="1" t="s">
        <v>70</v>
      </c>
      <c r="K2493" s="3">
        <v>6.62</v>
      </c>
      <c r="L2493">
        <v>1</v>
      </c>
      <c r="M2493" s="3">
        <v>6.62</v>
      </c>
      <c r="N2493" s="1" t="s">
        <v>21</v>
      </c>
      <c r="O2493" s="1" t="s">
        <v>22</v>
      </c>
    </row>
    <row r="2494" spans="1:15" x14ac:dyDescent="0.3">
      <c r="A2494" s="1" t="s">
        <v>6119</v>
      </c>
      <c r="B2494" s="2">
        <v>45514</v>
      </c>
      <c r="C2494" s="1" t="s">
        <v>6673</v>
      </c>
      <c r="D2494" s="1" t="s">
        <v>90</v>
      </c>
      <c r="E2494">
        <v>2024</v>
      </c>
      <c r="F2494" s="1" t="s">
        <v>1058</v>
      </c>
      <c r="G2494" s="1" t="s">
        <v>2843</v>
      </c>
      <c r="H2494" s="1" t="s">
        <v>450</v>
      </c>
      <c r="I2494" s="1" t="s">
        <v>451</v>
      </c>
      <c r="J2494" s="1" t="s">
        <v>70</v>
      </c>
      <c r="K2494" s="3">
        <v>18.510000000000002</v>
      </c>
      <c r="L2494">
        <v>1</v>
      </c>
      <c r="M2494" s="3">
        <v>18.510000000000002</v>
      </c>
      <c r="N2494" s="1" t="s">
        <v>21</v>
      </c>
      <c r="O2494" s="1" t="s">
        <v>80</v>
      </c>
    </row>
    <row r="2495" spans="1:15" x14ac:dyDescent="0.3">
      <c r="A2495" s="1" t="s">
        <v>6120</v>
      </c>
      <c r="B2495" s="2">
        <v>45346</v>
      </c>
      <c r="C2495" s="1" t="s">
        <v>6673</v>
      </c>
      <c r="D2495" s="1" t="s">
        <v>39</v>
      </c>
      <c r="E2495">
        <v>2024</v>
      </c>
      <c r="F2495" s="1" t="s">
        <v>1235</v>
      </c>
      <c r="G2495" s="1" t="s">
        <v>5348</v>
      </c>
      <c r="H2495" s="1" t="s">
        <v>1974</v>
      </c>
      <c r="I2495" s="1" t="s">
        <v>6121</v>
      </c>
      <c r="J2495" s="1" t="s">
        <v>70</v>
      </c>
      <c r="K2495" s="3">
        <v>8.77</v>
      </c>
      <c r="L2495">
        <v>4</v>
      </c>
      <c r="M2495" s="3">
        <v>35.08</v>
      </c>
      <c r="N2495" s="1" t="s">
        <v>21</v>
      </c>
      <c r="O2495" s="1" t="s">
        <v>44</v>
      </c>
    </row>
    <row r="2496" spans="1:15" x14ac:dyDescent="0.3">
      <c r="A2496" s="1" t="s">
        <v>6122</v>
      </c>
      <c r="B2496" s="2">
        <v>45164</v>
      </c>
      <c r="C2496" s="1" t="s">
        <v>6673</v>
      </c>
      <c r="D2496" s="1" t="s">
        <v>90</v>
      </c>
      <c r="E2496">
        <v>2023</v>
      </c>
      <c r="F2496" s="1" t="s">
        <v>3885</v>
      </c>
      <c r="G2496" s="1" t="s">
        <v>4758</v>
      </c>
      <c r="H2496" s="1" t="s">
        <v>598</v>
      </c>
      <c r="I2496" s="1" t="s">
        <v>2432</v>
      </c>
      <c r="J2496" s="1" t="s">
        <v>20</v>
      </c>
      <c r="K2496" s="3">
        <v>46.18</v>
      </c>
      <c r="L2496">
        <v>1</v>
      </c>
      <c r="M2496" s="3">
        <v>46.18</v>
      </c>
      <c r="N2496" s="1" t="s">
        <v>88</v>
      </c>
      <c r="O2496" s="1" t="s">
        <v>37</v>
      </c>
    </row>
    <row r="2497" spans="1:15" x14ac:dyDescent="0.3">
      <c r="A2497" s="1" t="s">
        <v>6123</v>
      </c>
      <c r="B2497" s="2">
        <v>45844</v>
      </c>
      <c r="C2497" s="1" t="s">
        <v>6666</v>
      </c>
      <c r="D2497" s="1" t="s">
        <v>32</v>
      </c>
      <c r="E2497">
        <v>2025</v>
      </c>
      <c r="F2497" s="1" t="s">
        <v>4392</v>
      </c>
      <c r="G2497" s="1" t="s">
        <v>4393</v>
      </c>
      <c r="H2497" s="1" t="s">
        <v>4166</v>
      </c>
      <c r="I2497" s="1" t="s">
        <v>4167</v>
      </c>
      <c r="J2497" s="1" t="s">
        <v>20</v>
      </c>
      <c r="K2497" s="3">
        <v>52.57</v>
      </c>
      <c r="L2497">
        <v>1</v>
      </c>
      <c r="M2497" s="3">
        <v>52.57</v>
      </c>
      <c r="N2497" s="1" t="s">
        <v>29</v>
      </c>
      <c r="O2497" s="1" t="s">
        <v>37</v>
      </c>
    </row>
    <row r="2498" spans="1:15" x14ac:dyDescent="0.3">
      <c r="A2498" s="1" t="s">
        <v>6124</v>
      </c>
      <c r="B2498" s="2">
        <v>45261</v>
      </c>
      <c r="C2498" s="1" t="s">
        <v>6668</v>
      </c>
      <c r="D2498" s="1" t="s">
        <v>107</v>
      </c>
      <c r="E2498">
        <v>2023</v>
      </c>
      <c r="F2498" s="1" t="s">
        <v>481</v>
      </c>
      <c r="G2498" s="1" t="s">
        <v>926</v>
      </c>
      <c r="H2498" s="1" t="s">
        <v>4441</v>
      </c>
      <c r="I2498" s="1" t="s">
        <v>4442</v>
      </c>
      <c r="J2498" s="1" t="s">
        <v>70</v>
      </c>
      <c r="K2498" s="3">
        <v>8.65</v>
      </c>
      <c r="L2498">
        <v>2</v>
      </c>
      <c r="M2498" s="3">
        <v>17.3</v>
      </c>
      <c r="N2498" s="1" t="s">
        <v>21</v>
      </c>
      <c r="O2498" s="1" t="s">
        <v>44</v>
      </c>
    </row>
    <row r="2499" spans="1:15" x14ac:dyDescent="0.3">
      <c r="A2499" s="1" t="s">
        <v>6125</v>
      </c>
      <c r="B2499" s="2">
        <v>44841</v>
      </c>
      <c r="C2499" s="1" t="s">
        <v>6668</v>
      </c>
      <c r="D2499" s="1" t="s">
        <v>133</v>
      </c>
      <c r="E2499">
        <v>2022</v>
      </c>
      <c r="F2499" s="1" t="s">
        <v>666</v>
      </c>
      <c r="G2499" s="1" t="s">
        <v>3439</v>
      </c>
      <c r="H2499" s="1" t="s">
        <v>2986</v>
      </c>
      <c r="I2499" s="1" t="s">
        <v>2987</v>
      </c>
      <c r="J2499" s="1" t="s">
        <v>87</v>
      </c>
      <c r="K2499" s="3">
        <v>19.18</v>
      </c>
      <c r="L2499">
        <v>1</v>
      </c>
      <c r="M2499" s="3">
        <v>19.18</v>
      </c>
      <c r="N2499" s="1" t="s">
        <v>21</v>
      </c>
      <c r="O2499" s="1" t="s">
        <v>22</v>
      </c>
    </row>
    <row r="2500" spans="1:15" x14ac:dyDescent="0.3">
      <c r="A2500" s="1" t="s">
        <v>6126</v>
      </c>
      <c r="B2500" s="2">
        <v>45773</v>
      </c>
      <c r="C2500" s="1" t="s">
        <v>6673</v>
      </c>
      <c r="D2500" s="1" t="s">
        <v>82</v>
      </c>
      <c r="E2500">
        <v>2025</v>
      </c>
      <c r="F2500" s="1" t="s">
        <v>1163</v>
      </c>
      <c r="G2500" s="1" t="s">
        <v>4923</v>
      </c>
      <c r="H2500" s="1" t="s">
        <v>936</v>
      </c>
      <c r="I2500" s="1" t="s">
        <v>2138</v>
      </c>
      <c r="J2500" s="1" t="s">
        <v>20</v>
      </c>
      <c r="K2500" s="3">
        <v>26.69</v>
      </c>
      <c r="L2500">
        <v>3</v>
      </c>
      <c r="M2500" s="3">
        <v>80.069999999999993</v>
      </c>
      <c r="N2500" s="1" t="s">
        <v>21</v>
      </c>
      <c r="O2500" s="1" t="s">
        <v>37</v>
      </c>
    </row>
    <row r="2501" spans="1:15" x14ac:dyDescent="0.3">
      <c r="A2501" s="1" t="s">
        <v>6127</v>
      </c>
      <c r="B2501" s="2">
        <v>45848</v>
      </c>
      <c r="C2501" s="1" t="s">
        <v>6672</v>
      </c>
      <c r="D2501" s="1" t="s">
        <v>32</v>
      </c>
      <c r="E2501">
        <v>2025</v>
      </c>
      <c r="F2501" s="1" t="s">
        <v>3216</v>
      </c>
      <c r="G2501" s="1" t="s">
        <v>5393</v>
      </c>
      <c r="H2501" s="1" t="s">
        <v>2079</v>
      </c>
      <c r="I2501" s="1" t="s">
        <v>4556</v>
      </c>
      <c r="J2501" s="1" t="s">
        <v>70</v>
      </c>
      <c r="K2501" s="3">
        <v>13.16</v>
      </c>
      <c r="L2501">
        <v>3</v>
      </c>
      <c r="M2501" s="3">
        <v>39.479999999999997</v>
      </c>
      <c r="N2501" s="1" t="s">
        <v>6669</v>
      </c>
      <c r="O2501" s="1" t="s">
        <v>22</v>
      </c>
    </row>
    <row r="2502" spans="1:15" x14ac:dyDescent="0.3">
      <c r="A2502" s="1" t="s">
        <v>6128</v>
      </c>
      <c r="B2502" s="2">
        <v>45327</v>
      </c>
      <c r="C2502" s="1" t="s">
        <v>6667</v>
      </c>
      <c r="D2502" s="1" t="s">
        <v>39</v>
      </c>
      <c r="E2502">
        <v>2024</v>
      </c>
      <c r="F2502" s="1" t="s">
        <v>2206</v>
      </c>
      <c r="G2502" s="1" t="s">
        <v>2748</v>
      </c>
      <c r="H2502" s="1" t="s">
        <v>4303</v>
      </c>
      <c r="I2502" s="1" t="s">
        <v>4304</v>
      </c>
      <c r="J2502" s="1" t="s">
        <v>20</v>
      </c>
      <c r="K2502" s="3">
        <v>39.909999999999997</v>
      </c>
      <c r="L2502">
        <v>1</v>
      </c>
      <c r="M2502" s="3">
        <v>39.909999999999997</v>
      </c>
      <c r="N2502" s="1" t="s">
        <v>29</v>
      </c>
      <c r="O2502" s="1" t="s">
        <v>22</v>
      </c>
    </row>
    <row r="2503" spans="1:15" x14ac:dyDescent="0.3">
      <c r="A2503" s="1" t="s">
        <v>6129</v>
      </c>
      <c r="B2503" s="2">
        <v>45252</v>
      </c>
      <c r="C2503" s="1" t="s">
        <v>6670</v>
      </c>
      <c r="D2503" s="1" t="s">
        <v>54</v>
      </c>
      <c r="E2503">
        <v>2023</v>
      </c>
      <c r="F2503" s="1" t="s">
        <v>2196</v>
      </c>
      <c r="G2503" s="1" t="s">
        <v>2197</v>
      </c>
      <c r="H2503" s="1" t="s">
        <v>2844</v>
      </c>
      <c r="I2503" s="1" t="s">
        <v>2845</v>
      </c>
      <c r="J2503" s="1" t="s">
        <v>20</v>
      </c>
      <c r="K2503" s="3">
        <v>36.54</v>
      </c>
      <c r="L2503">
        <v>5</v>
      </c>
      <c r="M2503" s="3">
        <v>182.7</v>
      </c>
      <c r="N2503" s="1" t="s">
        <v>21</v>
      </c>
      <c r="O2503" s="1" t="s">
        <v>37</v>
      </c>
    </row>
    <row r="2504" spans="1:15" x14ac:dyDescent="0.3">
      <c r="A2504" s="1" t="s">
        <v>6130</v>
      </c>
      <c r="B2504" s="2">
        <v>45826</v>
      </c>
      <c r="C2504" s="1" t="s">
        <v>6670</v>
      </c>
      <c r="D2504" s="1" t="s">
        <v>24</v>
      </c>
      <c r="E2504">
        <v>2025</v>
      </c>
      <c r="F2504" s="1" t="s">
        <v>1840</v>
      </c>
      <c r="G2504" s="1" t="s">
        <v>1841</v>
      </c>
      <c r="H2504" s="1" t="s">
        <v>5139</v>
      </c>
      <c r="I2504" s="1" t="s">
        <v>5140</v>
      </c>
      <c r="J2504" s="1" t="s">
        <v>20</v>
      </c>
      <c r="K2504" s="3">
        <v>11.3</v>
      </c>
      <c r="L2504">
        <v>4</v>
      </c>
      <c r="M2504" s="3">
        <v>45.2</v>
      </c>
      <c r="N2504" s="1" t="s">
        <v>21</v>
      </c>
      <c r="O2504" s="1" t="s">
        <v>80</v>
      </c>
    </row>
    <row r="2505" spans="1:15" x14ac:dyDescent="0.3">
      <c r="A2505" s="1" t="s">
        <v>6131</v>
      </c>
      <c r="B2505" s="2">
        <v>45219</v>
      </c>
      <c r="C2505" s="1" t="s">
        <v>6668</v>
      </c>
      <c r="D2505" s="1" t="s">
        <v>133</v>
      </c>
      <c r="E2505">
        <v>2023</v>
      </c>
      <c r="F2505" s="1" t="s">
        <v>4599</v>
      </c>
      <c r="G2505" s="1" t="s">
        <v>4600</v>
      </c>
      <c r="H2505" s="1" t="s">
        <v>2810</v>
      </c>
      <c r="I2505" s="1" t="s">
        <v>2811</v>
      </c>
      <c r="J2505" s="1" t="s">
        <v>20</v>
      </c>
      <c r="K2505" s="3">
        <v>20.99</v>
      </c>
      <c r="L2505">
        <v>3</v>
      </c>
      <c r="M2505" s="3">
        <v>62.97</v>
      </c>
      <c r="N2505" s="1" t="s">
        <v>29</v>
      </c>
      <c r="O2505" s="1" t="s">
        <v>22</v>
      </c>
    </row>
    <row r="2506" spans="1:15" x14ac:dyDescent="0.3">
      <c r="A2506" s="1" t="s">
        <v>6132</v>
      </c>
      <c r="B2506" s="2">
        <v>45531</v>
      </c>
      <c r="C2506" s="1" t="s">
        <v>6671</v>
      </c>
      <c r="D2506" s="1" t="s">
        <v>90</v>
      </c>
      <c r="E2506">
        <v>2024</v>
      </c>
      <c r="F2506" s="1" t="s">
        <v>2330</v>
      </c>
      <c r="G2506" s="1" t="s">
        <v>2410</v>
      </c>
      <c r="H2506" s="1" t="s">
        <v>3733</v>
      </c>
      <c r="I2506" s="1" t="s">
        <v>3734</v>
      </c>
      <c r="J2506" s="1" t="s">
        <v>70</v>
      </c>
      <c r="K2506" s="3">
        <v>17.16</v>
      </c>
      <c r="L2506">
        <v>2</v>
      </c>
      <c r="M2506" s="3">
        <v>34.32</v>
      </c>
      <c r="N2506" s="1" t="s">
        <v>21</v>
      </c>
      <c r="O2506" s="1" t="s">
        <v>193</v>
      </c>
    </row>
    <row r="2507" spans="1:15" x14ac:dyDescent="0.3">
      <c r="A2507" s="1" t="s">
        <v>6133</v>
      </c>
      <c r="B2507" s="2">
        <v>44995</v>
      </c>
      <c r="C2507" s="1" t="s">
        <v>6668</v>
      </c>
      <c r="D2507" s="1" t="s">
        <v>15</v>
      </c>
      <c r="E2507">
        <v>2023</v>
      </c>
      <c r="F2507" s="1" t="s">
        <v>3958</v>
      </c>
      <c r="G2507" s="1" t="s">
        <v>3959</v>
      </c>
      <c r="H2507" s="1" t="s">
        <v>3179</v>
      </c>
      <c r="I2507" s="1" t="s">
        <v>4406</v>
      </c>
      <c r="J2507" s="1" t="s">
        <v>20</v>
      </c>
      <c r="K2507" s="3">
        <v>28.8</v>
      </c>
      <c r="L2507">
        <v>5</v>
      </c>
      <c r="M2507" s="3">
        <v>144</v>
      </c>
      <c r="N2507" s="1" t="s">
        <v>29</v>
      </c>
      <c r="O2507" s="1" t="s">
        <v>80</v>
      </c>
    </row>
    <row r="2508" spans="1:15" x14ac:dyDescent="0.3">
      <c r="A2508" s="1" t="s">
        <v>6134</v>
      </c>
      <c r="B2508" s="2">
        <v>45839</v>
      </c>
      <c r="C2508" s="1" t="s">
        <v>6671</v>
      </c>
      <c r="D2508" s="1" t="s">
        <v>32</v>
      </c>
      <c r="E2508">
        <v>2025</v>
      </c>
      <c r="F2508" s="1" t="s">
        <v>1043</v>
      </c>
      <c r="G2508" s="1" t="s">
        <v>1493</v>
      </c>
      <c r="H2508" s="1" t="s">
        <v>4847</v>
      </c>
      <c r="I2508" s="1" t="s">
        <v>4848</v>
      </c>
      <c r="J2508" s="1" t="s">
        <v>20</v>
      </c>
      <c r="K2508" s="3">
        <v>36.42</v>
      </c>
      <c r="L2508">
        <v>4</v>
      </c>
      <c r="M2508" s="3">
        <v>145.68</v>
      </c>
      <c r="N2508" s="1" t="s">
        <v>6669</v>
      </c>
      <c r="O2508" s="1" t="s">
        <v>193</v>
      </c>
    </row>
    <row r="2509" spans="1:15" x14ac:dyDescent="0.3">
      <c r="A2509" s="1" t="s">
        <v>6135</v>
      </c>
      <c r="B2509" s="2">
        <v>45321</v>
      </c>
      <c r="C2509" s="1" t="s">
        <v>6671</v>
      </c>
      <c r="D2509" s="1" t="s">
        <v>210</v>
      </c>
      <c r="E2509">
        <v>2024</v>
      </c>
      <c r="F2509" s="1" t="s">
        <v>2327</v>
      </c>
      <c r="G2509" s="1" t="s">
        <v>2328</v>
      </c>
      <c r="H2509" s="1" t="s">
        <v>191</v>
      </c>
      <c r="I2509" s="1" t="s">
        <v>192</v>
      </c>
      <c r="J2509" s="1" t="s">
        <v>70</v>
      </c>
      <c r="K2509" s="3">
        <v>6.98</v>
      </c>
      <c r="L2509">
        <v>4</v>
      </c>
      <c r="M2509" s="3">
        <v>27.92</v>
      </c>
      <c r="N2509" s="1" t="s">
        <v>29</v>
      </c>
      <c r="O2509" s="1" t="s">
        <v>37</v>
      </c>
    </row>
    <row r="2510" spans="1:15" x14ac:dyDescent="0.3">
      <c r="A2510" s="1" t="s">
        <v>6136</v>
      </c>
      <c r="B2510" s="2">
        <v>45391</v>
      </c>
      <c r="C2510" s="1" t="s">
        <v>6671</v>
      </c>
      <c r="D2510" s="1" t="s">
        <v>82</v>
      </c>
      <c r="E2510">
        <v>2024</v>
      </c>
      <c r="F2510" s="1" t="s">
        <v>4128</v>
      </c>
      <c r="G2510" s="1" t="s">
        <v>4129</v>
      </c>
      <c r="H2510" s="1" t="s">
        <v>1497</v>
      </c>
      <c r="I2510" s="1" t="s">
        <v>3016</v>
      </c>
      <c r="J2510" s="1" t="s">
        <v>87</v>
      </c>
      <c r="K2510" s="3">
        <v>48.4</v>
      </c>
      <c r="L2510">
        <v>1</v>
      </c>
      <c r="M2510" s="3">
        <v>48.4</v>
      </c>
      <c r="N2510" s="1" t="s">
        <v>21</v>
      </c>
      <c r="O2510" s="1" t="s">
        <v>30</v>
      </c>
    </row>
    <row r="2511" spans="1:15" x14ac:dyDescent="0.3">
      <c r="A2511" s="1" t="s">
        <v>6137</v>
      </c>
      <c r="B2511" s="2">
        <v>45487</v>
      </c>
      <c r="C2511" s="1" t="s">
        <v>6666</v>
      </c>
      <c r="D2511" s="1" t="s">
        <v>32</v>
      </c>
      <c r="E2511">
        <v>2024</v>
      </c>
      <c r="F2511" s="1" t="s">
        <v>3824</v>
      </c>
      <c r="G2511" s="1" t="s">
        <v>3825</v>
      </c>
      <c r="H2511" s="1" t="s">
        <v>673</v>
      </c>
      <c r="I2511" s="1" t="s">
        <v>4458</v>
      </c>
      <c r="J2511" s="1" t="s">
        <v>87</v>
      </c>
      <c r="K2511" s="3">
        <v>16.07</v>
      </c>
      <c r="L2511">
        <v>1</v>
      </c>
      <c r="M2511" s="3">
        <v>16.07</v>
      </c>
      <c r="N2511" s="1" t="s">
        <v>6669</v>
      </c>
      <c r="O2511" s="1" t="s">
        <v>193</v>
      </c>
    </row>
    <row r="2512" spans="1:15" x14ac:dyDescent="0.3">
      <c r="A2512" s="1" t="s">
        <v>6138</v>
      </c>
      <c r="B2512" s="2">
        <v>45399</v>
      </c>
      <c r="C2512" s="1" t="s">
        <v>6670</v>
      </c>
      <c r="D2512" s="1" t="s">
        <v>82</v>
      </c>
      <c r="E2512">
        <v>2024</v>
      </c>
      <c r="F2512" s="1" t="s">
        <v>912</v>
      </c>
      <c r="G2512" s="1" t="s">
        <v>5199</v>
      </c>
      <c r="H2512" s="1" t="s">
        <v>2334</v>
      </c>
      <c r="I2512" s="1" t="s">
        <v>2335</v>
      </c>
      <c r="J2512" s="1" t="s">
        <v>51</v>
      </c>
      <c r="K2512" s="3">
        <v>52.99</v>
      </c>
      <c r="L2512">
        <v>4</v>
      </c>
      <c r="M2512" s="3">
        <v>211.96</v>
      </c>
      <c r="N2512" s="1" t="s">
        <v>6669</v>
      </c>
      <c r="O2512" s="1" t="s">
        <v>95</v>
      </c>
    </row>
    <row r="2513" spans="1:15" x14ac:dyDescent="0.3">
      <c r="A2513" s="1" t="s">
        <v>6139</v>
      </c>
      <c r="B2513" s="2">
        <v>45472</v>
      </c>
      <c r="C2513" s="1" t="s">
        <v>6673</v>
      </c>
      <c r="D2513" s="1" t="s">
        <v>24</v>
      </c>
      <c r="E2513">
        <v>2024</v>
      </c>
      <c r="F2513" s="1" t="s">
        <v>2099</v>
      </c>
      <c r="G2513" s="1" t="s">
        <v>2100</v>
      </c>
      <c r="H2513" s="1" t="s">
        <v>6140</v>
      </c>
      <c r="I2513" s="1" t="s">
        <v>6141</v>
      </c>
      <c r="J2513" s="1" t="s">
        <v>70</v>
      </c>
      <c r="K2513" s="3">
        <v>7.42</v>
      </c>
      <c r="L2513">
        <v>1</v>
      </c>
      <c r="M2513" s="3">
        <v>7.42</v>
      </c>
      <c r="N2513" s="1" t="s">
        <v>6669</v>
      </c>
      <c r="O2513" s="1" t="s">
        <v>95</v>
      </c>
    </row>
    <row r="2514" spans="1:15" x14ac:dyDescent="0.3">
      <c r="A2514" s="1" t="s">
        <v>6142</v>
      </c>
      <c r="B2514" s="2">
        <v>45048</v>
      </c>
      <c r="C2514" s="1" t="s">
        <v>6671</v>
      </c>
      <c r="D2514" s="1" t="s">
        <v>46</v>
      </c>
      <c r="E2514">
        <v>2023</v>
      </c>
      <c r="F2514" s="1" t="s">
        <v>2822</v>
      </c>
      <c r="G2514" s="1" t="s">
        <v>2823</v>
      </c>
      <c r="H2514" s="1" t="s">
        <v>393</v>
      </c>
      <c r="I2514" s="1" t="s">
        <v>6143</v>
      </c>
      <c r="J2514" s="1" t="s">
        <v>51</v>
      </c>
      <c r="K2514" s="3">
        <v>5.92</v>
      </c>
      <c r="L2514">
        <v>3</v>
      </c>
      <c r="M2514" s="3">
        <v>17.760000000000002</v>
      </c>
      <c r="N2514" s="1" t="s">
        <v>88</v>
      </c>
      <c r="O2514" s="1" t="s">
        <v>52</v>
      </c>
    </row>
    <row r="2515" spans="1:15" x14ac:dyDescent="0.3">
      <c r="A2515" s="1" t="s">
        <v>6144</v>
      </c>
      <c r="B2515" s="2">
        <v>45252</v>
      </c>
      <c r="C2515" s="1" t="s">
        <v>6670</v>
      </c>
      <c r="D2515" s="1" t="s">
        <v>54</v>
      </c>
      <c r="E2515">
        <v>2023</v>
      </c>
      <c r="F2515" s="1" t="s">
        <v>2919</v>
      </c>
      <c r="G2515" s="1" t="s">
        <v>2920</v>
      </c>
      <c r="H2515" s="1" t="s">
        <v>2396</v>
      </c>
      <c r="I2515" s="1" t="s">
        <v>2397</v>
      </c>
      <c r="J2515" s="1" t="s">
        <v>70</v>
      </c>
      <c r="K2515" s="3">
        <v>20.54</v>
      </c>
      <c r="L2515">
        <v>3</v>
      </c>
      <c r="M2515" s="3">
        <v>61.62</v>
      </c>
      <c r="N2515" s="1" t="s">
        <v>88</v>
      </c>
      <c r="O2515" s="1" t="s">
        <v>52</v>
      </c>
    </row>
    <row r="2516" spans="1:15" x14ac:dyDescent="0.3">
      <c r="A2516" s="1" t="s">
        <v>6145</v>
      </c>
      <c r="B2516" s="2">
        <v>45598</v>
      </c>
      <c r="C2516" s="1" t="s">
        <v>6673</v>
      </c>
      <c r="D2516" s="1" t="s">
        <v>54</v>
      </c>
      <c r="E2516">
        <v>2024</v>
      </c>
      <c r="F2516" s="1" t="s">
        <v>433</v>
      </c>
      <c r="G2516" s="1" t="s">
        <v>434</v>
      </c>
      <c r="H2516" s="1" t="s">
        <v>767</v>
      </c>
      <c r="I2516" s="1" t="s">
        <v>2904</v>
      </c>
      <c r="J2516" s="1" t="s">
        <v>51</v>
      </c>
      <c r="K2516" s="3">
        <v>29.94</v>
      </c>
      <c r="L2516">
        <v>2</v>
      </c>
      <c r="M2516" s="3">
        <v>59.88</v>
      </c>
      <c r="N2516" s="1" t="s">
        <v>21</v>
      </c>
      <c r="O2516" s="1" t="s">
        <v>193</v>
      </c>
    </row>
    <row r="2517" spans="1:15" x14ac:dyDescent="0.3">
      <c r="A2517" s="1" t="s">
        <v>6146</v>
      </c>
      <c r="B2517" s="2">
        <v>45023</v>
      </c>
      <c r="C2517" s="1" t="s">
        <v>6668</v>
      </c>
      <c r="D2517" s="1" t="s">
        <v>82</v>
      </c>
      <c r="E2517">
        <v>2023</v>
      </c>
      <c r="F2517" s="1" t="s">
        <v>2828</v>
      </c>
      <c r="G2517" s="1" t="s">
        <v>6147</v>
      </c>
      <c r="H2517" s="1" t="s">
        <v>99</v>
      </c>
      <c r="I2517" s="1" t="s">
        <v>100</v>
      </c>
      <c r="J2517" s="1" t="s">
        <v>20</v>
      </c>
      <c r="K2517" s="3">
        <v>20.98</v>
      </c>
      <c r="L2517">
        <v>1</v>
      </c>
      <c r="M2517" s="3">
        <v>20.98</v>
      </c>
      <c r="N2517" s="1" t="s">
        <v>6669</v>
      </c>
      <c r="O2517" s="1" t="s">
        <v>95</v>
      </c>
    </row>
    <row r="2518" spans="1:15" x14ac:dyDescent="0.3">
      <c r="A2518" s="1" t="s">
        <v>6148</v>
      </c>
      <c r="B2518" s="2">
        <v>45598</v>
      </c>
      <c r="C2518" s="1" t="s">
        <v>6673</v>
      </c>
      <c r="D2518" s="1" t="s">
        <v>54</v>
      </c>
      <c r="E2518">
        <v>2024</v>
      </c>
      <c r="F2518" s="1" t="s">
        <v>2932</v>
      </c>
      <c r="G2518" s="1" t="s">
        <v>2933</v>
      </c>
      <c r="H2518" s="1" t="s">
        <v>2779</v>
      </c>
      <c r="I2518" s="1" t="s">
        <v>5923</v>
      </c>
      <c r="J2518" s="1" t="s">
        <v>20</v>
      </c>
      <c r="K2518" s="3">
        <v>31.69</v>
      </c>
      <c r="L2518">
        <v>5</v>
      </c>
      <c r="M2518" s="3">
        <v>158.44999999999999</v>
      </c>
      <c r="N2518" s="1" t="s">
        <v>21</v>
      </c>
      <c r="O2518" s="1" t="s">
        <v>22</v>
      </c>
    </row>
    <row r="2519" spans="1:15" x14ac:dyDescent="0.3">
      <c r="A2519" s="1" t="s">
        <v>6149</v>
      </c>
      <c r="B2519" s="2">
        <v>45601</v>
      </c>
      <c r="C2519" s="1" t="s">
        <v>6671</v>
      </c>
      <c r="D2519" s="1" t="s">
        <v>54</v>
      </c>
      <c r="E2519">
        <v>2024</v>
      </c>
      <c r="F2519" s="1" t="s">
        <v>4618</v>
      </c>
      <c r="G2519" s="1" t="s">
        <v>4619</v>
      </c>
      <c r="H2519" s="1" t="s">
        <v>1990</v>
      </c>
      <c r="I2519" s="1" t="s">
        <v>1991</v>
      </c>
      <c r="J2519" s="1" t="s">
        <v>20</v>
      </c>
      <c r="K2519" s="3">
        <v>5.88</v>
      </c>
      <c r="L2519">
        <v>1</v>
      </c>
      <c r="M2519" s="3">
        <v>5.88</v>
      </c>
      <c r="N2519" s="1" t="s">
        <v>21</v>
      </c>
      <c r="O2519" s="1" t="s">
        <v>95</v>
      </c>
    </row>
    <row r="2520" spans="1:15" x14ac:dyDescent="0.3">
      <c r="A2520" s="1" t="s">
        <v>6150</v>
      </c>
      <c r="B2520" s="2">
        <v>44889</v>
      </c>
      <c r="C2520" s="1" t="s">
        <v>6672</v>
      </c>
      <c r="D2520" s="1" t="s">
        <v>54</v>
      </c>
      <c r="E2520">
        <v>2022</v>
      </c>
      <c r="F2520" s="1" t="s">
        <v>3796</v>
      </c>
      <c r="G2520" s="1" t="s">
        <v>3797</v>
      </c>
      <c r="H2520" s="1" t="s">
        <v>3074</v>
      </c>
      <c r="I2520" s="1" t="s">
        <v>3075</v>
      </c>
      <c r="J2520" s="1" t="s">
        <v>20</v>
      </c>
      <c r="K2520" s="3">
        <v>9.7100000000000009</v>
      </c>
      <c r="L2520">
        <v>3</v>
      </c>
      <c r="M2520" s="3">
        <v>29.13</v>
      </c>
      <c r="N2520" s="1" t="s">
        <v>21</v>
      </c>
      <c r="O2520" s="1" t="s">
        <v>37</v>
      </c>
    </row>
    <row r="2521" spans="1:15" x14ac:dyDescent="0.3">
      <c r="A2521" s="1" t="s">
        <v>6151</v>
      </c>
      <c r="B2521" s="2">
        <v>45396</v>
      </c>
      <c r="C2521" s="1" t="s">
        <v>6666</v>
      </c>
      <c r="D2521" s="1" t="s">
        <v>82</v>
      </c>
      <c r="E2521">
        <v>2024</v>
      </c>
      <c r="F2521" s="1" t="s">
        <v>2717</v>
      </c>
      <c r="G2521" s="1" t="s">
        <v>6152</v>
      </c>
      <c r="H2521" s="1" t="s">
        <v>1899</v>
      </c>
      <c r="I2521" s="1" t="s">
        <v>1900</v>
      </c>
      <c r="J2521" s="1" t="s">
        <v>20</v>
      </c>
      <c r="K2521" s="3">
        <v>19.12</v>
      </c>
      <c r="L2521">
        <v>3</v>
      </c>
      <c r="M2521" s="3">
        <v>57.36</v>
      </c>
      <c r="N2521" s="1" t="s">
        <v>29</v>
      </c>
      <c r="O2521" s="1" t="s">
        <v>22</v>
      </c>
    </row>
    <row r="2522" spans="1:15" x14ac:dyDescent="0.3">
      <c r="A2522" s="1" t="s">
        <v>6153</v>
      </c>
      <c r="B2522" s="2">
        <v>45176</v>
      </c>
      <c r="C2522" s="1" t="s">
        <v>6672</v>
      </c>
      <c r="D2522" s="1" t="s">
        <v>60</v>
      </c>
      <c r="E2522">
        <v>2023</v>
      </c>
      <c r="F2522" s="1" t="s">
        <v>1275</v>
      </c>
      <c r="G2522" s="1" t="s">
        <v>6154</v>
      </c>
      <c r="H2522" s="1" t="s">
        <v>2224</v>
      </c>
      <c r="I2522" s="1" t="s">
        <v>2225</v>
      </c>
      <c r="J2522" s="1" t="s">
        <v>20</v>
      </c>
      <c r="K2522" s="3">
        <v>35.93</v>
      </c>
      <c r="L2522">
        <v>4</v>
      </c>
      <c r="M2522" s="3">
        <v>143.72</v>
      </c>
      <c r="N2522" s="1" t="s">
        <v>29</v>
      </c>
      <c r="O2522" s="1" t="s">
        <v>80</v>
      </c>
    </row>
    <row r="2523" spans="1:15" x14ac:dyDescent="0.3">
      <c r="A2523" s="1" t="s">
        <v>6155</v>
      </c>
      <c r="B2523" s="2">
        <v>45601</v>
      </c>
      <c r="C2523" s="1" t="s">
        <v>6671</v>
      </c>
      <c r="D2523" s="1" t="s">
        <v>54</v>
      </c>
      <c r="E2523">
        <v>2024</v>
      </c>
      <c r="F2523" s="1" t="s">
        <v>794</v>
      </c>
      <c r="G2523" s="1" t="s">
        <v>2578</v>
      </c>
      <c r="H2523" s="1" t="s">
        <v>3366</v>
      </c>
      <c r="I2523" s="1" t="s">
        <v>3367</v>
      </c>
      <c r="J2523" s="1" t="s">
        <v>87</v>
      </c>
      <c r="K2523" s="3">
        <v>17.46</v>
      </c>
      <c r="L2523">
        <v>1</v>
      </c>
      <c r="M2523" s="3">
        <v>17.46</v>
      </c>
      <c r="N2523" s="1" t="s">
        <v>29</v>
      </c>
      <c r="O2523" s="1" t="s">
        <v>37</v>
      </c>
    </row>
    <row r="2524" spans="1:15" x14ac:dyDescent="0.3">
      <c r="A2524" s="1" t="s">
        <v>6156</v>
      </c>
      <c r="B2524" s="2">
        <v>45234</v>
      </c>
      <c r="C2524" s="1" t="s">
        <v>6673</v>
      </c>
      <c r="D2524" s="1" t="s">
        <v>54</v>
      </c>
      <c r="E2524">
        <v>2023</v>
      </c>
      <c r="F2524" s="1" t="s">
        <v>2196</v>
      </c>
      <c r="G2524" s="1" t="s">
        <v>2197</v>
      </c>
      <c r="H2524" s="1" t="s">
        <v>2415</v>
      </c>
      <c r="I2524" s="1" t="s">
        <v>2416</v>
      </c>
      <c r="J2524" s="1" t="s">
        <v>20</v>
      </c>
      <c r="K2524" s="3">
        <v>45.68</v>
      </c>
      <c r="L2524">
        <v>2</v>
      </c>
      <c r="M2524" s="3">
        <v>91.36</v>
      </c>
      <c r="N2524" s="1" t="s">
        <v>6669</v>
      </c>
      <c r="O2524" s="1" t="s">
        <v>30</v>
      </c>
    </row>
    <row r="2525" spans="1:15" x14ac:dyDescent="0.3">
      <c r="A2525" s="1" t="s">
        <v>6157</v>
      </c>
      <c r="B2525" s="2">
        <v>44874</v>
      </c>
      <c r="C2525" s="1" t="s">
        <v>6670</v>
      </c>
      <c r="D2525" s="1" t="s">
        <v>54</v>
      </c>
      <c r="E2525">
        <v>2022</v>
      </c>
      <c r="F2525" s="1" t="s">
        <v>414</v>
      </c>
      <c r="G2525" s="1" t="s">
        <v>1824</v>
      </c>
      <c r="H2525" s="1" t="s">
        <v>1251</v>
      </c>
      <c r="I2525" s="1" t="s">
        <v>1252</v>
      </c>
      <c r="J2525" s="1" t="s">
        <v>20</v>
      </c>
      <c r="K2525" s="3">
        <v>33.369999999999997</v>
      </c>
      <c r="L2525">
        <v>1</v>
      </c>
      <c r="M2525" s="3">
        <v>33.369999999999997</v>
      </c>
      <c r="N2525" s="1" t="s">
        <v>21</v>
      </c>
      <c r="O2525" s="1" t="s">
        <v>80</v>
      </c>
    </row>
    <row r="2526" spans="1:15" x14ac:dyDescent="0.3">
      <c r="A2526" s="1" t="s">
        <v>6158</v>
      </c>
      <c r="B2526" s="2">
        <v>45080</v>
      </c>
      <c r="C2526" s="1" t="s">
        <v>6673</v>
      </c>
      <c r="D2526" s="1" t="s">
        <v>24</v>
      </c>
      <c r="E2526">
        <v>2023</v>
      </c>
      <c r="F2526" s="1" t="s">
        <v>1449</v>
      </c>
      <c r="G2526" s="1" t="s">
        <v>5569</v>
      </c>
      <c r="H2526" s="1" t="s">
        <v>554</v>
      </c>
      <c r="I2526" s="1" t="s">
        <v>4518</v>
      </c>
      <c r="J2526" s="1" t="s">
        <v>20</v>
      </c>
      <c r="K2526" s="3">
        <v>7.34</v>
      </c>
      <c r="L2526">
        <v>1</v>
      </c>
      <c r="M2526" s="3">
        <v>7.34</v>
      </c>
      <c r="N2526" s="1" t="s">
        <v>6669</v>
      </c>
      <c r="O2526" s="1" t="s">
        <v>30</v>
      </c>
    </row>
    <row r="2527" spans="1:15" x14ac:dyDescent="0.3">
      <c r="A2527" s="1" t="s">
        <v>6159</v>
      </c>
      <c r="B2527" s="2">
        <v>45559</v>
      </c>
      <c r="C2527" s="1" t="s">
        <v>6671</v>
      </c>
      <c r="D2527" s="1" t="s">
        <v>60</v>
      </c>
      <c r="E2527">
        <v>2024</v>
      </c>
      <c r="F2527" s="1" t="s">
        <v>2149</v>
      </c>
      <c r="G2527" s="1" t="s">
        <v>2444</v>
      </c>
      <c r="H2527" s="1" t="s">
        <v>1029</v>
      </c>
      <c r="I2527" s="1" t="s">
        <v>1030</v>
      </c>
      <c r="J2527" s="1" t="s">
        <v>70</v>
      </c>
      <c r="K2527" s="3">
        <v>33.33</v>
      </c>
      <c r="L2527">
        <v>5</v>
      </c>
      <c r="M2527" s="3">
        <v>166.65</v>
      </c>
      <c r="N2527" s="1" t="s">
        <v>6669</v>
      </c>
      <c r="O2527" s="1" t="s">
        <v>37</v>
      </c>
    </row>
    <row r="2528" spans="1:15" x14ac:dyDescent="0.3">
      <c r="A2528" s="1" t="s">
        <v>6160</v>
      </c>
      <c r="B2528" s="2">
        <v>45763</v>
      </c>
      <c r="C2528" s="1" t="s">
        <v>6670</v>
      </c>
      <c r="D2528" s="1" t="s">
        <v>82</v>
      </c>
      <c r="E2528">
        <v>2025</v>
      </c>
      <c r="F2528" s="1" t="s">
        <v>453</v>
      </c>
      <c r="G2528" s="1" t="s">
        <v>454</v>
      </c>
      <c r="H2528" s="1" t="s">
        <v>1108</v>
      </c>
      <c r="I2528" s="1" t="s">
        <v>1109</v>
      </c>
      <c r="J2528" s="1" t="s">
        <v>70</v>
      </c>
      <c r="K2528" s="3">
        <v>40.64</v>
      </c>
      <c r="L2528">
        <v>3</v>
      </c>
      <c r="M2528" s="3">
        <v>121.92</v>
      </c>
      <c r="N2528" s="1" t="s">
        <v>29</v>
      </c>
      <c r="O2528" s="1" t="s">
        <v>30</v>
      </c>
    </row>
    <row r="2529" spans="1:15" x14ac:dyDescent="0.3">
      <c r="A2529" s="1" t="s">
        <v>6161</v>
      </c>
      <c r="B2529" s="2">
        <v>45129</v>
      </c>
      <c r="C2529" s="1" t="s">
        <v>6673</v>
      </c>
      <c r="D2529" s="1" t="s">
        <v>32</v>
      </c>
      <c r="E2529">
        <v>2023</v>
      </c>
      <c r="F2529" s="1" t="s">
        <v>728</v>
      </c>
      <c r="G2529" s="1" t="s">
        <v>3771</v>
      </c>
      <c r="H2529" s="1" t="s">
        <v>3149</v>
      </c>
      <c r="I2529" s="1" t="s">
        <v>4228</v>
      </c>
      <c r="J2529" s="1" t="s">
        <v>70</v>
      </c>
      <c r="K2529" s="3">
        <v>14.11</v>
      </c>
      <c r="L2529">
        <v>4</v>
      </c>
      <c r="M2529" s="3">
        <v>56.44</v>
      </c>
      <c r="N2529" s="1" t="s">
        <v>21</v>
      </c>
      <c r="O2529" s="1" t="s">
        <v>44</v>
      </c>
    </row>
    <row r="2530" spans="1:15" x14ac:dyDescent="0.3">
      <c r="A2530" s="1" t="s">
        <v>6162</v>
      </c>
      <c r="B2530" s="2">
        <v>44941</v>
      </c>
      <c r="C2530" s="1" t="s">
        <v>6666</v>
      </c>
      <c r="D2530" s="1" t="s">
        <v>210</v>
      </c>
      <c r="E2530">
        <v>2023</v>
      </c>
      <c r="F2530" s="1" t="s">
        <v>3297</v>
      </c>
      <c r="G2530" s="1" t="s">
        <v>3298</v>
      </c>
      <c r="H2530" s="1" t="s">
        <v>4253</v>
      </c>
      <c r="I2530" s="1" t="s">
        <v>4254</v>
      </c>
      <c r="J2530" s="1" t="s">
        <v>20</v>
      </c>
      <c r="K2530" s="3">
        <v>10.3</v>
      </c>
      <c r="L2530">
        <v>2</v>
      </c>
      <c r="M2530" s="3">
        <v>20.6</v>
      </c>
      <c r="N2530" s="1" t="s">
        <v>29</v>
      </c>
      <c r="O2530" s="1" t="s">
        <v>30</v>
      </c>
    </row>
    <row r="2531" spans="1:15" x14ac:dyDescent="0.3">
      <c r="A2531" s="1" t="s">
        <v>6163</v>
      </c>
      <c r="B2531" s="2">
        <v>44982</v>
      </c>
      <c r="C2531" s="1" t="s">
        <v>6673</v>
      </c>
      <c r="D2531" s="1" t="s">
        <v>39</v>
      </c>
      <c r="E2531">
        <v>2023</v>
      </c>
      <c r="F2531" s="1" t="s">
        <v>6164</v>
      </c>
      <c r="G2531" s="1" t="s">
        <v>6165</v>
      </c>
      <c r="H2531" s="1" t="s">
        <v>3436</v>
      </c>
      <c r="I2531" s="1" t="s">
        <v>3437</v>
      </c>
      <c r="J2531" s="1" t="s">
        <v>20</v>
      </c>
      <c r="K2531" s="3">
        <v>47.05</v>
      </c>
      <c r="L2531">
        <v>4</v>
      </c>
      <c r="M2531" s="3">
        <v>188.2</v>
      </c>
      <c r="N2531" s="1" t="s">
        <v>88</v>
      </c>
      <c r="O2531" s="1" t="s">
        <v>193</v>
      </c>
    </row>
    <row r="2532" spans="1:15" x14ac:dyDescent="0.3">
      <c r="A2532" s="1" t="s">
        <v>6166</v>
      </c>
      <c r="B2532" s="2">
        <v>45128</v>
      </c>
      <c r="C2532" s="1" t="s">
        <v>6668</v>
      </c>
      <c r="D2532" s="1" t="s">
        <v>32</v>
      </c>
      <c r="E2532">
        <v>2023</v>
      </c>
      <c r="F2532" s="1" t="s">
        <v>583</v>
      </c>
      <c r="G2532" s="1" t="s">
        <v>584</v>
      </c>
      <c r="H2532" s="1" t="s">
        <v>2062</v>
      </c>
      <c r="I2532" s="1" t="s">
        <v>2063</v>
      </c>
      <c r="J2532" s="1" t="s">
        <v>20</v>
      </c>
      <c r="K2532" s="3">
        <v>29.05</v>
      </c>
      <c r="L2532">
        <v>3</v>
      </c>
      <c r="M2532" s="3">
        <v>87.15</v>
      </c>
      <c r="N2532" s="1" t="s">
        <v>6669</v>
      </c>
      <c r="O2532" s="1" t="s">
        <v>37</v>
      </c>
    </row>
    <row r="2533" spans="1:15" x14ac:dyDescent="0.3">
      <c r="A2533" s="1" t="s">
        <v>6167</v>
      </c>
      <c r="B2533" s="2">
        <v>45152</v>
      </c>
      <c r="C2533" s="1" t="s">
        <v>6667</v>
      </c>
      <c r="D2533" s="1" t="s">
        <v>90</v>
      </c>
      <c r="E2533">
        <v>2023</v>
      </c>
      <c r="F2533" s="1" t="s">
        <v>1405</v>
      </c>
      <c r="G2533" s="1" t="s">
        <v>1406</v>
      </c>
      <c r="H2533" s="1" t="s">
        <v>4365</v>
      </c>
      <c r="I2533" s="1" t="s">
        <v>4366</v>
      </c>
      <c r="J2533" s="1" t="s">
        <v>87</v>
      </c>
      <c r="K2533" s="3">
        <v>30.6</v>
      </c>
      <c r="L2533">
        <v>3</v>
      </c>
      <c r="M2533" s="3">
        <v>91.8</v>
      </c>
      <c r="N2533" s="1" t="s">
        <v>6669</v>
      </c>
      <c r="O2533" s="1" t="s">
        <v>22</v>
      </c>
    </row>
    <row r="2534" spans="1:15" x14ac:dyDescent="0.3">
      <c r="A2534" s="1" t="s">
        <v>6168</v>
      </c>
      <c r="B2534" s="2">
        <v>45223</v>
      </c>
      <c r="C2534" s="1" t="s">
        <v>6671</v>
      </c>
      <c r="D2534" s="1" t="s">
        <v>133</v>
      </c>
      <c r="E2534">
        <v>2023</v>
      </c>
      <c r="F2534" s="1" t="s">
        <v>1048</v>
      </c>
      <c r="G2534" s="1" t="s">
        <v>1049</v>
      </c>
      <c r="H2534" s="1" t="s">
        <v>2877</v>
      </c>
      <c r="I2534" s="1" t="s">
        <v>2878</v>
      </c>
      <c r="J2534" s="1" t="s">
        <v>20</v>
      </c>
      <c r="K2534" s="3">
        <v>26.72</v>
      </c>
      <c r="L2534">
        <v>2</v>
      </c>
      <c r="M2534" s="3">
        <v>53.44</v>
      </c>
      <c r="N2534" s="1" t="s">
        <v>21</v>
      </c>
      <c r="O2534" s="1" t="s">
        <v>37</v>
      </c>
    </row>
    <row r="2535" spans="1:15" x14ac:dyDescent="0.3">
      <c r="A2535" s="1" t="s">
        <v>6169</v>
      </c>
      <c r="B2535" s="2">
        <v>45715</v>
      </c>
      <c r="C2535" s="1" t="s">
        <v>6672</v>
      </c>
      <c r="D2535" s="1" t="s">
        <v>39</v>
      </c>
      <c r="E2535">
        <v>2025</v>
      </c>
      <c r="F2535" s="1" t="s">
        <v>2799</v>
      </c>
      <c r="G2535" s="1" t="s">
        <v>2800</v>
      </c>
      <c r="H2535" s="1" t="s">
        <v>5972</v>
      </c>
      <c r="I2535" s="1" t="s">
        <v>5973</v>
      </c>
      <c r="J2535" s="1" t="s">
        <v>20</v>
      </c>
      <c r="K2535" s="3">
        <v>38.840000000000003</v>
      </c>
      <c r="L2535">
        <v>3</v>
      </c>
      <c r="M2535" s="3">
        <v>116.52</v>
      </c>
      <c r="N2535" s="1" t="s">
        <v>21</v>
      </c>
      <c r="O2535" s="1" t="s">
        <v>22</v>
      </c>
    </row>
    <row r="2536" spans="1:15" x14ac:dyDescent="0.3">
      <c r="A2536" s="1" t="s">
        <v>6170</v>
      </c>
      <c r="B2536" s="2">
        <v>45019</v>
      </c>
      <c r="C2536" s="1" t="s">
        <v>6667</v>
      </c>
      <c r="D2536" s="1" t="s">
        <v>82</v>
      </c>
      <c r="E2536">
        <v>2023</v>
      </c>
      <c r="F2536" s="1" t="s">
        <v>2533</v>
      </c>
      <c r="G2536" s="1" t="s">
        <v>2534</v>
      </c>
      <c r="H2536" s="1" t="s">
        <v>4901</v>
      </c>
      <c r="I2536" s="1" t="s">
        <v>4902</v>
      </c>
      <c r="J2536" s="1" t="s">
        <v>20</v>
      </c>
      <c r="K2536" s="3">
        <v>38.450000000000003</v>
      </c>
      <c r="L2536">
        <v>3</v>
      </c>
      <c r="M2536" s="3">
        <v>115.35</v>
      </c>
      <c r="N2536" s="1" t="s">
        <v>29</v>
      </c>
      <c r="O2536" s="1" t="s">
        <v>37</v>
      </c>
    </row>
    <row r="2537" spans="1:15" x14ac:dyDescent="0.3">
      <c r="A2537" s="1" t="s">
        <v>6171</v>
      </c>
      <c r="B2537" s="2">
        <v>45354</v>
      </c>
      <c r="C2537" s="1" t="s">
        <v>6666</v>
      </c>
      <c r="D2537" s="1" t="s">
        <v>15</v>
      </c>
      <c r="E2537">
        <v>2024</v>
      </c>
      <c r="F2537" s="1" t="s">
        <v>1413</v>
      </c>
      <c r="G2537" s="1" t="s">
        <v>3038</v>
      </c>
      <c r="H2537" s="1" t="s">
        <v>950</v>
      </c>
      <c r="I2537" s="1" t="s">
        <v>3617</v>
      </c>
      <c r="J2537" s="1" t="s">
        <v>70</v>
      </c>
      <c r="K2537" s="3">
        <v>40.69</v>
      </c>
      <c r="L2537">
        <v>3</v>
      </c>
      <c r="M2537" s="3">
        <v>122.07</v>
      </c>
      <c r="N2537" s="1" t="s">
        <v>88</v>
      </c>
      <c r="O2537" s="1" t="s">
        <v>37</v>
      </c>
    </row>
    <row r="2538" spans="1:15" x14ac:dyDescent="0.3">
      <c r="A2538" s="1" t="s">
        <v>6172</v>
      </c>
      <c r="B2538" s="2">
        <v>45558</v>
      </c>
      <c r="C2538" s="1" t="s">
        <v>6667</v>
      </c>
      <c r="D2538" s="1" t="s">
        <v>60</v>
      </c>
      <c r="E2538">
        <v>2024</v>
      </c>
      <c r="F2538" s="1" t="s">
        <v>1408</v>
      </c>
      <c r="G2538" s="1" t="s">
        <v>1409</v>
      </c>
      <c r="H2538" s="1" t="s">
        <v>2639</v>
      </c>
      <c r="I2538" s="1" t="s">
        <v>2640</v>
      </c>
      <c r="J2538" s="1" t="s">
        <v>70</v>
      </c>
      <c r="K2538" s="3">
        <v>14.3</v>
      </c>
      <c r="L2538">
        <v>1</v>
      </c>
      <c r="M2538" s="3">
        <v>14.3</v>
      </c>
      <c r="N2538" s="1" t="s">
        <v>6669</v>
      </c>
      <c r="O2538" s="1" t="s">
        <v>22</v>
      </c>
    </row>
    <row r="2539" spans="1:15" x14ac:dyDescent="0.3">
      <c r="A2539" s="1" t="s">
        <v>6173</v>
      </c>
      <c r="B2539" s="2">
        <v>45123</v>
      </c>
      <c r="C2539" s="1" t="s">
        <v>6666</v>
      </c>
      <c r="D2539" s="1" t="s">
        <v>32</v>
      </c>
      <c r="E2539">
        <v>2023</v>
      </c>
      <c r="F2539" s="1" t="s">
        <v>305</v>
      </c>
      <c r="G2539" s="1" t="s">
        <v>2841</v>
      </c>
      <c r="H2539" s="1" t="s">
        <v>4904</v>
      </c>
      <c r="I2539" s="1" t="s">
        <v>4905</v>
      </c>
      <c r="J2539" s="1" t="s">
        <v>70</v>
      </c>
      <c r="K2539" s="3">
        <v>17.2</v>
      </c>
      <c r="L2539">
        <v>1</v>
      </c>
      <c r="M2539" s="3">
        <v>17.2</v>
      </c>
      <c r="N2539" s="1" t="s">
        <v>21</v>
      </c>
      <c r="O2539" s="1" t="s">
        <v>44</v>
      </c>
    </row>
    <row r="2540" spans="1:15" x14ac:dyDescent="0.3">
      <c r="A2540" s="1" t="s">
        <v>6174</v>
      </c>
      <c r="B2540" s="2">
        <v>45556</v>
      </c>
      <c r="C2540" s="1" t="s">
        <v>6673</v>
      </c>
      <c r="D2540" s="1" t="s">
        <v>60</v>
      </c>
      <c r="E2540">
        <v>2024</v>
      </c>
      <c r="F2540" s="1" t="s">
        <v>481</v>
      </c>
      <c r="G2540" s="1" t="s">
        <v>482</v>
      </c>
      <c r="H2540" s="1" t="s">
        <v>2650</v>
      </c>
      <c r="I2540" s="1" t="s">
        <v>3822</v>
      </c>
      <c r="J2540" s="1" t="s">
        <v>70</v>
      </c>
      <c r="K2540" s="3">
        <v>47.08</v>
      </c>
      <c r="L2540">
        <v>1</v>
      </c>
      <c r="M2540" s="3">
        <v>47.08</v>
      </c>
      <c r="N2540" s="1" t="s">
        <v>6669</v>
      </c>
      <c r="O2540" s="1" t="s">
        <v>37</v>
      </c>
    </row>
    <row r="2541" spans="1:15" x14ac:dyDescent="0.3">
      <c r="A2541" s="1" t="s">
        <v>6175</v>
      </c>
      <c r="B2541" s="2">
        <v>44956</v>
      </c>
      <c r="C2541" s="1" t="s">
        <v>6667</v>
      </c>
      <c r="D2541" s="1" t="s">
        <v>210</v>
      </c>
      <c r="E2541">
        <v>2023</v>
      </c>
      <c r="F2541" s="1" t="s">
        <v>16</v>
      </c>
      <c r="G2541" s="1" t="s">
        <v>17</v>
      </c>
      <c r="H2541" s="1" t="s">
        <v>1152</v>
      </c>
      <c r="I2541" s="1" t="s">
        <v>1182</v>
      </c>
      <c r="J2541" s="1" t="s">
        <v>51</v>
      </c>
      <c r="K2541" s="3">
        <v>17.46</v>
      </c>
      <c r="L2541">
        <v>3</v>
      </c>
      <c r="M2541" s="3">
        <v>52.38</v>
      </c>
      <c r="N2541" s="1" t="s">
        <v>29</v>
      </c>
      <c r="O2541" s="1" t="s">
        <v>193</v>
      </c>
    </row>
    <row r="2542" spans="1:15" x14ac:dyDescent="0.3">
      <c r="A2542" s="1" t="s">
        <v>6176</v>
      </c>
      <c r="B2542" s="2">
        <v>45254</v>
      </c>
      <c r="C2542" s="1" t="s">
        <v>6668</v>
      </c>
      <c r="D2542" s="1" t="s">
        <v>54</v>
      </c>
      <c r="E2542">
        <v>2023</v>
      </c>
      <c r="F2542" s="1" t="s">
        <v>611</v>
      </c>
      <c r="G2542" s="1" t="s">
        <v>612</v>
      </c>
      <c r="H2542" s="1" t="s">
        <v>950</v>
      </c>
      <c r="I2542" s="1" t="s">
        <v>1644</v>
      </c>
      <c r="J2542" s="1" t="s">
        <v>70</v>
      </c>
      <c r="K2542" s="3">
        <v>46.43</v>
      </c>
      <c r="L2542">
        <v>4</v>
      </c>
      <c r="M2542" s="3">
        <v>185.72</v>
      </c>
      <c r="N2542" s="1" t="s">
        <v>21</v>
      </c>
      <c r="O2542" s="1" t="s">
        <v>95</v>
      </c>
    </row>
    <row r="2543" spans="1:15" x14ac:dyDescent="0.3">
      <c r="A2543" s="1" t="s">
        <v>6177</v>
      </c>
      <c r="B2543" s="2">
        <v>45318</v>
      </c>
      <c r="C2543" s="1" t="s">
        <v>6673</v>
      </c>
      <c r="D2543" s="1" t="s">
        <v>210</v>
      </c>
      <c r="E2543">
        <v>2024</v>
      </c>
      <c r="F2543" s="1" t="s">
        <v>829</v>
      </c>
      <c r="G2543" s="1" t="s">
        <v>3213</v>
      </c>
      <c r="H2543" s="1" t="s">
        <v>3074</v>
      </c>
      <c r="I2543" s="1" t="s">
        <v>3075</v>
      </c>
      <c r="J2543" s="1" t="s">
        <v>70</v>
      </c>
      <c r="K2543" s="3">
        <v>10.31</v>
      </c>
      <c r="L2543">
        <v>5</v>
      </c>
      <c r="M2543" s="3">
        <v>51.55</v>
      </c>
      <c r="N2543" s="1" t="s">
        <v>6669</v>
      </c>
      <c r="O2543" s="1" t="s">
        <v>37</v>
      </c>
    </row>
    <row r="2544" spans="1:15" x14ac:dyDescent="0.3">
      <c r="A2544" s="1" t="s">
        <v>6178</v>
      </c>
      <c r="B2544" s="2">
        <v>45242</v>
      </c>
      <c r="C2544" s="1" t="s">
        <v>6666</v>
      </c>
      <c r="D2544" s="1" t="s">
        <v>54</v>
      </c>
      <c r="E2544">
        <v>2023</v>
      </c>
      <c r="F2544" s="1" t="s">
        <v>3198</v>
      </c>
      <c r="G2544" s="1" t="s">
        <v>3199</v>
      </c>
      <c r="H2544" s="1" t="s">
        <v>618</v>
      </c>
      <c r="I2544" s="1" t="s">
        <v>619</v>
      </c>
      <c r="J2544" s="1" t="s">
        <v>87</v>
      </c>
      <c r="K2544" s="3">
        <v>42.57</v>
      </c>
      <c r="L2544">
        <v>2</v>
      </c>
      <c r="M2544" s="3">
        <v>85.14</v>
      </c>
      <c r="N2544" s="1" t="s">
        <v>88</v>
      </c>
      <c r="O2544" s="1" t="s">
        <v>44</v>
      </c>
    </row>
    <row r="2545" spans="1:15" x14ac:dyDescent="0.3">
      <c r="A2545" s="1" t="s">
        <v>6179</v>
      </c>
      <c r="B2545" s="2">
        <v>45344</v>
      </c>
      <c r="C2545" s="1" t="s">
        <v>6672</v>
      </c>
      <c r="D2545" s="1" t="s">
        <v>39</v>
      </c>
      <c r="E2545">
        <v>2024</v>
      </c>
      <c r="F2545" s="1" t="s">
        <v>686</v>
      </c>
      <c r="G2545" s="1" t="s">
        <v>4639</v>
      </c>
      <c r="H2545" s="1" t="s">
        <v>3762</v>
      </c>
      <c r="I2545" s="1" t="s">
        <v>3763</v>
      </c>
      <c r="J2545" s="1" t="s">
        <v>87</v>
      </c>
      <c r="K2545" s="3">
        <v>44.49</v>
      </c>
      <c r="L2545">
        <v>4</v>
      </c>
      <c r="M2545" s="3">
        <v>177.96</v>
      </c>
      <c r="N2545" s="1" t="s">
        <v>6669</v>
      </c>
      <c r="O2545" s="1" t="s">
        <v>37</v>
      </c>
    </row>
    <row r="2546" spans="1:15" x14ac:dyDescent="0.3">
      <c r="A2546" s="1" t="s">
        <v>6180</v>
      </c>
      <c r="B2546" s="2">
        <v>44957</v>
      </c>
      <c r="C2546" s="1" t="s">
        <v>6671</v>
      </c>
      <c r="D2546" s="1" t="s">
        <v>210</v>
      </c>
      <c r="E2546">
        <v>2023</v>
      </c>
      <c r="F2546" s="1" t="s">
        <v>2932</v>
      </c>
      <c r="G2546" s="1" t="s">
        <v>3341</v>
      </c>
      <c r="H2546" s="1" t="s">
        <v>984</v>
      </c>
      <c r="I2546" s="1" t="s">
        <v>1711</v>
      </c>
      <c r="J2546" s="1" t="s">
        <v>20</v>
      </c>
      <c r="K2546" s="3">
        <v>21.16</v>
      </c>
      <c r="L2546">
        <v>2</v>
      </c>
      <c r="M2546" s="3">
        <v>42.32</v>
      </c>
      <c r="N2546" s="1" t="s">
        <v>88</v>
      </c>
      <c r="O2546" s="1" t="s">
        <v>22</v>
      </c>
    </row>
    <row r="2547" spans="1:15" x14ac:dyDescent="0.3">
      <c r="A2547" s="1" t="s">
        <v>6181</v>
      </c>
      <c r="B2547" s="2">
        <v>45665</v>
      </c>
      <c r="C2547" s="1" t="s">
        <v>6670</v>
      </c>
      <c r="D2547" s="1" t="s">
        <v>210</v>
      </c>
      <c r="E2547">
        <v>2025</v>
      </c>
      <c r="F2547" s="1" t="s">
        <v>1422</v>
      </c>
      <c r="G2547" s="1" t="s">
        <v>1423</v>
      </c>
      <c r="H2547" s="1" t="s">
        <v>5728</v>
      </c>
      <c r="I2547" s="1" t="s">
        <v>5729</v>
      </c>
      <c r="J2547" s="1" t="s">
        <v>70</v>
      </c>
      <c r="K2547" s="3">
        <v>43.58</v>
      </c>
      <c r="L2547">
        <v>3</v>
      </c>
      <c r="M2547" s="3">
        <v>130.74</v>
      </c>
      <c r="N2547" s="1" t="s">
        <v>6669</v>
      </c>
      <c r="O2547" s="1" t="s">
        <v>80</v>
      </c>
    </row>
    <row r="2548" spans="1:15" x14ac:dyDescent="0.3">
      <c r="A2548" s="1" t="s">
        <v>6182</v>
      </c>
      <c r="B2548" s="2">
        <v>45415</v>
      </c>
      <c r="C2548" s="1" t="s">
        <v>6668</v>
      </c>
      <c r="D2548" s="1" t="s">
        <v>46</v>
      </c>
      <c r="E2548">
        <v>2024</v>
      </c>
      <c r="F2548" s="1" t="s">
        <v>1680</v>
      </c>
      <c r="G2548" s="1" t="s">
        <v>1681</v>
      </c>
      <c r="H2548" s="1" t="s">
        <v>673</v>
      </c>
      <c r="I2548" s="1" t="s">
        <v>6183</v>
      </c>
      <c r="J2548" s="1" t="s">
        <v>20</v>
      </c>
      <c r="K2548" s="3">
        <v>43.2</v>
      </c>
      <c r="L2548">
        <v>2</v>
      </c>
      <c r="M2548" s="3">
        <v>86.4</v>
      </c>
      <c r="N2548" s="1" t="s">
        <v>21</v>
      </c>
      <c r="O2548" s="1" t="s">
        <v>37</v>
      </c>
    </row>
    <row r="2549" spans="1:15" x14ac:dyDescent="0.3">
      <c r="A2549" s="1" t="s">
        <v>6184</v>
      </c>
      <c r="B2549" s="2">
        <v>45592</v>
      </c>
      <c r="C2549" s="1" t="s">
        <v>6666</v>
      </c>
      <c r="D2549" s="1" t="s">
        <v>133</v>
      </c>
      <c r="E2549">
        <v>2024</v>
      </c>
      <c r="F2549" s="1" t="s">
        <v>2196</v>
      </c>
      <c r="G2549" s="1" t="s">
        <v>5625</v>
      </c>
      <c r="H2549" s="1" t="s">
        <v>796</v>
      </c>
      <c r="I2549" s="1" t="s">
        <v>797</v>
      </c>
      <c r="J2549" s="1" t="s">
        <v>70</v>
      </c>
      <c r="K2549" s="3">
        <v>21.34</v>
      </c>
      <c r="L2549">
        <v>5</v>
      </c>
      <c r="M2549" s="3">
        <v>106.7</v>
      </c>
      <c r="N2549" s="1" t="s">
        <v>29</v>
      </c>
      <c r="O2549" s="1" t="s">
        <v>52</v>
      </c>
    </row>
    <row r="2550" spans="1:15" x14ac:dyDescent="0.3">
      <c r="A2550" s="1" t="s">
        <v>6185</v>
      </c>
      <c r="B2550" s="2">
        <v>45847</v>
      </c>
      <c r="C2550" s="1" t="s">
        <v>6670</v>
      </c>
      <c r="D2550" s="1" t="s">
        <v>32</v>
      </c>
      <c r="E2550">
        <v>2025</v>
      </c>
      <c r="F2550" s="1" t="s">
        <v>3442</v>
      </c>
      <c r="G2550" s="1" t="s">
        <v>3443</v>
      </c>
      <c r="H2550" s="1" t="s">
        <v>2202</v>
      </c>
      <c r="I2550" s="1" t="s">
        <v>2203</v>
      </c>
      <c r="J2550" s="1" t="s">
        <v>51</v>
      </c>
      <c r="K2550" s="3">
        <v>18.2</v>
      </c>
      <c r="L2550">
        <v>1</v>
      </c>
      <c r="M2550" s="3">
        <v>18.2</v>
      </c>
      <c r="N2550" s="1" t="s">
        <v>21</v>
      </c>
      <c r="O2550" s="1" t="s">
        <v>80</v>
      </c>
    </row>
    <row r="2551" spans="1:15" x14ac:dyDescent="0.3">
      <c r="A2551" s="1" t="s">
        <v>6186</v>
      </c>
      <c r="B2551" s="2">
        <v>45504</v>
      </c>
      <c r="C2551" s="1" t="s">
        <v>6670</v>
      </c>
      <c r="D2551" s="1" t="s">
        <v>32</v>
      </c>
      <c r="E2551">
        <v>2024</v>
      </c>
      <c r="F2551" s="1" t="s">
        <v>4042</v>
      </c>
      <c r="G2551" s="1" t="s">
        <v>4043</v>
      </c>
      <c r="H2551" s="1" t="s">
        <v>3747</v>
      </c>
      <c r="I2551" s="1" t="s">
        <v>3748</v>
      </c>
      <c r="J2551" s="1" t="s">
        <v>20</v>
      </c>
      <c r="K2551" s="3">
        <v>49.26</v>
      </c>
      <c r="L2551">
        <v>5</v>
      </c>
      <c r="M2551" s="3">
        <v>246.3</v>
      </c>
      <c r="N2551" s="1" t="s">
        <v>6669</v>
      </c>
      <c r="O2551" s="1" t="s">
        <v>37</v>
      </c>
    </row>
    <row r="2552" spans="1:15" x14ac:dyDescent="0.3">
      <c r="A2552" s="1" t="s">
        <v>6187</v>
      </c>
      <c r="B2552" s="2">
        <v>45614</v>
      </c>
      <c r="C2552" s="1" t="s">
        <v>6667</v>
      </c>
      <c r="D2552" s="1" t="s">
        <v>54</v>
      </c>
      <c r="E2552">
        <v>2024</v>
      </c>
      <c r="F2552" s="1" t="s">
        <v>930</v>
      </c>
      <c r="G2552" s="1" t="s">
        <v>1676</v>
      </c>
      <c r="H2552" s="1" t="s">
        <v>1436</v>
      </c>
      <c r="I2552" s="1" t="s">
        <v>1437</v>
      </c>
      <c r="J2552" s="1" t="s">
        <v>20</v>
      </c>
      <c r="K2552" s="3">
        <v>23.11</v>
      </c>
      <c r="L2552">
        <v>4</v>
      </c>
      <c r="M2552" s="3">
        <v>92.44</v>
      </c>
      <c r="N2552" s="1" t="s">
        <v>6669</v>
      </c>
      <c r="O2552" s="1" t="s">
        <v>44</v>
      </c>
    </row>
    <row r="2553" spans="1:15" x14ac:dyDescent="0.3">
      <c r="A2553" s="1" t="s">
        <v>6188</v>
      </c>
      <c r="B2553" s="2">
        <v>45596</v>
      </c>
      <c r="C2553" s="1" t="s">
        <v>6672</v>
      </c>
      <c r="D2553" s="1" t="s">
        <v>133</v>
      </c>
      <c r="E2553">
        <v>2024</v>
      </c>
      <c r="F2553" s="1" t="s">
        <v>1746</v>
      </c>
      <c r="G2553" s="1" t="s">
        <v>5051</v>
      </c>
      <c r="H2553" s="1" t="s">
        <v>720</v>
      </c>
      <c r="I2553" s="1" t="s">
        <v>721</v>
      </c>
      <c r="J2553" s="1" t="s">
        <v>87</v>
      </c>
      <c r="K2553" s="3">
        <v>14.3</v>
      </c>
      <c r="L2553">
        <v>3</v>
      </c>
      <c r="M2553" s="3">
        <v>42.9</v>
      </c>
      <c r="N2553" s="1" t="s">
        <v>29</v>
      </c>
      <c r="O2553" s="1" t="s">
        <v>44</v>
      </c>
    </row>
    <row r="2554" spans="1:15" x14ac:dyDescent="0.3">
      <c r="A2554" s="1" t="s">
        <v>6189</v>
      </c>
      <c r="B2554" s="2">
        <v>45607</v>
      </c>
      <c r="C2554" s="1" t="s">
        <v>6667</v>
      </c>
      <c r="D2554" s="1" t="s">
        <v>54</v>
      </c>
      <c r="E2554">
        <v>2024</v>
      </c>
      <c r="F2554" s="1" t="s">
        <v>4929</v>
      </c>
      <c r="G2554" s="1" t="s">
        <v>4930</v>
      </c>
      <c r="H2554" s="1" t="s">
        <v>1194</v>
      </c>
      <c r="I2554" s="1" t="s">
        <v>5526</v>
      </c>
      <c r="J2554" s="1" t="s">
        <v>20</v>
      </c>
      <c r="K2554" s="3">
        <v>48.81</v>
      </c>
      <c r="L2554">
        <v>2</v>
      </c>
      <c r="M2554" s="3">
        <v>97.62</v>
      </c>
      <c r="N2554" s="1" t="s">
        <v>29</v>
      </c>
      <c r="O2554" s="1" t="s">
        <v>193</v>
      </c>
    </row>
    <row r="2555" spans="1:15" x14ac:dyDescent="0.3">
      <c r="A2555" s="1" t="s">
        <v>6190</v>
      </c>
      <c r="B2555" s="2">
        <v>44997</v>
      </c>
      <c r="C2555" s="1" t="s">
        <v>6666</v>
      </c>
      <c r="D2555" s="1" t="s">
        <v>15</v>
      </c>
      <c r="E2555">
        <v>2023</v>
      </c>
      <c r="F2555" s="1" t="s">
        <v>83</v>
      </c>
      <c r="G2555" s="1" t="s">
        <v>84</v>
      </c>
      <c r="H2555" s="1" t="s">
        <v>93</v>
      </c>
      <c r="I2555" s="1" t="s">
        <v>315</v>
      </c>
      <c r="J2555" s="1" t="s">
        <v>20</v>
      </c>
      <c r="K2555" s="3">
        <v>10.94</v>
      </c>
      <c r="L2555">
        <v>2</v>
      </c>
      <c r="M2555" s="3">
        <v>21.88</v>
      </c>
      <c r="N2555" s="1" t="s">
        <v>21</v>
      </c>
      <c r="O2555" s="1" t="s">
        <v>37</v>
      </c>
    </row>
    <row r="2556" spans="1:15" x14ac:dyDescent="0.3">
      <c r="A2556" s="1" t="s">
        <v>6191</v>
      </c>
      <c r="B2556" s="2">
        <v>45555</v>
      </c>
      <c r="C2556" s="1" t="s">
        <v>6668</v>
      </c>
      <c r="D2556" s="1" t="s">
        <v>60</v>
      </c>
      <c r="E2556">
        <v>2024</v>
      </c>
      <c r="F2556" s="1" t="s">
        <v>2372</v>
      </c>
      <c r="G2556" s="1" t="s">
        <v>2373</v>
      </c>
      <c r="H2556" s="1" t="s">
        <v>3878</v>
      </c>
      <c r="I2556" s="1" t="s">
        <v>3879</v>
      </c>
      <c r="J2556" s="1" t="s">
        <v>20</v>
      </c>
      <c r="K2556" s="3">
        <v>15.34</v>
      </c>
      <c r="L2556">
        <v>3</v>
      </c>
      <c r="M2556" s="3">
        <v>46.02</v>
      </c>
      <c r="N2556" s="1" t="s">
        <v>6669</v>
      </c>
      <c r="O2556" s="1" t="s">
        <v>22</v>
      </c>
    </row>
    <row r="2557" spans="1:15" x14ac:dyDescent="0.3">
      <c r="A2557" s="1" t="s">
        <v>6192</v>
      </c>
      <c r="B2557" s="2">
        <v>45396</v>
      </c>
      <c r="C2557" s="1" t="s">
        <v>6666</v>
      </c>
      <c r="D2557" s="1" t="s">
        <v>82</v>
      </c>
      <c r="E2557">
        <v>2024</v>
      </c>
      <c r="F2557" s="1" t="s">
        <v>91</v>
      </c>
      <c r="G2557" s="1" t="s">
        <v>562</v>
      </c>
      <c r="H2557" s="1" t="s">
        <v>1301</v>
      </c>
      <c r="I2557" s="1" t="s">
        <v>3883</v>
      </c>
      <c r="J2557" s="1" t="s">
        <v>70</v>
      </c>
      <c r="K2557" s="3">
        <v>9.99</v>
      </c>
      <c r="L2557">
        <v>2</v>
      </c>
      <c r="M2557" s="3">
        <v>19.98</v>
      </c>
      <c r="N2557" s="1" t="s">
        <v>21</v>
      </c>
      <c r="O2557" s="1" t="s">
        <v>193</v>
      </c>
    </row>
    <row r="2558" spans="1:15" x14ac:dyDescent="0.3">
      <c r="A2558" s="1" t="s">
        <v>6193</v>
      </c>
      <c r="B2558" s="2">
        <v>45201</v>
      </c>
      <c r="C2558" s="1" t="s">
        <v>6667</v>
      </c>
      <c r="D2558" s="1" t="s">
        <v>133</v>
      </c>
      <c r="E2558">
        <v>2023</v>
      </c>
      <c r="F2558" s="1" t="s">
        <v>1203</v>
      </c>
      <c r="G2558" s="1" t="s">
        <v>3651</v>
      </c>
      <c r="H2558" s="1" t="s">
        <v>673</v>
      </c>
      <c r="I2558" s="1" t="s">
        <v>674</v>
      </c>
      <c r="J2558" s="1" t="s">
        <v>70</v>
      </c>
      <c r="K2558" s="3">
        <v>7.08</v>
      </c>
      <c r="L2558">
        <v>1</v>
      </c>
      <c r="M2558" s="3">
        <v>7.08</v>
      </c>
      <c r="N2558" s="1" t="s">
        <v>29</v>
      </c>
      <c r="O2558" s="1" t="s">
        <v>193</v>
      </c>
    </row>
    <row r="2559" spans="1:15" x14ac:dyDescent="0.3">
      <c r="A2559" s="1" t="s">
        <v>6194</v>
      </c>
      <c r="B2559" s="2">
        <v>44980</v>
      </c>
      <c r="C2559" s="1" t="s">
        <v>6672</v>
      </c>
      <c r="D2559" s="1" t="s">
        <v>39</v>
      </c>
      <c r="E2559">
        <v>2023</v>
      </c>
      <c r="F2559" s="1" t="s">
        <v>732</v>
      </c>
      <c r="G2559" s="1" t="s">
        <v>733</v>
      </c>
      <c r="H2559" s="1" t="s">
        <v>747</v>
      </c>
      <c r="I2559" s="1" t="s">
        <v>748</v>
      </c>
      <c r="J2559" s="1" t="s">
        <v>87</v>
      </c>
      <c r="K2559" s="3">
        <v>14.76</v>
      </c>
      <c r="L2559">
        <v>5</v>
      </c>
      <c r="M2559" s="3">
        <v>73.8</v>
      </c>
      <c r="N2559" s="1" t="s">
        <v>6669</v>
      </c>
      <c r="O2559" s="1" t="s">
        <v>44</v>
      </c>
    </row>
    <row r="2560" spans="1:15" x14ac:dyDescent="0.3">
      <c r="A2560" s="1" t="s">
        <v>6195</v>
      </c>
      <c r="B2560" s="2">
        <v>45845</v>
      </c>
      <c r="C2560" s="1" t="s">
        <v>6667</v>
      </c>
      <c r="D2560" s="1" t="s">
        <v>32</v>
      </c>
      <c r="E2560">
        <v>2025</v>
      </c>
      <c r="F2560" s="1" t="s">
        <v>958</v>
      </c>
      <c r="G2560" s="1" t="s">
        <v>5618</v>
      </c>
      <c r="H2560" s="1" t="s">
        <v>4266</v>
      </c>
      <c r="I2560" s="1" t="s">
        <v>6196</v>
      </c>
      <c r="J2560" s="1" t="s">
        <v>70</v>
      </c>
      <c r="K2560" s="3">
        <v>38.67</v>
      </c>
      <c r="L2560">
        <v>3</v>
      </c>
      <c r="M2560" s="3">
        <v>116.01</v>
      </c>
      <c r="N2560" s="1" t="s">
        <v>29</v>
      </c>
      <c r="O2560" s="1" t="s">
        <v>80</v>
      </c>
    </row>
    <row r="2561" spans="1:15" x14ac:dyDescent="0.3">
      <c r="A2561" s="1" t="s">
        <v>6197</v>
      </c>
      <c r="B2561" s="2">
        <v>45786</v>
      </c>
      <c r="C2561" s="1" t="s">
        <v>6668</v>
      </c>
      <c r="D2561" s="1" t="s">
        <v>46</v>
      </c>
      <c r="E2561">
        <v>2025</v>
      </c>
      <c r="F2561" s="1" t="s">
        <v>6198</v>
      </c>
      <c r="G2561" s="1" t="s">
        <v>6199</v>
      </c>
      <c r="H2561" s="1" t="s">
        <v>3145</v>
      </c>
      <c r="I2561" s="1" t="s">
        <v>3146</v>
      </c>
      <c r="J2561" s="1" t="s">
        <v>20</v>
      </c>
      <c r="K2561" s="3">
        <v>7.02</v>
      </c>
      <c r="L2561">
        <v>5</v>
      </c>
      <c r="M2561" s="3">
        <v>35.1</v>
      </c>
      <c r="N2561" s="1" t="s">
        <v>21</v>
      </c>
      <c r="O2561" s="1" t="s">
        <v>95</v>
      </c>
    </row>
    <row r="2562" spans="1:15" x14ac:dyDescent="0.3">
      <c r="A2562" s="1" t="s">
        <v>6200</v>
      </c>
      <c r="B2562" s="2">
        <v>45068</v>
      </c>
      <c r="C2562" s="1" t="s">
        <v>6667</v>
      </c>
      <c r="D2562" s="1" t="s">
        <v>46</v>
      </c>
      <c r="E2562">
        <v>2023</v>
      </c>
      <c r="F2562" s="1" t="s">
        <v>6201</v>
      </c>
      <c r="G2562" s="1" t="s">
        <v>6202</v>
      </c>
      <c r="H2562" s="1" t="s">
        <v>6203</v>
      </c>
      <c r="I2562" s="1" t="s">
        <v>6204</v>
      </c>
      <c r="J2562" s="1" t="s">
        <v>87</v>
      </c>
      <c r="K2562" s="3">
        <v>22.72</v>
      </c>
      <c r="L2562">
        <v>5</v>
      </c>
      <c r="M2562" s="3">
        <v>113.6</v>
      </c>
      <c r="N2562" s="1" t="s">
        <v>29</v>
      </c>
      <c r="O2562" s="1" t="s">
        <v>37</v>
      </c>
    </row>
    <row r="2563" spans="1:15" x14ac:dyDescent="0.3">
      <c r="A2563" s="1" t="s">
        <v>6205</v>
      </c>
      <c r="B2563" s="2">
        <v>45595</v>
      </c>
      <c r="C2563" s="1" t="s">
        <v>6670</v>
      </c>
      <c r="D2563" s="1" t="s">
        <v>133</v>
      </c>
      <c r="E2563">
        <v>2024</v>
      </c>
      <c r="F2563" s="1" t="s">
        <v>2644</v>
      </c>
      <c r="G2563" s="1" t="s">
        <v>3169</v>
      </c>
      <c r="H2563" s="1" t="s">
        <v>3778</v>
      </c>
      <c r="I2563" s="1" t="s">
        <v>3779</v>
      </c>
      <c r="J2563" s="1" t="s">
        <v>70</v>
      </c>
      <c r="K2563" s="3">
        <v>9.42</v>
      </c>
      <c r="L2563">
        <v>5</v>
      </c>
      <c r="M2563" s="3">
        <v>47.1</v>
      </c>
      <c r="N2563" s="1" t="s">
        <v>6669</v>
      </c>
      <c r="O2563" s="1" t="s">
        <v>95</v>
      </c>
    </row>
    <row r="2564" spans="1:15" x14ac:dyDescent="0.3">
      <c r="A2564" s="1" t="s">
        <v>6206</v>
      </c>
      <c r="B2564" s="2">
        <v>45019</v>
      </c>
      <c r="C2564" s="1" t="s">
        <v>6667</v>
      </c>
      <c r="D2564" s="1" t="s">
        <v>82</v>
      </c>
      <c r="E2564">
        <v>2023</v>
      </c>
      <c r="F2564" s="1" t="s">
        <v>2206</v>
      </c>
      <c r="G2564" s="1" t="s">
        <v>4966</v>
      </c>
      <c r="H2564" s="1" t="s">
        <v>2174</v>
      </c>
      <c r="I2564" s="1" t="s">
        <v>3520</v>
      </c>
      <c r="J2564" s="1" t="s">
        <v>51</v>
      </c>
      <c r="K2564" s="3">
        <v>35.69</v>
      </c>
      <c r="L2564">
        <v>5</v>
      </c>
      <c r="M2564" s="3">
        <v>178.45</v>
      </c>
      <c r="N2564" s="1" t="s">
        <v>88</v>
      </c>
      <c r="O2564" s="1" t="s">
        <v>30</v>
      </c>
    </row>
    <row r="2565" spans="1:15" x14ac:dyDescent="0.3">
      <c r="A2565" s="1" t="s">
        <v>6207</v>
      </c>
      <c r="B2565" s="2">
        <v>45130</v>
      </c>
      <c r="C2565" s="1" t="s">
        <v>6666</v>
      </c>
      <c r="D2565" s="1" t="s">
        <v>32</v>
      </c>
      <c r="E2565">
        <v>2023</v>
      </c>
      <c r="F2565" s="1" t="s">
        <v>1508</v>
      </c>
      <c r="G2565" s="1" t="s">
        <v>3078</v>
      </c>
      <c r="H2565" s="1" t="s">
        <v>4636</v>
      </c>
      <c r="I2565" s="1" t="s">
        <v>4637</v>
      </c>
      <c r="J2565" s="1" t="s">
        <v>87</v>
      </c>
      <c r="K2565" s="3">
        <v>10.25</v>
      </c>
      <c r="L2565">
        <v>5</v>
      </c>
      <c r="M2565" s="3">
        <v>51.25</v>
      </c>
      <c r="N2565" s="1" t="s">
        <v>21</v>
      </c>
      <c r="O2565" s="1" t="s">
        <v>30</v>
      </c>
    </row>
    <row r="2566" spans="1:15" x14ac:dyDescent="0.3">
      <c r="A2566" s="1" t="s">
        <v>6208</v>
      </c>
      <c r="B2566" s="2">
        <v>45480</v>
      </c>
      <c r="C2566" s="1" t="s">
        <v>6666</v>
      </c>
      <c r="D2566" s="1" t="s">
        <v>32</v>
      </c>
      <c r="E2566">
        <v>2024</v>
      </c>
      <c r="F2566" s="1" t="s">
        <v>5172</v>
      </c>
      <c r="G2566" s="1" t="s">
        <v>5173</v>
      </c>
      <c r="H2566" s="1" t="s">
        <v>878</v>
      </c>
      <c r="I2566" s="1" t="s">
        <v>6209</v>
      </c>
      <c r="J2566" s="1" t="s">
        <v>87</v>
      </c>
      <c r="K2566" s="3">
        <v>48.93</v>
      </c>
      <c r="L2566">
        <v>2</v>
      </c>
      <c r="M2566" s="3">
        <v>97.86</v>
      </c>
      <c r="N2566" s="1" t="s">
        <v>21</v>
      </c>
      <c r="O2566" s="1" t="s">
        <v>95</v>
      </c>
    </row>
    <row r="2567" spans="1:15" x14ac:dyDescent="0.3">
      <c r="A2567" s="1" t="s">
        <v>6210</v>
      </c>
      <c r="B2567" s="2">
        <v>45641</v>
      </c>
      <c r="C2567" s="1" t="s">
        <v>6666</v>
      </c>
      <c r="D2567" s="1" t="s">
        <v>107</v>
      </c>
      <c r="E2567">
        <v>2024</v>
      </c>
      <c r="F2567" s="1" t="s">
        <v>1326</v>
      </c>
      <c r="G2567" s="1" t="s">
        <v>6211</v>
      </c>
      <c r="H2567" s="1" t="s">
        <v>277</v>
      </c>
      <c r="I2567" s="1" t="s">
        <v>6212</v>
      </c>
      <c r="J2567" s="1" t="s">
        <v>51</v>
      </c>
      <c r="K2567" s="3">
        <v>38.9</v>
      </c>
      <c r="L2567">
        <v>4</v>
      </c>
      <c r="M2567" s="3">
        <v>155.6</v>
      </c>
      <c r="N2567" s="1" t="s">
        <v>88</v>
      </c>
      <c r="O2567" s="1" t="s">
        <v>37</v>
      </c>
    </row>
    <row r="2568" spans="1:15" x14ac:dyDescent="0.3">
      <c r="A2568" s="1" t="s">
        <v>6213</v>
      </c>
      <c r="B2568" s="2">
        <v>45461</v>
      </c>
      <c r="C2568" s="1" t="s">
        <v>6671</v>
      </c>
      <c r="D2568" s="1" t="s">
        <v>24</v>
      </c>
      <c r="E2568">
        <v>2024</v>
      </c>
      <c r="F2568" s="1" t="s">
        <v>3915</v>
      </c>
      <c r="G2568" s="1" t="s">
        <v>5203</v>
      </c>
      <c r="H2568" s="1" t="s">
        <v>1606</v>
      </c>
      <c r="I2568" s="1" t="s">
        <v>6214</v>
      </c>
      <c r="J2568" s="1" t="s">
        <v>70</v>
      </c>
      <c r="K2568" s="3">
        <v>19.22</v>
      </c>
      <c r="L2568">
        <v>4</v>
      </c>
      <c r="M2568" s="3">
        <v>76.88</v>
      </c>
      <c r="N2568" s="1" t="s">
        <v>29</v>
      </c>
      <c r="O2568" s="1" t="s">
        <v>44</v>
      </c>
    </row>
    <row r="2569" spans="1:15" x14ac:dyDescent="0.3">
      <c r="A2569" s="1" t="s">
        <v>6215</v>
      </c>
      <c r="B2569" s="2">
        <v>44960</v>
      </c>
      <c r="C2569" s="1" t="s">
        <v>6668</v>
      </c>
      <c r="D2569" s="1" t="s">
        <v>39</v>
      </c>
      <c r="E2569">
        <v>2023</v>
      </c>
      <c r="F2569" s="1" t="s">
        <v>6216</v>
      </c>
      <c r="G2569" s="1" t="s">
        <v>6217</v>
      </c>
      <c r="H2569" s="1" t="s">
        <v>4709</v>
      </c>
      <c r="I2569" s="1" t="s">
        <v>6218</v>
      </c>
      <c r="J2569" s="1" t="s">
        <v>87</v>
      </c>
      <c r="K2569" s="3">
        <v>39.33</v>
      </c>
      <c r="L2569">
        <v>1</v>
      </c>
      <c r="M2569" s="3">
        <v>39.33</v>
      </c>
      <c r="N2569" s="1" t="s">
        <v>6669</v>
      </c>
      <c r="O2569" s="1" t="s">
        <v>44</v>
      </c>
    </row>
    <row r="2570" spans="1:15" x14ac:dyDescent="0.3">
      <c r="A2570" s="1" t="s">
        <v>6219</v>
      </c>
      <c r="B2570" s="2">
        <v>45017</v>
      </c>
      <c r="C2570" s="1" t="s">
        <v>6673</v>
      </c>
      <c r="D2570" s="1" t="s">
        <v>82</v>
      </c>
      <c r="E2570">
        <v>2023</v>
      </c>
      <c r="F2570" s="1" t="s">
        <v>829</v>
      </c>
      <c r="G2570" s="1" t="s">
        <v>1869</v>
      </c>
      <c r="H2570" s="1" t="s">
        <v>2872</v>
      </c>
      <c r="I2570" s="1" t="s">
        <v>4550</v>
      </c>
      <c r="J2570" s="1" t="s">
        <v>70</v>
      </c>
      <c r="K2570" s="3">
        <v>40.56</v>
      </c>
      <c r="L2570">
        <v>1</v>
      </c>
      <c r="M2570" s="3">
        <v>40.56</v>
      </c>
      <c r="N2570" s="1" t="s">
        <v>6669</v>
      </c>
      <c r="O2570" s="1" t="s">
        <v>22</v>
      </c>
    </row>
    <row r="2571" spans="1:15" x14ac:dyDescent="0.3">
      <c r="A2571" s="1" t="s">
        <v>6220</v>
      </c>
      <c r="B2571" s="2">
        <v>45814</v>
      </c>
      <c r="C2571" s="1" t="s">
        <v>6668</v>
      </c>
      <c r="D2571" s="1" t="s">
        <v>24</v>
      </c>
      <c r="E2571">
        <v>2025</v>
      </c>
      <c r="F2571" s="1" t="s">
        <v>1500</v>
      </c>
      <c r="G2571" s="1" t="s">
        <v>1501</v>
      </c>
      <c r="H2571" s="1" t="s">
        <v>1513</v>
      </c>
      <c r="I2571" s="1" t="s">
        <v>1514</v>
      </c>
      <c r="J2571" s="1" t="s">
        <v>70</v>
      </c>
      <c r="K2571" s="3">
        <v>29.49</v>
      </c>
      <c r="L2571">
        <v>4</v>
      </c>
      <c r="M2571" s="3">
        <v>117.96</v>
      </c>
      <c r="N2571" s="1" t="s">
        <v>21</v>
      </c>
      <c r="O2571" s="1" t="s">
        <v>95</v>
      </c>
    </row>
    <row r="2572" spans="1:15" x14ac:dyDescent="0.3">
      <c r="A2572" s="1" t="s">
        <v>6221</v>
      </c>
      <c r="B2572" s="2">
        <v>45110</v>
      </c>
      <c r="C2572" s="1" t="s">
        <v>6667</v>
      </c>
      <c r="D2572" s="1" t="s">
        <v>32</v>
      </c>
      <c r="E2572">
        <v>2023</v>
      </c>
      <c r="F2572" s="1" t="s">
        <v>6222</v>
      </c>
      <c r="G2572" s="1" t="s">
        <v>6223</v>
      </c>
      <c r="H2572" s="1" t="s">
        <v>5477</v>
      </c>
      <c r="I2572" s="1" t="s">
        <v>6224</v>
      </c>
      <c r="J2572" s="1" t="s">
        <v>70</v>
      </c>
      <c r="K2572" s="3">
        <v>6.64</v>
      </c>
      <c r="L2572">
        <v>5</v>
      </c>
      <c r="M2572" s="3">
        <v>33.200000000000003</v>
      </c>
      <c r="N2572" s="1" t="s">
        <v>6669</v>
      </c>
      <c r="O2572" s="1" t="s">
        <v>30</v>
      </c>
    </row>
    <row r="2573" spans="1:15" x14ac:dyDescent="0.3">
      <c r="A2573" s="1" t="s">
        <v>6225</v>
      </c>
      <c r="B2573" s="2">
        <v>45542</v>
      </c>
      <c r="C2573" s="1" t="s">
        <v>6673</v>
      </c>
      <c r="D2573" s="1" t="s">
        <v>60</v>
      </c>
      <c r="E2573">
        <v>2024</v>
      </c>
      <c r="F2573" s="1" t="s">
        <v>4042</v>
      </c>
      <c r="G2573" s="1" t="s">
        <v>4043</v>
      </c>
      <c r="H2573" s="1" t="s">
        <v>752</v>
      </c>
      <c r="I2573" s="1" t="s">
        <v>1838</v>
      </c>
      <c r="J2573" s="1" t="s">
        <v>70</v>
      </c>
      <c r="K2573" s="3">
        <v>22.87</v>
      </c>
      <c r="L2573">
        <v>3</v>
      </c>
      <c r="M2573" s="3">
        <v>68.61</v>
      </c>
      <c r="N2573" s="1" t="s">
        <v>6669</v>
      </c>
      <c r="O2573" s="1" t="s">
        <v>95</v>
      </c>
    </row>
    <row r="2574" spans="1:15" x14ac:dyDescent="0.3">
      <c r="A2574" s="1" t="s">
        <v>6226</v>
      </c>
      <c r="B2574" s="2">
        <v>45524</v>
      </c>
      <c r="C2574" s="1" t="s">
        <v>6671</v>
      </c>
      <c r="D2574" s="1" t="s">
        <v>90</v>
      </c>
      <c r="E2574">
        <v>2024</v>
      </c>
      <c r="F2574" s="1" t="s">
        <v>1439</v>
      </c>
      <c r="G2574" s="1" t="s">
        <v>4035</v>
      </c>
      <c r="H2574" s="1" t="s">
        <v>1538</v>
      </c>
      <c r="I2574" s="1" t="s">
        <v>2461</v>
      </c>
      <c r="J2574" s="1" t="s">
        <v>70</v>
      </c>
      <c r="K2574" s="3">
        <v>45.37</v>
      </c>
      <c r="L2574">
        <v>5</v>
      </c>
      <c r="M2574" s="3">
        <v>226.85</v>
      </c>
      <c r="N2574" s="1" t="s">
        <v>21</v>
      </c>
      <c r="O2574" s="1" t="s">
        <v>193</v>
      </c>
    </row>
    <row r="2575" spans="1:15" x14ac:dyDescent="0.3">
      <c r="A2575" s="1" t="s">
        <v>6227</v>
      </c>
      <c r="B2575" s="2">
        <v>45526</v>
      </c>
      <c r="C2575" s="1" t="s">
        <v>6672</v>
      </c>
      <c r="D2575" s="1" t="s">
        <v>90</v>
      </c>
      <c r="E2575">
        <v>2024</v>
      </c>
      <c r="F2575" s="1" t="s">
        <v>1019</v>
      </c>
      <c r="G2575" s="1" t="s">
        <v>1020</v>
      </c>
      <c r="H2575" s="1" t="s">
        <v>1661</v>
      </c>
      <c r="I2575" s="1" t="s">
        <v>2060</v>
      </c>
      <c r="J2575" s="1" t="s">
        <v>51</v>
      </c>
      <c r="K2575" s="3">
        <v>41.26</v>
      </c>
      <c r="L2575">
        <v>1</v>
      </c>
      <c r="M2575" s="3">
        <v>41.26</v>
      </c>
      <c r="N2575" s="1" t="s">
        <v>21</v>
      </c>
      <c r="O2575" s="1" t="s">
        <v>193</v>
      </c>
    </row>
    <row r="2576" spans="1:15" x14ac:dyDescent="0.3">
      <c r="A2576" s="1" t="s">
        <v>6228</v>
      </c>
      <c r="B2576" s="2">
        <v>45201</v>
      </c>
      <c r="C2576" s="1" t="s">
        <v>6667</v>
      </c>
      <c r="D2576" s="1" t="s">
        <v>133</v>
      </c>
      <c r="E2576">
        <v>2023</v>
      </c>
      <c r="F2576" s="1" t="s">
        <v>2458</v>
      </c>
      <c r="G2576" s="1" t="s">
        <v>2459</v>
      </c>
      <c r="H2576" s="1" t="s">
        <v>1462</v>
      </c>
      <c r="I2576" s="1" t="s">
        <v>1728</v>
      </c>
      <c r="J2576" s="1" t="s">
        <v>20</v>
      </c>
      <c r="K2576" s="3">
        <v>32.979999999999997</v>
      </c>
      <c r="L2576">
        <v>4</v>
      </c>
      <c r="M2576" s="3">
        <v>131.91999999999999</v>
      </c>
      <c r="N2576" s="1" t="s">
        <v>88</v>
      </c>
      <c r="O2576" s="1" t="s">
        <v>44</v>
      </c>
    </row>
    <row r="2577" spans="1:15" x14ac:dyDescent="0.3">
      <c r="A2577" s="1" t="s">
        <v>6229</v>
      </c>
      <c r="B2577" s="2">
        <v>45741</v>
      </c>
      <c r="C2577" s="1" t="s">
        <v>6671</v>
      </c>
      <c r="D2577" s="1" t="s">
        <v>15</v>
      </c>
      <c r="E2577">
        <v>2025</v>
      </c>
      <c r="F2577" s="1" t="s">
        <v>1804</v>
      </c>
      <c r="G2577" s="1" t="s">
        <v>1805</v>
      </c>
      <c r="H2577" s="1" t="s">
        <v>2110</v>
      </c>
      <c r="I2577" s="1" t="s">
        <v>5097</v>
      </c>
      <c r="J2577" s="1" t="s">
        <v>70</v>
      </c>
      <c r="K2577" s="3">
        <v>5.98</v>
      </c>
      <c r="L2577">
        <v>1</v>
      </c>
      <c r="M2577" s="3">
        <v>5.98</v>
      </c>
      <c r="N2577" s="1" t="s">
        <v>29</v>
      </c>
      <c r="O2577" s="1" t="s">
        <v>22</v>
      </c>
    </row>
    <row r="2578" spans="1:15" x14ac:dyDescent="0.3">
      <c r="A2578" s="1" t="s">
        <v>6230</v>
      </c>
      <c r="B2578" s="2">
        <v>45476</v>
      </c>
      <c r="C2578" s="1" t="s">
        <v>6670</v>
      </c>
      <c r="D2578" s="1" t="s">
        <v>32</v>
      </c>
      <c r="E2578">
        <v>2024</v>
      </c>
      <c r="F2578" s="1" t="s">
        <v>912</v>
      </c>
      <c r="G2578" s="1" t="s">
        <v>5199</v>
      </c>
      <c r="H2578" s="1" t="s">
        <v>2125</v>
      </c>
      <c r="I2578" s="1" t="s">
        <v>4264</v>
      </c>
      <c r="J2578" s="1" t="s">
        <v>20</v>
      </c>
      <c r="K2578" s="3">
        <v>7.44</v>
      </c>
      <c r="L2578">
        <v>3</v>
      </c>
      <c r="M2578" s="3">
        <v>22.32</v>
      </c>
      <c r="N2578" s="1" t="s">
        <v>21</v>
      </c>
      <c r="O2578" s="1" t="s">
        <v>37</v>
      </c>
    </row>
    <row r="2579" spans="1:15" x14ac:dyDescent="0.3">
      <c r="A2579" s="1" t="s">
        <v>6231</v>
      </c>
      <c r="B2579" s="2">
        <v>44991</v>
      </c>
      <c r="C2579" s="1" t="s">
        <v>6667</v>
      </c>
      <c r="D2579" s="1" t="s">
        <v>15</v>
      </c>
      <c r="E2579">
        <v>2023</v>
      </c>
      <c r="F2579" s="1" t="s">
        <v>1133</v>
      </c>
      <c r="G2579" s="1" t="s">
        <v>2002</v>
      </c>
      <c r="H2579" s="1" t="s">
        <v>389</v>
      </c>
      <c r="I2579" s="1" t="s">
        <v>390</v>
      </c>
      <c r="J2579" s="1" t="s">
        <v>20</v>
      </c>
      <c r="K2579" s="3">
        <v>39.29</v>
      </c>
      <c r="L2579">
        <v>2</v>
      </c>
      <c r="M2579" s="3">
        <v>78.58</v>
      </c>
      <c r="N2579" s="1" t="s">
        <v>6669</v>
      </c>
      <c r="O2579" s="1" t="s">
        <v>80</v>
      </c>
    </row>
    <row r="2580" spans="1:15" x14ac:dyDescent="0.3">
      <c r="A2580" s="1" t="s">
        <v>6232</v>
      </c>
      <c r="B2580" s="2">
        <v>45524</v>
      </c>
      <c r="C2580" s="1" t="s">
        <v>6671</v>
      </c>
      <c r="D2580" s="1" t="s">
        <v>90</v>
      </c>
      <c r="E2580">
        <v>2024</v>
      </c>
      <c r="F2580" s="1" t="s">
        <v>285</v>
      </c>
      <c r="G2580" s="1" t="s">
        <v>1922</v>
      </c>
      <c r="H2580" s="1" t="s">
        <v>650</v>
      </c>
      <c r="I2580" s="1" t="s">
        <v>6233</v>
      </c>
      <c r="J2580" s="1" t="s">
        <v>87</v>
      </c>
      <c r="K2580" s="3">
        <v>20.11</v>
      </c>
      <c r="L2580">
        <v>2</v>
      </c>
      <c r="M2580" s="3">
        <v>40.22</v>
      </c>
      <c r="N2580" s="1" t="s">
        <v>21</v>
      </c>
      <c r="O2580" s="1" t="s">
        <v>193</v>
      </c>
    </row>
    <row r="2581" spans="1:15" x14ac:dyDescent="0.3">
      <c r="A2581" s="1" t="s">
        <v>6234</v>
      </c>
      <c r="B2581" s="2">
        <v>45430</v>
      </c>
      <c r="C2581" s="1" t="s">
        <v>6673</v>
      </c>
      <c r="D2581" s="1" t="s">
        <v>46</v>
      </c>
      <c r="E2581">
        <v>2024</v>
      </c>
      <c r="F2581" s="1" t="s">
        <v>912</v>
      </c>
      <c r="G2581" s="1" t="s">
        <v>5199</v>
      </c>
      <c r="H2581" s="1" t="s">
        <v>1673</v>
      </c>
      <c r="I2581" s="1" t="s">
        <v>1674</v>
      </c>
      <c r="J2581" s="1" t="s">
        <v>70</v>
      </c>
      <c r="K2581" s="3">
        <v>48.89</v>
      </c>
      <c r="L2581">
        <v>2</v>
      </c>
      <c r="M2581" s="3">
        <v>97.78</v>
      </c>
      <c r="N2581" s="1" t="s">
        <v>88</v>
      </c>
      <c r="O2581" s="1" t="s">
        <v>22</v>
      </c>
    </row>
    <row r="2582" spans="1:15" x14ac:dyDescent="0.3">
      <c r="A2582" s="1" t="s">
        <v>6235</v>
      </c>
      <c r="B2582" s="2">
        <v>45558</v>
      </c>
      <c r="C2582" s="1" t="s">
        <v>6667</v>
      </c>
      <c r="D2582" s="1" t="s">
        <v>60</v>
      </c>
      <c r="E2582">
        <v>2024</v>
      </c>
      <c r="F2582" s="1" t="s">
        <v>205</v>
      </c>
      <c r="G2582" s="1" t="s">
        <v>6236</v>
      </c>
      <c r="H2582" s="1" t="s">
        <v>4590</v>
      </c>
      <c r="I2582" s="1" t="s">
        <v>4591</v>
      </c>
      <c r="J2582" s="1" t="s">
        <v>20</v>
      </c>
      <c r="K2582" s="3">
        <v>30.21</v>
      </c>
      <c r="L2582">
        <v>5</v>
      </c>
      <c r="M2582" s="3">
        <v>151.05000000000001</v>
      </c>
      <c r="N2582" s="1" t="s">
        <v>21</v>
      </c>
      <c r="O2582" s="1" t="s">
        <v>52</v>
      </c>
    </row>
    <row r="2583" spans="1:15" x14ac:dyDescent="0.3">
      <c r="A2583" s="1" t="s">
        <v>6237</v>
      </c>
      <c r="B2583" s="2">
        <v>44995</v>
      </c>
      <c r="C2583" s="1" t="s">
        <v>6668</v>
      </c>
      <c r="D2583" s="1" t="s">
        <v>15</v>
      </c>
      <c r="E2583">
        <v>2023</v>
      </c>
      <c r="F2583" s="1" t="s">
        <v>443</v>
      </c>
      <c r="G2583" s="1" t="s">
        <v>444</v>
      </c>
      <c r="H2583" s="1" t="s">
        <v>785</v>
      </c>
      <c r="I2583" s="1" t="s">
        <v>786</v>
      </c>
      <c r="J2583" s="1" t="s">
        <v>20</v>
      </c>
      <c r="K2583" s="3">
        <v>34.47</v>
      </c>
      <c r="L2583">
        <v>1</v>
      </c>
      <c r="M2583" s="3">
        <v>34.47</v>
      </c>
      <c r="N2583" s="1" t="s">
        <v>6669</v>
      </c>
      <c r="O2583" s="1" t="s">
        <v>44</v>
      </c>
    </row>
    <row r="2584" spans="1:15" x14ac:dyDescent="0.3">
      <c r="A2584" s="1" t="s">
        <v>6238</v>
      </c>
      <c r="B2584" s="2">
        <v>44933</v>
      </c>
      <c r="C2584" s="1" t="s">
        <v>6673</v>
      </c>
      <c r="D2584" s="1" t="s">
        <v>210</v>
      </c>
      <c r="E2584">
        <v>2023</v>
      </c>
      <c r="F2584" s="1" t="s">
        <v>2149</v>
      </c>
      <c r="G2584" s="1" t="s">
        <v>2150</v>
      </c>
      <c r="H2584" s="1" t="s">
        <v>2815</v>
      </c>
      <c r="I2584" s="1" t="s">
        <v>2816</v>
      </c>
      <c r="J2584" s="1" t="s">
        <v>87</v>
      </c>
      <c r="K2584" s="3">
        <v>22.88</v>
      </c>
      <c r="L2584">
        <v>1</v>
      </c>
      <c r="M2584" s="3">
        <v>22.88</v>
      </c>
      <c r="N2584" s="1" t="s">
        <v>21</v>
      </c>
      <c r="O2584" s="1" t="s">
        <v>22</v>
      </c>
    </row>
    <row r="2585" spans="1:15" x14ac:dyDescent="0.3">
      <c r="A2585" s="1" t="s">
        <v>6239</v>
      </c>
      <c r="B2585" s="2">
        <v>45093</v>
      </c>
      <c r="C2585" s="1" t="s">
        <v>6668</v>
      </c>
      <c r="D2585" s="1" t="s">
        <v>24</v>
      </c>
      <c r="E2585">
        <v>2023</v>
      </c>
      <c r="F2585" s="1" t="s">
        <v>2761</v>
      </c>
      <c r="G2585" s="1" t="s">
        <v>2803</v>
      </c>
      <c r="H2585" s="1" t="s">
        <v>1707</v>
      </c>
      <c r="I2585" s="1" t="s">
        <v>1708</v>
      </c>
      <c r="J2585" s="1" t="s">
        <v>51</v>
      </c>
      <c r="K2585" s="3">
        <v>31.06</v>
      </c>
      <c r="L2585">
        <v>2</v>
      </c>
      <c r="M2585" s="3">
        <v>62.12</v>
      </c>
      <c r="N2585" s="1" t="s">
        <v>21</v>
      </c>
      <c r="O2585" s="1" t="s">
        <v>30</v>
      </c>
    </row>
    <row r="2586" spans="1:15" x14ac:dyDescent="0.3">
      <c r="A2586" s="1" t="s">
        <v>6240</v>
      </c>
      <c r="B2586" s="2">
        <v>45656</v>
      </c>
      <c r="C2586" s="1" t="s">
        <v>6667</v>
      </c>
      <c r="D2586" s="1" t="s">
        <v>107</v>
      </c>
      <c r="E2586">
        <v>2024</v>
      </c>
      <c r="F2586" s="1" t="s">
        <v>868</v>
      </c>
      <c r="G2586" s="1" t="s">
        <v>4683</v>
      </c>
      <c r="H2586" s="1" t="s">
        <v>1021</v>
      </c>
      <c r="I2586" s="1" t="s">
        <v>3154</v>
      </c>
      <c r="J2586" s="1" t="s">
        <v>20</v>
      </c>
      <c r="K2586" s="3">
        <v>14.33</v>
      </c>
      <c r="L2586">
        <v>1</v>
      </c>
      <c r="M2586" s="3">
        <v>14.33</v>
      </c>
      <c r="N2586" s="1" t="s">
        <v>21</v>
      </c>
      <c r="O2586" s="1" t="s">
        <v>22</v>
      </c>
    </row>
    <row r="2587" spans="1:15" x14ac:dyDescent="0.3">
      <c r="A2587" s="1" t="s">
        <v>6241</v>
      </c>
      <c r="B2587" s="2">
        <v>44826</v>
      </c>
      <c r="C2587" s="1" t="s">
        <v>6672</v>
      </c>
      <c r="D2587" s="1" t="s">
        <v>60</v>
      </c>
      <c r="E2587">
        <v>2022</v>
      </c>
      <c r="F2587" s="1" t="s">
        <v>1326</v>
      </c>
      <c r="G2587" s="1" t="s">
        <v>6211</v>
      </c>
      <c r="H2587" s="1" t="s">
        <v>478</v>
      </c>
      <c r="I2587" s="1" t="s">
        <v>479</v>
      </c>
      <c r="J2587" s="1" t="s">
        <v>51</v>
      </c>
      <c r="K2587" s="3">
        <v>28.36</v>
      </c>
      <c r="L2587">
        <v>5</v>
      </c>
      <c r="M2587" s="3">
        <v>141.80000000000001</v>
      </c>
      <c r="N2587" s="1" t="s">
        <v>29</v>
      </c>
      <c r="O2587" s="1" t="s">
        <v>37</v>
      </c>
    </row>
    <row r="2588" spans="1:15" x14ac:dyDescent="0.3">
      <c r="A2588" s="1" t="s">
        <v>6242</v>
      </c>
      <c r="B2588" s="2">
        <v>45256</v>
      </c>
      <c r="C2588" s="1" t="s">
        <v>6666</v>
      </c>
      <c r="D2588" s="1" t="s">
        <v>54</v>
      </c>
      <c r="E2588">
        <v>2023</v>
      </c>
      <c r="F2588" s="1" t="s">
        <v>732</v>
      </c>
      <c r="G2588" s="1" t="s">
        <v>733</v>
      </c>
      <c r="H2588" s="1" t="s">
        <v>223</v>
      </c>
      <c r="I2588" s="1" t="s">
        <v>224</v>
      </c>
      <c r="J2588" s="1" t="s">
        <v>70</v>
      </c>
      <c r="K2588" s="3">
        <v>34.24</v>
      </c>
      <c r="L2588">
        <v>3</v>
      </c>
      <c r="M2588" s="3">
        <v>102.72</v>
      </c>
      <c r="N2588" s="1" t="s">
        <v>29</v>
      </c>
      <c r="O2588" s="1" t="s">
        <v>44</v>
      </c>
    </row>
    <row r="2589" spans="1:15" x14ac:dyDescent="0.3">
      <c r="A2589" s="1" t="s">
        <v>6243</v>
      </c>
      <c r="B2589" s="2">
        <v>45505</v>
      </c>
      <c r="C2589" s="1" t="s">
        <v>6672</v>
      </c>
      <c r="D2589" s="1" t="s">
        <v>90</v>
      </c>
      <c r="E2589">
        <v>2024</v>
      </c>
      <c r="F2589" s="1" t="s">
        <v>3490</v>
      </c>
      <c r="G2589" s="1" t="s">
        <v>3491</v>
      </c>
      <c r="H2589" s="1" t="s">
        <v>3850</v>
      </c>
      <c r="I2589" s="1" t="s">
        <v>3851</v>
      </c>
      <c r="J2589" s="1" t="s">
        <v>20</v>
      </c>
      <c r="K2589" s="3">
        <v>36.07</v>
      </c>
      <c r="L2589">
        <v>2</v>
      </c>
      <c r="M2589" s="3">
        <v>72.14</v>
      </c>
      <c r="N2589" s="1" t="s">
        <v>21</v>
      </c>
      <c r="O2589" s="1" t="s">
        <v>44</v>
      </c>
    </row>
    <row r="2590" spans="1:15" x14ac:dyDescent="0.3">
      <c r="A2590" s="1" t="s">
        <v>6244</v>
      </c>
      <c r="B2590" s="2">
        <v>45046</v>
      </c>
      <c r="C2590" s="1" t="s">
        <v>6666</v>
      </c>
      <c r="D2590" s="1" t="s">
        <v>82</v>
      </c>
      <c r="E2590">
        <v>2023</v>
      </c>
      <c r="F2590" s="1" t="s">
        <v>1564</v>
      </c>
      <c r="G2590" s="1" t="s">
        <v>2865</v>
      </c>
      <c r="H2590" s="1" t="s">
        <v>1948</v>
      </c>
      <c r="I2590" s="1" t="s">
        <v>2119</v>
      </c>
      <c r="J2590" s="1" t="s">
        <v>87</v>
      </c>
      <c r="K2590" s="3">
        <v>32.130000000000003</v>
      </c>
      <c r="L2590">
        <v>4</v>
      </c>
      <c r="M2590" s="3">
        <v>128.52000000000001</v>
      </c>
      <c r="N2590" s="1" t="s">
        <v>6669</v>
      </c>
      <c r="O2590" s="1" t="s">
        <v>22</v>
      </c>
    </row>
    <row r="2591" spans="1:15" x14ac:dyDescent="0.3">
      <c r="A2591" s="1" t="s">
        <v>6245</v>
      </c>
      <c r="B2591" s="2">
        <v>45326</v>
      </c>
      <c r="C2591" s="1" t="s">
        <v>6666</v>
      </c>
      <c r="D2591" s="1" t="s">
        <v>39</v>
      </c>
      <c r="E2591">
        <v>2024</v>
      </c>
      <c r="F2591" s="1" t="s">
        <v>1264</v>
      </c>
      <c r="G2591" s="1" t="s">
        <v>1333</v>
      </c>
      <c r="H2591" s="1" t="s">
        <v>4376</v>
      </c>
      <c r="I2591" s="1" t="s">
        <v>4377</v>
      </c>
      <c r="J2591" s="1" t="s">
        <v>20</v>
      </c>
      <c r="K2591" s="3">
        <v>26.55</v>
      </c>
      <c r="L2591">
        <v>4</v>
      </c>
      <c r="M2591" s="3">
        <v>106.2</v>
      </c>
      <c r="N2591" s="1" t="s">
        <v>21</v>
      </c>
      <c r="O2591" s="1" t="s">
        <v>44</v>
      </c>
    </row>
    <row r="2592" spans="1:15" x14ac:dyDescent="0.3">
      <c r="A2592" s="1" t="s">
        <v>6246</v>
      </c>
      <c r="B2592" s="2">
        <v>45063</v>
      </c>
      <c r="C2592" s="1" t="s">
        <v>6670</v>
      </c>
      <c r="D2592" s="1" t="s">
        <v>46</v>
      </c>
      <c r="E2592">
        <v>2023</v>
      </c>
      <c r="F2592" s="1" t="s">
        <v>5662</v>
      </c>
      <c r="G2592" s="1" t="s">
        <v>5663</v>
      </c>
      <c r="H2592" s="1" t="s">
        <v>2590</v>
      </c>
      <c r="I2592" s="1" t="s">
        <v>4291</v>
      </c>
      <c r="J2592" s="1" t="s">
        <v>70</v>
      </c>
      <c r="K2592" s="3">
        <v>47.71</v>
      </c>
      <c r="L2592">
        <v>2</v>
      </c>
      <c r="M2592" s="3">
        <v>95.42</v>
      </c>
      <c r="N2592" s="1" t="s">
        <v>29</v>
      </c>
      <c r="O2592" s="1" t="s">
        <v>22</v>
      </c>
    </row>
    <row r="2593" spans="1:15" x14ac:dyDescent="0.3">
      <c r="A2593" s="1" t="s">
        <v>6247</v>
      </c>
      <c r="B2593" s="2">
        <v>45282</v>
      </c>
      <c r="C2593" s="1" t="s">
        <v>6668</v>
      </c>
      <c r="D2593" s="1" t="s">
        <v>107</v>
      </c>
      <c r="E2593">
        <v>2023</v>
      </c>
      <c r="F2593" s="1" t="s">
        <v>4622</v>
      </c>
      <c r="G2593" s="1" t="s">
        <v>4623</v>
      </c>
      <c r="H2593" s="1" t="s">
        <v>6248</v>
      </c>
      <c r="I2593" s="1" t="s">
        <v>6249</v>
      </c>
      <c r="J2593" s="1" t="s">
        <v>20</v>
      </c>
      <c r="K2593" s="3">
        <v>5.87</v>
      </c>
      <c r="L2593">
        <v>3</v>
      </c>
      <c r="M2593" s="3">
        <v>17.61</v>
      </c>
      <c r="N2593" s="1" t="s">
        <v>88</v>
      </c>
      <c r="O2593" s="1" t="s">
        <v>52</v>
      </c>
    </row>
    <row r="2594" spans="1:15" x14ac:dyDescent="0.3">
      <c r="A2594" s="1" t="s">
        <v>6250</v>
      </c>
      <c r="B2594" s="2">
        <v>45853</v>
      </c>
      <c r="C2594" s="1" t="s">
        <v>6671</v>
      </c>
      <c r="D2594" s="1" t="s">
        <v>32</v>
      </c>
      <c r="E2594">
        <v>2025</v>
      </c>
      <c r="F2594" s="1" t="s">
        <v>939</v>
      </c>
      <c r="G2594" s="1" t="s">
        <v>4703</v>
      </c>
      <c r="H2594" s="1" t="s">
        <v>3645</v>
      </c>
      <c r="I2594" s="1" t="s">
        <v>3646</v>
      </c>
      <c r="J2594" s="1" t="s">
        <v>20</v>
      </c>
      <c r="K2594" s="3">
        <v>16.27</v>
      </c>
      <c r="L2594">
        <v>1</v>
      </c>
      <c r="M2594" s="3">
        <v>16.27</v>
      </c>
      <c r="N2594" s="1" t="s">
        <v>6669</v>
      </c>
      <c r="O2594" s="1" t="s">
        <v>80</v>
      </c>
    </row>
    <row r="2595" spans="1:15" x14ac:dyDescent="0.3">
      <c r="A2595" s="1" t="s">
        <v>6251</v>
      </c>
      <c r="B2595" s="2">
        <v>44808</v>
      </c>
      <c r="C2595" s="1" t="s">
        <v>6666</v>
      </c>
      <c r="D2595" s="1" t="s">
        <v>60</v>
      </c>
      <c r="E2595">
        <v>2022</v>
      </c>
      <c r="F2595" s="1" t="s">
        <v>912</v>
      </c>
      <c r="G2595" s="1" t="s">
        <v>4451</v>
      </c>
      <c r="H2595" s="1" t="s">
        <v>1012</v>
      </c>
      <c r="I2595" s="1" t="s">
        <v>1013</v>
      </c>
      <c r="J2595" s="1" t="s">
        <v>20</v>
      </c>
      <c r="K2595" s="3">
        <v>44.62</v>
      </c>
      <c r="L2595">
        <v>5</v>
      </c>
      <c r="M2595" s="3">
        <v>223.1</v>
      </c>
      <c r="N2595" s="1" t="s">
        <v>6669</v>
      </c>
      <c r="O2595" s="1" t="s">
        <v>37</v>
      </c>
    </row>
    <row r="2596" spans="1:15" x14ac:dyDescent="0.3">
      <c r="A2596" s="1" t="s">
        <v>6252</v>
      </c>
      <c r="B2596" s="2">
        <v>45421</v>
      </c>
      <c r="C2596" s="1" t="s">
        <v>6672</v>
      </c>
      <c r="D2596" s="1" t="s">
        <v>46</v>
      </c>
      <c r="E2596">
        <v>2024</v>
      </c>
      <c r="F2596" s="1" t="s">
        <v>6253</v>
      </c>
      <c r="G2596" s="1" t="s">
        <v>6254</v>
      </c>
      <c r="H2596" s="1" t="s">
        <v>1378</v>
      </c>
      <c r="I2596" s="1" t="s">
        <v>4372</v>
      </c>
      <c r="J2596" s="1" t="s">
        <v>20</v>
      </c>
      <c r="K2596" s="3">
        <v>33.26</v>
      </c>
      <c r="L2596">
        <v>3</v>
      </c>
      <c r="M2596" s="3">
        <v>99.78</v>
      </c>
      <c r="N2596" s="1" t="s">
        <v>21</v>
      </c>
      <c r="O2596" s="1" t="s">
        <v>52</v>
      </c>
    </row>
    <row r="2597" spans="1:15" x14ac:dyDescent="0.3">
      <c r="A2597" s="1" t="s">
        <v>6255</v>
      </c>
      <c r="B2597" s="2">
        <v>45285</v>
      </c>
      <c r="C2597" s="1" t="s">
        <v>6667</v>
      </c>
      <c r="D2597" s="1" t="s">
        <v>107</v>
      </c>
      <c r="E2597">
        <v>2023</v>
      </c>
      <c r="F2597" s="1" t="s">
        <v>6256</v>
      </c>
      <c r="G2597" s="1" t="s">
        <v>6257</v>
      </c>
      <c r="H2597" s="1" t="s">
        <v>1978</v>
      </c>
      <c r="I2597" s="1" t="s">
        <v>1979</v>
      </c>
      <c r="J2597" s="1" t="s">
        <v>51</v>
      </c>
      <c r="K2597" s="3">
        <v>14.37</v>
      </c>
      <c r="L2597">
        <v>4</v>
      </c>
      <c r="M2597" s="3">
        <v>57.48</v>
      </c>
      <c r="N2597" s="1" t="s">
        <v>6669</v>
      </c>
      <c r="O2597" s="1" t="s">
        <v>193</v>
      </c>
    </row>
    <row r="2598" spans="1:15" x14ac:dyDescent="0.3">
      <c r="A2598" s="1" t="s">
        <v>6258</v>
      </c>
      <c r="B2598" s="2">
        <v>45373</v>
      </c>
      <c r="C2598" s="1" t="s">
        <v>6668</v>
      </c>
      <c r="D2598" s="1" t="s">
        <v>15</v>
      </c>
      <c r="E2598">
        <v>2024</v>
      </c>
      <c r="F2598" s="1" t="s">
        <v>4416</v>
      </c>
      <c r="G2598" s="1" t="s">
        <v>6259</v>
      </c>
      <c r="H2598" s="1" t="s">
        <v>540</v>
      </c>
      <c r="I2598" s="1" t="s">
        <v>2857</v>
      </c>
      <c r="J2598" s="1" t="s">
        <v>20</v>
      </c>
      <c r="K2598" s="3">
        <v>42.61</v>
      </c>
      <c r="L2598">
        <v>5</v>
      </c>
      <c r="M2598" s="3">
        <v>213.05</v>
      </c>
      <c r="N2598" s="1" t="s">
        <v>29</v>
      </c>
      <c r="O2598" s="1" t="s">
        <v>37</v>
      </c>
    </row>
    <row r="2599" spans="1:15" x14ac:dyDescent="0.3">
      <c r="A2599" s="1" t="s">
        <v>6260</v>
      </c>
      <c r="B2599" s="2">
        <v>45581</v>
      </c>
      <c r="C2599" s="1" t="s">
        <v>6670</v>
      </c>
      <c r="D2599" s="1" t="s">
        <v>133</v>
      </c>
      <c r="E2599">
        <v>2024</v>
      </c>
      <c r="F2599" s="1" t="s">
        <v>2688</v>
      </c>
      <c r="G2599" s="1" t="s">
        <v>2689</v>
      </c>
      <c r="H2599" s="1" t="s">
        <v>1130</v>
      </c>
      <c r="I2599" s="1" t="s">
        <v>6261</v>
      </c>
      <c r="J2599" s="1" t="s">
        <v>20</v>
      </c>
      <c r="K2599" s="3">
        <v>10.6</v>
      </c>
      <c r="L2599">
        <v>3</v>
      </c>
      <c r="M2599" s="3">
        <v>31.8</v>
      </c>
      <c r="N2599" s="1" t="s">
        <v>29</v>
      </c>
      <c r="O2599" s="1" t="s">
        <v>22</v>
      </c>
    </row>
    <row r="2600" spans="1:15" x14ac:dyDescent="0.3">
      <c r="A2600" s="1" t="s">
        <v>6262</v>
      </c>
      <c r="B2600" s="2">
        <v>44973</v>
      </c>
      <c r="C2600" s="1" t="s">
        <v>6672</v>
      </c>
      <c r="D2600" s="1" t="s">
        <v>39</v>
      </c>
      <c r="E2600">
        <v>2023</v>
      </c>
      <c r="F2600" s="1" t="s">
        <v>5754</v>
      </c>
      <c r="G2600" s="1" t="s">
        <v>5755</v>
      </c>
      <c r="H2600" s="1" t="s">
        <v>1428</v>
      </c>
      <c r="I2600" s="1" t="s">
        <v>6263</v>
      </c>
      <c r="J2600" s="1" t="s">
        <v>20</v>
      </c>
      <c r="K2600" s="3">
        <v>37.130000000000003</v>
      </c>
      <c r="L2600">
        <v>4</v>
      </c>
      <c r="M2600" s="3">
        <v>148.52000000000001</v>
      </c>
      <c r="N2600" s="1" t="s">
        <v>6669</v>
      </c>
      <c r="O2600" s="1" t="s">
        <v>22</v>
      </c>
    </row>
    <row r="2601" spans="1:15" x14ac:dyDescent="0.3">
      <c r="A2601" s="1" t="s">
        <v>6264</v>
      </c>
      <c r="B2601" s="2">
        <v>45005</v>
      </c>
      <c r="C2601" s="1" t="s">
        <v>6667</v>
      </c>
      <c r="D2601" s="1" t="s">
        <v>15</v>
      </c>
      <c r="E2601">
        <v>2023</v>
      </c>
      <c r="F2601" s="1" t="s">
        <v>205</v>
      </c>
      <c r="G2601" s="1" t="s">
        <v>206</v>
      </c>
      <c r="H2601" s="1" t="s">
        <v>1357</v>
      </c>
      <c r="I2601" s="1" t="s">
        <v>1358</v>
      </c>
      <c r="J2601" s="1" t="s">
        <v>70</v>
      </c>
      <c r="K2601" s="3">
        <v>19.34</v>
      </c>
      <c r="L2601">
        <v>5</v>
      </c>
      <c r="M2601" s="3">
        <v>96.7</v>
      </c>
      <c r="N2601" s="1" t="s">
        <v>29</v>
      </c>
      <c r="O2601" s="1" t="s">
        <v>37</v>
      </c>
    </row>
    <row r="2602" spans="1:15" x14ac:dyDescent="0.3">
      <c r="A2602" s="1" t="s">
        <v>6265</v>
      </c>
      <c r="B2602" s="2">
        <v>44992</v>
      </c>
      <c r="C2602" s="1" t="s">
        <v>6671</v>
      </c>
      <c r="D2602" s="1" t="s">
        <v>15</v>
      </c>
      <c r="E2602">
        <v>2023</v>
      </c>
      <c r="F2602" s="1" t="s">
        <v>368</v>
      </c>
      <c r="G2602" s="1" t="s">
        <v>369</v>
      </c>
      <c r="H2602" s="1" t="s">
        <v>6203</v>
      </c>
      <c r="I2602" s="1" t="s">
        <v>6204</v>
      </c>
      <c r="J2602" s="1" t="s">
        <v>20</v>
      </c>
      <c r="K2602" s="3">
        <v>18.440000000000001</v>
      </c>
      <c r="L2602">
        <v>3</v>
      </c>
      <c r="M2602" s="3">
        <v>55.32</v>
      </c>
      <c r="N2602" s="1" t="s">
        <v>21</v>
      </c>
      <c r="O2602" s="1" t="s">
        <v>37</v>
      </c>
    </row>
    <row r="2603" spans="1:15" x14ac:dyDescent="0.3">
      <c r="A2603" s="1" t="s">
        <v>6266</v>
      </c>
      <c r="B2603" s="2">
        <v>45049</v>
      </c>
      <c r="C2603" s="1" t="s">
        <v>6670</v>
      </c>
      <c r="D2603" s="1" t="s">
        <v>46</v>
      </c>
      <c r="E2603">
        <v>2023</v>
      </c>
      <c r="F2603" s="1" t="s">
        <v>3553</v>
      </c>
      <c r="G2603" s="1" t="s">
        <v>3554</v>
      </c>
      <c r="H2603" s="1" t="s">
        <v>3952</v>
      </c>
      <c r="I2603" s="1" t="s">
        <v>3953</v>
      </c>
      <c r="J2603" s="1" t="s">
        <v>20</v>
      </c>
      <c r="K2603" s="3">
        <v>42.48</v>
      </c>
      <c r="L2603">
        <v>4</v>
      </c>
      <c r="M2603" s="3">
        <v>169.92</v>
      </c>
      <c r="N2603" s="1" t="s">
        <v>6669</v>
      </c>
      <c r="O2603" s="1" t="s">
        <v>37</v>
      </c>
    </row>
    <row r="2604" spans="1:15" x14ac:dyDescent="0.3">
      <c r="A2604" s="1" t="s">
        <v>6267</v>
      </c>
      <c r="B2604" s="2">
        <v>45391</v>
      </c>
      <c r="C2604" s="1" t="s">
        <v>6671</v>
      </c>
      <c r="D2604" s="1" t="s">
        <v>82</v>
      </c>
      <c r="E2604">
        <v>2024</v>
      </c>
      <c r="F2604" s="1" t="s">
        <v>728</v>
      </c>
      <c r="G2604" s="1" t="s">
        <v>1989</v>
      </c>
      <c r="H2604" s="1" t="s">
        <v>1782</v>
      </c>
      <c r="I2604" s="1" t="s">
        <v>5744</v>
      </c>
      <c r="J2604" s="1" t="s">
        <v>20</v>
      </c>
      <c r="K2604" s="3">
        <v>18.21</v>
      </c>
      <c r="L2604">
        <v>2</v>
      </c>
      <c r="M2604" s="3">
        <v>36.42</v>
      </c>
      <c r="N2604" s="1" t="s">
        <v>6669</v>
      </c>
      <c r="O2604" s="1" t="s">
        <v>80</v>
      </c>
    </row>
    <row r="2605" spans="1:15" x14ac:dyDescent="0.3">
      <c r="A2605" s="1" t="s">
        <v>6268</v>
      </c>
      <c r="B2605" s="2">
        <v>45021</v>
      </c>
      <c r="C2605" s="1" t="s">
        <v>6670</v>
      </c>
      <c r="D2605" s="1" t="s">
        <v>82</v>
      </c>
      <c r="E2605">
        <v>2023</v>
      </c>
      <c r="F2605" s="1" t="s">
        <v>1083</v>
      </c>
      <c r="G2605" s="1" t="s">
        <v>3966</v>
      </c>
      <c r="H2605" s="1" t="s">
        <v>588</v>
      </c>
      <c r="I2605" s="1" t="s">
        <v>3466</v>
      </c>
      <c r="J2605" s="1" t="s">
        <v>20</v>
      </c>
      <c r="K2605" s="3">
        <v>7.26</v>
      </c>
      <c r="L2605">
        <v>1</v>
      </c>
      <c r="M2605" s="3">
        <v>7.26</v>
      </c>
      <c r="N2605" s="1" t="s">
        <v>6669</v>
      </c>
      <c r="O2605" s="1" t="s">
        <v>193</v>
      </c>
    </row>
    <row r="2606" spans="1:15" x14ac:dyDescent="0.3">
      <c r="A2606" s="1" t="s">
        <v>6269</v>
      </c>
      <c r="B2606" s="2">
        <v>45319</v>
      </c>
      <c r="C2606" s="1" t="s">
        <v>6666</v>
      </c>
      <c r="D2606" s="1" t="s">
        <v>210</v>
      </c>
      <c r="E2606">
        <v>2024</v>
      </c>
      <c r="F2606" s="1" t="s">
        <v>578</v>
      </c>
      <c r="G2606" s="1" t="s">
        <v>579</v>
      </c>
      <c r="H2606" s="1" t="s">
        <v>2810</v>
      </c>
      <c r="I2606" s="1" t="s">
        <v>2811</v>
      </c>
      <c r="J2606" s="1" t="s">
        <v>70</v>
      </c>
      <c r="K2606" s="3">
        <v>17.670000000000002</v>
      </c>
      <c r="L2606">
        <v>5</v>
      </c>
      <c r="M2606" s="3">
        <v>88.35</v>
      </c>
      <c r="N2606" s="1" t="s">
        <v>88</v>
      </c>
      <c r="O2606" s="1" t="s">
        <v>30</v>
      </c>
    </row>
    <row r="2607" spans="1:15" x14ac:dyDescent="0.3">
      <c r="A2607" s="1" t="s">
        <v>6270</v>
      </c>
      <c r="B2607" s="2">
        <v>45117</v>
      </c>
      <c r="C2607" s="1" t="s">
        <v>6667</v>
      </c>
      <c r="D2607" s="1" t="s">
        <v>32</v>
      </c>
      <c r="E2607">
        <v>2023</v>
      </c>
      <c r="F2607" s="1" t="s">
        <v>799</v>
      </c>
      <c r="G2607" s="1" t="s">
        <v>6271</v>
      </c>
      <c r="H2607" s="1" t="s">
        <v>6272</v>
      </c>
      <c r="I2607" s="1" t="s">
        <v>6273</v>
      </c>
      <c r="J2607" s="1" t="s">
        <v>87</v>
      </c>
      <c r="K2607" s="3">
        <v>19.29</v>
      </c>
      <c r="L2607">
        <v>5</v>
      </c>
      <c r="M2607" s="3">
        <v>96.45</v>
      </c>
      <c r="N2607" s="1" t="s">
        <v>29</v>
      </c>
      <c r="O2607" s="1" t="s">
        <v>193</v>
      </c>
    </row>
    <row r="2608" spans="1:15" x14ac:dyDescent="0.3">
      <c r="A2608" s="1" t="s">
        <v>6274</v>
      </c>
      <c r="B2608" s="2">
        <v>45479</v>
      </c>
      <c r="C2608" s="1" t="s">
        <v>6673</v>
      </c>
      <c r="D2608" s="1" t="s">
        <v>32</v>
      </c>
      <c r="E2608">
        <v>2024</v>
      </c>
      <c r="F2608" s="1" t="s">
        <v>1993</v>
      </c>
      <c r="G2608" s="1" t="s">
        <v>1994</v>
      </c>
      <c r="H2608" s="1" t="s">
        <v>473</v>
      </c>
      <c r="I2608" s="1" t="s">
        <v>474</v>
      </c>
      <c r="J2608" s="1" t="s">
        <v>51</v>
      </c>
      <c r="K2608" s="3">
        <v>32.619999999999997</v>
      </c>
      <c r="L2608">
        <v>2</v>
      </c>
      <c r="M2608" s="3">
        <v>65.239999999999995</v>
      </c>
      <c r="N2608" s="1" t="s">
        <v>21</v>
      </c>
      <c r="O2608" s="1" t="s">
        <v>30</v>
      </c>
    </row>
    <row r="2609" spans="1:15" x14ac:dyDescent="0.3">
      <c r="A2609" s="1" t="s">
        <v>6275</v>
      </c>
      <c r="B2609" s="2">
        <v>45575</v>
      </c>
      <c r="C2609" s="1" t="s">
        <v>6672</v>
      </c>
      <c r="D2609" s="1" t="s">
        <v>133</v>
      </c>
      <c r="E2609">
        <v>2024</v>
      </c>
      <c r="F2609" s="1" t="s">
        <v>2277</v>
      </c>
      <c r="G2609" s="1" t="s">
        <v>5039</v>
      </c>
      <c r="H2609" s="1" t="s">
        <v>3346</v>
      </c>
      <c r="I2609" s="1" t="s">
        <v>6276</v>
      </c>
      <c r="J2609" s="1" t="s">
        <v>87</v>
      </c>
      <c r="K2609" s="3">
        <v>41.65</v>
      </c>
      <c r="L2609">
        <v>4</v>
      </c>
      <c r="M2609" s="3">
        <v>166.6</v>
      </c>
      <c r="N2609" s="1" t="s">
        <v>21</v>
      </c>
      <c r="O2609" s="1" t="s">
        <v>22</v>
      </c>
    </row>
    <row r="2610" spans="1:15" x14ac:dyDescent="0.3">
      <c r="A2610" s="1" t="s">
        <v>6277</v>
      </c>
      <c r="B2610" s="2">
        <v>45362</v>
      </c>
      <c r="C2610" s="1" t="s">
        <v>6667</v>
      </c>
      <c r="D2610" s="1" t="s">
        <v>15</v>
      </c>
      <c r="E2610">
        <v>2024</v>
      </c>
      <c r="F2610" s="1" t="s">
        <v>3459</v>
      </c>
      <c r="G2610" s="1" t="s">
        <v>3460</v>
      </c>
      <c r="H2610" s="1" t="s">
        <v>3505</v>
      </c>
      <c r="I2610" s="1" t="s">
        <v>3506</v>
      </c>
      <c r="J2610" s="1" t="s">
        <v>70</v>
      </c>
      <c r="K2610" s="3">
        <v>29.32</v>
      </c>
      <c r="L2610">
        <v>1</v>
      </c>
      <c r="M2610" s="3">
        <v>29.32</v>
      </c>
      <c r="N2610" s="1" t="s">
        <v>6669</v>
      </c>
      <c r="O2610" s="1" t="s">
        <v>193</v>
      </c>
    </row>
    <row r="2611" spans="1:15" x14ac:dyDescent="0.3">
      <c r="A2611" s="1" t="s">
        <v>6278</v>
      </c>
      <c r="B2611" s="2">
        <v>45889</v>
      </c>
      <c r="C2611" s="1" t="s">
        <v>6670</v>
      </c>
      <c r="D2611" s="1" t="s">
        <v>90</v>
      </c>
      <c r="E2611">
        <v>2025</v>
      </c>
      <c r="F2611" s="1" t="s">
        <v>6279</v>
      </c>
      <c r="G2611" s="1" t="s">
        <v>6280</v>
      </c>
      <c r="H2611" s="1" t="s">
        <v>891</v>
      </c>
      <c r="I2611" s="1" t="s">
        <v>892</v>
      </c>
      <c r="J2611" s="1" t="s">
        <v>20</v>
      </c>
      <c r="K2611" s="3">
        <v>9.0299999999999994</v>
      </c>
      <c r="L2611">
        <v>5</v>
      </c>
      <c r="M2611" s="3">
        <v>45.15</v>
      </c>
      <c r="N2611" s="1" t="s">
        <v>21</v>
      </c>
      <c r="O2611" s="1" t="s">
        <v>37</v>
      </c>
    </row>
    <row r="2612" spans="1:15" x14ac:dyDescent="0.3">
      <c r="A2612" s="1" t="s">
        <v>6281</v>
      </c>
      <c r="B2612" s="2">
        <v>45699</v>
      </c>
      <c r="C2612" s="1" t="s">
        <v>6671</v>
      </c>
      <c r="D2612" s="1" t="s">
        <v>39</v>
      </c>
      <c r="E2612">
        <v>2025</v>
      </c>
      <c r="F2612" s="1" t="s">
        <v>5330</v>
      </c>
      <c r="G2612" s="1" t="s">
        <v>5331</v>
      </c>
      <c r="H2612" s="1" t="s">
        <v>1365</v>
      </c>
      <c r="I2612" s="1" t="s">
        <v>2264</v>
      </c>
      <c r="J2612" s="1" t="s">
        <v>20</v>
      </c>
      <c r="K2612" s="3">
        <v>55.57</v>
      </c>
      <c r="L2612">
        <v>1</v>
      </c>
      <c r="M2612" s="3">
        <v>55.57</v>
      </c>
      <c r="N2612" s="1" t="s">
        <v>29</v>
      </c>
      <c r="O2612" s="1" t="s">
        <v>22</v>
      </c>
    </row>
    <row r="2613" spans="1:15" x14ac:dyDescent="0.3">
      <c r="A2613" s="1" t="s">
        <v>6282</v>
      </c>
      <c r="B2613" s="2">
        <v>45108</v>
      </c>
      <c r="C2613" s="1" t="s">
        <v>6673</v>
      </c>
      <c r="D2613" s="1" t="s">
        <v>32</v>
      </c>
      <c r="E2613">
        <v>2023</v>
      </c>
      <c r="F2613" s="1" t="s">
        <v>2838</v>
      </c>
      <c r="G2613" s="1" t="s">
        <v>2839</v>
      </c>
      <c r="H2613" s="1" t="s">
        <v>2517</v>
      </c>
      <c r="I2613" s="1" t="s">
        <v>2867</v>
      </c>
      <c r="J2613" s="1" t="s">
        <v>70</v>
      </c>
      <c r="K2613" s="3">
        <v>33.32</v>
      </c>
      <c r="L2613">
        <v>1</v>
      </c>
      <c r="M2613" s="3">
        <v>33.32</v>
      </c>
      <c r="N2613" s="1" t="s">
        <v>88</v>
      </c>
      <c r="O2613" s="1" t="s">
        <v>193</v>
      </c>
    </row>
    <row r="2614" spans="1:15" x14ac:dyDescent="0.3">
      <c r="A2614" s="1" t="s">
        <v>6283</v>
      </c>
      <c r="B2614" s="2">
        <v>45688</v>
      </c>
      <c r="C2614" s="1" t="s">
        <v>6668</v>
      </c>
      <c r="D2614" s="1" t="s">
        <v>210</v>
      </c>
      <c r="E2614">
        <v>2025</v>
      </c>
      <c r="F2614" s="1" t="s">
        <v>308</v>
      </c>
      <c r="G2614" s="1" t="s">
        <v>309</v>
      </c>
      <c r="H2614" s="1" t="s">
        <v>4103</v>
      </c>
      <c r="I2614" s="1" t="s">
        <v>4104</v>
      </c>
      <c r="J2614" s="1" t="s">
        <v>20</v>
      </c>
      <c r="K2614" s="3">
        <v>42.42</v>
      </c>
      <c r="L2614">
        <v>2</v>
      </c>
      <c r="M2614" s="3">
        <v>84.84</v>
      </c>
      <c r="N2614" s="1" t="s">
        <v>21</v>
      </c>
      <c r="O2614" s="1" t="s">
        <v>193</v>
      </c>
    </row>
    <row r="2615" spans="1:15" x14ac:dyDescent="0.3">
      <c r="A2615" s="1" t="s">
        <v>6284</v>
      </c>
      <c r="B2615" s="2">
        <v>44868</v>
      </c>
      <c r="C2615" s="1" t="s">
        <v>6672</v>
      </c>
      <c r="D2615" s="1" t="s">
        <v>54</v>
      </c>
      <c r="E2615">
        <v>2022</v>
      </c>
      <c r="F2615" s="1" t="s">
        <v>1180</v>
      </c>
      <c r="G2615" s="1" t="s">
        <v>1181</v>
      </c>
      <c r="H2615" s="1" t="s">
        <v>1990</v>
      </c>
      <c r="I2615" s="1" t="s">
        <v>1991</v>
      </c>
      <c r="J2615" s="1" t="s">
        <v>87</v>
      </c>
      <c r="K2615" s="3">
        <v>5.14</v>
      </c>
      <c r="L2615">
        <v>1</v>
      </c>
      <c r="M2615" s="3">
        <v>5.14</v>
      </c>
      <c r="N2615" s="1" t="s">
        <v>6669</v>
      </c>
      <c r="O2615" s="1" t="s">
        <v>95</v>
      </c>
    </row>
    <row r="2616" spans="1:15" x14ac:dyDescent="0.3">
      <c r="A2616" s="1" t="s">
        <v>6285</v>
      </c>
      <c r="B2616" s="2">
        <v>45782</v>
      </c>
      <c r="C2616" s="1" t="s">
        <v>6667</v>
      </c>
      <c r="D2616" s="1" t="s">
        <v>46</v>
      </c>
      <c r="E2616">
        <v>2025</v>
      </c>
      <c r="F2616" s="1" t="s">
        <v>2006</v>
      </c>
      <c r="G2616" s="1" t="s">
        <v>2007</v>
      </c>
      <c r="H2616" s="1" t="s">
        <v>841</v>
      </c>
      <c r="I2616" s="1" t="s">
        <v>1097</v>
      </c>
      <c r="J2616" s="1" t="s">
        <v>20</v>
      </c>
      <c r="K2616" s="3">
        <v>34.53</v>
      </c>
      <c r="L2616">
        <v>2</v>
      </c>
      <c r="M2616" s="3">
        <v>69.06</v>
      </c>
      <c r="N2616" s="1" t="s">
        <v>21</v>
      </c>
      <c r="O2616" s="1" t="s">
        <v>44</v>
      </c>
    </row>
    <row r="2617" spans="1:15" x14ac:dyDescent="0.3">
      <c r="A2617" s="1" t="s">
        <v>6286</v>
      </c>
      <c r="B2617" s="2">
        <v>45012</v>
      </c>
      <c r="C2617" s="1" t="s">
        <v>6667</v>
      </c>
      <c r="D2617" s="1" t="s">
        <v>15</v>
      </c>
      <c r="E2617">
        <v>2023</v>
      </c>
      <c r="F2617" s="1" t="s">
        <v>912</v>
      </c>
      <c r="G2617" s="1" t="s">
        <v>4451</v>
      </c>
      <c r="H2617" s="1" t="s">
        <v>1394</v>
      </c>
      <c r="I2617" s="1" t="s">
        <v>1395</v>
      </c>
      <c r="J2617" s="1" t="s">
        <v>51</v>
      </c>
      <c r="K2617" s="3">
        <v>10.17</v>
      </c>
      <c r="L2617">
        <v>1</v>
      </c>
      <c r="M2617" s="3">
        <v>10.17</v>
      </c>
      <c r="N2617" s="1" t="s">
        <v>29</v>
      </c>
      <c r="O2617" s="1" t="s">
        <v>37</v>
      </c>
    </row>
    <row r="2618" spans="1:15" x14ac:dyDescent="0.3">
      <c r="A2618" s="1" t="s">
        <v>6287</v>
      </c>
      <c r="B2618" s="2">
        <v>45157</v>
      </c>
      <c r="C2618" s="1" t="s">
        <v>6673</v>
      </c>
      <c r="D2618" s="1" t="s">
        <v>90</v>
      </c>
      <c r="E2618">
        <v>2023</v>
      </c>
      <c r="F2618" s="1" t="s">
        <v>2295</v>
      </c>
      <c r="G2618" s="1" t="s">
        <v>2296</v>
      </c>
      <c r="H2618" s="1" t="s">
        <v>4914</v>
      </c>
      <c r="I2618" s="1" t="s">
        <v>4915</v>
      </c>
      <c r="J2618" s="1" t="s">
        <v>20</v>
      </c>
      <c r="K2618" s="3">
        <v>23.5</v>
      </c>
      <c r="L2618">
        <v>4</v>
      </c>
      <c r="M2618" s="3">
        <v>94</v>
      </c>
      <c r="N2618" s="1" t="s">
        <v>21</v>
      </c>
      <c r="O2618" s="1" t="s">
        <v>22</v>
      </c>
    </row>
    <row r="2619" spans="1:15" x14ac:dyDescent="0.3">
      <c r="A2619" s="1" t="s">
        <v>6288</v>
      </c>
      <c r="B2619" s="2">
        <v>44986</v>
      </c>
      <c r="C2619" s="1" t="s">
        <v>6670</v>
      </c>
      <c r="D2619" s="1" t="s">
        <v>15</v>
      </c>
      <c r="E2619">
        <v>2023</v>
      </c>
      <c r="F2619" s="1" t="s">
        <v>463</v>
      </c>
      <c r="G2619" s="1" t="s">
        <v>5494</v>
      </c>
      <c r="H2619" s="1" t="s">
        <v>2913</v>
      </c>
      <c r="I2619" s="1" t="s">
        <v>4831</v>
      </c>
      <c r="J2619" s="1" t="s">
        <v>51</v>
      </c>
      <c r="K2619" s="3">
        <v>16.84</v>
      </c>
      <c r="L2619">
        <v>4</v>
      </c>
      <c r="M2619" s="3">
        <v>67.36</v>
      </c>
      <c r="N2619" s="1" t="s">
        <v>88</v>
      </c>
      <c r="O2619" s="1" t="s">
        <v>22</v>
      </c>
    </row>
    <row r="2620" spans="1:15" x14ac:dyDescent="0.3">
      <c r="A2620" s="1" t="s">
        <v>6289</v>
      </c>
      <c r="B2620" s="2">
        <v>45785</v>
      </c>
      <c r="C2620" s="1" t="s">
        <v>6672</v>
      </c>
      <c r="D2620" s="1" t="s">
        <v>46</v>
      </c>
      <c r="E2620">
        <v>2025</v>
      </c>
      <c r="F2620" s="1" t="s">
        <v>285</v>
      </c>
      <c r="G2620" s="1" t="s">
        <v>286</v>
      </c>
      <c r="H2620" s="1" t="s">
        <v>1606</v>
      </c>
      <c r="I2620" s="1" t="s">
        <v>6214</v>
      </c>
      <c r="J2620" s="1" t="s">
        <v>20</v>
      </c>
      <c r="K2620" s="3">
        <v>16.75</v>
      </c>
      <c r="L2620">
        <v>5</v>
      </c>
      <c r="M2620" s="3">
        <v>83.75</v>
      </c>
      <c r="N2620" s="1" t="s">
        <v>21</v>
      </c>
      <c r="O2620" s="1" t="s">
        <v>22</v>
      </c>
    </row>
    <row r="2621" spans="1:15" x14ac:dyDescent="0.3">
      <c r="A2621" s="1" t="s">
        <v>6290</v>
      </c>
      <c r="B2621" s="2">
        <v>45628</v>
      </c>
      <c r="C2621" s="1" t="s">
        <v>6667</v>
      </c>
      <c r="D2621" s="1" t="s">
        <v>107</v>
      </c>
      <c r="E2621">
        <v>2024</v>
      </c>
      <c r="F2621" s="1" t="s">
        <v>4362</v>
      </c>
      <c r="G2621" s="1" t="s">
        <v>4363</v>
      </c>
      <c r="H2621" s="1" t="s">
        <v>3380</v>
      </c>
      <c r="I2621" s="1" t="s">
        <v>6291</v>
      </c>
      <c r="J2621" s="1" t="s">
        <v>87</v>
      </c>
      <c r="K2621" s="3">
        <v>27.82</v>
      </c>
      <c r="L2621">
        <v>2</v>
      </c>
      <c r="M2621" s="3">
        <v>55.64</v>
      </c>
      <c r="N2621" s="1" t="s">
        <v>6669</v>
      </c>
      <c r="O2621" s="1" t="s">
        <v>37</v>
      </c>
    </row>
    <row r="2622" spans="1:15" x14ac:dyDescent="0.3">
      <c r="A2622" s="1" t="s">
        <v>6292</v>
      </c>
      <c r="B2622" s="2">
        <v>45448</v>
      </c>
      <c r="C2622" s="1" t="s">
        <v>6670</v>
      </c>
      <c r="D2622" s="1" t="s">
        <v>24</v>
      </c>
      <c r="E2622">
        <v>2024</v>
      </c>
      <c r="F2622" s="1" t="s">
        <v>6198</v>
      </c>
      <c r="G2622" s="1" t="s">
        <v>6199</v>
      </c>
      <c r="H2622" s="1" t="s">
        <v>5205</v>
      </c>
      <c r="I2622" s="1" t="s">
        <v>5206</v>
      </c>
      <c r="J2622" s="1" t="s">
        <v>87</v>
      </c>
      <c r="K2622" s="3">
        <v>9.4600000000000009</v>
      </c>
      <c r="L2622">
        <v>3</v>
      </c>
      <c r="M2622" s="3">
        <v>28.38</v>
      </c>
      <c r="N2622" s="1" t="s">
        <v>88</v>
      </c>
      <c r="O2622" s="1" t="s">
        <v>44</v>
      </c>
    </row>
    <row r="2623" spans="1:15" x14ac:dyDescent="0.3">
      <c r="A2623" s="1" t="s">
        <v>6293</v>
      </c>
      <c r="B2623" s="2">
        <v>45247</v>
      </c>
      <c r="C2623" s="1" t="s">
        <v>6668</v>
      </c>
      <c r="D2623" s="1" t="s">
        <v>54</v>
      </c>
      <c r="E2623">
        <v>2023</v>
      </c>
      <c r="F2623" s="1" t="s">
        <v>4042</v>
      </c>
      <c r="G2623" s="1" t="s">
        <v>4043</v>
      </c>
      <c r="H2623" s="1" t="s">
        <v>2493</v>
      </c>
      <c r="I2623" s="1" t="s">
        <v>5492</v>
      </c>
      <c r="J2623" s="1" t="s">
        <v>87</v>
      </c>
      <c r="K2623" s="3">
        <v>23.71</v>
      </c>
      <c r="L2623">
        <v>1</v>
      </c>
      <c r="M2623" s="3">
        <v>23.71</v>
      </c>
      <c r="N2623" s="1" t="s">
        <v>6669</v>
      </c>
      <c r="O2623" s="1" t="s">
        <v>30</v>
      </c>
    </row>
    <row r="2624" spans="1:15" x14ac:dyDescent="0.3">
      <c r="A2624" s="1" t="s">
        <v>6294</v>
      </c>
      <c r="B2624" s="2">
        <v>44999</v>
      </c>
      <c r="C2624" s="1" t="s">
        <v>6671</v>
      </c>
      <c r="D2624" s="1" t="s">
        <v>15</v>
      </c>
      <c r="E2624">
        <v>2023</v>
      </c>
      <c r="F2624" s="1" t="s">
        <v>666</v>
      </c>
      <c r="G2624" s="1" t="s">
        <v>3335</v>
      </c>
      <c r="H2624" s="1" t="s">
        <v>2249</v>
      </c>
      <c r="I2624" s="1" t="s">
        <v>2250</v>
      </c>
      <c r="J2624" s="1" t="s">
        <v>70</v>
      </c>
      <c r="K2624" s="3">
        <v>39.97</v>
      </c>
      <c r="L2624">
        <v>2</v>
      </c>
      <c r="M2624" s="3">
        <v>79.94</v>
      </c>
      <c r="N2624" s="1" t="s">
        <v>29</v>
      </c>
      <c r="O2624" s="1" t="s">
        <v>30</v>
      </c>
    </row>
    <row r="2625" spans="1:15" x14ac:dyDescent="0.3">
      <c r="A2625" s="1" t="s">
        <v>6295</v>
      </c>
      <c r="B2625" s="2">
        <v>45637</v>
      </c>
      <c r="C2625" s="1" t="s">
        <v>6670</v>
      </c>
      <c r="D2625" s="1" t="s">
        <v>107</v>
      </c>
      <c r="E2625">
        <v>2024</v>
      </c>
      <c r="F2625" s="1" t="s">
        <v>1275</v>
      </c>
      <c r="G2625" s="1" t="s">
        <v>1276</v>
      </c>
      <c r="H2625" s="1" t="s">
        <v>6022</v>
      </c>
      <c r="I2625" s="1" t="s">
        <v>6023</v>
      </c>
      <c r="J2625" s="1" t="s">
        <v>51</v>
      </c>
      <c r="K2625" s="3">
        <v>32.75</v>
      </c>
      <c r="L2625">
        <v>5</v>
      </c>
      <c r="M2625" s="3">
        <v>163.75</v>
      </c>
      <c r="N2625" s="1" t="s">
        <v>21</v>
      </c>
      <c r="O2625" s="1" t="s">
        <v>193</v>
      </c>
    </row>
    <row r="2626" spans="1:15" x14ac:dyDescent="0.3">
      <c r="A2626" s="1" t="s">
        <v>6296</v>
      </c>
      <c r="B2626" s="2">
        <v>45615</v>
      </c>
      <c r="C2626" s="1" t="s">
        <v>6671</v>
      </c>
      <c r="D2626" s="1" t="s">
        <v>54</v>
      </c>
      <c r="E2626">
        <v>2024</v>
      </c>
      <c r="F2626" s="1" t="s">
        <v>1804</v>
      </c>
      <c r="G2626" s="1" t="s">
        <v>1805</v>
      </c>
      <c r="H2626" s="1" t="s">
        <v>2234</v>
      </c>
      <c r="I2626" s="1" t="s">
        <v>2235</v>
      </c>
      <c r="J2626" s="1" t="s">
        <v>70</v>
      </c>
      <c r="K2626" s="3">
        <v>11.87</v>
      </c>
      <c r="L2626">
        <v>3</v>
      </c>
      <c r="M2626" s="3">
        <v>35.61</v>
      </c>
      <c r="N2626" s="1" t="s">
        <v>21</v>
      </c>
      <c r="O2626" s="1" t="s">
        <v>80</v>
      </c>
    </row>
    <row r="2627" spans="1:15" x14ac:dyDescent="0.3">
      <c r="A2627" s="1" t="s">
        <v>6297</v>
      </c>
      <c r="B2627" s="2">
        <v>45006</v>
      </c>
      <c r="C2627" s="1" t="s">
        <v>6671</v>
      </c>
      <c r="D2627" s="1" t="s">
        <v>15</v>
      </c>
      <c r="E2627">
        <v>2023</v>
      </c>
      <c r="F2627" s="1" t="s">
        <v>2113</v>
      </c>
      <c r="G2627" s="1" t="s">
        <v>4395</v>
      </c>
      <c r="H2627" s="1" t="s">
        <v>2189</v>
      </c>
      <c r="I2627" s="1" t="s">
        <v>6298</v>
      </c>
      <c r="J2627" s="1" t="s">
        <v>20</v>
      </c>
      <c r="K2627" s="3">
        <v>31.73</v>
      </c>
      <c r="L2627">
        <v>1</v>
      </c>
      <c r="M2627" s="3">
        <v>31.73</v>
      </c>
      <c r="N2627" s="1" t="s">
        <v>21</v>
      </c>
      <c r="O2627" s="1" t="s">
        <v>52</v>
      </c>
    </row>
    <row r="2628" spans="1:15" x14ac:dyDescent="0.3">
      <c r="A2628" s="1" t="s">
        <v>6299</v>
      </c>
      <c r="B2628" s="2">
        <v>45690</v>
      </c>
      <c r="C2628" s="1" t="s">
        <v>6666</v>
      </c>
      <c r="D2628" s="1" t="s">
        <v>39</v>
      </c>
      <c r="E2628">
        <v>2025</v>
      </c>
      <c r="F2628" s="1" t="s">
        <v>5033</v>
      </c>
      <c r="G2628" s="1" t="s">
        <v>5034</v>
      </c>
      <c r="H2628" s="1" t="s">
        <v>125</v>
      </c>
      <c r="I2628" s="1" t="s">
        <v>3858</v>
      </c>
      <c r="J2628" s="1" t="s">
        <v>20</v>
      </c>
      <c r="K2628" s="3">
        <v>44.57</v>
      </c>
      <c r="L2628">
        <v>2</v>
      </c>
      <c r="M2628" s="3">
        <v>89.14</v>
      </c>
      <c r="N2628" s="1" t="s">
        <v>21</v>
      </c>
      <c r="O2628" s="1" t="s">
        <v>37</v>
      </c>
    </row>
    <row r="2629" spans="1:15" x14ac:dyDescent="0.3">
      <c r="A2629" s="1" t="s">
        <v>6300</v>
      </c>
      <c r="B2629" s="2">
        <v>45745</v>
      </c>
      <c r="C2629" s="1" t="s">
        <v>6673</v>
      </c>
      <c r="D2629" s="1" t="s">
        <v>15</v>
      </c>
      <c r="E2629">
        <v>2025</v>
      </c>
      <c r="F2629" s="1" t="s">
        <v>55</v>
      </c>
      <c r="G2629" s="1" t="s">
        <v>746</v>
      </c>
      <c r="H2629" s="1" t="s">
        <v>2208</v>
      </c>
      <c r="I2629" s="1" t="s">
        <v>2209</v>
      </c>
      <c r="J2629" s="1" t="s">
        <v>51</v>
      </c>
      <c r="K2629" s="3">
        <v>26.41</v>
      </c>
      <c r="L2629">
        <v>5</v>
      </c>
      <c r="M2629" s="3">
        <v>132.05000000000001</v>
      </c>
      <c r="N2629" s="1" t="s">
        <v>29</v>
      </c>
      <c r="O2629" s="1" t="s">
        <v>193</v>
      </c>
    </row>
    <row r="2630" spans="1:15" x14ac:dyDescent="0.3">
      <c r="A2630" s="1" t="s">
        <v>6301</v>
      </c>
      <c r="B2630" s="2">
        <v>45375</v>
      </c>
      <c r="C2630" s="1" t="s">
        <v>6666</v>
      </c>
      <c r="D2630" s="1" t="s">
        <v>15</v>
      </c>
      <c r="E2630">
        <v>2024</v>
      </c>
      <c r="F2630" s="1" t="s">
        <v>6302</v>
      </c>
      <c r="G2630" s="1" t="s">
        <v>6303</v>
      </c>
      <c r="H2630" s="1" t="s">
        <v>2877</v>
      </c>
      <c r="I2630" s="1" t="s">
        <v>3872</v>
      </c>
      <c r="J2630" s="1" t="s">
        <v>87</v>
      </c>
      <c r="K2630" s="3">
        <v>26.12</v>
      </c>
      <c r="L2630">
        <v>5</v>
      </c>
      <c r="M2630" s="3">
        <v>130.6</v>
      </c>
      <c r="N2630" s="1" t="s">
        <v>29</v>
      </c>
      <c r="O2630" s="1" t="s">
        <v>193</v>
      </c>
    </row>
    <row r="2631" spans="1:15" x14ac:dyDescent="0.3">
      <c r="A2631" s="1" t="s">
        <v>6304</v>
      </c>
      <c r="B2631" s="2">
        <v>45474</v>
      </c>
      <c r="C2631" s="1" t="s">
        <v>6667</v>
      </c>
      <c r="D2631" s="1" t="s">
        <v>32</v>
      </c>
      <c r="E2631">
        <v>2024</v>
      </c>
      <c r="F2631" s="1" t="s">
        <v>1596</v>
      </c>
      <c r="G2631" s="1" t="s">
        <v>1597</v>
      </c>
      <c r="H2631" s="1" t="s">
        <v>426</v>
      </c>
      <c r="I2631" s="1" t="s">
        <v>5134</v>
      </c>
      <c r="J2631" s="1" t="s">
        <v>87</v>
      </c>
      <c r="K2631" s="3">
        <v>10.71</v>
      </c>
      <c r="L2631">
        <v>2</v>
      </c>
      <c r="M2631" s="3">
        <v>21.42</v>
      </c>
      <c r="N2631" s="1" t="s">
        <v>21</v>
      </c>
      <c r="O2631" s="1" t="s">
        <v>44</v>
      </c>
    </row>
    <row r="2632" spans="1:15" x14ac:dyDescent="0.3">
      <c r="A2632" s="1" t="s">
        <v>6305</v>
      </c>
      <c r="B2632" s="2">
        <v>44806</v>
      </c>
      <c r="C2632" s="1" t="s">
        <v>6668</v>
      </c>
      <c r="D2632" s="1" t="s">
        <v>60</v>
      </c>
      <c r="E2632">
        <v>2022</v>
      </c>
      <c r="F2632" s="1" t="s">
        <v>529</v>
      </c>
      <c r="G2632" s="1" t="s">
        <v>935</v>
      </c>
      <c r="H2632" s="1" t="s">
        <v>1350</v>
      </c>
      <c r="I2632" s="1" t="s">
        <v>1351</v>
      </c>
      <c r="J2632" s="1" t="s">
        <v>20</v>
      </c>
      <c r="K2632" s="3">
        <v>28.65</v>
      </c>
      <c r="L2632">
        <v>5</v>
      </c>
      <c r="M2632" s="3">
        <v>143.25</v>
      </c>
      <c r="N2632" s="1" t="s">
        <v>6669</v>
      </c>
      <c r="O2632" s="1" t="s">
        <v>95</v>
      </c>
    </row>
    <row r="2633" spans="1:15" x14ac:dyDescent="0.3">
      <c r="A2633" s="1" t="s">
        <v>6306</v>
      </c>
      <c r="B2633" s="2">
        <v>45646</v>
      </c>
      <c r="C2633" s="1" t="s">
        <v>6668</v>
      </c>
      <c r="D2633" s="1" t="s">
        <v>107</v>
      </c>
      <c r="E2633">
        <v>2024</v>
      </c>
      <c r="F2633" s="1" t="s">
        <v>3429</v>
      </c>
      <c r="G2633" s="1" t="s">
        <v>3430</v>
      </c>
      <c r="H2633" s="1" t="s">
        <v>360</v>
      </c>
      <c r="I2633" s="1" t="s">
        <v>361</v>
      </c>
      <c r="J2633" s="1" t="s">
        <v>70</v>
      </c>
      <c r="K2633" s="3">
        <v>23.82</v>
      </c>
      <c r="L2633">
        <v>2</v>
      </c>
      <c r="M2633" s="3">
        <v>47.64</v>
      </c>
      <c r="N2633" s="1" t="s">
        <v>21</v>
      </c>
      <c r="O2633" s="1" t="s">
        <v>37</v>
      </c>
    </row>
    <row r="2634" spans="1:15" x14ac:dyDescent="0.3">
      <c r="A2634" s="1" t="s">
        <v>6307</v>
      </c>
      <c r="B2634" s="2">
        <v>45169</v>
      </c>
      <c r="C2634" s="1" t="s">
        <v>6672</v>
      </c>
      <c r="D2634" s="1" t="s">
        <v>90</v>
      </c>
      <c r="E2634">
        <v>2023</v>
      </c>
      <c r="F2634" s="1" t="s">
        <v>1225</v>
      </c>
      <c r="G2634" s="1" t="s">
        <v>5654</v>
      </c>
      <c r="H2634" s="1" t="s">
        <v>1948</v>
      </c>
      <c r="I2634" s="1" t="s">
        <v>3292</v>
      </c>
      <c r="J2634" s="1" t="s">
        <v>51</v>
      </c>
      <c r="K2634" s="3">
        <v>17.399999999999999</v>
      </c>
      <c r="L2634">
        <v>2</v>
      </c>
      <c r="M2634" s="3">
        <v>34.799999999999997</v>
      </c>
      <c r="N2634" s="1" t="s">
        <v>21</v>
      </c>
      <c r="O2634" s="1" t="s">
        <v>37</v>
      </c>
    </row>
    <row r="2635" spans="1:15" x14ac:dyDescent="0.3">
      <c r="A2635" s="1" t="s">
        <v>6308</v>
      </c>
      <c r="B2635" s="2">
        <v>45260</v>
      </c>
      <c r="C2635" s="1" t="s">
        <v>6672</v>
      </c>
      <c r="D2635" s="1" t="s">
        <v>54</v>
      </c>
      <c r="E2635">
        <v>2023</v>
      </c>
      <c r="F2635" s="1" t="s">
        <v>1777</v>
      </c>
      <c r="G2635" s="1" t="s">
        <v>1778</v>
      </c>
      <c r="H2635" s="1" t="s">
        <v>6309</v>
      </c>
      <c r="I2635" s="1" t="s">
        <v>6310</v>
      </c>
      <c r="J2635" s="1" t="s">
        <v>87</v>
      </c>
      <c r="K2635" s="3">
        <v>20.2</v>
      </c>
      <c r="L2635">
        <v>1</v>
      </c>
      <c r="M2635" s="3">
        <v>20.2</v>
      </c>
      <c r="N2635" s="1" t="s">
        <v>29</v>
      </c>
      <c r="O2635" s="1" t="s">
        <v>30</v>
      </c>
    </row>
    <row r="2636" spans="1:15" x14ac:dyDescent="0.3">
      <c r="A2636" s="1" t="s">
        <v>6311</v>
      </c>
      <c r="B2636" s="2">
        <v>44911</v>
      </c>
      <c r="C2636" s="1" t="s">
        <v>6668</v>
      </c>
      <c r="D2636" s="1" t="s">
        <v>107</v>
      </c>
      <c r="E2636">
        <v>2022</v>
      </c>
      <c r="F2636" s="1" t="s">
        <v>2884</v>
      </c>
      <c r="G2636" s="1" t="s">
        <v>2885</v>
      </c>
      <c r="H2636" s="1" t="s">
        <v>4914</v>
      </c>
      <c r="I2636" s="1" t="s">
        <v>4915</v>
      </c>
      <c r="J2636" s="1" t="s">
        <v>20</v>
      </c>
      <c r="K2636" s="3">
        <v>19.670000000000002</v>
      </c>
      <c r="L2636">
        <v>1</v>
      </c>
      <c r="M2636" s="3">
        <v>19.670000000000002</v>
      </c>
      <c r="N2636" s="1" t="s">
        <v>21</v>
      </c>
      <c r="O2636" s="1" t="s">
        <v>80</v>
      </c>
    </row>
    <row r="2637" spans="1:15" x14ac:dyDescent="0.3">
      <c r="A2637" s="1" t="s">
        <v>6312</v>
      </c>
      <c r="B2637" s="2">
        <v>45389</v>
      </c>
      <c r="C2637" s="1" t="s">
        <v>6666</v>
      </c>
      <c r="D2637" s="1" t="s">
        <v>82</v>
      </c>
      <c r="E2637">
        <v>2024</v>
      </c>
      <c r="F2637" s="1" t="s">
        <v>102</v>
      </c>
      <c r="G2637" s="1" t="s">
        <v>4319</v>
      </c>
      <c r="H2637" s="1" t="s">
        <v>923</v>
      </c>
      <c r="I2637" s="1" t="s">
        <v>4344</v>
      </c>
      <c r="J2637" s="1" t="s">
        <v>70</v>
      </c>
      <c r="K2637" s="3">
        <v>44.15</v>
      </c>
      <c r="L2637">
        <v>1</v>
      </c>
      <c r="M2637" s="3">
        <v>44.15</v>
      </c>
      <c r="N2637" s="1" t="s">
        <v>21</v>
      </c>
      <c r="O2637" s="1" t="s">
        <v>44</v>
      </c>
    </row>
    <row r="2638" spans="1:15" x14ac:dyDescent="0.3">
      <c r="A2638" s="1" t="s">
        <v>6313</v>
      </c>
      <c r="B2638" s="2">
        <v>45880</v>
      </c>
      <c r="C2638" s="1" t="s">
        <v>6667</v>
      </c>
      <c r="D2638" s="1" t="s">
        <v>90</v>
      </c>
      <c r="E2638">
        <v>2025</v>
      </c>
      <c r="F2638" s="1" t="s">
        <v>802</v>
      </c>
      <c r="G2638" s="1" t="s">
        <v>803</v>
      </c>
      <c r="H2638" s="1" t="s">
        <v>673</v>
      </c>
      <c r="I2638" s="1" t="s">
        <v>4458</v>
      </c>
      <c r="J2638" s="1" t="s">
        <v>70</v>
      </c>
      <c r="K2638" s="3">
        <v>18.37</v>
      </c>
      <c r="L2638">
        <v>1</v>
      </c>
      <c r="M2638" s="3">
        <v>18.37</v>
      </c>
      <c r="N2638" s="1" t="s">
        <v>6669</v>
      </c>
      <c r="O2638" s="1" t="s">
        <v>95</v>
      </c>
    </row>
    <row r="2639" spans="1:15" x14ac:dyDescent="0.3">
      <c r="A2639" s="1" t="s">
        <v>6314</v>
      </c>
      <c r="B2639" s="2">
        <v>45415</v>
      </c>
      <c r="C2639" s="1" t="s">
        <v>6668</v>
      </c>
      <c r="D2639" s="1" t="s">
        <v>46</v>
      </c>
      <c r="E2639">
        <v>2024</v>
      </c>
      <c r="F2639" s="1" t="s">
        <v>1043</v>
      </c>
      <c r="G2639" s="1" t="s">
        <v>1612</v>
      </c>
      <c r="H2639" s="1" t="s">
        <v>1986</v>
      </c>
      <c r="I2639" s="1" t="s">
        <v>6315</v>
      </c>
      <c r="J2639" s="1" t="s">
        <v>70</v>
      </c>
      <c r="K2639" s="3">
        <v>23.8</v>
      </c>
      <c r="L2639">
        <v>1</v>
      </c>
      <c r="M2639" s="3">
        <v>23.8</v>
      </c>
      <c r="N2639" s="1" t="s">
        <v>6669</v>
      </c>
      <c r="O2639" s="1" t="s">
        <v>44</v>
      </c>
    </row>
    <row r="2640" spans="1:15" x14ac:dyDescent="0.3">
      <c r="A2640" s="1" t="s">
        <v>6316</v>
      </c>
      <c r="B2640" s="2">
        <v>44870</v>
      </c>
      <c r="C2640" s="1" t="s">
        <v>6673</v>
      </c>
      <c r="D2640" s="1" t="s">
        <v>54</v>
      </c>
      <c r="E2640">
        <v>2022</v>
      </c>
      <c r="F2640" s="1" t="s">
        <v>3262</v>
      </c>
      <c r="G2640" s="1" t="s">
        <v>4171</v>
      </c>
      <c r="H2640" s="1" t="s">
        <v>1755</v>
      </c>
      <c r="I2640" s="1" t="s">
        <v>3940</v>
      </c>
      <c r="J2640" s="1" t="s">
        <v>51</v>
      </c>
      <c r="K2640" s="3">
        <v>22.22</v>
      </c>
      <c r="L2640">
        <v>3</v>
      </c>
      <c r="M2640" s="3">
        <v>66.66</v>
      </c>
      <c r="N2640" s="1" t="s">
        <v>29</v>
      </c>
      <c r="O2640" s="1" t="s">
        <v>44</v>
      </c>
    </row>
    <row r="2641" spans="1:15" x14ac:dyDescent="0.3">
      <c r="A2641" s="1" t="s">
        <v>6317</v>
      </c>
      <c r="B2641" s="2">
        <v>45384</v>
      </c>
      <c r="C2641" s="1" t="s">
        <v>6671</v>
      </c>
      <c r="D2641" s="1" t="s">
        <v>82</v>
      </c>
      <c r="E2641">
        <v>2024</v>
      </c>
      <c r="F2641" s="1" t="s">
        <v>3442</v>
      </c>
      <c r="G2641" s="1" t="s">
        <v>4073</v>
      </c>
      <c r="H2641" s="1" t="s">
        <v>3380</v>
      </c>
      <c r="I2641" s="1" t="s">
        <v>6291</v>
      </c>
      <c r="J2641" s="1" t="s">
        <v>51</v>
      </c>
      <c r="K2641" s="3">
        <v>23.43</v>
      </c>
      <c r="L2641">
        <v>3</v>
      </c>
      <c r="M2641" s="3">
        <v>70.290000000000006</v>
      </c>
      <c r="N2641" s="1" t="s">
        <v>29</v>
      </c>
      <c r="O2641" s="1" t="s">
        <v>30</v>
      </c>
    </row>
    <row r="2642" spans="1:15" x14ac:dyDescent="0.3">
      <c r="A2642" s="1" t="s">
        <v>6318</v>
      </c>
      <c r="B2642" s="2">
        <v>45849</v>
      </c>
      <c r="C2642" s="1" t="s">
        <v>6668</v>
      </c>
      <c r="D2642" s="1" t="s">
        <v>32</v>
      </c>
      <c r="E2642">
        <v>2025</v>
      </c>
      <c r="F2642" s="1" t="s">
        <v>1439</v>
      </c>
      <c r="G2642" s="1" t="s">
        <v>4035</v>
      </c>
      <c r="H2642" s="1" t="s">
        <v>633</v>
      </c>
      <c r="I2642" s="1" t="s">
        <v>634</v>
      </c>
      <c r="J2642" s="1" t="s">
        <v>20</v>
      </c>
      <c r="K2642" s="3">
        <v>10.62</v>
      </c>
      <c r="L2642">
        <v>4</v>
      </c>
      <c r="M2642" s="3">
        <v>42.48</v>
      </c>
      <c r="N2642" s="1" t="s">
        <v>6669</v>
      </c>
      <c r="O2642" s="1" t="s">
        <v>193</v>
      </c>
    </row>
    <row r="2643" spans="1:15" x14ac:dyDescent="0.3">
      <c r="A2643" s="1" t="s">
        <v>6319</v>
      </c>
      <c r="B2643" s="2">
        <v>45602</v>
      </c>
      <c r="C2643" s="1" t="s">
        <v>6670</v>
      </c>
      <c r="D2643" s="1" t="s">
        <v>54</v>
      </c>
      <c r="E2643">
        <v>2024</v>
      </c>
      <c r="F2643" s="1" t="s">
        <v>1413</v>
      </c>
      <c r="G2643" s="1" t="s">
        <v>1414</v>
      </c>
      <c r="H2643" s="1" t="s">
        <v>2182</v>
      </c>
      <c r="I2643" s="1" t="s">
        <v>2911</v>
      </c>
      <c r="J2643" s="1" t="s">
        <v>20</v>
      </c>
      <c r="K2643" s="3">
        <v>38.96</v>
      </c>
      <c r="L2643">
        <v>1</v>
      </c>
      <c r="M2643" s="3">
        <v>38.96</v>
      </c>
      <c r="N2643" s="1" t="s">
        <v>6669</v>
      </c>
      <c r="O2643" s="1" t="s">
        <v>22</v>
      </c>
    </row>
    <row r="2644" spans="1:15" x14ac:dyDescent="0.3">
      <c r="A2644" s="1" t="s">
        <v>6320</v>
      </c>
      <c r="B2644" s="2">
        <v>45613</v>
      </c>
      <c r="C2644" s="1" t="s">
        <v>6666</v>
      </c>
      <c r="D2644" s="1" t="s">
        <v>54</v>
      </c>
      <c r="E2644">
        <v>2024</v>
      </c>
      <c r="F2644" s="1" t="s">
        <v>814</v>
      </c>
      <c r="G2644" s="1" t="s">
        <v>815</v>
      </c>
      <c r="H2644" s="1" t="s">
        <v>3149</v>
      </c>
      <c r="I2644" s="1" t="s">
        <v>3454</v>
      </c>
      <c r="J2644" s="1" t="s">
        <v>87</v>
      </c>
      <c r="K2644" s="3">
        <v>31.88</v>
      </c>
      <c r="L2644">
        <v>1</v>
      </c>
      <c r="M2644" s="3">
        <v>31.88</v>
      </c>
      <c r="N2644" s="1" t="s">
        <v>29</v>
      </c>
      <c r="O2644" s="1" t="s">
        <v>22</v>
      </c>
    </row>
    <row r="2645" spans="1:15" x14ac:dyDescent="0.3">
      <c r="A2645" s="1" t="s">
        <v>6321</v>
      </c>
      <c r="B2645" s="2">
        <v>45128</v>
      </c>
      <c r="C2645" s="1" t="s">
        <v>6668</v>
      </c>
      <c r="D2645" s="1" t="s">
        <v>32</v>
      </c>
      <c r="E2645">
        <v>2023</v>
      </c>
      <c r="F2645" s="1" t="s">
        <v>1569</v>
      </c>
      <c r="G2645" s="1" t="s">
        <v>1698</v>
      </c>
      <c r="H2645" s="1" t="s">
        <v>1661</v>
      </c>
      <c r="I2645" s="1" t="s">
        <v>2255</v>
      </c>
      <c r="J2645" s="1" t="s">
        <v>87</v>
      </c>
      <c r="K2645" s="3">
        <v>43.89</v>
      </c>
      <c r="L2645">
        <v>1</v>
      </c>
      <c r="M2645" s="3">
        <v>43.89</v>
      </c>
      <c r="N2645" s="1" t="s">
        <v>88</v>
      </c>
      <c r="O2645" s="1" t="s">
        <v>30</v>
      </c>
    </row>
    <row r="2646" spans="1:15" x14ac:dyDescent="0.3">
      <c r="A2646" s="1" t="s">
        <v>6322</v>
      </c>
      <c r="B2646" s="2">
        <v>45582</v>
      </c>
      <c r="C2646" s="1" t="s">
        <v>6672</v>
      </c>
      <c r="D2646" s="1" t="s">
        <v>133</v>
      </c>
      <c r="E2646">
        <v>2024</v>
      </c>
      <c r="F2646" s="1" t="s">
        <v>4416</v>
      </c>
      <c r="G2646" s="1" t="s">
        <v>6259</v>
      </c>
      <c r="H2646" s="1" t="s">
        <v>3952</v>
      </c>
      <c r="I2646" s="1" t="s">
        <v>3953</v>
      </c>
      <c r="J2646" s="1" t="s">
        <v>20</v>
      </c>
      <c r="K2646" s="3">
        <v>36.020000000000003</v>
      </c>
      <c r="L2646">
        <v>2</v>
      </c>
      <c r="M2646" s="3">
        <v>72.040000000000006</v>
      </c>
      <c r="N2646" s="1" t="s">
        <v>21</v>
      </c>
      <c r="O2646" s="1" t="s">
        <v>37</v>
      </c>
    </row>
    <row r="2647" spans="1:15" x14ac:dyDescent="0.3">
      <c r="A2647" s="1" t="s">
        <v>6323</v>
      </c>
      <c r="B2647" s="2">
        <v>44982</v>
      </c>
      <c r="C2647" s="1" t="s">
        <v>6673</v>
      </c>
      <c r="D2647" s="1" t="s">
        <v>39</v>
      </c>
      <c r="E2647">
        <v>2023</v>
      </c>
      <c r="F2647" s="1" t="s">
        <v>3523</v>
      </c>
      <c r="G2647" s="1" t="s">
        <v>5004</v>
      </c>
      <c r="H2647" s="1" t="s">
        <v>156</v>
      </c>
      <c r="I2647" s="1" t="s">
        <v>157</v>
      </c>
      <c r="J2647" s="1" t="s">
        <v>20</v>
      </c>
      <c r="K2647" s="3">
        <v>24.56</v>
      </c>
      <c r="L2647">
        <v>3</v>
      </c>
      <c r="M2647" s="3">
        <v>73.680000000000007</v>
      </c>
      <c r="N2647" s="1" t="s">
        <v>6669</v>
      </c>
      <c r="O2647" s="1" t="s">
        <v>37</v>
      </c>
    </row>
    <row r="2648" spans="1:15" x14ac:dyDescent="0.3">
      <c r="A2648" s="1" t="s">
        <v>6324</v>
      </c>
      <c r="B2648" s="2">
        <v>45635</v>
      </c>
      <c r="C2648" s="1" t="s">
        <v>6667</v>
      </c>
      <c r="D2648" s="1" t="s">
        <v>107</v>
      </c>
      <c r="E2648">
        <v>2024</v>
      </c>
      <c r="F2648" s="1" t="s">
        <v>2661</v>
      </c>
      <c r="G2648" s="1" t="s">
        <v>2662</v>
      </c>
      <c r="H2648" s="1" t="s">
        <v>545</v>
      </c>
      <c r="I2648" s="1" t="s">
        <v>546</v>
      </c>
      <c r="J2648" s="1" t="s">
        <v>87</v>
      </c>
      <c r="K2648" s="3">
        <v>9.83</v>
      </c>
      <c r="L2648">
        <v>1</v>
      </c>
      <c r="M2648" s="3">
        <v>9.83</v>
      </c>
      <c r="N2648" s="1" t="s">
        <v>21</v>
      </c>
      <c r="O2648" s="1" t="s">
        <v>22</v>
      </c>
    </row>
    <row r="2649" spans="1:15" x14ac:dyDescent="0.3">
      <c r="A2649" s="1" t="s">
        <v>6325</v>
      </c>
      <c r="B2649" s="2">
        <v>45363</v>
      </c>
      <c r="C2649" s="1" t="s">
        <v>6671</v>
      </c>
      <c r="D2649" s="1" t="s">
        <v>15</v>
      </c>
      <c r="E2649">
        <v>2024</v>
      </c>
      <c r="F2649" s="1" t="s">
        <v>6117</v>
      </c>
      <c r="G2649" s="1" t="s">
        <v>6118</v>
      </c>
      <c r="H2649" s="1" t="s">
        <v>608</v>
      </c>
      <c r="I2649" s="1" t="s">
        <v>1174</v>
      </c>
      <c r="J2649" s="1" t="s">
        <v>70</v>
      </c>
      <c r="K2649" s="3">
        <v>55.9</v>
      </c>
      <c r="L2649">
        <v>4</v>
      </c>
      <c r="M2649" s="3">
        <v>223.6</v>
      </c>
      <c r="N2649" s="1" t="s">
        <v>29</v>
      </c>
      <c r="O2649" s="1" t="s">
        <v>30</v>
      </c>
    </row>
    <row r="2650" spans="1:15" x14ac:dyDescent="0.3">
      <c r="A2650" s="1" t="s">
        <v>6326</v>
      </c>
      <c r="B2650" s="2">
        <v>44972</v>
      </c>
      <c r="C2650" s="1" t="s">
        <v>6670</v>
      </c>
      <c r="D2650" s="1" t="s">
        <v>39</v>
      </c>
      <c r="E2650">
        <v>2023</v>
      </c>
      <c r="F2650" s="1" t="s">
        <v>2028</v>
      </c>
      <c r="G2650" s="1" t="s">
        <v>180</v>
      </c>
      <c r="H2650" s="1" t="s">
        <v>1497</v>
      </c>
      <c r="I2650" s="1" t="s">
        <v>2341</v>
      </c>
      <c r="J2650" s="1" t="s">
        <v>51</v>
      </c>
      <c r="K2650" s="3">
        <v>43.11</v>
      </c>
      <c r="L2650">
        <v>2</v>
      </c>
      <c r="M2650" s="3">
        <v>86.22</v>
      </c>
      <c r="N2650" s="1" t="s">
        <v>6669</v>
      </c>
      <c r="O2650" s="1" t="s">
        <v>95</v>
      </c>
    </row>
    <row r="2651" spans="1:15" x14ac:dyDescent="0.3">
      <c r="A2651" s="1" t="s">
        <v>6327</v>
      </c>
      <c r="B2651" s="2">
        <v>45467</v>
      </c>
      <c r="C2651" s="1" t="s">
        <v>6667</v>
      </c>
      <c r="D2651" s="1" t="s">
        <v>24</v>
      </c>
      <c r="E2651">
        <v>2024</v>
      </c>
      <c r="F2651" s="1" t="s">
        <v>1095</v>
      </c>
      <c r="G2651" s="1" t="s">
        <v>1151</v>
      </c>
      <c r="H2651" s="1" t="s">
        <v>5911</v>
      </c>
      <c r="I2651" s="1" t="s">
        <v>5912</v>
      </c>
      <c r="J2651" s="1" t="s">
        <v>20</v>
      </c>
      <c r="K2651" s="3">
        <v>32.01</v>
      </c>
      <c r="L2651">
        <v>4</v>
      </c>
      <c r="M2651" s="3">
        <v>128.04</v>
      </c>
      <c r="N2651" s="1" t="s">
        <v>29</v>
      </c>
      <c r="O2651" s="1" t="s">
        <v>37</v>
      </c>
    </row>
    <row r="2652" spans="1:15" x14ac:dyDescent="0.3">
      <c r="A2652" s="1" t="s">
        <v>6328</v>
      </c>
      <c r="B2652" s="2">
        <v>45023</v>
      </c>
      <c r="C2652" s="1" t="s">
        <v>6668</v>
      </c>
      <c r="D2652" s="1" t="s">
        <v>82</v>
      </c>
      <c r="E2652">
        <v>2023</v>
      </c>
      <c r="F2652" s="1" t="s">
        <v>396</v>
      </c>
      <c r="G2652" s="1" t="s">
        <v>6329</v>
      </c>
      <c r="H2652" s="1" t="s">
        <v>1590</v>
      </c>
      <c r="I2652" s="1" t="s">
        <v>1591</v>
      </c>
      <c r="J2652" s="1" t="s">
        <v>87</v>
      </c>
      <c r="K2652" s="3">
        <v>22.11</v>
      </c>
      <c r="L2652">
        <v>1</v>
      </c>
      <c r="M2652" s="3">
        <v>22.11</v>
      </c>
      <c r="N2652" s="1" t="s">
        <v>29</v>
      </c>
      <c r="O2652" s="1" t="s">
        <v>30</v>
      </c>
    </row>
    <row r="2653" spans="1:15" x14ac:dyDescent="0.3">
      <c r="A2653" s="1" t="s">
        <v>6330</v>
      </c>
      <c r="B2653" s="2">
        <v>44985</v>
      </c>
      <c r="C2653" s="1" t="s">
        <v>6671</v>
      </c>
      <c r="D2653" s="1" t="s">
        <v>39</v>
      </c>
      <c r="E2653">
        <v>2023</v>
      </c>
      <c r="F2653" s="1" t="s">
        <v>3216</v>
      </c>
      <c r="G2653" s="1" t="s">
        <v>6331</v>
      </c>
      <c r="H2653" s="1" t="s">
        <v>821</v>
      </c>
      <c r="I2653" s="1" t="s">
        <v>822</v>
      </c>
      <c r="J2653" s="1" t="s">
        <v>51</v>
      </c>
      <c r="K2653" s="3">
        <v>10.08</v>
      </c>
      <c r="L2653">
        <v>1</v>
      </c>
      <c r="M2653" s="3">
        <v>10.08</v>
      </c>
      <c r="N2653" s="1" t="s">
        <v>88</v>
      </c>
      <c r="O2653" s="1" t="s">
        <v>193</v>
      </c>
    </row>
    <row r="2654" spans="1:15" x14ac:dyDescent="0.3">
      <c r="A2654" s="1" t="s">
        <v>6332</v>
      </c>
      <c r="B2654" s="2">
        <v>45530</v>
      </c>
      <c r="C2654" s="1" t="s">
        <v>6667</v>
      </c>
      <c r="D2654" s="1" t="s">
        <v>90</v>
      </c>
      <c r="E2654">
        <v>2024</v>
      </c>
      <c r="F2654" s="1" t="s">
        <v>1503</v>
      </c>
      <c r="G2654" s="1" t="s">
        <v>1875</v>
      </c>
      <c r="H2654" s="1" t="s">
        <v>1282</v>
      </c>
      <c r="I2654" s="1" t="s">
        <v>2601</v>
      </c>
      <c r="J2654" s="1" t="s">
        <v>20</v>
      </c>
      <c r="K2654" s="3">
        <v>22.5</v>
      </c>
      <c r="L2654">
        <v>1</v>
      </c>
      <c r="M2654" s="3">
        <v>22.5</v>
      </c>
      <c r="N2654" s="1" t="s">
        <v>21</v>
      </c>
      <c r="O2654" s="1" t="s">
        <v>44</v>
      </c>
    </row>
    <row r="2655" spans="1:15" x14ac:dyDescent="0.3">
      <c r="A2655" s="1" t="s">
        <v>6333</v>
      </c>
      <c r="B2655" s="2">
        <v>45220</v>
      </c>
      <c r="C2655" s="1" t="s">
        <v>6673</v>
      </c>
      <c r="D2655" s="1" t="s">
        <v>133</v>
      </c>
      <c r="E2655">
        <v>2023</v>
      </c>
      <c r="F2655" s="1" t="s">
        <v>2593</v>
      </c>
      <c r="G2655" s="1" t="s">
        <v>2594</v>
      </c>
      <c r="H2655" s="1" t="s">
        <v>734</v>
      </c>
      <c r="I2655" s="1" t="s">
        <v>735</v>
      </c>
      <c r="J2655" s="1" t="s">
        <v>70</v>
      </c>
      <c r="K2655" s="3">
        <v>7.76</v>
      </c>
      <c r="L2655">
        <v>5</v>
      </c>
      <c r="M2655" s="3">
        <v>38.799999999999997</v>
      </c>
      <c r="N2655" s="1" t="s">
        <v>21</v>
      </c>
      <c r="O2655" s="1" t="s">
        <v>22</v>
      </c>
    </row>
    <row r="2656" spans="1:15" x14ac:dyDescent="0.3">
      <c r="A2656" s="1" t="s">
        <v>6334</v>
      </c>
      <c r="B2656" s="2">
        <v>45124</v>
      </c>
      <c r="C2656" s="1" t="s">
        <v>6667</v>
      </c>
      <c r="D2656" s="1" t="s">
        <v>32</v>
      </c>
      <c r="E2656">
        <v>2023</v>
      </c>
      <c r="F2656" s="1" t="s">
        <v>3463</v>
      </c>
      <c r="G2656" s="1" t="s">
        <v>3464</v>
      </c>
      <c r="H2656" s="1" t="s">
        <v>3829</v>
      </c>
      <c r="I2656" s="1" t="s">
        <v>3830</v>
      </c>
      <c r="J2656" s="1" t="s">
        <v>87</v>
      </c>
      <c r="K2656" s="3">
        <v>17.5</v>
      </c>
      <c r="L2656">
        <v>1</v>
      </c>
      <c r="M2656" s="3">
        <v>17.5</v>
      </c>
      <c r="N2656" s="1" t="s">
        <v>6669</v>
      </c>
      <c r="O2656" s="1" t="s">
        <v>37</v>
      </c>
    </row>
    <row r="2657" spans="1:15" x14ac:dyDescent="0.3">
      <c r="A2657" s="1" t="s">
        <v>6335</v>
      </c>
      <c r="B2657" s="2">
        <v>45121</v>
      </c>
      <c r="C2657" s="1" t="s">
        <v>6668</v>
      </c>
      <c r="D2657" s="1" t="s">
        <v>32</v>
      </c>
      <c r="E2657">
        <v>2023</v>
      </c>
      <c r="F2657" s="1" t="s">
        <v>1208</v>
      </c>
      <c r="G2657" s="1" t="s">
        <v>1209</v>
      </c>
      <c r="H2657" s="1" t="s">
        <v>1899</v>
      </c>
      <c r="I2657" s="1" t="s">
        <v>2000</v>
      </c>
      <c r="J2657" s="1" t="s">
        <v>51</v>
      </c>
      <c r="K2657" s="3">
        <v>35.1</v>
      </c>
      <c r="L2657">
        <v>1</v>
      </c>
      <c r="M2657" s="3">
        <v>35.1</v>
      </c>
      <c r="N2657" s="1" t="s">
        <v>88</v>
      </c>
      <c r="O2657" s="1" t="s">
        <v>193</v>
      </c>
    </row>
    <row r="2658" spans="1:15" x14ac:dyDescent="0.3">
      <c r="A2658" s="1" t="s">
        <v>6336</v>
      </c>
      <c r="B2658" s="2">
        <v>44936</v>
      </c>
      <c r="C2658" s="1" t="s">
        <v>6671</v>
      </c>
      <c r="D2658" s="1" t="s">
        <v>210</v>
      </c>
      <c r="E2658">
        <v>2023</v>
      </c>
      <c r="F2658" s="1" t="s">
        <v>285</v>
      </c>
      <c r="G2658" s="1" t="s">
        <v>286</v>
      </c>
      <c r="H2658" s="1" t="s">
        <v>4376</v>
      </c>
      <c r="I2658" s="1" t="s">
        <v>4377</v>
      </c>
      <c r="J2658" s="1" t="s">
        <v>20</v>
      </c>
      <c r="K2658" s="3">
        <v>34.15</v>
      </c>
      <c r="L2658">
        <v>1</v>
      </c>
      <c r="M2658" s="3">
        <v>34.15</v>
      </c>
      <c r="N2658" s="1" t="s">
        <v>21</v>
      </c>
      <c r="O2658" s="1" t="s">
        <v>193</v>
      </c>
    </row>
    <row r="2659" spans="1:15" x14ac:dyDescent="0.3">
      <c r="A2659" s="1" t="s">
        <v>6337</v>
      </c>
      <c r="B2659" s="2">
        <v>45378</v>
      </c>
      <c r="C2659" s="1" t="s">
        <v>6670</v>
      </c>
      <c r="D2659" s="1" t="s">
        <v>15</v>
      </c>
      <c r="E2659">
        <v>2024</v>
      </c>
      <c r="F2659" s="1" t="s">
        <v>481</v>
      </c>
      <c r="G2659" s="1" t="s">
        <v>926</v>
      </c>
      <c r="H2659" s="1" t="s">
        <v>2969</v>
      </c>
      <c r="I2659" s="1" t="s">
        <v>2970</v>
      </c>
      <c r="J2659" s="1" t="s">
        <v>51</v>
      </c>
      <c r="K2659" s="3">
        <v>34.07</v>
      </c>
      <c r="L2659">
        <v>4</v>
      </c>
      <c r="M2659" s="3">
        <v>136.28</v>
      </c>
      <c r="N2659" s="1" t="s">
        <v>29</v>
      </c>
      <c r="O2659" s="1" t="s">
        <v>37</v>
      </c>
    </row>
    <row r="2660" spans="1:15" x14ac:dyDescent="0.3">
      <c r="A2660" s="1" t="s">
        <v>6338</v>
      </c>
      <c r="B2660" s="2">
        <v>44802</v>
      </c>
      <c r="C2660" s="1" t="s">
        <v>6667</v>
      </c>
      <c r="D2660" s="1" t="s">
        <v>90</v>
      </c>
      <c r="E2660">
        <v>2022</v>
      </c>
      <c r="F2660" s="1" t="s">
        <v>3804</v>
      </c>
      <c r="G2660" s="1" t="s">
        <v>2109</v>
      </c>
      <c r="H2660" s="1" t="s">
        <v>1541</v>
      </c>
      <c r="I2660" s="1" t="s">
        <v>1542</v>
      </c>
      <c r="J2660" s="1" t="s">
        <v>70</v>
      </c>
      <c r="K2660" s="3">
        <v>32.58</v>
      </c>
      <c r="L2660">
        <v>5</v>
      </c>
      <c r="M2660" s="3">
        <v>162.9</v>
      </c>
      <c r="N2660" s="1" t="s">
        <v>21</v>
      </c>
      <c r="O2660" s="1" t="s">
        <v>37</v>
      </c>
    </row>
    <row r="2661" spans="1:15" x14ac:dyDescent="0.3">
      <c r="A2661" s="1" t="s">
        <v>6339</v>
      </c>
      <c r="B2661" s="2">
        <v>45027</v>
      </c>
      <c r="C2661" s="1" t="s">
        <v>6671</v>
      </c>
      <c r="D2661" s="1" t="s">
        <v>82</v>
      </c>
      <c r="E2661">
        <v>2023</v>
      </c>
      <c r="F2661" s="1" t="s">
        <v>3958</v>
      </c>
      <c r="G2661" s="1" t="s">
        <v>4976</v>
      </c>
      <c r="H2661" s="1" t="s">
        <v>1454</v>
      </c>
      <c r="I2661" s="1" t="s">
        <v>1455</v>
      </c>
      <c r="J2661" s="1" t="s">
        <v>51</v>
      </c>
      <c r="K2661" s="3">
        <v>32.950000000000003</v>
      </c>
      <c r="L2661">
        <v>1</v>
      </c>
      <c r="M2661" s="3">
        <v>32.950000000000003</v>
      </c>
      <c r="N2661" s="1" t="s">
        <v>6669</v>
      </c>
      <c r="O2661" s="1" t="s">
        <v>37</v>
      </c>
    </row>
    <row r="2662" spans="1:15" x14ac:dyDescent="0.3">
      <c r="A2662" s="1" t="s">
        <v>6340</v>
      </c>
      <c r="B2662" s="2">
        <v>45623</v>
      </c>
      <c r="C2662" s="1" t="s">
        <v>6670</v>
      </c>
      <c r="D2662" s="1" t="s">
        <v>54</v>
      </c>
      <c r="E2662">
        <v>2024</v>
      </c>
      <c r="F2662" s="1" t="s">
        <v>25</v>
      </c>
      <c r="G2662" s="1" t="s">
        <v>6011</v>
      </c>
      <c r="H2662" s="1" t="s">
        <v>2130</v>
      </c>
      <c r="I2662" s="1" t="s">
        <v>2725</v>
      </c>
      <c r="J2662" s="1" t="s">
        <v>51</v>
      </c>
      <c r="K2662" s="3">
        <v>17.27</v>
      </c>
      <c r="L2662">
        <v>1</v>
      </c>
      <c r="M2662" s="3">
        <v>17.27</v>
      </c>
      <c r="N2662" s="1" t="s">
        <v>88</v>
      </c>
      <c r="O2662" s="1" t="s">
        <v>193</v>
      </c>
    </row>
    <row r="2663" spans="1:15" x14ac:dyDescent="0.3">
      <c r="A2663" s="1" t="s">
        <v>6341</v>
      </c>
      <c r="B2663" s="2">
        <v>45138</v>
      </c>
      <c r="C2663" s="1" t="s">
        <v>6667</v>
      </c>
      <c r="D2663" s="1" t="s">
        <v>32</v>
      </c>
      <c r="E2663">
        <v>2023</v>
      </c>
      <c r="F2663" s="1" t="s">
        <v>6342</v>
      </c>
      <c r="G2663" s="1" t="s">
        <v>6343</v>
      </c>
      <c r="H2663" s="1" t="s">
        <v>2424</v>
      </c>
      <c r="I2663" s="1" t="s">
        <v>5040</v>
      </c>
      <c r="J2663" s="1" t="s">
        <v>87</v>
      </c>
      <c r="K2663" s="3">
        <v>16.260000000000002</v>
      </c>
      <c r="L2663">
        <v>1</v>
      </c>
      <c r="M2663" s="3">
        <v>16.260000000000002</v>
      </c>
      <c r="N2663" s="1" t="s">
        <v>21</v>
      </c>
      <c r="O2663" s="1" t="s">
        <v>193</v>
      </c>
    </row>
    <row r="2664" spans="1:15" x14ac:dyDescent="0.3">
      <c r="A2664" s="1" t="s">
        <v>6344</v>
      </c>
      <c r="B2664" s="2">
        <v>45742</v>
      </c>
      <c r="C2664" s="1" t="s">
        <v>6670</v>
      </c>
      <c r="D2664" s="1" t="s">
        <v>15</v>
      </c>
      <c r="E2664">
        <v>2025</v>
      </c>
      <c r="F2664" s="1" t="s">
        <v>1742</v>
      </c>
      <c r="G2664" s="1" t="s">
        <v>2452</v>
      </c>
      <c r="H2664" s="1" t="s">
        <v>1428</v>
      </c>
      <c r="I2664" s="1" t="s">
        <v>1429</v>
      </c>
      <c r="J2664" s="1" t="s">
        <v>20</v>
      </c>
      <c r="K2664" s="3">
        <v>35.93</v>
      </c>
      <c r="L2664">
        <v>2</v>
      </c>
      <c r="M2664" s="3">
        <v>71.86</v>
      </c>
      <c r="N2664" s="1" t="s">
        <v>6669</v>
      </c>
      <c r="O2664" s="1" t="s">
        <v>193</v>
      </c>
    </row>
    <row r="2665" spans="1:15" x14ac:dyDescent="0.3">
      <c r="A2665" s="1" t="s">
        <v>6345</v>
      </c>
      <c r="B2665" s="2">
        <v>45669</v>
      </c>
      <c r="C2665" s="1" t="s">
        <v>6666</v>
      </c>
      <c r="D2665" s="1" t="s">
        <v>210</v>
      </c>
      <c r="E2665">
        <v>2025</v>
      </c>
      <c r="F2665" s="1" t="s">
        <v>3804</v>
      </c>
      <c r="G2665" s="1" t="s">
        <v>2109</v>
      </c>
      <c r="H2665" s="1" t="s">
        <v>816</v>
      </c>
      <c r="I2665" s="1" t="s">
        <v>817</v>
      </c>
      <c r="J2665" s="1" t="s">
        <v>87</v>
      </c>
      <c r="K2665" s="3">
        <v>43.01</v>
      </c>
      <c r="L2665">
        <v>5</v>
      </c>
      <c r="M2665" s="3">
        <v>215.05</v>
      </c>
      <c r="N2665" s="1" t="s">
        <v>29</v>
      </c>
      <c r="O2665" s="1" t="s">
        <v>37</v>
      </c>
    </row>
    <row r="2666" spans="1:15" x14ac:dyDescent="0.3">
      <c r="A2666" s="1" t="s">
        <v>6346</v>
      </c>
      <c r="B2666" s="2">
        <v>45356</v>
      </c>
      <c r="C2666" s="1" t="s">
        <v>6671</v>
      </c>
      <c r="D2666" s="1" t="s">
        <v>15</v>
      </c>
      <c r="E2666">
        <v>2024</v>
      </c>
      <c r="F2666" s="1" t="s">
        <v>6347</v>
      </c>
      <c r="G2666" s="1" t="s">
        <v>6348</v>
      </c>
      <c r="H2666" s="1" t="s">
        <v>1361</v>
      </c>
      <c r="I2666" s="1" t="s">
        <v>3328</v>
      </c>
      <c r="J2666" s="1" t="s">
        <v>70</v>
      </c>
      <c r="K2666" s="3">
        <v>45.49</v>
      </c>
      <c r="L2666">
        <v>1</v>
      </c>
      <c r="M2666" s="3">
        <v>45.49</v>
      </c>
      <c r="N2666" s="1" t="s">
        <v>21</v>
      </c>
      <c r="O2666" s="1" t="s">
        <v>37</v>
      </c>
    </row>
    <row r="2667" spans="1:15" x14ac:dyDescent="0.3">
      <c r="A2667" s="1" t="s">
        <v>6349</v>
      </c>
      <c r="B2667" s="2">
        <v>45055</v>
      </c>
      <c r="C2667" s="1" t="s">
        <v>6671</v>
      </c>
      <c r="D2667" s="1" t="s">
        <v>46</v>
      </c>
      <c r="E2667">
        <v>2023</v>
      </c>
      <c r="F2667" s="1" t="s">
        <v>1280</v>
      </c>
      <c r="G2667" s="1" t="s">
        <v>1281</v>
      </c>
      <c r="H2667" s="1" t="s">
        <v>416</v>
      </c>
      <c r="I2667" s="1" t="s">
        <v>3820</v>
      </c>
      <c r="J2667" s="1" t="s">
        <v>70</v>
      </c>
      <c r="K2667" s="3">
        <v>31.41</v>
      </c>
      <c r="L2667">
        <v>4</v>
      </c>
      <c r="M2667" s="3">
        <v>125.64</v>
      </c>
      <c r="N2667" s="1" t="s">
        <v>6669</v>
      </c>
      <c r="O2667" s="1" t="s">
        <v>37</v>
      </c>
    </row>
    <row r="2668" spans="1:15" x14ac:dyDescent="0.3">
      <c r="A2668" s="1" t="s">
        <v>6350</v>
      </c>
      <c r="B2668" s="2">
        <v>45601</v>
      </c>
      <c r="C2668" s="1" t="s">
        <v>6671</v>
      </c>
      <c r="D2668" s="1" t="s">
        <v>54</v>
      </c>
      <c r="E2668">
        <v>2024</v>
      </c>
      <c r="F2668" s="1" t="s">
        <v>3987</v>
      </c>
      <c r="G2668" s="1" t="s">
        <v>4803</v>
      </c>
      <c r="H2668" s="1" t="s">
        <v>4269</v>
      </c>
      <c r="I2668" s="1" t="s">
        <v>6351</v>
      </c>
      <c r="J2668" s="1" t="s">
        <v>20</v>
      </c>
      <c r="K2668" s="3">
        <v>46.23</v>
      </c>
      <c r="L2668">
        <v>1</v>
      </c>
      <c r="M2668" s="3">
        <v>46.23</v>
      </c>
      <c r="N2668" s="1" t="s">
        <v>29</v>
      </c>
      <c r="O2668" s="1" t="s">
        <v>193</v>
      </c>
    </row>
    <row r="2669" spans="1:15" x14ac:dyDescent="0.3">
      <c r="A2669" s="1" t="s">
        <v>6352</v>
      </c>
      <c r="B2669" s="2">
        <v>45854</v>
      </c>
      <c r="C2669" s="1" t="s">
        <v>6670</v>
      </c>
      <c r="D2669" s="1" t="s">
        <v>32</v>
      </c>
      <c r="E2669">
        <v>2025</v>
      </c>
      <c r="F2669" s="1" t="s">
        <v>6216</v>
      </c>
      <c r="G2669" s="1" t="s">
        <v>6217</v>
      </c>
      <c r="H2669" s="1" t="s">
        <v>2166</v>
      </c>
      <c r="I2669" s="1" t="s">
        <v>2167</v>
      </c>
      <c r="J2669" s="1" t="s">
        <v>70</v>
      </c>
      <c r="K2669" s="3">
        <v>37.590000000000003</v>
      </c>
      <c r="L2669">
        <v>1</v>
      </c>
      <c r="M2669" s="3">
        <v>37.590000000000003</v>
      </c>
      <c r="N2669" s="1" t="s">
        <v>6669</v>
      </c>
      <c r="O2669" s="1" t="s">
        <v>37</v>
      </c>
    </row>
    <row r="2670" spans="1:15" x14ac:dyDescent="0.3">
      <c r="A2670" s="1" t="s">
        <v>6353</v>
      </c>
      <c r="B2670" s="2">
        <v>45025</v>
      </c>
      <c r="C2670" s="1" t="s">
        <v>6666</v>
      </c>
      <c r="D2670" s="1" t="s">
        <v>82</v>
      </c>
      <c r="E2670">
        <v>2023</v>
      </c>
      <c r="F2670" s="1" t="s">
        <v>1215</v>
      </c>
      <c r="G2670" s="1" t="s">
        <v>1977</v>
      </c>
      <c r="H2670" s="1" t="s">
        <v>5480</v>
      </c>
      <c r="I2670" s="1" t="s">
        <v>5481</v>
      </c>
      <c r="J2670" s="1" t="s">
        <v>70</v>
      </c>
      <c r="K2670" s="3">
        <v>39.86</v>
      </c>
      <c r="L2670">
        <v>4</v>
      </c>
      <c r="M2670" s="3">
        <v>159.44</v>
      </c>
      <c r="N2670" s="1" t="s">
        <v>29</v>
      </c>
      <c r="O2670" s="1" t="s">
        <v>37</v>
      </c>
    </row>
    <row r="2671" spans="1:15" x14ac:dyDescent="0.3">
      <c r="A2671" s="1" t="s">
        <v>6354</v>
      </c>
      <c r="B2671" s="2">
        <v>45394</v>
      </c>
      <c r="C2671" s="1" t="s">
        <v>6668</v>
      </c>
      <c r="D2671" s="1" t="s">
        <v>82</v>
      </c>
      <c r="E2671">
        <v>2024</v>
      </c>
      <c r="F2671" s="1" t="s">
        <v>2761</v>
      </c>
      <c r="G2671" s="1" t="s">
        <v>2803</v>
      </c>
      <c r="H2671" s="1" t="s">
        <v>608</v>
      </c>
      <c r="I2671" s="1" t="s">
        <v>1174</v>
      </c>
      <c r="J2671" s="1" t="s">
        <v>51</v>
      </c>
      <c r="K2671" s="3">
        <v>49.06</v>
      </c>
      <c r="L2671">
        <v>4</v>
      </c>
      <c r="M2671" s="3">
        <v>196.24</v>
      </c>
      <c r="N2671" s="1" t="s">
        <v>88</v>
      </c>
      <c r="O2671" s="1" t="s">
        <v>44</v>
      </c>
    </row>
    <row r="2672" spans="1:15" x14ac:dyDescent="0.3">
      <c r="A2672" s="1" t="s">
        <v>6355</v>
      </c>
      <c r="B2672" s="2">
        <v>45771</v>
      </c>
      <c r="C2672" s="1" t="s">
        <v>6672</v>
      </c>
      <c r="D2672" s="1" t="s">
        <v>82</v>
      </c>
      <c r="E2672">
        <v>2025</v>
      </c>
      <c r="F2672" s="1" t="s">
        <v>4301</v>
      </c>
      <c r="G2672" s="1" t="s">
        <v>5465</v>
      </c>
      <c r="H2672" s="1" t="s">
        <v>650</v>
      </c>
      <c r="I2672" s="1" t="s">
        <v>6356</v>
      </c>
      <c r="J2672" s="1" t="s">
        <v>20</v>
      </c>
      <c r="K2672" s="3">
        <v>9.77</v>
      </c>
      <c r="L2672">
        <v>2</v>
      </c>
      <c r="M2672" s="3">
        <v>19.54</v>
      </c>
      <c r="N2672" s="1" t="s">
        <v>6669</v>
      </c>
      <c r="O2672" s="1" t="s">
        <v>22</v>
      </c>
    </row>
    <row r="2673" spans="1:15" x14ac:dyDescent="0.3">
      <c r="A2673" s="1" t="s">
        <v>6357</v>
      </c>
      <c r="B2673" s="2">
        <v>45050</v>
      </c>
      <c r="C2673" s="1" t="s">
        <v>6672</v>
      </c>
      <c r="D2673" s="1" t="s">
        <v>46</v>
      </c>
      <c r="E2673">
        <v>2023</v>
      </c>
      <c r="F2673" s="1" t="s">
        <v>2113</v>
      </c>
      <c r="G2673" s="1" t="s">
        <v>2114</v>
      </c>
      <c r="H2673" s="1" t="s">
        <v>2872</v>
      </c>
      <c r="I2673" s="1" t="s">
        <v>2873</v>
      </c>
      <c r="J2673" s="1" t="s">
        <v>20</v>
      </c>
      <c r="K2673" s="3">
        <v>24.65</v>
      </c>
      <c r="L2673">
        <v>2</v>
      </c>
      <c r="M2673" s="3">
        <v>49.3</v>
      </c>
      <c r="N2673" s="1" t="s">
        <v>21</v>
      </c>
      <c r="O2673" s="1" t="s">
        <v>22</v>
      </c>
    </row>
    <row r="2674" spans="1:15" x14ac:dyDescent="0.3">
      <c r="A2674" s="1" t="s">
        <v>6358</v>
      </c>
      <c r="B2674" s="2">
        <v>45282</v>
      </c>
      <c r="C2674" s="1" t="s">
        <v>6668</v>
      </c>
      <c r="D2674" s="1" t="s">
        <v>107</v>
      </c>
      <c r="E2674">
        <v>2023</v>
      </c>
      <c r="F2674" s="1" t="s">
        <v>2644</v>
      </c>
      <c r="G2674" s="1" t="s">
        <v>3169</v>
      </c>
      <c r="H2674" s="1" t="s">
        <v>1301</v>
      </c>
      <c r="I2674" s="1" t="s">
        <v>1458</v>
      </c>
      <c r="J2674" s="1" t="s">
        <v>70</v>
      </c>
      <c r="K2674" s="3">
        <v>22.29</v>
      </c>
      <c r="L2674">
        <v>1</v>
      </c>
      <c r="M2674" s="3">
        <v>22.29</v>
      </c>
      <c r="N2674" s="1" t="s">
        <v>29</v>
      </c>
      <c r="O2674" s="1" t="s">
        <v>193</v>
      </c>
    </row>
    <row r="2675" spans="1:15" x14ac:dyDescent="0.3">
      <c r="A2675" s="1" t="s">
        <v>6359</v>
      </c>
      <c r="B2675" s="2">
        <v>44944</v>
      </c>
      <c r="C2675" s="1" t="s">
        <v>6670</v>
      </c>
      <c r="D2675" s="1" t="s">
        <v>210</v>
      </c>
      <c r="E2675">
        <v>2023</v>
      </c>
      <c r="F2675" s="1" t="s">
        <v>25</v>
      </c>
      <c r="G2675" s="1" t="s">
        <v>26</v>
      </c>
      <c r="H2675" s="1" t="s">
        <v>4774</v>
      </c>
      <c r="I2675" s="1" t="s">
        <v>6026</v>
      </c>
      <c r="J2675" s="1" t="s">
        <v>87</v>
      </c>
      <c r="K2675" s="3">
        <v>19.43</v>
      </c>
      <c r="L2675">
        <v>3</v>
      </c>
      <c r="M2675" s="3">
        <v>58.29</v>
      </c>
      <c r="N2675" s="1" t="s">
        <v>6669</v>
      </c>
      <c r="O2675" s="1" t="s">
        <v>22</v>
      </c>
    </row>
    <row r="2676" spans="1:15" x14ac:dyDescent="0.3">
      <c r="A2676" s="1" t="s">
        <v>6360</v>
      </c>
      <c r="B2676" s="2">
        <v>45876</v>
      </c>
      <c r="C2676" s="1" t="s">
        <v>6672</v>
      </c>
      <c r="D2676" s="1" t="s">
        <v>90</v>
      </c>
      <c r="E2676">
        <v>2025</v>
      </c>
      <c r="F2676" s="1" t="s">
        <v>2051</v>
      </c>
      <c r="G2676" s="1" t="s">
        <v>5222</v>
      </c>
      <c r="H2676" s="1" t="s">
        <v>3253</v>
      </c>
      <c r="I2676" s="1" t="s">
        <v>3254</v>
      </c>
      <c r="J2676" s="1" t="s">
        <v>51</v>
      </c>
      <c r="K2676" s="3">
        <v>20.89</v>
      </c>
      <c r="L2676">
        <v>3</v>
      </c>
      <c r="M2676" s="3">
        <v>62.67</v>
      </c>
      <c r="N2676" s="1" t="s">
        <v>6669</v>
      </c>
      <c r="O2676" s="1" t="s">
        <v>44</v>
      </c>
    </row>
    <row r="2677" spans="1:15" x14ac:dyDescent="0.3">
      <c r="A2677" s="1" t="s">
        <v>6361</v>
      </c>
      <c r="B2677" s="2">
        <v>45200</v>
      </c>
      <c r="C2677" s="1" t="s">
        <v>6666</v>
      </c>
      <c r="D2677" s="1" t="s">
        <v>133</v>
      </c>
      <c r="E2677">
        <v>2023</v>
      </c>
      <c r="F2677" s="1" t="s">
        <v>179</v>
      </c>
      <c r="G2677" s="1" t="s">
        <v>4827</v>
      </c>
      <c r="H2677" s="1" t="s">
        <v>1859</v>
      </c>
      <c r="I2677" s="1" t="s">
        <v>4569</v>
      </c>
      <c r="J2677" s="1" t="s">
        <v>20</v>
      </c>
      <c r="K2677" s="3">
        <v>34.64</v>
      </c>
      <c r="L2677">
        <v>1</v>
      </c>
      <c r="M2677" s="3">
        <v>34.64</v>
      </c>
      <c r="N2677" s="1" t="s">
        <v>6669</v>
      </c>
      <c r="O2677" s="1" t="s">
        <v>80</v>
      </c>
    </row>
    <row r="2678" spans="1:15" x14ac:dyDescent="0.3">
      <c r="A2678" s="1" t="s">
        <v>6362</v>
      </c>
      <c r="B2678" s="2">
        <v>45179</v>
      </c>
      <c r="C2678" s="1" t="s">
        <v>6666</v>
      </c>
      <c r="D2678" s="1" t="s">
        <v>60</v>
      </c>
      <c r="E2678">
        <v>2023</v>
      </c>
      <c r="F2678" s="1" t="s">
        <v>255</v>
      </c>
      <c r="G2678" s="1" t="s">
        <v>4006</v>
      </c>
      <c r="H2678" s="1" t="s">
        <v>1806</v>
      </c>
      <c r="I2678" s="1" t="s">
        <v>4672</v>
      </c>
      <c r="J2678" s="1" t="s">
        <v>87</v>
      </c>
      <c r="K2678" s="3">
        <v>18.38</v>
      </c>
      <c r="L2678">
        <v>3</v>
      </c>
      <c r="M2678" s="3">
        <v>55.14</v>
      </c>
      <c r="N2678" s="1" t="s">
        <v>29</v>
      </c>
      <c r="O2678" s="1" t="s">
        <v>37</v>
      </c>
    </row>
    <row r="2679" spans="1:15" x14ac:dyDescent="0.3">
      <c r="A2679" s="1" t="s">
        <v>6363</v>
      </c>
      <c r="B2679" s="2">
        <v>45035</v>
      </c>
      <c r="C2679" s="1" t="s">
        <v>6670</v>
      </c>
      <c r="D2679" s="1" t="s">
        <v>82</v>
      </c>
      <c r="E2679">
        <v>2023</v>
      </c>
      <c r="F2679" s="1" t="s">
        <v>616</v>
      </c>
      <c r="G2679" s="1" t="s">
        <v>3545</v>
      </c>
      <c r="H2679" s="1" t="s">
        <v>580</v>
      </c>
      <c r="I2679" s="1" t="s">
        <v>4243</v>
      </c>
      <c r="J2679" s="1" t="s">
        <v>51</v>
      </c>
      <c r="K2679" s="3">
        <v>6.41</v>
      </c>
      <c r="L2679">
        <v>4</v>
      </c>
      <c r="M2679" s="3">
        <v>25.64</v>
      </c>
      <c r="N2679" s="1" t="s">
        <v>21</v>
      </c>
      <c r="O2679" s="1" t="s">
        <v>37</v>
      </c>
    </row>
    <row r="2680" spans="1:15" x14ac:dyDescent="0.3">
      <c r="A2680" s="1" t="s">
        <v>6364</v>
      </c>
      <c r="B2680" s="2">
        <v>45655</v>
      </c>
      <c r="C2680" s="1" t="s">
        <v>6666</v>
      </c>
      <c r="D2680" s="1" t="s">
        <v>107</v>
      </c>
      <c r="E2680">
        <v>2024</v>
      </c>
      <c r="F2680" s="1" t="s">
        <v>2206</v>
      </c>
      <c r="G2680" s="1" t="s">
        <v>2207</v>
      </c>
      <c r="H2680" s="1" t="s">
        <v>68</v>
      </c>
      <c r="I2680" s="1" t="s">
        <v>3635</v>
      </c>
      <c r="J2680" s="1" t="s">
        <v>70</v>
      </c>
      <c r="K2680" s="3">
        <v>21</v>
      </c>
      <c r="L2680">
        <v>2</v>
      </c>
      <c r="M2680" s="3">
        <v>42</v>
      </c>
      <c r="N2680" s="1" t="s">
        <v>29</v>
      </c>
      <c r="O2680" s="1" t="s">
        <v>22</v>
      </c>
    </row>
    <row r="2681" spans="1:15" x14ac:dyDescent="0.3">
      <c r="A2681" s="1" t="s">
        <v>6365</v>
      </c>
      <c r="B2681" s="2">
        <v>44873</v>
      </c>
      <c r="C2681" s="1" t="s">
        <v>6671</v>
      </c>
      <c r="D2681" s="1" t="s">
        <v>54</v>
      </c>
      <c r="E2681">
        <v>2022</v>
      </c>
      <c r="F2681" s="1" t="s">
        <v>3027</v>
      </c>
      <c r="G2681" s="1" t="s">
        <v>3028</v>
      </c>
      <c r="H2681" s="1" t="s">
        <v>593</v>
      </c>
      <c r="I2681" s="1" t="s">
        <v>1269</v>
      </c>
      <c r="J2681" s="1" t="s">
        <v>70</v>
      </c>
      <c r="K2681" s="3">
        <v>36.39</v>
      </c>
      <c r="L2681">
        <v>4</v>
      </c>
      <c r="M2681" s="3">
        <v>145.56</v>
      </c>
      <c r="N2681" s="1" t="s">
        <v>6669</v>
      </c>
      <c r="O2681" s="1" t="s">
        <v>22</v>
      </c>
    </row>
    <row r="2682" spans="1:15" x14ac:dyDescent="0.3">
      <c r="A2682" s="1" t="s">
        <v>6366</v>
      </c>
      <c r="B2682" s="2">
        <v>45759</v>
      </c>
      <c r="C2682" s="1" t="s">
        <v>6673</v>
      </c>
      <c r="D2682" s="1" t="s">
        <v>82</v>
      </c>
      <c r="E2682">
        <v>2025</v>
      </c>
      <c r="F2682" s="1" t="s">
        <v>824</v>
      </c>
      <c r="G2682" s="1" t="s">
        <v>6367</v>
      </c>
      <c r="H2682" s="1" t="s">
        <v>5874</v>
      </c>
      <c r="I2682" s="1" t="s">
        <v>5875</v>
      </c>
      <c r="J2682" s="1" t="s">
        <v>70</v>
      </c>
      <c r="K2682" s="3">
        <v>14.25</v>
      </c>
      <c r="L2682">
        <v>2</v>
      </c>
      <c r="M2682" s="3">
        <v>28.5</v>
      </c>
      <c r="N2682" s="1" t="s">
        <v>6669</v>
      </c>
      <c r="O2682" s="1" t="s">
        <v>95</v>
      </c>
    </row>
    <row r="2683" spans="1:15" x14ac:dyDescent="0.3">
      <c r="A2683" s="1" t="s">
        <v>6368</v>
      </c>
      <c r="B2683" s="2">
        <v>45236</v>
      </c>
      <c r="C2683" s="1" t="s">
        <v>6667</v>
      </c>
      <c r="D2683" s="1" t="s">
        <v>54</v>
      </c>
      <c r="E2683">
        <v>2023</v>
      </c>
      <c r="F2683" s="1" t="s">
        <v>1106</v>
      </c>
      <c r="G2683" s="1" t="s">
        <v>5580</v>
      </c>
      <c r="H2683" s="1" t="s">
        <v>3834</v>
      </c>
      <c r="I2683" s="1" t="s">
        <v>3835</v>
      </c>
      <c r="J2683" s="1" t="s">
        <v>20</v>
      </c>
      <c r="K2683" s="3">
        <v>47.96</v>
      </c>
      <c r="L2683">
        <v>2</v>
      </c>
      <c r="M2683" s="3">
        <v>95.92</v>
      </c>
      <c r="N2683" s="1" t="s">
        <v>21</v>
      </c>
      <c r="O2683" s="1" t="s">
        <v>80</v>
      </c>
    </row>
    <row r="2684" spans="1:15" x14ac:dyDescent="0.3">
      <c r="A2684" s="1" t="s">
        <v>6369</v>
      </c>
      <c r="B2684" s="2">
        <v>45145</v>
      </c>
      <c r="C2684" s="1" t="s">
        <v>6667</v>
      </c>
      <c r="D2684" s="1" t="s">
        <v>90</v>
      </c>
      <c r="E2684">
        <v>2023</v>
      </c>
      <c r="F2684" s="1" t="s">
        <v>3177</v>
      </c>
      <c r="G2684" s="1" t="s">
        <v>3178</v>
      </c>
      <c r="H2684" s="1" t="s">
        <v>2249</v>
      </c>
      <c r="I2684" s="1" t="s">
        <v>4614</v>
      </c>
      <c r="J2684" s="1" t="s">
        <v>70</v>
      </c>
      <c r="K2684" s="3">
        <v>21.41</v>
      </c>
      <c r="L2684">
        <v>3</v>
      </c>
      <c r="M2684" s="3">
        <v>64.23</v>
      </c>
      <c r="N2684" s="1" t="s">
        <v>21</v>
      </c>
      <c r="O2684" s="1" t="s">
        <v>44</v>
      </c>
    </row>
    <row r="2685" spans="1:15" x14ac:dyDescent="0.3">
      <c r="A2685" s="1" t="s">
        <v>6370</v>
      </c>
      <c r="B2685" s="2">
        <v>45486</v>
      </c>
      <c r="C2685" s="1" t="s">
        <v>6673</v>
      </c>
      <c r="D2685" s="1" t="s">
        <v>32</v>
      </c>
      <c r="E2685">
        <v>2024</v>
      </c>
      <c r="F2685" s="1" t="s">
        <v>1560</v>
      </c>
      <c r="G2685" s="1" t="s">
        <v>1561</v>
      </c>
      <c r="H2685" s="1" t="s">
        <v>272</v>
      </c>
      <c r="I2685" s="1" t="s">
        <v>273</v>
      </c>
      <c r="J2685" s="1" t="s">
        <v>51</v>
      </c>
      <c r="K2685" s="3">
        <v>49.22</v>
      </c>
      <c r="L2685">
        <v>3</v>
      </c>
      <c r="M2685" s="3">
        <v>147.66</v>
      </c>
      <c r="N2685" s="1" t="s">
        <v>21</v>
      </c>
      <c r="O2685" s="1" t="s">
        <v>44</v>
      </c>
    </row>
    <row r="2686" spans="1:15" x14ac:dyDescent="0.3">
      <c r="A2686" s="1" t="s">
        <v>6371</v>
      </c>
      <c r="B2686" s="2">
        <v>45148</v>
      </c>
      <c r="C2686" s="1" t="s">
        <v>6672</v>
      </c>
      <c r="D2686" s="1" t="s">
        <v>90</v>
      </c>
      <c r="E2686">
        <v>2023</v>
      </c>
      <c r="F2686" s="1" t="s">
        <v>912</v>
      </c>
      <c r="G2686" s="1" t="s">
        <v>4451</v>
      </c>
      <c r="H2686" s="1" t="s">
        <v>585</v>
      </c>
      <c r="I2686" s="1" t="s">
        <v>586</v>
      </c>
      <c r="J2686" s="1" t="s">
        <v>70</v>
      </c>
      <c r="K2686" s="3">
        <v>5.28</v>
      </c>
      <c r="L2686">
        <v>5</v>
      </c>
      <c r="M2686" s="3">
        <v>26.4</v>
      </c>
      <c r="N2686" s="1" t="s">
        <v>21</v>
      </c>
      <c r="O2686" s="1" t="s">
        <v>37</v>
      </c>
    </row>
    <row r="2687" spans="1:15" x14ac:dyDescent="0.3">
      <c r="A2687" s="1" t="s">
        <v>6372</v>
      </c>
      <c r="B2687" s="2">
        <v>45720</v>
      </c>
      <c r="C2687" s="1" t="s">
        <v>6671</v>
      </c>
      <c r="D2687" s="1" t="s">
        <v>15</v>
      </c>
      <c r="E2687">
        <v>2025</v>
      </c>
      <c r="F2687" s="1" t="s">
        <v>3395</v>
      </c>
      <c r="G2687" s="1" t="s">
        <v>3396</v>
      </c>
      <c r="H2687" s="1" t="s">
        <v>6373</v>
      </c>
      <c r="I2687" s="1" t="s">
        <v>6374</v>
      </c>
      <c r="J2687" s="1" t="s">
        <v>70</v>
      </c>
      <c r="K2687" s="3">
        <v>26.04</v>
      </c>
      <c r="L2687">
        <v>4</v>
      </c>
      <c r="M2687" s="3">
        <v>104.16</v>
      </c>
      <c r="N2687" s="1" t="s">
        <v>21</v>
      </c>
      <c r="O2687" s="1" t="s">
        <v>37</v>
      </c>
    </row>
    <row r="2688" spans="1:15" x14ac:dyDescent="0.3">
      <c r="A2688" s="1" t="s">
        <v>6375</v>
      </c>
      <c r="B2688" s="2">
        <v>45834</v>
      </c>
      <c r="C2688" s="1" t="s">
        <v>6672</v>
      </c>
      <c r="D2688" s="1" t="s">
        <v>24</v>
      </c>
      <c r="E2688">
        <v>2025</v>
      </c>
      <c r="F2688" s="1" t="s">
        <v>270</v>
      </c>
      <c r="G2688" s="1" t="s">
        <v>1268</v>
      </c>
      <c r="H2688" s="1" t="s">
        <v>1974</v>
      </c>
      <c r="I2688" s="1" t="s">
        <v>6121</v>
      </c>
      <c r="J2688" s="1" t="s">
        <v>70</v>
      </c>
      <c r="K2688" s="3">
        <v>9.58</v>
      </c>
      <c r="L2688">
        <v>3</v>
      </c>
      <c r="M2688" s="3">
        <v>28.74</v>
      </c>
      <c r="N2688" s="1" t="s">
        <v>21</v>
      </c>
      <c r="O2688" s="1" t="s">
        <v>22</v>
      </c>
    </row>
    <row r="2689" spans="1:15" x14ac:dyDescent="0.3">
      <c r="A2689" s="1" t="s">
        <v>6376</v>
      </c>
      <c r="B2689" s="2">
        <v>45371</v>
      </c>
      <c r="C2689" s="1" t="s">
        <v>6670</v>
      </c>
      <c r="D2689" s="1" t="s">
        <v>15</v>
      </c>
      <c r="E2689">
        <v>2024</v>
      </c>
      <c r="F2689" s="1" t="s">
        <v>1688</v>
      </c>
      <c r="G2689" s="1" t="s">
        <v>1689</v>
      </c>
      <c r="H2689" s="1" t="s">
        <v>2779</v>
      </c>
      <c r="I2689" s="1" t="s">
        <v>3401</v>
      </c>
      <c r="J2689" s="1" t="s">
        <v>20</v>
      </c>
      <c r="K2689" s="3">
        <v>42.93</v>
      </c>
      <c r="L2689">
        <v>2</v>
      </c>
      <c r="M2689" s="3">
        <v>85.86</v>
      </c>
      <c r="N2689" s="1" t="s">
        <v>21</v>
      </c>
      <c r="O2689" s="1" t="s">
        <v>52</v>
      </c>
    </row>
    <row r="2690" spans="1:15" x14ac:dyDescent="0.3">
      <c r="A2690" s="1" t="s">
        <v>6377</v>
      </c>
      <c r="B2690" s="2">
        <v>45597</v>
      </c>
      <c r="C2690" s="1" t="s">
        <v>6668</v>
      </c>
      <c r="D2690" s="1" t="s">
        <v>54</v>
      </c>
      <c r="E2690">
        <v>2024</v>
      </c>
      <c r="F2690" s="1" t="s">
        <v>476</v>
      </c>
      <c r="G2690" s="1" t="s">
        <v>1768</v>
      </c>
      <c r="H2690" s="1" t="s">
        <v>3250</v>
      </c>
      <c r="I2690" s="1" t="s">
        <v>3251</v>
      </c>
      <c r="J2690" s="1" t="s">
        <v>70</v>
      </c>
      <c r="K2690" s="3">
        <v>21.53</v>
      </c>
      <c r="L2690">
        <v>1</v>
      </c>
      <c r="M2690" s="3">
        <v>21.53</v>
      </c>
      <c r="N2690" s="1" t="s">
        <v>21</v>
      </c>
      <c r="O2690" s="1" t="s">
        <v>37</v>
      </c>
    </row>
    <row r="2691" spans="1:15" x14ac:dyDescent="0.3">
      <c r="A2691" s="1" t="s">
        <v>6378</v>
      </c>
      <c r="B2691" s="2">
        <v>45270</v>
      </c>
      <c r="C2691" s="1" t="s">
        <v>6666</v>
      </c>
      <c r="D2691" s="1" t="s">
        <v>107</v>
      </c>
      <c r="E2691">
        <v>2023</v>
      </c>
      <c r="F2691" s="1" t="s">
        <v>322</v>
      </c>
      <c r="G2691" s="1" t="s">
        <v>323</v>
      </c>
      <c r="H2691" s="1" t="s">
        <v>5939</v>
      </c>
      <c r="I2691" s="1" t="s">
        <v>6379</v>
      </c>
      <c r="J2691" s="1" t="s">
        <v>51</v>
      </c>
      <c r="K2691" s="3">
        <v>32.869999999999997</v>
      </c>
      <c r="L2691">
        <v>1</v>
      </c>
      <c r="M2691" s="3">
        <v>32.869999999999997</v>
      </c>
      <c r="N2691" s="1" t="s">
        <v>29</v>
      </c>
      <c r="O2691" s="1" t="s">
        <v>30</v>
      </c>
    </row>
    <row r="2692" spans="1:15" x14ac:dyDescent="0.3">
      <c r="A2692" s="1" t="s">
        <v>6380</v>
      </c>
      <c r="B2692" s="2">
        <v>45617</v>
      </c>
      <c r="C2692" s="1" t="s">
        <v>6672</v>
      </c>
      <c r="D2692" s="1" t="s">
        <v>54</v>
      </c>
      <c r="E2692">
        <v>2024</v>
      </c>
      <c r="F2692" s="1" t="s">
        <v>2406</v>
      </c>
      <c r="G2692" s="1" t="s">
        <v>2407</v>
      </c>
      <c r="H2692" s="1" t="s">
        <v>2234</v>
      </c>
      <c r="I2692" s="1" t="s">
        <v>2235</v>
      </c>
      <c r="J2692" s="1" t="s">
        <v>70</v>
      </c>
      <c r="K2692" s="3">
        <v>9.65</v>
      </c>
      <c r="L2692">
        <v>2</v>
      </c>
      <c r="M2692" s="3">
        <v>19.3</v>
      </c>
      <c r="N2692" s="1" t="s">
        <v>6669</v>
      </c>
      <c r="O2692" s="1" t="s">
        <v>37</v>
      </c>
    </row>
    <row r="2693" spans="1:15" x14ac:dyDescent="0.3">
      <c r="A2693" s="1" t="s">
        <v>6381</v>
      </c>
      <c r="B2693" s="2">
        <v>45155</v>
      </c>
      <c r="C2693" s="1" t="s">
        <v>6672</v>
      </c>
      <c r="D2693" s="1" t="s">
        <v>90</v>
      </c>
      <c r="E2693">
        <v>2023</v>
      </c>
      <c r="F2693" s="1" t="s">
        <v>322</v>
      </c>
      <c r="G2693" s="1" t="s">
        <v>323</v>
      </c>
      <c r="H2693" s="1" t="s">
        <v>1378</v>
      </c>
      <c r="I2693" s="1" t="s">
        <v>4372</v>
      </c>
      <c r="J2693" s="1" t="s">
        <v>70</v>
      </c>
      <c r="K2693" s="3">
        <v>36.71</v>
      </c>
      <c r="L2693">
        <v>3</v>
      </c>
      <c r="M2693" s="3">
        <v>110.13</v>
      </c>
      <c r="N2693" s="1" t="s">
        <v>29</v>
      </c>
      <c r="O2693" s="1" t="s">
        <v>95</v>
      </c>
    </row>
    <row r="2694" spans="1:15" x14ac:dyDescent="0.3">
      <c r="A2694" s="1" t="s">
        <v>6382</v>
      </c>
      <c r="B2694" s="2">
        <v>45087</v>
      </c>
      <c r="C2694" s="1" t="s">
        <v>6673</v>
      </c>
      <c r="D2694" s="1" t="s">
        <v>24</v>
      </c>
      <c r="E2694">
        <v>2023</v>
      </c>
      <c r="F2694" s="1" t="s">
        <v>2136</v>
      </c>
      <c r="G2694" s="1" t="s">
        <v>2137</v>
      </c>
      <c r="H2694" s="1" t="s">
        <v>1919</v>
      </c>
      <c r="I2694" s="1" t="s">
        <v>1920</v>
      </c>
      <c r="J2694" s="1" t="s">
        <v>20</v>
      </c>
      <c r="K2694" s="3">
        <v>28.11</v>
      </c>
      <c r="L2694">
        <v>5</v>
      </c>
      <c r="M2694" s="3">
        <v>140.55000000000001</v>
      </c>
      <c r="N2694" s="1" t="s">
        <v>6669</v>
      </c>
      <c r="O2694" s="1" t="s">
        <v>37</v>
      </c>
    </row>
    <row r="2695" spans="1:15" x14ac:dyDescent="0.3">
      <c r="A2695" s="1" t="s">
        <v>6383</v>
      </c>
      <c r="B2695" s="2">
        <v>45397</v>
      </c>
      <c r="C2695" s="1" t="s">
        <v>6667</v>
      </c>
      <c r="D2695" s="1" t="s">
        <v>82</v>
      </c>
      <c r="E2695">
        <v>2024</v>
      </c>
      <c r="F2695" s="1" t="s">
        <v>737</v>
      </c>
      <c r="G2695" s="1" t="s">
        <v>738</v>
      </c>
      <c r="H2695" s="1" t="s">
        <v>2290</v>
      </c>
      <c r="I2695" s="1" t="s">
        <v>4985</v>
      </c>
      <c r="J2695" s="1" t="s">
        <v>70</v>
      </c>
      <c r="K2695" s="3">
        <v>45.86</v>
      </c>
      <c r="L2695">
        <v>2</v>
      </c>
      <c r="M2695" s="3">
        <v>91.72</v>
      </c>
      <c r="N2695" s="1" t="s">
        <v>21</v>
      </c>
      <c r="O2695" s="1" t="s">
        <v>37</v>
      </c>
    </row>
    <row r="2696" spans="1:15" x14ac:dyDescent="0.3">
      <c r="A2696" s="1" t="s">
        <v>6384</v>
      </c>
      <c r="B2696" s="2">
        <v>45833</v>
      </c>
      <c r="C2696" s="1" t="s">
        <v>6670</v>
      </c>
      <c r="D2696" s="1" t="s">
        <v>24</v>
      </c>
      <c r="E2696">
        <v>2025</v>
      </c>
      <c r="F2696" s="1" t="s">
        <v>3429</v>
      </c>
      <c r="G2696" s="1" t="s">
        <v>3430</v>
      </c>
      <c r="H2696" s="1" t="s">
        <v>262</v>
      </c>
      <c r="I2696" s="1" t="s">
        <v>263</v>
      </c>
      <c r="J2696" s="1" t="s">
        <v>87</v>
      </c>
      <c r="K2696" s="3">
        <v>48.88</v>
      </c>
      <c r="L2696">
        <v>2</v>
      </c>
      <c r="M2696" s="3">
        <v>97.76</v>
      </c>
      <c r="N2696" s="1" t="s">
        <v>21</v>
      </c>
      <c r="O2696" s="1" t="s">
        <v>22</v>
      </c>
    </row>
    <row r="2697" spans="1:15" x14ac:dyDescent="0.3">
      <c r="A2697" s="1" t="s">
        <v>6385</v>
      </c>
      <c r="B2697" s="2">
        <v>44952</v>
      </c>
      <c r="C2697" s="1" t="s">
        <v>6672</v>
      </c>
      <c r="D2697" s="1" t="s">
        <v>210</v>
      </c>
      <c r="E2697">
        <v>2023</v>
      </c>
      <c r="F2697" s="1" t="s">
        <v>1465</v>
      </c>
      <c r="G2697" s="1" t="s">
        <v>4352</v>
      </c>
      <c r="H2697" s="1" t="s">
        <v>3620</v>
      </c>
      <c r="I2697" s="1" t="s">
        <v>3621</v>
      </c>
      <c r="J2697" s="1" t="s">
        <v>51</v>
      </c>
      <c r="K2697" s="3">
        <v>10.199999999999999</v>
      </c>
      <c r="L2697">
        <v>3</v>
      </c>
      <c r="M2697" s="3">
        <v>30.6</v>
      </c>
      <c r="N2697" s="1" t="s">
        <v>6669</v>
      </c>
      <c r="O2697" s="1" t="s">
        <v>22</v>
      </c>
    </row>
    <row r="2698" spans="1:15" x14ac:dyDescent="0.3">
      <c r="A2698" s="1" t="s">
        <v>6386</v>
      </c>
      <c r="B2698" s="2">
        <v>45198</v>
      </c>
      <c r="C2698" s="1" t="s">
        <v>6668</v>
      </c>
      <c r="D2698" s="1" t="s">
        <v>60</v>
      </c>
      <c r="E2698">
        <v>2023</v>
      </c>
      <c r="F2698" s="1" t="s">
        <v>134</v>
      </c>
      <c r="G2698" s="1" t="s">
        <v>5398</v>
      </c>
      <c r="H2698" s="1" t="s">
        <v>6387</v>
      </c>
      <c r="I2698" s="1" t="s">
        <v>6388</v>
      </c>
      <c r="J2698" s="1" t="s">
        <v>70</v>
      </c>
      <c r="K2698" s="3">
        <v>48.36</v>
      </c>
      <c r="L2698">
        <v>4</v>
      </c>
      <c r="M2698" s="3">
        <v>193.44</v>
      </c>
      <c r="N2698" s="1" t="s">
        <v>21</v>
      </c>
      <c r="O2698" s="1" t="s">
        <v>22</v>
      </c>
    </row>
    <row r="2699" spans="1:15" x14ac:dyDescent="0.3">
      <c r="A2699" s="1" t="s">
        <v>6389</v>
      </c>
      <c r="B2699" s="2">
        <v>44948</v>
      </c>
      <c r="C2699" s="1" t="s">
        <v>6666</v>
      </c>
      <c r="D2699" s="1" t="s">
        <v>210</v>
      </c>
      <c r="E2699">
        <v>2023</v>
      </c>
      <c r="F2699" s="1" t="s">
        <v>3682</v>
      </c>
      <c r="G2699" s="1" t="s">
        <v>6390</v>
      </c>
      <c r="H2699" s="1" t="s">
        <v>1194</v>
      </c>
      <c r="I2699" s="1" t="s">
        <v>2704</v>
      </c>
      <c r="J2699" s="1" t="s">
        <v>70</v>
      </c>
      <c r="K2699" s="3">
        <v>45.37</v>
      </c>
      <c r="L2699">
        <v>4</v>
      </c>
      <c r="M2699" s="3">
        <v>181.48</v>
      </c>
      <c r="N2699" s="1" t="s">
        <v>88</v>
      </c>
      <c r="O2699" s="1" t="s">
        <v>30</v>
      </c>
    </row>
    <row r="2700" spans="1:15" x14ac:dyDescent="0.3">
      <c r="A2700" s="1" t="s">
        <v>6391</v>
      </c>
      <c r="B2700" s="2">
        <v>45169</v>
      </c>
      <c r="C2700" s="1" t="s">
        <v>6672</v>
      </c>
      <c r="D2700" s="1" t="s">
        <v>90</v>
      </c>
      <c r="E2700">
        <v>2023</v>
      </c>
      <c r="F2700" s="1" t="s">
        <v>2149</v>
      </c>
      <c r="G2700" s="1" t="s">
        <v>2916</v>
      </c>
      <c r="H2700" s="1" t="s">
        <v>6203</v>
      </c>
      <c r="I2700" s="1" t="s">
        <v>6204</v>
      </c>
      <c r="J2700" s="1" t="s">
        <v>70</v>
      </c>
      <c r="K2700" s="3">
        <v>25.3</v>
      </c>
      <c r="L2700">
        <v>1</v>
      </c>
      <c r="M2700" s="3">
        <v>25.3</v>
      </c>
      <c r="N2700" s="1" t="s">
        <v>6669</v>
      </c>
      <c r="O2700" s="1" t="s">
        <v>44</v>
      </c>
    </row>
    <row r="2701" spans="1:15" x14ac:dyDescent="0.3">
      <c r="A2701" s="1" t="s">
        <v>6392</v>
      </c>
      <c r="B2701" s="2">
        <v>45622</v>
      </c>
      <c r="C2701" s="1" t="s">
        <v>6671</v>
      </c>
      <c r="D2701" s="1" t="s">
        <v>54</v>
      </c>
      <c r="E2701">
        <v>2024</v>
      </c>
      <c r="F2701" s="1" t="s">
        <v>521</v>
      </c>
      <c r="G2701" s="1" t="s">
        <v>522</v>
      </c>
      <c r="H2701" s="1" t="s">
        <v>5102</v>
      </c>
      <c r="I2701" s="1" t="s">
        <v>5103</v>
      </c>
      <c r="J2701" s="1" t="s">
        <v>70</v>
      </c>
      <c r="K2701" s="3">
        <v>18.12</v>
      </c>
      <c r="L2701">
        <v>2</v>
      </c>
      <c r="M2701" s="3">
        <v>36.24</v>
      </c>
      <c r="N2701" s="1" t="s">
        <v>88</v>
      </c>
      <c r="O2701" s="1" t="s">
        <v>30</v>
      </c>
    </row>
    <row r="2702" spans="1:15" x14ac:dyDescent="0.3">
      <c r="A2702" s="1" t="s">
        <v>6393</v>
      </c>
      <c r="B2702" s="2">
        <v>45009</v>
      </c>
      <c r="C2702" s="1" t="s">
        <v>6668</v>
      </c>
      <c r="D2702" s="1" t="s">
        <v>15</v>
      </c>
      <c r="E2702">
        <v>2023</v>
      </c>
      <c r="F2702" s="1" t="s">
        <v>6347</v>
      </c>
      <c r="G2702" s="1" t="s">
        <v>6348</v>
      </c>
      <c r="H2702" s="1" t="s">
        <v>2900</v>
      </c>
      <c r="I2702" s="1" t="s">
        <v>5361</v>
      </c>
      <c r="J2702" s="1" t="s">
        <v>87</v>
      </c>
      <c r="K2702" s="3">
        <v>19.09</v>
      </c>
      <c r="L2702">
        <v>3</v>
      </c>
      <c r="M2702" s="3">
        <v>57.27</v>
      </c>
      <c r="N2702" s="1" t="s">
        <v>21</v>
      </c>
      <c r="O2702" s="1" t="s">
        <v>37</v>
      </c>
    </row>
    <row r="2703" spans="1:15" x14ac:dyDescent="0.3">
      <c r="A2703" s="1" t="s">
        <v>6394</v>
      </c>
      <c r="B2703" s="2">
        <v>44966</v>
      </c>
      <c r="C2703" s="1" t="s">
        <v>6672</v>
      </c>
      <c r="D2703" s="1" t="s">
        <v>39</v>
      </c>
      <c r="E2703">
        <v>2023</v>
      </c>
      <c r="F2703" s="1" t="s">
        <v>1092</v>
      </c>
      <c r="G2703" s="1" t="s">
        <v>1093</v>
      </c>
      <c r="H2703" s="1" t="s">
        <v>370</v>
      </c>
      <c r="I2703" s="1" t="s">
        <v>380</v>
      </c>
      <c r="J2703" s="1" t="s">
        <v>20</v>
      </c>
      <c r="K2703" s="3">
        <v>31.32</v>
      </c>
      <c r="L2703">
        <v>4</v>
      </c>
      <c r="M2703" s="3">
        <v>125.28</v>
      </c>
      <c r="N2703" s="1" t="s">
        <v>29</v>
      </c>
      <c r="O2703" s="1" t="s">
        <v>22</v>
      </c>
    </row>
    <row r="2704" spans="1:15" x14ac:dyDescent="0.3">
      <c r="A2704" s="1" t="s">
        <v>6395</v>
      </c>
      <c r="B2704" s="2">
        <v>45205</v>
      </c>
      <c r="C2704" s="1" t="s">
        <v>6668</v>
      </c>
      <c r="D2704" s="1" t="s">
        <v>133</v>
      </c>
      <c r="E2704">
        <v>2023</v>
      </c>
      <c r="F2704" s="1" t="s">
        <v>1313</v>
      </c>
      <c r="G2704" s="1" t="s">
        <v>341</v>
      </c>
      <c r="H2704" s="1" t="s">
        <v>1651</v>
      </c>
      <c r="I2704" s="1" t="s">
        <v>1652</v>
      </c>
      <c r="J2704" s="1" t="s">
        <v>20</v>
      </c>
      <c r="K2704" s="3">
        <v>55.53</v>
      </c>
      <c r="L2704">
        <v>4</v>
      </c>
      <c r="M2704" s="3">
        <v>222.12</v>
      </c>
      <c r="N2704" s="1" t="s">
        <v>21</v>
      </c>
      <c r="O2704" s="1" t="s">
        <v>193</v>
      </c>
    </row>
    <row r="2705" spans="1:15" x14ac:dyDescent="0.3">
      <c r="A2705" s="1" t="s">
        <v>6396</v>
      </c>
      <c r="B2705" s="2">
        <v>45698</v>
      </c>
      <c r="C2705" s="1" t="s">
        <v>6667</v>
      </c>
      <c r="D2705" s="1" t="s">
        <v>39</v>
      </c>
      <c r="E2705">
        <v>2025</v>
      </c>
      <c r="F2705" s="1" t="s">
        <v>2588</v>
      </c>
      <c r="G2705" s="1" t="s">
        <v>2589</v>
      </c>
      <c r="H2705" s="1" t="s">
        <v>1024</v>
      </c>
      <c r="I2705" s="1" t="s">
        <v>5346</v>
      </c>
      <c r="J2705" s="1" t="s">
        <v>70</v>
      </c>
      <c r="K2705" s="3">
        <v>45.1</v>
      </c>
      <c r="L2705">
        <v>4</v>
      </c>
      <c r="M2705" s="3">
        <v>180.4</v>
      </c>
      <c r="N2705" s="1" t="s">
        <v>6669</v>
      </c>
      <c r="O2705" s="1" t="s">
        <v>95</v>
      </c>
    </row>
    <row r="2706" spans="1:15" x14ac:dyDescent="0.3">
      <c r="A2706" s="1" t="s">
        <v>6397</v>
      </c>
      <c r="B2706" s="2">
        <v>45839</v>
      </c>
      <c r="C2706" s="1" t="s">
        <v>6671</v>
      </c>
      <c r="D2706" s="1" t="s">
        <v>32</v>
      </c>
      <c r="E2706">
        <v>2025</v>
      </c>
      <c r="F2706" s="1" t="s">
        <v>1095</v>
      </c>
      <c r="G2706" s="1" t="s">
        <v>4652</v>
      </c>
      <c r="H2706" s="1" t="s">
        <v>2701</v>
      </c>
      <c r="I2706" s="1" t="s">
        <v>2702</v>
      </c>
      <c r="J2706" s="1" t="s">
        <v>51</v>
      </c>
      <c r="K2706" s="3">
        <v>33.799999999999997</v>
      </c>
      <c r="L2706">
        <v>4</v>
      </c>
      <c r="M2706" s="3">
        <v>135.19999999999999</v>
      </c>
      <c r="N2706" s="1" t="s">
        <v>6669</v>
      </c>
      <c r="O2706" s="1" t="s">
        <v>44</v>
      </c>
    </row>
    <row r="2707" spans="1:15" x14ac:dyDescent="0.3">
      <c r="A2707" s="1" t="s">
        <v>6398</v>
      </c>
      <c r="B2707" s="2">
        <v>44990</v>
      </c>
      <c r="C2707" s="1" t="s">
        <v>6666</v>
      </c>
      <c r="D2707" s="1" t="s">
        <v>15</v>
      </c>
      <c r="E2707">
        <v>2023</v>
      </c>
      <c r="F2707" s="1" t="s">
        <v>898</v>
      </c>
      <c r="G2707" s="1" t="s">
        <v>2903</v>
      </c>
      <c r="H2707" s="1" t="s">
        <v>4851</v>
      </c>
      <c r="I2707" s="1" t="s">
        <v>4852</v>
      </c>
      <c r="J2707" s="1" t="s">
        <v>70</v>
      </c>
      <c r="K2707" s="3">
        <v>33.69</v>
      </c>
      <c r="L2707">
        <v>2</v>
      </c>
      <c r="M2707" s="3">
        <v>67.38</v>
      </c>
      <c r="N2707" s="1" t="s">
        <v>21</v>
      </c>
      <c r="O2707" s="1" t="s">
        <v>95</v>
      </c>
    </row>
    <row r="2708" spans="1:15" x14ac:dyDescent="0.3">
      <c r="A2708" s="1" t="s">
        <v>6399</v>
      </c>
      <c r="B2708" s="2">
        <v>44856</v>
      </c>
      <c r="C2708" s="1" t="s">
        <v>6673</v>
      </c>
      <c r="D2708" s="1" t="s">
        <v>133</v>
      </c>
      <c r="E2708">
        <v>2022</v>
      </c>
      <c r="F2708" s="1" t="s">
        <v>3832</v>
      </c>
      <c r="G2708" s="1" t="s">
        <v>3833</v>
      </c>
      <c r="H2708" s="1" t="s">
        <v>712</v>
      </c>
      <c r="I2708" s="1" t="s">
        <v>713</v>
      </c>
      <c r="J2708" s="1" t="s">
        <v>70</v>
      </c>
      <c r="K2708" s="3">
        <v>52.64</v>
      </c>
      <c r="L2708">
        <v>3</v>
      </c>
      <c r="M2708" s="3">
        <v>157.91999999999999</v>
      </c>
      <c r="N2708" s="1" t="s">
        <v>21</v>
      </c>
      <c r="O2708" s="1" t="s">
        <v>37</v>
      </c>
    </row>
    <row r="2709" spans="1:15" x14ac:dyDescent="0.3">
      <c r="A2709" s="1" t="s">
        <v>6400</v>
      </c>
      <c r="B2709" s="2">
        <v>45489</v>
      </c>
      <c r="C2709" s="1" t="s">
        <v>6671</v>
      </c>
      <c r="D2709" s="1" t="s">
        <v>32</v>
      </c>
      <c r="E2709">
        <v>2024</v>
      </c>
      <c r="F2709" s="1" t="s">
        <v>3088</v>
      </c>
      <c r="G2709" s="1" t="s">
        <v>3089</v>
      </c>
      <c r="H2709" s="1" t="s">
        <v>1782</v>
      </c>
      <c r="I2709" s="1" t="s">
        <v>5744</v>
      </c>
      <c r="J2709" s="1" t="s">
        <v>51</v>
      </c>
      <c r="K2709" s="3">
        <v>18.61</v>
      </c>
      <c r="L2709">
        <v>5</v>
      </c>
      <c r="M2709" s="3">
        <v>93.05</v>
      </c>
      <c r="N2709" s="1" t="s">
        <v>6669</v>
      </c>
      <c r="O2709" s="1" t="s">
        <v>52</v>
      </c>
    </row>
    <row r="2710" spans="1:15" x14ac:dyDescent="0.3">
      <c r="A2710" s="1" t="s">
        <v>6401</v>
      </c>
      <c r="B2710" s="2">
        <v>45071</v>
      </c>
      <c r="C2710" s="1" t="s">
        <v>6672</v>
      </c>
      <c r="D2710" s="1" t="s">
        <v>46</v>
      </c>
      <c r="E2710">
        <v>2023</v>
      </c>
      <c r="F2710" s="1" t="s">
        <v>3027</v>
      </c>
      <c r="G2710" s="1" t="s">
        <v>6402</v>
      </c>
      <c r="H2710" s="1" t="s">
        <v>282</v>
      </c>
      <c r="I2710" s="1" t="s">
        <v>283</v>
      </c>
      <c r="J2710" s="1" t="s">
        <v>70</v>
      </c>
      <c r="K2710" s="3">
        <v>25.63</v>
      </c>
      <c r="L2710">
        <v>5</v>
      </c>
      <c r="M2710" s="3">
        <v>128.15</v>
      </c>
      <c r="N2710" s="1" t="s">
        <v>21</v>
      </c>
      <c r="O2710" s="1" t="s">
        <v>22</v>
      </c>
    </row>
    <row r="2711" spans="1:15" x14ac:dyDescent="0.3">
      <c r="A2711" s="1" t="s">
        <v>6403</v>
      </c>
      <c r="B2711" s="2">
        <v>45449</v>
      </c>
      <c r="C2711" s="1" t="s">
        <v>6672</v>
      </c>
      <c r="D2711" s="1" t="s">
        <v>24</v>
      </c>
      <c r="E2711">
        <v>2024</v>
      </c>
      <c r="F2711" s="1" t="s">
        <v>40</v>
      </c>
      <c r="G2711" s="1" t="s">
        <v>3828</v>
      </c>
      <c r="H2711" s="1" t="s">
        <v>1646</v>
      </c>
      <c r="I2711" s="1" t="s">
        <v>1647</v>
      </c>
      <c r="J2711" s="1" t="s">
        <v>87</v>
      </c>
      <c r="K2711" s="3">
        <v>32.799999999999997</v>
      </c>
      <c r="L2711">
        <v>5</v>
      </c>
      <c r="M2711" s="3">
        <v>164</v>
      </c>
      <c r="N2711" s="1" t="s">
        <v>6669</v>
      </c>
      <c r="O2711" s="1" t="s">
        <v>30</v>
      </c>
    </row>
    <row r="2712" spans="1:15" x14ac:dyDescent="0.3">
      <c r="A2712" s="1" t="s">
        <v>6404</v>
      </c>
      <c r="B2712" s="2">
        <v>45197</v>
      </c>
      <c r="C2712" s="1" t="s">
        <v>6672</v>
      </c>
      <c r="D2712" s="1" t="s">
        <v>60</v>
      </c>
      <c r="E2712">
        <v>2023</v>
      </c>
      <c r="F2712" s="1" t="s">
        <v>640</v>
      </c>
      <c r="G2712" s="1" t="s">
        <v>641</v>
      </c>
      <c r="H2712" s="1" t="s">
        <v>3663</v>
      </c>
      <c r="I2712" s="1" t="s">
        <v>3664</v>
      </c>
      <c r="J2712" s="1" t="s">
        <v>70</v>
      </c>
      <c r="K2712" s="3">
        <v>18.489999999999998</v>
      </c>
      <c r="L2712">
        <v>2</v>
      </c>
      <c r="M2712" s="3">
        <v>36.979999999999997</v>
      </c>
      <c r="N2712" s="1" t="s">
        <v>21</v>
      </c>
      <c r="O2712" s="1" t="s">
        <v>37</v>
      </c>
    </row>
    <row r="2713" spans="1:15" x14ac:dyDescent="0.3">
      <c r="A2713" s="1" t="s">
        <v>6405</v>
      </c>
      <c r="B2713" s="2">
        <v>44991</v>
      </c>
      <c r="C2713" s="1" t="s">
        <v>6667</v>
      </c>
      <c r="D2713" s="1" t="s">
        <v>15</v>
      </c>
      <c r="E2713">
        <v>2023</v>
      </c>
      <c r="F2713" s="1" t="s">
        <v>295</v>
      </c>
      <c r="G2713" s="1" t="s">
        <v>4245</v>
      </c>
      <c r="H2713" s="1" t="s">
        <v>5317</v>
      </c>
      <c r="I2713" s="1" t="s">
        <v>5318</v>
      </c>
      <c r="J2713" s="1" t="s">
        <v>20</v>
      </c>
      <c r="K2713" s="3">
        <v>16.61</v>
      </c>
      <c r="L2713">
        <v>5</v>
      </c>
      <c r="M2713" s="3">
        <v>83.05</v>
      </c>
      <c r="N2713" s="1" t="s">
        <v>29</v>
      </c>
      <c r="O2713" s="1" t="s">
        <v>22</v>
      </c>
    </row>
    <row r="2714" spans="1:15" x14ac:dyDescent="0.3">
      <c r="A2714" s="1" t="s">
        <v>6406</v>
      </c>
      <c r="B2714" s="2">
        <v>45358</v>
      </c>
      <c r="C2714" s="1" t="s">
        <v>6672</v>
      </c>
      <c r="D2714" s="1" t="s">
        <v>15</v>
      </c>
      <c r="E2714">
        <v>2024</v>
      </c>
      <c r="F2714" s="1" t="s">
        <v>1066</v>
      </c>
      <c r="G2714" s="1" t="s">
        <v>5587</v>
      </c>
      <c r="H2714" s="1" t="s">
        <v>228</v>
      </c>
      <c r="I2714" s="1" t="s">
        <v>3510</v>
      </c>
      <c r="J2714" s="1" t="s">
        <v>70</v>
      </c>
      <c r="K2714" s="3">
        <v>34.880000000000003</v>
      </c>
      <c r="L2714">
        <v>5</v>
      </c>
      <c r="M2714" s="3">
        <v>174.4</v>
      </c>
      <c r="N2714" s="1" t="s">
        <v>21</v>
      </c>
      <c r="O2714" s="1" t="s">
        <v>95</v>
      </c>
    </row>
    <row r="2715" spans="1:15" x14ac:dyDescent="0.3">
      <c r="A2715" s="1" t="s">
        <v>6407</v>
      </c>
      <c r="B2715" s="2">
        <v>45237</v>
      </c>
      <c r="C2715" s="1" t="s">
        <v>6671</v>
      </c>
      <c r="D2715" s="1" t="s">
        <v>54</v>
      </c>
      <c r="E2715">
        <v>2023</v>
      </c>
      <c r="F2715" s="1" t="s">
        <v>2833</v>
      </c>
      <c r="G2715" s="1" t="s">
        <v>2834</v>
      </c>
      <c r="H2715" s="1" t="s">
        <v>1673</v>
      </c>
      <c r="I2715" s="1" t="s">
        <v>1674</v>
      </c>
      <c r="J2715" s="1" t="s">
        <v>51</v>
      </c>
      <c r="K2715" s="3">
        <v>44.24</v>
      </c>
      <c r="L2715">
        <v>3</v>
      </c>
      <c r="M2715" s="3">
        <v>132.72</v>
      </c>
      <c r="N2715" s="1" t="s">
        <v>6669</v>
      </c>
      <c r="O2715" s="1" t="s">
        <v>22</v>
      </c>
    </row>
    <row r="2716" spans="1:15" x14ac:dyDescent="0.3">
      <c r="A2716" s="1" t="s">
        <v>6408</v>
      </c>
      <c r="B2716" s="2">
        <v>45464</v>
      </c>
      <c r="C2716" s="1" t="s">
        <v>6668</v>
      </c>
      <c r="D2716" s="1" t="s">
        <v>24</v>
      </c>
      <c r="E2716">
        <v>2024</v>
      </c>
      <c r="F2716" s="1" t="s">
        <v>1742</v>
      </c>
      <c r="G2716" s="1" t="s">
        <v>2452</v>
      </c>
      <c r="H2716" s="1" t="s">
        <v>1365</v>
      </c>
      <c r="I2716" s="1" t="s">
        <v>2264</v>
      </c>
      <c r="J2716" s="1" t="s">
        <v>87</v>
      </c>
      <c r="K2716" s="3">
        <v>48.94</v>
      </c>
      <c r="L2716">
        <v>2</v>
      </c>
      <c r="M2716" s="3">
        <v>97.88</v>
      </c>
      <c r="N2716" s="1" t="s">
        <v>21</v>
      </c>
      <c r="O2716" s="1" t="s">
        <v>22</v>
      </c>
    </row>
    <row r="2717" spans="1:15" x14ac:dyDescent="0.3">
      <c r="A2717" s="1" t="s">
        <v>6409</v>
      </c>
      <c r="B2717" s="2">
        <v>45572</v>
      </c>
      <c r="C2717" s="1" t="s">
        <v>6667</v>
      </c>
      <c r="D2717" s="1" t="s">
        <v>133</v>
      </c>
      <c r="E2717">
        <v>2024</v>
      </c>
      <c r="F2717" s="1" t="s">
        <v>1942</v>
      </c>
      <c r="G2717" s="1" t="s">
        <v>2728</v>
      </c>
      <c r="H2717" s="1" t="s">
        <v>3280</v>
      </c>
      <c r="I2717" s="1" t="s">
        <v>3281</v>
      </c>
      <c r="J2717" s="1" t="s">
        <v>87</v>
      </c>
      <c r="K2717" s="3">
        <v>38.08</v>
      </c>
      <c r="L2717">
        <v>5</v>
      </c>
      <c r="M2717" s="3">
        <v>190.4</v>
      </c>
      <c r="N2717" s="1" t="s">
        <v>88</v>
      </c>
      <c r="O2717" s="1" t="s">
        <v>30</v>
      </c>
    </row>
    <row r="2718" spans="1:15" x14ac:dyDescent="0.3">
      <c r="A2718" s="1" t="s">
        <v>6410</v>
      </c>
      <c r="B2718" s="2">
        <v>44823</v>
      </c>
      <c r="C2718" s="1" t="s">
        <v>6667</v>
      </c>
      <c r="D2718" s="1" t="s">
        <v>60</v>
      </c>
      <c r="E2718">
        <v>2022</v>
      </c>
      <c r="F2718" s="1" t="s">
        <v>4670</v>
      </c>
      <c r="G2718" s="1" t="s">
        <v>4671</v>
      </c>
      <c r="H2718" s="1" t="s">
        <v>213</v>
      </c>
      <c r="I2718" s="1" t="s">
        <v>1774</v>
      </c>
      <c r="J2718" s="1" t="s">
        <v>20</v>
      </c>
      <c r="K2718" s="3">
        <v>28.94</v>
      </c>
      <c r="L2718">
        <v>3</v>
      </c>
      <c r="M2718" s="3">
        <v>86.82</v>
      </c>
      <c r="N2718" s="1" t="s">
        <v>21</v>
      </c>
      <c r="O2718" s="1" t="s">
        <v>30</v>
      </c>
    </row>
    <row r="2719" spans="1:15" x14ac:dyDescent="0.3">
      <c r="A2719" s="1" t="s">
        <v>6411</v>
      </c>
      <c r="B2719" s="2">
        <v>45027</v>
      </c>
      <c r="C2719" s="1" t="s">
        <v>6671</v>
      </c>
      <c r="D2719" s="1" t="s">
        <v>82</v>
      </c>
      <c r="E2719">
        <v>2023</v>
      </c>
      <c r="F2719" s="1" t="s">
        <v>1422</v>
      </c>
      <c r="G2719" s="1" t="s">
        <v>2466</v>
      </c>
      <c r="H2719" s="1" t="s">
        <v>5205</v>
      </c>
      <c r="I2719" s="1" t="s">
        <v>5206</v>
      </c>
      <c r="J2719" s="1" t="s">
        <v>20</v>
      </c>
      <c r="K2719" s="3">
        <v>10.35</v>
      </c>
      <c r="L2719">
        <v>3</v>
      </c>
      <c r="M2719" s="3">
        <v>31.05</v>
      </c>
      <c r="N2719" s="1" t="s">
        <v>29</v>
      </c>
      <c r="O2719" s="1" t="s">
        <v>44</v>
      </c>
    </row>
    <row r="2720" spans="1:15" x14ac:dyDescent="0.3">
      <c r="A2720" s="1" t="s">
        <v>6412</v>
      </c>
      <c r="B2720" s="2">
        <v>45580</v>
      </c>
      <c r="C2720" s="1" t="s">
        <v>6671</v>
      </c>
      <c r="D2720" s="1" t="s">
        <v>133</v>
      </c>
      <c r="E2720">
        <v>2024</v>
      </c>
      <c r="F2720" s="1" t="s">
        <v>930</v>
      </c>
      <c r="G2720" s="1" t="s">
        <v>1676</v>
      </c>
      <c r="H2720" s="1" t="s">
        <v>176</v>
      </c>
      <c r="I2720" s="1" t="s">
        <v>4206</v>
      </c>
      <c r="J2720" s="1" t="s">
        <v>87</v>
      </c>
      <c r="K2720" s="3">
        <v>24.12</v>
      </c>
      <c r="L2720">
        <v>2</v>
      </c>
      <c r="M2720" s="3">
        <v>48.24</v>
      </c>
      <c r="N2720" s="1" t="s">
        <v>21</v>
      </c>
      <c r="O2720" s="1" t="s">
        <v>95</v>
      </c>
    </row>
    <row r="2721" spans="1:15" x14ac:dyDescent="0.3">
      <c r="A2721" s="1" t="s">
        <v>6413</v>
      </c>
      <c r="B2721" s="2">
        <v>45298</v>
      </c>
      <c r="C2721" s="1" t="s">
        <v>6666</v>
      </c>
      <c r="D2721" s="1" t="s">
        <v>210</v>
      </c>
      <c r="E2721">
        <v>2024</v>
      </c>
      <c r="F2721" s="1" t="s">
        <v>2327</v>
      </c>
      <c r="G2721" s="1" t="s">
        <v>2328</v>
      </c>
      <c r="H2721" s="1" t="s">
        <v>6414</v>
      </c>
      <c r="I2721" s="1" t="s">
        <v>6415</v>
      </c>
      <c r="J2721" s="1" t="s">
        <v>70</v>
      </c>
      <c r="K2721" s="3">
        <v>25.84</v>
      </c>
      <c r="L2721">
        <v>5</v>
      </c>
      <c r="M2721" s="3">
        <v>129.19999999999999</v>
      </c>
      <c r="N2721" s="1" t="s">
        <v>88</v>
      </c>
      <c r="O2721" s="1" t="s">
        <v>30</v>
      </c>
    </row>
    <row r="2722" spans="1:15" x14ac:dyDescent="0.3">
      <c r="A2722" s="1" t="s">
        <v>6416</v>
      </c>
      <c r="B2722" s="2">
        <v>45600</v>
      </c>
      <c r="C2722" s="1" t="s">
        <v>6667</v>
      </c>
      <c r="D2722" s="1" t="s">
        <v>54</v>
      </c>
      <c r="E2722">
        <v>2024</v>
      </c>
      <c r="F2722" s="1" t="s">
        <v>285</v>
      </c>
      <c r="G2722" s="1" t="s">
        <v>286</v>
      </c>
      <c r="H2722" s="1" t="s">
        <v>4956</v>
      </c>
      <c r="I2722" s="1" t="s">
        <v>4957</v>
      </c>
      <c r="J2722" s="1" t="s">
        <v>51</v>
      </c>
      <c r="K2722" s="3">
        <v>20.52</v>
      </c>
      <c r="L2722">
        <v>5</v>
      </c>
      <c r="M2722" s="3">
        <v>102.6</v>
      </c>
      <c r="N2722" s="1" t="s">
        <v>29</v>
      </c>
      <c r="O2722" s="1" t="s">
        <v>22</v>
      </c>
    </row>
    <row r="2723" spans="1:15" x14ac:dyDescent="0.3">
      <c r="A2723" s="1" t="s">
        <v>6417</v>
      </c>
      <c r="B2723" s="2">
        <v>45176</v>
      </c>
      <c r="C2723" s="1" t="s">
        <v>6672</v>
      </c>
      <c r="D2723" s="1" t="s">
        <v>60</v>
      </c>
      <c r="E2723">
        <v>2023</v>
      </c>
      <c r="F2723" s="1" t="s">
        <v>1569</v>
      </c>
      <c r="G2723" s="1" t="s">
        <v>1698</v>
      </c>
      <c r="H2723" s="1" t="s">
        <v>3425</v>
      </c>
      <c r="I2723" s="1" t="s">
        <v>3426</v>
      </c>
      <c r="J2723" s="1" t="s">
        <v>20</v>
      </c>
      <c r="K2723" s="3">
        <v>14.87</v>
      </c>
      <c r="L2723">
        <v>1</v>
      </c>
      <c r="M2723" s="3">
        <v>14.87</v>
      </c>
      <c r="N2723" s="1" t="s">
        <v>21</v>
      </c>
      <c r="O2723" s="1" t="s">
        <v>95</v>
      </c>
    </row>
    <row r="2724" spans="1:15" x14ac:dyDescent="0.3">
      <c r="A2724" s="1" t="s">
        <v>6418</v>
      </c>
      <c r="B2724" s="2">
        <v>45156</v>
      </c>
      <c r="C2724" s="1" t="s">
        <v>6668</v>
      </c>
      <c r="D2724" s="1" t="s">
        <v>90</v>
      </c>
      <c r="E2724">
        <v>2023</v>
      </c>
      <c r="F2724" s="1" t="s">
        <v>419</v>
      </c>
      <c r="G2724" s="1" t="s">
        <v>420</v>
      </c>
      <c r="H2724" s="1" t="s">
        <v>2290</v>
      </c>
      <c r="I2724" s="1" t="s">
        <v>4985</v>
      </c>
      <c r="J2724" s="1" t="s">
        <v>70</v>
      </c>
      <c r="K2724" s="3">
        <v>35.770000000000003</v>
      </c>
      <c r="L2724">
        <v>4</v>
      </c>
      <c r="M2724" s="3">
        <v>143.08000000000001</v>
      </c>
      <c r="N2724" s="1" t="s">
        <v>21</v>
      </c>
      <c r="O2724" s="1" t="s">
        <v>95</v>
      </c>
    </row>
    <row r="2725" spans="1:15" x14ac:dyDescent="0.3">
      <c r="A2725" s="1" t="s">
        <v>6419</v>
      </c>
      <c r="B2725" s="2">
        <v>45678</v>
      </c>
      <c r="C2725" s="1" t="s">
        <v>6671</v>
      </c>
      <c r="D2725" s="1" t="s">
        <v>210</v>
      </c>
      <c r="E2725">
        <v>2025</v>
      </c>
      <c r="F2725" s="1" t="s">
        <v>6347</v>
      </c>
      <c r="G2725" s="1" t="s">
        <v>6348</v>
      </c>
      <c r="H2725" s="1" t="s">
        <v>3299</v>
      </c>
      <c r="I2725" s="1" t="s">
        <v>3300</v>
      </c>
      <c r="J2725" s="1" t="s">
        <v>70</v>
      </c>
      <c r="K2725" s="3">
        <v>17.82</v>
      </c>
      <c r="L2725">
        <v>4</v>
      </c>
      <c r="M2725" s="3">
        <v>71.28</v>
      </c>
      <c r="N2725" s="1" t="s">
        <v>29</v>
      </c>
      <c r="O2725" s="1" t="s">
        <v>95</v>
      </c>
    </row>
    <row r="2726" spans="1:15" x14ac:dyDescent="0.3">
      <c r="A2726" s="1" t="s">
        <v>6420</v>
      </c>
      <c r="B2726" s="2">
        <v>45465</v>
      </c>
      <c r="C2726" s="1" t="s">
        <v>6673</v>
      </c>
      <c r="D2726" s="1" t="s">
        <v>24</v>
      </c>
      <c r="E2726">
        <v>2024</v>
      </c>
      <c r="F2726" s="1" t="s">
        <v>992</v>
      </c>
      <c r="G2726" s="1" t="s">
        <v>2569</v>
      </c>
      <c r="H2726" s="1" t="s">
        <v>2234</v>
      </c>
      <c r="I2726" s="1" t="s">
        <v>4353</v>
      </c>
      <c r="J2726" s="1" t="s">
        <v>51</v>
      </c>
      <c r="K2726" s="3">
        <v>8.02</v>
      </c>
      <c r="L2726">
        <v>4</v>
      </c>
      <c r="M2726" s="3">
        <v>32.08</v>
      </c>
      <c r="N2726" s="1" t="s">
        <v>6669</v>
      </c>
      <c r="O2726" s="1" t="s">
        <v>44</v>
      </c>
    </row>
    <row r="2727" spans="1:15" x14ac:dyDescent="0.3">
      <c r="A2727" s="1" t="s">
        <v>6421</v>
      </c>
      <c r="B2727" s="2">
        <v>45260</v>
      </c>
      <c r="C2727" s="1" t="s">
        <v>6672</v>
      </c>
      <c r="D2727" s="1" t="s">
        <v>54</v>
      </c>
      <c r="E2727">
        <v>2023</v>
      </c>
      <c r="F2727" s="1" t="s">
        <v>3475</v>
      </c>
      <c r="G2727" s="1" t="s">
        <v>5277</v>
      </c>
      <c r="H2727" s="1" t="s">
        <v>668</v>
      </c>
      <c r="I2727" s="1" t="s">
        <v>2801</v>
      </c>
      <c r="J2727" s="1" t="s">
        <v>70</v>
      </c>
      <c r="K2727" s="3">
        <v>44.03</v>
      </c>
      <c r="L2727">
        <v>2</v>
      </c>
      <c r="M2727" s="3">
        <v>88.06</v>
      </c>
      <c r="N2727" s="1" t="s">
        <v>21</v>
      </c>
      <c r="O2727" s="1" t="s">
        <v>37</v>
      </c>
    </row>
    <row r="2728" spans="1:15" x14ac:dyDescent="0.3">
      <c r="A2728" s="1" t="s">
        <v>6422</v>
      </c>
      <c r="B2728" s="2">
        <v>45710</v>
      </c>
      <c r="C2728" s="1" t="s">
        <v>6673</v>
      </c>
      <c r="D2728" s="1" t="s">
        <v>39</v>
      </c>
      <c r="E2728">
        <v>2025</v>
      </c>
      <c r="F2728" s="1" t="s">
        <v>154</v>
      </c>
      <c r="G2728" s="1" t="s">
        <v>155</v>
      </c>
      <c r="H2728" s="1" t="s">
        <v>994</v>
      </c>
      <c r="I2728" s="1" t="s">
        <v>2949</v>
      </c>
      <c r="J2728" s="1" t="s">
        <v>20</v>
      </c>
      <c r="K2728" s="3">
        <v>28.95</v>
      </c>
      <c r="L2728">
        <v>1</v>
      </c>
      <c r="M2728" s="3">
        <v>28.95</v>
      </c>
      <c r="N2728" s="1" t="s">
        <v>21</v>
      </c>
      <c r="O2728" s="1" t="s">
        <v>37</v>
      </c>
    </row>
    <row r="2729" spans="1:15" x14ac:dyDescent="0.3">
      <c r="A2729" s="1" t="s">
        <v>6423</v>
      </c>
      <c r="B2729" s="2">
        <v>45419</v>
      </c>
      <c r="C2729" s="1" t="s">
        <v>6671</v>
      </c>
      <c r="D2729" s="1" t="s">
        <v>46</v>
      </c>
      <c r="E2729">
        <v>2024</v>
      </c>
      <c r="F2729" s="1" t="s">
        <v>583</v>
      </c>
      <c r="G2729" s="1" t="s">
        <v>3372</v>
      </c>
      <c r="H2729" s="1" t="s">
        <v>5833</v>
      </c>
      <c r="I2729" s="1" t="s">
        <v>5834</v>
      </c>
      <c r="J2729" s="1" t="s">
        <v>87</v>
      </c>
      <c r="K2729" s="3">
        <v>31.13</v>
      </c>
      <c r="L2729">
        <v>3</v>
      </c>
      <c r="M2729" s="3">
        <v>93.39</v>
      </c>
      <c r="N2729" s="1" t="s">
        <v>6669</v>
      </c>
      <c r="O2729" s="1" t="s">
        <v>193</v>
      </c>
    </row>
    <row r="2730" spans="1:15" x14ac:dyDescent="0.3">
      <c r="A2730" s="1" t="s">
        <v>6424</v>
      </c>
      <c r="B2730" s="2">
        <v>44805</v>
      </c>
      <c r="C2730" s="1" t="s">
        <v>6672</v>
      </c>
      <c r="D2730" s="1" t="s">
        <v>60</v>
      </c>
      <c r="E2730">
        <v>2022</v>
      </c>
      <c r="F2730" s="1" t="s">
        <v>3471</v>
      </c>
      <c r="G2730" s="1" t="s">
        <v>3472</v>
      </c>
      <c r="H2730" s="1" t="s">
        <v>3258</v>
      </c>
      <c r="I2730" s="1" t="s">
        <v>3259</v>
      </c>
      <c r="J2730" s="1" t="s">
        <v>70</v>
      </c>
      <c r="K2730" s="3">
        <v>40.78</v>
      </c>
      <c r="L2730">
        <v>5</v>
      </c>
      <c r="M2730" s="3">
        <v>203.9</v>
      </c>
      <c r="N2730" s="1" t="s">
        <v>21</v>
      </c>
      <c r="O2730" s="1" t="s">
        <v>80</v>
      </c>
    </row>
    <row r="2731" spans="1:15" x14ac:dyDescent="0.3">
      <c r="A2731" s="1" t="s">
        <v>6425</v>
      </c>
      <c r="B2731" s="2">
        <v>45315</v>
      </c>
      <c r="C2731" s="1" t="s">
        <v>6670</v>
      </c>
      <c r="D2731" s="1" t="s">
        <v>210</v>
      </c>
      <c r="E2731">
        <v>2024</v>
      </c>
      <c r="F2731" s="1" t="s">
        <v>1241</v>
      </c>
      <c r="G2731" s="1" t="s">
        <v>6068</v>
      </c>
      <c r="H2731" s="1" t="s">
        <v>1673</v>
      </c>
      <c r="I2731" s="1" t="s">
        <v>5595</v>
      </c>
      <c r="J2731" s="1" t="s">
        <v>70</v>
      </c>
      <c r="K2731" s="3">
        <v>32.840000000000003</v>
      </c>
      <c r="L2731">
        <v>5</v>
      </c>
      <c r="M2731" s="3">
        <v>164.2</v>
      </c>
      <c r="N2731" s="1" t="s">
        <v>88</v>
      </c>
      <c r="O2731" s="1" t="s">
        <v>37</v>
      </c>
    </row>
    <row r="2732" spans="1:15" x14ac:dyDescent="0.3">
      <c r="A2732" s="1" t="s">
        <v>6426</v>
      </c>
      <c r="B2732" s="2">
        <v>44980</v>
      </c>
      <c r="C2732" s="1" t="s">
        <v>6672</v>
      </c>
      <c r="D2732" s="1" t="s">
        <v>39</v>
      </c>
      <c r="E2732">
        <v>2023</v>
      </c>
      <c r="F2732" s="1" t="s">
        <v>195</v>
      </c>
      <c r="G2732" s="1" t="s">
        <v>3790</v>
      </c>
      <c r="H2732" s="1" t="s">
        <v>2415</v>
      </c>
      <c r="I2732" s="1" t="s">
        <v>2416</v>
      </c>
      <c r="J2732" s="1" t="s">
        <v>70</v>
      </c>
      <c r="K2732" s="3">
        <v>40.229999999999997</v>
      </c>
      <c r="L2732">
        <v>2</v>
      </c>
      <c r="M2732" s="3">
        <v>80.459999999999994</v>
      </c>
      <c r="N2732" s="1" t="s">
        <v>21</v>
      </c>
      <c r="O2732" s="1" t="s">
        <v>37</v>
      </c>
    </row>
    <row r="2733" spans="1:15" x14ac:dyDescent="0.3">
      <c r="A2733" s="1" t="s">
        <v>6427</v>
      </c>
      <c r="B2733" s="2">
        <v>44941</v>
      </c>
      <c r="C2733" s="1" t="s">
        <v>6666</v>
      </c>
      <c r="D2733" s="1" t="s">
        <v>210</v>
      </c>
      <c r="E2733">
        <v>2023</v>
      </c>
      <c r="F2733" s="1" t="s">
        <v>2688</v>
      </c>
      <c r="G2733" s="1" t="s">
        <v>6428</v>
      </c>
      <c r="H2733" s="1" t="s">
        <v>2166</v>
      </c>
      <c r="I2733" s="1" t="s">
        <v>2167</v>
      </c>
      <c r="J2733" s="1" t="s">
        <v>87</v>
      </c>
      <c r="K2733" s="3">
        <v>36.46</v>
      </c>
      <c r="L2733">
        <v>2</v>
      </c>
      <c r="M2733" s="3">
        <v>72.92</v>
      </c>
      <c r="N2733" s="1" t="s">
        <v>88</v>
      </c>
      <c r="O2733" s="1" t="s">
        <v>37</v>
      </c>
    </row>
    <row r="2734" spans="1:15" x14ac:dyDescent="0.3">
      <c r="A2734" s="1" t="s">
        <v>6429</v>
      </c>
      <c r="B2734" s="2">
        <v>45309</v>
      </c>
      <c r="C2734" s="1" t="s">
        <v>6672</v>
      </c>
      <c r="D2734" s="1" t="s">
        <v>210</v>
      </c>
      <c r="E2734">
        <v>2024</v>
      </c>
      <c r="F2734" s="1" t="s">
        <v>4813</v>
      </c>
      <c r="G2734" s="1" t="s">
        <v>4814</v>
      </c>
      <c r="H2734" s="1" t="s">
        <v>4276</v>
      </c>
      <c r="I2734" s="1" t="s">
        <v>6430</v>
      </c>
      <c r="J2734" s="1" t="s">
        <v>70</v>
      </c>
      <c r="K2734" s="3">
        <v>20.96</v>
      </c>
      <c r="L2734">
        <v>2</v>
      </c>
      <c r="M2734" s="3">
        <v>41.92</v>
      </c>
      <c r="N2734" s="1" t="s">
        <v>21</v>
      </c>
      <c r="O2734" s="1" t="s">
        <v>80</v>
      </c>
    </row>
    <row r="2735" spans="1:15" x14ac:dyDescent="0.3">
      <c r="A2735" s="1" t="s">
        <v>6431</v>
      </c>
      <c r="B2735" s="2">
        <v>45736</v>
      </c>
      <c r="C2735" s="1" t="s">
        <v>6672</v>
      </c>
      <c r="D2735" s="1" t="s">
        <v>15</v>
      </c>
      <c r="E2735">
        <v>2025</v>
      </c>
      <c r="F2735" s="1" t="s">
        <v>4052</v>
      </c>
      <c r="G2735" s="1" t="s">
        <v>4053</v>
      </c>
      <c r="H2735" s="1" t="s">
        <v>4553</v>
      </c>
      <c r="I2735" s="1" t="s">
        <v>4554</v>
      </c>
      <c r="J2735" s="1" t="s">
        <v>70</v>
      </c>
      <c r="K2735" s="3">
        <v>11.47</v>
      </c>
      <c r="L2735">
        <v>5</v>
      </c>
      <c r="M2735" s="3">
        <v>57.35</v>
      </c>
      <c r="N2735" s="1" t="s">
        <v>6669</v>
      </c>
      <c r="O2735" s="1" t="s">
        <v>80</v>
      </c>
    </row>
    <row r="2736" spans="1:15" x14ac:dyDescent="0.3">
      <c r="A2736" s="1" t="s">
        <v>6432</v>
      </c>
      <c r="B2736" s="2">
        <v>45836</v>
      </c>
      <c r="C2736" s="1" t="s">
        <v>6673</v>
      </c>
      <c r="D2736" s="1" t="s">
        <v>24</v>
      </c>
      <c r="E2736">
        <v>2025</v>
      </c>
      <c r="F2736" s="1" t="s">
        <v>195</v>
      </c>
      <c r="G2736" s="1" t="s">
        <v>196</v>
      </c>
      <c r="H2736" s="1" t="s">
        <v>2252</v>
      </c>
      <c r="I2736" s="1" t="s">
        <v>2253</v>
      </c>
      <c r="J2736" s="1" t="s">
        <v>51</v>
      </c>
      <c r="K2736" s="3">
        <v>24.14</v>
      </c>
      <c r="L2736">
        <v>3</v>
      </c>
      <c r="M2736" s="3">
        <v>72.42</v>
      </c>
      <c r="N2736" s="1" t="s">
        <v>6669</v>
      </c>
      <c r="O2736" s="1" t="s">
        <v>193</v>
      </c>
    </row>
    <row r="2737" spans="1:15" x14ac:dyDescent="0.3">
      <c r="A2737" s="1" t="s">
        <v>6433</v>
      </c>
      <c r="B2737" s="2">
        <v>45207</v>
      </c>
      <c r="C2737" s="1" t="s">
        <v>6666</v>
      </c>
      <c r="D2737" s="1" t="s">
        <v>133</v>
      </c>
      <c r="E2737">
        <v>2023</v>
      </c>
      <c r="F2737" s="1" t="s">
        <v>543</v>
      </c>
      <c r="G2737" s="1" t="s">
        <v>544</v>
      </c>
      <c r="H2737" s="1" t="s">
        <v>3557</v>
      </c>
      <c r="I2737" s="1" t="s">
        <v>3558</v>
      </c>
      <c r="J2737" s="1" t="s">
        <v>87</v>
      </c>
      <c r="K2737" s="3">
        <v>21.59</v>
      </c>
      <c r="L2737">
        <v>5</v>
      </c>
      <c r="M2737" s="3">
        <v>107.95</v>
      </c>
      <c r="N2737" s="1" t="s">
        <v>6669</v>
      </c>
      <c r="O2737" s="1" t="s">
        <v>95</v>
      </c>
    </row>
    <row r="2738" spans="1:15" x14ac:dyDescent="0.3">
      <c r="A2738" s="1" t="s">
        <v>6434</v>
      </c>
      <c r="B2738" s="2">
        <v>45311</v>
      </c>
      <c r="C2738" s="1" t="s">
        <v>6673</v>
      </c>
      <c r="D2738" s="1" t="s">
        <v>210</v>
      </c>
      <c r="E2738">
        <v>2024</v>
      </c>
      <c r="F2738" s="1" t="s">
        <v>1830</v>
      </c>
      <c r="G2738" s="1" t="s">
        <v>1831</v>
      </c>
      <c r="H2738" s="1" t="s">
        <v>3355</v>
      </c>
      <c r="I2738" s="1" t="s">
        <v>3356</v>
      </c>
      <c r="J2738" s="1" t="s">
        <v>70</v>
      </c>
      <c r="K2738" s="3">
        <v>38.090000000000003</v>
      </c>
      <c r="L2738">
        <v>5</v>
      </c>
      <c r="M2738" s="3">
        <v>190.45</v>
      </c>
      <c r="N2738" s="1" t="s">
        <v>21</v>
      </c>
      <c r="O2738" s="1" t="s">
        <v>30</v>
      </c>
    </row>
    <row r="2739" spans="1:15" x14ac:dyDescent="0.3">
      <c r="A2739" s="1" t="s">
        <v>6435</v>
      </c>
      <c r="B2739" s="2">
        <v>44960</v>
      </c>
      <c r="C2739" s="1" t="s">
        <v>6668</v>
      </c>
      <c r="D2739" s="1" t="s">
        <v>39</v>
      </c>
      <c r="E2739">
        <v>2023</v>
      </c>
      <c r="F2739" s="1" t="s">
        <v>2477</v>
      </c>
      <c r="G2739" s="1" t="s">
        <v>3036</v>
      </c>
      <c r="H2739" s="1" t="s">
        <v>2517</v>
      </c>
      <c r="I2739" s="1" t="s">
        <v>2518</v>
      </c>
      <c r="J2739" s="1" t="s">
        <v>20</v>
      </c>
      <c r="K2739" s="3">
        <v>49.7</v>
      </c>
      <c r="L2739">
        <v>2</v>
      </c>
      <c r="M2739" s="3">
        <v>99.4</v>
      </c>
      <c r="N2739" s="1" t="s">
        <v>29</v>
      </c>
      <c r="O2739" s="1" t="s">
        <v>37</v>
      </c>
    </row>
    <row r="2740" spans="1:15" x14ac:dyDescent="0.3">
      <c r="A2740" s="1" t="s">
        <v>6436</v>
      </c>
      <c r="B2740" s="2">
        <v>45055</v>
      </c>
      <c r="C2740" s="1" t="s">
        <v>6671</v>
      </c>
      <c r="D2740" s="1" t="s">
        <v>46</v>
      </c>
      <c r="E2740">
        <v>2023</v>
      </c>
      <c r="F2740" s="1" t="s">
        <v>2644</v>
      </c>
      <c r="G2740" s="1" t="s">
        <v>2645</v>
      </c>
      <c r="H2740" s="1" t="s">
        <v>2115</v>
      </c>
      <c r="I2740" s="1" t="s">
        <v>2257</v>
      </c>
      <c r="J2740" s="1" t="s">
        <v>51</v>
      </c>
      <c r="K2740" s="3">
        <v>45.93</v>
      </c>
      <c r="L2740">
        <v>4</v>
      </c>
      <c r="M2740" s="3">
        <v>183.72</v>
      </c>
      <c r="N2740" s="1" t="s">
        <v>21</v>
      </c>
      <c r="O2740" s="1" t="s">
        <v>22</v>
      </c>
    </row>
    <row r="2741" spans="1:15" x14ac:dyDescent="0.3">
      <c r="A2741" s="1" t="s">
        <v>6437</v>
      </c>
      <c r="B2741" s="2">
        <v>45368</v>
      </c>
      <c r="C2741" s="1" t="s">
        <v>6666</v>
      </c>
      <c r="D2741" s="1" t="s">
        <v>15</v>
      </c>
      <c r="E2741">
        <v>2024</v>
      </c>
      <c r="F2741" s="1" t="s">
        <v>1846</v>
      </c>
      <c r="G2741" s="1" t="s">
        <v>2031</v>
      </c>
      <c r="H2741" s="1" t="s">
        <v>1012</v>
      </c>
      <c r="I2741" s="1" t="s">
        <v>2322</v>
      </c>
      <c r="J2741" s="1" t="s">
        <v>20</v>
      </c>
      <c r="K2741" s="3">
        <v>12.96</v>
      </c>
      <c r="L2741">
        <v>1</v>
      </c>
      <c r="M2741" s="3">
        <v>12.96</v>
      </c>
      <c r="N2741" s="1" t="s">
        <v>6669</v>
      </c>
      <c r="O2741" s="1" t="s">
        <v>37</v>
      </c>
    </row>
    <row r="2742" spans="1:15" x14ac:dyDescent="0.3">
      <c r="A2742" s="1" t="s">
        <v>6438</v>
      </c>
      <c r="B2742" s="2">
        <v>44863</v>
      </c>
      <c r="C2742" s="1" t="s">
        <v>6673</v>
      </c>
      <c r="D2742" s="1" t="s">
        <v>133</v>
      </c>
      <c r="E2742">
        <v>2022</v>
      </c>
      <c r="F2742" s="1" t="s">
        <v>2906</v>
      </c>
      <c r="G2742" s="1" t="s">
        <v>4844</v>
      </c>
      <c r="H2742" s="1" t="s">
        <v>785</v>
      </c>
      <c r="I2742" s="1" t="s">
        <v>2665</v>
      </c>
      <c r="J2742" s="1" t="s">
        <v>51</v>
      </c>
      <c r="K2742" s="3">
        <v>36.03</v>
      </c>
      <c r="L2742">
        <v>1</v>
      </c>
      <c r="M2742" s="3">
        <v>36.03</v>
      </c>
      <c r="N2742" s="1" t="s">
        <v>29</v>
      </c>
      <c r="O2742" s="1" t="s">
        <v>193</v>
      </c>
    </row>
    <row r="2743" spans="1:15" x14ac:dyDescent="0.3">
      <c r="A2743" s="1" t="s">
        <v>6439</v>
      </c>
      <c r="B2743" s="2">
        <v>45041</v>
      </c>
      <c r="C2743" s="1" t="s">
        <v>6671</v>
      </c>
      <c r="D2743" s="1" t="s">
        <v>82</v>
      </c>
      <c r="E2743">
        <v>2023</v>
      </c>
      <c r="F2743" s="1" t="s">
        <v>169</v>
      </c>
      <c r="G2743" s="1" t="s">
        <v>170</v>
      </c>
      <c r="H2743" s="1" t="s">
        <v>4220</v>
      </c>
      <c r="I2743" s="1" t="s">
        <v>4221</v>
      </c>
      <c r="J2743" s="1" t="s">
        <v>87</v>
      </c>
      <c r="K2743" s="3">
        <v>17</v>
      </c>
      <c r="L2743">
        <v>3</v>
      </c>
      <c r="M2743" s="3">
        <v>51</v>
      </c>
      <c r="N2743" s="1" t="s">
        <v>6669</v>
      </c>
      <c r="O2743" s="1" t="s">
        <v>37</v>
      </c>
    </row>
    <row r="2744" spans="1:15" x14ac:dyDescent="0.3">
      <c r="A2744" s="1" t="s">
        <v>6440</v>
      </c>
      <c r="B2744" s="2">
        <v>45498</v>
      </c>
      <c r="C2744" s="1" t="s">
        <v>6672</v>
      </c>
      <c r="D2744" s="1" t="s">
        <v>32</v>
      </c>
      <c r="E2744">
        <v>2024</v>
      </c>
      <c r="F2744" s="1" t="s">
        <v>1180</v>
      </c>
      <c r="G2744" s="1" t="s">
        <v>1181</v>
      </c>
      <c r="H2744" s="1" t="s">
        <v>3878</v>
      </c>
      <c r="I2744" s="1" t="s">
        <v>3879</v>
      </c>
      <c r="J2744" s="1" t="s">
        <v>87</v>
      </c>
      <c r="K2744" s="3">
        <v>13.91</v>
      </c>
      <c r="L2744">
        <v>4</v>
      </c>
      <c r="M2744" s="3">
        <v>55.64</v>
      </c>
      <c r="N2744" s="1" t="s">
        <v>21</v>
      </c>
      <c r="O2744" s="1" t="s">
        <v>22</v>
      </c>
    </row>
    <row r="2745" spans="1:15" x14ac:dyDescent="0.3">
      <c r="A2745" s="1" t="s">
        <v>6441</v>
      </c>
      <c r="B2745" s="2">
        <v>45532</v>
      </c>
      <c r="C2745" s="1" t="s">
        <v>6670</v>
      </c>
      <c r="D2745" s="1" t="s">
        <v>90</v>
      </c>
      <c r="E2745">
        <v>2024</v>
      </c>
      <c r="F2745" s="1" t="s">
        <v>1511</v>
      </c>
      <c r="G2745" s="1" t="s">
        <v>6442</v>
      </c>
      <c r="H2745" s="1" t="s">
        <v>63</v>
      </c>
      <c r="I2745" s="1" t="s">
        <v>2475</v>
      </c>
      <c r="J2745" s="1" t="s">
        <v>87</v>
      </c>
      <c r="K2745" s="3">
        <v>6.09</v>
      </c>
      <c r="L2745">
        <v>3</v>
      </c>
      <c r="M2745" s="3">
        <v>18.27</v>
      </c>
      <c r="N2745" s="1" t="s">
        <v>88</v>
      </c>
      <c r="O2745" s="1" t="s">
        <v>22</v>
      </c>
    </row>
    <row r="2746" spans="1:15" x14ac:dyDescent="0.3">
      <c r="A2746" s="1" t="s">
        <v>6443</v>
      </c>
      <c r="B2746" s="2">
        <v>44863</v>
      </c>
      <c r="C2746" s="1" t="s">
        <v>6673</v>
      </c>
      <c r="D2746" s="1" t="s">
        <v>133</v>
      </c>
      <c r="E2746">
        <v>2022</v>
      </c>
      <c r="F2746" s="1" t="s">
        <v>1215</v>
      </c>
      <c r="G2746" s="1" t="s">
        <v>1216</v>
      </c>
      <c r="H2746" s="1" t="s">
        <v>2497</v>
      </c>
      <c r="I2746" s="1" t="s">
        <v>2769</v>
      </c>
      <c r="J2746" s="1" t="s">
        <v>70</v>
      </c>
      <c r="K2746" s="3">
        <v>37.92</v>
      </c>
      <c r="L2746">
        <v>4</v>
      </c>
      <c r="M2746" s="3">
        <v>151.68</v>
      </c>
      <c r="N2746" s="1" t="s">
        <v>21</v>
      </c>
      <c r="O2746" s="1" t="s">
        <v>80</v>
      </c>
    </row>
    <row r="2747" spans="1:15" x14ac:dyDescent="0.3">
      <c r="A2747" s="1" t="s">
        <v>6444</v>
      </c>
      <c r="B2747" s="2">
        <v>45594</v>
      </c>
      <c r="C2747" s="1" t="s">
        <v>6671</v>
      </c>
      <c r="D2747" s="1" t="s">
        <v>133</v>
      </c>
      <c r="E2747">
        <v>2024</v>
      </c>
      <c r="F2747" s="1" t="s">
        <v>3942</v>
      </c>
      <c r="G2747" s="1" t="s">
        <v>3943</v>
      </c>
      <c r="H2747" s="1" t="s">
        <v>1590</v>
      </c>
      <c r="I2747" s="1" t="s">
        <v>6445</v>
      </c>
      <c r="J2747" s="1" t="s">
        <v>20</v>
      </c>
      <c r="K2747" s="3">
        <v>10.29</v>
      </c>
      <c r="L2747">
        <v>1</v>
      </c>
      <c r="M2747" s="3">
        <v>10.29</v>
      </c>
      <c r="N2747" s="1" t="s">
        <v>88</v>
      </c>
      <c r="O2747" s="1" t="s">
        <v>30</v>
      </c>
    </row>
    <row r="2748" spans="1:15" x14ac:dyDescent="0.3">
      <c r="A2748" s="1" t="s">
        <v>6446</v>
      </c>
      <c r="B2748" s="2">
        <v>44809</v>
      </c>
      <c r="C2748" s="1" t="s">
        <v>6667</v>
      </c>
      <c r="D2748" s="1" t="s">
        <v>60</v>
      </c>
      <c r="E2748">
        <v>2022</v>
      </c>
      <c r="F2748" s="1" t="s">
        <v>658</v>
      </c>
      <c r="G2748" s="1" t="s">
        <v>3619</v>
      </c>
      <c r="H2748" s="1" t="s">
        <v>2252</v>
      </c>
      <c r="I2748" s="1" t="s">
        <v>2253</v>
      </c>
      <c r="J2748" s="1" t="s">
        <v>70</v>
      </c>
      <c r="K2748" s="3">
        <v>24.47</v>
      </c>
      <c r="L2748">
        <v>2</v>
      </c>
      <c r="M2748" s="3">
        <v>48.94</v>
      </c>
      <c r="N2748" s="1" t="s">
        <v>6669</v>
      </c>
      <c r="O2748" s="1" t="s">
        <v>95</v>
      </c>
    </row>
    <row r="2749" spans="1:15" x14ac:dyDescent="0.3">
      <c r="A2749" s="1" t="s">
        <v>6447</v>
      </c>
      <c r="B2749" s="2">
        <v>45582</v>
      </c>
      <c r="C2749" s="1" t="s">
        <v>6672</v>
      </c>
      <c r="D2749" s="1" t="s">
        <v>133</v>
      </c>
      <c r="E2749">
        <v>2024</v>
      </c>
      <c r="F2749" s="1" t="s">
        <v>2838</v>
      </c>
      <c r="G2749" s="1" t="s">
        <v>6448</v>
      </c>
      <c r="H2749" s="1" t="s">
        <v>2309</v>
      </c>
      <c r="I2749" s="1" t="s">
        <v>6449</v>
      </c>
      <c r="J2749" s="1" t="s">
        <v>87</v>
      </c>
      <c r="K2749" s="3">
        <v>9.43</v>
      </c>
      <c r="L2749">
        <v>1</v>
      </c>
      <c r="M2749" s="3">
        <v>9.43</v>
      </c>
      <c r="N2749" s="1" t="s">
        <v>21</v>
      </c>
      <c r="O2749" s="1" t="s">
        <v>52</v>
      </c>
    </row>
    <row r="2750" spans="1:15" x14ac:dyDescent="0.3">
      <c r="A2750" s="1" t="s">
        <v>6450</v>
      </c>
      <c r="B2750" s="2">
        <v>45694</v>
      </c>
      <c r="C2750" s="1" t="s">
        <v>6672</v>
      </c>
      <c r="D2750" s="1" t="s">
        <v>39</v>
      </c>
      <c r="E2750">
        <v>2025</v>
      </c>
      <c r="F2750" s="1" t="s">
        <v>448</v>
      </c>
      <c r="G2750" s="1" t="s">
        <v>449</v>
      </c>
      <c r="H2750" s="1" t="s">
        <v>1287</v>
      </c>
      <c r="I2750" s="1" t="s">
        <v>1288</v>
      </c>
      <c r="J2750" s="1" t="s">
        <v>20</v>
      </c>
      <c r="K2750" s="3">
        <v>11.86</v>
      </c>
      <c r="L2750">
        <v>3</v>
      </c>
      <c r="M2750" s="3">
        <v>35.58</v>
      </c>
      <c r="N2750" s="1" t="s">
        <v>21</v>
      </c>
      <c r="O2750" s="1" t="s">
        <v>37</v>
      </c>
    </row>
    <row r="2751" spans="1:15" x14ac:dyDescent="0.3">
      <c r="A2751" s="1" t="s">
        <v>6451</v>
      </c>
      <c r="B2751" s="2">
        <v>45554</v>
      </c>
      <c r="C2751" s="1" t="s">
        <v>6672</v>
      </c>
      <c r="D2751" s="1" t="s">
        <v>60</v>
      </c>
      <c r="E2751">
        <v>2024</v>
      </c>
      <c r="F2751" s="1" t="s">
        <v>4013</v>
      </c>
      <c r="G2751" s="1" t="s">
        <v>4014</v>
      </c>
      <c r="H2751" s="1" t="s">
        <v>900</v>
      </c>
      <c r="I2751" s="1" t="s">
        <v>5804</v>
      </c>
      <c r="J2751" s="1" t="s">
        <v>87</v>
      </c>
      <c r="K2751" s="3">
        <v>12.29</v>
      </c>
      <c r="L2751">
        <v>4</v>
      </c>
      <c r="M2751" s="3">
        <v>49.16</v>
      </c>
      <c r="N2751" s="1" t="s">
        <v>21</v>
      </c>
      <c r="O2751" s="1" t="s">
        <v>37</v>
      </c>
    </row>
    <row r="2752" spans="1:15" x14ac:dyDescent="0.3">
      <c r="A2752" s="1" t="s">
        <v>6452</v>
      </c>
      <c r="B2752" s="2">
        <v>45857</v>
      </c>
      <c r="C2752" s="1" t="s">
        <v>6673</v>
      </c>
      <c r="D2752" s="1" t="s">
        <v>32</v>
      </c>
      <c r="E2752">
        <v>2025</v>
      </c>
      <c r="F2752" s="1" t="s">
        <v>5375</v>
      </c>
      <c r="G2752" s="1" t="s">
        <v>5376</v>
      </c>
      <c r="H2752" s="1" t="s">
        <v>1337</v>
      </c>
      <c r="I2752" s="1" t="s">
        <v>6013</v>
      </c>
      <c r="J2752" s="1" t="s">
        <v>20</v>
      </c>
      <c r="K2752" s="3">
        <v>20.72</v>
      </c>
      <c r="L2752">
        <v>4</v>
      </c>
      <c r="M2752" s="3">
        <v>82.88</v>
      </c>
      <c r="N2752" s="1" t="s">
        <v>6669</v>
      </c>
      <c r="O2752" s="1" t="s">
        <v>37</v>
      </c>
    </row>
    <row r="2753" spans="1:15" x14ac:dyDescent="0.3">
      <c r="A2753" s="1" t="s">
        <v>6453</v>
      </c>
      <c r="B2753" s="2">
        <v>45855</v>
      </c>
      <c r="C2753" s="1" t="s">
        <v>6672</v>
      </c>
      <c r="D2753" s="1" t="s">
        <v>32</v>
      </c>
      <c r="E2753">
        <v>2025</v>
      </c>
      <c r="F2753" s="1" t="s">
        <v>2259</v>
      </c>
      <c r="G2753" s="1" t="s">
        <v>2260</v>
      </c>
      <c r="H2753" s="1" t="s">
        <v>5102</v>
      </c>
      <c r="I2753" s="1" t="s">
        <v>5103</v>
      </c>
      <c r="J2753" s="1" t="s">
        <v>20</v>
      </c>
      <c r="K2753" s="3">
        <v>16.48</v>
      </c>
      <c r="L2753">
        <v>4</v>
      </c>
      <c r="M2753" s="3">
        <v>65.92</v>
      </c>
      <c r="N2753" s="1" t="s">
        <v>6669</v>
      </c>
      <c r="O2753" s="1" t="s">
        <v>80</v>
      </c>
    </row>
    <row r="2754" spans="1:15" x14ac:dyDescent="0.3">
      <c r="A2754" s="1" t="s">
        <v>6454</v>
      </c>
      <c r="B2754" s="2">
        <v>45225</v>
      </c>
      <c r="C2754" s="1" t="s">
        <v>6672</v>
      </c>
      <c r="D2754" s="1" t="s">
        <v>133</v>
      </c>
      <c r="E2754">
        <v>2023</v>
      </c>
      <c r="F2754" s="1" t="s">
        <v>2838</v>
      </c>
      <c r="G2754" s="1" t="s">
        <v>3069</v>
      </c>
      <c r="H2754" s="1" t="s">
        <v>1365</v>
      </c>
      <c r="I2754" s="1" t="s">
        <v>6455</v>
      </c>
      <c r="J2754" s="1" t="s">
        <v>87</v>
      </c>
      <c r="K2754" s="3">
        <v>10.78</v>
      </c>
      <c r="L2754">
        <v>5</v>
      </c>
      <c r="M2754" s="3">
        <v>53.9</v>
      </c>
      <c r="N2754" s="1" t="s">
        <v>29</v>
      </c>
      <c r="O2754" s="1" t="s">
        <v>52</v>
      </c>
    </row>
    <row r="2755" spans="1:15" x14ac:dyDescent="0.3">
      <c r="A2755" s="1" t="s">
        <v>6456</v>
      </c>
      <c r="B2755" s="2">
        <v>45304</v>
      </c>
      <c r="C2755" s="1" t="s">
        <v>6673</v>
      </c>
      <c r="D2755" s="1" t="s">
        <v>210</v>
      </c>
      <c r="E2755">
        <v>2024</v>
      </c>
      <c r="F2755" s="1" t="s">
        <v>6457</v>
      </c>
      <c r="G2755" s="1" t="s">
        <v>6458</v>
      </c>
      <c r="H2755" s="1" t="s">
        <v>6459</v>
      </c>
      <c r="I2755" s="1" t="s">
        <v>6460</v>
      </c>
      <c r="J2755" s="1" t="s">
        <v>87</v>
      </c>
      <c r="K2755" s="3">
        <v>23.34</v>
      </c>
      <c r="L2755">
        <v>5</v>
      </c>
      <c r="M2755" s="3">
        <v>116.7</v>
      </c>
      <c r="N2755" s="1" t="s">
        <v>21</v>
      </c>
      <c r="O2755" s="1" t="s">
        <v>52</v>
      </c>
    </row>
    <row r="2756" spans="1:15" x14ac:dyDescent="0.3">
      <c r="A2756" s="1" t="s">
        <v>6461</v>
      </c>
      <c r="B2756" s="2">
        <v>45211</v>
      </c>
      <c r="C2756" s="1" t="s">
        <v>6672</v>
      </c>
      <c r="D2756" s="1" t="s">
        <v>133</v>
      </c>
      <c r="E2756">
        <v>2023</v>
      </c>
      <c r="F2756" s="1" t="s">
        <v>1917</v>
      </c>
      <c r="G2756" s="1" t="s">
        <v>6462</v>
      </c>
      <c r="H2756" s="1" t="s">
        <v>445</v>
      </c>
      <c r="I2756" s="1" t="s">
        <v>6039</v>
      </c>
      <c r="J2756" s="1" t="s">
        <v>51</v>
      </c>
      <c r="K2756" s="3">
        <v>6.73</v>
      </c>
      <c r="L2756">
        <v>1</v>
      </c>
      <c r="M2756" s="3">
        <v>6.73</v>
      </c>
      <c r="N2756" s="1" t="s">
        <v>29</v>
      </c>
      <c r="O2756" s="1" t="s">
        <v>44</v>
      </c>
    </row>
    <row r="2757" spans="1:15" x14ac:dyDescent="0.3">
      <c r="A2757" s="1" t="s">
        <v>6463</v>
      </c>
      <c r="B2757" s="2">
        <v>44971</v>
      </c>
      <c r="C2757" s="1" t="s">
        <v>6671</v>
      </c>
      <c r="D2757" s="1" t="s">
        <v>39</v>
      </c>
      <c r="E2757">
        <v>2023</v>
      </c>
      <c r="F2757" s="1" t="s">
        <v>1188</v>
      </c>
      <c r="G2757" s="1" t="s">
        <v>1189</v>
      </c>
      <c r="H2757" s="1" t="s">
        <v>2595</v>
      </c>
      <c r="I2757" s="1" t="s">
        <v>2596</v>
      </c>
      <c r="J2757" s="1" t="s">
        <v>20</v>
      </c>
      <c r="K2757" s="3">
        <v>16.05</v>
      </c>
      <c r="L2757">
        <v>2</v>
      </c>
      <c r="M2757" s="3">
        <v>32.1</v>
      </c>
      <c r="N2757" s="1" t="s">
        <v>6669</v>
      </c>
      <c r="O2757" s="1" t="s">
        <v>95</v>
      </c>
    </row>
    <row r="2758" spans="1:15" x14ac:dyDescent="0.3">
      <c r="A2758" s="1" t="s">
        <v>6464</v>
      </c>
      <c r="B2758" s="2">
        <v>45804</v>
      </c>
      <c r="C2758" s="1" t="s">
        <v>6671</v>
      </c>
      <c r="D2758" s="1" t="s">
        <v>46</v>
      </c>
      <c r="E2758">
        <v>2025</v>
      </c>
      <c r="F2758" s="1" t="s">
        <v>2277</v>
      </c>
      <c r="G2758" s="1" t="s">
        <v>5039</v>
      </c>
      <c r="H2758" s="1" t="s">
        <v>3377</v>
      </c>
      <c r="I2758" s="1" t="s">
        <v>3378</v>
      </c>
      <c r="J2758" s="1" t="s">
        <v>20</v>
      </c>
      <c r="K2758" s="3">
        <v>34.36</v>
      </c>
      <c r="L2758">
        <v>2</v>
      </c>
      <c r="M2758" s="3">
        <v>68.72</v>
      </c>
      <c r="N2758" s="1" t="s">
        <v>21</v>
      </c>
      <c r="O2758" s="1" t="s">
        <v>22</v>
      </c>
    </row>
    <row r="2759" spans="1:15" x14ac:dyDescent="0.3">
      <c r="A2759" s="1" t="s">
        <v>6465</v>
      </c>
      <c r="B2759" s="2">
        <v>45381</v>
      </c>
      <c r="C2759" s="1" t="s">
        <v>6673</v>
      </c>
      <c r="D2759" s="1" t="s">
        <v>15</v>
      </c>
      <c r="E2759">
        <v>2024</v>
      </c>
      <c r="F2759" s="1" t="s">
        <v>285</v>
      </c>
      <c r="G2759" s="1" t="s">
        <v>1922</v>
      </c>
      <c r="H2759" s="1" t="s">
        <v>508</v>
      </c>
      <c r="I2759" s="1" t="s">
        <v>509</v>
      </c>
      <c r="J2759" s="1" t="s">
        <v>70</v>
      </c>
      <c r="K2759" s="3">
        <v>22.84</v>
      </c>
      <c r="L2759">
        <v>4</v>
      </c>
      <c r="M2759" s="3">
        <v>91.36</v>
      </c>
      <c r="N2759" s="1" t="s">
        <v>21</v>
      </c>
      <c r="O2759" s="1" t="s">
        <v>37</v>
      </c>
    </row>
    <row r="2760" spans="1:15" x14ac:dyDescent="0.3">
      <c r="A2760" s="1" t="s">
        <v>6466</v>
      </c>
      <c r="B2760" s="2">
        <v>45479</v>
      </c>
      <c r="C2760" s="1" t="s">
        <v>6673</v>
      </c>
      <c r="D2760" s="1" t="s">
        <v>32</v>
      </c>
      <c r="E2760">
        <v>2024</v>
      </c>
      <c r="F2760" s="1" t="s">
        <v>2542</v>
      </c>
      <c r="G2760" s="1" t="s">
        <v>2543</v>
      </c>
      <c r="H2760" s="1" t="s">
        <v>2707</v>
      </c>
      <c r="I2760" s="1" t="s">
        <v>2708</v>
      </c>
      <c r="J2760" s="1" t="s">
        <v>51</v>
      </c>
      <c r="K2760" s="3">
        <v>52.31</v>
      </c>
      <c r="L2760">
        <v>1</v>
      </c>
      <c r="M2760" s="3">
        <v>52.31</v>
      </c>
      <c r="N2760" s="1" t="s">
        <v>6669</v>
      </c>
      <c r="O2760" s="1" t="s">
        <v>37</v>
      </c>
    </row>
    <row r="2761" spans="1:15" x14ac:dyDescent="0.3">
      <c r="A2761" s="1" t="s">
        <v>6467</v>
      </c>
      <c r="B2761" s="2">
        <v>45182</v>
      </c>
      <c r="C2761" s="1" t="s">
        <v>6670</v>
      </c>
      <c r="D2761" s="1" t="s">
        <v>60</v>
      </c>
      <c r="E2761">
        <v>2023</v>
      </c>
      <c r="F2761" s="1" t="s">
        <v>1705</v>
      </c>
      <c r="G2761" s="1" t="s">
        <v>1706</v>
      </c>
      <c r="H2761" s="1" t="s">
        <v>450</v>
      </c>
      <c r="I2761" s="1" t="s">
        <v>1447</v>
      </c>
      <c r="J2761" s="1" t="s">
        <v>87</v>
      </c>
      <c r="K2761" s="3">
        <v>47.27</v>
      </c>
      <c r="L2761">
        <v>3</v>
      </c>
      <c r="M2761" s="3">
        <v>141.81</v>
      </c>
      <c r="N2761" s="1" t="s">
        <v>6669</v>
      </c>
      <c r="O2761" s="1" t="s">
        <v>22</v>
      </c>
    </row>
    <row r="2762" spans="1:15" x14ac:dyDescent="0.3">
      <c r="A2762" s="1" t="s">
        <v>6468</v>
      </c>
      <c r="B2762" s="2">
        <v>45574</v>
      </c>
      <c r="C2762" s="1" t="s">
        <v>6670</v>
      </c>
      <c r="D2762" s="1" t="s">
        <v>133</v>
      </c>
      <c r="E2762">
        <v>2024</v>
      </c>
      <c r="F2762" s="1" t="s">
        <v>2089</v>
      </c>
      <c r="G2762" s="1" t="s">
        <v>2090</v>
      </c>
      <c r="H2762" s="1" t="s">
        <v>540</v>
      </c>
      <c r="I2762" s="1" t="s">
        <v>2857</v>
      </c>
      <c r="J2762" s="1" t="s">
        <v>70</v>
      </c>
      <c r="K2762" s="3">
        <v>48.21</v>
      </c>
      <c r="L2762">
        <v>3</v>
      </c>
      <c r="M2762" s="3">
        <v>144.63</v>
      </c>
      <c r="N2762" s="1" t="s">
        <v>21</v>
      </c>
      <c r="O2762" s="1" t="s">
        <v>44</v>
      </c>
    </row>
    <row r="2763" spans="1:15" x14ac:dyDescent="0.3">
      <c r="A2763" s="1" t="s">
        <v>6469</v>
      </c>
      <c r="B2763" s="2">
        <v>45509</v>
      </c>
      <c r="C2763" s="1" t="s">
        <v>6667</v>
      </c>
      <c r="D2763" s="1" t="s">
        <v>90</v>
      </c>
      <c r="E2763">
        <v>2024</v>
      </c>
      <c r="F2763" s="1" t="s">
        <v>1588</v>
      </c>
      <c r="G2763" s="1" t="s">
        <v>4732</v>
      </c>
      <c r="H2763" s="1" t="s">
        <v>1707</v>
      </c>
      <c r="I2763" s="1" t="s">
        <v>1708</v>
      </c>
      <c r="J2763" s="1" t="s">
        <v>20</v>
      </c>
      <c r="K2763" s="3">
        <v>30.83</v>
      </c>
      <c r="L2763">
        <v>5</v>
      </c>
      <c r="M2763" s="3">
        <v>154.15</v>
      </c>
      <c r="N2763" s="1" t="s">
        <v>88</v>
      </c>
      <c r="O2763" s="1" t="s">
        <v>30</v>
      </c>
    </row>
    <row r="2764" spans="1:15" x14ac:dyDescent="0.3">
      <c r="A2764" s="1" t="s">
        <v>6470</v>
      </c>
      <c r="B2764" s="2">
        <v>45020</v>
      </c>
      <c r="C2764" s="1" t="s">
        <v>6671</v>
      </c>
      <c r="D2764" s="1" t="s">
        <v>82</v>
      </c>
      <c r="E2764">
        <v>2023</v>
      </c>
      <c r="F2764" s="1" t="s">
        <v>3072</v>
      </c>
      <c r="G2764" s="1" t="s">
        <v>6471</v>
      </c>
      <c r="H2764" s="1" t="s">
        <v>3267</v>
      </c>
      <c r="I2764" s="1" t="s">
        <v>3268</v>
      </c>
      <c r="J2764" s="1" t="s">
        <v>20</v>
      </c>
      <c r="K2764" s="3">
        <v>15.78</v>
      </c>
      <c r="L2764">
        <v>1</v>
      </c>
      <c r="M2764" s="3">
        <v>15.78</v>
      </c>
      <c r="N2764" s="1" t="s">
        <v>88</v>
      </c>
      <c r="O2764" s="1" t="s">
        <v>22</v>
      </c>
    </row>
    <row r="2765" spans="1:15" x14ac:dyDescent="0.3">
      <c r="A2765" s="1" t="s">
        <v>6472</v>
      </c>
      <c r="B2765" s="2">
        <v>45045</v>
      </c>
      <c r="C2765" s="1" t="s">
        <v>6673</v>
      </c>
      <c r="D2765" s="1" t="s">
        <v>82</v>
      </c>
      <c r="E2765">
        <v>2023</v>
      </c>
      <c r="F2765" s="1" t="s">
        <v>2399</v>
      </c>
      <c r="G2765" s="1" t="s">
        <v>2724</v>
      </c>
      <c r="H2765" s="1" t="s">
        <v>1812</v>
      </c>
      <c r="I2765" s="1" t="s">
        <v>1813</v>
      </c>
      <c r="J2765" s="1" t="s">
        <v>87</v>
      </c>
      <c r="K2765" s="3">
        <v>46.38</v>
      </c>
      <c r="L2765">
        <v>1</v>
      </c>
      <c r="M2765" s="3">
        <v>46.38</v>
      </c>
      <c r="N2765" s="1" t="s">
        <v>88</v>
      </c>
      <c r="O2765" s="1" t="s">
        <v>52</v>
      </c>
    </row>
    <row r="2766" spans="1:15" x14ac:dyDescent="0.3">
      <c r="A2766" s="1" t="s">
        <v>6473</v>
      </c>
      <c r="B2766" s="2">
        <v>44947</v>
      </c>
      <c r="C2766" s="1" t="s">
        <v>6673</v>
      </c>
      <c r="D2766" s="1" t="s">
        <v>210</v>
      </c>
      <c r="E2766">
        <v>2023</v>
      </c>
      <c r="F2766" s="1" t="s">
        <v>3885</v>
      </c>
      <c r="G2766" s="1" t="s">
        <v>4758</v>
      </c>
      <c r="H2766" s="1" t="s">
        <v>5896</v>
      </c>
      <c r="I2766" s="1" t="s">
        <v>5897</v>
      </c>
      <c r="J2766" s="1" t="s">
        <v>87</v>
      </c>
      <c r="K2766" s="3">
        <v>38.299999999999997</v>
      </c>
      <c r="L2766">
        <v>2</v>
      </c>
      <c r="M2766" s="3">
        <v>76.599999999999994</v>
      </c>
      <c r="N2766" s="1" t="s">
        <v>6669</v>
      </c>
      <c r="O2766" s="1" t="s">
        <v>95</v>
      </c>
    </row>
    <row r="2767" spans="1:15" x14ac:dyDescent="0.3">
      <c r="A2767" s="1" t="s">
        <v>6474</v>
      </c>
      <c r="B2767" s="2">
        <v>45301</v>
      </c>
      <c r="C2767" s="1" t="s">
        <v>6670</v>
      </c>
      <c r="D2767" s="1" t="s">
        <v>210</v>
      </c>
      <c r="E2767">
        <v>2024</v>
      </c>
      <c r="F2767" s="1" t="s">
        <v>396</v>
      </c>
      <c r="G2767" s="1" t="s">
        <v>397</v>
      </c>
      <c r="H2767" s="1" t="s">
        <v>478</v>
      </c>
      <c r="I2767" s="1" t="s">
        <v>3704</v>
      </c>
      <c r="J2767" s="1" t="s">
        <v>70</v>
      </c>
      <c r="K2767" s="3">
        <v>13.58</v>
      </c>
      <c r="L2767">
        <v>2</v>
      </c>
      <c r="M2767" s="3">
        <v>27.16</v>
      </c>
      <c r="N2767" s="1" t="s">
        <v>29</v>
      </c>
      <c r="O2767" s="1" t="s">
        <v>193</v>
      </c>
    </row>
    <row r="2768" spans="1:15" x14ac:dyDescent="0.3">
      <c r="A2768" s="1" t="s">
        <v>6475</v>
      </c>
      <c r="B2768" s="2">
        <v>45156</v>
      </c>
      <c r="C2768" s="1" t="s">
        <v>6668</v>
      </c>
      <c r="D2768" s="1" t="s">
        <v>90</v>
      </c>
      <c r="E2768">
        <v>2023</v>
      </c>
      <c r="F2768" s="1" t="s">
        <v>616</v>
      </c>
      <c r="G2768" s="1" t="s">
        <v>3996</v>
      </c>
      <c r="H2768" s="1" t="s">
        <v>141</v>
      </c>
      <c r="I2768" s="1" t="s">
        <v>142</v>
      </c>
      <c r="J2768" s="1" t="s">
        <v>20</v>
      </c>
      <c r="K2768" s="3">
        <v>38.57</v>
      </c>
      <c r="L2768">
        <v>3</v>
      </c>
      <c r="M2768" s="3">
        <v>115.71</v>
      </c>
      <c r="N2768" s="1" t="s">
        <v>21</v>
      </c>
      <c r="O2768" s="1" t="s">
        <v>37</v>
      </c>
    </row>
    <row r="2769" spans="1:15" x14ac:dyDescent="0.3">
      <c r="A2769" s="1" t="s">
        <v>6476</v>
      </c>
      <c r="B2769" s="2">
        <v>45364</v>
      </c>
      <c r="C2769" s="1" t="s">
        <v>6670</v>
      </c>
      <c r="D2769" s="1" t="s">
        <v>15</v>
      </c>
      <c r="E2769">
        <v>2024</v>
      </c>
      <c r="F2769" s="1" t="s">
        <v>184</v>
      </c>
      <c r="G2769" s="1" t="s">
        <v>185</v>
      </c>
      <c r="H2769" s="1" t="s">
        <v>4636</v>
      </c>
      <c r="I2769" s="1" t="s">
        <v>4637</v>
      </c>
      <c r="J2769" s="1" t="s">
        <v>20</v>
      </c>
      <c r="K2769" s="3">
        <v>8.9</v>
      </c>
      <c r="L2769">
        <v>3</v>
      </c>
      <c r="M2769" s="3">
        <v>26.7</v>
      </c>
      <c r="N2769" s="1" t="s">
        <v>21</v>
      </c>
      <c r="O2769" s="1" t="s">
        <v>44</v>
      </c>
    </row>
    <row r="2770" spans="1:15" x14ac:dyDescent="0.3">
      <c r="A2770" s="1" t="s">
        <v>6477</v>
      </c>
      <c r="B2770" s="2">
        <v>45543</v>
      </c>
      <c r="C2770" s="1" t="s">
        <v>6666</v>
      </c>
      <c r="D2770" s="1" t="s">
        <v>60</v>
      </c>
      <c r="E2770">
        <v>2024</v>
      </c>
      <c r="F2770" s="1" t="s">
        <v>1203</v>
      </c>
      <c r="G2770" s="1" t="s">
        <v>1204</v>
      </c>
      <c r="H2770" s="1" t="s">
        <v>1158</v>
      </c>
      <c r="I2770" s="1" t="s">
        <v>3448</v>
      </c>
      <c r="J2770" s="1" t="s">
        <v>70</v>
      </c>
      <c r="K2770" s="3">
        <v>20.83</v>
      </c>
      <c r="L2770">
        <v>2</v>
      </c>
      <c r="M2770" s="3">
        <v>41.66</v>
      </c>
      <c r="N2770" s="1" t="s">
        <v>6669</v>
      </c>
      <c r="O2770" s="1" t="s">
        <v>37</v>
      </c>
    </row>
    <row r="2771" spans="1:15" x14ac:dyDescent="0.3">
      <c r="A2771" s="1" t="s">
        <v>6478</v>
      </c>
      <c r="B2771" s="2">
        <v>44951</v>
      </c>
      <c r="C2771" s="1" t="s">
        <v>6670</v>
      </c>
      <c r="D2771" s="1" t="s">
        <v>210</v>
      </c>
      <c r="E2771">
        <v>2023</v>
      </c>
      <c r="F2771" s="1" t="s">
        <v>3350</v>
      </c>
      <c r="G2771" s="1" t="s">
        <v>6479</v>
      </c>
      <c r="H2771" s="1" t="s">
        <v>2319</v>
      </c>
      <c r="I2771" s="1" t="s">
        <v>2332</v>
      </c>
      <c r="J2771" s="1" t="s">
        <v>70</v>
      </c>
      <c r="K2771" s="3">
        <v>38.25</v>
      </c>
      <c r="L2771">
        <v>1</v>
      </c>
      <c r="M2771" s="3">
        <v>38.25</v>
      </c>
      <c r="N2771" s="1" t="s">
        <v>29</v>
      </c>
      <c r="O2771" s="1" t="s">
        <v>30</v>
      </c>
    </row>
    <row r="2772" spans="1:15" x14ac:dyDescent="0.3">
      <c r="A2772" s="1" t="s">
        <v>6480</v>
      </c>
      <c r="B2772" s="2">
        <v>44896</v>
      </c>
      <c r="C2772" s="1" t="s">
        <v>6672</v>
      </c>
      <c r="D2772" s="1" t="s">
        <v>107</v>
      </c>
      <c r="E2772">
        <v>2022</v>
      </c>
      <c r="F2772" s="1" t="s">
        <v>1413</v>
      </c>
      <c r="G2772" s="1" t="s">
        <v>5463</v>
      </c>
      <c r="H2772" s="1" t="s">
        <v>3733</v>
      </c>
      <c r="I2772" s="1" t="s">
        <v>3734</v>
      </c>
      <c r="J2772" s="1" t="s">
        <v>20</v>
      </c>
      <c r="K2772" s="3">
        <v>16.37</v>
      </c>
      <c r="L2772">
        <v>2</v>
      </c>
      <c r="M2772" s="3">
        <v>32.74</v>
      </c>
      <c r="N2772" s="1" t="s">
        <v>6669</v>
      </c>
      <c r="O2772" s="1" t="s">
        <v>44</v>
      </c>
    </row>
    <row r="2773" spans="1:15" x14ac:dyDescent="0.3">
      <c r="A2773" s="1" t="s">
        <v>6481</v>
      </c>
      <c r="B2773" s="2">
        <v>45335</v>
      </c>
      <c r="C2773" s="1" t="s">
        <v>6671</v>
      </c>
      <c r="D2773" s="1" t="s">
        <v>39</v>
      </c>
      <c r="E2773">
        <v>2024</v>
      </c>
      <c r="F2773" s="1" t="s">
        <v>3490</v>
      </c>
      <c r="G2773" s="1" t="s">
        <v>3491</v>
      </c>
      <c r="H2773" s="1" t="s">
        <v>445</v>
      </c>
      <c r="I2773" s="1" t="s">
        <v>446</v>
      </c>
      <c r="J2773" s="1" t="s">
        <v>70</v>
      </c>
      <c r="K2773" s="3">
        <v>35.92</v>
      </c>
      <c r="L2773">
        <v>1</v>
      </c>
      <c r="M2773" s="3">
        <v>35.92</v>
      </c>
      <c r="N2773" s="1" t="s">
        <v>21</v>
      </c>
      <c r="O2773" s="1" t="s">
        <v>22</v>
      </c>
    </row>
    <row r="2774" spans="1:15" x14ac:dyDescent="0.3">
      <c r="A2774" s="1" t="s">
        <v>6482</v>
      </c>
      <c r="B2774" s="2">
        <v>45139</v>
      </c>
      <c r="C2774" s="1" t="s">
        <v>6671</v>
      </c>
      <c r="D2774" s="1" t="s">
        <v>90</v>
      </c>
      <c r="E2774">
        <v>2023</v>
      </c>
      <c r="F2774" s="1" t="s">
        <v>6198</v>
      </c>
      <c r="G2774" s="1" t="s">
        <v>6199</v>
      </c>
      <c r="H2774" s="1" t="s">
        <v>4474</v>
      </c>
      <c r="I2774" s="1" t="s">
        <v>4475</v>
      </c>
      <c r="J2774" s="1" t="s">
        <v>20</v>
      </c>
      <c r="K2774" s="3">
        <v>19.100000000000001</v>
      </c>
      <c r="L2774">
        <v>2</v>
      </c>
      <c r="M2774" s="3">
        <v>38.200000000000003</v>
      </c>
      <c r="N2774" s="1" t="s">
        <v>21</v>
      </c>
      <c r="O2774" s="1" t="s">
        <v>44</v>
      </c>
    </row>
    <row r="2775" spans="1:15" x14ac:dyDescent="0.3">
      <c r="A2775" s="1" t="s">
        <v>6483</v>
      </c>
      <c r="B2775" s="2">
        <v>45350</v>
      </c>
      <c r="C2775" s="1" t="s">
        <v>6670</v>
      </c>
      <c r="D2775" s="1" t="s">
        <v>39</v>
      </c>
      <c r="E2775">
        <v>2024</v>
      </c>
      <c r="F2775" s="1" t="s">
        <v>2281</v>
      </c>
      <c r="G2775" s="1" t="s">
        <v>2282</v>
      </c>
      <c r="H2775" s="1" t="s">
        <v>6459</v>
      </c>
      <c r="I2775" s="1" t="s">
        <v>6484</v>
      </c>
      <c r="J2775" s="1" t="s">
        <v>70</v>
      </c>
      <c r="K2775" s="3">
        <v>29.11</v>
      </c>
      <c r="L2775">
        <v>4</v>
      </c>
      <c r="M2775" s="3">
        <v>116.44</v>
      </c>
      <c r="N2775" s="1" t="s">
        <v>29</v>
      </c>
      <c r="O2775" s="1" t="s">
        <v>44</v>
      </c>
    </row>
    <row r="2776" spans="1:15" x14ac:dyDescent="0.3">
      <c r="A2776" s="1" t="s">
        <v>6485</v>
      </c>
      <c r="B2776" s="2">
        <v>45303</v>
      </c>
      <c r="C2776" s="1" t="s">
        <v>6668</v>
      </c>
      <c r="D2776" s="1" t="s">
        <v>210</v>
      </c>
      <c r="E2776">
        <v>2024</v>
      </c>
      <c r="F2776" s="1" t="s">
        <v>2884</v>
      </c>
      <c r="G2776" s="1" t="s">
        <v>3870</v>
      </c>
      <c r="H2776" s="1" t="s">
        <v>3687</v>
      </c>
      <c r="I2776" s="1" t="s">
        <v>5543</v>
      </c>
      <c r="J2776" s="1" t="s">
        <v>51</v>
      </c>
      <c r="K2776" s="3">
        <v>18.649999999999999</v>
      </c>
      <c r="L2776">
        <v>5</v>
      </c>
      <c r="M2776" s="3">
        <v>93.25</v>
      </c>
      <c r="N2776" s="1" t="s">
        <v>21</v>
      </c>
      <c r="O2776" s="1" t="s">
        <v>22</v>
      </c>
    </row>
    <row r="2777" spans="1:15" x14ac:dyDescent="0.3">
      <c r="A2777" s="1" t="s">
        <v>6486</v>
      </c>
      <c r="B2777" s="2">
        <v>45506</v>
      </c>
      <c r="C2777" s="1" t="s">
        <v>6668</v>
      </c>
      <c r="D2777" s="1" t="s">
        <v>90</v>
      </c>
      <c r="E2777">
        <v>2024</v>
      </c>
      <c r="F2777" s="1" t="s">
        <v>1917</v>
      </c>
      <c r="G2777" s="1" t="s">
        <v>6462</v>
      </c>
      <c r="H2777" s="1" t="s">
        <v>588</v>
      </c>
      <c r="I2777" s="1" t="s">
        <v>1744</v>
      </c>
      <c r="J2777" s="1" t="s">
        <v>20</v>
      </c>
      <c r="K2777" s="3">
        <v>43.32</v>
      </c>
      <c r="L2777">
        <v>1</v>
      </c>
      <c r="M2777" s="3">
        <v>43.32</v>
      </c>
      <c r="N2777" s="1" t="s">
        <v>21</v>
      </c>
      <c r="O2777" s="1" t="s">
        <v>44</v>
      </c>
    </row>
    <row r="2778" spans="1:15" x14ac:dyDescent="0.3">
      <c r="A2778" s="1" t="s">
        <v>6487</v>
      </c>
      <c r="B2778" s="2">
        <v>45158</v>
      </c>
      <c r="C2778" s="1" t="s">
        <v>6666</v>
      </c>
      <c r="D2778" s="1" t="s">
        <v>90</v>
      </c>
      <c r="E2778">
        <v>2023</v>
      </c>
      <c r="F2778" s="1" t="s">
        <v>463</v>
      </c>
      <c r="G2778" s="1" t="s">
        <v>5354</v>
      </c>
      <c r="H2778" s="1" t="s">
        <v>478</v>
      </c>
      <c r="I2778" s="1" t="s">
        <v>3704</v>
      </c>
      <c r="J2778" s="1" t="s">
        <v>20</v>
      </c>
      <c r="K2778" s="3">
        <v>12.84</v>
      </c>
      <c r="L2778">
        <v>3</v>
      </c>
      <c r="M2778" s="3">
        <v>38.520000000000003</v>
      </c>
      <c r="N2778" s="1" t="s">
        <v>29</v>
      </c>
      <c r="O2778" s="1" t="s">
        <v>193</v>
      </c>
    </row>
    <row r="2779" spans="1:15" x14ac:dyDescent="0.3">
      <c r="A2779" s="1" t="s">
        <v>6488</v>
      </c>
      <c r="B2779" s="2">
        <v>45351</v>
      </c>
      <c r="C2779" s="1" t="s">
        <v>6672</v>
      </c>
      <c r="D2779" s="1" t="s">
        <v>39</v>
      </c>
      <c r="E2779">
        <v>2024</v>
      </c>
      <c r="F2779" s="1" t="s">
        <v>1215</v>
      </c>
      <c r="G2779" s="1" t="s">
        <v>1977</v>
      </c>
      <c r="H2779" s="1" t="s">
        <v>3299</v>
      </c>
      <c r="I2779" s="1" t="s">
        <v>3300</v>
      </c>
      <c r="J2779" s="1" t="s">
        <v>51</v>
      </c>
      <c r="K2779" s="3">
        <v>14.75</v>
      </c>
      <c r="L2779">
        <v>2</v>
      </c>
      <c r="M2779" s="3">
        <v>29.5</v>
      </c>
      <c r="N2779" s="1" t="s">
        <v>21</v>
      </c>
      <c r="O2779" s="1" t="s">
        <v>30</v>
      </c>
    </row>
    <row r="2780" spans="1:15" x14ac:dyDescent="0.3">
      <c r="A2780" s="1" t="s">
        <v>6489</v>
      </c>
      <c r="B2780" s="2">
        <v>45697</v>
      </c>
      <c r="C2780" s="1" t="s">
        <v>6666</v>
      </c>
      <c r="D2780" s="1" t="s">
        <v>39</v>
      </c>
      <c r="E2780">
        <v>2025</v>
      </c>
      <c r="F2780" s="1" t="s">
        <v>2875</v>
      </c>
      <c r="G2780" s="1" t="s">
        <v>4791</v>
      </c>
      <c r="H2780" s="1" t="s">
        <v>767</v>
      </c>
      <c r="I2780" s="1" t="s">
        <v>1017</v>
      </c>
      <c r="J2780" s="1" t="s">
        <v>87</v>
      </c>
      <c r="K2780" s="3">
        <v>30.52</v>
      </c>
      <c r="L2780">
        <v>1</v>
      </c>
      <c r="M2780" s="3">
        <v>30.52</v>
      </c>
      <c r="N2780" s="1" t="s">
        <v>21</v>
      </c>
      <c r="O2780" s="1" t="s">
        <v>95</v>
      </c>
    </row>
    <row r="2781" spans="1:15" x14ac:dyDescent="0.3">
      <c r="A2781" s="1" t="s">
        <v>6490</v>
      </c>
      <c r="B2781" s="2">
        <v>45257</v>
      </c>
      <c r="C2781" s="1" t="s">
        <v>6667</v>
      </c>
      <c r="D2781" s="1" t="s">
        <v>54</v>
      </c>
      <c r="E2781">
        <v>2023</v>
      </c>
      <c r="F2781" s="1" t="s">
        <v>611</v>
      </c>
      <c r="G2781" s="1" t="s">
        <v>6491</v>
      </c>
      <c r="H2781" s="1" t="s">
        <v>6492</v>
      </c>
      <c r="I2781" s="1" t="s">
        <v>6493</v>
      </c>
      <c r="J2781" s="1" t="s">
        <v>51</v>
      </c>
      <c r="K2781" s="3">
        <v>8.32</v>
      </c>
      <c r="L2781">
        <v>3</v>
      </c>
      <c r="M2781" s="3">
        <v>24.96</v>
      </c>
      <c r="N2781" s="1" t="s">
        <v>21</v>
      </c>
      <c r="O2781" s="1" t="s">
        <v>52</v>
      </c>
    </row>
    <row r="2782" spans="1:15" x14ac:dyDescent="0.3">
      <c r="A2782" s="1" t="s">
        <v>6494</v>
      </c>
      <c r="B2782" s="2">
        <v>45198</v>
      </c>
      <c r="C2782" s="1" t="s">
        <v>6668</v>
      </c>
      <c r="D2782" s="1" t="s">
        <v>60</v>
      </c>
      <c r="E2782">
        <v>2023</v>
      </c>
      <c r="F2782" s="1" t="s">
        <v>3632</v>
      </c>
      <c r="G2782" s="1" t="s">
        <v>5682</v>
      </c>
      <c r="H2782" s="1" t="s">
        <v>5215</v>
      </c>
      <c r="I2782" s="1" t="s">
        <v>5216</v>
      </c>
      <c r="J2782" s="1" t="s">
        <v>70</v>
      </c>
      <c r="K2782" s="3">
        <v>29.05</v>
      </c>
      <c r="L2782">
        <v>2</v>
      </c>
      <c r="M2782" s="3">
        <v>58.1</v>
      </c>
      <c r="N2782" s="1" t="s">
        <v>21</v>
      </c>
      <c r="O2782" s="1" t="s">
        <v>44</v>
      </c>
    </row>
    <row r="2783" spans="1:15" x14ac:dyDescent="0.3">
      <c r="A2783" s="1" t="s">
        <v>6495</v>
      </c>
      <c r="B2783" s="2">
        <v>44979</v>
      </c>
      <c r="C2783" s="1" t="s">
        <v>6670</v>
      </c>
      <c r="D2783" s="1" t="s">
        <v>39</v>
      </c>
      <c r="E2783">
        <v>2023</v>
      </c>
      <c r="F2783" s="1" t="s">
        <v>1555</v>
      </c>
      <c r="G2783" s="1" t="s">
        <v>6021</v>
      </c>
      <c r="H2783" s="1" t="s">
        <v>2535</v>
      </c>
      <c r="I2783" s="1" t="s">
        <v>2536</v>
      </c>
      <c r="J2783" s="1" t="s">
        <v>20</v>
      </c>
      <c r="K2783" s="3">
        <v>20.77</v>
      </c>
      <c r="L2783">
        <v>3</v>
      </c>
      <c r="M2783" s="3">
        <v>62.31</v>
      </c>
      <c r="N2783" s="1" t="s">
        <v>21</v>
      </c>
      <c r="O2783" s="1" t="s">
        <v>52</v>
      </c>
    </row>
    <row r="2784" spans="1:15" x14ac:dyDescent="0.3">
      <c r="A2784" s="1" t="s">
        <v>6496</v>
      </c>
      <c r="B2784" s="2">
        <v>44885</v>
      </c>
      <c r="C2784" s="1" t="s">
        <v>6666</v>
      </c>
      <c r="D2784" s="1" t="s">
        <v>54</v>
      </c>
      <c r="E2784">
        <v>2022</v>
      </c>
      <c r="F2784" s="1" t="s">
        <v>1043</v>
      </c>
      <c r="G2784" s="1" t="s">
        <v>2348</v>
      </c>
      <c r="H2784" s="1" t="s">
        <v>4355</v>
      </c>
      <c r="I2784" s="1" t="s">
        <v>4356</v>
      </c>
      <c r="J2784" s="1" t="s">
        <v>70</v>
      </c>
      <c r="K2784" s="3">
        <v>28.33</v>
      </c>
      <c r="L2784">
        <v>5</v>
      </c>
      <c r="M2784" s="3">
        <v>141.65</v>
      </c>
      <c r="N2784" s="1" t="s">
        <v>21</v>
      </c>
      <c r="O2784" s="1" t="s">
        <v>30</v>
      </c>
    </row>
    <row r="2785" spans="1:15" x14ac:dyDescent="0.3">
      <c r="A2785" s="1" t="s">
        <v>6497</v>
      </c>
      <c r="B2785" s="2">
        <v>45464</v>
      </c>
      <c r="C2785" s="1" t="s">
        <v>6668</v>
      </c>
      <c r="D2785" s="1" t="s">
        <v>24</v>
      </c>
      <c r="E2785">
        <v>2024</v>
      </c>
      <c r="F2785" s="1" t="s">
        <v>5741</v>
      </c>
      <c r="G2785" s="1" t="s">
        <v>5742</v>
      </c>
      <c r="H2785" s="1" t="s">
        <v>2678</v>
      </c>
      <c r="I2785" s="1" t="s">
        <v>2679</v>
      </c>
      <c r="J2785" s="1" t="s">
        <v>70</v>
      </c>
      <c r="K2785" s="3">
        <v>46.8</v>
      </c>
      <c r="L2785">
        <v>4</v>
      </c>
      <c r="M2785" s="3">
        <v>187.2</v>
      </c>
      <c r="N2785" s="1" t="s">
        <v>21</v>
      </c>
      <c r="O2785" s="1" t="s">
        <v>95</v>
      </c>
    </row>
    <row r="2786" spans="1:15" x14ac:dyDescent="0.3">
      <c r="A2786" s="1" t="s">
        <v>6498</v>
      </c>
      <c r="B2786" s="2">
        <v>45426</v>
      </c>
      <c r="C2786" s="1" t="s">
        <v>6671</v>
      </c>
      <c r="D2786" s="1" t="s">
        <v>46</v>
      </c>
      <c r="E2786">
        <v>2024</v>
      </c>
      <c r="F2786" s="1" t="s">
        <v>401</v>
      </c>
      <c r="G2786" s="1" t="s">
        <v>2118</v>
      </c>
      <c r="H2786" s="1" t="s">
        <v>2120</v>
      </c>
      <c r="I2786" s="1" t="s">
        <v>4729</v>
      </c>
      <c r="J2786" s="1" t="s">
        <v>51</v>
      </c>
      <c r="K2786" s="3">
        <v>40.880000000000003</v>
      </c>
      <c r="L2786">
        <v>5</v>
      </c>
      <c r="M2786" s="3">
        <v>204.4</v>
      </c>
      <c r="N2786" s="1" t="s">
        <v>29</v>
      </c>
      <c r="O2786" s="1" t="s">
        <v>37</v>
      </c>
    </row>
    <row r="2787" spans="1:15" x14ac:dyDescent="0.3">
      <c r="A2787" s="1" t="s">
        <v>6499</v>
      </c>
      <c r="B2787" s="2">
        <v>45509</v>
      </c>
      <c r="C2787" s="1" t="s">
        <v>6667</v>
      </c>
      <c r="D2787" s="1" t="s">
        <v>90</v>
      </c>
      <c r="E2787">
        <v>2024</v>
      </c>
      <c r="F2787" s="1" t="s">
        <v>2671</v>
      </c>
      <c r="G2787" s="1" t="s">
        <v>6500</v>
      </c>
      <c r="H2787" s="1" t="s">
        <v>806</v>
      </c>
      <c r="I2787" s="1" t="s">
        <v>3717</v>
      </c>
      <c r="J2787" s="1" t="s">
        <v>51</v>
      </c>
      <c r="K2787" s="3">
        <v>7.7</v>
      </c>
      <c r="L2787">
        <v>3</v>
      </c>
      <c r="M2787" s="3">
        <v>23.1</v>
      </c>
      <c r="N2787" s="1" t="s">
        <v>6669</v>
      </c>
      <c r="O2787" s="1" t="s">
        <v>37</v>
      </c>
    </row>
    <row r="2788" spans="1:15" x14ac:dyDescent="0.3">
      <c r="A2788" s="1" t="s">
        <v>6501</v>
      </c>
      <c r="B2788" s="2">
        <v>45347</v>
      </c>
      <c r="C2788" s="1" t="s">
        <v>6666</v>
      </c>
      <c r="D2788" s="1" t="s">
        <v>39</v>
      </c>
      <c r="E2788">
        <v>2024</v>
      </c>
      <c r="F2788" s="1" t="s">
        <v>728</v>
      </c>
      <c r="G2788" s="1" t="s">
        <v>729</v>
      </c>
      <c r="H2788" s="1" t="s">
        <v>375</v>
      </c>
      <c r="I2788" s="1" t="s">
        <v>376</v>
      </c>
      <c r="J2788" s="1" t="s">
        <v>20</v>
      </c>
      <c r="K2788" s="3">
        <v>14.56</v>
      </c>
      <c r="L2788">
        <v>5</v>
      </c>
      <c r="M2788" s="3">
        <v>72.8</v>
      </c>
      <c r="N2788" s="1" t="s">
        <v>21</v>
      </c>
      <c r="O2788" s="1" t="s">
        <v>22</v>
      </c>
    </row>
    <row r="2789" spans="1:15" x14ac:dyDescent="0.3">
      <c r="A2789" s="1" t="s">
        <v>6502</v>
      </c>
      <c r="B2789" s="2">
        <v>45530</v>
      </c>
      <c r="C2789" s="1" t="s">
        <v>6667</v>
      </c>
      <c r="D2789" s="1" t="s">
        <v>90</v>
      </c>
      <c r="E2789">
        <v>2024</v>
      </c>
      <c r="F2789" s="1" t="s">
        <v>2406</v>
      </c>
      <c r="G2789" s="1" t="s">
        <v>2700</v>
      </c>
      <c r="H2789" s="1" t="s">
        <v>3755</v>
      </c>
      <c r="I2789" s="1" t="s">
        <v>3756</v>
      </c>
      <c r="J2789" s="1" t="s">
        <v>87</v>
      </c>
      <c r="K2789" s="3">
        <v>13.37</v>
      </c>
      <c r="L2789">
        <v>1</v>
      </c>
      <c r="M2789" s="3">
        <v>13.37</v>
      </c>
      <c r="N2789" s="1" t="s">
        <v>21</v>
      </c>
      <c r="O2789" s="1" t="s">
        <v>37</v>
      </c>
    </row>
    <row r="2790" spans="1:15" x14ac:dyDescent="0.3">
      <c r="A2790" s="1" t="s">
        <v>6503</v>
      </c>
      <c r="B2790" s="2">
        <v>45094</v>
      </c>
      <c r="C2790" s="1" t="s">
        <v>6673</v>
      </c>
      <c r="D2790" s="1" t="s">
        <v>24</v>
      </c>
      <c r="E2790">
        <v>2023</v>
      </c>
      <c r="F2790" s="1" t="s">
        <v>3475</v>
      </c>
      <c r="G2790" s="1" t="s">
        <v>5277</v>
      </c>
      <c r="H2790" s="1" t="s">
        <v>660</v>
      </c>
      <c r="I2790" s="1" t="s">
        <v>6504</v>
      </c>
      <c r="J2790" s="1" t="s">
        <v>87</v>
      </c>
      <c r="K2790" s="3">
        <v>11.11</v>
      </c>
      <c r="L2790">
        <v>3</v>
      </c>
      <c r="M2790" s="3">
        <v>33.33</v>
      </c>
      <c r="N2790" s="1" t="s">
        <v>88</v>
      </c>
      <c r="O2790" s="1" t="s">
        <v>30</v>
      </c>
    </row>
    <row r="2791" spans="1:15" x14ac:dyDescent="0.3">
      <c r="A2791" s="1" t="s">
        <v>6505</v>
      </c>
      <c r="B2791" s="2">
        <v>44947</v>
      </c>
      <c r="C2791" s="1" t="s">
        <v>6673</v>
      </c>
      <c r="D2791" s="1" t="s">
        <v>210</v>
      </c>
      <c r="E2791">
        <v>2023</v>
      </c>
      <c r="F2791" s="1" t="s">
        <v>378</v>
      </c>
      <c r="G2791" s="1" t="s">
        <v>4712</v>
      </c>
      <c r="H2791" s="1" t="s">
        <v>5854</v>
      </c>
      <c r="I2791" s="1" t="s">
        <v>5855</v>
      </c>
      <c r="J2791" s="1" t="s">
        <v>70</v>
      </c>
      <c r="K2791" s="3">
        <v>7.05</v>
      </c>
      <c r="L2791">
        <v>2</v>
      </c>
      <c r="M2791" s="3">
        <v>14.1</v>
      </c>
      <c r="N2791" s="1" t="s">
        <v>88</v>
      </c>
      <c r="O2791" s="1" t="s">
        <v>52</v>
      </c>
    </row>
    <row r="2792" spans="1:15" x14ac:dyDescent="0.3">
      <c r="A2792" s="1" t="s">
        <v>6506</v>
      </c>
      <c r="B2792" s="2">
        <v>45647</v>
      </c>
      <c r="C2792" s="1" t="s">
        <v>6673</v>
      </c>
      <c r="D2792" s="1" t="s">
        <v>107</v>
      </c>
      <c r="E2792">
        <v>2024</v>
      </c>
      <c r="F2792" s="1" t="s">
        <v>308</v>
      </c>
      <c r="G2792" s="1" t="s">
        <v>6507</v>
      </c>
      <c r="H2792" s="1" t="s">
        <v>1518</v>
      </c>
      <c r="I2792" s="1" t="s">
        <v>1519</v>
      </c>
      <c r="J2792" s="1" t="s">
        <v>87</v>
      </c>
      <c r="K2792" s="3">
        <v>28.91</v>
      </c>
      <c r="L2792">
        <v>3</v>
      </c>
      <c r="M2792" s="3">
        <v>86.73</v>
      </c>
      <c r="N2792" s="1" t="s">
        <v>88</v>
      </c>
      <c r="O2792" s="1" t="s">
        <v>22</v>
      </c>
    </row>
    <row r="2793" spans="1:15" x14ac:dyDescent="0.3">
      <c r="A2793" s="1" t="s">
        <v>6508</v>
      </c>
      <c r="B2793" s="2">
        <v>44997</v>
      </c>
      <c r="C2793" s="1" t="s">
        <v>6666</v>
      </c>
      <c r="D2793" s="1" t="s">
        <v>15</v>
      </c>
      <c r="E2793">
        <v>2023</v>
      </c>
      <c r="F2793" s="1" t="s">
        <v>2227</v>
      </c>
      <c r="G2793" s="1" t="s">
        <v>2228</v>
      </c>
      <c r="H2793" s="1" t="s">
        <v>1580</v>
      </c>
      <c r="I2793" s="1" t="s">
        <v>1581</v>
      </c>
      <c r="J2793" s="1" t="s">
        <v>70</v>
      </c>
      <c r="K2793" s="3">
        <v>39.39</v>
      </c>
      <c r="L2793">
        <v>4</v>
      </c>
      <c r="M2793" s="3">
        <v>157.56</v>
      </c>
      <c r="N2793" s="1" t="s">
        <v>6669</v>
      </c>
      <c r="O2793" s="1" t="s">
        <v>52</v>
      </c>
    </row>
    <row r="2794" spans="1:15" x14ac:dyDescent="0.3">
      <c r="A2794" s="1" t="s">
        <v>6509</v>
      </c>
      <c r="B2794" s="2">
        <v>45180</v>
      </c>
      <c r="C2794" s="1" t="s">
        <v>6667</v>
      </c>
      <c r="D2794" s="1" t="s">
        <v>60</v>
      </c>
      <c r="E2794">
        <v>2023</v>
      </c>
      <c r="F2794" s="1" t="s">
        <v>3446</v>
      </c>
      <c r="G2794" s="1" t="s">
        <v>3447</v>
      </c>
      <c r="H2794" s="1" t="s">
        <v>3116</v>
      </c>
      <c r="I2794" s="1" t="s">
        <v>3117</v>
      </c>
      <c r="J2794" s="1" t="s">
        <v>87</v>
      </c>
      <c r="K2794" s="3">
        <v>24.46</v>
      </c>
      <c r="L2794">
        <v>2</v>
      </c>
      <c r="M2794" s="3">
        <v>48.92</v>
      </c>
      <c r="N2794" s="1" t="s">
        <v>6669</v>
      </c>
      <c r="O2794" s="1" t="s">
        <v>30</v>
      </c>
    </row>
    <row r="2795" spans="1:15" x14ac:dyDescent="0.3">
      <c r="A2795" s="1" t="s">
        <v>6510</v>
      </c>
      <c r="B2795" s="2">
        <v>44861</v>
      </c>
      <c r="C2795" s="1" t="s">
        <v>6672</v>
      </c>
      <c r="D2795" s="1" t="s">
        <v>133</v>
      </c>
      <c r="E2795">
        <v>2022</v>
      </c>
      <c r="F2795" s="1" t="s">
        <v>245</v>
      </c>
      <c r="G2795" s="1" t="s">
        <v>246</v>
      </c>
      <c r="H2795" s="1" t="s">
        <v>93</v>
      </c>
      <c r="I2795" s="1" t="s">
        <v>3844</v>
      </c>
      <c r="J2795" s="1" t="s">
        <v>87</v>
      </c>
      <c r="K2795" s="3">
        <v>39.119999999999997</v>
      </c>
      <c r="L2795">
        <v>3</v>
      </c>
      <c r="M2795" s="3">
        <v>117.36</v>
      </c>
      <c r="N2795" s="1" t="s">
        <v>21</v>
      </c>
      <c r="O2795" s="1" t="s">
        <v>22</v>
      </c>
    </row>
    <row r="2796" spans="1:15" x14ac:dyDescent="0.3">
      <c r="A2796" s="1" t="s">
        <v>6511</v>
      </c>
      <c r="B2796" s="2">
        <v>45408</v>
      </c>
      <c r="C2796" s="1" t="s">
        <v>6668</v>
      </c>
      <c r="D2796" s="1" t="s">
        <v>82</v>
      </c>
      <c r="E2796">
        <v>2024</v>
      </c>
      <c r="F2796" s="1" t="s">
        <v>3605</v>
      </c>
      <c r="G2796" s="1" t="s">
        <v>3606</v>
      </c>
      <c r="H2796" s="1" t="s">
        <v>3253</v>
      </c>
      <c r="I2796" s="1" t="s">
        <v>3254</v>
      </c>
      <c r="J2796" s="1" t="s">
        <v>20</v>
      </c>
      <c r="K2796" s="3">
        <v>22.54</v>
      </c>
      <c r="L2796">
        <v>5</v>
      </c>
      <c r="M2796" s="3">
        <v>112.7</v>
      </c>
      <c r="N2796" s="1" t="s">
        <v>29</v>
      </c>
      <c r="O2796" s="1" t="s">
        <v>37</v>
      </c>
    </row>
    <row r="2797" spans="1:15" x14ac:dyDescent="0.3">
      <c r="A2797" s="1" t="s">
        <v>6512</v>
      </c>
      <c r="B2797" s="2">
        <v>45402</v>
      </c>
      <c r="C2797" s="1" t="s">
        <v>6673</v>
      </c>
      <c r="D2797" s="1" t="s">
        <v>82</v>
      </c>
      <c r="E2797">
        <v>2024</v>
      </c>
      <c r="F2797" s="1" t="s">
        <v>1482</v>
      </c>
      <c r="G2797" s="1" t="s">
        <v>1483</v>
      </c>
      <c r="H2797" s="1" t="s">
        <v>1806</v>
      </c>
      <c r="I2797" s="1" t="s">
        <v>4672</v>
      </c>
      <c r="J2797" s="1" t="s">
        <v>20</v>
      </c>
      <c r="K2797" s="3">
        <v>17.02</v>
      </c>
      <c r="L2797">
        <v>5</v>
      </c>
      <c r="M2797" s="3">
        <v>85.1</v>
      </c>
      <c r="N2797" s="1" t="s">
        <v>21</v>
      </c>
      <c r="O2797" s="1" t="s">
        <v>30</v>
      </c>
    </row>
    <row r="2798" spans="1:15" x14ac:dyDescent="0.3">
      <c r="A2798" s="1" t="s">
        <v>6513</v>
      </c>
      <c r="B2798" s="2">
        <v>45091</v>
      </c>
      <c r="C2798" s="1" t="s">
        <v>6670</v>
      </c>
      <c r="D2798" s="1" t="s">
        <v>24</v>
      </c>
      <c r="E2798">
        <v>2023</v>
      </c>
      <c r="F2798" s="1" t="s">
        <v>898</v>
      </c>
      <c r="G2798" s="1" t="s">
        <v>5508</v>
      </c>
      <c r="H2798" s="1" t="s">
        <v>2174</v>
      </c>
      <c r="I2798" s="1" t="s">
        <v>2573</v>
      </c>
      <c r="J2798" s="1" t="s">
        <v>87</v>
      </c>
      <c r="K2798" s="3">
        <v>28.88</v>
      </c>
      <c r="L2798">
        <v>5</v>
      </c>
      <c r="M2798" s="3">
        <v>144.4</v>
      </c>
      <c r="N2798" s="1" t="s">
        <v>6669</v>
      </c>
      <c r="O2798" s="1" t="s">
        <v>22</v>
      </c>
    </row>
    <row r="2799" spans="1:15" x14ac:dyDescent="0.3">
      <c r="A2799" s="1" t="s">
        <v>6514</v>
      </c>
      <c r="B2799" s="2">
        <v>45269</v>
      </c>
      <c r="C2799" s="1" t="s">
        <v>6673</v>
      </c>
      <c r="D2799" s="1" t="s">
        <v>107</v>
      </c>
      <c r="E2799">
        <v>2023</v>
      </c>
      <c r="F2799" s="1" t="s">
        <v>1035</v>
      </c>
      <c r="G2799" s="1" t="s">
        <v>5130</v>
      </c>
      <c r="H2799" s="1" t="s">
        <v>2093</v>
      </c>
      <c r="I2799" s="1" t="s">
        <v>4881</v>
      </c>
      <c r="J2799" s="1" t="s">
        <v>20</v>
      </c>
      <c r="K2799" s="3">
        <v>10.44</v>
      </c>
      <c r="L2799">
        <v>3</v>
      </c>
      <c r="M2799" s="3">
        <v>31.32</v>
      </c>
      <c r="N2799" s="1" t="s">
        <v>29</v>
      </c>
      <c r="O2799" s="1" t="s">
        <v>22</v>
      </c>
    </row>
    <row r="2800" spans="1:15" x14ac:dyDescent="0.3">
      <c r="A2800" s="1" t="s">
        <v>6515</v>
      </c>
      <c r="B2800" s="2">
        <v>45808</v>
      </c>
      <c r="C2800" s="1" t="s">
        <v>6673</v>
      </c>
      <c r="D2800" s="1" t="s">
        <v>46</v>
      </c>
      <c r="E2800">
        <v>2025</v>
      </c>
      <c r="F2800" s="1" t="s">
        <v>438</v>
      </c>
      <c r="G2800" s="1" t="s">
        <v>439</v>
      </c>
      <c r="H2800" s="1" t="s">
        <v>2792</v>
      </c>
      <c r="I2800" s="1" t="s">
        <v>2793</v>
      </c>
      <c r="J2800" s="1" t="s">
        <v>20</v>
      </c>
      <c r="K2800" s="3">
        <v>19.71</v>
      </c>
      <c r="L2800">
        <v>5</v>
      </c>
      <c r="M2800" s="3">
        <v>98.55</v>
      </c>
      <c r="N2800" s="1" t="s">
        <v>21</v>
      </c>
      <c r="O2800" s="1" t="s">
        <v>30</v>
      </c>
    </row>
    <row r="2801" spans="1:15" x14ac:dyDescent="0.3">
      <c r="A2801" s="1" t="s">
        <v>6516</v>
      </c>
      <c r="B2801" s="2">
        <v>44995</v>
      </c>
      <c r="C2801" s="1" t="s">
        <v>6668</v>
      </c>
      <c r="D2801" s="1" t="s">
        <v>15</v>
      </c>
      <c r="E2801">
        <v>2023</v>
      </c>
      <c r="F2801" s="1" t="s">
        <v>2932</v>
      </c>
      <c r="G2801" s="1" t="s">
        <v>2200</v>
      </c>
      <c r="H2801" s="1" t="s">
        <v>645</v>
      </c>
      <c r="I2801" s="1" t="s">
        <v>646</v>
      </c>
      <c r="J2801" s="1" t="s">
        <v>87</v>
      </c>
      <c r="K2801" s="3">
        <v>39.57</v>
      </c>
      <c r="L2801">
        <v>4</v>
      </c>
      <c r="M2801" s="3">
        <v>158.28</v>
      </c>
      <c r="N2801" s="1" t="s">
        <v>6669</v>
      </c>
      <c r="O2801" s="1" t="s">
        <v>193</v>
      </c>
    </row>
    <row r="2802" spans="1:15" x14ac:dyDescent="0.3">
      <c r="A2802" s="1" t="s">
        <v>6517</v>
      </c>
      <c r="B2802" s="2">
        <v>45122</v>
      </c>
      <c r="C2802" s="1" t="s">
        <v>6673</v>
      </c>
      <c r="D2802" s="1" t="s">
        <v>32</v>
      </c>
      <c r="E2802">
        <v>2023</v>
      </c>
      <c r="F2802" s="1" t="s">
        <v>1275</v>
      </c>
      <c r="G2802" s="1" t="s">
        <v>6154</v>
      </c>
      <c r="H2802" s="1" t="s">
        <v>4266</v>
      </c>
      <c r="I2802" s="1" t="s">
        <v>6196</v>
      </c>
      <c r="J2802" s="1" t="s">
        <v>87</v>
      </c>
      <c r="K2802" s="3">
        <v>40.049999999999997</v>
      </c>
      <c r="L2802">
        <v>4</v>
      </c>
      <c r="M2802" s="3">
        <v>160.19999999999999</v>
      </c>
      <c r="N2802" s="1" t="s">
        <v>29</v>
      </c>
      <c r="O2802" s="1" t="s">
        <v>44</v>
      </c>
    </row>
    <row r="2803" spans="1:15" x14ac:dyDescent="0.3">
      <c r="A2803" s="1" t="s">
        <v>6518</v>
      </c>
      <c r="B2803" s="2">
        <v>44933</v>
      </c>
      <c r="C2803" s="1" t="s">
        <v>6673</v>
      </c>
      <c r="D2803" s="1" t="s">
        <v>210</v>
      </c>
      <c r="E2803">
        <v>2023</v>
      </c>
      <c r="F2803" s="1" t="s">
        <v>6519</v>
      </c>
      <c r="G2803" s="1" t="s">
        <v>6520</v>
      </c>
      <c r="H2803" s="1" t="s">
        <v>3798</v>
      </c>
      <c r="I2803" s="1" t="s">
        <v>6521</v>
      </c>
      <c r="J2803" s="1" t="s">
        <v>20</v>
      </c>
      <c r="K2803" s="3">
        <v>12.67</v>
      </c>
      <c r="L2803">
        <v>1</v>
      </c>
      <c r="M2803" s="3">
        <v>12.67</v>
      </c>
      <c r="N2803" s="1" t="s">
        <v>29</v>
      </c>
      <c r="O2803" s="1" t="s">
        <v>30</v>
      </c>
    </row>
    <row r="2804" spans="1:15" x14ac:dyDescent="0.3">
      <c r="A2804" s="1" t="s">
        <v>6522</v>
      </c>
      <c r="B2804" s="2">
        <v>45811</v>
      </c>
      <c r="C2804" s="1" t="s">
        <v>6671</v>
      </c>
      <c r="D2804" s="1" t="s">
        <v>24</v>
      </c>
      <c r="E2804">
        <v>2025</v>
      </c>
      <c r="F2804" s="1" t="s">
        <v>205</v>
      </c>
      <c r="G2804" s="1" t="s">
        <v>3497</v>
      </c>
      <c r="H2804" s="1" t="s">
        <v>93</v>
      </c>
      <c r="I2804" s="1" t="s">
        <v>315</v>
      </c>
      <c r="J2804" s="1" t="s">
        <v>70</v>
      </c>
      <c r="K2804" s="3">
        <v>12.3</v>
      </c>
      <c r="L2804">
        <v>1</v>
      </c>
      <c r="M2804" s="3">
        <v>12.3</v>
      </c>
      <c r="N2804" s="1" t="s">
        <v>21</v>
      </c>
      <c r="O2804" s="1" t="s">
        <v>95</v>
      </c>
    </row>
    <row r="2805" spans="1:15" x14ac:dyDescent="0.3">
      <c r="A2805" s="1" t="s">
        <v>6523</v>
      </c>
      <c r="B2805" s="2">
        <v>44931</v>
      </c>
      <c r="C2805" s="1" t="s">
        <v>6672</v>
      </c>
      <c r="D2805" s="1" t="s">
        <v>210</v>
      </c>
      <c r="E2805">
        <v>2023</v>
      </c>
      <c r="F2805" s="1" t="s">
        <v>2919</v>
      </c>
      <c r="G2805" s="1" t="s">
        <v>3745</v>
      </c>
      <c r="H2805" s="1" t="s">
        <v>1566</v>
      </c>
      <c r="I2805" s="1" t="s">
        <v>1567</v>
      </c>
      <c r="J2805" s="1" t="s">
        <v>20</v>
      </c>
      <c r="K2805" s="3">
        <v>10.33</v>
      </c>
      <c r="L2805">
        <v>1</v>
      </c>
      <c r="M2805" s="3">
        <v>10.33</v>
      </c>
      <c r="N2805" s="1" t="s">
        <v>21</v>
      </c>
      <c r="O2805" s="1" t="s">
        <v>37</v>
      </c>
    </row>
    <row r="2806" spans="1:15" x14ac:dyDescent="0.3">
      <c r="A2806" s="1" t="s">
        <v>6524</v>
      </c>
      <c r="B2806" s="2">
        <v>45334</v>
      </c>
      <c r="C2806" s="1" t="s">
        <v>6667</v>
      </c>
      <c r="D2806" s="1" t="s">
        <v>39</v>
      </c>
      <c r="E2806">
        <v>2024</v>
      </c>
      <c r="F2806" s="1" t="s">
        <v>2406</v>
      </c>
      <c r="G2806" s="1" t="s">
        <v>3182</v>
      </c>
      <c r="H2806" s="1" t="s">
        <v>247</v>
      </c>
      <c r="I2806" s="1" t="s">
        <v>483</v>
      </c>
      <c r="J2806" s="1" t="s">
        <v>70</v>
      </c>
      <c r="K2806" s="3">
        <v>7.81</v>
      </c>
      <c r="L2806">
        <v>4</v>
      </c>
      <c r="M2806" s="3">
        <v>31.24</v>
      </c>
      <c r="N2806" s="1" t="s">
        <v>6669</v>
      </c>
      <c r="O2806" s="1" t="s">
        <v>193</v>
      </c>
    </row>
    <row r="2807" spans="1:15" x14ac:dyDescent="0.3">
      <c r="A2807" s="1" t="s">
        <v>6525</v>
      </c>
      <c r="B2807" s="2">
        <v>45059</v>
      </c>
      <c r="C2807" s="1" t="s">
        <v>6673</v>
      </c>
      <c r="D2807" s="1" t="s">
        <v>46</v>
      </c>
      <c r="E2807">
        <v>2023</v>
      </c>
      <c r="F2807" s="1" t="s">
        <v>2136</v>
      </c>
      <c r="G2807" s="1" t="s">
        <v>2137</v>
      </c>
      <c r="H2807" s="1" t="s">
        <v>310</v>
      </c>
      <c r="I2807" s="1" t="s">
        <v>744</v>
      </c>
      <c r="J2807" s="1" t="s">
        <v>70</v>
      </c>
      <c r="K2807" s="3">
        <v>26.13</v>
      </c>
      <c r="L2807">
        <v>5</v>
      </c>
      <c r="M2807" s="3">
        <v>130.65</v>
      </c>
      <c r="N2807" s="1" t="s">
        <v>29</v>
      </c>
      <c r="O2807" s="1" t="s">
        <v>44</v>
      </c>
    </row>
    <row r="2808" spans="1:15" x14ac:dyDescent="0.3">
      <c r="A2808" s="1" t="s">
        <v>6526</v>
      </c>
      <c r="B2808" s="2">
        <v>44994</v>
      </c>
      <c r="C2808" s="1" t="s">
        <v>6672</v>
      </c>
      <c r="D2808" s="1" t="s">
        <v>15</v>
      </c>
      <c r="E2808">
        <v>2023</v>
      </c>
      <c r="F2808" s="1" t="s">
        <v>1846</v>
      </c>
      <c r="G2808" s="1" t="s">
        <v>1847</v>
      </c>
      <c r="H2808" s="1" t="s">
        <v>2037</v>
      </c>
      <c r="I2808" s="1" t="s">
        <v>2038</v>
      </c>
      <c r="J2808" s="1" t="s">
        <v>87</v>
      </c>
      <c r="K2808" s="3">
        <v>37.11</v>
      </c>
      <c r="L2808">
        <v>1</v>
      </c>
      <c r="M2808" s="3">
        <v>37.11</v>
      </c>
      <c r="N2808" s="1" t="s">
        <v>6669</v>
      </c>
      <c r="O2808" s="1" t="s">
        <v>44</v>
      </c>
    </row>
    <row r="2809" spans="1:15" x14ac:dyDescent="0.3">
      <c r="A2809" s="1" t="s">
        <v>6527</v>
      </c>
      <c r="B2809" s="2">
        <v>44946</v>
      </c>
      <c r="C2809" s="1" t="s">
        <v>6668</v>
      </c>
      <c r="D2809" s="1" t="s">
        <v>210</v>
      </c>
      <c r="E2809">
        <v>2023</v>
      </c>
      <c r="F2809" s="1" t="s">
        <v>419</v>
      </c>
      <c r="G2809" s="1" t="s">
        <v>2512</v>
      </c>
      <c r="H2809" s="1" t="s">
        <v>2650</v>
      </c>
      <c r="I2809" s="1" t="s">
        <v>2651</v>
      </c>
      <c r="J2809" s="1" t="s">
        <v>70</v>
      </c>
      <c r="K2809" s="3">
        <v>13.43</v>
      </c>
      <c r="L2809">
        <v>5</v>
      </c>
      <c r="M2809" s="3">
        <v>67.150000000000006</v>
      </c>
      <c r="N2809" s="1" t="s">
        <v>21</v>
      </c>
      <c r="O2809" s="1" t="s">
        <v>193</v>
      </c>
    </row>
    <row r="2810" spans="1:15" x14ac:dyDescent="0.3">
      <c r="A2810" s="1" t="s">
        <v>6528</v>
      </c>
      <c r="B2810" s="2">
        <v>45370</v>
      </c>
      <c r="C2810" s="1" t="s">
        <v>6671</v>
      </c>
      <c r="D2810" s="1" t="s">
        <v>15</v>
      </c>
      <c r="E2810">
        <v>2024</v>
      </c>
      <c r="F2810" s="1" t="s">
        <v>3987</v>
      </c>
      <c r="G2810" s="1" t="s">
        <v>4803</v>
      </c>
      <c r="H2810" s="1" t="s">
        <v>2161</v>
      </c>
      <c r="I2810" s="1" t="s">
        <v>2162</v>
      </c>
      <c r="J2810" s="1" t="s">
        <v>70</v>
      </c>
      <c r="K2810" s="3">
        <v>28.29</v>
      </c>
      <c r="L2810">
        <v>2</v>
      </c>
      <c r="M2810" s="3">
        <v>56.58</v>
      </c>
      <c r="N2810" s="1" t="s">
        <v>21</v>
      </c>
      <c r="O2810" s="1" t="s">
        <v>193</v>
      </c>
    </row>
    <row r="2811" spans="1:15" x14ac:dyDescent="0.3">
      <c r="A2811" s="1" t="s">
        <v>6529</v>
      </c>
      <c r="B2811" s="2">
        <v>45712</v>
      </c>
      <c r="C2811" s="1" t="s">
        <v>6667</v>
      </c>
      <c r="D2811" s="1" t="s">
        <v>39</v>
      </c>
      <c r="E2811">
        <v>2025</v>
      </c>
      <c r="F2811" s="1" t="s">
        <v>2180</v>
      </c>
      <c r="G2811" s="1" t="s">
        <v>5839</v>
      </c>
      <c r="H2811" s="1" t="s">
        <v>1024</v>
      </c>
      <c r="I2811" s="1" t="s">
        <v>1904</v>
      </c>
      <c r="J2811" s="1" t="s">
        <v>87</v>
      </c>
      <c r="K2811" s="3">
        <v>28.26</v>
      </c>
      <c r="L2811">
        <v>3</v>
      </c>
      <c r="M2811" s="3">
        <v>84.78</v>
      </c>
      <c r="N2811" s="1" t="s">
        <v>21</v>
      </c>
      <c r="O2811" s="1" t="s">
        <v>22</v>
      </c>
    </row>
    <row r="2812" spans="1:15" x14ac:dyDescent="0.3">
      <c r="A2812" s="1" t="s">
        <v>6530</v>
      </c>
      <c r="B2812" s="2">
        <v>45049</v>
      </c>
      <c r="C2812" s="1" t="s">
        <v>6670</v>
      </c>
      <c r="D2812" s="1" t="s">
        <v>46</v>
      </c>
      <c r="E2812">
        <v>2023</v>
      </c>
      <c r="F2812" s="1" t="s">
        <v>755</v>
      </c>
      <c r="G2812" s="1" t="s">
        <v>756</v>
      </c>
      <c r="H2812" s="1" t="s">
        <v>228</v>
      </c>
      <c r="I2812" s="1" t="s">
        <v>229</v>
      </c>
      <c r="J2812" s="1" t="s">
        <v>70</v>
      </c>
      <c r="K2812" s="3">
        <v>19.89</v>
      </c>
      <c r="L2812">
        <v>2</v>
      </c>
      <c r="M2812" s="3">
        <v>39.78</v>
      </c>
      <c r="N2812" s="1" t="s">
        <v>88</v>
      </c>
      <c r="O2812" s="1" t="s">
        <v>22</v>
      </c>
    </row>
    <row r="2813" spans="1:15" x14ac:dyDescent="0.3">
      <c r="A2813" s="1" t="s">
        <v>6531</v>
      </c>
      <c r="B2813" s="2">
        <v>45403</v>
      </c>
      <c r="C2813" s="1" t="s">
        <v>6666</v>
      </c>
      <c r="D2813" s="1" t="s">
        <v>82</v>
      </c>
      <c r="E2813">
        <v>2024</v>
      </c>
      <c r="F2813" s="1" t="s">
        <v>6532</v>
      </c>
      <c r="G2813" s="1" t="s">
        <v>6533</v>
      </c>
      <c r="H2813" s="1" t="s">
        <v>836</v>
      </c>
      <c r="I2813" s="1" t="s">
        <v>6534</v>
      </c>
      <c r="J2813" s="1" t="s">
        <v>70</v>
      </c>
      <c r="K2813" s="3">
        <v>48.86</v>
      </c>
      <c r="L2813">
        <v>4</v>
      </c>
      <c r="M2813" s="3">
        <v>195.44</v>
      </c>
      <c r="N2813" s="1" t="s">
        <v>88</v>
      </c>
      <c r="O2813" s="1" t="s">
        <v>22</v>
      </c>
    </row>
    <row r="2814" spans="1:15" x14ac:dyDescent="0.3">
      <c r="A2814" s="1" t="s">
        <v>6535</v>
      </c>
      <c r="B2814" s="2">
        <v>45853</v>
      </c>
      <c r="C2814" s="1" t="s">
        <v>6671</v>
      </c>
      <c r="D2814" s="1" t="s">
        <v>32</v>
      </c>
      <c r="E2814">
        <v>2025</v>
      </c>
      <c r="F2814" s="1" t="s">
        <v>1511</v>
      </c>
      <c r="G2814" s="1" t="s">
        <v>1512</v>
      </c>
      <c r="H2814" s="1" t="s">
        <v>282</v>
      </c>
      <c r="I2814" s="1" t="s">
        <v>1577</v>
      </c>
      <c r="J2814" s="1" t="s">
        <v>20</v>
      </c>
      <c r="K2814" s="3">
        <v>28.54</v>
      </c>
      <c r="L2814">
        <v>5</v>
      </c>
      <c r="M2814" s="3">
        <v>142.69999999999999</v>
      </c>
      <c r="N2814" s="1" t="s">
        <v>21</v>
      </c>
      <c r="O2814" s="1" t="s">
        <v>22</v>
      </c>
    </row>
    <row r="2815" spans="1:15" x14ac:dyDescent="0.3">
      <c r="A2815" s="1" t="s">
        <v>6536</v>
      </c>
      <c r="B2815" s="2">
        <v>45057</v>
      </c>
      <c r="C2815" s="1" t="s">
        <v>6672</v>
      </c>
      <c r="D2815" s="1" t="s">
        <v>46</v>
      </c>
      <c r="E2815">
        <v>2023</v>
      </c>
      <c r="F2815" s="1" t="s">
        <v>2932</v>
      </c>
      <c r="G2815" s="1" t="s">
        <v>3406</v>
      </c>
      <c r="H2815" s="1" t="s">
        <v>4166</v>
      </c>
      <c r="I2815" s="1" t="s">
        <v>5567</v>
      </c>
      <c r="J2815" s="1" t="s">
        <v>70</v>
      </c>
      <c r="K2815" s="3">
        <v>18.55</v>
      </c>
      <c r="L2815">
        <v>2</v>
      </c>
      <c r="M2815" s="3">
        <v>37.1</v>
      </c>
      <c r="N2815" s="1" t="s">
        <v>6669</v>
      </c>
      <c r="O2815" s="1" t="s">
        <v>37</v>
      </c>
    </row>
    <row r="2816" spans="1:15" x14ac:dyDescent="0.3">
      <c r="A2816" s="1" t="s">
        <v>6537</v>
      </c>
      <c r="B2816" s="2">
        <v>45535</v>
      </c>
      <c r="C2816" s="1" t="s">
        <v>6673</v>
      </c>
      <c r="D2816" s="1" t="s">
        <v>90</v>
      </c>
      <c r="E2816">
        <v>2024</v>
      </c>
      <c r="F2816" s="1" t="s">
        <v>1917</v>
      </c>
      <c r="G2816" s="1" t="s">
        <v>1918</v>
      </c>
      <c r="H2816" s="1" t="s">
        <v>1530</v>
      </c>
      <c r="I2816" s="1" t="s">
        <v>4424</v>
      </c>
      <c r="J2816" s="1" t="s">
        <v>51</v>
      </c>
      <c r="K2816" s="3">
        <v>52.93</v>
      </c>
      <c r="L2816">
        <v>2</v>
      </c>
      <c r="M2816" s="3">
        <v>105.86</v>
      </c>
      <c r="N2816" s="1" t="s">
        <v>21</v>
      </c>
      <c r="O2816" s="1" t="s">
        <v>30</v>
      </c>
    </row>
    <row r="2817" spans="1:15" x14ac:dyDescent="0.3">
      <c r="A2817" s="1" t="s">
        <v>6538</v>
      </c>
      <c r="B2817" s="2">
        <v>45307</v>
      </c>
      <c r="C2817" s="1" t="s">
        <v>6671</v>
      </c>
      <c r="D2817" s="1" t="s">
        <v>210</v>
      </c>
      <c r="E2817">
        <v>2024</v>
      </c>
      <c r="F2817" s="1" t="s">
        <v>4622</v>
      </c>
      <c r="G2817" s="1" t="s">
        <v>5887</v>
      </c>
      <c r="H2817" s="1" t="s">
        <v>1251</v>
      </c>
      <c r="I2817" s="1" t="s">
        <v>3658</v>
      </c>
      <c r="J2817" s="1" t="s">
        <v>20</v>
      </c>
      <c r="K2817" s="3">
        <v>15.23</v>
      </c>
      <c r="L2817">
        <v>2</v>
      </c>
      <c r="M2817" s="3">
        <v>30.46</v>
      </c>
      <c r="N2817" s="1" t="s">
        <v>21</v>
      </c>
      <c r="O2817" s="1" t="s">
        <v>37</v>
      </c>
    </row>
    <row r="2818" spans="1:15" x14ac:dyDescent="0.3">
      <c r="A2818" s="1" t="s">
        <v>6539</v>
      </c>
      <c r="B2818" s="2">
        <v>45509</v>
      </c>
      <c r="C2818" s="1" t="s">
        <v>6667</v>
      </c>
      <c r="D2818" s="1" t="s">
        <v>90</v>
      </c>
      <c r="E2818">
        <v>2024</v>
      </c>
      <c r="F2818" s="1" t="s">
        <v>3033</v>
      </c>
      <c r="G2818" s="1" t="s">
        <v>3391</v>
      </c>
      <c r="H2818" s="1" t="s">
        <v>3332</v>
      </c>
      <c r="I2818" s="1" t="s">
        <v>3333</v>
      </c>
      <c r="J2818" s="1" t="s">
        <v>20</v>
      </c>
      <c r="K2818" s="3">
        <v>26.55</v>
      </c>
      <c r="L2818">
        <v>1</v>
      </c>
      <c r="M2818" s="3">
        <v>26.55</v>
      </c>
      <c r="N2818" s="1" t="s">
        <v>21</v>
      </c>
      <c r="O2818" s="1" t="s">
        <v>37</v>
      </c>
    </row>
    <row r="2819" spans="1:15" x14ac:dyDescent="0.3">
      <c r="A2819" s="1" t="s">
        <v>6540</v>
      </c>
      <c r="B2819" s="2">
        <v>45574</v>
      </c>
      <c r="C2819" s="1" t="s">
        <v>6670</v>
      </c>
      <c r="D2819" s="1" t="s">
        <v>133</v>
      </c>
      <c r="E2819">
        <v>2024</v>
      </c>
      <c r="F2819" s="1" t="s">
        <v>1971</v>
      </c>
      <c r="G2819" s="1" t="s">
        <v>1972</v>
      </c>
      <c r="H2819" s="1" t="s">
        <v>6541</v>
      </c>
      <c r="I2819" s="1" t="s">
        <v>6542</v>
      </c>
      <c r="J2819" s="1" t="s">
        <v>51</v>
      </c>
      <c r="K2819" s="3">
        <v>26.14</v>
      </c>
      <c r="L2819">
        <v>4</v>
      </c>
      <c r="M2819" s="3">
        <v>104.56</v>
      </c>
      <c r="N2819" s="1" t="s">
        <v>88</v>
      </c>
      <c r="O2819" s="1" t="s">
        <v>37</v>
      </c>
    </row>
    <row r="2820" spans="1:15" x14ac:dyDescent="0.3">
      <c r="A2820" s="1" t="s">
        <v>6543</v>
      </c>
      <c r="B2820" s="2">
        <v>45043</v>
      </c>
      <c r="C2820" s="1" t="s">
        <v>6672</v>
      </c>
      <c r="D2820" s="1" t="s">
        <v>82</v>
      </c>
      <c r="E2820">
        <v>2023</v>
      </c>
      <c r="F2820" s="1" t="s">
        <v>5033</v>
      </c>
      <c r="G2820" s="1" t="s">
        <v>5034</v>
      </c>
      <c r="H2820" s="1" t="s">
        <v>3762</v>
      </c>
      <c r="I2820" s="1" t="s">
        <v>3763</v>
      </c>
      <c r="J2820" s="1" t="s">
        <v>70</v>
      </c>
      <c r="K2820" s="3">
        <v>45.95</v>
      </c>
      <c r="L2820">
        <v>5</v>
      </c>
      <c r="M2820" s="3">
        <v>229.75</v>
      </c>
      <c r="N2820" s="1" t="s">
        <v>29</v>
      </c>
      <c r="O2820" s="1" t="s">
        <v>22</v>
      </c>
    </row>
    <row r="2821" spans="1:15" x14ac:dyDescent="0.3">
      <c r="A2821" s="1" t="s">
        <v>6544</v>
      </c>
      <c r="B2821" s="2">
        <v>45271</v>
      </c>
      <c r="C2821" s="1" t="s">
        <v>6667</v>
      </c>
      <c r="D2821" s="1" t="s">
        <v>107</v>
      </c>
      <c r="E2821">
        <v>2023</v>
      </c>
      <c r="F2821" s="1" t="s">
        <v>476</v>
      </c>
      <c r="G2821" s="1" t="s">
        <v>5256</v>
      </c>
      <c r="H2821" s="1" t="s">
        <v>5223</v>
      </c>
      <c r="I2821" s="1" t="s">
        <v>5224</v>
      </c>
      <c r="J2821" s="1" t="s">
        <v>70</v>
      </c>
      <c r="K2821" s="3">
        <v>27.11</v>
      </c>
      <c r="L2821">
        <v>3</v>
      </c>
      <c r="M2821" s="3">
        <v>81.33</v>
      </c>
      <c r="N2821" s="1" t="s">
        <v>6669</v>
      </c>
      <c r="O2821" s="1" t="s">
        <v>44</v>
      </c>
    </row>
    <row r="2822" spans="1:15" x14ac:dyDescent="0.3">
      <c r="A2822" s="1" t="s">
        <v>6545</v>
      </c>
      <c r="B2822" s="2">
        <v>45434</v>
      </c>
      <c r="C2822" s="1" t="s">
        <v>6670</v>
      </c>
      <c r="D2822" s="1" t="s">
        <v>46</v>
      </c>
      <c r="E2822">
        <v>2024</v>
      </c>
      <c r="F2822" s="1" t="s">
        <v>3881</v>
      </c>
      <c r="G2822" s="1" t="s">
        <v>3882</v>
      </c>
      <c r="H2822" s="1" t="s">
        <v>1080</v>
      </c>
      <c r="I2822" s="1" t="s">
        <v>2343</v>
      </c>
      <c r="J2822" s="1" t="s">
        <v>70</v>
      </c>
      <c r="K2822" s="3">
        <v>45.49</v>
      </c>
      <c r="L2822">
        <v>4</v>
      </c>
      <c r="M2822" s="3">
        <v>181.96</v>
      </c>
      <c r="N2822" s="1" t="s">
        <v>6669</v>
      </c>
      <c r="O2822" s="1" t="s">
        <v>30</v>
      </c>
    </row>
    <row r="2823" spans="1:15" x14ac:dyDescent="0.3">
      <c r="A2823" s="1" t="s">
        <v>6546</v>
      </c>
      <c r="B2823" s="2">
        <v>45867</v>
      </c>
      <c r="C2823" s="1" t="s">
        <v>6671</v>
      </c>
      <c r="D2823" s="1" t="s">
        <v>32</v>
      </c>
      <c r="E2823">
        <v>2025</v>
      </c>
      <c r="F2823" s="1" t="s">
        <v>1002</v>
      </c>
      <c r="G2823" s="1" t="s">
        <v>1003</v>
      </c>
      <c r="H2823" s="1" t="s">
        <v>1021</v>
      </c>
      <c r="I2823" s="1" t="s">
        <v>3154</v>
      </c>
      <c r="J2823" s="1" t="s">
        <v>70</v>
      </c>
      <c r="K2823" s="3">
        <v>14.41</v>
      </c>
      <c r="L2823">
        <v>3</v>
      </c>
      <c r="M2823" s="3">
        <v>43.23</v>
      </c>
      <c r="N2823" s="1" t="s">
        <v>21</v>
      </c>
      <c r="O2823" s="1" t="s">
        <v>44</v>
      </c>
    </row>
    <row r="2824" spans="1:15" x14ac:dyDescent="0.3">
      <c r="A2824" s="1" t="s">
        <v>6547</v>
      </c>
      <c r="B2824" s="2">
        <v>45187</v>
      </c>
      <c r="C2824" s="1" t="s">
        <v>6667</v>
      </c>
      <c r="D2824" s="1" t="s">
        <v>60</v>
      </c>
      <c r="E2824">
        <v>2023</v>
      </c>
      <c r="F2824" s="1" t="s">
        <v>326</v>
      </c>
      <c r="G2824" s="1" t="s">
        <v>1851</v>
      </c>
      <c r="H2824" s="1" t="s">
        <v>623</v>
      </c>
      <c r="I2824" s="1" t="s">
        <v>2232</v>
      </c>
      <c r="J2824" s="1" t="s">
        <v>70</v>
      </c>
      <c r="K2824" s="3">
        <v>13.03</v>
      </c>
      <c r="L2824">
        <v>5</v>
      </c>
      <c r="M2824" s="3">
        <v>65.150000000000006</v>
      </c>
      <c r="N2824" s="1" t="s">
        <v>29</v>
      </c>
      <c r="O2824" s="1" t="s">
        <v>37</v>
      </c>
    </row>
    <row r="2825" spans="1:15" x14ac:dyDescent="0.3">
      <c r="A2825" s="1" t="s">
        <v>6548</v>
      </c>
      <c r="B2825" s="2">
        <v>45306</v>
      </c>
      <c r="C2825" s="1" t="s">
        <v>6667</v>
      </c>
      <c r="D2825" s="1" t="s">
        <v>210</v>
      </c>
      <c r="E2825">
        <v>2024</v>
      </c>
      <c r="F2825" s="1" t="s">
        <v>2828</v>
      </c>
      <c r="G2825" s="1" t="s">
        <v>6147</v>
      </c>
      <c r="H2825" s="1" t="s">
        <v>3505</v>
      </c>
      <c r="I2825" s="1" t="s">
        <v>3862</v>
      </c>
      <c r="J2825" s="1" t="s">
        <v>20</v>
      </c>
      <c r="K2825" s="3">
        <v>6.21</v>
      </c>
      <c r="L2825">
        <v>2</v>
      </c>
      <c r="M2825" s="3">
        <v>12.42</v>
      </c>
      <c r="N2825" s="1" t="s">
        <v>6669</v>
      </c>
      <c r="O2825" s="1" t="s">
        <v>22</v>
      </c>
    </row>
    <row r="2826" spans="1:15" x14ac:dyDescent="0.3">
      <c r="A2826" s="1" t="s">
        <v>6549</v>
      </c>
      <c r="B2826" s="2">
        <v>45614</v>
      </c>
      <c r="C2826" s="1" t="s">
        <v>6667</v>
      </c>
      <c r="D2826" s="1" t="s">
        <v>54</v>
      </c>
      <c r="E2826">
        <v>2024</v>
      </c>
      <c r="F2826" s="1" t="s">
        <v>616</v>
      </c>
      <c r="G2826" s="1" t="s">
        <v>617</v>
      </c>
      <c r="H2826" s="1" t="s">
        <v>389</v>
      </c>
      <c r="I2826" s="1" t="s">
        <v>390</v>
      </c>
      <c r="J2826" s="1" t="s">
        <v>70</v>
      </c>
      <c r="K2826" s="3">
        <v>37.61</v>
      </c>
      <c r="L2826">
        <v>2</v>
      </c>
      <c r="M2826" s="3">
        <v>75.22</v>
      </c>
      <c r="N2826" s="1" t="s">
        <v>21</v>
      </c>
      <c r="O2826" s="1" t="s">
        <v>193</v>
      </c>
    </row>
    <row r="2827" spans="1:15" x14ac:dyDescent="0.3">
      <c r="A2827" s="1" t="s">
        <v>6550</v>
      </c>
      <c r="B2827" s="2">
        <v>45020</v>
      </c>
      <c r="C2827" s="1" t="s">
        <v>6671</v>
      </c>
      <c r="D2827" s="1" t="s">
        <v>82</v>
      </c>
      <c r="E2827">
        <v>2023</v>
      </c>
      <c r="F2827" s="1" t="s">
        <v>1192</v>
      </c>
      <c r="G2827" s="1" t="s">
        <v>1193</v>
      </c>
      <c r="H2827" s="1" t="s">
        <v>4355</v>
      </c>
      <c r="I2827" s="1" t="s">
        <v>4356</v>
      </c>
      <c r="J2827" s="1" t="s">
        <v>20</v>
      </c>
      <c r="K2827" s="3">
        <v>29.78</v>
      </c>
      <c r="L2827">
        <v>3</v>
      </c>
      <c r="M2827" s="3">
        <v>89.34</v>
      </c>
      <c r="N2827" s="1" t="s">
        <v>6669</v>
      </c>
      <c r="O2827" s="1" t="s">
        <v>22</v>
      </c>
    </row>
    <row r="2828" spans="1:15" x14ac:dyDescent="0.3">
      <c r="A2828" s="1" t="s">
        <v>6551</v>
      </c>
      <c r="B2828" s="2">
        <v>45490</v>
      </c>
      <c r="C2828" s="1" t="s">
        <v>6670</v>
      </c>
      <c r="D2828" s="1" t="s">
        <v>32</v>
      </c>
      <c r="E2828">
        <v>2024</v>
      </c>
      <c r="F2828" s="1" t="s">
        <v>742</v>
      </c>
      <c r="G2828" s="1" t="s">
        <v>743</v>
      </c>
      <c r="H2828" s="1" t="s">
        <v>2627</v>
      </c>
      <c r="I2828" s="1" t="s">
        <v>2628</v>
      </c>
      <c r="J2828" s="1" t="s">
        <v>70</v>
      </c>
      <c r="K2828" s="3">
        <v>28.73</v>
      </c>
      <c r="L2828">
        <v>2</v>
      </c>
      <c r="M2828" s="3">
        <v>57.46</v>
      </c>
      <c r="N2828" s="1" t="s">
        <v>88</v>
      </c>
      <c r="O2828" s="1" t="s">
        <v>193</v>
      </c>
    </row>
    <row r="2829" spans="1:15" x14ac:dyDescent="0.3">
      <c r="A2829" s="1" t="s">
        <v>6552</v>
      </c>
      <c r="B2829" s="2">
        <v>44814</v>
      </c>
      <c r="C2829" s="1" t="s">
        <v>6673</v>
      </c>
      <c r="D2829" s="1" t="s">
        <v>60</v>
      </c>
      <c r="E2829">
        <v>2022</v>
      </c>
      <c r="F2829" s="1" t="s">
        <v>1203</v>
      </c>
      <c r="G2829" s="1" t="s">
        <v>3651</v>
      </c>
      <c r="H2829" s="1" t="s">
        <v>197</v>
      </c>
      <c r="I2829" s="1" t="s">
        <v>198</v>
      </c>
      <c r="J2829" s="1" t="s">
        <v>20</v>
      </c>
      <c r="K2829" s="3">
        <v>7.67</v>
      </c>
      <c r="L2829">
        <v>1</v>
      </c>
      <c r="M2829" s="3">
        <v>7.67</v>
      </c>
      <c r="N2829" s="1" t="s">
        <v>6669</v>
      </c>
      <c r="O2829" s="1" t="s">
        <v>95</v>
      </c>
    </row>
    <row r="2830" spans="1:15" x14ac:dyDescent="0.3">
      <c r="A2830" s="1" t="s">
        <v>6553</v>
      </c>
      <c r="B2830" s="2">
        <v>45267</v>
      </c>
      <c r="C2830" s="1" t="s">
        <v>6672</v>
      </c>
      <c r="D2830" s="1" t="s">
        <v>107</v>
      </c>
      <c r="E2830">
        <v>2023</v>
      </c>
      <c r="F2830" s="1" t="s">
        <v>1388</v>
      </c>
      <c r="G2830" s="1" t="s">
        <v>1389</v>
      </c>
      <c r="H2830" s="1" t="s">
        <v>5606</v>
      </c>
      <c r="I2830" s="1" t="s">
        <v>5607</v>
      </c>
      <c r="J2830" s="1" t="s">
        <v>70</v>
      </c>
      <c r="K2830" s="3">
        <v>44.06</v>
      </c>
      <c r="L2830">
        <v>1</v>
      </c>
      <c r="M2830" s="3">
        <v>44.06</v>
      </c>
      <c r="N2830" s="1" t="s">
        <v>6669</v>
      </c>
      <c r="O2830" s="1" t="s">
        <v>95</v>
      </c>
    </row>
    <row r="2831" spans="1:15" x14ac:dyDescent="0.3">
      <c r="A2831" s="1" t="s">
        <v>6554</v>
      </c>
      <c r="B2831" s="2">
        <v>45084</v>
      </c>
      <c r="C2831" s="1" t="s">
        <v>6670</v>
      </c>
      <c r="D2831" s="1" t="s">
        <v>24</v>
      </c>
      <c r="E2831">
        <v>2023</v>
      </c>
      <c r="F2831" s="1" t="s">
        <v>5383</v>
      </c>
      <c r="G2831" s="1" t="s">
        <v>5384</v>
      </c>
      <c r="H2831" s="1" t="s">
        <v>540</v>
      </c>
      <c r="I2831" s="1" t="s">
        <v>541</v>
      </c>
      <c r="J2831" s="1" t="s">
        <v>20</v>
      </c>
      <c r="K2831" s="3">
        <v>29.22</v>
      </c>
      <c r="L2831">
        <v>4</v>
      </c>
      <c r="M2831" s="3">
        <v>116.88</v>
      </c>
      <c r="N2831" s="1" t="s">
        <v>21</v>
      </c>
      <c r="O2831" s="1" t="s">
        <v>37</v>
      </c>
    </row>
    <row r="2832" spans="1:15" x14ac:dyDescent="0.3">
      <c r="A2832" s="1" t="s">
        <v>6555</v>
      </c>
      <c r="B2832" s="2">
        <v>44968</v>
      </c>
      <c r="C2832" s="1" t="s">
        <v>6673</v>
      </c>
      <c r="D2832" s="1" t="s">
        <v>39</v>
      </c>
      <c r="E2832">
        <v>2023</v>
      </c>
      <c r="F2832" s="1" t="s">
        <v>930</v>
      </c>
      <c r="G2832" s="1" t="s">
        <v>931</v>
      </c>
      <c r="H2832" s="1" t="s">
        <v>663</v>
      </c>
      <c r="I2832" s="1" t="s">
        <v>2315</v>
      </c>
      <c r="J2832" s="1" t="s">
        <v>70</v>
      </c>
      <c r="K2832" s="3">
        <v>9.2799999999999994</v>
      </c>
      <c r="L2832">
        <v>5</v>
      </c>
      <c r="M2832" s="3">
        <v>46.4</v>
      </c>
      <c r="N2832" s="1" t="s">
        <v>21</v>
      </c>
      <c r="O2832" s="1" t="s">
        <v>80</v>
      </c>
    </row>
    <row r="2833" spans="1:15" x14ac:dyDescent="0.3">
      <c r="A2833" s="1" t="s">
        <v>6556</v>
      </c>
      <c r="B2833" s="2">
        <v>44943</v>
      </c>
      <c r="C2833" s="1" t="s">
        <v>6671</v>
      </c>
      <c r="D2833" s="1" t="s">
        <v>210</v>
      </c>
      <c r="E2833">
        <v>2023</v>
      </c>
      <c r="F2833" s="1" t="s">
        <v>5089</v>
      </c>
      <c r="G2833" s="1" t="s">
        <v>5660</v>
      </c>
      <c r="H2833" s="1" t="s">
        <v>2359</v>
      </c>
      <c r="I2833" s="1" t="s">
        <v>2408</v>
      </c>
      <c r="J2833" s="1" t="s">
        <v>51</v>
      </c>
      <c r="K2833" s="3">
        <v>19.690000000000001</v>
      </c>
      <c r="L2833">
        <v>2</v>
      </c>
      <c r="M2833" s="3">
        <v>39.380000000000003</v>
      </c>
      <c r="N2833" s="1" t="s">
        <v>6669</v>
      </c>
      <c r="O2833" s="1" t="s">
        <v>37</v>
      </c>
    </row>
    <row r="2834" spans="1:15" x14ac:dyDescent="0.3">
      <c r="A2834" s="1" t="s">
        <v>6557</v>
      </c>
      <c r="B2834" s="2">
        <v>44896</v>
      </c>
      <c r="C2834" s="1" t="s">
        <v>6672</v>
      </c>
      <c r="D2834" s="1" t="s">
        <v>107</v>
      </c>
      <c r="E2834">
        <v>2022</v>
      </c>
      <c r="F2834" s="1" t="s">
        <v>552</v>
      </c>
      <c r="G2834" s="1" t="s">
        <v>5360</v>
      </c>
      <c r="H2834" s="1" t="s">
        <v>1301</v>
      </c>
      <c r="I2834" s="1" t="s">
        <v>1458</v>
      </c>
      <c r="J2834" s="1" t="s">
        <v>20</v>
      </c>
      <c r="K2834" s="3">
        <v>21.62</v>
      </c>
      <c r="L2834">
        <v>5</v>
      </c>
      <c r="M2834" s="3">
        <v>108.1</v>
      </c>
      <c r="N2834" s="1" t="s">
        <v>6669</v>
      </c>
      <c r="O2834" s="1" t="s">
        <v>95</v>
      </c>
    </row>
    <row r="2835" spans="1:15" x14ac:dyDescent="0.3">
      <c r="A2835" s="1" t="s">
        <v>6558</v>
      </c>
      <c r="B2835" s="2">
        <v>45880</v>
      </c>
      <c r="C2835" s="1" t="s">
        <v>6667</v>
      </c>
      <c r="D2835" s="1" t="s">
        <v>90</v>
      </c>
      <c r="E2835">
        <v>2025</v>
      </c>
      <c r="F2835" s="1" t="s">
        <v>1040</v>
      </c>
      <c r="G2835" s="1" t="s">
        <v>3571</v>
      </c>
      <c r="H2835" s="1" t="s">
        <v>2133</v>
      </c>
      <c r="I2835" s="1" t="s">
        <v>2134</v>
      </c>
      <c r="J2835" s="1" t="s">
        <v>87</v>
      </c>
      <c r="K2835" s="3">
        <v>36.31</v>
      </c>
      <c r="L2835">
        <v>1</v>
      </c>
      <c r="M2835" s="3">
        <v>36.31</v>
      </c>
      <c r="N2835" s="1" t="s">
        <v>21</v>
      </c>
      <c r="O2835" s="1" t="s">
        <v>80</v>
      </c>
    </row>
    <row r="2836" spans="1:15" x14ac:dyDescent="0.3">
      <c r="A2836" s="1" t="s">
        <v>6559</v>
      </c>
      <c r="B2836" s="2">
        <v>45237</v>
      </c>
      <c r="C2836" s="1" t="s">
        <v>6671</v>
      </c>
      <c r="D2836" s="1" t="s">
        <v>54</v>
      </c>
      <c r="E2836">
        <v>2023</v>
      </c>
      <c r="F2836" s="1" t="s">
        <v>2644</v>
      </c>
      <c r="G2836" s="1" t="s">
        <v>2645</v>
      </c>
      <c r="H2836" s="1" t="s">
        <v>2290</v>
      </c>
      <c r="I2836" s="1" t="s">
        <v>4985</v>
      </c>
      <c r="J2836" s="1" t="s">
        <v>20</v>
      </c>
      <c r="K2836" s="3">
        <v>43.78</v>
      </c>
      <c r="L2836">
        <v>3</v>
      </c>
      <c r="M2836" s="3">
        <v>131.34</v>
      </c>
      <c r="N2836" s="1" t="s">
        <v>88</v>
      </c>
      <c r="O2836" s="1" t="s">
        <v>193</v>
      </c>
    </row>
    <row r="2837" spans="1:15" x14ac:dyDescent="0.3">
      <c r="A2837" s="1" t="s">
        <v>6560</v>
      </c>
      <c r="B2837" s="2">
        <v>45624</v>
      </c>
      <c r="C2837" s="1" t="s">
        <v>6672</v>
      </c>
      <c r="D2837" s="1" t="s">
        <v>54</v>
      </c>
      <c r="E2837">
        <v>2024</v>
      </c>
      <c r="F2837" s="1" t="s">
        <v>216</v>
      </c>
      <c r="G2837" s="1" t="s">
        <v>3201</v>
      </c>
      <c r="H2837" s="1" t="s">
        <v>430</v>
      </c>
      <c r="I2837" s="1" t="s">
        <v>431</v>
      </c>
      <c r="J2837" s="1" t="s">
        <v>20</v>
      </c>
      <c r="K2837" s="3">
        <v>33.29</v>
      </c>
      <c r="L2837">
        <v>3</v>
      </c>
      <c r="M2837" s="3">
        <v>99.87</v>
      </c>
      <c r="N2837" s="1" t="s">
        <v>6669</v>
      </c>
      <c r="O2837" s="1" t="s">
        <v>30</v>
      </c>
    </row>
    <row r="2838" spans="1:15" x14ac:dyDescent="0.3">
      <c r="A2838" s="1" t="s">
        <v>6561</v>
      </c>
      <c r="B2838" s="2">
        <v>44827</v>
      </c>
      <c r="C2838" s="1" t="s">
        <v>6668</v>
      </c>
      <c r="D2838" s="1" t="s">
        <v>60</v>
      </c>
      <c r="E2838">
        <v>2022</v>
      </c>
      <c r="F2838" s="1" t="s">
        <v>235</v>
      </c>
      <c r="G2838" s="1" t="s">
        <v>877</v>
      </c>
      <c r="H2838" s="1" t="s">
        <v>3565</v>
      </c>
      <c r="I2838" s="1" t="s">
        <v>3566</v>
      </c>
      <c r="J2838" s="1" t="s">
        <v>70</v>
      </c>
      <c r="K2838" s="3">
        <v>25.81</v>
      </c>
      <c r="L2838">
        <v>4</v>
      </c>
      <c r="M2838" s="3">
        <v>103.24</v>
      </c>
      <c r="N2838" s="1" t="s">
        <v>6669</v>
      </c>
      <c r="O2838" s="1" t="s">
        <v>37</v>
      </c>
    </row>
    <row r="2839" spans="1:15" x14ac:dyDescent="0.3">
      <c r="A2839" s="1" t="s">
        <v>6562</v>
      </c>
      <c r="B2839" s="2">
        <v>44838</v>
      </c>
      <c r="C2839" s="1" t="s">
        <v>6671</v>
      </c>
      <c r="D2839" s="1" t="s">
        <v>133</v>
      </c>
      <c r="E2839">
        <v>2022</v>
      </c>
      <c r="F2839" s="1" t="s">
        <v>2149</v>
      </c>
      <c r="G2839" s="1" t="s">
        <v>2444</v>
      </c>
      <c r="H2839" s="1" t="s">
        <v>1530</v>
      </c>
      <c r="I2839" s="1" t="s">
        <v>3608</v>
      </c>
      <c r="J2839" s="1" t="s">
        <v>70</v>
      </c>
      <c r="K2839" s="3">
        <v>37.6</v>
      </c>
      <c r="L2839">
        <v>3</v>
      </c>
      <c r="M2839" s="3">
        <v>112.8</v>
      </c>
      <c r="N2839" s="1" t="s">
        <v>21</v>
      </c>
      <c r="O2839" s="1" t="s">
        <v>30</v>
      </c>
    </row>
    <row r="2840" spans="1:15" x14ac:dyDescent="0.3">
      <c r="A2840" s="1" t="s">
        <v>6563</v>
      </c>
      <c r="B2840" s="2">
        <v>45455</v>
      </c>
      <c r="C2840" s="1" t="s">
        <v>6670</v>
      </c>
      <c r="D2840" s="1" t="s">
        <v>24</v>
      </c>
      <c r="E2840">
        <v>2024</v>
      </c>
      <c r="F2840" s="1" t="s">
        <v>4032</v>
      </c>
      <c r="G2840" s="1" t="s">
        <v>4033</v>
      </c>
      <c r="H2840" s="1" t="s">
        <v>747</v>
      </c>
      <c r="I2840" s="1" t="s">
        <v>748</v>
      </c>
      <c r="J2840" s="1" t="s">
        <v>70</v>
      </c>
      <c r="K2840" s="3">
        <v>12.53</v>
      </c>
      <c r="L2840">
        <v>2</v>
      </c>
      <c r="M2840" s="3">
        <v>25.06</v>
      </c>
      <c r="N2840" s="1" t="s">
        <v>29</v>
      </c>
      <c r="O2840" s="1" t="s">
        <v>193</v>
      </c>
    </row>
    <row r="2841" spans="1:15" x14ac:dyDescent="0.3">
      <c r="A2841" s="1" t="s">
        <v>6564</v>
      </c>
      <c r="B2841" s="2">
        <v>45543</v>
      </c>
      <c r="C2841" s="1" t="s">
        <v>6666</v>
      </c>
      <c r="D2841" s="1" t="s">
        <v>60</v>
      </c>
      <c r="E2841">
        <v>2024</v>
      </c>
      <c r="F2841" s="1" t="s">
        <v>179</v>
      </c>
      <c r="G2841" s="1" t="s">
        <v>180</v>
      </c>
      <c r="H2841" s="1" t="s">
        <v>2246</v>
      </c>
      <c r="I2841" s="1" t="s">
        <v>5791</v>
      </c>
      <c r="J2841" s="1" t="s">
        <v>70</v>
      </c>
      <c r="K2841" s="3">
        <v>16.440000000000001</v>
      </c>
      <c r="L2841">
        <v>2</v>
      </c>
      <c r="M2841" s="3">
        <v>32.880000000000003</v>
      </c>
      <c r="N2841" s="1" t="s">
        <v>29</v>
      </c>
      <c r="O2841" s="1" t="s">
        <v>37</v>
      </c>
    </row>
    <row r="2842" spans="1:15" x14ac:dyDescent="0.3">
      <c r="A2842" s="1" t="s">
        <v>6565</v>
      </c>
      <c r="B2842" s="2">
        <v>44934</v>
      </c>
      <c r="C2842" s="1" t="s">
        <v>6666</v>
      </c>
      <c r="D2842" s="1" t="s">
        <v>210</v>
      </c>
      <c r="E2842">
        <v>2023</v>
      </c>
      <c r="F2842" s="1" t="s">
        <v>1897</v>
      </c>
      <c r="G2842" s="1" t="s">
        <v>1898</v>
      </c>
      <c r="H2842" s="1" t="s">
        <v>1130</v>
      </c>
      <c r="I2842" s="1" t="s">
        <v>5128</v>
      </c>
      <c r="J2842" s="1" t="s">
        <v>51</v>
      </c>
      <c r="K2842" s="3">
        <v>23.35</v>
      </c>
      <c r="L2842">
        <v>4</v>
      </c>
      <c r="M2842" s="3">
        <v>93.4</v>
      </c>
      <c r="N2842" s="1" t="s">
        <v>21</v>
      </c>
      <c r="O2842" s="1" t="s">
        <v>193</v>
      </c>
    </row>
    <row r="2843" spans="1:15" x14ac:dyDescent="0.3">
      <c r="A2843" s="1" t="s">
        <v>6566</v>
      </c>
      <c r="B2843" s="2">
        <v>45302</v>
      </c>
      <c r="C2843" s="1" t="s">
        <v>6672</v>
      </c>
      <c r="D2843" s="1" t="s">
        <v>210</v>
      </c>
      <c r="E2843">
        <v>2024</v>
      </c>
      <c r="F2843" s="1" t="s">
        <v>438</v>
      </c>
      <c r="G2843" s="1" t="s">
        <v>1790</v>
      </c>
      <c r="H2843" s="1" t="s">
        <v>252</v>
      </c>
      <c r="I2843" s="1" t="s">
        <v>253</v>
      </c>
      <c r="J2843" s="1" t="s">
        <v>70</v>
      </c>
      <c r="K2843" s="3">
        <v>31.18</v>
      </c>
      <c r="L2843">
        <v>5</v>
      </c>
      <c r="M2843" s="3">
        <v>155.9</v>
      </c>
      <c r="N2843" s="1" t="s">
        <v>6669</v>
      </c>
      <c r="O2843" s="1" t="s">
        <v>44</v>
      </c>
    </row>
    <row r="2844" spans="1:15" x14ac:dyDescent="0.3">
      <c r="A2844" s="1" t="s">
        <v>6567</v>
      </c>
      <c r="B2844" s="2">
        <v>45699</v>
      </c>
      <c r="C2844" s="1" t="s">
        <v>6671</v>
      </c>
      <c r="D2844" s="1" t="s">
        <v>39</v>
      </c>
      <c r="E2844">
        <v>2025</v>
      </c>
      <c r="F2844" s="1" t="s">
        <v>1176</v>
      </c>
      <c r="G2844" s="1" t="s">
        <v>1177</v>
      </c>
      <c r="H2844" s="1" t="s">
        <v>4233</v>
      </c>
      <c r="I2844" s="1" t="s">
        <v>4234</v>
      </c>
      <c r="J2844" s="1" t="s">
        <v>70</v>
      </c>
      <c r="K2844" s="3">
        <v>22.44</v>
      </c>
      <c r="L2844">
        <v>3</v>
      </c>
      <c r="M2844" s="3">
        <v>67.319999999999993</v>
      </c>
      <c r="N2844" s="1" t="s">
        <v>21</v>
      </c>
      <c r="O2844" s="1" t="s">
        <v>37</v>
      </c>
    </row>
    <row r="2845" spans="1:15" x14ac:dyDescent="0.3">
      <c r="A2845" s="1" t="s">
        <v>6568</v>
      </c>
      <c r="B2845" s="2">
        <v>45626</v>
      </c>
      <c r="C2845" s="1" t="s">
        <v>6673</v>
      </c>
      <c r="D2845" s="1" t="s">
        <v>54</v>
      </c>
      <c r="E2845">
        <v>2024</v>
      </c>
      <c r="F2845" s="1" t="s">
        <v>2089</v>
      </c>
      <c r="G2845" s="1" t="s">
        <v>2649</v>
      </c>
      <c r="H2845" s="1" t="s">
        <v>6387</v>
      </c>
      <c r="I2845" s="1" t="s">
        <v>6388</v>
      </c>
      <c r="J2845" s="1" t="s">
        <v>20</v>
      </c>
      <c r="K2845" s="3">
        <v>56.66</v>
      </c>
      <c r="L2845">
        <v>1</v>
      </c>
      <c r="M2845" s="3">
        <v>56.66</v>
      </c>
      <c r="N2845" s="1" t="s">
        <v>21</v>
      </c>
      <c r="O2845" s="1" t="s">
        <v>95</v>
      </c>
    </row>
    <row r="2846" spans="1:15" x14ac:dyDescent="0.3">
      <c r="A2846" s="1" t="s">
        <v>6569</v>
      </c>
      <c r="B2846" s="2">
        <v>45540</v>
      </c>
      <c r="C2846" s="1" t="s">
        <v>6672</v>
      </c>
      <c r="D2846" s="1" t="s">
        <v>60</v>
      </c>
      <c r="E2846">
        <v>2024</v>
      </c>
      <c r="F2846" s="1" t="s">
        <v>802</v>
      </c>
      <c r="G2846" s="1" t="s">
        <v>803</v>
      </c>
      <c r="H2846" s="1" t="s">
        <v>6570</v>
      </c>
      <c r="I2846" s="1" t="s">
        <v>6571</v>
      </c>
      <c r="J2846" s="1" t="s">
        <v>20</v>
      </c>
      <c r="K2846" s="3">
        <v>12.43</v>
      </c>
      <c r="L2846">
        <v>4</v>
      </c>
      <c r="M2846" s="3">
        <v>49.72</v>
      </c>
      <c r="N2846" s="1" t="s">
        <v>6669</v>
      </c>
      <c r="O2846" s="1" t="s">
        <v>44</v>
      </c>
    </row>
    <row r="2847" spans="1:15" x14ac:dyDescent="0.3">
      <c r="A2847" s="1" t="s">
        <v>6572</v>
      </c>
      <c r="B2847" s="2">
        <v>45059</v>
      </c>
      <c r="C2847" s="1" t="s">
        <v>6673</v>
      </c>
      <c r="D2847" s="1" t="s">
        <v>46</v>
      </c>
      <c r="E2847">
        <v>2023</v>
      </c>
      <c r="F2847" s="1" t="s">
        <v>686</v>
      </c>
      <c r="G2847" s="1" t="s">
        <v>1696</v>
      </c>
      <c r="H2847" s="1" t="s">
        <v>1479</v>
      </c>
      <c r="I2847" s="1" t="s">
        <v>5947</v>
      </c>
      <c r="J2847" s="1" t="s">
        <v>87</v>
      </c>
      <c r="K2847" s="3">
        <v>12.65</v>
      </c>
      <c r="L2847">
        <v>5</v>
      </c>
      <c r="M2847" s="3">
        <v>63.25</v>
      </c>
      <c r="N2847" s="1" t="s">
        <v>21</v>
      </c>
      <c r="O2847" s="1" t="s">
        <v>80</v>
      </c>
    </row>
    <row r="2848" spans="1:15" x14ac:dyDescent="0.3">
      <c r="A2848" s="1" t="s">
        <v>6573</v>
      </c>
      <c r="B2848" s="2">
        <v>45392</v>
      </c>
      <c r="C2848" s="1" t="s">
        <v>6670</v>
      </c>
      <c r="D2848" s="1" t="s">
        <v>82</v>
      </c>
      <c r="E2848">
        <v>2024</v>
      </c>
      <c r="F2848" s="1" t="s">
        <v>1511</v>
      </c>
      <c r="G2848" s="1" t="s">
        <v>1512</v>
      </c>
      <c r="H2848" s="1" t="s">
        <v>292</v>
      </c>
      <c r="I2848" s="1" t="s">
        <v>293</v>
      </c>
      <c r="J2848" s="1" t="s">
        <v>20</v>
      </c>
      <c r="K2848" s="3">
        <v>11.49</v>
      </c>
      <c r="L2848">
        <v>1</v>
      </c>
      <c r="M2848" s="3">
        <v>11.49</v>
      </c>
      <c r="N2848" s="1" t="s">
        <v>29</v>
      </c>
      <c r="O2848" s="1" t="s">
        <v>37</v>
      </c>
    </row>
    <row r="2849" spans="1:15" x14ac:dyDescent="0.3">
      <c r="A2849" s="1" t="s">
        <v>6574</v>
      </c>
      <c r="B2849" s="2">
        <v>45189</v>
      </c>
      <c r="C2849" s="1" t="s">
        <v>6670</v>
      </c>
      <c r="D2849" s="1" t="s">
        <v>60</v>
      </c>
      <c r="E2849">
        <v>2023</v>
      </c>
      <c r="F2849" s="1" t="s">
        <v>611</v>
      </c>
      <c r="G2849" s="1" t="s">
        <v>6575</v>
      </c>
      <c r="H2849" s="1" t="s">
        <v>3638</v>
      </c>
      <c r="I2849" s="1" t="s">
        <v>6576</v>
      </c>
      <c r="J2849" s="1" t="s">
        <v>70</v>
      </c>
      <c r="K2849" s="3">
        <v>33.81</v>
      </c>
      <c r="L2849">
        <v>1</v>
      </c>
      <c r="M2849" s="3">
        <v>33.81</v>
      </c>
      <c r="N2849" s="1" t="s">
        <v>6669</v>
      </c>
      <c r="O2849" s="1" t="s">
        <v>22</v>
      </c>
    </row>
    <row r="2850" spans="1:15" x14ac:dyDescent="0.3">
      <c r="A2850" s="1" t="s">
        <v>6577</v>
      </c>
      <c r="B2850" s="2">
        <v>45882</v>
      </c>
      <c r="C2850" s="1" t="s">
        <v>6670</v>
      </c>
      <c r="D2850" s="1" t="s">
        <v>90</v>
      </c>
      <c r="E2850">
        <v>2025</v>
      </c>
      <c r="F2850" s="1" t="s">
        <v>765</v>
      </c>
      <c r="G2850" s="1" t="s">
        <v>5258</v>
      </c>
      <c r="H2850" s="1" t="s">
        <v>2690</v>
      </c>
      <c r="I2850" s="1" t="s">
        <v>2691</v>
      </c>
      <c r="J2850" s="1" t="s">
        <v>70</v>
      </c>
      <c r="K2850" s="3">
        <v>37.68</v>
      </c>
      <c r="L2850">
        <v>1</v>
      </c>
      <c r="M2850" s="3">
        <v>37.68</v>
      </c>
      <c r="N2850" s="1" t="s">
        <v>21</v>
      </c>
      <c r="O2850" s="1" t="s">
        <v>37</v>
      </c>
    </row>
    <row r="2851" spans="1:15" x14ac:dyDescent="0.3">
      <c r="A2851" s="1" t="s">
        <v>6578</v>
      </c>
      <c r="B2851" s="2">
        <v>45079</v>
      </c>
      <c r="C2851" s="1" t="s">
        <v>6668</v>
      </c>
      <c r="D2851" s="1" t="s">
        <v>24</v>
      </c>
      <c r="E2851">
        <v>2023</v>
      </c>
      <c r="F2851" s="1" t="s">
        <v>1751</v>
      </c>
      <c r="G2851" s="1" t="s">
        <v>1752</v>
      </c>
      <c r="H2851" s="1" t="s">
        <v>5735</v>
      </c>
      <c r="I2851" s="1" t="s">
        <v>5846</v>
      </c>
      <c r="J2851" s="1" t="s">
        <v>20</v>
      </c>
      <c r="K2851" s="3">
        <v>32.18</v>
      </c>
      <c r="L2851">
        <v>4</v>
      </c>
      <c r="M2851" s="3">
        <v>128.72</v>
      </c>
      <c r="N2851" s="1" t="s">
        <v>21</v>
      </c>
      <c r="O2851" s="1" t="s">
        <v>193</v>
      </c>
    </row>
    <row r="2852" spans="1:15" x14ac:dyDescent="0.3">
      <c r="A2852" s="1" t="s">
        <v>6579</v>
      </c>
      <c r="B2852" s="2">
        <v>45193</v>
      </c>
      <c r="C2852" s="1" t="s">
        <v>6666</v>
      </c>
      <c r="D2852" s="1" t="s">
        <v>60</v>
      </c>
      <c r="E2852">
        <v>2023</v>
      </c>
      <c r="F2852" s="1" t="s">
        <v>2017</v>
      </c>
      <c r="G2852" s="1" t="s">
        <v>4654</v>
      </c>
      <c r="H2852" s="1" t="s">
        <v>1140</v>
      </c>
      <c r="I2852" s="1" t="s">
        <v>3193</v>
      </c>
      <c r="J2852" s="1" t="s">
        <v>51</v>
      </c>
      <c r="K2852" s="3">
        <v>46.44</v>
      </c>
      <c r="L2852">
        <v>3</v>
      </c>
      <c r="M2852" s="3">
        <v>139.32</v>
      </c>
      <c r="N2852" s="1" t="s">
        <v>29</v>
      </c>
      <c r="O2852" s="1" t="s">
        <v>52</v>
      </c>
    </row>
    <row r="2853" spans="1:15" x14ac:dyDescent="0.3">
      <c r="A2853" s="1" t="s">
        <v>6580</v>
      </c>
      <c r="B2853" s="2">
        <v>45481</v>
      </c>
      <c r="C2853" s="1" t="s">
        <v>6667</v>
      </c>
      <c r="D2853" s="1" t="s">
        <v>32</v>
      </c>
      <c r="E2853">
        <v>2024</v>
      </c>
      <c r="F2853" s="1" t="s">
        <v>671</v>
      </c>
      <c r="G2853" s="1" t="s">
        <v>672</v>
      </c>
      <c r="H2853" s="1" t="s">
        <v>5603</v>
      </c>
      <c r="I2853" s="1" t="s">
        <v>5604</v>
      </c>
      <c r="J2853" s="1" t="s">
        <v>70</v>
      </c>
      <c r="K2853" s="3">
        <v>19.89</v>
      </c>
      <c r="L2853">
        <v>5</v>
      </c>
      <c r="M2853" s="3">
        <v>99.45</v>
      </c>
      <c r="N2853" s="1" t="s">
        <v>21</v>
      </c>
      <c r="O2853" s="1" t="s">
        <v>193</v>
      </c>
    </row>
    <row r="2854" spans="1:15" x14ac:dyDescent="0.3">
      <c r="A2854" s="1" t="s">
        <v>6581</v>
      </c>
      <c r="B2854" s="2">
        <v>45243</v>
      </c>
      <c r="C2854" s="1" t="s">
        <v>6667</v>
      </c>
      <c r="D2854" s="1" t="s">
        <v>54</v>
      </c>
      <c r="E2854">
        <v>2023</v>
      </c>
      <c r="F2854" s="1" t="s">
        <v>2266</v>
      </c>
      <c r="G2854" s="1" t="s">
        <v>2267</v>
      </c>
      <c r="H2854" s="1" t="s">
        <v>2844</v>
      </c>
      <c r="I2854" s="1" t="s">
        <v>2845</v>
      </c>
      <c r="J2854" s="1" t="s">
        <v>51</v>
      </c>
      <c r="K2854" s="3">
        <v>40.380000000000003</v>
      </c>
      <c r="L2854">
        <v>5</v>
      </c>
      <c r="M2854" s="3">
        <v>201.9</v>
      </c>
      <c r="N2854" s="1" t="s">
        <v>21</v>
      </c>
      <c r="O2854" s="1" t="s">
        <v>22</v>
      </c>
    </row>
    <row r="2855" spans="1:15" x14ac:dyDescent="0.3">
      <c r="A2855" s="1" t="s">
        <v>6582</v>
      </c>
      <c r="B2855" s="2">
        <v>45730</v>
      </c>
      <c r="C2855" s="1" t="s">
        <v>6668</v>
      </c>
      <c r="D2855" s="1" t="s">
        <v>15</v>
      </c>
      <c r="E2855">
        <v>2025</v>
      </c>
      <c r="F2855" s="1" t="s">
        <v>1932</v>
      </c>
      <c r="G2855" s="1" t="s">
        <v>2263</v>
      </c>
      <c r="H2855" s="1" t="s">
        <v>613</v>
      </c>
      <c r="I2855" s="1" t="s">
        <v>614</v>
      </c>
      <c r="J2855" s="1" t="s">
        <v>87</v>
      </c>
      <c r="K2855" s="3">
        <v>29.19</v>
      </c>
      <c r="L2855">
        <v>4</v>
      </c>
      <c r="M2855" s="3">
        <v>116.76</v>
      </c>
      <c r="N2855" s="1" t="s">
        <v>6669</v>
      </c>
      <c r="O2855" s="1" t="s">
        <v>22</v>
      </c>
    </row>
    <row r="2856" spans="1:15" x14ac:dyDescent="0.3">
      <c r="A2856" s="1" t="s">
        <v>6583</v>
      </c>
      <c r="B2856" s="2">
        <v>44933</v>
      </c>
      <c r="C2856" s="1" t="s">
        <v>6673</v>
      </c>
      <c r="D2856" s="1" t="s">
        <v>210</v>
      </c>
      <c r="E2856">
        <v>2023</v>
      </c>
      <c r="F2856" s="1" t="s">
        <v>1040</v>
      </c>
      <c r="G2856" s="1" t="s">
        <v>3143</v>
      </c>
      <c r="H2856" s="1" t="s">
        <v>104</v>
      </c>
      <c r="I2856" s="1" t="s">
        <v>6584</v>
      </c>
      <c r="J2856" s="1" t="s">
        <v>87</v>
      </c>
      <c r="K2856" s="3">
        <v>34.19</v>
      </c>
      <c r="L2856">
        <v>5</v>
      </c>
      <c r="M2856" s="3">
        <v>170.95</v>
      </c>
      <c r="N2856" s="1" t="s">
        <v>21</v>
      </c>
      <c r="O2856" s="1" t="s">
        <v>44</v>
      </c>
    </row>
    <row r="2857" spans="1:15" x14ac:dyDescent="0.3">
      <c r="A2857" s="1" t="s">
        <v>6585</v>
      </c>
      <c r="B2857" s="2">
        <v>45535</v>
      </c>
      <c r="C2857" s="1" t="s">
        <v>6673</v>
      </c>
      <c r="D2857" s="1" t="s">
        <v>90</v>
      </c>
      <c r="E2857">
        <v>2024</v>
      </c>
      <c r="F2857" s="1" t="s">
        <v>4929</v>
      </c>
      <c r="G2857" s="1" t="s">
        <v>4930</v>
      </c>
      <c r="H2857" s="1" t="s">
        <v>342</v>
      </c>
      <c r="I2857" s="1" t="s">
        <v>4878</v>
      </c>
      <c r="J2857" s="1" t="s">
        <v>20</v>
      </c>
      <c r="K2857" s="3">
        <v>42.94</v>
      </c>
      <c r="L2857">
        <v>3</v>
      </c>
      <c r="M2857" s="3">
        <v>128.82</v>
      </c>
      <c r="N2857" s="1" t="s">
        <v>6669</v>
      </c>
      <c r="O2857" s="1" t="s">
        <v>193</v>
      </c>
    </row>
    <row r="2858" spans="1:15" x14ac:dyDescent="0.3">
      <c r="A2858" s="1" t="s">
        <v>6586</v>
      </c>
      <c r="B2858" s="2">
        <v>44836</v>
      </c>
      <c r="C2858" s="1" t="s">
        <v>6666</v>
      </c>
      <c r="D2858" s="1" t="s">
        <v>133</v>
      </c>
      <c r="E2858">
        <v>2022</v>
      </c>
      <c r="F2858" s="1" t="s">
        <v>1691</v>
      </c>
      <c r="G2858" s="1" t="s">
        <v>1692</v>
      </c>
      <c r="H2858" s="1" t="s">
        <v>1497</v>
      </c>
      <c r="I2858" s="1" t="s">
        <v>1498</v>
      </c>
      <c r="J2858" s="1" t="s">
        <v>20</v>
      </c>
      <c r="K2858" s="3">
        <v>46.12</v>
      </c>
      <c r="L2858">
        <v>5</v>
      </c>
      <c r="M2858" s="3">
        <v>230.6</v>
      </c>
      <c r="N2858" s="1" t="s">
        <v>6669</v>
      </c>
      <c r="O2858" s="1" t="s">
        <v>37</v>
      </c>
    </row>
    <row r="2859" spans="1:15" x14ac:dyDescent="0.3">
      <c r="A2859" s="1" t="s">
        <v>6587</v>
      </c>
      <c r="B2859" s="2">
        <v>45394</v>
      </c>
      <c r="C2859" s="1" t="s">
        <v>6668</v>
      </c>
      <c r="D2859" s="1" t="s">
        <v>82</v>
      </c>
      <c r="E2859">
        <v>2024</v>
      </c>
      <c r="F2859" s="1" t="s">
        <v>1993</v>
      </c>
      <c r="G2859" s="1" t="s">
        <v>4779</v>
      </c>
      <c r="H2859" s="1" t="s">
        <v>2319</v>
      </c>
      <c r="I2859" s="1" t="s">
        <v>2320</v>
      </c>
      <c r="J2859" s="1" t="s">
        <v>70</v>
      </c>
      <c r="K2859" s="3">
        <v>28.64</v>
      </c>
      <c r="L2859">
        <v>1</v>
      </c>
      <c r="M2859" s="3">
        <v>28.64</v>
      </c>
      <c r="N2859" s="1" t="s">
        <v>21</v>
      </c>
      <c r="O2859" s="1" t="s">
        <v>95</v>
      </c>
    </row>
    <row r="2860" spans="1:15" x14ac:dyDescent="0.3">
      <c r="A2860" s="1" t="s">
        <v>6588</v>
      </c>
      <c r="B2860" s="2">
        <v>45404</v>
      </c>
      <c r="C2860" s="1" t="s">
        <v>6667</v>
      </c>
      <c r="D2860" s="1" t="s">
        <v>82</v>
      </c>
      <c r="E2860">
        <v>2024</v>
      </c>
      <c r="F2860" s="1" t="s">
        <v>3605</v>
      </c>
      <c r="G2860" s="1" t="s">
        <v>3606</v>
      </c>
      <c r="H2860" s="1" t="s">
        <v>1024</v>
      </c>
      <c r="I2860" s="1" t="s">
        <v>1025</v>
      </c>
      <c r="J2860" s="1" t="s">
        <v>20</v>
      </c>
      <c r="K2860" s="3">
        <v>27.85</v>
      </c>
      <c r="L2860">
        <v>4</v>
      </c>
      <c r="M2860" s="3">
        <v>111.4</v>
      </c>
      <c r="N2860" s="1" t="s">
        <v>29</v>
      </c>
      <c r="O2860" s="1" t="s">
        <v>30</v>
      </c>
    </row>
    <row r="2861" spans="1:15" x14ac:dyDescent="0.3">
      <c r="A2861" s="1" t="s">
        <v>6589</v>
      </c>
      <c r="B2861" s="2">
        <v>45102</v>
      </c>
      <c r="C2861" s="1" t="s">
        <v>6666</v>
      </c>
      <c r="D2861" s="1" t="s">
        <v>24</v>
      </c>
      <c r="E2861">
        <v>2023</v>
      </c>
      <c r="F2861" s="1" t="s">
        <v>6590</v>
      </c>
      <c r="G2861" s="1" t="s">
        <v>6591</v>
      </c>
      <c r="H2861" s="1" t="s">
        <v>2438</v>
      </c>
      <c r="I2861" s="1" t="s">
        <v>2439</v>
      </c>
      <c r="J2861" s="1" t="s">
        <v>20</v>
      </c>
      <c r="K2861" s="3">
        <v>10.34</v>
      </c>
      <c r="L2861">
        <v>3</v>
      </c>
      <c r="M2861" s="3">
        <v>31.02</v>
      </c>
      <c r="N2861" s="1" t="s">
        <v>88</v>
      </c>
      <c r="O2861" s="1" t="s">
        <v>22</v>
      </c>
    </row>
    <row r="2862" spans="1:15" x14ac:dyDescent="0.3">
      <c r="A2862" s="1" t="s">
        <v>6592</v>
      </c>
      <c r="B2862" s="2">
        <v>45805</v>
      </c>
      <c r="C2862" s="1" t="s">
        <v>6670</v>
      </c>
      <c r="D2862" s="1" t="s">
        <v>46</v>
      </c>
      <c r="E2862">
        <v>2025</v>
      </c>
      <c r="F2862" s="1" t="s">
        <v>1388</v>
      </c>
      <c r="G2862" s="1" t="s">
        <v>1389</v>
      </c>
      <c r="H2862" s="1" t="s">
        <v>4036</v>
      </c>
      <c r="I2862" s="1" t="s">
        <v>4037</v>
      </c>
      <c r="J2862" s="1" t="s">
        <v>87</v>
      </c>
      <c r="K2862" s="3">
        <v>16.809999999999999</v>
      </c>
      <c r="L2862">
        <v>1</v>
      </c>
      <c r="M2862" s="3">
        <v>16.809999999999999</v>
      </c>
      <c r="N2862" s="1" t="s">
        <v>6669</v>
      </c>
      <c r="O2862" s="1" t="s">
        <v>37</v>
      </c>
    </row>
    <row r="2863" spans="1:15" x14ac:dyDescent="0.3">
      <c r="A2863" s="1" t="s">
        <v>6593</v>
      </c>
      <c r="B2863" s="2">
        <v>45241</v>
      </c>
      <c r="C2863" s="1" t="s">
        <v>6673</v>
      </c>
      <c r="D2863" s="1" t="s">
        <v>54</v>
      </c>
      <c r="E2863">
        <v>2023</v>
      </c>
      <c r="F2863" s="1" t="s">
        <v>967</v>
      </c>
      <c r="G2863" s="1" t="s">
        <v>968</v>
      </c>
      <c r="H2863" s="1" t="s">
        <v>1021</v>
      </c>
      <c r="I2863" s="1" t="s">
        <v>3154</v>
      </c>
      <c r="J2863" s="1" t="s">
        <v>70</v>
      </c>
      <c r="K2863" s="3">
        <v>15.99</v>
      </c>
      <c r="L2863">
        <v>3</v>
      </c>
      <c r="M2863" s="3">
        <v>47.97</v>
      </c>
      <c r="N2863" s="1" t="s">
        <v>6669</v>
      </c>
      <c r="O2863" s="1" t="s">
        <v>37</v>
      </c>
    </row>
    <row r="2864" spans="1:15" x14ac:dyDescent="0.3">
      <c r="A2864" s="1" t="s">
        <v>6594</v>
      </c>
      <c r="B2864" s="2">
        <v>45056</v>
      </c>
      <c r="C2864" s="1" t="s">
        <v>6670</v>
      </c>
      <c r="D2864" s="1" t="s">
        <v>46</v>
      </c>
      <c r="E2864">
        <v>2023</v>
      </c>
      <c r="F2864" s="1" t="s">
        <v>4933</v>
      </c>
      <c r="G2864" s="1" t="s">
        <v>4934</v>
      </c>
      <c r="H2864" s="1" t="s">
        <v>1513</v>
      </c>
      <c r="I2864" s="1" t="s">
        <v>4733</v>
      </c>
      <c r="J2864" s="1" t="s">
        <v>87</v>
      </c>
      <c r="K2864" s="3">
        <v>6.22</v>
      </c>
      <c r="L2864">
        <v>5</v>
      </c>
      <c r="M2864" s="3">
        <v>31.1</v>
      </c>
      <c r="N2864" s="1" t="s">
        <v>6669</v>
      </c>
      <c r="O2864" s="1" t="s">
        <v>44</v>
      </c>
    </row>
    <row r="2865" spans="1:15" x14ac:dyDescent="0.3">
      <c r="A2865" s="1" t="s">
        <v>6595</v>
      </c>
      <c r="B2865" s="2">
        <v>45166</v>
      </c>
      <c r="C2865" s="1" t="s">
        <v>6667</v>
      </c>
      <c r="D2865" s="1" t="s">
        <v>90</v>
      </c>
      <c r="E2865">
        <v>2023</v>
      </c>
      <c r="F2865" s="1" t="s">
        <v>1249</v>
      </c>
      <c r="G2865" s="1" t="s">
        <v>1710</v>
      </c>
      <c r="H2865" s="1" t="s">
        <v>4276</v>
      </c>
      <c r="I2865" s="1" t="s">
        <v>6430</v>
      </c>
      <c r="J2865" s="1" t="s">
        <v>20</v>
      </c>
      <c r="K2865" s="3">
        <v>22.46</v>
      </c>
      <c r="L2865">
        <v>3</v>
      </c>
      <c r="M2865" s="3">
        <v>67.38</v>
      </c>
      <c r="N2865" s="1" t="s">
        <v>88</v>
      </c>
      <c r="O2865" s="1" t="s">
        <v>37</v>
      </c>
    </row>
    <row r="2866" spans="1:15" x14ac:dyDescent="0.3">
      <c r="A2866" s="1" t="s">
        <v>6596</v>
      </c>
      <c r="B2866" s="2">
        <v>45359</v>
      </c>
      <c r="C2866" s="1" t="s">
        <v>6668</v>
      </c>
      <c r="D2866" s="1" t="s">
        <v>15</v>
      </c>
      <c r="E2866">
        <v>2024</v>
      </c>
      <c r="F2866" s="1" t="s">
        <v>164</v>
      </c>
      <c r="G2866" s="1" t="s">
        <v>165</v>
      </c>
      <c r="H2866" s="1" t="s">
        <v>6597</v>
      </c>
      <c r="I2866" s="1" t="s">
        <v>6598</v>
      </c>
      <c r="J2866" s="1" t="s">
        <v>20</v>
      </c>
      <c r="K2866" s="3">
        <v>41.27</v>
      </c>
      <c r="L2866">
        <v>2</v>
      </c>
      <c r="M2866" s="3">
        <v>82.54</v>
      </c>
      <c r="N2866" s="1" t="s">
        <v>29</v>
      </c>
      <c r="O2866" s="1" t="s">
        <v>193</v>
      </c>
    </row>
    <row r="2867" spans="1:15" x14ac:dyDescent="0.3">
      <c r="A2867" s="1" t="s">
        <v>6599</v>
      </c>
      <c r="B2867" s="2">
        <v>45733</v>
      </c>
      <c r="C2867" s="1" t="s">
        <v>6667</v>
      </c>
      <c r="D2867" s="1" t="s">
        <v>15</v>
      </c>
      <c r="E2867">
        <v>2025</v>
      </c>
      <c r="F2867" s="1" t="s">
        <v>2906</v>
      </c>
      <c r="G2867" s="1" t="s">
        <v>4844</v>
      </c>
      <c r="H2867" s="1" t="s">
        <v>2627</v>
      </c>
      <c r="I2867" s="1" t="s">
        <v>2628</v>
      </c>
      <c r="J2867" s="1" t="s">
        <v>20</v>
      </c>
      <c r="K2867" s="3">
        <v>23.53</v>
      </c>
      <c r="L2867">
        <v>4</v>
      </c>
      <c r="M2867" s="3">
        <v>94.12</v>
      </c>
      <c r="N2867" s="1" t="s">
        <v>6669</v>
      </c>
      <c r="O2867" s="1" t="s">
        <v>80</v>
      </c>
    </row>
    <row r="2868" spans="1:15" x14ac:dyDescent="0.3">
      <c r="A2868" s="1" t="s">
        <v>6600</v>
      </c>
      <c r="B2868" s="2">
        <v>45619</v>
      </c>
      <c r="C2868" s="1" t="s">
        <v>6673</v>
      </c>
      <c r="D2868" s="1" t="s">
        <v>54</v>
      </c>
      <c r="E2868">
        <v>2024</v>
      </c>
      <c r="F2868" s="1" t="s">
        <v>2140</v>
      </c>
      <c r="G2868" s="1" t="s">
        <v>6601</v>
      </c>
      <c r="H2868" s="1" t="s">
        <v>6140</v>
      </c>
      <c r="I2868" s="1" t="s">
        <v>6141</v>
      </c>
      <c r="J2868" s="1" t="s">
        <v>20</v>
      </c>
      <c r="K2868" s="3">
        <v>7.9</v>
      </c>
      <c r="L2868">
        <v>1</v>
      </c>
      <c r="M2868" s="3">
        <v>7.9</v>
      </c>
      <c r="N2868" s="1" t="s">
        <v>21</v>
      </c>
      <c r="O2868" s="1" t="s">
        <v>44</v>
      </c>
    </row>
    <row r="2869" spans="1:15" x14ac:dyDescent="0.3">
      <c r="A2869" s="1" t="s">
        <v>6602</v>
      </c>
      <c r="B2869" s="2">
        <v>45152</v>
      </c>
      <c r="C2869" s="1" t="s">
        <v>6667</v>
      </c>
      <c r="D2869" s="1" t="s">
        <v>90</v>
      </c>
      <c r="E2869">
        <v>2023</v>
      </c>
      <c r="F2869" s="1" t="s">
        <v>2855</v>
      </c>
      <c r="G2869" s="1" t="s">
        <v>2856</v>
      </c>
      <c r="H2869" s="1" t="s">
        <v>984</v>
      </c>
      <c r="I2869" s="1" t="s">
        <v>1711</v>
      </c>
      <c r="J2869" s="1" t="s">
        <v>70</v>
      </c>
      <c r="K2869" s="3">
        <v>22.24</v>
      </c>
      <c r="L2869">
        <v>2</v>
      </c>
      <c r="M2869" s="3">
        <v>44.48</v>
      </c>
      <c r="N2869" s="1" t="s">
        <v>29</v>
      </c>
      <c r="O2869" s="1" t="s">
        <v>37</v>
      </c>
    </row>
    <row r="2870" spans="1:15" x14ac:dyDescent="0.3">
      <c r="A2870" s="1" t="s">
        <v>6603</v>
      </c>
      <c r="B2870" s="2">
        <v>45071</v>
      </c>
      <c r="C2870" s="1" t="s">
        <v>6672</v>
      </c>
      <c r="D2870" s="1" t="s">
        <v>46</v>
      </c>
      <c r="E2870">
        <v>2023</v>
      </c>
      <c r="F2870" s="1" t="s">
        <v>658</v>
      </c>
      <c r="G2870" s="1" t="s">
        <v>3619</v>
      </c>
      <c r="H2870" s="1" t="s">
        <v>5148</v>
      </c>
      <c r="I2870" s="1" t="s">
        <v>5149</v>
      </c>
      <c r="J2870" s="1" t="s">
        <v>51</v>
      </c>
      <c r="K2870" s="3">
        <v>8.75</v>
      </c>
      <c r="L2870">
        <v>1</v>
      </c>
      <c r="M2870" s="3">
        <v>8.75</v>
      </c>
      <c r="N2870" s="1" t="s">
        <v>29</v>
      </c>
      <c r="O2870" s="1" t="s">
        <v>37</v>
      </c>
    </row>
    <row r="2871" spans="1:15" x14ac:dyDescent="0.3">
      <c r="A2871" s="1" t="s">
        <v>6604</v>
      </c>
      <c r="B2871" s="2">
        <v>45518</v>
      </c>
      <c r="C2871" s="1" t="s">
        <v>6670</v>
      </c>
      <c r="D2871" s="1" t="s">
        <v>90</v>
      </c>
      <c r="E2871">
        <v>2024</v>
      </c>
      <c r="F2871" s="1" t="s">
        <v>1459</v>
      </c>
      <c r="G2871" s="1" t="s">
        <v>1460</v>
      </c>
      <c r="H2871" s="1" t="s">
        <v>3762</v>
      </c>
      <c r="I2871" s="1" t="s">
        <v>3763</v>
      </c>
      <c r="J2871" s="1" t="s">
        <v>20</v>
      </c>
      <c r="K2871" s="3">
        <v>50.25</v>
      </c>
      <c r="L2871">
        <v>3</v>
      </c>
      <c r="M2871" s="3">
        <v>150.75</v>
      </c>
      <c r="N2871" s="1" t="s">
        <v>29</v>
      </c>
      <c r="O2871" s="1" t="s">
        <v>22</v>
      </c>
    </row>
    <row r="2872" spans="1:15" x14ac:dyDescent="0.3">
      <c r="A2872" s="1" t="s">
        <v>6605</v>
      </c>
      <c r="B2872" s="2">
        <v>45534</v>
      </c>
      <c r="C2872" s="1" t="s">
        <v>6668</v>
      </c>
      <c r="D2872" s="1" t="s">
        <v>90</v>
      </c>
      <c r="E2872">
        <v>2024</v>
      </c>
      <c r="F2872" s="1" t="s">
        <v>2169</v>
      </c>
      <c r="G2872" s="1" t="s">
        <v>5922</v>
      </c>
      <c r="H2872" s="1" t="s">
        <v>2174</v>
      </c>
      <c r="I2872" s="1" t="s">
        <v>3048</v>
      </c>
      <c r="J2872" s="1" t="s">
        <v>70</v>
      </c>
      <c r="K2872" s="3">
        <v>19.22</v>
      </c>
      <c r="L2872">
        <v>2</v>
      </c>
      <c r="M2872" s="3">
        <v>38.44</v>
      </c>
      <c r="N2872" s="1" t="s">
        <v>6669</v>
      </c>
      <c r="O2872" s="1" t="s">
        <v>37</v>
      </c>
    </row>
    <row r="2873" spans="1:15" x14ac:dyDescent="0.3">
      <c r="A2873" s="1" t="s">
        <v>6606</v>
      </c>
      <c r="B2873" s="2">
        <v>45390</v>
      </c>
      <c r="C2873" s="1" t="s">
        <v>6667</v>
      </c>
      <c r="D2873" s="1" t="s">
        <v>82</v>
      </c>
      <c r="E2873">
        <v>2024</v>
      </c>
      <c r="F2873" s="1" t="s">
        <v>1495</v>
      </c>
      <c r="G2873" s="1" t="s">
        <v>1496</v>
      </c>
      <c r="H2873" s="1" t="s">
        <v>2779</v>
      </c>
      <c r="I2873" s="1" t="s">
        <v>3514</v>
      </c>
      <c r="J2873" s="1" t="s">
        <v>20</v>
      </c>
      <c r="K2873" s="3">
        <v>16.91</v>
      </c>
      <c r="L2873">
        <v>4</v>
      </c>
      <c r="M2873" s="3">
        <v>67.64</v>
      </c>
      <c r="N2873" s="1" t="s">
        <v>21</v>
      </c>
      <c r="O2873" s="1" t="s">
        <v>44</v>
      </c>
    </row>
    <row r="2874" spans="1:15" x14ac:dyDescent="0.3">
      <c r="A2874" s="1" t="s">
        <v>6607</v>
      </c>
      <c r="B2874" s="2">
        <v>45201</v>
      </c>
      <c r="C2874" s="1" t="s">
        <v>6667</v>
      </c>
      <c r="D2874" s="1" t="s">
        <v>133</v>
      </c>
      <c r="E2874">
        <v>2023</v>
      </c>
      <c r="F2874" s="1" t="s">
        <v>2967</v>
      </c>
      <c r="G2874" s="1" t="s">
        <v>2968</v>
      </c>
      <c r="H2874" s="1" t="s">
        <v>2356</v>
      </c>
      <c r="I2874" s="1" t="s">
        <v>3010</v>
      </c>
      <c r="J2874" s="1" t="s">
        <v>70</v>
      </c>
      <c r="K2874" s="3">
        <v>25.23</v>
      </c>
      <c r="L2874">
        <v>2</v>
      </c>
      <c r="M2874" s="3">
        <v>50.46</v>
      </c>
      <c r="N2874" s="1" t="s">
        <v>21</v>
      </c>
      <c r="O2874" s="1" t="s">
        <v>22</v>
      </c>
    </row>
    <row r="2875" spans="1:15" x14ac:dyDescent="0.3">
      <c r="A2875" s="1" t="s">
        <v>6608</v>
      </c>
      <c r="B2875" s="2">
        <v>45179</v>
      </c>
      <c r="C2875" s="1" t="s">
        <v>6666</v>
      </c>
      <c r="D2875" s="1" t="s">
        <v>60</v>
      </c>
      <c r="E2875">
        <v>2023</v>
      </c>
      <c r="F2875" s="1" t="s">
        <v>765</v>
      </c>
      <c r="G2875" s="1" t="s">
        <v>5258</v>
      </c>
      <c r="H2875" s="1" t="s">
        <v>1497</v>
      </c>
      <c r="I2875" s="1" t="s">
        <v>1498</v>
      </c>
      <c r="J2875" s="1" t="s">
        <v>87</v>
      </c>
      <c r="K2875" s="3">
        <v>34.4</v>
      </c>
      <c r="L2875">
        <v>1</v>
      </c>
      <c r="M2875" s="3">
        <v>34.4</v>
      </c>
      <c r="N2875" s="1" t="s">
        <v>6669</v>
      </c>
      <c r="O2875" s="1" t="s">
        <v>30</v>
      </c>
    </row>
    <row r="2876" spans="1:15" x14ac:dyDescent="0.3">
      <c r="A2876" s="1" t="s">
        <v>6609</v>
      </c>
      <c r="B2876" s="2">
        <v>45454</v>
      </c>
      <c r="C2876" s="1" t="s">
        <v>6671</v>
      </c>
      <c r="D2876" s="1" t="s">
        <v>24</v>
      </c>
      <c r="E2876">
        <v>2024</v>
      </c>
      <c r="F2876" s="1" t="s">
        <v>2637</v>
      </c>
      <c r="G2876" s="1" t="s">
        <v>2638</v>
      </c>
      <c r="H2876" s="1" t="s">
        <v>683</v>
      </c>
      <c r="I2876" s="1" t="s">
        <v>684</v>
      </c>
      <c r="J2876" s="1" t="s">
        <v>51</v>
      </c>
      <c r="K2876" s="3">
        <v>22.64</v>
      </c>
      <c r="L2876">
        <v>5</v>
      </c>
      <c r="M2876" s="3">
        <v>113.2</v>
      </c>
      <c r="N2876" s="1" t="s">
        <v>21</v>
      </c>
      <c r="O2876" s="1" t="s">
        <v>52</v>
      </c>
    </row>
    <row r="2877" spans="1:15" x14ac:dyDescent="0.3">
      <c r="A2877" s="1" t="s">
        <v>6610</v>
      </c>
      <c r="B2877" s="2">
        <v>45630</v>
      </c>
      <c r="C2877" s="1" t="s">
        <v>6670</v>
      </c>
      <c r="D2877" s="1" t="s">
        <v>107</v>
      </c>
      <c r="E2877">
        <v>2024</v>
      </c>
      <c r="F2877" s="1" t="s">
        <v>3409</v>
      </c>
      <c r="G2877" s="1" t="s">
        <v>3410</v>
      </c>
      <c r="H2877" s="1" t="s">
        <v>3221</v>
      </c>
      <c r="I2877" s="1" t="s">
        <v>5550</v>
      </c>
      <c r="J2877" s="1" t="s">
        <v>51</v>
      </c>
      <c r="K2877" s="3">
        <v>17.41</v>
      </c>
      <c r="L2877">
        <v>4</v>
      </c>
      <c r="M2877" s="3">
        <v>69.64</v>
      </c>
      <c r="N2877" s="1" t="s">
        <v>21</v>
      </c>
      <c r="O2877" s="1" t="s">
        <v>22</v>
      </c>
    </row>
    <row r="2878" spans="1:15" x14ac:dyDescent="0.3">
      <c r="A2878" s="1" t="s">
        <v>6611</v>
      </c>
      <c r="B2878" s="2">
        <v>45222</v>
      </c>
      <c r="C2878" s="1" t="s">
        <v>6667</v>
      </c>
      <c r="D2878" s="1" t="s">
        <v>133</v>
      </c>
      <c r="E2878">
        <v>2023</v>
      </c>
      <c r="F2878" s="1" t="s">
        <v>5601</v>
      </c>
      <c r="G2878" s="1" t="s">
        <v>5602</v>
      </c>
      <c r="H2878" s="1" t="s">
        <v>4998</v>
      </c>
      <c r="I2878" s="1" t="s">
        <v>4999</v>
      </c>
      <c r="J2878" s="1" t="s">
        <v>51</v>
      </c>
      <c r="K2878" s="3">
        <v>24.63</v>
      </c>
      <c r="L2878">
        <v>2</v>
      </c>
      <c r="M2878" s="3">
        <v>49.26</v>
      </c>
      <c r="N2878" s="1" t="s">
        <v>6669</v>
      </c>
      <c r="O2878" s="1" t="s">
        <v>44</v>
      </c>
    </row>
    <row r="2879" spans="1:15" x14ac:dyDescent="0.3">
      <c r="A2879" s="1" t="s">
        <v>6612</v>
      </c>
      <c r="B2879" s="2">
        <v>45089</v>
      </c>
      <c r="C2879" s="1" t="s">
        <v>6667</v>
      </c>
      <c r="D2879" s="1" t="s">
        <v>24</v>
      </c>
      <c r="E2879">
        <v>2023</v>
      </c>
      <c r="F2879" s="1" t="s">
        <v>414</v>
      </c>
      <c r="G2879" s="1" t="s">
        <v>1824</v>
      </c>
      <c r="H2879" s="1" t="s">
        <v>99</v>
      </c>
      <c r="I2879" s="1" t="s">
        <v>100</v>
      </c>
      <c r="J2879" s="1" t="s">
        <v>20</v>
      </c>
      <c r="K2879" s="3">
        <v>25.1</v>
      </c>
      <c r="L2879">
        <v>3</v>
      </c>
      <c r="M2879" s="3">
        <v>75.3</v>
      </c>
      <c r="N2879" s="1" t="s">
        <v>6669</v>
      </c>
      <c r="O2879" s="1" t="s">
        <v>95</v>
      </c>
    </row>
    <row r="2880" spans="1:15" x14ac:dyDescent="0.3">
      <c r="A2880" s="1" t="s">
        <v>6613</v>
      </c>
      <c r="B2880" s="2">
        <v>45848</v>
      </c>
      <c r="C2880" s="1" t="s">
        <v>6672</v>
      </c>
      <c r="D2880" s="1" t="s">
        <v>32</v>
      </c>
      <c r="E2880">
        <v>2025</v>
      </c>
      <c r="F2880" s="1" t="s">
        <v>5537</v>
      </c>
      <c r="G2880" s="1" t="s">
        <v>5538</v>
      </c>
      <c r="H2880" s="1" t="s">
        <v>593</v>
      </c>
      <c r="I2880" s="1" t="s">
        <v>2923</v>
      </c>
      <c r="J2880" s="1" t="s">
        <v>70</v>
      </c>
      <c r="K2880" s="3">
        <v>44.39</v>
      </c>
      <c r="L2880">
        <v>2</v>
      </c>
      <c r="M2880" s="3">
        <v>88.78</v>
      </c>
      <c r="N2880" s="1" t="s">
        <v>21</v>
      </c>
      <c r="O2880" s="1" t="s">
        <v>37</v>
      </c>
    </row>
    <row r="2881" spans="1:15" x14ac:dyDescent="0.3">
      <c r="A2881" s="1" t="s">
        <v>6614</v>
      </c>
      <c r="B2881" s="2">
        <v>45034</v>
      </c>
      <c r="C2881" s="1" t="s">
        <v>6671</v>
      </c>
      <c r="D2881" s="1" t="s">
        <v>82</v>
      </c>
      <c r="E2881">
        <v>2023</v>
      </c>
      <c r="F2881" s="1" t="s">
        <v>3698</v>
      </c>
      <c r="G2881" s="1" t="s">
        <v>3699</v>
      </c>
      <c r="H2881" s="1" t="s">
        <v>4655</v>
      </c>
      <c r="I2881" s="1" t="s">
        <v>4656</v>
      </c>
      <c r="J2881" s="1" t="s">
        <v>87</v>
      </c>
      <c r="K2881" s="3">
        <v>32.21</v>
      </c>
      <c r="L2881">
        <v>5</v>
      </c>
      <c r="M2881" s="3">
        <v>161.05000000000001</v>
      </c>
      <c r="N2881" s="1" t="s">
        <v>29</v>
      </c>
      <c r="O2881" s="1" t="s">
        <v>95</v>
      </c>
    </row>
    <row r="2882" spans="1:15" x14ac:dyDescent="0.3">
      <c r="A2882" s="1" t="s">
        <v>6615</v>
      </c>
      <c r="B2882" s="2">
        <v>45019</v>
      </c>
      <c r="C2882" s="1" t="s">
        <v>6667</v>
      </c>
      <c r="D2882" s="1" t="s">
        <v>82</v>
      </c>
      <c r="E2882">
        <v>2023</v>
      </c>
      <c r="F2882" s="1" t="s">
        <v>611</v>
      </c>
      <c r="G2882" s="1" t="s">
        <v>612</v>
      </c>
      <c r="H2882" s="1" t="s">
        <v>3565</v>
      </c>
      <c r="I2882" s="1" t="s">
        <v>3566</v>
      </c>
      <c r="J2882" s="1" t="s">
        <v>87</v>
      </c>
      <c r="K2882" s="3">
        <v>29.25</v>
      </c>
      <c r="L2882">
        <v>4</v>
      </c>
      <c r="M2882" s="3">
        <v>117</v>
      </c>
      <c r="N2882" s="1" t="s">
        <v>29</v>
      </c>
      <c r="O2882" s="1" t="s">
        <v>52</v>
      </c>
    </row>
    <row r="2883" spans="1:15" x14ac:dyDescent="0.3">
      <c r="A2883" s="1" t="s">
        <v>6616</v>
      </c>
      <c r="B2883" s="2">
        <v>45379</v>
      </c>
      <c r="C2883" s="1" t="s">
        <v>6672</v>
      </c>
      <c r="D2883" s="1" t="s">
        <v>15</v>
      </c>
      <c r="E2883">
        <v>2024</v>
      </c>
      <c r="F2883" s="1" t="s">
        <v>2549</v>
      </c>
      <c r="G2883" s="1" t="s">
        <v>2550</v>
      </c>
      <c r="H2883" s="1" t="s">
        <v>4253</v>
      </c>
      <c r="I2883" s="1" t="s">
        <v>4254</v>
      </c>
      <c r="J2883" s="1" t="s">
        <v>70</v>
      </c>
      <c r="K2883" s="3">
        <v>11.44</v>
      </c>
      <c r="L2883">
        <v>3</v>
      </c>
      <c r="M2883" s="3">
        <v>34.32</v>
      </c>
      <c r="N2883" s="1" t="s">
        <v>21</v>
      </c>
      <c r="O2883" s="1" t="s">
        <v>193</v>
      </c>
    </row>
    <row r="2884" spans="1:15" x14ac:dyDescent="0.3">
      <c r="A2884" s="1" t="s">
        <v>6617</v>
      </c>
      <c r="B2884" s="2">
        <v>45847</v>
      </c>
      <c r="C2884" s="1" t="s">
        <v>6670</v>
      </c>
      <c r="D2884" s="1" t="s">
        <v>32</v>
      </c>
      <c r="E2884">
        <v>2025</v>
      </c>
      <c r="F2884" s="1" t="s">
        <v>118</v>
      </c>
      <c r="G2884" s="1" t="s">
        <v>4770</v>
      </c>
      <c r="H2884" s="1" t="s">
        <v>1505</v>
      </c>
      <c r="I2884" s="1" t="s">
        <v>1506</v>
      </c>
      <c r="J2884" s="1" t="s">
        <v>20</v>
      </c>
      <c r="K2884" s="3">
        <v>12.79</v>
      </c>
      <c r="L2884">
        <v>3</v>
      </c>
      <c r="M2884" s="3">
        <v>38.369999999999997</v>
      </c>
      <c r="N2884" s="1" t="s">
        <v>21</v>
      </c>
      <c r="O2884" s="1" t="s">
        <v>193</v>
      </c>
    </row>
    <row r="2885" spans="1:15" x14ac:dyDescent="0.3">
      <c r="A2885" s="1" t="s">
        <v>6618</v>
      </c>
      <c r="B2885" s="2">
        <v>45436</v>
      </c>
      <c r="C2885" s="1" t="s">
        <v>6668</v>
      </c>
      <c r="D2885" s="1" t="s">
        <v>46</v>
      </c>
      <c r="E2885">
        <v>2024</v>
      </c>
      <c r="F2885" s="1" t="s">
        <v>6619</v>
      </c>
      <c r="G2885" s="1" t="s">
        <v>6620</v>
      </c>
      <c r="H2885" s="1" t="s">
        <v>932</v>
      </c>
      <c r="I2885" s="1" t="s">
        <v>933</v>
      </c>
      <c r="J2885" s="1" t="s">
        <v>51</v>
      </c>
      <c r="K2885" s="3">
        <v>18.47</v>
      </c>
      <c r="L2885">
        <v>4</v>
      </c>
      <c r="M2885" s="3">
        <v>73.88</v>
      </c>
      <c r="N2885" s="1" t="s">
        <v>29</v>
      </c>
      <c r="O2885" s="1" t="s">
        <v>44</v>
      </c>
    </row>
    <row r="2886" spans="1:15" x14ac:dyDescent="0.3">
      <c r="A2886" s="1" t="s">
        <v>6621</v>
      </c>
      <c r="B2886" s="2">
        <v>45038</v>
      </c>
      <c r="C2886" s="1" t="s">
        <v>6673</v>
      </c>
      <c r="D2886" s="1" t="s">
        <v>82</v>
      </c>
      <c r="E2886">
        <v>2023</v>
      </c>
      <c r="F2886" s="1" t="s">
        <v>3094</v>
      </c>
      <c r="G2886" s="1" t="s">
        <v>3095</v>
      </c>
      <c r="H2886" s="1" t="s">
        <v>3380</v>
      </c>
      <c r="I2886" s="1" t="s">
        <v>6291</v>
      </c>
      <c r="J2886" s="1" t="s">
        <v>70</v>
      </c>
      <c r="K2886" s="3">
        <v>19.28</v>
      </c>
      <c r="L2886">
        <v>5</v>
      </c>
      <c r="M2886" s="3">
        <v>96.4</v>
      </c>
      <c r="N2886" s="1" t="s">
        <v>6669</v>
      </c>
      <c r="O2886" s="1" t="s">
        <v>37</v>
      </c>
    </row>
    <row r="2887" spans="1:15" x14ac:dyDescent="0.3">
      <c r="A2887" s="1" t="s">
        <v>6622</v>
      </c>
      <c r="B2887" s="2">
        <v>44881</v>
      </c>
      <c r="C2887" s="1" t="s">
        <v>6670</v>
      </c>
      <c r="D2887" s="1" t="s">
        <v>54</v>
      </c>
      <c r="E2887">
        <v>2022</v>
      </c>
      <c r="F2887" s="1" t="s">
        <v>1680</v>
      </c>
      <c r="G2887" s="1" t="s">
        <v>1681</v>
      </c>
      <c r="H2887" s="1" t="s">
        <v>1068</v>
      </c>
      <c r="I2887" s="1" t="s">
        <v>1069</v>
      </c>
      <c r="J2887" s="1" t="s">
        <v>51</v>
      </c>
      <c r="K2887" s="3">
        <v>25.85</v>
      </c>
      <c r="L2887">
        <v>5</v>
      </c>
      <c r="M2887" s="3">
        <v>129.25</v>
      </c>
      <c r="N2887" s="1" t="s">
        <v>6669</v>
      </c>
      <c r="O2887" s="1" t="s">
        <v>37</v>
      </c>
    </row>
    <row r="2888" spans="1:15" x14ac:dyDescent="0.3">
      <c r="A2888" s="1" t="s">
        <v>6623</v>
      </c>
      <c r="B2888" s="2">
        <v>45470</v>
      </c>
      <c r="C2888" s="1" t="s">
        <v>6672</v>
      </c>
      <c r="D2888" s="1" t="s">
        <v>24</v>
      </c>
      <c r="E2888">
        <v>2024</v>
      </c>
      <c r="F2888" s="1" t="s">
        <v>134</v>
      </c>
      <c r="G2888" s="1" t="s">
        <v>135</v>
      </c>
      <c r="H2888" s="1" t="s">
        <v>6624</v>
      </c>
      <c r="I2888" s="1" t="s">
        <v>6625</v>
      </c>
      <c r="J2888" s="1" t="s">
        <v>70</v>
      </c>
      <c r="K2888" s="3">
        <v>23.59</v>
      </c>
      <c r="L2888">
        <v>2</v>
      </c>
      <c r="M2888" s="3">
        <v>47.18</v>
      </c>
      <c r="N2888" s="1" t="s">
        <v>29</v>
      </c>
      <c r="O2888" s="1" t="s">
        <v>193</v>
      </c>
    </row>
    <row r="2889" spans="1:15" x14ac:dyDescent="0.3">
      <c r="A2889" s="1" t="s">
        <v>6626</v>
      </c>
      <c r="B2889" s="2">
        <v>45264</v>
      </c>
      <c r="C2889" s="1" t="s">
        <v>6667</v>
      </c>
      <c r="D2889" s="1" t="s">
        <v>107</v>
      </c>
      <c r="E2889">
        <v>2023</v>
      </c>
      <c r="F2889" s="1" t="s">
        <v>2644</v>
      </c>
      <c r="G2889" s="1" t="s">
        <v>3169</v>
      </c>
      <c r="H2889" s="1" t="s">
        <v>1685</v>
      </c>
      <c r="I2889" s="1" t="s">
        <v>5468</v>
      </c>
      <c r="J2889" s="1" t="s">
        <v>87</v>
      </c>
      <c r="K2889" s="3">
        <v>9.5</v>
      </c>
      <c r="L2889">
        <v>2</v>
      </c>
      <c r="M2889" s="3">
        <v>19</v>
      </c>
      <c r="N2889" s="1" t="s">
        <v>21</v>
      </c>
      <c r="O2889" s="1" t="s">
        <v>37</v>
      </c>
    </row>
    <row r="2890" spans="1:15" x14ac:dyDescent="0.3">
      <c r="A2890" s="1" t="s">
        <v>6627</v>
      </c>
      <c r="B2890" s="2">
        <v>45273</v>
      </c>
      <c r="C2890" s="1" t="s">
        <v>6670</v>
      </c>
      <c r="D2890" s="1" t="s">
        <v>107</v>
      </c>
      <c r="E2890">
        <v>2023</v>
      </c>
      <c r="F2890" s="1" t="s">
        <v>3463</v>
      </c>
      <c r="G2890" s="1" t="s">
        <v>3464</v>
      </c>
      <c r="H2890" s="1" t="s">
        <v>2539</v>
      </c>
      <c r="I2890" s="1" t="s">
        <v>4017</v>
      </c>
      <c r="J2890" s="1" t="s">
        <v>51</v>
      </c>
      <c r="K2890" s="3">
        <v>39.69</v>
      </c>
      <c r="L2890">
        <v>2</v>
      </c>
      <c r="M2890" s="3">
        <v>79.38</v>
      </c>
      <c r="N2890" s="1" t="s">
        <v>6669</v>
      </c>
      <c r="O2890" s="1" t="s">
        <v>193</v>
      </c>
    </row>
    <row r="2891" spans="1:15" x14ac:dyDescent="0.3">
      <c r="A2891" s="1" t="s">
        <v>6628</v>
      </c>
      <c r="B2891" s="2">
        <v>45231</v>
      </c>
      <c r="C2891" s="1" t="s">
        <v>6670</v>
      </c>
      <c r="D2891" s="1" t="s">
        <v>54</v>
      </c>
      <c r="E2891">
        <v>2023</v>
      </c>
      <c r="F2891" s="1" t="s">
        <v>3216</v>
      </c>
      <c r="G2891" s="1" t="s">
        <v>5393</v>
      </c>
      <c r="H2891" s="1" t="s">
        <v>1165</v>
      </c>
      <c r="I2891" s="1" t="s">
        <v>6629</v>
      </c>
      <c r="J2891" s="1" t="s">
        <v>70</v>
      </c>
      <c r="K2891" s="3">
        <v>30.08</v>
      </c>
      <c r="L2891">
        <v>3</v>
      </c>
      <c r="M2891" s="3">
        <v>90.24</v>
      </c>
      <c r="N2891" s="1" t="s">
        <v>21</v>
      </c>
      <c r="O2891" s="1" t="s">
        <v>30</v>
      </c>
    </row>
    <row r="2892" spans="1:15" x14ac:dyDescent="0.3">
      <c r="A2892" s="1" t="s">
        <v>6630</v>
      </c>
      <c r="B2892" s="2">
        <v>45048</v>
      </c>
      <c r="C2892" s="1" t="s">
        <v>6671</v>
      </c>
      <c r="D2892" s="1" t="s">
        <v>46</v>
      </c>
      <c r="E2892">
        <v>2023</v>
      </c>
      <c r="F2892" s="1" t="s">
        <v>260</v>
      </c>
      <c r="G2892" s="1" t="s">
        <v>261</v>
      </c>
      <c r="H2892" s="1" t="s">
        <v>1518</v>
      </c>
      <c r="I2892" s="1" t="s">
        <v>2946</v>
      </c>
      <c r="J2892" s="1" t="s">
        <v>51</v>
      </c>
      <c r="K2892" s="3">
        <v>42.43</v>
      </c>
      <c r="L2892">
        <v>2</v>
      </c>
      <c r="M2892" s="3">
        <v>84.86</v>
      </c>
      <c r="N2892" s="1" t="s">
        <v>6669</v>
      </c>
      <c r="O2892" s="1" t="s">
        <v>95</v>
      </c>
    </row>
    <row r="2893" spans="1:15" x14ac:dyDescent="0.3">
      <c r="A2893" s="1" t="s">
        <v>6631</v>
      </c>
      <c r="B2893" s="2">
        <v>45699</v>
      </c>
      <c r="C2893" s="1" t="s">
        <v>6671</v>
      </c>
      <c r="D2893" s="1" t="s">
        <v>39</v>
      </c>
      <c r="E2893">
        <v>2025</v>
      </c>
      <c r="F2893" s="1" t="s">
        <v>578</v>
      </c>
      <c r="G2893" s="1" t="s">
        <v>579</v>
      </c>
      <c r="H2893" s="1" t="s">
        <v>3360</v>
      </c>
      <c r="I2893" s="1" t="s">
        <v>4438</v>
      </c>
      <c r="J2893" s="1" t="s">
        <v>70</v>
      </c>
      <c r="K2893" s="3">
        <v>40.07</v>
      </c>
      <c r="L2893">
        <v>4</v>
      </c>
      <c r="M2893" s="3">
        <v>160.28</v>
      </c>
      <c r="N2893" s="1" t="s">
        <v>21</v>
      </c>
      <c r="O2893" s="1" t="s">
        <v>80</v>
      </c>
    </row>
    <row r="2894" spans="1:15" x14ac:dyDescent="0.3">
      <c r="A2894" s="1" t="s">
        <v>6632</v>
      </c>
      <c r="B2894" s="2">
        <v>45707</v>
      </c>
      <c r="C2894" s="1" t="s">
        <v>6670</v>
      </c>
      <c r="D2894" s="1" t="s">
        <v>39</v>
      </c>
      <c r="E2894">
        <v>2025</v>
      </c>
      <c r="F2894" s="1" t="s">
        <v>2671</v>
      </c>
      <c r="G2894" s="1" t="s">
        <v>2672</v>
      </c>
      <c r="H2894" s="1" t="s">
        <v>3829</v>
      </c>
      <c r="I2894" s="1" t="s">
        <v>3830</v>
      </c>
      <c r="J2894" s="1" t="s">
        <v>70</v>
      </c>
      <c r="K2894" s="3">
        <v>16.75</v>
      </c>
      <c r="L2894">
        <v>1</v>
      </c>
      <c r="M2894" s="3">
        <v>16.75</v>
      </c>
      <c r="N2894" s="1" t="s">
        <v>6669</v>
      </c>
      <c r="O2894" s="1" t="s">
        <v>95</v>
      </c>
    </row>
    <row r="2895" spans="1:15" x14ac:dyDescent="0.3">
      <c r="A2895" s="1" t="s">
        <v>6633</v>
      </c>
      <c r="B2895" s="2">
        <v>45471</v>
      </c>
      <c r="C2895" s="1" t="s">
        <v>6668</v>
      </c>
      <c r="D2895" s="1" t="s">
        <v>24</v>
      </c>
      <c r="E2895">
        <v>2024</v>
      </c>
      <c r="F2895" s="1" t="s">
        <v>3248</v>
      </c>
      <c r="G2895" s="1" t="s">
        <v>3249</v>
      </c>
      <c r="H2895" s="1" t="s">
        <v>2627</v>
      </c>
      <c r="I2895" s="1" t="s">
        <v>2628</v>
      </c>
      <c r="J2895" s="1" t="s">
        <v>70</v>
      </c>
      <c r="K2895" s="3">
        <v>26.82</v>
      </c>
      <c r="L2895">
        <v>5</v>
      </c>
      <c r="M2895" s="3">
        <v>134.1</v>
      </c>
      <c r="N2895" s="1" t="s">
        <v>21</v>
      </c>
      <c r="O2895" s="1" t="s">
        <v>193</v>
      </c>
    </row>
    <row r="2896" spans="1:15" x14ac:dyDescent="0.3">
      <c r="A2896" s="1" t="s">
        <v>6634</v>
      </c>
      <c r="B2896" s="2">
        <v>45511</v>
      </c>
      <c r="C2896" s="1" t="s">
        <v>6670</v>
      </c>
      <c r="D2896" s="1" t="s">
        <v>90</v>
      </c>
      <c r="E2896">
        <v>2024</v>
      </c>
      <c r="F2896" s="1" t="s">
        <v>3022</v>
      </c>
      <c r="G2896" s="1" t="s">
        <v>6635</v>
      </c>
      <c r="H2896" s="1" t="s">
        <v>191</v>
      </c>
      <c r="I2896" s="1" t="s">
        <v>4296</v>
      </c>
      <c r="J2896" s="1" t="s">
        <v>70</v>
      </c>
      <c r="K2896" s="3">
        <v>17.29</v>
      </c>
      <c r="L2896">
        <v>2</v>
      </c>
      <c r="M2896" s="3">
        <v>34.58</v>
      </c>
      <c r="N2896" s="1" t="s">
        <v>88</v>
      </c>
      <c r="O2896" s="1" t="s">
        <v>52</v>
      </c>
    </row>
    <row r="2897" spans="1:15" x14ac:dyDescent="0.3">
      <c r="A2897" s="1" t="s">
        <v>6636</v>
      </c>
      <c r="B2897" s="2">
        <v>45197</v>
      </c>
      <c r="C2897" s="1" t="s">
        <v>6672</v>
      </c>
      <c r="D2897" s="1" t="s">
        <v>60</v>
      </c>
      <c r="E2897">
        <v>2023</v>
      </c>
      <c r="F2897" s="1" t="s">
        <v>728</v>
      </c>
      <c r="G2897" s="1" t="s">
        <v>729</v>
      </c>
      <c r="H2897" s="1" t="s">
        <v>93</v>
      </c>
      <c r="I2897" s="1" t="s">
        <v>315</v>
      </c>
      <c r="J2897" s="1" t="s">
        <v>87</v>
      </c>
      <c r="K2897" s="3">
        <v>11.35</v>
      </c>
      <c r="L2897">
        <v>3</v>
      </c>
      <c r="M2897" s="3">
        <v>34.049999999999997</v>
      </c>
      <c r="N2897" s="1" t="s">
        <v>29</v>
      </c>
      <c r="O2897" s="1" t="s">
        <v>44</v>
      </c>
    </row>
    <row r="2898" spans="1:15" x14ac:dyDescent="0.3">
      <c r="A2898" s="1" t="s">
        <v>6637</v>
      </c>
      <c r="B2898" s="2">
        <v>45047</v>
      </c>
      <c r="C2898" s="1" t="s">
        <v>6667</v>
      </c>
      <c r="D2898" s="1" t="s">
        <v>46</v>
      </c>
      <c r="E2898">
        <v>2023</v>
      </c>
      <c r="F2898" s="1" t="s">
        <v>2515</v>
      </c>
      <c r="G2898" s="1" t="s">
        <v>2516</v>
      </c>
      <c r="H2898" s="1" t="s">
        <v>896</v>
      </c>
      <c r="I2898" s="1" t="s">
        <v>897</v>
      </c>
      <c r="J2898" s="1" t="s">
        <v>87</v>
      </c>
      <c r="K2898" s="3">
        <v>14.44</v>
      </c>
      <c r="L2898">
        <v>3</v>
      </c>
      <c r="M2898" s="3">
        <v>43.32</v>
      </c>
      <c r="N2898" s="1" t="s">
        <v>29</v>
      </c>
      <c r="O2898" s="1" t="s">
        <v>37</v>
      </c>
    </row>
    <row r="2899" spans="1:15" x14ac:dyDescent="0.3">
      <c r="A2899" s="1" t="s">
        <v>6638</v>
      </c>
      <c r="B2899" s="2">
        <v>45505</v>
      </c>
      <c r="C2899" s="1" t="s">
        <v>6672</v>
      </c>
      <c r="D2899" s="1" t="s">
        <v>90</v>
      </c>
      <c r="E2899">
        <v>2024</v>
      </c>
      <c r="F2899" s="1" t="s">
        <v>3480</v>
      </c>
      <c r="G2899" s="1" t="s">
        <v>3481</v>
      </c>
      <c r="H2899" s="1" t="s">
        <v>1748</v>
      </c>
      <c r="I2899" s="1" t="s">
        <v>1749</v>
      </c>
      <c r="J2899" s="1" t="s">
        <v>20</v>
      </c>
      <c r="K2899" s="3">
        <v>54.34</v>
      </c>
      <c r="L2899">
        <v>4</v>
      </c>
      <c r="M2899" s="3">
        <v>217.36</v>
      </c>
      <c r="N2899" s="1" t="s">
        <v>29</v>
      </c>
      <c r="O2899" s="1" t="s">
        <v>80</v>
      </c>
    </row>
    <row r="2900" spans="1:15" x14ac:dyDescent="0.3">
      <c r="A2900" s="1" t="s">
        <v>6639</v>
      </c>
      <c r="B2900" s="2">
        <v>45585</v>
      </c>
      <c r="C2900" s="1" t="s">
        <v>6666</v>
      </c>
      <c r="D2900" s="1" t="s">
        <v>133</v>
      </c>
      <c r="E2900">
        <v>2024</v>
      </c>
      <c r="F2900" s="1" t="s">
        <v>1040</v>
      </c>
      <c r="G2900" s="1" t="s">
        <v>1041</v>
      </c>
      <c r="H2900" s="1" t="s">
        <v>4074</v>
      </c>
      <c r="I2900" s="1" t="s">
        <v>4075</v>
      </c>
      <c r="J2900" s="1" t="s">
        <v>20</v>
      </c>
      <c r="K2900" s="3">
        <v>12.52</v>
      </c>
      <c r="L2900">
        <v>4</v>
      </c>
      <c r="M2900" s="3">
        <v>50.08</v>
      </c>
      <c r="N2900" s="1" t="s">
        <v>6669</v>
      </c>
      <c r="O2900" s="1" t="s">
        <v>22</v>
      </c>
    </row>
    <row r="2901" spans="1:15" x14ac:dyDescent="0.3">
      <c r="A2901" s="1" t="s">
        <v>6640</v>
      </c>
      <c r="B2901" s="2">
        <v>45421</v>
      </c>
      <c r="C2901" s="1" t="s">
        <v>6672</v>
      </c>
      <c r="D2901" s="1" t="s">
        <v>46</v>
      </c>
      <c r="E2901">
        <v>2024</v>
      </c>
      <c r="F2901" s="1" t="s">
        <v>4433</v>
      </c>
      <c r="G2901" s="1" t="s">
        <v>5769</v>
      </c>
      <c r="H2901" s="1" t="s">
        <v>811</v>
      </c>
      <c r="I2901" s="1" t="s">
        <v>812</v>
      </c>
      <c r="J2901" s="1" t="s">
        <v>20</v>
      </c>
      <c r="K2901" s="3">
        <v>6.8</v>
      </c>
      <c r="L2901">
        <v>5</v>
      </c>
      <c r="M2901" s="3">
        <v>34</v>
      </c>
      <c r="N2901" s="1" t="s">
        <v>88</v>
      </c>
      <c r="O2901" s="1" t="s">
        <v>37</v>
      </c>
    </row>
    <row r="2902" spans="1:15" x14ac:dyDescent="0.3">
      <c r="A2902" s="1" t="s">
        <v>6641</v>
      </c>
      <c r="B2902" s="2">
        <v>45258</v>
      </c>
      <c r="C2902" s="1" t="s">
        <v>6671</v>
      </c>
      <c r="D2902" s="1" t="s">
        <v>54</v>
      </c>
      <c r="E2902">
        <v>2023</v>
      </c>
      <c r="F2902" s="1" t="s">
        <v>1015</v>
      </c>
      <c r="G2902" s="1" t="s">
        <v>6642</v>
      </c>
      <c r="H2902" s="1" t="s">
        <v>3525</v>
      </c>
      <c r="I2902" s="1" t="s">
        <v>3526</v>
      </c>
      <c r="J2902" s="1" t="s">
        <v>20</v>
      </c>
      <c r="K2902" s="3">
        <v>23.9</v>
      </c>
      <c r="L2902">
        <v>5</v>
      </c>
      <c r="M2902" s="3">
        <v>119.5</v>
      </c>
      <c r="N2902" s="1" t="s">
        <v>29</v>
      </c>
      <c r="O2902" s="1" t="s">
        <v>193</v>
      </c>
    </row>
    <row r="2903" spans="1:15" x14ac:dyDescent="0.3">
      <c r="A2903" s="1" t="s">
        <v>6643</v>
      </c>
      <c r="B2903" s="2">
        <v>44955</v>
      </c>
      <c r="C2903" s="1" t="s">
        <v>6666</v>
      </c>
      <c r="D2903" s="1" t="s">
        <v>210</v>
      </c>
      <c r="E2903">
        <v>2023</v>
      </c>
      <c r="F2903" s="1" t="s">
        <v>1299</v>
      </c>
      <c r="G2903" s="1" t="s">
        <v>1300</v>
      </c>
      <c r="H2903" s="1" t="s">
        <v>3912</v>
      </c>
      <c r="I2903" s="1" t="s">
        <v>5949</v>
      </c>
      <c r="J2903" s="1" t="s">
        <v>70</v>
      </c>
      <c r="K2903" s="3">
        <v>19.25</v>
      </c>
      <c r="L2903">
        <v>3</v>
      </c>
      <c r="M2903" s="3">
        <v>57.75</v>
      </c>
      <c r="N2903" s="1" t="s">
        <v>21</v>
      </c>
      <c r="O2903" s="1" t="s">
        <v>22</v>
      </c>
    </row>
    <row r="2904" spans="1:15" x14ac:dyDescent="0.3">
      <c r="A2904" s="1" t="s">
        <v>6644</v>
      </c>
      <c r="B2904" s="2">
        <v>45485</v>
      </c>
      <c r="C2904" s="1" t="s">
        <v>6668</v>
      </c>
      <c r="D2904" s="1" t="s">
        <v>32</v>
      </c>
      <c r="E2904">
        <v>2024</v>
      </c>
      <c r="F2904" s="1" t="s">
        <v>3706</v>
      </c>
      <c r="G2904" s="1" t="s">
        <v>3707</v>
      </c>
      <c r="H2904" s="1" t="s">
        <v>878</v>
      </c>
      <c r="I2904" s="1" t="s">
        <v>6209</v>
      </c>
      <c r="J2904" s="1" t="s">
        <v>87</v>
      </c>
      <c r="K2904" s="3">
        <v>41.91</v>
      </c>
      <c r="L2904">
        <v>2</v>
      </c>
      <c r="M2904" s="3">
        <v>83.82</v>
      </c>
      <c r="N2904" s="1" t="s">
        <v>6669</v>
      </c>
      <c r="O2904" s="1" t="s">
        <v>52</v>
      </c>
    </row>
    <row r="2905" spans="1:15" x14ac:dyDescent="0.3">
      <c r="A2905" s="1" t="s">
        <v>6645</v>
      </c>
      <c r="B2905" s="2">
        <v>44936</v>
      </c>
      <c r="C2905" s="1" t="s">
        <v>6671</v>
      </c>
      <c r="D2905" s="1" t="s">
        <v>210</v>
      </c>
      <c r="E2905">
        <v>2023</v>
      </c>
      <c r="F2905" s="1" t="s">
        <v>824</v>
      </c>
      <c r="G2905" s="1" t="s">
        <v>6367</v>
      </c>
      <c r="H2905" s="1" t="s">
        <v>4010</v>
      </c>
      <c r="I2905" s="1" t="s">
        <v>4011</v>
      </c>
      <c r="J2905" s="1" t="s">
        <v>20</v>
      </c>
      <c r="K2905" s="3">
        <v>20.52</v>
      </c>
      <c r="L2905">
        <v>2</v>
      </c>
      <c r="M2905" s="3">
        <v>41.04</v>
      </c>
      <c r="N2905" s="1" t="s">
        <v>6669</v>
      </c>
      <c r="O2905" s="1" t="s">
        <v>193</v>
      </c>
    </row>
    <row r="2906" spans="1:15" x14ac:dyDescent="0.3">
      <c r="A2906" s="1" t="s">
        <v>6646</v>
      </c>
      <c r="B2906" s="2">
        <v>44830</v>
      </c>
      <c r="C2906" s="1" t="s">
        <v>6667</v>
      </c>
      <c r="D2906" s="1" t="s">
        <v>60</v>
      </c>
      <c r="E2906">
        <v>2022</v>
      </c>
      <c r="F2906" s="1" t="s">
        <v>814</v>
      </c>
      <c r="G2906" s="1" t="s">
        <v>815</v>
      </c>
      <c r="H2906" s="1" t="s">
        <v>1075</v>
      </c>
      <c r="I2906" s="1" t="s">
        <v>5793</v>
      </c>
      <c r="J2906" s="1" t="s">
        <v>70</v>
      </c>
      <c r="K2906" s="3">
        <v>39.35</v>
      </c>
      <c r="L2906">
        <v>2</v>
      </c>
      <c r="M2906" s="3">
        <v>78.7</v>
      </c>
      <c r="N2906" s="1" t="s">
        <v>21</v>
      </c>
      <c r="O2906" s="1" t="s">
        <v>44</v>
      </c>
    </row>
    <row r="2907" spans="1:15" x14ac:dyDescent="0.3">
      <c r="A2907" s="1" t="s">
        <v>6647</v>
      </c>
      <c r="B2907" s="2">
        <v>45271</v>
      </c>
      <c r="C2907" s="1" t="s">
        <v>6667</v>
      </c>
      <c r="D2907" s="1" t="s">
        <v>107</v>
      </c>
      <c r="E2907">
        <v>2023</v>
      </c>
      <c r="F2907" s="1" t="s">
        <v>4062</v>
      </c>
      <c r="G2907" s="1" t="s">
        <v>4063</v>
      </c>
      <c r="H2907" s="1" t="s">
        <v>816</v>
      </c>
      <c r="I2907" s="1" t="s">
        <v>817</v>
      </c>
      <c r="J2907" s="1" t="s">
        <v>20</v>
      </c>
      <c r="K2907" s="3">
        <v>38.770000000000003</v>
      </c>
      <c r="L2907">
        <v>5</v>
      </c>
      <c r="M2907" s="3">
        <v>193.85</v>
      </c>
      <c r="N2907" s="1" t="s">
        <v>6669</v>
      </c>
      <c r="O2907" s="1" t="s">
        <v>44</v>
      </c>
    </row>
    <row r="2908" spans="1:15" x14ac:dyDescent="0.3">
      <c r="A2908" s="1" t="s">
        <v>6648</v>
      </c>
      <c r="B2908" s="2">
        <v>45509</v>
      </c>
      <c r="C2908" s="1" t="s">
        <v>6667</v>
      </c>
      <c r="D2908" s="1" t="s">
        <v>90</v>
      </c>
      <c r="E2908">
        <v>2024</v>
      </c>
      <c r="F2908" s="1" t="s">
        <v>912</v>
      </c>
      <c r="G2908" s="1" t="s">
        <v>3537</v>
      </c>
      <c r="H2908" s="1" t="s">
        <v>941</v>
      </c>
      <c r="I2908" s="1" t="s">
        <v>942</v>
      </c>
      <c r="J2908" s="1" t="s">
        <v>20</v>
      </c>
      <c r="K2908" s="3">
        <v>18.89</v>
      </c>
      <c r="L2908">
        <v>1</v>
      </c>
      <c r="M2908" s="3">
        <v>18.89</v>
      </c>
      <c r="N2908" s="1" t="s">
        <v>6669</v>
      </c>
      <c r="O2908" s="1" t="s">
        <v>37</v>
      </c>
    </row>
    <row r="2909" spans="1:15" x14ac:dyDescent="0.3">
      <c r="A2909" s="1" t="s">
        <v>6649</v>
      </c>
      <c r="B2909" s="2">
        <v>44961</v>
      </c>
      <c r="C2909" s="1" t="s">
        <v>6673</v>
      </c>
      <c r="D2909" s="1" t="s">
        <v>39</v>
      </c>
      <c r="E2909">
        <v>2023</v>
      </c>
      <c r="F2909" s="1" t="s">
        <v>144</v>
      </c>
      <c r="G2909" s="1" t="s">
        <v>145</v>
      </c>
      <c r="H2909" s="1" t="s">
        <v>1859</v>
      </c>
      <c r="I2909" s="1" t="s">
        <v>4569</v>
      </c>
      <c r="J2909" s="1" t="s">
        <v>70</v>
      </c>
      <c r="K2909" s="3">
        <v>43.4</v>
      </c>
      <c r="L2909">
        <v>2</v>
      </c>
      <c r="M2909" s="3">
        <v>86.8</v>
      </c>
      <c r="N2909" s="1" t="s">
        <v>6669</v>
      </c>
      <c r="O2909" s="1" t="s">
        <v>95</v>
      </c>
    </row>
    <row r="2910" spans="1:15" x14ac:dyDescent="0.3">
      <c r="A2910" s="1" t="s">
        <v>6650</v>
      </c>
      <c r="B2910" s="2">
        <v>45172</v>
      </c>
      <c r="C2910" s="1" t="s">
        <v>6666</v>
      </c>
      <c r="D2910" s="1" t="s">
        <v>60</v>
      </c>
      <c r="E2910">
        <v>2023</v>
      </c>
      <c r="F2910" s="1" t="s">
        <v>1549</v>
      </c>
      <c r="G2910" s="1" t="s">
        <v>5946</v>
      </c>
      <c r="H2910" s="1" t="s">
        <v>2535</v>
      </c>
      <c r="I2910" s="1" t="s">
        <v>4784</v>
      </c>
      <c r="J2910" s="1" t="s">
        <v>20</v>
      </c>
      <c r="K2910" s="3">
        <v>25.89</v>
      </c>
      <c r="L2910">
        <v>3</v>
      </c>
      <c r="M2910" s="3">
        <v>77.67</v>
      </c>
      <c r="N2910" s="1" t="s">
        <v>6669</v>
      </c>
      <c r="O2910" s="1" t="s">
        <v>22</v>
      </c>
    </row>
    <row r="2911" spans="1:15" x14ac:dyDescent="0.3">
      <c r="A2911" s="1" t="s">
        <v>6651</v>
      </c>
      <c r="B2911" s="2">
        <v>45206</v>
      </c>
      <c r="C2911" s="1" t="s">
        <v>6673</v>
      </c>
      <c r="D2911" s="1" t="s">
        <v>133</v>
      </c>
      <c r="E2911">
        <v>2023</v>
      </c>
      <c r="F2911" s="1" t="s">
        <v>538</v>
      </c>
      <c r="G2911" s="1" t="s">
        <v>539</v>
      </c>
      <c r="H2911" s="1" t="s">
        <v>6373</v>
      </c>
      <c r="I2911" s="1" t="s">
        <v>6374</v>
      </c>
      <c r="J2911" s="1" t="s">
        <v>20</v>
      </c>
      <c r="K2911" s="3">
        <v>30.66</v>
      </c>
      <c r="L2911">
        <v>3</v>
      </c>
      <c r="M2911" s="3">
        <v>91.98</v>
      </c>
      <c r="N2911" s="1" t="s">
        <v>29</v>
      </c>
      <c r="O2911" s="1" t="s">
        <v>37</v>
      </c>
    </row>
    <row r="2912" spans="1:15" x14ac:dyDescent="0.3">
      <c r="A2912" s="1" t="s">
        <v>6652</v>
      </c>
      <c r="B2912" s="2">
        <v>45066</v>
      </c>
      <c r="C2912" s="1" t="s">
        <v>6673</v>
      </c>
      <c r="D2912" s="1" t="s">
        <v>46</v>
      </c>
      <c r="E2912">
        <v>2023</v>
      </c>
      <c r="F2912" s="1" t="s">
        <v>6117</v>
      </c>
      <c r="G2912" s="1" t="s">
        <v>6118</v>
      </c>
      <c r="H2912" s="1" t="s">
        <v>421</v>
      </c>
      <c r="I2912" s="1" t="s">
        <v>3742</v>
      </c>
      <c r="J2912" s="1" t="s">
        <v>51</v>
      </c>
      <c r="K2912" s="3">
        <v>8.93</v>
      </c>
      <c r="L2912">
        <v>2</v>
      </c>
      <c r="M2912" s="3">
        <v>17.86</v>
      </c>
      <c r="N2912" s="1" t="s">
        <v>6669</v>
      </c>
      <c r="O2912" s="1" t="s">
        <v>22</v>
      </c>
    </row>
    <row r="2913" spans="1:15" x14ac:dyDescent="0.3">
      <c r="A2913" s="1" t="s">
        <v>6653</v>
      </c>
      <c r="B2913" s="2">
        <v>45480</v>
      </c>
      <c r="C2913" s="1" t="s">
        <v>6666</v>
      </c>
      <c r="D2913" s="1" t="s">
        <v>32</v>
      </c>
      <c r="E2913">
        <v>2024</v>
      </c>
      <c r="F2913" s="1" t="s">
        <v>463</v>
      </c>
      <c r="G2913" s="1" t="s">
        <v>3228</v>
      </c>
      <c r="H2913" s="1" t="s">
        <v>1373</v>
      </c>
      <c r="I2913" s="1" t="s">
        <v>1374</v>
      </c>
      <c r="J2913" s="1" t="s">
        <v>70</v>
      </c>
      <c r="K2913" s="3">
        <v>37.75</v>
      </c>
      <c r="L2913">
        <v>4</v>
      </c>
      <c r="M2913" s="3">
        <v>151</v>
      </c>
      <c r="N2913" s="1" t="s">
        <v>21</v>
      </c>
      <c r="O2913" s="1" t="s">
        <v>80</v>
      </c>
    </row>
    <row r="2914" spans="1:15" x14ac:dyDescent="0.3">
      <c r="A2914" s="1" t="s">
        <v>6654</v>
      </c>
      <c r="B2914" s="2">
        <v>45197</v>
      </c>
      <c r="C2914" s="1" t="s">
        <v>6672</v>
      </c>
      <c r="D2914" s="1" t="s">
        <v>60</v>
      </c>
      <c r="E2914">
        <v>2023</v>
      </c>
      <c r="F2914" s="1" t="s">
        <v>3018</v>
      </c>
      <c r="G2914" s="1" t="s">
        <v>5582</v>
      </c>
      <c r="H2914" s="1" t="s">
        <v>1337</v>
      </c>
      <c r="I2914" s="1" t="s">
        <v>6013</v>
      </c>
      <c r="J2914" s="1" t="s">
        <v>20</v>
      </c>
      <c r="K2914" s="3">
        <v>22.81</v>
      </c>
      <c r="L2914">
        <v>5</v>
      </c>
      <c r="M2914" s="3">
        <v>114.05</v>
      </c>
      <c r="N2914" s="1" t="s">
        <v>29</v>
      </c>
      <c r="O2914" s="1" t="s">
        <v>37</v>
      </c>
    </row>
    <row r="2915" spans="1:15" x14ac:dyDescent="0.3">
      <c r="A2915" s="1" t="s">
        <v>6655</v>
      </c>
      <c r="B2915" s="2">
        <v>44985</v>
      </c>
      <c r="C2915" s="1" t="s">
        <v>6671</v>
      </c>
      <c r="D2915" s="1" t="s">
        <v>39</v>
      </c>
      <c r="E2915">
        <v>2023</v>
      </c>
      <c r="F2915" s="1" t="s">
        <v>2477</v>
      </c>
      <c r="G2915" s="1" t="s">
        <v>2478</v>
      </c>
      <c r="H2915" s="1" t="s">
        <v>2566</v>
      </c>
      <c r="I2915" s="1" t="s">
        <v>2567</v>
      </c>
      <c r="J2915" s="1" t="s">
        <v>70</v>
      </c>
      <c r="K2915" s="3">
        <v>7.4</v>
      </c>
      <c r="L2915">
        <v>3</v>
      </c>
      <c r="M2915" s="3">
        <v>22.2</v>
      </c>
      <c r="N2915" s="1" t="s">
        <v>21</v>
      </c>
      <c r="O2915" s="1" t="s">
        <v>44</v>
      </c>
    </row>
    <row r="2916" spans="1:15" x14ac:dyDescent="0.3">
      <c r="A2916" s="1" t="s">
        <v>6656</v>
      </c>
      <c r="B2916" s="2">
        <v>44989</v>
      </c>
      <c r="C2916" s="1" t="s">
        <v>6673</v>
      </c>
      <c r="D2916" s="1" t="s">
        <v>15</v>
      </c>
      <c r="E2916">
        <v>2023</v>
      </c>
      <c r="F2916" s="1" t="s">
        <v>834</v>
      </c>
      <c r="G2916" s="1" t="s">
        <v>835</v>
      </c>
      <c r="H2916" s="1" t="s">
        <v>6657</v>
      </c>
      <c r="I2916" s="1" t="s">
        <v>6658</v>
      </c>
      <c r="J2916" s="1" t="s">
        <v>70</v>
      </c>
      <c r="K2916" s="3">
        <v>22.88</v>
      </c>
      <c r="L2916">
        <v>3</v>
      </c>
      <c r="M2916" s="3">
        <v>68.64</v>
      </c>
      <c r="N2916" s="1" t="s">
        <v>29</v>
      </c>
      <c r="O2916" s="1" t="s">
        <v>52</v>
      </c>
    </row>
    <row r="2917" spans="1:15" x14ac:dyDescent="0.3">
      <c r="A2917" s="1" t="s">
        <v>6659</v>
      </c>
      <c r="B2917" s="2">
        <v>45888</v>
      </c>
      <c r="C2917" s="1" t="s">
        <v>6671</v>
      </c>
      <c r="D2917" s="1" t="s">
        <v>90</v>
      </c>
      <c r="E2917">
        <v>2025</v>
      </c>
      <c r="F2917" s="1" t="s">
        <v>1477</v>
      </c>
      <c r="G2917" s="1" t="s">
        <v>1478</v>
      </c>
      <c r="H2917" s="1" t="s">
        <v>3666</v>
      </c>
      <c r="I2917" s="1" t="s">
        <v>3667</v>
      </c>
      <c r="J2917" s="1" t="s">
        <v>20</v>
      </c>
      <c r="K2917" s="3">
        <v>48.16</v>
      </c>
      <c r="L2917">
        <v>4</v>
      </c>
      <c r="M2917" s="3">
        <v>192.64</v>
      </c>
      <c r="N2917" s="1" t="s">
        <v>21</v>
      </c>
      <c r="O2917" s="1" t="s">
        <v>80</v>
      </c>
    </row>
    <row r="2918" spans="1:15" x14ac:dyDescent="0.3">
      <c r="A2918" s="1" t="s">
        <v>6660</v>
      </c>
      <c r="B2918" s="2">
        <v>45324</v>
      </c>
      <c r="C2918" s="1" t="s">
        <v>6668</v>
      </c>
      <c r="D2918" s="1" t="s">
        <v>39</v>
      </c>
      <c r="E2918">
        <v>2024</v>
      </c>
      <c r="F2918" s="1" t="s">
        <v>2637</v>
      </c>
      <c r="G2918" s="1" t="s">
        <v>3002</v>
      </c>
      <c r="H2918" s="1" t="s">
        <v>1024</v>
      </c>
      <c r="I2918" s="1" t="s">
        <v>5346</v>
      </c>
      <c r="J2918" s="1" t="s">
        <v>87</v>
      </c>
      <c r="K2918" s="3">
        <v>50.25</v>
      </c>
      <c r="L2918">
        <v>5</v>
      </c>
      <c r="M2918" s="3">
        <v>251.25</v>
      </c>
      <c r="N2918" s="1" t="s">
        <v>29</v>
      </c>
      <c r="O2918" s="1" t="s">
        <v>95</v>
      </c>
    </row>
    <row r="2919" spans="1:15" x14ac:dyDescent="0.3">
      <c r="A2919" s="1" t="s">
        <v>6661</v>
      </c>
      <c r="B2919" s="2">
        <v>45607</v>
      </c>
      <c r="C2919" s="1" t="s">
        <v>6667</v>
      </c>
      <c r="D2919" s="1" t="s">
        <v>54</v>
      </c>
      <c r="E2919">
        <v>2024</v>
      </c>
      <c r="F2919" s="1" t="s">
        <v>1555</v>
      </c>
      <c r="G2919" s="1" t="s">
        <v>6021</v>
      </c>
      <c r="H2919" s="1" t="s">
        <v>6597</v>
      </c>
      <c r="I2919" s="1" t="s">
        <v>6598</v>
      </c>
      <c r="J2919" s="1" t="s">
        <v>20</v>
      </c>
      <c r="K2919" s="3">
        <v>36.43</v>
      </c>
      <c r="L2919">
        <v>5</v>
      </c>
      <c r="M2919" s="3">
        <v>182.15</v>
      </c>
      <c r="N2919" s="1" t="s">
        <v>21</v>
      </c>
      <c r="O2919" s="1" t="s">
        <v>22</v>
      </c>
    </row>
    <row r="2920" spans="1:15" x14ac:dyDescent="0.3">
      <c r="A2920" s="1" t="s">
        <v>6662</v>
      </c>
      <c r="B2920" s="2">
        <v>45191</v>
      </c>
      <c r="C2920" s="1" t="s">
        <v>6668</v>
      </c>
      <c r="D2920" s="1" t="s">
        <v>60</v>
      </c>
      <c r="E2920">
        <v>2023</v>
      </c>
      <c r="F2920" s="1" t="s">
        <v>1225</v>
      </c>
      <c r="G2920" s="1" t="s">
        <v>5654</v>
      </c>
      <c r="H2920" s="1" t="s">
        <v>2382</v>
      </c>
      <c r="I2920" s="1" t="s">
        <v>2383</v>
      </c>
      <c r="J2920" s="1" t="s">
        <v>51</v>
      </c>
      <c r="K2920" s="3">
        <v>41.74</v>
      </c>
      <c r="L2920">
        <v>1</v>
      </c>
      <c r="M2920" s="3">
        <v>41.74</v>
      </c>
      <c r="N2920" s="1" t="s">
        <v>88</v>
      </c>
      <c r="O2920" s="1" t="s">
        <v>193</v>
      </c>
    </row>
    <row r="2921" spans="1:15" x14ac:dyDescent="0.3">
      <c r="A2921" s="1" t="s">
        <v>6663</v>
      </c>
      <c r="B2921" s="2">
        <v>44892</v>
      </c>
      <c r="C2921" s="1" t="s">
        <v>6666</v>
      </c>
      <c r="D2921" s="1" t="s">
        <v>54</v>
      </c>
      <c r="E2921">
        <v>2022</v>
      </c>
      <c r="F2921" s="1" t="s">
        <v>2967</v>
      </c>
      <c r="G2921" s="1" t="s">
        <v>2968</v>
      </c>
      <c r="H2921" s="1" t="s">
        <v>3565</v>
      </c>
      <c r="I2921" s="1" t="s">
        <v>3566</v>
      </c>
      <c r="J2921" s="1" t="s">
        <v>87</v>
      </c>
      <c r="K2921" s="3">
        <v>25.27</v>
      </c>
      <c r="L2921">
        <v>2</v>
      </c>
      <c r="M2921" s="3">
        <v>50.54</v>
      </c>
      <c r="N2921" s="1" t="s">
        <v>21</v>
      </c>
      <c r="O2921" s="1" t="s">
        <v>37</v>
      </c>
    </row>
    <row r="2922" spans="1:15" x14ac:dyDescent="0.3">
      <c r="A2922" s="1" t="s">
        <v>6664</v>
      </c>
      <c r="B2922" s="2">
        <v>45243</v>
      </c>
      <c r="C2922" s="1" t="s">
        <v>6667</v>
      </c>
      <c r="D2922" s="1" t="s">
        <v>54</v>
      </c>
      <c r="E2922">
        <v>2023</v>
      </c>
      <c r="F2922" s="1" t="s">
        <v>2136</v>
      </c>
      <c r="G2922" s="1" t="s">
        <v>2137</v>
      </c>
      <c r="H2922" s="1" t="s">
        <v>5223</v>
      </c>
      <c r="I2922" s="1" t="s">
        <v>5224</v>
      </c>
      <c r="J2922" s="1" t="s">
        <v>70</v>
      </c>
      <c r="K2922" s="3">
        <v>27.27</v>
      </c>
      <c r="L2922">
        <v>2</v>
      </c>
      <c r="M2922" s="3">
        <v>54.54</v>
      </c>
      <c r="N2922" s="1" t="s">
        <v>29</v>
      </c>
      <c r="O2922"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710A7-AF99-4BDD-816B-E7189FFDF310}">
  <dimension ref="B2:G11"/>
  <sheetViews>
    <sheetView tabSelected="1" workbookViewId="0">
      <selection activeCell="P18" sqref="P18"/>
    </sheetView>
  </sheetViews>
  <sheetFormatPr defaultRowHeight="14.4" x14ac:dyDescent="0.3"/>
  <cols>
    <col min="2" max="2" width="11.44140625" customWidth="1"/>
    <col min="3" max="3" width="12.5546875" customWidth="1"/>
    <col min="4" max="4" width="12.88671875" customWidth="1"/>
    <col min="6" max="6" width="12.44140625" bestFit="1" customWidth="1"/>
    <col min="7" max="7" width="16.33203125" bestFit="1" customWidth="1"/>
    <col min="8" max="8" width="10" bestFit="1" customWidth="1"/>
  </cols>
  <sheetData>
    <row r="2" spans="2:7" ht="15" thickBot="1" x14ac:dyDescent="0.35"/>
    <row r="3" spans="2:7" x14ac:dyDescent="0.3">
      <c r="B3" s="66" t="s">
        <v>6696</v>
      </c>
      <c r="C3" s="67" t="s">
        <v>6674</v>
      </c>
      <c r="D3" s="68" t="s">
        <v>6675</v>
      </c>
      <c r="F3" s="15" t="s">
        <v>6679</v>
      </c>
      <c r="G3" t="s">
        <v>6681</v>
      </c>
    </row>
    <row r="4" spans="2:7" x14ac:dyDescent="0.3">
      <c r="B4" s="64" t="s">
        <v>6666</v>
      </c>
      <c r="C4" s="4">
        <f>COUNTIF(orders[OrderDay],B4)</f>
        <v>394</v>
      </c>
      <c r="D4" s="51">
        <f>SUMIF(orders[OrderDay],B4,orders[TotalSales])</f>
        <v>33795.449999999997</v>
      </c>
      <c r="F4" s="16" t="s">
        <v>6666</v>
      </c>
      <c r="G4" s="17">
        <v>7959.17</v>
      </c>
    </row>
    <row r="5" spans="2:7" x14ac:dyDescent="0.3">
      <c r="B5" s="64" t="s">
        <v>6667</v>
      </c>
      <c r="C5" s="4">
        <f>COUNTIF(orders[OrderDay],B5)</f>
        <v>455</v>
      </c>
      <c r="D5" s="51">
        <f>SUMIF(orders[OrderDay],B5,orders[TotalSales])</f>
        <v>37274.420000000042</v>
      </c>
      <c r="F5" s="16" t="s">
        <v>6667</v>
      </c>
      <c r="G5" s="17">
        <v>7220.6699999999992</v>
      </c>
    </row>
    <row r="6" spans="2:7" x14ac:dyDescent="0.3">
      <c r="B6" s="64" t="s">
        <v>6671</v>
      </c>
      <c r="C6" s="4">
        <f>COUNTIF(orders[OrderDay],B6)</f>
        <v>384</v>
      </c>
      <c r="D6" s="51">
        <f>SUMIF(orders[OrderDay],B6,orders[TotalSales])</f>
        <v>32036.230000000007</v>
      </c>
      <c r="F6" s="16" t="s">
        <v>6671</v>
      </c>
      <c r="G6" s="17">
        <v>6564.6799999999985</v>
      </c>
    </row>
    <row r="7" spans="2:7" x14ac:dyDescent="0.3">
      <c r="B7" s="64" t="s">
        <v>6670</v>
      </c>
      <c r="C7" s="4">
        <f>COUNTIF(orders[OrderDay],B7)</f>
        <v>423</v>
      </c>
      <c r="D7" s="51">
        <f>SUMIF(orders[OrderDay],B7,orders[TotalSales])</f>
        <v>36105.300000000003</v>
      </c>
      <c r="F7" s="16" t="s">
        <v>6670</v>
      </c>
      <c r="G7" s="17">
        <v>7790.6400000000012</v>
      </c>
    </row>
    <row r="8" spans="2:7" x14ac:dyDescent="0.3">
      <c r="B8" s="64" t="s">
        <v>6672</v>
      </c>
      <c r="C8" s="4">
        <f>COUNTIF(orders[OrderDay],B8)</f>
        <v>423</v>
      </c>
      <c r="D8" s="51">
        <f>SUMIF(orders[OrderDay],B8,orders[TotalSales])</f>
        <v>33847.159999999996</v>
      </c>
      <c r="F8" s="16" t="s">
        <v>6672</v>
      </c>
      <c r="G8" s="17">
        <v>7105.2999999999975</v>
      </c>
    </row>
    <row r="9" spans="2:7" x14ac:dyDescent="0.3">
      <c r="B9" s="64" t="s">
        <v>6668</v>
      </c>
      <c r="C9" s="4">
        <f>COUNTIF(orders[OrderDay],B9)</f>
        <v>402</v>
      </c>
      <c r="D9" s="51">
        <f>SUMIF(orders[OrderDay],B9,orders[TotalSales])</f>
        <v>33805.98000000001</v>
      </c>
      <c r="F9" s="16" t="s">
        <v>6668</v>
      </c>
      <c r="G9" s="17">
        <v>5468.5000000000009</v>
      </c>
    </row>
    <row r="10" spans="2:7" ht="15" thickBot="1" x14ac:dyDescent="0.35">
      <c r="B10" s="65" t="s">
        <v>6673</v>
      </c>
      <c r="C10" s="8">
        <f>COUNTIF(orders[OrderDay],B10)</f>
        <v>440</v>
      </c>
      <c r="D10" s="10">
        <f>SUMIF(orders[OrderDay],B10,orders[TotalSales])</f>
        <v>33950.670000000027</v>
      </c>
      <c r="F10" s="16" t="s">
        <v>6673</v>
      </c>
      <c r="G10" s="17">
        <v>5616.3900000000031</v>
      </c>
    </row>
    <row r="11" spans="2:7" x14ac:dyDescent="0.3">
      <c r="F11" s="16" t="s">
        <v>6680</v>
      </c>
      <c r="G11" s="17">
        <v>47725.349999999991</v>
      </c>
    </row>
  </sheetData>
  <sortState xmlns:xlrd2="http://schemas.microsoft.com/office/spreadsheetml/2017/richdata2" ref="B4:B10">
    <sortCondition ref="B4:B10" customList="Sunday,Monday,Tuesday,Wednesday,Thursday,Friday,Saturday"/>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1DF-D9FE-400E-A70A-042BBF93E49F}">
  <dimension ref="A1"/>
  <sheetViews>
    <sheetView showGridLines="0" showRowColHeaders="0" topLeftCell="A13" zoomScaleNormal="100" workbookViewId="0">
      <selection activeCell="V30" sqref="V30"/>
    </sheetView>
  </sheetViews>
  <sheetFormatPr defaultRowHeight="14.4" x14ac:dyDescent="0.3"/>
  <sheetData/>
  <sheetProtection sheet="1" objects="1" scenario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D3B9-02F4-46BC-88FD-72F6F963BC6C}">
  <dimension ref="B2:L32"/>
  <sheetViews>
    <sheetView zoomScaleNormal="100" workbookViewId="0">
      <selection activeCell="D32" sqref="D32"/>
    </sheetView>
  </sheetViews>
  <sheetFormatPr defaultRowHeight="14.4" x14ac:dyDescent="0.3"/>
  <cols>
    <col min="2" max="2" width="16.33203125" bestFit="1" customWidth="1"/>
    <col min="3" max="3" width="11.88671875" bestFit="1" customWidth="1"/>
    <col min="4" max="4" width="14.77734375" bestFit="1" customWidth="1"/>
    <col min="5" max="5" width="18" bestFit="1" customWidth="1"/>
    <col min="6" max="6" width="16.33203125" bestFit="1" customWidth="1"/>
    <col min="7" max="7" width="11.88671875" bestFit="1" customWidth="1"/>
    <col min="8" max="8" width="12.44140625" bestFit="1" customWidth="1"/>
    <col min="9" max="9" width="16.33203125" bestFit="1" customWidth="1"/>
    <col min="12" max="12" width="18.33203125" customWidth="1"/>
  </cols>
  <sheetData>
    <row r="2" spans="2:12" x14ac:dyDescent="0.3">
      <c r="B2" s="76" t="s">
        <v>6697</v>
      </c>
      <c r="C2" s="76"/>
      <c r="E2" s="76" t="s">
        <v>6698</v>
      </c>
      <c r="F2" s="76"/>
      <c r="H2" s="76" t="s">
        <v>6703</v>
      </c>
      <c r="I2" s="76"/>
    </row>
    <row r="3" spans="2:12" x14ac:dyDescent="0.3">
      <c r="B3" s="15" t="s">
        <v>6679</v>
      </c>
      <c r="C3" t="s">
        <v>6681</v>
      </c>
      <c r="E3" s="15" t="s">
        <v>6679</v>
      </c>
      <c r="F3" t="s">
        <v>6681</v>
      </c>
      <c r="H3" s="15" t="s">
        <v>6679</v>
      </c>
      <c r="I3" t="s">
        <v>6681</v>
      </c>
    </row>
    <row r="4" spans="2:12" x14ac:dyDescent="0.3">
      <c r="B4" s="16" t="s">
        <v>637</v>
      </c>
      <c r="C4" s="17">
        <v>689.22</v>
      </c>
      <c r="E4" s="16">
        <v>2022</v>
      </c>
      <c r="F4" s="17">
        <v>6540.7200000000039</v>
      </c>
      <c r="H4" s="16" t="s">
        <v>20</v>
      </c>
      <c r="I4" s="17">
        <v>78543.839999999967</v>
      </c>
    </row>
    <row r="5" spans="2:12" x14ac:dyDescent="0.3">
      <c r="B5" s="16" t="s">
        <v>2267</v>
      </c>
      <c r="C5" s="17">
        <v>706.81000000000006</v>
      </c>
      <c r="E5" s="16">
        <v>2023</v>
      </c>
      <c r="F5" s="17">
        <v>32455.249999999982</v>
      </c>
      <c r="H5" s="16" t="s">
        <v>70</v>
      </c>
      <c r="I5" s="17">
        <v>77529.409999999916</v>
      </c>
    </row>
    <row r="6" spans="2:12" x14ac:dyDescent="0.3">
      <c r="B6" s="16" t="s">
        <v>2803</v>
      </c>
      <c r="C6" s="17">
        <v>742.73</v>
      </c>
      <c r="E6" s="16">
        <v>2024</v>
      </c>
      <c r="F6" s="17">
        <v>31419.230000000021</v>
      </c>
      <c r="H6" s="16" t="s">
        <v>51</v>
      </c>
      <c r="I6" s="17">
        <v>42666.189999999995</v>
      </c>
    </row>
    <row r="7" spans="2:12" x14ac:dyDescent="0.3">
      <c r="B7" s="16" t="s">
        <v>261</v>
      </c>
      <c r="C7" s="17">
        <v>802.58999999999992</v>
      </c>
      <c r="E7" s="16">
        <v>2025</v>
      </c>
      <c r="F7" s="17">
        <v>10790.359999999999</v>
      </c>
      <c r="H7" s="16" t="s">
        <v>87</v>
      </c>
      <c r="I7" s="17">
        <v>42075.769999999982</v>
      </c>
    </row>
    <row r="8" spans="2:12" x14ac:dyDescent="0.3">
      <c r="B8" s="16" t="s">
        <v>341</v>
      </c>
      <c r="C8" s="17">
        <v>1099.69</v>
      </c>
      <c r="E8" s="16" t="s">
        <v>6680</v>
      </c>
      <c r="F8" s="17">
        <v>81205.560000000012</v>
      </c>
      <c r="H8" s="16" t="s">
        <v>6680</v>
      </c>
      <c r="I8" s="17">
        <v>240815.20999999985</v>
      </c>
    </row>
    <row r="9" spans="2:12" x14ac:dyDescent="0.3">
      <c r="B9" s="16" t="s">
        <v>6680</v>
      </c>
      <c r="C9" s="17">
        <v>4041.04</v>
      </c>
    </row>
    <row r="10" spans="2:12" ht="15" thickBot="1" x14ac:dyDescent="0.35">
      <c r="E10" s="76" t="s">
        <v>6701</v>
      </c>
      <c r="F10" s="76"/>
      <c r="H10" s="76" t="s">
        <v>6700</v>
      </c>
      <c r="I10" s="76"/>
    </row>
    <row r="11" spans="2:12" x14ac:dyDescent="0.3">
      <c r="E11" s="15" t="s">
        <v>6679</v>
      </c>
      <c r="F11" t="s">
        <v>6681</v>
      </c>
      <c r="H11" s="15" t="s">
        <v>6679</v>
      </c>
      <c r="I11" t="s">
        <v>6681</v>
      </c>
      <c r="K11" s="74" t="s">
        <v>6699</v>
      </c>
      <c r="L11" s="75" t="s">
        <v>6681</v>
      </c>
    </row>
    <row r="12" spans="2:12" x14ac:dyDescent="0.3">
      <c r="B12" t="s">
        <v>6681</v>
      </c>
      <c r="C12" t="s">
        <v>6674</v>
      </c>
      <c r="E12" s="16" t="s">
        <v>2335</v>
      </c>
      <c r="F12" s="17">
        <v>773.51</v>
      </c>
      <c r="H12" s="16" t="s">
        <v>52</v>
      </c>
      <c r="I12" s="17">
        <v>15190.720000000001</v>
      </c>
      <c r="K12" s="70" t="str" cm="1">
        <f t="array" ref="K12:L19">H12:I19</f>
        <v>Canada</v>
      </c>
      <c r="L12" s="71">
        <v>15190.720000000001</v>
      </c>
    </row>
    <row r="13" spans="2:12" x14ac:dyDescent="0.3">
      <c r="B13" s="69">
        <v>240815.20999999976</v>
      </c>
      <c r="C13" s="1">
        <v>2921</v>
      </c>
      <c r="E13" s="16" t="s">
        <v>817</v>
      </c>
      <c r="F13" s="17">
        <v>780.98</v>
      </c>
      <c r="H13" s="16" t="s">
        <v>30</v>
      </c>
      <c r="I13" s="17">
        <v>29731.26000000002</v>
      </c>
      <c r="K13" s="70" t="str">
        <v>France</v>
      </c>
      <c r="L13" s="71">
        <v>29731.26000000002</v>
      </c>
    </row>
    <row r="14" spans="2:12" x14ac:dyDescent="0.3">
      <c r="E14" s="16" t="s">
        <v>3667</v>
      </c>
      <c r="F14" s="17">
        <v>791.8599999999999</v>
      </c>
      <c r="H14" s="16" t="s">
        <v>44</v>
      </c>
      <c r="I14" s="17">
        <v>32358.319999999989</v>
      </c>
      <c r="K14" s="70" t="str">
        <v>Germany</v>
      </c>
      <c r="L14" s="71">
        <v>32358.319999999989</v>
      </c>
    </row>
    <row r="15" spans="2:12" x14ac:dyDescent="0.3">
      <c r="E15" s="16" t="s">
        <v>224</v>
      </c>
      <c r="F15" s="17">
        <v>824.71</v>
      </c>
      <c r="H15" s="16" t="s">
        <v>80</v>
      </c>
      <c r="I15" s="17">
        <v>15497.159999999991</v>
      </c>
      <c r="K15" s="70" t="str">
        <v>Italy</v>
      </c>
      <c r="L15" s="71">
        <v>15497.159999999991</v>
      </c>
    </row>
    <row r="16" spans="2:12" x14ac:dyDescent="0.3">
      <c r="B16" s="24">
        <f>GETPIVOTDATA("Total Sales ($USD)",$B$12)</f>
        <v>240815.20999999976</v>
      </c>
      <c r="C16">
        <f>GETPIVOTDATA("Orders Count",$B$12)</f>
        <v>2921</v>
      </c>
      <c r="E16" s="16" t="s">
        <v>116</v>
      </c>
      <c r="F16" s="17">
        <v>833.8599999999999</v>
      </c>
      <c r="H16" s="16" t="s">
        <v>193</v>
      </c>
      <c r="I16" s="17">
        <v>28151.139999999996</v>
      </c>
      <c r="K16" s="70" t="str">
        <v>Lebanon</v>
      </c>
      <c r="L16" s="71">
        <v>28151.139999999996</v>
      </c>
    </row>
    <row r="17" spans="2:12" x14ac:dyDescent="0.3">
      <c r="E17" s="16" t="s">
        <v>837</v>
      </c>
      <c r="F17" s="17">
        <v>896.82</v>
      </c>
      <c r="H17" s="16" t="s">
        <v>95</v>
      </c>
      <c r="I17" s="17">
        <v>14262.550000000003</v>
      </c>
      <c r="K17" s="70" t="str">
        <v>Spain</v>
      </c>
      <c r="L17" s="71">
        <v>14262.550000000003</v>
      </c>
    </row>
    <row r="18" spans="2:12" x14ac:dyDescent="0.3">
      <c r="B18" s="76" t="s">
        <v>6702</v>
      </c>
      <c r="C18" s="76"/>
      <c r="E18" s="16" t="s">
        <v>2218</v>
      </c>
      <c r="F18" s="17">
        <v>899.51</v>
      </c>
      <c r="H18" s="16" t="s">
        <v>22</v>
      </c>
      <c r="I18" s="17">
        <v>47725.35000000002</v>
      </c>
      <c r="K18" s="70" t="str">
        <v>UK</v>
      </c>
      <c r="L18" s="71">
        <v>47725.35000000002</v>
      </c>
    </row>
    <row r="19" spans="2:12" ht="15" thickBot="1" x14ac:dyDescent="0.35">
      <c r="B19" s="15" t="s">
        <v>6679</v>
      </c>
      <c r="C19" t="s">
        <v>6681</v>
      </c>
      <c r="E19" s="16" t="s">
        <v>1116</v>
      </c>
      <c r="F19" s="17">
        <v>921.64</v>
      </c>
      <c r="H19" s="16" t="s">
        <v>37</v>
      </c>
      <c r="I19" s="17">
        <v>57898.709999999912</v>
      </c>
      <c r="K19" s="72" t="str">
        <v>USA</v>
      </c>
      <c r="L19" s="73">
        <v>57898.709999999912</v>
      </c>
    </row>
    <row r="20" spans="2:12" x14ac:dyDescent="0.3">
      <c r="B20" s="16" t="s">
        <v>210</v>
      </c>
      <c r="C20" s="17">
        <v>19982.990000000002</v>
      </c>
      <c r="E20" s="16" t="s">
        <v>2461</v>
      </c>
      <c r="F20" s="17">
        <v>938.91000000000008</v>
      </c>
      <c r="H20" s="16" t="s">
        <v>6680</v>
      </c>
      <c r="I20" s="17">
        <v>240815.20999999996</v>
      </c>
    </row>
    <row r="21" spans="2:12" x14ac:dyDescent="0.3">
      <c r="B21" s="16" t="s">
        <v>39</v>
      </c>
      <c r="C21" s="17">
        <v>20282.940000000013</v>
      </c>
      <c r="E21" s="16" t="s">
        <v>2350</v>
      </c>
      <c r="F21" s="17">
        <v>1066.47</v>
      </c>
    </row>
    <row r="22" spans="2:12" x14ac:dyDescent="0.3">
      <c r="B22" s="16" t="s">
        <v>15</v>
      </c>
      <c r="C22" s="17">
        <v>21788.699999999993</v>
      </c>
      <c r="E22" s="16" t="s">
        <v>6680</v>
      </c>
      <c r="F22" s="17">
        <v>8728.2699999999986</v>
      </c>
    </row>
    <row r="23" spans="2:12" x14ac:dyDescent="0.3">
      <c r="B23" s="16" t="s">
        <v>82</v>
      </c>
      <c r="C23" s="17">
        <v>18186.999999999996</v>
      </c>
    </row>
    <row r="24" spans="2:12" x14ac:dyDescent="0.3">
      <c r="B24" s="16" t="s">
        <v>46</v>
      </c>
      <c r="C24" s="17">
        <v>19607.009999999995</v>
      </c>
    </row>
    <row r="25" spans="2:12" x14ac:dyDescent="0.3">
      <c r="B25" s="16" t="s">
        <v>24</v>
      </c>
      <c r="C25" s="17">
        <v>20442.280000000002</v>
      </c>
    </row>
    <row r="26" spans="2:12" x14ac:dyDescent="0.3">
      <c r="B26" s="16" t="s">
        <v>32</v>
      </c>
      <c r="C26" s="17">
        <v>20111.909999999993</v>
      </c>
    </row>
    <row r="27" spans="2:12" x14ac:dyDescent="0.3">
      <c r="B27" s="16" t="s">
        <v>90</v>
      </c>
      <c r="C27" s="17">
        <v>17844.650000000005</v>
      </c>
    </row>
    <row r="28" spans="2:12" x14ac:dyDescent="0.3">
      <c r="B28" s="16" t="s">
        <v>60</v>
      </c>
      <c r="C28" s="17">
        <v>20698.490000000005</v>
      </c>
    </row>
    <row r="29" spans="2:12" x14ac:dyDescent="0.3">
      <c r="B29" s="16" t="s">
        <v>133</v>
      </c>
      <c r="C29" s="17">
        <v>22562.639999999992</v>
      </c>
    </row>
    <row r="30" spans="2:12" x14ac:dyDescent="0.3">
      <c r="B30" s="16" t="s">
        <v>54</v>
      </c>
      <c r="C30" s="17">
        <v>23510.790000000008</v>
      </c>
    </row>
    <row r="31" spans="2:12" x14ac:dyDescent="0.3">
      <c r="B31" s="16" t="s">
        <v>107</v>
      </c>
      <c r="C31" s="17">
        <v>15795.80999999999</v>
      </c>
    </row>
    <row r="32" spans="2:12" x14ac:dyDescent="0.3">
      <c r="B32" s="16" t="s">
        <v>6680</v>
      </c>
      <c r="C32" s="17">
        <v>240815.20999999996</v>
      </c>
    </row>
  </sheetData>
  <mergeCells count="6">
    <mergeCell ref="B2:C2"/>
    <mergeCell ref="E2:F2"/>
    <mergeCell ref="H10:I10"/>
    <mergeCell ref="E10:F10"/>
    <mergeCell ref="B18:C18"/>
    <mergeCell ref="H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77B07-F94D-4F10-9C8F-C7AB1BF35A8F}">
  <dimension ref="B2:S8"/>
  <sheetViews>
    <sheetView zoomScale="85" zoomScaleNormal="85" workbookViewId="0">
      <selection activeCell="H30" sqref="H30"/>
    </sheetView>
  </sheetViews>
  <sheetFormatPr defaultRowHeight="14.4" x14ac:dyDescent="0.3"/>
  <cols>
    <col min="2" max="2" width="10.88671875" customWidth="1"/>
    <col min="3" max="3" width="11.6640625" bestFit="1" customWidth="1"/>
    <col min="4" max="4" width="12.21875" bestFit="1" customWidth="1"/>
    <col min="5" max="5" width="8.6640625" bestFit="1" customWidth="1"/>
    <col min="6" max="6" width="11.6640625" bestFit="1" customWidth="1"/>
    <col min="7" max="7" width="8.6640625" bestFit="1" customWidth="1"/>
    <col min="8" max="8" width="10.21875" bestFit="1" customWidth="1"/>
    <col min="9" max="9" width="23.33203125" customWidth="1"/>
    <col min="10" max="11" width="12.44140625" bestFit="1" customWidth="1"/>
    <col min="12" max="12" width="10" bestFit="1" customWidth="1"/>
    <col min="13" max="13" width="8.77734375" bestFit="1" customWidth="1"/>
    <col min="14" max="14" width="8.88671875" bestFit="1" customWidth="1"/>
    <col min="15" max="15" width="9.21875" bestFit="1" customWidth="1"/>
    <col min="16" max="16" width="21.109375" customWidth="1"/>
    <col min="18" max="18" width="11.109375" customWidth="1"/>
    <col min="19" max="19" width="9.5546875" customWidth="1"/>
  </cols>
  <sheetData>
    <row r="2" spans="2:19" ht="15" thickBot="1" x14ac:dyDescent="0.35"/>
    <row r="3" spans="2:19" x14ac:dyDescent="0.3">
      <c r="B3" s="19" t="s">
        <v>8</v>
      </c>
      <c r="C3" s="27" t="s">
        <v>6674</v>
      </c>
      <c r="D3" s="27" t="s">
        <v>6675</v>
      </c>
      <c r="E3" s="27" t="s">
        <v>6677</v>
      </c>
      <c r="F3" s="27" t="s">
        <v>6678</v>
      </c>
      <c r="G3" s="27" t="s">
        <v>6685</v>
      </c>
      <c r="H3" s="27" t="s">
        <v>6686</v>
      </c>
      <c r="I3" s="28" t="s">
        <v>6688</v>
      </c>
      <c r="K3" s="15" t="s">
        <v>6679</v>
      </c>
      <c r="L3" t="s">
        <v>6675</v>
      </c>
      <c r="M3" t="s">
        <v>6677</v>
      </c>
      <c r="N3" t="s">
        <v>6685</v>
      </c>
      <c r="O3" t="s">
        <v>6686</v>
      </c>
      <c r="P3" t="s">
        <v>6688</v>
      </c>
      <c r="R3" s="25" t="s">
        <v>6686</v>
      </c>
      <c r="S3" s="25" t="s">
        <v>6685</v>
      </c>
    </row>
    <row r="4" spans="2:19" x14ac:dyDescent="0.3">
      <c r="B4" s="13" t="str" cm="1">
        <f t="array" ref="B4:B7">_xlfn.UNIQUE(orders[Category])</f>
        <v>Fiction</v>
      </c>
      <c r="C4" s="4">
        <f>COUNTIF(orders[Category],B4)</f>
        <v>970</v>
      </c>
      <c r="D4" s="5">
        <f>SUMIF(orders[Category],B4,orders[TotalSales])</f>
        <v>78543.839999999967</v>
      </c>
      <c r="E4" s="6">
        <f>AVERAGEIF(orders[Category],B4,orders[TotalSales])</f>
        <v>80.973030927835012</v>
      </c>
      <c r="F4" s="6" cm="1">
        <f t="array" ref="F4">MEDIAN(IF( orders[Category]=B4,orders[TotalSales]))</f>
        <v>68.180000000000007</v>
      </c>
      <c r="G4" s="6">
        <f>_xlfn.MINIFS(orders[TotalSales],orders[Category],B4)</f>
        <v>5.23</v>
      </c>
      <c r="H4" s="6">
        <f>_xlfn.MAXIFS(orders[TotalSales],orders[Category],B4)</f>
        <v>267.60000000000002</v>
      </c>
      <c r="I4" s="42">
        <f>(D4/$D$8) * 100</f>
        <v>32.615813594166255</v>
      </c>
      <c r="K4" s="16" t="s">
        <v>87</v>
      </c>
      <c r="L4" s="17">
        <v>42075.769999999982</v>
      </c>
      <c r="M4" s="18">
        <v>80.604923371647473</v>
      </c>
      <c r="N4" s="18">
        <v>5.14</v>
      </c>
      <c r="O4" s="18">
        <v>279.5</v>
      </c>
      <c r="P4" s="41">
        <v>0.17472222788585481</v>
      </c>
      <c r="R4" t="str">
        <f>_xlfn.XLOOKUP(MAX(orders[TotalSales]),orders[TotalSales],orders[Category])</f>
        <v>Non-Fiction</v>
      </c>
      <c r="S4" t="str">
        <f>_xlfn.XLOOKUP(MIN(orders[TotalSales]),orders[TotalSales],orders[PaymentMethod])</f>
        <v>Paypal</v>
      </c>
    </row>
    <row r="5" spans="2:19" x14ac:dyDescent="0.3">
      <c r="B5" s="13" t="str">
        <v>Educational</v>
      </c>
      <c r="C5" s="4">
        <f>COUNTIF(orders[Category],B5)</f>
        <v>506</v>
      </c>
      <c r="D5" s="5">
        <f>SUMIF(orders[Category],B5,orders[TotalSales])</f>
        <v>42666.189999999995</v>
      </c>
      <c r="E5" s="6">
        <f>AVERAGEIF(orders[Category],B5,orders[TotalSales])</f>
        <v>84.320533596837933</v>
      </c>
      <c r="F5" s="6" cm="1">
        <f t="array" ref="F5">MEDIAN(IF( orders[Category]=B5,orders[TotalSales]))</f>
        <v>68.180000000000007</v>
      </c>
      <c r="G5" s="6">
        <f>_xlfn.MINIFS(orders[TotalSales],orders[Category],B5)</f>
        <v>5.56</v>
      </c>
      <c r="H5" s="6">
        <f>_xlfn.MAXIFS(orders[TotalSales],orders[Category],B5)</f>
        <v>273.89999999999998</v>
      </c>
      <c r="I5" s="42">
        <f t="shared" ref="I5:I7" si="0">(D5/$D$8) * 100</f>
        <v>17.71739833210702</v>
      </c>
      <c r="K5" s="16" t="s">
        <v>51</v>
      </c>
      <c r="L5" s="17">
        <v>42666.189999999995</v>
      </c>
      <c r="M5" s="18">
        <v>84.320533596837933</v>
      </c>
      <c r="N5" s="18">
        <v>5.56</v>
      </c>
      <c r="O5" s="18">
        <v>273.89999999999998</v>
      </c>
      <c r="P5" s="41">
        <v>0.17717398332107012</v>
      </c>
    </row>
    <row r="6" spans="2:19" x14ac:dyDescent="0.3">
      <c r="B6" s="13" t="str">
        <v>Non-Fiction</v>
      </c>
      <c r="C6" s="4">
        <f>COUNTIF(orders[Category],B6)</f>
        <v>923</v>
      </c>
      <c r="D6" s="5">
        <f>SUMIF(orders[Category],B6,orders[TotalSales])</f>
        <v>77529.409999999916</v>
      </c>
      <c r="E6" s="6">
        <f>AVERAGEIF(orders[Category],B6,orders[TotalSales])</f>
        <v>83.997193932827642</v>
      </c>
      <c r="F6" s="6" cm="1">
        <f t="array" ref="F6">MEDIAN(IF( orders[Category]=B6,orders[TotalSales]))</f>
        <v>68.680000000000007</v>
      </c>
      <c r="G6" s="6">
        <f>_xlfn.MINIFS(orders[TotalSales],orders[Category],B6)</f>
        <v>5.66</v>
      </c>
      <c r="H6" s="6">
        <f>_xlfn.MAXIFS(orders[TotalSales],orders[Category],B6)</f>
        <v>284.95</v>
      </c>
      <c r="I6" s="42">
        <f t="shared" si="0"/>
        <v>32.194565285141231</v>
      </c>
      <c r="K6" s="16" t="s">
        <v>20</v>
      </c>
      <c r="L6" s="17">
        <v>78543.839999999967</v>
      </c>
      <c r="M6" s="18">
        <v>80.973030927835012</v>
      </c>
      <c r="N6" s="18">
        <v>5.23</v>
      </c>
      <c r="O6" s="18">
        <v>267.60000000000002</v>
      </c>
      <c r="P6" s="41">
        <v>0.32615813594166237</v>
      </c>
    </row>
    <row r="7" spans="2:19" ht="15" thickBot="1" x14ac:dyDescent="0.35">
      <c r="B7" s="31" t="str">
        <v>Comics</v>
      </c>
      <c r="C7" s="32">
        <f>COUNTIF(orders[Category],B7)</f>
        <v>522</v>
      </c>
      <c r="D7" s="33">
        <f>SUMIF(orders[Category],B7,orders[TotalSales])</f>
        <v>42075.769999999982</v>
      </c>
      <c r="E7" s="34">
        <f>AVERAGEIF(orders[Category],B7,orders[TotalSales])</f>
        <v>80.604923371647473</v>
      </c>
      <c r="F7" s="34" cm="1">
        <f t="array" ref="F7">MEDIAN(IF( orders[Category]=B7,orders[TotalSales]))</f>
        <v>69.704999999999998</v>
      </c>
      <c r="G7" s="34">
        <f>_xlfn.MINIFS(orders[TotalSales],orders[Category],B7)</f>
        <v>5.14</v>
      </c>
      <c r="H7" s="34">
        <f>_xlfn.MAXIFS(orders[TotalSales],orders[Category],B7)</f>
        <v>279.5</v>
      </c>
      <c r="I7" s="43">
        <f t="shared" si="0"/>
        <v>17.472222788585491</v>
      </c>
      <c r="K7" s="16" t="s">
        <v>70</v>
      </c>
      <c r="L7" s="17">
        <v>77529.409999999916</v>
      </c>
      <c r="M7" s="18">
        <v>83.997193932827642</v>
      </c>
      <c r="N7" s="18">
        <v>5.66</v>
      </c>
      <c r="O7" s="18">
        <v>284.95</v>
      </c>
      <c r="P7" s="41">
        <v>0.32194565285141219</v>
      </c>
    </row>
    <row r="8" spans="2:19" ht="15" thickBot="1" x14ac:dyDescent="0.35">
      <c r="B8" s="36" t="s">
        <v>6687</v>
      </c>
      <c r="C8" s="37">
        <f>SUM(C4:C7)</f>
        <v>2921</v>
      </c>
      <c r="D8" s="38">
        <f t="shared" ref="D8:I8" si="1">SUM(D4:D7)</f>
        <v>240815.20999999988</v>
      </c>
      <c r="E8" s="39">
        <f t="shared" si="1"/>
        <v>329.89568182914809</v>
      </c>
      <c r="F8" s="39">
        <f t="shared" si="1"/>
        <v>274.745</v>
      </c>
      <c r="G8" s="39">
        <f t="shared" si="1"/>
        <v>21.59</v>
      </c>
      <c r="H8" s="39">
        <f t="shared" si="1"/>
        <v>1105.95</v>
      </c>
      <c r="I8" s="45">
        <f t="shared" si="1"/>
        <v>100</v>
      </c>
      <c r="K8" s="16" t="s">
        <v>6680</v>
      </c>
      <c r="L8" s="17">
        <v>240815.21</v>
      </c>
      <c r="M8" s="18">
        <v>82.44272851763094</v>
      </c>
      <c r="N8" s="18">
        <v>5.14</v>
      </c>
      <c r="O8" s="18">
        <v>284.95</v>
      </c>
      <c r="P8" s="4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C7F0-54C5-4FD4-A3D5-312A6C3DB8CE}">
  <dimension ref="B4:I18"/>
  <sheetViews>
    <sheetView zoomScale="85" zoomScaleNormal="85" workbookViewId="0">
      <selection activeCell="H1" sqref="H1:I1048576"/>
    </sheetView>
  </sheetViews>
  <sheetFormatPr defaultRowHeight="14.4" x14ac:dyDescent="0.3"/>
  <cols>
    <col min="2" max="2" width="12.33203125" customWidth="1"/>
    <col min="3" max="3" width="14.21875" customWidth="1"/>
    <col min="4" max="4" width="16.21875" customWidth="1"/>
    <col min="5" max="5" width="12" customWidth="1"/>
    <col min="6" max="6" width="12.6640625" customWidth="1"/>
    <col min="8" max="8" width="13" bestFit="1" customWidth="1"/>
    <col min="9" max="9" width="16.88671875" bestFit="1" customWidth="1"/>
    <col min="10" max="10" width="15.77734375" customWidth="1"/>
    <col min="11" max="12" width="10" bestFit="1" customWidth="1"/>
  </cols>
  <sheetData>
    <row r="4" spans="2:9" ht="15" thickBot="1" x14ac:dyDescent="0.35"/>
    <row r="5" spans="2:9" x14ac:dyDescent="0.3">
      <c r="B5" s="19" t="s">
        <v>6682</v>
      </c>
      <c r="C5" s="11" t="s">
        <v>6674</v>
      </c>
      <c r="D5" s="11" t="s">
        <v>6675</v>
      </c>
      <c r="E5" s="11" t="s">
        <v>6677</v>
      </c>
      <c r="F5" s="12" t="s">
        <v>6678</v>
      </c>
      <c r="H5" s="15" t="s">
        <v>6679</v>
      </c>
      <c r="I5" t="s">
        <v>6681</v>
      </c>
    </row>
    <row r="6" spans="2:9" x14ac:dyDescent="0.3">
      <c r="B6" s="13" t="s">
        <v>210</v>
      </c>
      <c r="C6" s="4">
        <f>COUNTIF(orders[OrderMonth],monthly_sales!B6)</f>
        <v>242</v>
      </c>
      <c r="D6" s="5">
        <f>SUMIF(orders[OrderMonth],B6,orders[TotalSales])</f>
        <v>19982.990000000002</v>
      </c>
      <c r="E6" s="6">
        <f>AVERAGEIF(orders[OrderMonth],B6,orders[TotalSales])</f>
        <v>82.574338842975209</v>
      </c>
      <c r="F6" s="7" cm="1">
        <f t="array" ref="F6">MEDIAN(IF(orders[OrderMonth]=B6,orders[TotalSales]))</f>
        <v>72.210000000000008</v>
      </c>
      <c r="H6" s="16" t="s">
        <v>210</v>
      </c>
      <c r="I6" s="17">
        <v>19982.990000000002</v>
      </c>
    </row>
    <row r="7" spans="2:9" x14ac:dyDescent="0.3">
      <c r="B7" s="13" t="s">
        <v>39</v>
      </c>
      <c r="C7" s="4">
        <f>COUNTIF(orders[OrderMonth],monthly_sales!B7)</f>
        <v>232</v>
      </c>
      <c r="D7" s="5">
        <f>SUMIF(orders[OrderMonth],B7,orders[TotalSales])</f>
        <v>20282.940000000013</v>
      </c>
      <c r="E7" s="6">
        <f>AVERAGEIF(orders[OrderMonth],B7,orders[TotalSales])</f>
        <v>87.426465517241439</v>
      </c>
      <c r="F7" s="7" cm="1">
        <f t="array" ref="F7">MEDIAN(IF(orders[OrderMonth]=B7,orders[TotalSales]))</f>
        <v>74.564999999999998</v>
      </c>
      <c r="H7" s="16" t="s">
        <v>39</v>
      </c>
      <c r="I7" s="17">
        <v>20282.940000000013</v>
      </c>
    </row>
    <row r="8" spans="2:9" x14ac:dyDescent="0.3">
      <c r="B8" s="13" t="s">
        <v>15</v>
      </c>
      <c r="C8" s="4">
        <f>COUNTIF(orders[OrderMonth],monthly_sales!B8)</f>
        <v>236</v>
      </c>
      <c r="D8" s="5">
        <f>SUMIF(orders[OrderMonth],B8,orders[TotalSales])</f>
        <v>21788.699999999993</v>
      </c>
      <c r="E8" s="6">
        <f>AVERAGEIF(orders[OrderMonth],B8,orders[TotalSales])</f>
        <v>92.324999999999974</v>
      </c>
      <c r="F8" s="7" cm="1">
        <f t="array" ref="F8">MEDIAN(IF(orders[OrderMonth]=B8,orders[TotalSales]))</f>
        <v>82.1</v>
      </c>
      <c r="H8" s="16" t="s">
        <v>15</v>
      </c>
      <c r="I8" s="17">
        <v>21788.699999999993</v>
      </c>
    </row>
    <row r="9" spans="2:9" x14ac:dyDescent="0.3">
      <c r="B9" s="13" t="s">
        <v>82</v>
      </c>
      <c r="C9" s="4">
        <f>COUNTIF(orders[OrderMonth],monthly_sales!B9)</f>
        <v>211</v>
      </c>
      <c r="D9" s="5">
        <f>SUMIF(orders[OrderMonth],B9,orders[TotalSales])</f>
        <v>18186.999999999996</v>
      </c>
      <c r="E9" s="6">
        <f>AVERAGEIF(orders[OrderMonth],B9,orders[TotalSales])</f>
        <v>86.194312796208507</v>
      </c>
      <c r="F9" s="7" cm="1">
        <f t="array" ref="F9">MEDIAN(IF(orders[OrderMonth]=B9,orders[TotalSales]))</f>
        <v>70.02</v>
      </c>
      <c r="H9" s="16" t="s">
        <v>82</v>
      </c>
      <c r="I9" s="17">
        <v>18186.999999999996</v>
      </c>
    </row>
    <row r="10" spans="2:9" x14ac:dyDescent="0.3">
      <c r="B10" s="13" t="s">
        <v>46</v>
      </c>
      <c r="C10" s="4">
        <f>COUNTIF(orders[OrderMonth],monthly_sales!B10)</f>
        <v>244</v>
      </c>
      <c r="D10" s="5">
        <f>SUMIF(orders[OrderMonth],B10,orders[TotalSales])</f>
        <v>19607.009999999995</v>
      </c>
      <c r="E10" s="6">
        <f>AVERAGEIF(orders[OrderMonth],B10,orders[TotalSales])</f>
        <v>80.35659836065571</v>
      </c>
      <c r="F10" s="7" cm="1">
        <f t="array" ref="F10">MEDIAN(IF(orders[OrderMonth]=B10,orders[TotalSales]))</f>
        <v>68.89</v>
      </c>
      <c r="H10" s="16" t="s">
        <v>46</v>
      </c>
      <c r="I10" s="17">
        <v>19607.009999999995</v>
      </c>
    </row>
    <row r="11" spans="2:9" x14ac:dyDescent="0.3">
      <c r="B11" s="13" t="s">
        <v>24</v>
      </c>
      <c r="C11" s="4">
        <f>COUNTIF(orders[OrderMonth],monthly_sales!B11)</f>
        <v>236</v>
      </c>
      <c r="D11" s="5">
        <f>SUMIF(orders[OrderMonth],B11,orders[TotalSales])</f>
        <v>20442.280000000002</v>
      </c>
      <c r="E11" s="6">
        <f>AVERAGEIF(orders[OrderMonth],B11,orders[TotalSales])</f>
        <v>86.619830508474593</v>
      </c>
      <c r="F11" s="7" cm="1">
        <f t="array" ref="F11">MEDIAN(IF(orders[OrderMonth]=B11,orders[TotalSales]))</f>
        <v>76.75</v>
      </c>
      <c r="H11" s="16" t="s">
        <v>24</v>
      </c>
      <c r="I11" s="17">
        <v>20442.280000000002</v>
      </c>
    </row>
    <row r="12" spans="2:9" x14ac:dyDescent="0.3">
      <c r="B12" s="13" t="s">
        <v>32</v>
      </c>
      <c r="C12" s="4">
        <f>COUNTIF(orders[OrderMonth],monthly_sales!B12)</f>
        <v>256</v>
      </c>
      <c r="D12" s="5">
        <f>SUMIF(orders[OrderMonth],B12,orders[TotalSales])</f>
        <v>20111.909999999993</v>
      </c>
      <c r="E12" s="6">
        <f>AVERAGEIF(orders[OrderMonth],B12,orders[TotalSales])</f>
        <v>78.562148437499971</v>
      </c>
      <c r="F12" s="7" cm="1">
        <f t="array" ref="F12">MEDIAN(IF(orders[OrderMonth]=B12,orders[TotalSales]))</f>
        <v>62.555</v>
      </c>
      <c r="H12" s="16" t="s">
        <v>32</v>
      </c>
      <c r="I12" s="17">
        <v>20111.909999999993</v>
      </c>
    </row>
    <row r="13" spans="2:9" x14ac:dyDescent="0.3">
      <c r="B13" s="13" t="s">
        <v>90</v>
      </c>
      <c r="C13" s="4">
        <f>COUNTIF(orders[OrderMonth],monthly_sales!B13)</f>
        <v>246</v>
      </c>
      <c r="D13" s="5">
        <f>SUMIF(orders[OrderMonth],B13,orders[TotalSales])</f>
        <v>17844.650000000005</v>
      </c>
      <c r="E13" s="6">
        <f>AVERAGEIF(orders[OrderMonth],B13,orders[TotalSales])</f>
        <v>72.539227642276444</v>
      </c>
      <c r="F13" s="7" cm="1">
        <f t="array" ref="F13">MEDIAN(IF(orders[OrderMonth]=B13,orders[TotalSales]))</f>
        <v>56.59</v>
      </c>
      <c r="H13" s="16" t="s">
        <v>90</v>
      </c>
      <c r="I13" s="17">
        <v>17844.650000000005</v>
      </c>
    </row>
    <row r="14" spans="2:9" x14ac:dyDescent="0.3">
      <c r="B14" s="13" t="s">
        <v>60</v>
      </c>
      <c r="C14" s="4">
        <f>COUNTIF(orders[OrderMonth],monthly_sales!B14)</f>
        <v>257</v>
      </c>
      <c r="D14" s="5">
        <f>SUMIF(orders[OrderMonth],B14,orders[TotalSales])</f>
        <v>20698.490000000005</v>
      </c>
      <c r="E14" s="6">
        <f>AVERAGEIF(orders[OrderMonth],B14,orders[TotalSales])</f>
        <v>80.538871595330761</v>
      </c>
      <c r="F14" s="7" cm="1">
        <f t="array" ref="F14">MEDIAN(IF(orders[OrderMonth]=B14,orders[TotalSales]))</f>
        <v>68.61</v>
      </c>
      <c r="H14" s="16" t="s">
        <v>60</v>
      </c>
      <c r="I14" s="17">
        <v>20698.490000000005</v>
      </c>
    </row>
    <row r="15" spans="2:9" x14ac:dyDescent="0.3">
      <c r="B15" s="13" t="s">
        <v>133</v>
      </c>
      <c r="C15" s="4">
        <f>COUNTIF(orders[OrderMonth],monthly_sales!B15)</f>
        <v>281</v>
      </c>
      <c r="D15" s="5">
        <f>SUMIF(orders[OrderMonth],B15,orders[TotalSales])</f>
        <v>22562.639999999992</v>
      </c>
      <c r="E15" s="6">
        <f>AVERAGEIF(orders[OrderMonth],B15,orders[TotalSales])</f>
        <v>80.294092526690363</v>
      </c>
      <c r="F15" s="7" cm="1">
        <f t="array" ref="F15">MEDIAN(IF(orders[OrderMonth]=B15,orders[TotalSales]))</f>
        <v>63.32</v>
      </c>
      <c r="H15" s="16" t="s">
        <v>133</v>
      </c>
      <c r="I15" s="17">
        <v>22562.639999999992</v>
      </c>
    </row>
    <row r="16" spans="2:9" x14ac:dyDescent="0.3">
      <c r="B16" s="13" t="s">
        <v>54</v>
      </c>
      <c r="C16" s="4">
        <f>COUNTIF(orders[OrderMonth],monthly_sales!B16)</f>
        <v>270</v>
      </c>
      <c r="D16" s="5">
        <f>SUMIF(orders[OrderMonth],B16,orders[TotalSales])</f>
        <v>23510.790000000008</v>
      </c>
      <c r="E16" s="6">
        <f>AVERAGEIF(orders[OrderMonth],B16,orders[TotalSales])</f>
        <v>87.077000000000027</v>
      </c>
      <c r="F16" s="7" cm="1">
        <f t="array" ref="F16">MEDIAN(IF(orders[OrderMonth]=B16,orders[TotalSales]))</f>
        <v>75.585000000000008</v>
      </c>
      <c r="H16" s="16" t="s">
        <v>54</v>
      </c>
      <c r="I16" s="17">
        <v>23510.790000000008</v>
      </c>
    </row>
    <row r="17" spans="2:9" ht="15" thickBot="1" x14ac:dyDescent="0.35">
      <c r="B17" s="31" t="s">
        <v>107</v>
      </c>
      <c r="C17" s="32">
        <f>COUNTIF(orders[OrderMonth],monthly_sales!B17)</f>
        <v>210</v>
      </c>
      <c r="D17" s="33">
        <f>SUMIF(orders[OrderMonth],B17,orders[TotalSales])</f>
        <v>15795.80999999999</v>
      </c>
      <c r="E17" s="34">
        <f>AVERAGEIF(orders[OrderMonth],B17,orders[TotalSales])</f>
        <v>75.218142857142809</v>
      </c>
      <c r="F17" s="35" cm="1">
        <f t="array" ref="F17">MEDIAN(IF(orders[OrderMonth]=B17,orders[TotalSales]))</f>
        <v>56.984999999999999</v>
      </c>
      <c r="H17" s="16" t="s">
        <v>107</v>
      </c>
      <c r="I17" s="17">
        <v>15795.80999999999</v>
      </c>
    </row>
    <row r="18" spans="2:9" ht="15" thickBot="1" x14ac:dyDescent="0.35">
      <c r="B18" s="36" t="s">
        <v>6676</v>
      </c>
      <c r="C18" s="37">
        <f>SUM(C6:C17)</f>
        <v>2921</v>
      </c>
      <c r="D18" s="38">
        <f>SUM(D6:D17)</f>
        <v>240815.20999999996</v>
      </c>
      <c r="E18" s="38">
        <f>SUM(E6:E17)</f>
        <v>989.72602908449585</v>
      </c>
      <c r="F18" s="40">
        <f>SUM(F6:F17)</f>
        <v>828.18000000000006</v>
      </c>
      <c r="H18" s="16" t="s">
        <v>6680</v>
      </c>
      <c r="I18" s="17">
        <v>240815.20999999996</v>
      </c>
    </row>
  </sheetData>
  <sortState xmlns:xlrd2="http://schemas.microsoft.com/office/spreadsheetml/2017/richdata2" ref="B6:B17">
    <sortCondition ref="B6:B17" customList="January,February,March,April,May,June,July,August,September,October,November,December"/>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308E4-E9E0-486A-BAC8-8BB26F5968CF}">
  <dimension ref="B1:M15"/>
  <sheetViews>
    <sheetView zoomScale="85" zoomScaleNormal="85" workbookViewId="0">
      <selection activeCell="F28" sqref="F28"/>
    </sheetView>
  </sheetViews>
  <sheetFormatPr defaultRowHeight="14.4" x14ac:dyDescent="0.3"/>
  <cols>
    <col min="2" max="2" width="13.109375" customWidth="1"/>
    <col min="3" max="3" width="11.6640625" bestFit="1" customWidth="1"/>
    <col min="4" max="4" width="11.21875" bestFit="1" customWidth="1"/>
    <col min="5" max="5" width="10.44140625" customWidth="1"/>
    <col min="6" max="6" width="13" customWidth="1"/>
    <col min="7" max="7" width="12.33203125" customWidth="1"/>
    <col min="10" max="10" width="12.44140625" bestFit="1" customWidth="1"/>
    <col min="11" max="11" width="11.88671875" bestFit="1" customWidth="1"/>
    <col min="12" max="12" width="10" bestFit="1" customWidth="1"/>
    <col min="13" max="14" width="8.77734375" bestFit="1" customWidth="1"/>
  </cols>
  <sheetData>
    <row r="1" spans="2:13" ht="15" thickBot="1" x14ac:dyDescent="0.35"/>
    <row r="2" spans="2:13" x14ac:dyDescent="0.3">
      <c r="B2" s="22" t="s">
        <v>4644</v>
      </c>
      <c r="C2" s="11" t="s">
        <v>6674</v>
      </c>
      <c r="D2" s="11" t="s">
        <v>6675</v>
      </c>
      <c r="E2" s="11" t="s">
        <v>6677</v>
      </c>
      <c r="F2" s="11" t="s">
        <v>6678</v>
      </c>
      <c r="G2" s="12" t="s">
        <v>6695</v>
      </c>
      <c r="J2" s="15" t="s">
        <v>6679</v>
      </c>
      <c r="K2" t="s">
        <v>6674</v>
      </c>
      <c r="L2" t="s">
        <v>6675</v>
      </c>
      <c r="M2" t="s">
        <v>6677</v>
      </c>
    </row>
    <row r="3" spans="2:13" x14ac:dyDescent="0.3">
      <c r="B3" s="13" cm="1">
        <f t="array" ref="B3:B6">_xlfn._xlws.SORT(_xlfn.UNIQUE(orders[OrderYear]))</f>
        <v>2022</v>
      </c>
      <c r="C3" s="4">
        <f>COUNTIF(orders[OrderYear],B3)</f>
        <v>229</v>
      </c>
      <c r="D3" s="5">
        <f>SUMIF(orders[OrderYear],B3,orders[TotalSales])</f>
        <v>19043.510000000002</v>
      </c>
      <c r="E3" s="20">
        <f>AVERAGEIF(orders[OrderYear],B3,orders[TotalSales])</f>
        <v>83.159432314410495</v>
      </c>
      <c r="F3" s="6" cm="1">
        <f t="array" ref="F3">MEDIAN(IF(orders[OrderYear]=B3,orders[TotalSales]))</f>
        <v>61.64</v>
      </c>
      <c r="G3" s="52" t="str">
        <f>INDEX(_xlfn.ANCHORARRAY($B$12),MATCH(MAX($C$12:$C$15),$C$12:$C$15,0))</f>
        <v>Non-Fiction</v>
      </c>
      <c r="J3" s="16">
        <v>2022</v>
      </c>
      <c r="K3" s="1">
        <v>229</v>
      </c>
      <c r="L3" s="17">
        <v>19043.510000000002</v>
      </c>
      <c r="M3" s="18">
        <v>83.159432314410495</v>
      </c>
    </row>
    <row r="4" spans="2:13" x14ac:dyDescent="0.3">
      <c r="B4" s="13">
        <v>2023</v>
      </c>
      <c r="C4" s="4">
        <f>COUNTIF(orders[OrderYear],B4)</f>
        <v>1186</v>
      </c>
      <c r="D4" s="5">
        <f>SUMIF(orders[OrderYear],B4,orders[TotalSales])</f>
        <v>95481.19999999991</v>
      </c>
      <c r="E4" s="20">
        <f>AVERAGEIF(orders[OrderYear],B4,orders[TotalSales])</f>
        <v>80.506913996627247</v>
      </c>
      <c r="F4" s="6" cm="1">
        <f t="array" ref="F4">MEDIAN(IF(orders[OrderYear]=B4,orders[TotalSales]))</f>
        <v>68.28</v>
      </c>
      <c r="G4" s="52" t="str">
        <f>INDEX(_xlfn.ANCHORARRAY($B$12),MATCH(MAX($D$12:$D$15),$D$12:$D$15,0))</f>
        <v>Non-Fiction</v>
      </c>
      <c r="J4" s="16">
        <v>2023</v>
      </c>
      <c r="K4" s="1">
        <v>1186</v>
      </c>
      <c r="L4" s="17">
        <v>95481.19999999991</v>
      </c>
      <c r="M4" s="18">
        <v>80.506913996627247</v>
      </c>
    </row>
    <row r="5" spans="2:13" x14ac:dyDescent="0.3">
      <c r="B5" s="13">
        <v>2024</v>
      </c>
      <c r="C5" s="4">
        <f>COUNTIF(orders[OrderYear],B5)</f>
        <v>1136</v>
      </c>
      <c r="D5" s="5">
        <f>SUMIF(orders[OrderYear],B5,orders[TotalSales])</f>
        <v>93758.330000000118</v>
      </c>
      <c r="E5" s="20">
        <f>AVERAGEIF(orders[OrderYear],B5,orders[TotalSales])</f>
        <v>82.533741197183204</v>
      </c>
      <c r="F5" s="6" cm="1">
        <f t="array" ref="F5">MEDIAN(IF(orders[OrderYear]=B5,orders[TotalSales]))</f>
        <v>68.28</v>
      </c>
      <c r="G5" s="52" t="str">
        <f>INDEX(_xlfn.ANCHORARRAY($B$12),MATCH(MAX($E$12:$E$15),$E$12:$E$15,0))</f>
        <v>Fiction</v>
      </c>
      <c r="J5" s="16">
        <v>2024</v>
      </c>
      <c r="K5" s="1">
        <v>1136</v>
      </c>
      <c r="L5" s="17">
        <v>93758.330000000118</v>
      </c>
      <c r="M5" s="18">
        <v>82.533741197183204</v>
      </c>
    </row>
    <row r="6" spans="2:13" ht="15" thickBot="1" x14ac:dyDescent="0.35">
      <c r="B6" s="14">
        <v>2025</v>
      </c>
      <c r="C6" s="8">
        <f>COUNTIF(orders[OrderYear],B6)</f>
        <v>370</v>
      </c>
      <c r="D6" s="9">
        <f>SUMIF(orders[OrderYear],B6,orders[TotalSales])</f>
        <v>32532.17</v>
      </c>
      <c r="E6" s="21">
        <f>AVERAGEIF(orders[OrderYear],B6,orders[TotalSales])</f>
        <v>87.924783783783781</v>
      </c>
      <c r="F6" s="30" cm="1">
        <f t="array" ref="F6">MEDIAN(IF(orders[OrderYear]=B6,orders[TotalSales]))</f>
        <v>76.289999999999992</v>
      </c>
      <c r="G6" s="29" t="str">
        <f>INDEX(_xlfn.ANCHORARRAY($B$12),MATCH(MAX($F$12:$F$15),$F$12:$F$15,0))</f>
        <v>Fiction</v>
      </c>
      <c r="J6" s="16">
        <v>2025</v>
      </c>
      <c r="K6" s="1">
        <v>370</v>
      </c>
      <c r="L6" s="17">
        <v>32532.17</v>
      </c>
      <c r="M6" s="18">
        <v>87.924783783783781</v>
      </c>
    </row>
    <row r="7" spans="2:13" x14ac:dyDescent="0.3">
      <c r="J7" s="16" t="s">
        <v>6680</v>
      </c>
      <c r="K7" s="1">
        <v>2921</v>
      </c>
      <c r="L7" s="17">
        <v>240815.21000000002</v>
      </c>
      <c r="M7" s="18">
        <v>82.442728517630954</v>
      </c>
    </row>
    <row r="11" spans="2:13" x14ac:dyDescent="0.3">
      <c r="C11" cm="1">
        <f t="array" ref="C11:F11">TRANSPOSE(_xlfn.ANCHORARRAY(B3))</f>
        <v>2022</v>
      </c>
      <c r="D11">
        <v>2023</v>
      </c>
      <c r="E11">
        <v>2024</v>
      </c>
      <c r="F11">
        <v>2025</v>
      </c>
    </row>
    <row r="12" spans="2:13" x14ac:dyDescent="0.3">
      <c r="B12" t="str" cm="1">
        <f t="array" ref="B12:B15">_xlfn.UNIQUE(orders[Category])</f>
        <v>Fiction</v>
      </c>
      <c r="C12" s="24">
        <f>SUMIFS(orders[TotalSales],orders[OrderYear],C$11,orders[Category],$B12)</f>
        <v>6635.38</v>
      </c>
      <c r="D12" s="24">
        <f>SUMIFS(orders[TotalSales],orders[OrderYear],D$11,orders[Category],$B12)</f>
        <v>29766.450000000008</v>
      </c>
      <c r="E12" s="24">
        <f>SUMIFS(orders[TotalSales],orders[OrderYear],E$11,orders[Category],$B12)</f>
        <v>30003.069999999982</v>
      </c>
      <c r="F12" s="24">
        <f>SUMIFS(orders[TotalSales],orders[OrderYear],F$11,orders[Category],$B12)</f>
        <v>12138.939999999999</v>
      </c>
    </row>
    <row r="13" spans="2:13" x14ac:dyDescent="0.3">
      <c r="B13" t="str">
        <v>Educational</v>
      </c>
      <c r="C13" s="24">
        <f>SUMIFS(orders[TotalSales],orders[OrderYear],C$11,orders[Category],$B13)</f>
        <v>3001.1200000000008</v>
      </c>
      <c r="D13" s="24">
        <f>SUMIFS(orders[TotalSales],orders[OrderYear],D$11,orders[Category],$B13)</f>
        <v>17871.390000000014</v>
      </c>
      <c r="E13" s="24">
        <f>SUMIFS(orders[TotalSales],orders[OrderYear],E$11,orders[Category],$B13)</f>
        <v>17229.319999999996</v>
      </c>
      <c r="F13" s="24">
        <f>SUMIFS(orders[TotalSales],orders[OrderYear],F$11,orders[Category],$B13)</f>
        <v>4564.3599999999988</v>
      </c>
    </row>
    <row r="14" spans="2:13" x14ac:dyDescent="0.3">
      <c r="B14" t="str">
        <v>Non-Fiction</v>
      </c>
      <c r="C14" s="24">
        <f>SUMIFS(orders[TotalSales],orders[OrderYear],C$11,orders[Category],$B14)</f>
        <v>7258.8999999999987</v>
      </c>
      <c r="D14" s="24">
        <f>SUMIFS(orders[TotalSales],orders[OrderYear],D$11,orders[Category],$B14)</f>
        <v>30173.500000000033</v>
      </c>
      <c r="E14" s="24">
        <f>SUMIFS(orders[TotalSales],orders[OrderYear],E$11,orders[Category],$B14)</f>
        <v>28199.130000000005</v>
      </c>
      <c r="F14" s="24">
        <f>SUMIFS(orders[TotalSales],orders[OrderYear],F$11,orders[Category],$B14)</f>
        <v>11897.88</v>
      </c>
    </row>
    <row r="15" spans="2:13" x14ac:dyDescent="0.3">
      <c r="B15" t="str">
        <v>Comics</v>
      </c>
      <c r="C15" s="24">
        <f>SUMIFS(orders[TotalSales],orders[OrderYear],C$11,orders[Category],$B15)</f>
        <v>2148.1099999999997</v>
      </c>
      <c r="D15" s="24">
        <f>SUMIFS(orders[TotalSales],orders[OrderYear],D$11,orders[Category],$B15)</f>
        <v>17669.859999999993</v>
      </c>
      <c r="E15" s="24">
        <f>SUMIFS(orders[TotalSales],orders[OrderYear],E$11,orders[Category],$B15)</f>
        <v>18326.809999999998</v>
      </c>
      <c r="F15" s="24">
        <f>SUMIFS(orders[TotalSales],orders[OrderYear],F$11,orders[Category],$B15)</f>
        <v>3930.9900000000007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562D-4C80-4EA6-AFD2-58B57D2BD5A1}">
  <dimension ref="B1:T1177"/>
  <sheetViews>
    <sheetView zoomScale="85" zoomScaleNormal="85" workbookViewId="0">
      <selection activeCell="N24" sqref="N23:N24"/>
    </sheetView>
  </sheetViews>
  <sheetFormatPr defaultRowHeight="14.4" x14ac:dyDescent="0.3"/>
  <cols>
    <col min="2" max="2" width="18" bestFit="1" customWidth="1"/>
    <col min="3" max="3" width="10" bestFit="1" customWidth="1"/>
    <col min="4" max="4" width="11.88671875" bestFit="1" customWidth="1"/>
    <col min="5" max="5" width="15.33203125" customWidth="1"/>
    <col min="6" max="6" width="13.21875" hidden="1" customWidth="1"/>
    <col min="7" max="7" width="10.6640625" hidden="1" customWidth="1"/>
    <col min="8" max="8" width="10.109375" hidden="1" customWidth="1"/>
    <col min="9" max="9" width="20.44140625" style="24" customWidth="1"/>
    <col min="14" max="14" width="22.44140625" bestFit="1" customWidth="1"/>
    <col min="15" max="15" width="11.33203125" customWidth="1"/>
    <col min="18" max="18" width="12.5546875" customWidth="1"/>
    <col min="19" max="19" width="10.5546875" customWidth="1"/>
    <col min="20" max="20" width="12.33203125" customWidth="1"/>
  </cols>
  <sheetData>
    <row r="1" spans="2:20" x14ac:dyDescent="0.3">
      <c r="B1" s="77" t="s">
        <v>6683</v>
      </c>
      <c r="C1" s="77"/>
      <c r="D1" s="77"/>
    </row>
    <row r="2" spans="2:20" ht="15" thickBot="1" x14ac:dyDescent="0.35">
      <c r="B2" s="15" t="s">
        <v>6679</v>
      </c>
      <c r="C2" t="s">
        <v>6675</v>
      </c>
      <c r="D2" t="s">
        <v>6674</v>
      </c>
      <c r="F2" t="str" cm="1">
        <f t="array" ref="F2:F1177">_xlfn._xlws.SORT(_xlfn.UNIQUE(orders[BookTitle]))</f>
        <v>A music per deal</v>
      </c>
      <c r="G2" s="24">
        <f>SUMIF(orders[BookTitle],F2,orders[TotalSales])</f>
        <v>82</v>
      </c>
      <c r="H2">
        <f>COUNTIF(orders[BookTitle],F2)</f>
        <v>2</v>
      </c>
      <c r="N2" s="77" t="s">
        <v>6684</v>
      </c>
      <c r="O2" s="77"/>
    </row>
    <row r="3" spans="2:20" ht="15" thickBot="1" x14ac:dyDescent="0.35">
      <c r="B3" s="16" t="s">
        <v>2335</v>
      </c>
      <c r="C3" s="17">
        <v>773.51</v>
      </c>
      <c r="D3" s="1">
        <v>4</v>
      </c>
      <c r="F3" t="str">
        <v>Ability rise</v>
      </c>
      <c r="G3" s="24">
        <f>SUMIF(orders[BookTitle],F3,orders[TotalSales])</f>
        <v>299.8</v>
      </c>
      <c r="H3">
        <f>COUNTIF(orders[BookTitle],F3)</f>
        <v>3</v>
      </c>
      <c r="I3" s="25" t="str" cm="1">
        <f t="array" ref="I3:K12">_xlfn.TAKE(_xlfn._xlws.SORT(F2:H1177,2,-1),10)</f>
        <v>Table huge</v>
      </c>
      <c r="J3" s="24">
        <v>1066.47</v>
      </c>
      <c r="K3">
        <v>6</v>
      </c>
      <c r="N3" s="15" t="s">
        <v>6679</v>
      </c>
      <c r="O3" t="s">
        <v>6675</v>
      </c>
      <c r="Q3" s="78" t="s">
        <v>4493</v>
      </c>
      <c r="R3" s="79"/>
      <c r="S3" s="79"/>
      <c r="T3" s="80"/>
    </row>
    <row r="4" spans="2:20" ht="15.6" thickTop="1" thickBot="1" x14ac:dyDescent="0.35">
      <c r="B4" s="16" t="s">
        <v>817</v>
      </c>
      <c r="C4" s="17">
        <v>780.98</v>
      </c>
      <c r="D4" s="1">
        <v>6</v>
      </c>
      <c r="F4" t="str">
        <v>About nature social above</v>
      </c>
      <c r="G4" s="24">
        <f>SUMIF(orders[BookTitle],F4,orders[TotalSales])</f>
        <v>92.850000000000009</v>
      </c>
      <c r="H4">
        <f>COUNTIF(orders[BookTitle],F4)</f>
        <v>4</v>
      </c>
      <c r="I4" s="25" t="str">
        <v>Police include dream</v>
      </c>
      <c r="J4" s="24">
        <v>938.91000000000008</v>
      </c>
      <c r="K4">
        <v>5</v>
      </c>
      <c r="N4" s="16">
        <v>2022</v>
      </c>
      <c r="O4" s="17">
        <v>428.44</v>
      </c>
      <c r="Q4" s="46" t="s">
        <v>6689</v>
      </c>
      <c r="R4" s="47" t="s">
        <v>6690</v>
      </c>
      <c r="S4" s="47" t="s">
        <v>6675</v>
      </c>
      <c r="T4" s="47" t="s">
        <v>6674</v>
      </c>
    </row>
    <row r="5" spans="2:20" ht="15.6" thickTop="1" thickBot="1" x14ac:dyDescent="0.35">
      <c r="B5" s="16" t="s">
        <v>3667</v>
      </c>
      <c r="C5" s="17">
        <v>791.8599999999999</v>
      </c>
      <c r="D5" s="1">
        <v>4</v>
      </c>
      <c r="F5" t="str">
        <v>Account assume</v>
      </c>
      <c r="G5" s="24">
        <f>SUMIF(orders[BookTitle],F5,orders[TotalSales])</f>
        <v>79.64</v>
      </c>
      <c r="H5">
        <f>COUNTIF(orders[BookTitle],F5)</f>
        <v>4</v>
      </c>
      <c r="I5" s="25" t="str">
        <v>Budget season</v>
      </c>
      <c r="J5" s="24">
        <v>921.64</v>
      </c>
      <c r="K5">
        <v>5</v>
      </c>
      <c r="N5" s="23" t="s">
        <v>2350</v>
      </c>
      <c r="O5" s="17">
        <v>428.44</v>
      </c>
      <c r="Q5" s="48">
        <f>_xlfn.MAXIFS(orders[TotalSales],orders[BookTitle],Q3)</f>
        <v>202.9</v>
      </c>
      <c r="R5" s="48">
        <f>_xlfn.MINIFS(orders[TotalSales],orders[BookTitle],Q3)</f>
        <v>69.42</v>
      </c>
      <c r="S5" s="49">
        <f>SUMIF(orders[BookTitle],Q3,orders[TotalSales])</f>
        <v>475.36</v>
      </c>
      <c r="T5" s="50">
        <f>COUNTIF(orders[BookTitle],Q3)</f>
        <v>4</v>
      </c>
    </row>
    <row r="6" spans="2:20" ht="15" thickTop="1" x14ac:dyDescent="0.3">
      <c r="B6" s="16" t="s">
        <v>224</v>
      </c>
      <c r="C6" s="17">
        <v>824.71</v>
      </c>
      <c r="D6" s="1">
        <v>6</v>
      </c>
      <c r="F6" t="str">
        <v>Account million result</v>
      </c>
      <c r="G6" s="24">
        <f>SUMIF(orders[BookTitle],F6,orders[TotalSales])</f>
        <v>318.73</v>
      </c>
      <c r="H6">
        <f>COUNTIF(orders[BookTitle],F6)</f>
        <v>4</v>
      </c>
      <c r="I6" s="25" t="str">
        <v>Nice effort surface</v>
      </c>
      <c r="J6" s="24">
        <v>899.51</v>
      </c>
      <c r="K6">
        <v>6</v>
      </c>
      <c r="N6" s="16">
        <v>2023</v>
      </c>
      <c r="O6" s="17">
        <v>580.44000000000005</v>
      </c>
      <c r="Q6" s="26"/>
    </row>
    <row r="7" spans="2:20" x14ac:dyDescent="0.3">
      <c r="B7" s="16" t="s">
        <v>116</v>
      </c>
      <c r="C7" s="17">
        <v>833.8599999999999</v>
      </c>
      <c r="D7" s="1">
        <v>5</v>
      </c>
      <c r="F7" t="str">
        <v>Account year movement</v>
      </c>
      <c r="G7" s="24">
        <f>SUMIF(orders[BookTitle],F7,orders[TotalSales])</f>
        <v>339.4</v>
      </c>
      <c r="H7">
        <f>COUNTIF(orders[BookTitle],F7)</f>
        <v>2</v>
      </c>
      <c r="I7" s="25" t="str">
        <v>Part attorney</v>
      </c>
      <c r="J7" s="24">
        <v>896.82</v>
      </c>
      <c r="K7">
        <v>5</v>
      </c>
      <c r="N7" s="23" t="s">
        <v>1116</v>
      </c>
      <c r="O7" s="17">
        <v>580.44000000000005</v>
      </c>
      <c r="Q7" s="26"/>
    </row>
    <row r="8" spans="2:20" x14ac:dyDescent="0.3">
      <c r="B8" s="16" t="s">
        <v>837</v>
      </c>
      <c r="C8" s="17">
        <v>896.82</v>
      </c>
      <c r="D8" s="1">
        <v>5</v>
      </c>
      <c r="F8" t="str">
        <v>Act exist argue</v>
      </c>
      <c r="G8" s="24">
        <f>SUMIF(orders[BookTitle],F8,orders[TotalSales])</f>
        <v>354.04</v>
      </c>
      <c r="H8">
        <f>COUNTIF(orders[BookTitle],F8)</f>
        <v>3</v>
      </c>
      <c r="I8" s="25" t="str">
        <v>Large minute appear</v>
      </c>
      <c r="J8" s="24">
        <v>833.8599999999999</v>
      </c>
      <c r="K8">
        <v>5</v>
      </c>
      <c r="N8" s="16">
        <v>2024</v>
      </c>
      <c r="O8" s="17">
        <v>651.68000000000006</v>
      </c>
    </row>
    <row r="9" spans="2:20" x14ac:dyDescent="0.3">
      <c r="B9" s="16" t="s">
        <v>2218</v>
      </c>
      <c r="C9" s="17">
        <v>899.51</v>
      </c>
      <c r="D9" s="1">
        <v>6</v>
      </c>
      <c r="F9" t="str">
        <v>Act feeling</v>
      </c>
      <c r="G9" s="24">
        <f>SUMIF(orders[BookTitle],F9,orders[TotalSales])</f>
        <v>21.57</v>
      </c>
      <c r="H9">
        <f>COUNTIF(orders[BookTitle],F9)</f>
        <v>1</v>
      </c>
      <c r="I9" s="25" t="str">
        <v>Agree suddenly</v>
      </c>
      <c r="J9" s="24">
        <v>824.71</v>
      </c>
      <c r="K9">
        <v>6</v>
      </c>
      <c r="N9" s="23" t="s">
        <v>1174</v>
      </c>
      <c r="O9" s="17">
        <v>651.68000000000006</v>
      </c>
    </row>
    <row r="10" spans="2:20" x14ac:dyDescent="0.3">
      <c r="B10" s="16" t="s">
        <v>1116</v>
      </c>
      <c r="C10" s="17">
        <v>921.64</v>
      </c>
      <c r="D10" s="1">
        <v>5</v>
      </c>
      <c r="F10" t="str">
        <v>Act service place</v>
      </c>
      <c r="G10" s="24">
        <f>SUMIF(orders[BookTitle],F10,orders[TotalSales])</f>
        <v>79.37</v>
      </c>
      <c r="H10">
        <f>COUNTIF(orders[BookTitle],F10)</f>
        <v>2</v>
      </c>
      <c r="I10" s="25" t="str">
        <v>Factor buy</v>
      </c>
      <c r="J10" s="24">
        <v>791.8599999999999</v>
      </c>
      <c r="K10">
        <v>4</v>
      </c>
      <c r="N10" s="16">
        <v>2025</v>
      </c>
      <c r="O10" s="17">
        <v>515.95000000000005</v>
      </c>
    </row>
    <row r="11" spans="2:20" x14ac:dyDescent="0.3">
      <c r="B11" s="16" t="s">
        <v>2461</v>
      </c>
      <c r="C11" s="17">
        <v>938.91000000000008</v>
      </c>
      <c r="D11" s="1">
        <v>5</v>
      </c>
      <c r="F11" t="str">
        <v>Action mother game</v>
      </c>
      <c r="G11" s="24">
        <f>SUMIF(orders[BookTitle],F11,orders[TotalSales])</f>
        <v>475.36</v>
      </c>
      <c r="H11">
        <f>COUNTIF(orders[BookTitle],F11)</f>
        <v>4</v>
      </c>
      <c r="I11" s="25" t="str">
        <v>Mention own</v>
      </c>
      <c r="J11" s="24">
        <v>780.98</v>
      </c>
      <c r="K11">
        <v>6</v>
      </c>
      <c r="N11" s="23" t="s">
        <v>1447</v>
      </c>
      <c r="O11" s="17">
        <v>515.95000000000005</v>
      </c>
    </row>
    <row r="12" spans="2:20" x14ac:dyDescent="0.3">
      <c r="B12" s="16" t="s">
        <v>2350</v>
      </c>
      <c r="C12" s="17">
        <v>1066.47</v>
      </c>
      <c r="D12" s="1">
        <v>6</v>
      </c>
      <c r="F12" t="str">
        <v>Activity field weight</v>
      </c>
      <c r="G12" s="24">
        <f>SUMIF(orders[BookTitle],F12,orders[TotalSales])</f>
        <v>15.14</v>
      </c>
      <c r="H12">
        <f>COUNTIF(orders[BookTitle],F12)</f>
        <v>1</v>
      </c>
      <c r="I12" s="25" t="str">
        <v>Our deal record</v>
      </c>
      <c r="J12" s="24">
        <v>773.51</v>
      </c>
      <c r="K12">
        <v>4</v>
      </c>
      <c r="N12" s="16" t="s">
        <v>6680</v>
      </c>
      <c r="O12" s="17">
        <v>2176.5100000000002</v>
      </c>
    </row>
    <row r="13" spans="2:20" x14ac:dyDescent="0.3">
      <c r="B13" s="16" t="s">
        <v>6680</v>
      </c>
      <c r="C13" s="17">
        <v>8728.27</v>
      </c>
      <c r="D13" s="1">
        <v>52</v>
      </c>
      <c r="F13" t="str">
        <v>Activity little</v>
      </c>
      <c r="G13" s="24">
        <f>SUMIF(orders[BookTitle],F13,orders[TotalSales])</f>
        <v>630.64</v>
      </c>
      <c r="H13">
        <f>COUNTIF(orders[BookTitle],F13)</f>
        <v>4</v>
      </c>
    </row>
    <row r="14" spans="2:20" x14ac:dyDescent="0.3">
      <c r="F14" t="str">
        <v>Activity past</v>
      </c>
      <c r="G14" s="24">
        <f>SUMIF(orders[BookTitle],F14,orders[TotalSales])</f>
        <v>53.47</v>
      </c>
      <c r="H14">
        <f>COUNTIF(orders[BookTitle],F14)</f>
        <v>2</v>
      </c>
    </row>
    <row r="15" spans="2:20" x14ac:dyDescent="0.3">
      <c r="F15" t="str">
        <v>Activity system</v>
      </c>
      <c r="G15" s="24">
        <f>SUMIF(orders[BookTitle],F15,orders[TotalSales])</f>
        <v>145.49</v>
      </c>
      <c r="H15">
        <f>COUNTIF(orders[BookTitle],F15)</f>
        <v>2</v>
      </c>
    </row>
    <row r="16" spans="2:20" x14ac:dyDescent="0.3">
      <c r="F16" t="str">
        <v>Actually again lot</v>
      </c>
      <c r="G16" s="24">
        <f>SUMIF(orders[BookTitle],F16,orders[TotalSales])</f>
        <v>168.48000000000002</v>
      </c>
      <c r="H16">
        <f>COUNTIF(orders[BookTitle],F16)</f>
        <v>3</v>
      </c>
    </row>
    <row r="17" spans="6:8" x14ac:dyDescent="0.3">
      <c r="F17" t="str">
        <v>Actually west</v>
      </c>
      <c r="G17" s="24">
        <f>SUMIF(orders[BookTitle],F17,orders[TotalSales])</f>
        <v>72.3</v>
      </c>
      <c r="H17">
        <f>COUNTIF(orders[BookTitle],F17)</f>
        <v>1</v>
      </c>
    </row>
    <row r="18" spans="6:8" x14ac:dyDescent="0.3">
      <c r="F18" t="str">
        <v>Administration</v>
      </c>
      <c r="G18" s="24">
        <f>SUMIF(orders[BookTitle],F18,orders[TotalSales])</f>
        <v>638.44000000000005</v>
      </c>
      <c r="H18">
        <f>COUNTIF(orders[BookTitle],F18)</f>
        <v>3</v>
      </c>
    </row>
    <row r="19" spans="6:8" x14ac:dyDescent="0.3">
      <c r="F19" t="str">
        <v>Administration despite everyone</v>
      </c>
      <c r="G19" s="24">
        <f>SUMIF(orders[BookTitle],F19,orders[TotalSales])</f>
        <v>463.45000000000005</v>
      </c>
      <c r="H19">
        <f>COUNTIF(orders[BookTitle],F19)</f>
        <v>4</v>
      </c>
    </row>
    <row r="20" spans="6:8" x14ac:dyDescent="0.3">
      <c r="F20" t="str">
        <v>Admit his</v>
      </c>
      <c r="G20" s="24">
        <f>SUMIF(orders[BookTitle],F20,orders[TotalSales])</f>
        <v>34.15</v>
      </c>
      <c r="H20">
        <f>COUNTIF(orders[BookTitle],F20)</f>
        <v>1</v>
      </c>
    </row>
    <row r="21" spans="6:8" x14ac:dyDescent="0.3">
      <c r="F21" t="str">
        <v>Admit smile</v>
      </c>
      <c r="G21" s="24">
        <f>SUMIF(orders[BookTitle],F21,orders[TotalSales])</f>
        <v>194.45</v>
      </c>
      <c r="H21">
        <f>COUNTIF(orders[BookTitle],F21)</f>
        <v>4</v>
      </c>
    </row>
    <row r="22" spans="6:8" x14ac:dyDescent="0.3">
      <c r="F22" t="str">
        <v>Adult</v>
      </c>
      <c r="G22" s="24">
        <f>SUMIF(orders[BookTitle],F22,orders[TotalSales])</f>
        <v>340.54</v>
      </c>
      <c r="H22">
        <f>COUNTIF(orders[BookTitle],F22)</f>
        <v>3</v>
      </c>
    </row>
    <row r="23" spans="6:8" x14ac:dyDescent="0.3">
      <c r="F23" t="str">
        <v>Affect a coach</v>
      </c>
      <c r="G23" s="24">
        <f>SUMIF(orders[BookTitle],F23,orders[TotalSales])</f>
        <v>109.19999999999999</v>
      </c>
      <c r="H23">
        <f>COUNTIF(orders[BookTitle],F23)</f>
        <v>2</v>
      </c>
    </row>
    <row r="24" spans="6:8" x14ac:dyDescent="0.3">
      <c r="F24" t="str">
        <v>Affect son sister</v>
      </c>
      <c r="G24" s="24">
        <f>SUMIF(orders[BookTitle],F24,orders[TotalSales])</f>
        <v>359.93</v>
      </c>
      <c r="H24">
        <f>COUNTIF(orders[BookTitle],F24)</f>
        <v>2</v>
      </c>
    </row>
    <row r="25" spans="6:8" x14ac:dyDescent="0.3">
      <c r="F25" t="str">
        <v>After</v>
      </c>
      <c r="G25" s="24">
        <f>SUMIF(orders[BookTitle],F25,orders[TotalSales])</f>
        <v>211.66000000000003</v>
      </c>
      <c r="H25">
        <f>COUNTIF(orders[BookTitle],F25)</f>
        <v>3</v>
      </c>
    </row>
    <row r="26" spans="6:8" x14ac:dyDescent="0.3">
      <c r="F26" t="str">
        <v>Agency modern travel</v>
      </c>
      <c r="G26" s="24">
        <f>SUMIF(orders[BookTitle],F26,orders[TotalSales])</f>
        <v>15.32</v>
      </c>
      <c r="H26">
        <f>COUNTIF(orders[BookTitle],F26)</f>
        <v>2</v>
      </c>
    </row>
    <row r="27" spans="6:8" x14ac:dyDescent="0.3">
      <c r="F27" t="str">
        <v>Ago event history</v>
      </c>
      <c r="G27" s="24">
        <f>SUMIF(orders[BookTitle],F27,orders[TotalSales])</f>
        <v>108.17</v>
      </c>
      <c r="H27">
        <f>COUNTIF(orders[BookTitle],F27)</f>
        <v>2</v>
      </c>
    </row>
    <row r="28" spans="6:8" x14ac:dyDescent="0.3">
      <c r="F28" t="str">
        <v>Agree suddenly</v>
      </c>
      <c r="G28" s="24">
        <f>SUMIF(orders[BookTitle],F28,orders[TotalSales])</f>
        <v>824.71</v>
      </c>
      <c r="H28">
        <f>COUNTIF(orders[BookTitle],F28)</f>
        <v>6</v>
      </c>
    </row>
    <row r="29" spans="6:8" x14ac:dyDescent="0.3">
      <c r="F29" t="str">
        <v>Agreement tree</v>
      </c>
      <c r="G29" s="24">
        <f>SUMIF(orders[BookTitle],F29,orders[TotalSales])</f>
        <v>88.96</v>
      </c>
      <c r="H29">
        <f>COUNTIF(orders[BookTitle],F29)</f>
        <v>1</v>
      </c>
    </row>
    <row r="30" spans="6:8" x14ac:dyDescent="0.3">
      <c r="F30" t="str">
        <v>All often growth friend</v>
      </c>
      <c r="G30" s="24">
        <f>SUMIF(orders[BookTitle],F30,orders[TotalSales])</f>
        <v>61.24</v>
      </c>
      <c r="H30">
        <f>COUNTIF(orders[BookTitle],F30)</f>
        <v>1</v>
      </c>
    </row>
    <row r="31" spans="6:8" x14ac:dyDescent="0.3">
      <c r="F31" t="str">
        <v>All why</v>
      </c>
      <c r="G31" s="24">
        <f>SUMIF(orders[BookTitle],F31,orders[TotalSales])</f>
        <v>139.80000000000001</v>
      </c>
      <c r="H31">
        <f>COUNTIF(orders[BookTitle],F31)</f>
        <v>2</v>
      </c>
    </row>
    <row r="32" spans="6:8" x14ac:dyDescent="0.3">
      <c r="F32" t="str">
        <v>Allow</v>
      </c>
      <c r="G32" s="24">
        <f>SUMIF(orders[BookTitle],F32,orders[TotalSales])</f>
        <v>265.45</v>
      </c>
      <c r="H32">
        <f>COUNTIF(orders[BookTitle],F32)</f>
        <v>3</v>
      </c>
    </row>
    <row r="33" spans="6:8" x14ac:dyDescent="0.3">
      <c r="F33" t="str">
        <v>Allow page indicate</v>
      </c>
      <c r="G33" s="24">
        <f>SUMIF(orders[BookTitle],F33,orders[TotalSales])</f>
        <v>197.17000000000002</v>
      </c>
      <c r="H33">
        <f>COUNTIF(orders[BookTitle],F33)</f>
        <v>3</v>
      </c>
    </row>
    <row r="34" spans="6:8" x14ac:dyDescent="0.3">
      <c r="F34" t="str">
        <v>Allow personal</v>
      </c>
      <c r="G34" s="24">
        <f>SUMIF(orders[BookTitle],F34,orders[TotalSales])</f>
        <v>40.57</v>
      </c>
      <c r="H34">
        <f>COUNTIF(orders[BookTitle],F34)</f>
        <v>1</v>
      </c>
    </row>
    <row r="35" spans="6:8" x14ac:dyDescent="0.3">
      <c r="F35" t="str">
        <v>Allow trip military</v>
      </c>
      <c r="G35" s="24">
        <f>SUMIF(orders[BookTitle],F35,orders[TotalSales])</f>
        <v>76.489999999999995</v>
      </c>
      <c r="H35">
        <f>COUNTIF(orders[BookTitle],F35)</f>
        <v>2</v>
      </c>
    </row>
    <row r="36" spans="6:8" x14ac:dyDescent="0.3">
      <c r="F36" t="str">
        <v>Almost suggest behind</v>
      </c>
      <c r="G36" s="24">
        <f>SUMIF(orders[BookTitle],F36,orders[TotalSales])</f>
        <v>284.74</v>
      </c>
      <c r="H36">
        <f>COUNTIF(orders[BookTitle],F36)</f>
        <v>2</v>
      </c>
    </row>
    <row r="37" spans="6:8" x14ac:dyDescent="0.3">
      <c r="F37" t="str">
        <v>Already both</v>
      </c>
      <c r="G37" s="24">
        <f>SUMIF(orders[BookTitle],F37,orders[TotalSales])</f>
        <v>138.81</v>
      </c>
      <c r="H37">
        <f>COUNTIF(orders[BookTitle],F37)</f>
        <v>2</v>
      </c>
    </row>
    <row r="38" spans="6:8" x14ac:dyDescent="0.3">
      <c r="F38" t="str">
        <v>Already could</v>
      </c>
      <c r="G38" s="24">
        <f>SUMIF(orders[BookTitle],F38,orders[TotalSales])</f>
        <v>138.57</v>
      </c>
      <c r="H38">
        <f>COUNTIF(orders[BookTitle],F38)</f>
        <v>2</v>
      </c>
    </row>
    <row r="39" spans="6:8" x14ac:dyDescent="0.3">
      <c r="F39" t="str">
        <v>Already natural fine share</v>
      </c>
      <c r="G39" s="24">
        <f>SUMIF(orders[BookTitle],F39,orders[TotalSales])</f>
        <v>248.65</v>
      </c>
      <c r="H39">
        <f>COUNTIF(orders[BookTitle],F39)</f>
        <v>1</v>
      </c>
    </row>
    <row r="40" spans="6:8" x14ac:dyDescent="0.3">
      <c r="F40" t="str">
        <v>Although goal</v>
      </c>
      <c r="G40" s="24">
        <f>SUMIF(orders[BookTitle],F40,orders[TotalSales])</f>
        <v>323.42</v>
      </c>
      <c r="H40">
        <f>COUNTIF(orders[BookTitle],F40)</f>
        <v>3</v>
      </c>
    </row>
    <row r="41" spans="6:8" x14ac:dyDescent="0.3">
      <c r="F41" t="str">
        <v>Although physical some clear</v>
      </c>
      <c r="G41" s="24">
        <f>SUMIF(orders[BookTitle],F41,orders[TotalSales])</f>
        <v>45.99</v>
      </c>
      <c r="H41">
        <f>COUNTIF(orders[BookTitle],F41)</f>
        <v>1</v>
      </c>
    </row>
    <row r="42" spans="6:8" x14ac:dyDescent="0.3">
      <c r="F42" t="str">
        <v>Although police</v>
      </c>
      <c r="G42" s="24">
        <f>SUMIF(orders[BookTitle],F42,orders[TotalSales])</f>
        <v>257.26</v>
      </c>
      <c r="H42">
        <f>COUNTIF(orders[BookTitle],F42)</f>
        <v>2</v>
      </c>
    </row>
    <row r="43" spans="6:8" x14ac:dyDescent="0.3">
      <c r="F43" t="str">
        <v>Always</v>
      </c>
      <c r="G43" s="24">
        <f>SUMIF(orders[BookTitle],F43,orders[TotalSales])</f>
        <v>556.95999999999992</v>
      </c>
      <c r="H43">
        <f>COUNTIF(orders[BookTitle],F43)</f>
        <v>5</v>
      </c>
    </row>
    <row r="44" spans="6:8" x14ac:dyDescent="0.3">
      <c r="F44" t="str">
        <v>Always lot</v>
      </c>
      <c r="G44" s="24">
        <f>SUMIF(orders[BookTitle],F44,orders[TotalSales])</f>
        <v>73.56</v>
      </c>
      <c r="H44">
        <f>COUNTIF(orders[BookTitle],F44)</f>
        <v>3</v>
      </c>
    </row>
    <row r="45" spans="6:8" x14ac:dyDescent="0.3">
      <c r="F45" t="str">
        <v>American list</v>
      </c>
      <c r="G45" s="24">
        <f>SUMIF(orders[BookTitle],F45,orders[TotalSales])</f>
        <v>104.66</v>
      </c>
      <c r="H45">
        <f>COUNTIF(orders[BookTitle],F45)</f>
        <v>2</v>
      </c>
    </row>
    <row r="46" spans="6:8" x14ac:dyDescent="0.3">
      <c r="F46" t="str">
        <v>American mother</v>
      </c>
      <c r="G46" s="24">
        <f>SUMIF(orders[BookTitle],F46,orders[TotalSales])</f>
        <v>269.59999999999997</v>
      </c>
      <c r="H46">
        <f>COUNTIF(orders[BookTitle],F46)</f>
        <v>4</v>
      </c>
    </row>
    <row r="47" spans="6:8" x14ac:dyDescent="0.3">
      <c r="F47" t="str">
        <v>Among</v>
      </c>
      <c r="G47" s="24">
        <f>SUMIF(orders[BookTitle],F47,orders[TotalSales])</f>
        <v>221.95</v>
      </c>
      <c r="H47">
        <f>COUNTIF(orders[BookTitle],F47)</f>
        <v>1</v>
      </c>
    </row>
    <row r="48" spans="6:8" x14ac:dyDescent="0.3">
      <c r="F48" t="str">
        <v>Among after value</v>
      </c>
      <c r="G48" s="24">
        <f>SUMIF(orders[BookTitle],F48,orders[TotalSales])</f>
        <v>181.8</v>
      </c>
      <c r="H48">
        <f>COUNTIF(orders[BookTitle],F48)</f>
        <v>1</v>
      </c>
    </row>
    <row r="49" spans="6:8" x14ac:dyDescent="0.3">
      <c r="F49" t="str">
        <v>Amount finish</v>
      </c>
      <c r="G49" s="24">
        <f>SUMIF(orders[BookTitle],F49,orders[TotalSales])</f>
        <v>314.13</v>
      </c>
      <c r="H49">
        <f>COUNTIF(orders[BookTitle],F49)</f>
        <v>2</v>
      </c>
    </row>
    <row r="50" spans="6:8" x14ac:dyDescent="0.3">
      <c r="F50" t="str">
        <v>Analysis per</v>
      </c>
      <c r="G50" s="24">
        <f>SUMIF(orders[BookTitle],F50,orders[TotalSales])</f>
        <v>184.19</v>
      </c>
      <c r="H50">
        <f>COUNTIF(orders[BookTitle],F50)</f>
        <v>2</v>
      </c>
    </row>
    <row r="51" spans="6:8" x14ac:dyDescent="0.3">
      <c r="F51" t="str">
        <v>And fine</v>
      </c>
      <c r="G51" s="24">
        <f>SUMIF(orders[BookTitle],F51,orders[TotalSales])</f>
        <v>62.46</v>
      </c>
      <c r="H51">
        <f>COUNTIF(orders[BookTitle],F51)</f>
        <v>1</v>
      </c>
    </row>
    <row r="52" spans="6:8" x14ac:dyDescent="0.3">
      <c r="F52" t="str">
        <v>Animal firm stand</v>
      </c>
      <c r="G52" s="24">
        <f>SUMIF(orders[BookTitle],F52,orders[TotalSales])</f>
        <v>68.7</v>
      </c>
      <c r="H52">
        <f>COUNTIF(orders[BookTitle],F52)</f>
        <v>1</v>
      </c>
    </row>
    <row r="53" spans="6:8" x14ac:dyDescent="0.3">
      <c r="F53" t="str">
        <v>Answer accept</v>
      </c>
      <c r="G53" s="24">
        <f>SUMIF(orders[BookTitle],F53,orders[TotalSales])</f>
        <v>36.119999999999997</v>
      </c>
      <c r="H53">
        <f>COUNTIF(orders[BookTitle],F53)</f>
        <v>1</v>
      </c>
    </row>
    <row r="54" spans="6:8" x14ac:dyDescent="0.3">
      <c r="F54" t="str">
        <v>Any body region</v>
      </c>
      <c r="G54" s="24">
        <f>SUMIF(orders[BookTitle],F54,orders[TotalSales])</f>
        <v>179.14999999999998</v>
      </c>
      <c r="H54">
        <f>COUNTIF(orders[BookTitle],F54)</f>
        <v>2</v>
      </c>
    </row>
    <row r="55" spans="6:8" x14ac:dyDescent="0.3">
      <c r="F55" t="str">
        <v>Anything skill blood</v>
      </c>
      <c r="G55" s="24">
        <f>SUMIF(orders[BookTitle],F55,orders[TotalSales])</f>
        <v>567.26</v>
      </c>
      <c r="H55">
        <f>COUNTIF(orders[BookTitle],F55)</f>
        <v>4</v>
      </c>
    </row>
    <row r="56" spans="6:8" x14ac:dyDescent="0.3">
      <c r="F56" t="str">
        <v>Appear factor possible</v>
      </c>
      <c r="G56" s="24">
        <f>SUMIF(orders[BookTitle],F56,orders[TotalSales])</f>
        <v>541.22</v>
      </c>
      <c r="H56">
        <f>COUNTIF(orders[BookTitle],F56)</f>
        <v>4</v>
      </c>
    </row>
    <row r="57" spans="6:8" x14ac:dyDescent="0.3">
      <c r="F57" t="str">
        <v>Appear interview would another</v>
      </c>
      <c r="G57" s="24">
        <f>SUMIF(orders[BookTitle],F57,orders[TotalSales])</f>
        <v>233.32</v>
      </c>
      <c r="H57">
        <f>COUNTIF(orders[BookTitle],F57)</f>
        <v>3</v>
      </c>
    </row>
    <row r="58" spans="6:8" x14ac:dyDescent="0.3">
      <c r="F58" t="str">
        <v>Apply</v>
      </c>
      <c r="G58" s="24">
        <f>SUMIF(orders[BookTitle],F58,orders[TotalSales])</f>
        <v>173.66</v>
      </c>
      <c r="H58">
        <f>COUNTIF(orders[BookTitle],F58)</f>
        <v>3</v>
      </c>
    </row>
    <row r="59" spans="6:8" x14ac:dyDescent="0.3">
      <c r="F59" t="str">
        <v>Apply government method suddenly</v>
      </c>
      <c r="G59" s="24">
        <f>SUMIF(orders[BookTitle],F59,orders[TotalSales])</f>
        <v>427.15999999999997</v>
      </c>
      <c r="H59">
        <f>COUNTIF(orders[BookTitle],F59)</f>
        <v>2</v>
      </c>
    </row>
    <row r="60" spans="6:8" x14ac:dyDescent="0.3">
      <c r="F60" t="str">
        <v>Apply pattern</v>
      </c>
      <c r="G60" s="24">
        <f>SUMIF(orders[BookTitle],F60,orders[TotalSales])</f>
        <v>235.82</v>
      </c>
      <c r="H60">
        <f>COUNTIF(orders[BookTitle],F60)</f>
        <v>2</v>
      </c>
    </row>
    <row r="61" spans="6:8" x14ac:dyDescent="0.3">
      <c r="F61" t="str">
        <v>Approach</v>
      </c>
      <c r="G61" s="24">
        <f>SUMIF(orders[BookTitle],F61,orders[TotalSales])</f>
        <v>431.25</v>
      </c>
      <c r="H61">
        <f>COUNTIF(orders[BookTitle],F61)</f>
        <v>3</v>
      </c>
    </row>
    <row r="62" spans="6:8" x14ac:dyDescent="0.3">
      <c r="F62" t="str">
        <v>Argue sort</v>
      </c>
      <c r="G62" s="24">
        <f>SUMIF(orders[BookTitle],F62,orders[TotalSales])</f>
        <v>124.77</v>
      </c>
      <c r="H62">
        <f>COUNTIF(orders[BookTitle],F62)</f>
        <v>1</v>
      </c>
    </row>
    <row r="63" spans="6:8" x14ac:dyDescent="0.3">
      <c r="F63" t="str">
        <v>Arm once</v>
      </c>
      <c r="G63" s="24">
        <f>SUMIF(orders[BookTitle],F63,orders[TotalSales])</f>
        <v>126.68</v>
      </c>
      <c r="H63">
        <f>COUNTIF(orders[BookTitle],F63)</f>
        <v>2</v>
      </c>
    </row>
    <row r="64" spans="6:8" x14ac:dyDescent="0.3">
      <c r="F64" t="str">
        <v>Arm third</v>
      </c>
      <c r="G64" s="24">
        <f>SUMIF(orders[BookTitle],F64,orders[TotalSales])</f>
        <v>26.09</v>
      </c>
      <c r="H64">
        <f>COUNTIF(orders[BookTitle],F64)</f>
        <v>1</v>
      </c>
    </row>
    <row r="65" spans="6:8" x14ac:dyDescent="0.3">
      <c r="F65" t="str">
        <v>Around</v>
      </c>
      <c r="G65" s="24">
        <f>SUMIF(orders[BookTitle],F65,orders[TotalSales])</f>
        <v>284.77</v>
      </c>
      <c r="H65">
        <f>COUNTIF(orders[BookTitle],F65)</f>
        <v>3</v>
      </c>
    </row>
    <row r="66" spans="6:8" x14ac:dyDescent="0.3">
      <c r="F66" t="str">
        <v>Around garden</v>
      </c>
      <c r="G66" s="24">
        <f>SUMIF(orders[BookTitle],F66,orders[TotalSales])</f>
        <v>580.31999999999994</v>
      </c>
      <c r="H66">
        <f>COUNTIF(orders[BookTitle],F66)</f>
        <v>5</v>
      </c>
    </row>
    <row r="67" spans="6:8" x14ac:dyDescent="0.3">
      <c r="F67" t="str">
        <v>Around today</v>
      </c>
      <c r="G67" s="24">
        <f>SUMIF(orders[BookTitle],F67,orders[TotalSales])</f>
        <v>562.22</v>
      </c>
      <c r="H67">
        <f>COUNTIF(orders[BookTitle],F67)</f>
        <v>4</v>
      </c>
    </row>
    <row r="68" spans="6:8" x14ac:dyDescent="0.3">
      <c r="F68" t="str">
        <v>Arrive</v>
      </c>
      <c r="G68" s="24">
        <f>SUMIF(orders[BookTitle],F68,orders[TotalSales])</f>
        <v>171.21</v>
      </c>
      <c r="H68">
        <f>COUNTIF(orders[BookTitle],F68)</f>
        <v>3</v>
      </c>
    </row>
    <row r="69" spans="6:8" x14ac:dyDescent="0.3">
      <c r="F69" t="str">
        <v>Art allow</v>
      </c>
      <c r="G69" s="24">
        <f>SUMIF(orders[BookTitle],F69,orders[TotalSales])</f>
        <v>79.94</v>
      </c>
      <c r="H69">
        <f>COUNTIF(orders[BookTitle],F69)</f>
        <v>2</v>
      </c>
    </row>
    <row r="70" spans="6:8" x14ac:dyDescent="0.3">
      <c r="F70" t="str">
        <v>Art position staff</v>
      </c>
      <c r="G70" s="24">
        <f>SUMIF(orders[BookTitle],F70,orders[TotalSales])</f>
        <v>186.31</v>
      </c>
      <c r="H70">
        <f>COUNTIF(orders[BookTitle],F70)</f>
        <v>2</v>
      </c>
    </row>
    <row r="71" spans="6:8" x14ac:dyDescent="0.3">
      <c r="F71" t="str">
        <v>Artist glass</v>
      </c>
      <c r="G71" s="24">
        <f>SUMIF(orders[BookTitle],F71,orders[TotalSales])</f>
        <v>158.19999999999999</v>
      </c>
      <c r="H71">
        <f>COUNTIF(orders[BookTitle],F71)</f>
        <v>1</v>
      </c>
    </row>
    <row r="72" spans="6:8" x14ac:dyDescent="0.3">
      <c r="F72" t="str">
        <v>As name manager</v>
      </c>
      <c r="G72" s="24">
        <f>SUMIF(orders[BookTitle],F72,orders[TotalSales])</f>
        <v>207.76</v>
      </c>
      <c r="H72">
        <f>COUNTIF(orders[BookTitle],F72)</f>
        <v>2</v>
      </c>
    </row>
    <row r="73" spans="6:8" x14ac:dyDescent="0.3">
      <c r="F73" t="str">
        <v>As value recently</v>
      </c>
      <c r="G73" s="24">
        <f>SUMIF(orders[BookTitle],F73,orders[TotalSales])</f>
        <v>21.75</v>
      </c>
      <c r="H73">
        <f>COUNTIF(orders[BookTitle],F73)</f>
        <v>1</v>
      </c>
    </row>
    <row r="74" spans="6:8" x14ac:dyDescent="0.3">
      <c r="F74" t="str">
        <v>Ask house produce</v>
      </c>
      <c r="G74" s="24">
        <f>SUMIF(orders[BookTitle],F74,orders[TotalSales])</f>
        <v>154.76999999999998</v>
      </c>
      <c r="H74">
        <f>COUNTIF(orders[BookTitle],F74)</f>
        <v>3</v>
      </c>
    </row>
    <row r="75" spans="6:8" x14ac:dyDescent="0.3">
      <c r="F75" t="str">
        <v>Assume</v>
      </c>
      <c r="G75" s="24">
        <f>SUMIF(orders[BookTitle],F75,orders[TotalSales])</f>
        <v>333.35</v>
      </c>
      <c r="H75">
        <f>COUNTIF(orders[BookTitle],F75)</f>
        <v>2</v>
      </c>
    </row>
    <row r="76" spans="6:8" x14ac:dyDescent="0.3">
      <c r="F76" t="str">
        <v>At must your</v>
      </c>
      <c r="G76" s="24">
        <f>SUMIF(orders[BookTitle],F76,orders[TotalSales])</f>
        <v>43.12</v>
      </c>
      <c r="H76">
        <f>COUNTIF(orders[BookTitle],F76)</f>
        <v>1</v>
      </c>
    </row>
    <row r="77" spans="6:8" x14ac:dyDescent="0.3">
      <c r="F77" t="str">
        <v>At two early company</v>
      </c>
      <c r="G77" s="24">
        <f>SUMIF(orders[BookTitle],F77,orders[TotalSales])</f>
        <v>259.14</v>
      </c>
      <c r="H77">
        <f>COUNTIF(orders[BookTitle],F77)</f>
        <v>4</v>
      </c>
    </row>
    <row r="78" spans="6:8" x14ac:dyDescent="0.3">
      <c r="F78" t="str">
        <v>Attention teacher</v>
      </c>
      <c r="G78" s="24">
        <f>SUMIF(orders[BookTitle],F78,orders[TotalSales])</f>
        <v>17.61</v>
      </c>
      <c r="H78">
        <f>COUNTIF(orders[BookTitle],F78)</f>
        <v>1</v>
      </c>
    </row>
    <row r="79" spans="6:8" x14ac:dyDescent="0.3">
      <c r="F79" t="str">
        <v>Attorney</v>
      </c>
      <c r="G79" s="24">
        <f>SUMIF(orders[BookTitle],F79,orders[TotalSales])</f>
        <v>61.68</v>
      </c>
      <c r="H79">
        <f>COUNTIF(orders[BookTitle],F79)</f>
        <v>1</v>
      </c>
    </row>
    <row r="80" spans="6:8" x14ac:dyDescent="0.3">
      <c r="F80" t="str">
        <v>Audience into think</v>
      </c>
      <c r="G80" s="24">
        <f>SUMIF(orders[BookTitle],F80,orders[TotalSales])</f>
        <v>447.75</v>
      </c>
      <c r="H80">
        <f>COUNTIF(orders[BookTitle],F80)</f>
        <v>3</v>
      </c>
    </row>
    <row r="81" spans="6:8" x14ac:dyDescent="0.3">
      <c r="F81" t="str">
        <v>Audience million strategy</v>
      </c>
      <c r="G81" s="24">
        <f>SUMIF(orders[BookTitle],F81,orders[TotalSales])</f>
        <v>323.90999999999997</v>
      </c>
      <c r="H81">
        <f>COUNTIF(orders[BookTitle],F81)</f>
        <v>4</v>
      </c>
    </row>
    <row r="82" spans="6:8" x14ac:dyDescent="0.3">
      <c r="F82" t="str">
        <v>Audience new although</v>
      </c>
      <c r="G82" s="24">
        <f>SUMIF(orders[BookTitle],F82,orders[TotalSales])</f>
        <v>23.65</v>
      </c>
      <c r="H82">
        <f>COUNTIF(orders[BookTitle],F82)</f>
        <v>1</v>
      </c>
    </row>
    <row r="83" spans="6:8" x14ac:dyDescent="0.3">
      <c r="F83" t="str">
        <v>Author</v>
      </c>
      <c r="G83" s="24">
        <f>SUMIF(orders[BookTitle],F83,orders[TotalSales])</f>
        <v>69.78</v>
      </c>
      <c r="H83">
        <f>COUNTIF(orders[BookTitle],F83)</f>
        <v>2</v>
      </c>
    </row>
    <row r="84" spans="6:8" x14ac:dyDescent="0.3">
      <c r="F84" t="str">
        <v>Authority music writer</v>
      </c>
      <c r="G84" s="24">
        <f>SUMIF(orders[BookTitle],F84,orders[TotalSales])</f>
        <v>192.56</v>
      </c>
      <c r="H84">
        <f>COUNTIF(orders[BookTitle],F84)</f>
        <v>3</v>
      </c>
    </row>
    <row r="85" spans="6:8" x14ac:dyDescent="0.3">
      <c r="F85" t="str">
        <v>Authority open</v>
      </c>
      <c r="G85" s="24">
        <f>SUMIF(orders[BookTitle],F85,orders[TotalSales])</f>
        <v>80.48</v>
      </c>
      <c r="H85">
        <f>COUNTIF(orders[BookTitle],F85)</f>
        <v>1</v>
      </c>
    </row>
    <row r="86" spans="6:8" x14ac:dyDescent="0.3">
      <c r="F86" t="str">
        <v>Avoid financial career</v>
      </c>
      <c r="G86" s="24">
        <f>SUMIF(orders[BookTitle],F86,orders[TotalSales])</f>
        <v>345.32</v>
      </c>
      <c r="H86">
        <f>COUNTIF(orders[BookTitle],F86)</f>
        <v>5</v>
      </c>
    </row>
    <row r="87" spans="6:8" x14ac:dyDescent="0.3">
      <c r="F87" t="str">
        <v>Avoid pay</v>
      </c>
      <c r="G87" s="24">
        <f>SUMIF(orders[BookTitle],F87,orders[TotalSales])</f>
        <v>445.46000000000004</v>
      </c>
      <c r="H87">
        <f>COUNTIF(orders[BookTitle],F87)</f>
        <v>3</v>
      </c>
    </row>
    <row r="88" spans="6:8" x14ac:dyDescent="0.3">
      <c r="F88" t="str">
        <v>Away social</v>
      </c>
      <c r="G88" s="24">
        <f>SUMIF(orders[BookTitle],F88,orders[TotalSales])</f>
        <v>130.19999999999999</v>
      </c>
      <c r="H88">
        <f>COUNTIF(orders[BookTitle],F88)</f>
        <v>1</v>
      </c>
    </row>
    <row r="89" spans="6:8" x14ac:dyDescent="0.3">
      <c r="F89" t="str">
        <v>Away specific</v>
      </c>
      <c r="G89" s="24">
        <f>SUMIF(orders[BookTitle],F89,orders[TotalSales])</f>
        <v>78.89</v>
      </c>
      <c r="H89">
        <f>COUNTIF(orders[BookTitle],F89)</f>
        <v>3</v>
      </c>
    </row>
    <row r="90" spans="6:8" x14ac:dyDescent="0.3">
      <c r="F90" t="str">
        <v>Baby</v>
      </c>
      <c r="G90" s="24">
        <f>SUMIF(orders[BookTitle],F90,orders[TotalSales])</f>
        <v>277.02999999999997</v>
      </c>
      <c r="H90">
        <f>COUNTIF(orders[BookTitle],F90)</f>
        <v>2</v>
      </c>
    </row>
    <row r="91" spans="6:8" x14ac:dyDescent="0.3">
      <c r="F91" t="str">
        <v>Baby realize</v>
      </c>
      <c r="G91" s="24">
        <f>SUMIF(orders[BookTitle],F91,orders[TotalSales])</f>
        <v>437.09</v>
      </c>
      <c r="H91">
        <f>COUNTIF(orders[BookTitle],F91)</f>
        <v>4</v>
      </c>
    </row>
    <row r="92" spans="6:8" x14ac:dyDescent="0.3">
      <c r="F92" t="str">
        <v>Back present</v>
      </c>
      <c r="G92" s="24">
        <f>SUMIF(orders[BookTitle],F92,orders[TotalSales])</f>
        <v>193.32999999999998</v>
      </c>
      <c r="H92">
        <f>COUNTIF(orders[BookTitle],F92)</f>
        <v>4</v>
      </c>
    </row>
    <row r="93" spans="6:8" x14ac:dyDescent="0.3">
      <c r="F93" t="str">
        <v>Back professor because own</v>
      </c>
      <c r="G93" s="24">
        <f>SUMIF(orders[BookTitle],F93,orders[TotalSales])</f>
        <v>104.56</v>
      </c>
      <c r="H93">
        <f>COUNTIF(orders[BookTitle],F93)</f>
        <v>1</v>
      </c>
    </row>
    <row r="94" spans="6:8" x14ac:dyDescent="0.3">
      <c r="F94" t="str">
        <v>Back wonder follow</v>
      </c>
      <c r="G94" s="24">
        <f>SUMIF(orders[BookTitle],F94,orders[TotalSales])</f>
        <v>288.79000000000002</v>
      </c>
      <c r="H94">
        <f>COUNTIF(orders[BookTitle],F94)</f>
        <v>2</v>
      </c>
    </row>
    <row r="95" spans="6:8" x14ac:dyDescent="0.3">
      <c r="F95" t="str">
        <v>Bad knowledge already</v>
      </c>
      <c r="G95" s="24">
        <f>SUMIF(orders[BookTitle],F95,orders[TotalSales])</f>
        <v>40.270000000000003</v>
      </c>
      <c r="H95">
        <f>COUNTIF(orders[BookTitle],F95)</f>
        <v>2</v>
      </c>
    </row>
    <row r="96" spans="6:8" x14ac:dyDescent="0.3">
      <c r="F96" t="str">
        <v>Bank able</v>
      </c>
      <c r="G96" s="24">
        <f>SUMIF(orders[BookTitle],F96,orders[TotalSales])</f>
        <v>194.22</v>
      </c>
      <c r="H96">
        <f>COUNTIF(orders[BookTitle],F96)</f>
        <v>3</v>
      </c>
    </row>
    <row r="97" spans="6:8" x14ac:dyDescent="0.3">
      <c r="F97" t="str">
        <v>Base Mrs various</v>
      </c>
      <c r="G97" s="24">
        <f>SUMIF(orders[BookTitle],F97,orders[TotalSales])</f>
        <v>20.2</v>
      </c>
      <c r="H97">
        <f>COUNTIF(orders[BookTitle],F97)</f>
        <v>1</v>
      </c>
    </row>
    <row r="98" spans="6:8" x14ac:dyDescent="0.3">
      <c r="F98" t="str">
        <v>Be</v>
      </c>
      <c r="G98" s="24">
        <f>SUMIF(orders[BookTitle],F98,orders[TotalSales])</f>
        <v>134.55000000000001</v>
      </c>
      <c r="H98">
        <f>COUNTIF(orders[BookTitle],F98)</f>
        <v>4</v>
      </c>
    </row>
    <row r="99" spans="6:8" x14ac:dyDescent="0.3">
      <c r="F99" t="str">
        <v>Be entire phone actually</v>
      </c>
      <c r="G99" s="24">
        <f>SUMIF(orders[BookTitle],F99,orders[TotalSales])</f>
        <v>180.19</v>
      </c>
      <c r="H99">
        <f>COUNTIF(orders[BookTitle],F99)</f>
        <v>4</v>
      </c>
    </row>
    <row r="100" spans="6:8" x14ac:dyDescent="0.3">
      <c r="F100" t="str">
        <v>Be task manager</v>
      </c>
      <c r="G100" s="24">
        <f>SUMIF(orders[BookTitle],F100,orders[TotalSales])</f>
        <v>79.349999999999994</v>
      </c>
      <c r="H100">
        <f>COUNTIF(orders[BookTitle],F100)</f>
        <v>1</v>
      </c>
    </row>
    <row r="101" spans="6:8" x14ac:dyDescent="0.3">
      <c r="F101" t="str">
        <v>Beat maintain</v>
      </c>
      <c r="G101" s="24">
        <f>SUMIF(orders[BookTitle],F101,orders[TotalSales])</f>
        <v>229.75</v>
      </c>
      <c r="H101">
        <f>COUNTIF(orders[BookTitle],F101)</f>
        <v>3</v>
      </c>
    </row>
    <row r="102" spans="6:8" x14ac:dyDescent="0.3">
      <c r="F102" t="str">
        <v>Become medical</v>
      </c>
      <c r="G102" s="24">
        <f>SUMIF(orders[BookTitle],F102,orders[TotalSales])</f>
        <v>135.46</v>
      </c>
      <c r="H102">
        <f>COUNTIF(orders[BookTitle],F102)</f>
        <v>2</v>
      </c>
    </row>
    <row r="103" spans="6:8" x14ac:dyDescent="0.3">
      <c r="F103" t="str">
        <v>Become option marriage</v>
      </c>
      <c r="G103" s="24">
        <f>SUMIF(orders[BookTitle],F103,orders[TotalSales])</f>
        <v>700.65</v>
      </c>
      <c r="H103">
        <f>COUNTIF(orders[BookTitle],F103)</f>
        <v>5</v>
      </c>
    </row>
    <row r="104" spans="6:8" x14ac:dyDescent="0.3">
      <c r="F104" t="str">
        <v>Become them new</v>
      </c>
      <c r="G104" s="24">
        <f>SUMIF(orders[BookTitle],F104,orders[TotalSales])</f>
        <v>116.44</v>
      </c>
      <c r="H104">
        <f>COUNTIF(orders[BookTitle],F104)</f>
        <v>1</v>
      </c>
    </row>
    <row r="105" spans="6:8" x14ac:dyDescent="0.3">
      <c r="F105" t="str">
        <v>Become wide onto</v>
      </c>
      <c r="G105" s="24">
        <f>SUMIF(orders[BookTitle],F105,orders[TotalSales])</f>
        <v>217.79999999999998</v>
      </c>
      <c r="H105">
        <f>COUNTIF(orders[BookTitle],F105)</f>
        <v>2</v>
      </c>
    </row>
    <row r="106" spans="6:8" x14ac:dyDescent="0.3">
      <c r="F106" t="str">
        <v>Before station</v>
      </c>
      <c r="G106" s="24">
        <f>SUMIF(orders[BookTitle],F106,orders[TotalSales])</f>
        <v>206.81</v>
      </c>
      <c r="H106">
        <f>COUNTIF(orders[BookTitle],F106)</f>
        <v>3</v>
      </c>
    </row>
    <row r="107" spans="6:8" x14ac:dyDescent="0.3">
      <c r="F107" t="str">
        <v>Begin that wind</v>
      </c>
      <c r="G107" s="24">
        <f>SUMIF(orders[BookTitle],F107,orders[TotalSales])</f>
        <v>143.07</v>
      </c>
      <c r="H107">
        <f>COUNTIF(orders[BookTitle],F107)</f>
        <v>2</v>
      </c>
    </row>
    <row r="108" spans="6:8" x14ac:dyDescent="0.3">
      <c r="F108" t="str">
        <v>Behavior</v>
      </c>
      <c r="G108" s="24">
        <f>SUMIF(orders[BookTitle],F108,orders[TotalSales])</f>
        <v>179.48</v>
      </c>
      <c r="H108">
        <f>COUNTIF(orders[BookTitle],F108)</f>
        <v>1</v>
      </c>
    </row>
    <row r="109" spans="6:8" x14ac:dyDescent="0.3">
      <c r="F109" t="str">
        <v>Behavior available</v>
      </c>
      <c r="G109" s="24">
        <f>SUMIF(orders[BookTitle],F109,orders[TotalSales])</f>
        <v>181.7</v>
      </c>
      <c r="H109">
        <f>COUNTIF(orders[BookTitle],F109)</f>
        <v>2</v>
      </c>
    </row>
    <row r="110" spans="6:8" x14ac:dyDescent="0.3">
      <c r="F110" t="str">
        <v>Behind staff</v>
      </c>
      <c r="G110" s="24">
        <f>SUMIF(orders[BookTitle],F110,orders[TotalSales])</f>
        <v>290.56</v>
      </c>
      <c r="H110">
        <f>COUNTIF(orders[BookTitle],F110)</f>
        <v>3</v>
      </c>
    </row>
    <row r="111" spans="6:8" x14ac:dyDescent="0.3">
      <c r="F111" t="str">
        <v>Benefit modern</v>
      </c>
      <c r="G111" s="24">
        <f>SUMIF(orders[BookTitle],F111,orders[TotalSales])</f>
        <v>195.76</v>
      </c>
      <c r="H111">
        <f>COUNTIF(orders[BookTitle],F111)</f>
        <v>3</v>
      </c>
    </row>
    <row r="112" spans="6:8" x14ac:dyDescent="0.3">
      <c r="F112" t="str">
        <v>Benefit tax</v>
      </c>
      <c r="G112" s="24">
        <f>SUMIF(orders[BookTitle],F112,orders[TotalSales])</f>
        <v>384.55</v>
      </c>
      <c r="H112">
        <f>COUNTIF(orders[BookTitle],F112)</f>
        <v>4</v>
      </c>
    </row>
    <row r="113" spans="6:8" x14ac:dyDescent="0.3">
      <c r="F113" t="str">
        <v>Best but</v>
      </c>
      <c r="G113" s="24">
        <f>SUMIF(orders[BookTitle],F113,orders[TotalSales])</f>
        <v>46.23</v>
      </c>
      <c r="H113">
        <f>COUNTIF(orders[BookTitle],F113)</f>
        <v>1</v>
      </c>
    </row>
    <row r="114" spans="6:8" x14ac:dyDescent="0.3">
      <c r="F114" t="str">
        <v>Best weight yeah</v>
      </c>
      <c r="G114" s="24">
        <f>SUMIF(orders[BookTitle],F114,orders[TotalSales])</f>
        <v>643.69000000000005</v>
      </c>
      <c r="H114">
        <f>COUNTIF(orders[BookTitle],F114)</f>
        <v>5</v>
      </c>
    </row>
    <row r="115" spans="6:8" x14ac:dyDescent="0.3">
      <c r="F115" t="str">
        <v>Better</v>
      </c>
      <c r="G115" s="24">
        <f>SUMIF(orders[BookTitle],F115,orders[TotalSales])</f>
        <v>191.07</v>
      </c>
      <c r="H115">
        <f>COUNTIF(orders[BookTitle],F115)</f>
        <v>4</v>
      </c>
    </row>
    <row r="116" spans="6:8" x14ac:dyDescent="0.3">
      <c r="F116" t="str">
        <v>Better company</v>
      </c>
      <c r="G116" s="24">
        <f>SUMIF(orders[BookTitle],F116,orders[TotalSales])</f>
        <v>262</v>
      </c>
      <c r="H116">
        <f>COUNTIF(orders[BookTitle],F116)</f>
        <v>4</v>
      </c>
    </row>
    <row r="117" spans="6:8" x14ac:dyDescent="0.3">
      <c r="F117" t="str">
        <v>Beyond but</v>
      </c>
      <c r="G117" s="24">
        <f>SUMIF(orders[BookTitle],F117,orders[TotalSales])</f>
        <v>312.7</v>
      </c>
      <c r="H117">
        <f>COUNTIF(orders[BookTitle],F117)</f>
        <v>3</v>
      </c>
    </row>
    <row r="118" spans="6:8" x14ac:dyDescent="0.3">
      <c r="F118" t="str">
        <v>Beyond each teacher</v>
      </c>
      <c r="G118" s="24">
        <f>SUMIF(orders[BookTitle],F118,orders[TotalSales])</f>
        <v>479.3</v>
      </c>
      <c r="H118">
        <f>COUNTIF(orders[BookTitle],F118)</f>
        <v>6</v>
      </c>
    </row>
    <row r="119" spans="6:8" x14ac:dyDescent="0.3">
      <c r="F119" t="str">
        <v>Beyond may official</v>
      </c>
      <c r="G119" s="24">
        <f>SUMIF(orders[BookTitle],F119,orders[TotalSales])</f>
        <v>105.51</v>
      </c>
      <c r="H119">
        <f>COUNTIF(orders[BookTitle],F119)</f>
        <v>1</v>
      </c>
    </row>
    <row r="120" spans="6:8" x14ac:dyDescent="0.3">
      <c r="F120" t="str">
        <v>Big strong above</v>
      </c>
      <c r="G120" s="24">
        <f>SUMIF(orders[BookTitle],F120,orders[TotalSales])</f>
        <v>479.25</v>
      </c>
      <c r="H120">
        <f>COUNTIF(orders[BookTitle],F120)</f>
        <v>3</v>
      </c>
    </row>
    <row r="121" spans="6:8" x14ac:dyDescent="0.3">
      <c r="F121" t="str">
        <v>Bill fly</v>
      </c>
      <c r="G121" s="24">
        <f>SUMIF(orders[BookTitle],F121,orders[TotalSales])</f>
        <v>122.28999999999999</v>
      </c>
      <c r="H121">
        <f>COUNTIF(orders[BookTitle],F121)</f>
        <v>3</v>
      </c>
    </row>
    <row r="122" spans="6:8" x14ac:dyDescent="0.3">
      <c r="F122" t="str">
        <v>Billion similar</v>
      </c>
      <c r="G122" s="24">
        <f>SUMIF(orders[BookTitle],F122,orders[TotalSales])</f>
        <v>54.03</v>
      </c>
      <c r="H122">
        <f>COUNTIF(orders[BookTitle],F122)</f>
        <v>1</v>
      </c>
    </row>
    <row r="123" spans="6:8" x14ac:dyDescent="0.3">
      <c r="F123" t="str">
        <v>Bit bed</v>
      </c>
      <c r="G123" s="24">
        <f>SUMIF(orders[BookTitle],F123,orders[TotalSales])</f>
        <v>309.70999999999998</v>
      </c>
      <c r="H123">
        <f>COUNTIF(orders[BookTitle],F123)</f>
        <v>3</v>
      </c>
    </row>
    <row r="124" spans="6:8" x14ac:dyDescent="0.3">
      <c r="F124" t="str">
        <v>Black commercial</v>
      </c>
      <c r="G124" s="24">
        <f>SUMIF(orders[BookTitle],F124,orders[TotalSales])</f>
        <v>15.66</v>
      </c>
      <c r="H124">
        <f>COUNTIF(orders[BookTitle],F124)</f>
        <v>1</v>
      </c>
    </row>
    <row r="125" spans="6:8" x14ac:dyDescent="0.3">
      <c r="F125" t="str">
        <v>Black tree</v>
      </c>
      <c r="G125" s="24">
        <f>SUMIF(orders[BookTitle],F125,orders[TotalSales])</f>
        <v>258.51</v>
      </c>
      <c r="H125">
        <f>COUNTIF(orders[BookTitle],F125)</f>
        <v>2</v>
      </c>
    </row>
    <row r="126" spans="6:8" x14ac:dyDescent="0.3">
      <c r="F126" t="str">
        <v>Board player</v>
      </c>
      <c r="G126" s="24">
        <f>SUMIF(orders[BookTitle],F126,orders[TotalSales])</f>
        <v>152.49</v>
      </c>
      <c r="H126">
        <f>COUNTIF(orders[BookTitle],F126)</f>
        <v>2</v>
      </c>
    </row>
    <row r="127" spans="6:8" x14ac:dyDescent="0.3">
      <c r="F127" t="str">
        <v>Both agency shoulder</v>
      </c>
      <c r="G127" s="24">
        <f>SUMIF(orders[BookTitle],F127,orders[TotalSales])</f>
        <v>310.87</v>
      </c>
      <c r="H127">
        <f>COUNTIF(orders[BookTitle],F127)</f>
        <v>2</v>
      </c>
    </row>
    <row r="128" spans="6:8" x14ac:dyDescent="0.3">
      <c r="F128" t="str">
        <v>Box foreign deal whom</v>
      </c>
      <c r="G128" s="24">
        <f>SUMIF(orders[BookTitle],F128,orders[TotalSales])</f>
        <v>111.82999999999998</v>
      </c>
      <c r="H128">
        <f>COUNTIF(orders[BookTitle],F128)</f>
        <v>4</v>
      </c>
    </row>
    <row r="129" spans="6:8" x14ac:dyDescent="0.3">
      <c r="F129" t="str">
        <v>Bring cut</v>
      </c>
      <c r="G129" s="24">
        <f>SUMIF(orders[BookTitle],F129,orders[TotalSales])</f>
        <v>23.08</v>
      </c>
      <c r="H129">
        <f>COUNTIF(orders[BookTitle],F129)</f>
        <v>1</v>
      </c>
    </row>
    <row r="130" spans="6:8" x14ac:dyDescent="0.3">
      <c r="F130" t="str">
        <v>Bring picture</v>
      </c>
      <c r="G130" s="24">
        <f>SUMIF(orders[BookTitle],F130,orders[TotalSales])</f>
        <v>176.08</v>
      </c>
      <c r="H130">
        <f>COUNTIF(orders[BookTitle],F130)</f>
        <v>1</v>
      </c>
    </row>
    <row r="131" spans="6:8" x14ac:dyDescent="0.3">
      <c r="F131" t="str">
        <v>Bring stuff adult</v>
      </c>
      <c r="G131" s="24">
        <f>SUMIF(orders[BookTitle],F131,orders[TotalSales])</f>
        <v>120</v>
      </c>
      <c r="H131">
        <f>COUNTIF(orders[BookTitle],F131)</f>
        <v>1</v>
      </c>
    </row>
    <row r="132" spans="6:8" x14ac:dyDescent="0.3">
      <c r="F132" t="str">
        <v>Brother old</v>
      </c>
      <c r="G132" s="24">
        <f>SUMIF(orders[BookTitle],F132,orders[TotalSales])</f>
        <v>231.9</v>
      </c>
      <c r="H132">
        <f>COUNTIF(orders[BookTitle],F132)</f>
        <v>2</v>
      </c>
    </row>
    <row r="133" spans="6:8" x14ac:dyDescent="0.3">
      <c r="F133" t="str">
        <v>Budget</v>
      </c>
      <c r="G133" s="24">
        <f>SUMIF(orders[BookTitle],F133,orders[TotalSales])</f>
        <v>253.39999999999998</v>
      </c>
      <c r="H133">
        <f>COUNTIF(orders[BookTitle],F133)</f>
        <v>4</v>
      </c>
    </row>
    <row r="134" spans="6:8" x14ac:dyDescent="0.3">
      <c r="F134" t="str">
        <v>Budget season</v>
      </c>
      <c r="G134" s="24">
        <f>SUMIF(orders[BookTitle],F134,orders[TotalSales])</f>
        <v>921.64</v>
      </c>
      <c r="H134">
        <f>COUNTIF(orders[BookTitle],F134)</f>
        <v>5</v>
      </c>
    </row>
    <row r="135" spans="6:8" x14ac:dyDescent="0.3">
      <c r="F135" t="str">
        <v>Building pay</v>
      </c>
      <c r="G135" s="24">
        <f>SUMIF(orders[BookTitle],F135,orders[TotalSales])</f>
        <v>375.08000000000004</v>
      </c>
      <c r="H135">
        <f>COUNTIF(orders[BookTitle],F135)</f>
        <v>2</v>
      </c>
    </row>
    <row r="136" spans="6:8" x14ac:dyDescent="0.3">
      <c r="F136" t="str">
        <v>Business new public</v>
      </c>
      <c r="G136" s="24">
        <f>SUMIF(orders[BookTitle],F136,orders[TotalSales])</f>
        <v>142.30000000000001</v>
      </c>
      <c r="H136">
        <f>COUNTIF(orders[BookTitle],F136)</f>
        <v>1</v>
      </c>
    </row>
    <row r="137" spans="6:8" x14ac:dyDescent="0.3">
      <c r="F137" t="str">
        <v>Business success</v>
      </c>
      <c r="G137" s="24">
        <f>SUMIF(orders[BookTitle],F137,orders[TotalSales])</f>
        <v>307.2</v>
      </c>
      <c r="H137">
        <f>COUNTIF(orders[BookTitle],F137)</f>
        <v>5</v>
      </c>
    </row>
    <row r="138" spans="6:8" x14ac:dyDescent="0.3">
      <c r="F138" t="str">
        <v>Call artist through</v>
      </c>
      <c r="G138" s="24">
        <f>SUMIF(orders[BookTitle],F138,orders[TotalSales])</f>
        <v>536.65</v>
      </c>
      <c r="H138">
        <f>COUNTIF(orders[BookTitle],F138)</f>
        <v>5</v>
      </c>
    </row>
    <row r="139" spans="6:8" x14ac:dyDescent="0.3">
      <c r="F139" t="str">
        <v>Call religious score strong</v>
      </c>
      <c r="G139" s="24">
        <f>SUMIF(orders[BookTitle],F139,orders[TotalSales])</f>
        <v>144.88000000000002</v>
      </c>
      <c r="H139">
        <f>COUNTIF(orders[BookTitle],F139)</f>
        <v>3</v>
      </c>
    </row>
    <row r="140" spans="6:8" x14ac:dyDescent="0.3">
      <c r="F140" t="str">
        <v>Camera despite</v>
      </c>
      <c r="G140" s="24">
        <f>SUMIF(orders[BookTitle],F140,orders[TotalSales])</f>
        <v>223.95999999999998</v>
      </c>
      <c r="H140">
        <f>COUNTIF(orders[BookTitle],F140)</f>
        <v>3</v>
      </c>
    </row>
    <row r="141" spans="6:8" x14ac:dyDescent="0.3">
      <c r="F141" t="str">
        <v>Campaign</v>
      </c>
      <c r="G141" s="24">
        <f>SUMIF(orders[BookTitle],F141,orders[TotalSales])</f>
        <v>45.76</v>
      </c>
      <c r="H141">
        <f>COUNTIF(orders[BookTitle],F141)</f>
        <v>1</v>
      </c>
    </row>
    <row r="142" spans="6:8" x14ac:dyDescent="0.3">
      <c r="F142" t="str">
        <v>Campaign take mention</v>
      </c>
      <c r="G142" s="24">
        <f>SUMIF(orders[BookTitle],F142,orders[TotalSales])</f>
        <v>158.91</v>
      </c>
      <c r="H142">
        <f>COUNTIF(orders[BookTitle],F142)</f>
        <v>4</v>
      </c>
    </row>
    <row r="143" spans="6:8" x14ac:dyDescent="0.3">
      <c r="F143" t="str">
        <v>Can</v>
      </c>
      <c r="G143" s="24">
        <f>SUMIF(orders[BookTitle],F143,orders[TotalSales])</f>
        <v>109.36</v>
      </c>
      <c r="H143">
        <f>COUNTIF(orders[BookTitle],F143)</f>
        <v>1</v>
      </c>
    </row>
    <row r="144" spans="6:8" x14ac:dyDescent="0.3">
      <c r="F144" t="str">
        <v>Can section</v>
      </c>
      <c r="G144" s="24">
        <f>SUMIF(orders[BookTitle],F144,orders[TotalSales])</f>
        <v>297.36</v>
      </c>
      <c r="H144">
        <f>COUNTIF(orders[BookTitle],F144)</f>
        <v>2</v>
      </c>
    </row>
    <row r="145" spans="6:8" x14ac:dyDescent="0.3">
      <c r="F145" t="str">
        <v>Candidate pressure</v>
      </c>
      <c r="G145" s="24">
        <f>SUMIF(orders[BookTitle],F145,orders[TotalSales])</f>
        <v>158.68</v>
      </c>
      <c r="H145">
        <f>COUNTIF(orders[BookTitle],F145)</f>
        <v>1</v>
      </c>
    </row>
    <row r="146" spans="6:8" x14ac:dyDescent="0.3">
      <c r="F146" t="str">
        <v>Capital art</v>
      </c>
      <c r="G146" s="24">
        <f>SUMIF(orders[BookTitle],F146,orders[TotalSales])</f>
        <v>49.46</v>
      </c>
      <c r="H146">
        <f>COUNTIF(orders[BookTitle],F146)</f>
        <v>2</v>
      </c>
    </row>
    <row r="147" spans="6:8" x14ac:dyDescent="0.3">
      <c r="F147" t="str">
        <v>Capital soldier situation</v>
      </c>
      <c r="G147" s="24">
        <f>SUMIF(orders[BookTitle],F147,orders[TotalSales])</f>
        <v>285.14999999999998</v>
      </c>
      <c r="H147">
        <f>COUNTIF(orders[BookTitle],F147)</f>
        <v>2</v>
      </c>
    </row>
    <row r="148" spans="6:8" x14ac:dyDescent="0.3">
      <c r="F148" t="str">
        <v>Car rock billion</v>
      </c>
      <c r="G148" s="24">
        <f>SUMIF(orders[BookTitle],F148,orders[TotalSales])</f>
        <v>258.12</v>
      </c>
      <c r="H148">
        <f>COUNTIF(orders[BookTitle],F148)</f>
        <v>6</v>
      </c>
    </row>
    <row r="149" spans="6:8" x14ac:dyDescent="0.3">
      <c r="F149" t="str">
        <v>Car they</v>
      </c>
      <c r="G149" s="24">
        <f>SUMIF(orders[BookTitle],F149,orders[TotalSales])</f>
        <v>211.14</v>
      </c>
      <c r="H149">
        <f>COUNTIF(orders[BookTitle],F149)</f>
        <v>2</v>
      </c>
    </row>
    <row r="150" spans="6:8" x14ac:dyDescent="0.3">
      <c r="F150" t="str">
        <v>Card</v>
      </c>
      <c r="G150" s="24">
        <f>SUMIF(orders[BookTitle],F150,orders[TotalSales])</f>
        <v>148.84</v>
      </c>
      <c r="H150">
        <f>COUNTIF(orders[BookTitle],F150)</f>
        <v>3</v>
      </c>
    </row>
    <row r="151" spans="6:8" x14ac:dyDescent="0.3">
      <c r="F151" t="str">
        <v>Card throughout across</v>
      </c>
      <c r="G151" s="24">
        <f>SUMIF(orders[BookTitle],F151,orders[TotalSales])</f>
        <v>216.13</v>
      </c>
      <c r="H151">
        <f>COUNTIF(orders[BookTitle],F151)</f>
        <v>2</v>
      </c>
    </row>
    <row r="152" spans="6:8" x14ac:dyDescent="0.3">
      <c r="F152" t="str">
        <v>Care edge</v>
      </c>
      <c r="G152" s="24">
        <f>SUMIF(orders[BookTitle],F152,orders[TotalSales])</f>
        <v>45.02</v>
      </c>
      <c r="H152">
        <f>COUNTIF(orders[BookTitle],F152)</f>
        <v>1</v>
      </c>
    </row>
    <row r="153" spans="6:8" x14ac:dyDescent="0.3">
      <c r="F153" t="str">
        <v>Care interest themselves</v>
      </c>
      <c r="G153" s="24">
        <f>SUMIF(orders[BookTitle],F153,orders[TotalSales])</f>
        <v>153.93</v>
      </c>
      <c r="H153">
        <f>COUNTIF(orders[BookTitle],F153)</f>
        <v>3</v>
      </c>
    </row>
    <row r="154" spans="6:8" x14ac:dyDescent="0.3">
      <c r="F154" t="str">
        <v>Care soon</v>
      </c>
      <c r="G154" s="24">
        <f>SUMIF(orders[BookTitle],F154,orders[TotalSales])</f>
        <v>229.08</v>
      </c>
      <c r="H154">
        <f>COUNTIF(orders[BookTitle],F154)</f>
        <v>2</v>
      </c>
    </row>
    <row r="155" spans="6:8" x14ac:dyDescent="0.3">
      <c r="F155" t="str">
        <v>Career his</v>
      </c>
      <c r="G155" s="24">
        <f>SUMIF(orders[BookTitle],F155,orders[TotalSales])</f>
        <v>127.86</v>
      </c>
      <c r="H155">
        <f>COUNTIF(orders[BookTitle],F155)</f>
        <v>2</v>
      </c>
    </row>
    <row r="156" spans="6:8" x14ac:dyDescent="0.3">
      <c r="F156" t="str">
        <v>Career hot</v>
      </c>
      <c r="G156" s="24">
        <f>SUMIF(orders[BookTitle],F156,orders[TotalSales])</f>
        <v>181.11</v>
      </c>
      <c r="H156">
        <f>COUNTIF(orders[BookTitle],F156)</f>
        <v>3</v>
      </c>
    </row>
    <row r="157" spans="6:8" x14ac:dyDescent="0.3">
      <c r="F157" t="str">
        <v>Career second</v>
      </c>
      <c r="G157" s="24">
        <f>SUMIF(orders[BookTitle],F157,orders[TotalSales])</f>
        <v>500.4</v>
      </c>
      <c r="H157">
        <f>COUNTIF(orders[BookTitle],F157)</f>
        <v>4</v>
      </c>
    </row>
    <row r="158" spans="6:8" x14ac:dyDescent="0.3">
      <c r="F158" t="str">
        <v>Carry movie</v>
      </c>
      <c r="G158" s="24">
        <f>SUMIF(orders[BookTitle],F158,orders[TotalSales])</f>
        <v>54.379999999999995</v>
      </c>
      <c r="H158">
        <f>COUNTIF(orders[BookTitle],F158)</f>
        <v>3</v>
      </c>
    </row>
    <row r="159" spans="6:8" x14ac:dyDescent="0.3">
      <c r="F159" t="str">
        <v>Carry part</v>
      </c>
      <c r="G159" s="24">
        <f>SUMIF(orders[BookTitle],F159,orders[TotalSales])</f>
        <v>124.22</v>
      </c>
      <c r="H159">
        <f>COUNTIF(orders[BookTitle],F159)</f>
        <v>2</v>
      </c>
    </row>
    <row r="160" spans="6:8" x14ac:dyDescent="0.3">
      <c r="F160" t="str">
        <v>Case</v>
      </c>
      <c r="G160" s="24">
        <f>SUMIF(orders[BookTitle],F160,orders[TotalSales])</f>
        <v>29.37</v>
      </c>
      <c r="H160">
        <f>COUNTIF(orders[BookTitle],F160)</f>
        <v>1</v>
      </c>
    </row>
    <row r="161" spans="6:8" x14ac:dyDescent="0.3">
      <c r="F161" t="str">
        <v>Catch practice</v>
      </c>
      <c r="G161" s="24">
        <f>SUMIF(orders[BookTitle],F161,orders[TotalSales])</f>
        <v>175.17</v>
      </c>
      <c r="H161">
        <f>COUNTIF(orders[BookTitle],F161)</f>
        <v>2</v>
      </c>
    </row>
    <row r="162" spans="6:8" x14ac:dyDescent="0.3">
      <c r="F162" t="str">
        <v>Catch work summer explain</v>
      </c>
      <c r="G162" s="24">
        <f>SUMIF(orders[BookTitle],F162,orders[TotalSales])</f>
        <v>233.01999999999998</v>
      </c>
      <c r="H162">
        <f>COUNTIF(orders[BookTitle],F162)</f>
        <v>3</v>
      </c>
    </row>
    <row r="163" spans="6:8" x14ac:dyDescent="0.3">
      <c r="F163" t="str">
        <v>Cause official</v>
      </c>
      <c r="G163" s="24">
        <f>SUMIF(orders[BookTitle],F163,orders[TotalSales])</f>
        <v>760.5</v>
      </c>
      <c r="H163">
        <f>COUNTIF(orders[BookTitle],F163)</f>
        <v>5</v>
      </c>
    </row>
    <row r="164" spans="6:8" x14ac:dyDescent="0.3">
      <c r="F164" t="str">
        <v>Center</v>
      </c>
      <c r="G164" s="24">
        <f>SUMIF(orders[BookTitle],F164,orders[TotalSales])</f>
        <v>46.9</v>
      </c>
      <c r="H164">
        <f>COUNTIF(orders[BookTitle],F164)</f>
        <v>1</v>
      </c>
    </row>
    <row r="165" spans="6:8" x14ac:dyDescent="0.3">
      <c r="F165" t="str">
        <v>Center color</v>
      </c>
      <c r="G165" s="24">
        <f>SUMIF(orders[BookTitle],F165,orders[TotalSales])</f>
        <v>132.57</v>
      </c>
      <c r="H165">
        <f>COUNTIF(orders[BookTitle],F165)</f>
        <v>1</v>
      </c>
    </row>
    <row r="166" spans="6:8" x14ac:dyDescent="0.3">
      <c r="F166" t="str">
        <v>Central professional sort</v>
      </c>
      <c r="G166" s="24">
        <f>SUMIF(orders[BookTitle],F166,orders[TotalSales])</f>
        <v>512.18000000000006</v>
      </c>
      <c r="H166">
        <f>COUNTIF(orders[BookTitle],F166)</f>
        <v>3</v>
      </c>
    </row>
    <row r="167" spans="6:8" x14ac:dyDescent="0.3">
      <c r="F167" t="str">
        <v>Central small commercial</v>
      </c>
      <c r="G167" s="24">
        <f>SUMIF(orders[BookTitle],F167,orders[TotalSales])</f>
        <v>8.8000000000000007</v>
      </c>
      <c r="H167">
        <f>COUNTIF(orders[BookTitle],F167)</f>
        <v>1</v>
      </c>
    </row>
    <row r="168" spans="6:8" x14ac:dyDescent="0.3">
      <c r="F168" t="str">
        <v>Certain option</v>
      </c>
      <c r="G168" s="24">
        <f>SUMIF(orders[BookTitle],F168,orders[TotalSales])</f>
        <v>215.88</v>
      </c>
      <c r="H168">
        <f>COUNTIF(orders[BookTitle],F168)</f>
        <v>3</v>
      </c>
    </row>
    <row r="169" spans="6:8" x14ac:dyDescent="0.3">
      <c r="F169" t="str">
        <v>Chair</v>
      </c>
      <c r="G169" s="24">
        <f>SUMIF(orders[BookTitle],F169,orders[TotalSales])</f>
        <v>111.93</v>
      </c>
      <c r="H169">
        <f>COUNTIF(orders[BookTitle],F169)</f>
        <v>2</v>
      </c>
    </row>
    <row r="170" spans="6:8" x14ac:dyDescent="0.3">
      <c r="F170" t="str">
        <v>Chair Mrs</v>
      </c>
      <c r="G170" s="24">
        <f>SUMIF(orders[BookTitle],F170,orders[TotalSales])</f>
        <v>356.88</v>
      </c>
      <c r="H170">
        <f>COUNTIF(orders[BookTitle],F170)</f>
        <v>4</v>
      </c>
    </row>
    <row r="171" spans="6:8" x14ac:dyDescent="0.3">
      <c r="F171" t="str">
        <v>Challenge federal</v>
      </c>
      <c r="G171" s="24">
        <f>SUMIF(orders[BookTitle],F171,orders[TotalSales])</f>
        <v>143.66</v>
      </c>
      <c r="H171">
        <f>COUNTIF(orders[BookTitle],F171)</f>
        <v>2</v>
      </c>
    </row>
    <row r="172" spans="6:8" x14ac:dyDescent="0.3">
      <c r="F172" t="str">
        <v>Chance Democrat college</v>
      </c>
      <c r="G172" s="24">
        <f>SUMIF(orders[BookTitle],F172,orders[TotalSales])</f>
        <v>138.44999999999999</v>
      </c>
      <c r="H172">
        <f>COUNTIF(orders[BookTitle],F172)</f>
        <v>3</v>
      </c>
    </row>
    <row r="173" spans="6:8" x14ac:dyDescent="0.3">
      <c r="F173" t="str">
        <v>Change cultural</v>
      </c>
      <c r="G173" s="24">
        <f>SUMIF(orders[BookTitle],F173,orders[TotalSales])</f>
        <v>266.43</v>
      </c>
      <c r="H173">
        <f>COUNTIF(orders[BookTitle],F173)</f>
        <v>2</v>
      </c>
    </row>
    <row r="174" spans="6:8" x14ac:dyDescent="0.3">
      <c r="F174" t="str">
        <v>Child pick artist clear</v>
      </c>
      <c r="G174" s="24">
        <f>SUMIF(orders[BookTitle],F174,orders[TotalSales])</f>
        <v>81.28</v>
      </c>
      <c r="H174">
        <f>COUNTIF(orders[BookTitle],F174)</f>
        <v>1</v>
      </c>
    </row>
    <row r="175" spans="6:8" x14ac:dyDescent="0.3">
      <c r="F175" t="str">
        <v>Choice yard list</v>
      </c>
      <c r="G175" s="24">
        <f>SUMIF(orders[BookTitle],F175,orders[TotalSales])</f>
        <v>43.92</v>
      </c>
      <c r="H175">
        <f>COUNTIF(orders[BookTitle],F175)</f>
        <v>2</v>
      </c>
    </row>
    <row r="176" spans="6:8" x14ac:dyDescent="0.3">
      <c r="F176" t="str">
        <v>Choose consider draw</v>
      </c>
      <c r="G176" s="24">
        <f>SUMIF(orders[BookTitle],F176,orders[TotalSales])</f>
        <v>55.96</v>
      </c>
      <c r="H176">
        <f>COUNTIF(orders[BookTitle],F176)</f>
        <v>1</v>
      </c>
    </row>
    <row r="177" spans="6:8" x14ac:dyDescent="0.3">
      <c r="F177" t="str">
        <v>Choose ground staff</v>
      </c>
      <c r="G177" s="24">
        <f>SUMIF(orders[BookTitle],F177,orders[TotalSales])</f>
        <v>299.57</v>
      </c>
      <c r="H177">
        <f>COUNTIF(orders[BookTitle],F177)</f>
        <v>2</v>
      </c>
    </row>
    <row r="178" spans="6:8" x14ac:dyDescent="0.3">
      <c r="F178" t="str">
        <v>Choose mission ten</v>
      </c>
      <c r="G178" s="24">
        <f>SUMIF(orders[BookTitle],F178,orders[TotalSales])</f>
        <v>149.13999999999999</v>
      </c>
      <c r="H178">
        <f>COUNTIF(orders[BookTitle],F178)</f>
        <v>2</v>
      </c>
    </row>
    <row r="179" spans="6:8" x14ac:dyDescent="0.3">
      <c r="F179" t="str">
        <v>Church discover ago</v>
      </c>
      <c r="G179" s="24">
        <f>SUMIF(orders[BookTitle],F179,orders[TotalSales])</f>
        <v>415.37</v>
      </c>
      <c r="H179">
        <f>COUNTIF(orders[BookTitle],F179)</f>
        <v>4</v>
      </c>
    </row>
    <row r="180" spans="6:8" x14ac:dyDescent="0.3">
      <c r="F180" t="str">
        <v>Church if</v>
      </c>
      <c r="G180" s="24">
        <f>SUMIF(orders[BookTitle],F180,orders[TotalSales])</f>
        <v>169.2</v>
      </c>
      <c r="H180">
        <f>COUNTIF(orders[BookTitle],F180)</f>
        <v>2</v>
      </c>
    </row>
    <row r="181" spans="6:8" x14ac:dyDescent="0.3">
      <c r="F181" t="str">
        <v>Church on</v>
      </c>
      <c r="G181" s="24">
        <f>SUMIF(orders[BookTitle],F181,orders[TotalSales])</f>
        <v>34.119999999999997</v>
      </c>
      <c r="H181">
        <f>COUNTIF(orders[BookTitle],F181)</f>
        <v>1</v>
      </c>
    </row>
    <row r="182" spans="6:8" x14ac:dyDescent="0.3">
      <c r="F182" t="str">
        <v>City if</v>
      </c>
      <c r="G182" s="24">
        <f>SUMIF(orders[BookTitle],F182,orders[TotalSales])</f>
        <v>173.74</v>
      </c>
      <c r="H182">
        <f>COUNTIF(orders[BookTitle],F182)</f>
        <v>3</v>
      </c>
    </row>
    <row r="183" spans="6:8" x14ac:dyDescent="0.3">
      <c r="F183" t="str">
        <v>Claim clear</v>
      </c>
      <c r="G183" s="24">
        <f>SUMIF(orders[BookTitle],F183,orders[TotalSales])</f>
        <v>274.94</v>
      </c>
      <c r="H183">
        <f>COUNTIF(orders[BookTitle],F183)</f>
        <v>2</v>
      </c>
    </row>
    <row r="184" spans="6:8" x14ac:dyDescent="0.3">
      <c r="F184" t="str">
        <v>Claim need speak</v>
      </c>
      <c r="G184" s="24">
        <f>SUMIF(orders[BookTitle],F184,orders[TotalSales])</f>
        <v>485.49</v>
      </c>
      <c r="H184">
        <f>COUNTIF(orders[BookTitle],F184)</f>
        <v>5</v>
      </c>
    </row>
    <row r="185" spans="6:8" x14ac:dyDescent="0.3">
      <c r="F185" t="str">
        <v>Claim particular</v>
      </c>
      <c r="G185" s="24">
        <f>SUMIF(orders[BookTitle],F185,orders[TotalSales])</f>
        <v>55.319999999999993</v>
      </c>
      <c r="H185">
        <f>COUNTIF(orders[BookTitle],F185)</f>
        <v>2</v>
      </c>
    </row>
    <row r="186" spans="6:8" x14ac:dyDescent="0.3">
      <c r="F186" t="str">
        <v>Claim run measure tax</v>
      </c>
      <c r="G186" s="24">
        <f>SUMIF(orders[BookTitle],F186,orders[TotalSales])</f>
        <v>278.88</v>
      </c>
      <c r="H186">
        <f>COUNTIF(orders[BookTitle],F186)</f>
        <v>2</v>
      </c>
    </row>
    <row r="187" spans="6:8" x14ac:dyDescent="0.3">
      <c r="F187" t="str">
        <v>Class argue</v>
      </c>
      <c r="G187" s="24">
        <f>SUMIF(orders[BookTitle],F187,orders[TotalSales])</f>
        <v>132.68</v>
      </c>
      <c r="H187">
        <f>COUNTIF(orders[BookTitle],F187)</f>
        <v>3</v>
      </c>
    </row>
    <row r="188" spans="6:8" x14ac:dyDescent="0.3">
      <c r="F188" t="str">
        <v>Clear resource follow</v>
      </c>
      <c r="G188" s="24">
        <f>SUMIF(orders[BookTitle],F188,orders[TotalSales])</f>
        <v>253.34</v>
      </c>
      <c r="H188">
        <f>COUNTIF(orders[BookTitle],F188)</f>
        <v>2</v>
      </c>
    </row>
    <row r="189" spans="6:8" x14ac:dyDescent="0.3">
      <c r="F189" t="str">
        <v>Clearly</v>
      </c>
      <c r="G189" s="24">
        <f>SUMIF(orders[BookTitle],F189,orders[TotalSales])</f>
        <v>92.52</v>
      </c>
      <c r="H189">
        <f>COUNTIF(orders[BookTitle],F189)</f>
        <v>2</v>
      </c>
    </row>
    <row r="190" spans="6:8" x14ac:dyDescent="0.3">
      <c r="F190" t="str">
        <v>Clearly day</v>
      </c>
      <c r="G190" s="24">
        <f>SUMIF(orders[BookTitle],F190,orders[TotalSales])</f>
        <v>250.49</v>
      </c>
      <c r="H190">
        <f>COUNTIF(orders[BookTitle],F190)</f>
        <v>6</v>
      </c>
    </row>
    <row r="191" spans="6:8" x14ac:dyDescent="0.3">
      <c r="F191" t="str">
        <v>Close free mention</v>
      </c>
      <c r="G191" s="24">
        <f>SUMIF(orders[BookTitle],F191,orders[TotalSales])</f>
        <v>346.02</v>
      </c>
      <c r="H191">
        <f>COUNTIF(orders[BookTitle],F191)</f>
        <v>4</v>
      </c>
    </row>
    <row r="192" spans="6:8" x14ac:dyDescent="0.3">
      <c r="F192" t="str">
        <v>Coach by</v>
      </c>
      <c r="G192" s="24">
        <f>SUMIF(orders[BookTitle],F192,orders[TotalSales])</f>
        <v>508.35999999999996</v>
      </c>
      <c r="H192">
        <f>COUNTIF(orders[BookTitle],F192)</f>
        <v>4</v>
      </c>
    </row>
    <row r="193" spans="6:8" x14ac:dyDescent="0.3">
      <c r="F193" t="str">
        <v>Coach recognize majority</v>
      </c>
      <c r="G193" s="24">
        <f>SUMIF(orders[BookTitle],F193,orders[TotalSales])</f>
        <v>169.72000000000003</v>
      </c>
      <c r="H193">
        <f>COUNTIF(orders[BookTitle],F193)</f>
        <v>2</v>
      </c>
    </row>
    <row r="194" spans="6:8" x14ac:dyDescent="0.3">
      <c r="F194" t="str">
        <v>Cold push country</v>
      </c>
      <c r="G194" s="24">
        <f>SUMIF(orders[BookTitle],F194,orders[TotalSales])</f>
        <v>359.33</v>
      </c>
      <c r="H194">
        <f>COUNTIF(orders[BookTitle],F194)</f>
        <v>5</v>
      </c>
    </row>
    <row r="195" spans="6:8" x14ac:dyDescent="0.3">
      <c r="F195" t="str">
        <v>Color</v>
      </c>
      <c r="G195" s="24">
        <f>SUMIF(orders[BookTitle],F195,orders[TotalSales])</f>
        <v>474.81</v>
      </c>
      <c r="H195">
        <f>COUNTIF(orders[BookTitle],F195)</f>
        <v>3</v>
      </c>
    </row>
    <row r="196" spans="6:8" x14ac:dyDescent="0.3">
      <c r="F196" t="str">
        <v>Commercial more</v>
      </c>
      <c r="G196" s="24">
        <f>SUMIF(orders[BookTitle],F196,orders[TotalSales])</f>
        <v>42.19</v>
      </c>
      <c r="H196">
        <f>COUNTIF(orders[BookTitle],F196)</f>
        <v>1</v>
      </c>
    </row>
    <row r="197" spans="6:8" x14ac:dyDescent="0.3">
      <c r="F197" t="str">
        <v>Commercial move finally</v>
      </c>
      <c r="G197" s="24">
        <f>SUMIF(orders[BookTitle],F197,orders[TotalSales])</f>
        <v>269.11</v>
      </c>
      <c r="H197">
        <f>COUNTIF(orders[BookTitle],F197)</f>
        <v>2</v>
      </c>
    </row>
    <row r="198" spans="6:8" x14ac:dyDescent="0.3">
      <c r="F198" t="str">
        <v>Common adult</v>
      </c>
      <c r="G198" s="24">
        <f>SUMIF(orders[BookTitle],F198,orders[TotalSales])</f>
        <v>177.25</v>
      </c>
      <c r="H198">
        <f>COUNTIF(orders[BookTitle],F198)</f>
        <v>1</v>
      </c>
    </row>
    <row r="199" spans="6:8" x14ac:dyDescent="0.3">
      <c r="F199" t="str">
        <v>Common hear simple</v>
      </c>
      <c r="G199" s="24">
        <f>SUMIF(orders[BookTitle],F199,orders[TotalSales])</f>
        <v>71.959999999999994</v>
      </c>
      <c r="H199">
        <f>COUNTIF(orders[BookTitle],F199)</f>
        <v>1</v>
      </c>
    </row>
    <row r="200" spans="6:8" x14ac:dyDescent="0.3">
      <c r="F200" t="str">
        <v>Compare community now red</v>
      </c>
      <c r="G200" s="24">
        <f>SUMIF(orders[BookTitle],F200,orders[TotalSales])</f>
        <v>49.72</v>
      </c>
      <c r="H200">
        <f>COUNTIF(orders[BookTitle],F200)</f>
        <v>1</v>
      </c>
    </row>
    <row r="201" spans="6:8" x14ac:dyDescent="0.3">
      <c r="F201" t="str">
        <v>Compare two hand</v>
      </c>
      <c r="G201" s="24">
        <f>SUMIF(orders[BookTitle],F201,orders[TotalSales])</f>
        <v>118.84</v>
      </c>
      <c r="H201">
        <f>COUNTIF(orders[BookTitle],F201)</f>
        <v>2</v>
      </c>
    </row>
    <row r="202" spans="6:8" x14ac:dyDescent="0.3">
      <c r="F202" t="str">
        <v>Computer again cup</v>
      </c>
      <c r="G202" s="24">
        <f>SUMIF(orders[BookTitle],F202,orders[TotalSales])</f>
        <v>163.30999999999997</v>
      </c>
      <c r="H202">
        <f>COUNTIF(orders[BookTitle],F202)</f>
        <v>3</v>
      </c>
    </row>
    <row r="203" spans="6:8" x14ac:dyDescent="0.3">
      <c r="F203" t="str">
        <v>Computer alone</v>
      </c>
      <c r="G203" s="24">
        <f>SUMIF(orders[BookTitle],F203,orders[TotalSales])</f>
        <v>198.09</v>
      </c>
      <c r="H203">
        <f>COUNTIF(orders[BookTitle],F203)</f>
        <v>2</v>
      </c>
    </row>
    <row r="204" spans="6:8" x14ac:dyDescent="0.3">
      <c r="F204" t="str">
        <v>Computer word</v>
      </c>
      <c r="G204" s="24">
        <f>SUMIF(orders[BookTitle],F204,orders[TotalSales])</f>
        <v>156.38999999999999</v>
      </c>
      <c r="H204">
        <f>COUNTIF(orders[BookTitle],F204)</f>
        <v>3</v>
      </c>
    </row>
    <row r="205" spans="6:8" x14ac:dyDescent="0.3">
      <c r="F205" t="str">
        <v>Concern capital</v>
      </c>
      <c r="G205" s="24">
        <f>SUMIF(orders[BookTitle],F205,orders[TotalSales])</f>
        <v>147.41</v>
      </c>
      <c r="H205">
        <f>COUNTIF(orders[BookTitle],F205)</f>
        <v>3</v>
      </c>
    </row>
    <row r="206" spans="6:8" x14ac:dyDescent="0.3">
      <c r="F206" t="str">
        <v>Congress by old nature</v>
      </c>
      <c r="G206" s="24">
        <f>SUMIF(orders[BookTitle],F206,orders[TotalSales])</f>
        <v>161.6</v>
      </c>
      <c r="H206">
        <f>COUNTIF(orders[BookTitle],F206)</f>
        <v>1</v>
      </c>
    </row>
    <row r="207" spans="6:8" x14ac:dyDescent="0.3">
      <c r="F207" t="str">
        <v>Consider box</v>
      </c>
      <c r="G207" s="24">
        <f>SUMIF(orders[BookTitle],F207,orders[TotalSales])</f>
        <v>218.19000000000003</v>
      </c>
      <c r="H207">
        <f>COUNTIF(orders[BookTitle],F207)</f>
        <v>3</v>
      </c>
    </row>
    <row r="208" spans="6:8" x14ac:dyDescent="0.3">
      <c r="F208" t="str">
        <v>Consider myself</v>
      </c>
      <c r="G208" s="24">
        <f>SUMIF(orders[BookTitle],F208,orders[TotalSales])</f>
        <v>300.76</v>
      </c>
      <c r="H208">
        <f>COUNTIF(orders[BookTitle],F208)</f>
        <v>2</v>
      </c>
    </row>
    <row r="209" spans="6:8" x14ac:dyDescent="0.3">
      <c r="F209" t="str">
        <v>Consider or</v>
      </c>
      <c r="G209" s="24">
        <f>SUMIF(orders[BookTitle],F209,orders[TotalSales])</f>
        <v>190.89999999999998</v>
      </c>
      <c r="H209">
        <f>COUNTIF(orders[BookTitle],F209)</f>
        <v>2</v>
      </c>
    </row>
    <row r="210" spans="6:8" x14ac:dyDescent="0.3">
      <c r="F210" t="str">
        <v>Contain letter reflect</v>
      </c>
      <c r="G210" s="24">
        <f>SUMIF(orders[BookTitle],F210,orders[TotalSales])</f>
        <v>129.19999999999999</v>
      </c>
      <c r="H210">
        <f>COUNTIF(orders[BookTitle],F210)</f>
        <v>1</v>
      </c>
    </row>
    <row r="211" spans="6:8" x14ac:dyDescent="0.3">
      <c r="F211" t="str">
        <v>Continue citizen whatever</v>
      </c>
      <c r="G211" s="24">
        <f>SUMIF(orders[BookTitle],F211,orders[TotalSales])</f>
        <v>396.48</v>
      </c>
      <c r="H211">
        <f>COUNTIF(orders[BookTitle],F211)</f>
        <v>2</v>
      </c>
    </row>
    <row r="212" spans="6:8" x14ac:dyDescent="0.3">
      <c r="F212" t="str">
        <v>Control cultural</v>
      </c>
      <c r="G212" s="24">
        <f>SUMIF(orders[BookTitle],F212,orders[TotalSales])</f>
        <v>172.77</v>
      </c>
      <c r="H212">
        <f>COUNTIF(orders[BookTitle],F212)</f>
        <v>2</v>
      </c>
    </row>
    <row r="213" spans="6:8" x14ac:dyDescent="0.3">
      <c r="F213" t="str">
        <v>Cost edge</v>
      </c>
      <c r="G213" s="24">
        <f>SUMIF(orders[BookTitle],F213,orders[TotalSales])</f>
        <v>246.49</v>
      </c>
      <c r="H213">
        <f>COUNTIF(orders[BookTitle],F213)</f>
        <v>3</v>
      </c>
    </row>
    <row r="214" spans="6:8" x14ac:dyDescent="0.3">
      <c r="F214" t="str">
        <v>Country country</v>
      </c>
      <c r="G214" s="24">
        <f>SUMIF(orders[BookTitle],F214,orders[TotalSales])</f>
        <v>20.48</v>
      </c>
      <c r="H214">
        <f>COUNTIF(orders[BookTitle],F214)</f>
        <v>1</v>
      </c>
    </row>
    <row r="215" spans="6:8" x14ac:dyDescent="0.3">
      <c r="F215" t="str">
        <v>Country kid environment</v>
      </c>
      <c r="G215" s="24">
        <f>SUMIF(orders[BookTitle],F215,orders[TotalSales])</f>
        <v>84.449999999999989</v>
      </c>
      <c r="H215">
        <f>COUNTIF(orders[BookTitle],F215)</f>
        <v>3</v>
      </c>
    </row>
    <row r="216" spans="6:8" x14ac:dyDescent="0.3">
      <c r="F216" t="str">
        <v>Course</v>
      </c>
      <c r="G216" s="24">
        <f>SUMIF(orders[BookTitle],F216,orders[TotalSales])</f>
        <v>123.95</v>
      </c>
      <c r="H216">
        <f>COUNTIF(orders[BookTitle],F216)</f>
        <v>2</v>
      </c>
    </row>
    <row r="217" spans="6:8" x14ac:dyDescent="0.3">
      <c r="F217" t="str">
        <v>Course plant</v>
      </c>
      <c r="G217" s="24">
        <f>SUMIF(orders[BookTitle],F217,orders[TotalSales])</f>
        <v>123.44</v>
      </c>
      <c r="H217">
        <f>COUNTIF(orders[BookTitle],F217)</f>
        <v>3</v>
      </c>
    </row>
    <row r="218" spans="6:8" x14ac:dyDescent="0.3">
      <c r="F218" t="str">
        <v>Course turn also</v>
      </c>
      <c r="G218" s="24">
        <f>SUMIF(orders[BookTitle],F218,orders[TotalSales])</f>
        <v>281.46000000000004</v>
      </c>
      <c r="H218">
        <f>COUNTIF(orders[BookTitle],F218)</f>
        <v>3</v>
      </c>
    </row>
    <row r="219" spans="6:8" x14ac:dyDescent="0.3">
      <c r="F219" t="str">
        <v>Court answer task</v>
      </c>
      <c r="G219" s="24">
        <f>SUMIF(orders[BookTitle],F219,orders[TotalSales])</f>
        <v>96.45</v>
      </c>
      <c r="H219">
        <f>COUNTIF(orders[BookTitle],F219)</f>
        <v>1</v>
      </c>
    </row>
    <row r="220" spans="6:8" x14ac:dyDescent="0.3">
      <c r="F220" t="str">
        <v>Court break hear</v>
      </c>
      <c r="G220" s="24">
        <f>SUMIF(orders[BookTitle],F220,orders[TotalSales])</f>
        <v>648.79999999999995</v>
      </c>
      <c r="H220">
        <f>COUNTIF(orders[BookTitle],F220)</f>
        <v>3</v>
      </c>
    </row>
    <row r="221" spans="6:8" x14ac:dyDescent="0.3">
      <c r="F221" t="str">
        <v>Create issue</v>
      </c>
      <c r="G221" s="24">
        <f>SUMIF(orders[BookTitle],F221,orders[TotalSales])</f>
        <v>374.26</v>
      </c>
      <c r="H221">
        <f>COUNTIF(orders[BookTitle],F221)</f>
        <v>5</v>
      </c>
    </row>
    <row r="222" spans="6:8" x14ac:dyDescent="0.3">
      <c r="F222" t="str">
        <v>Crime hospital others</v>
      </c>
      <c r="G222" s="24">
        <f>SUMIF(orders[BookTitle],F222,orders[TotalSales])</f>
        <v>47.37</v>
      </c>
      <c r="H222">
        <f>COUNTIF(orders[BookTitle],F222)</f>
        <v>1</v>
      </c>
    </row>
    <row r="223" spans="6:8" x14ac:dyDescent="0.3">
      <c r="F223" t="str">
        <v>Crime hour</v>
      </c>
      <c r="G223" s="24">
        <f>SUMIF(orders[BookTitle],F223,orders[TotalSales])</f>
        <v>280.63</v>
      </c>
      <c r="H223">
        <f>COUNTIF(orders[BookTitle],F223)</f>
        <v>2</v>
      </c>
    </row>
    <row r="224" spans="6:8" x14ac:dyDescent="0.3">
      <c r="F224" t="str">
        <v>Crime market</v>
      </c>
      <c r="G224" s="24">
        <f>SUMIF(orders[BookTitle],F224,orders[TotalSales])</f>
        <v>76.740000000000009</v>
      </c>
      <c r="H224">
        <f>COUNTIF(orders[BookTitle],F224)</f>
        <v>3</v>
      </c>
    </row>
    <row r="225" spans="6:8" x14ac:dyDescent="0.3">
      <c r="F225" t="str">
        <v>Cultural put buy</v>
      </c>
      <c r="G225" s="24">
        <f>SUMIF(orders[BookTitle],F225,orders[TotalSales])</f>
        <v>239.01</v>
      </c>
      <c r="H225">
        <f>COUNTIF(orders[BookTitle],F225)</f>
        <v>3</v>
      </c>
    </row>
    <row r="226" spans="6:8" x14ac:dyDescent="0.3">
      <c r="F226" t="str">
        <v>Culture argue</v>
      </c>
      <c r="G226" s="24">
        <f>SUMIF(orders[BookTitle],F226,orders[TotalSales])</f>
        <v>412.14</v>
      </c>
      <c r="H226">
        <f>COUNTIF(orders[BookTitle],F226)</f>
        <v>4</v>
      </c>
    </row>
    <row r="227" spans="6:8" x14ac:dyDescent="0.3">
      <c r="F227" t="str">
        <v>Cup player population</v>
      </c>
      <c r="G227" s="24">
        <f>SUMIF(orders[BookTitle],F227,orders[TotalSales])</f>
        <v>359.62</v>
      </c>
      <c r="H227">
        <f>COUNTIF(orders[BookTitle],F227)</f>
        <v>4</v>
      </c>
    </row>
    <row r="228" spans="6:8" x14ac:dyDescent="0.3">
      <c r="F228" t="str">
        <v>Cut admit</v>
      </c>
      <c r="G228" s="24">
        <f>SUMIF(orders[BookTitle],F228,orders[TotalSales])</f>
        <v>235.67000000000002</v>
      </c>
      <c r="H228">
        <f>COUNTIF(orders[BookTitle],F228)</f>
        <v>2</v>
      </c>
    </row>
    <row r="229" spans="6:8" x14ac:dyDescent="0.3">
      <c r="F229" t="str">
        <v>Dark hope</v>
      </c>
      <c r="G229" s="24">
        <f>SUMIF(orders[BookTitle],F229,orders[TotalSales])</f>
        <v>446.65</v>
      </c>
      <c r="H229">
        <f>COUNTIF(orders[BookTitle],F229)</f>
        <v>3</v>
      </c>
    </row>
    <row r="230" spans="6:8" x14ac:dyDescent="0.3">
      <c r="F230" t="str">
        <v>Data happy</v>
      </c>
      <c r="G230" s="24">
        <f>SUMIF(orders[BookTitle],F230,orders[TotalSales])</f>
        <v>33.1</v>
      </c>
      <c r="H230">
        <f>COUNTIF(orders[BookTitle],F230)</f>
        <v>2</v>
      </c>
    </row>
    <row r="231" spans="6:8" x14ac:dyDescent="0.3">
      <c r="F231" t="str">
        <v>Day relationship than buy</v>
      </c>
      <c r="G231" s="24">
        <f>SUMIF(orders[BookTitle],F231,orders[TotalSales])</f>
        <v>117.80000000000001</v>
      </c>
      <c r="H231">
        <f>COUNTIF(orders[BookTitle],F231)</f>
        <v>3</v>
      </c>
    </row>
    <row r="232" spans="6:8" x14ac:dyDescent="0.3">
      <c r="F232" t="str">
        <v>Day worry</v>
      </c>
      <c r="G232" s="24">
        <f>SUMIF(orders[BookTitle],F232,orders[TotalSales])</f>
        <v>107.25</v>
      </c>
      <c r="H232">
        <f>COUNTIF(orders[BookTitle],F232)</f>
        <v>2</v>
      </c>
    </row>
    <row r="233" spans="6:8" x14ac:dyDescent="0.3">
      <c r="F233" t="str">
        <v>Deal conference director</v>
      </c>
      <c r="G233" s="24">
        <f>SUMIF(orders[BookTitle],F233,orders[TotalSales])</f>
        <v>156.72</v>
      </c>
      <c r="H233">
        <f>COUNTIF(orders[BookTitle],F233)</f>
        <v>2</v>
      </c>
    </row>
    <row r="234" spans="6:8" x14ac:dyDescent="0.3">
      <c r="F234" t="str">
        <v>Debate deep</v>
      </c>
      <c r="G234" s="24">
        <f>SUMIF(orders[BookTitle],F234,orders[TotalSales])</f>
        <v>205.64</v>
      </c>
      <c r="H234">
        <f>COUNTIF(orders[BookTitle],F234)</f>
        <v>4</v>
      </c>
    </row>
    <row r="235" spans="6:8" x14ac:dyDescent="0.3">
      <c r="F235" t="str">
        <v>Decade section gun including</v>
      </c>
      <c r="G235" s="24">
        <f>SUMIF(orders[BookTitle],F235,orders[TotalSales])</f>
        <v>281.52000000000004</v>
      </c>
      <c r="H235">
        <f>COUNTIF(orders[BookTitle],F235)</f>
        <v>4</v>
      </c>
    </row>
    <row r="236" spans="6:8" x14ac:dyDescent="0.3">
      <c r="F236" t="str">
        <v>Decade step</v>
      </c>
      <c r="G236" s="24">
        <f>SUMIF(orders[BookTitle],F236,orders[TotalSales])</f>
        <v>136.51999999999998</v>
      </c>
      <c r="H236">
        <f>COUNTIF(orders[BookTitle],F236)</f>
        <v>3</v>
      </c>
    </row>
    <row r="237" spans="6:8" x14ac:dyDescent="0.3">
      <c r="F237" t="str">
        <v>Decide</v>
      </c>
      <c r="G237" s="24">
        <f>SUMIF(orders[BookTitle],F237,orders[TotalSales])</f>
        <v>113</v>
      </c>
      <c r="H237">
        <f>COUNTIF(orders[BookTitle],F237)</f>
        <v>1</v>
      </c>
    </row>
    <row r="238" spans="6:8" x14ac:dyDescent="0.3">
      <c r="F238" t="str">
        <v>Decide ok wish</v>
      </c>
      <c r="G238" s="24">
        <f>SUMIF(orders[BookTitle],F238,orders[TotalSales])</f>
        <v>72.48</v>
      </c>
      <c r="H238">
        <f>COUNTIF(orders[BookTitle],F238)</f>
        <v>2</v>
      </c>
    </row>
    <row r="239" spans="6:8" x14ac:dyDescent="0.3">
      <c r="F239" t="str">
        <v>Decision edge</v>
      </c>
      <c r="G239" s="24">
        <f>SUMIF(orders[BookTitle],F239,orders[TotalSales])</f>
        <v>544.17999999999995</v>
      </c>
      <c r="H239">
        <f>COUNTIF(orders[BookTitle],F239)</f>
        <v>4</v>
      </c>
    </row>
    <row r="240" spans="6:8" x14ac:dyDescent="0.3">
      <c r="F240" t="str">
        <v>Deep for rule</v>
      </c>
      <c r="G240" s="24">
        <f>SUMIF(orders[BookTitle],F240,orders[TotalSales])</f>
        <v>173.66000000000003</v>
      </c>
      <c r="H240">
        <f>COUNTIF(orders[BookTitle],F240)</f>
        <v>3</v>
      </c>
    </row>
    <row r="241" spans="6:8" x14ac:dyDescent="0.3">
      <c r="F241" t="str">
        <v>Deep lay</v>
      </c>
      <c r="G241" s="24">
        <f>SUMIF(orders[BookTitle],F241,orders[TotalSales])</f>
        <v>61.92</v>
      </c>
      <c r="H241">
        <f>COUNTIF(orders[BookTitle],F241)</f>
        <v>2</v>
      </c>
    </row>
    <row r="242" spans="6:8" x14ac:dyDescent="0.3">
      <c r="F242" t="str">
        <v>Defense enjoy newspaper</v>
      </c>
      <c r="G242" s="24">
        <f>SUMIF(orders[BookTitle],F242,orders[TotalSales])</f>
        <v>55.17</v>
      </c>
      <c r="H242">
        <f>COUNTIF(orders[BookTitle],F242)</f>
        <v>2</v>
      </c>
    </row>
    <row r="243" spans="6:8" x14ac:dyDescent="0.3">
      <c r="F243" t="str">
        <v>Defense identify</v>
      </c>
      <c r="G243" s="24">
        <f>SUMIF(orders[BookTitle],F243,orders[TotalSales])</f>
        <v>69.260000000000005</v>
      </c>
      <c r="H243">
        <f>COUNTIF(orders[BookTitle],F243)</f>
        <v>1</v>
      </c>
    </row>
    <row r="244" spans="6:8" x14ac:dyDescent="0.3">
      <c r="F244" t="str">
        <v>Defense result</v>
      </c>
      <c r="G244" s="24">
        <f>SUMIF(orders[BookTitle],F244,orders[TotalSales])</f>
        <v>8.84</v>
      </c>
      <c r="H244">
        <f>COUNTIF(orders[BookTitle],F244)</f>
        <v>1</v>
      </c>
    </row>
    <row r="245" spans="6:8" x14ac:dyDescent="0.3">
      <c r="F245" t="str">
        <v>Democrat air chair</v>
      </c>
      <c r="G245" s="24">
        <f>SUMIF(orders[BookTitle],F245,orders[TotalSales])</f>
        <v>23.8</v>
      </c>
      <c r="H245">
        <f>COUNTIF(orders[BookTitle],F245)</f>
        <v>1</v>
      </c>
    </row>
    <row r="246" spans="6:8" x14ac:dyDescent="0.3">
      <c r="F246" t="str">
        <v>Democratic</v>
      </c>
      <c r="G246" s="24">
        <f>SUMIF(orders[BookTitle],F246,orders[TotalSales])</f>
        <v>159.48000000000002</v>
      </c>
      <c r="H246">
        <f>COUNTIF(orders[BookTitle],F246)</f>
        <v>2</v>
      </c>
    </row>
    <row r="247" spans="6:8" x14ac:dyDescent="0.3">
      <c r="F247" t="str">
        <v>Democratic mother</v>
      </c>
      <c r="G247" s="24">
        <f>SUMIF(orders[BookTitle],F247,orders[TotalSales])</f>
        <v>191.2</v>
      </c>
      <c r="H247">
        <f>COUNTIF(orders[BookTitle],F247)</f>
        <v>1</v>
      </c>
    </row>
    <row r="248" spans="6:8" x14ac:dyDescent="0.3">
      <c r="F248" t="str">
        <v>Describe</v>
      </c>
      <c r="G248" s="24">
        <f>SUMIF(orders[BookTitle],F248,orders[TotalSales])</f>
        <v>138.42000000000002</v>
      </c>
      <c r="H248">
        <f>COUNTIF(orders[BookTitle],F248)</f>
        <v>2</v>
      </c>
    </row>
    <row r="249" spans="6:8" x14ac:dyDescent="0.3">
      <c r="F249" t="str">
        <v>Design while</v>
      </c>
      <c r="G249" s="24">
        <f>SUMIF(orders[BookTitle],F249,orders[TotalSales])</f>
        <v>306.65999999999997</v>
      </c>
      <c r="H249">
        <f>COUNTIF(orders[BookTitle],F249)</f>
        <v>2</v>
      </c>
    </row>
    <row r="250" spans="6:8" x14ac:dyDescent="0.3">
      <c r="F250" t="str">
        <v>Despite animal</v>
      </c>
      <c r="G250" s="24">
        <f>SUMIF(orders[BookTitle],F250,orders[TotalSales])</f>
        <v>125.01</v>
      </c>
      <c r="H250">
        <f>COUNTIF(orders[BookTitle],F250)</f>
        <v>3</v>
      </c>
    </row>
    <row r="251" spans="6:8" x14ac:dyDescent="0.3">
      <c r="F251" t="str">
        <v>Despite easy there</v>
      </c>
      <c r="G251" s="24">
        <f>SUMIF(orders[BookTitle],F251,orders[TotalSales])</f>
        <v>103.5</v>
      </c>
      <c r="H251">
        <f>COUNTIF(orders[BookTitle],F251)</f>
        <v>2</v>
      </c>
    </row>
    <row r="252" spans="6:8" x14ac:dyDescent="0.3">
      <c r="F252" t="str">
        <v>Difference back</v>
      </c>
      <c r="G252" s="24">
        <f>SUMIF(orders[BookTitle],F252,orders[TotalSales])</f>
        <v>380.6</v>
      </c>
      <c r="H252">
        <f>COUNTIF(orders[BookTitle],F252)</f>
        <v>2</v>
      </c>
    </row>
    <row r="253" spans="6:8" x14ac:dyDescent="0.3">
      <c r="F253" t="str">
        <v>Difference on</v>
      </c>
      <c r="G253" s="24">
        <f>SUMIF(orders[BookTitle],F253,orders[TotalSales])</f>
        <v>191.99</v>
      </c>
      <c r="H253">
        <f>COUNTIF(orders[BookTitle],F253)</f>
        <v>3</v>
      </c>
    </row>
    <row r="254" spans="6:8" x14ac:dyDescent="0.3">
      <c r="F254" t="str">
        <v>Different although wall</v>
      </c>
      <c r="G254" s="24">
        <f>SUMIF(orders[BookTitle],F254,orders[TotalSales])</f>
        <v>405.86</v>
      </c>
      <c r="H254">
        <f>COUNTIF(orders[BookTitle],F254)</f>
        <v>2</v>
      </c>
    </row>
    <row r="255" spans="6:8" x14ac:dyDescent="0.3">
      <c r="F255" t="str">
        <v>Different imagine down</v>
      </c>
      <c r="G255" s="24">
        <f>SUMIF(orders[BookTitle],F255,orders[TotalSales])</f>
        <v>214.78</v>
      </c>
      <c r="H255">
        <f>COUNTIF(orders[BookTitle],F255)</f>
        <v>6</v>
      </c>
    </row>
    <row r="256" spans="6:8" x14ac:dyDescent="0.3">
      <c r="F256" t="str">
        <v>Difficult doctor</v>
      </c>
      <c r="G256" s="24">
        <f>SUMIF(orders[BookTitle],F256,orders[TotalSales])</f>
        <v>68.22</v>
      </c>
      <c r="H256">
        <f>COUNTIF(orders[BookTitle],F256)</f>
        <v>2</v>
      </c>
    </row>
    <row r="257" spans="6:8" x14ac:dyDescent="0.3">
      <c r="F257" t="str">
        <v>Difficult others</v>
      </c>
      <c r="G257" s="24">
        <f>SUMIF(orders[BookTitle],F257,orders[TotalSales])</f>
        <v>344.45</v>
      </c>
      <c r="H257">
        <f>COUNTIF(orders[BookTitle],F257)</f>
        <v>3</v>
      </c>
    </row>
    <row r="258" spans="6:8" x14ac:dyDescent="0.3">
      <c r="F258" t="str">
        <v>Difficult personal film</v>
      </c>
      <c r="G258" s="24">
        <f>SUMIF(orders[BookTitle],F258,orders[TotalSales])</f>
        <v>96.5</v>
      </c>
      <c r="H258">
        <f>COUNTIF(orders[BookTitle],F258)</f>
        <v>1</v>
      </c>
    </row>
    <row r="259" spans="6:8" x14ac:dyDescent="0.3">
      <c r="F259" t="str">
        <v>Dinner side</v>
      </c>
      <c r="G259" s="24">
        <f>SUMIF(orders[BookTitle],F259,orders[TotalSales])</f>
        <v>256.04000000000002</v>
      </c>
      <c r="H259">
        <f>COUNTIF(orders[BookTitle],F259)</f>
        <v>5</v>
      </c>
    </row>
    <row r="260" spans="6:8" x14ac:dyDescent="0.3">
      <c r="F260" t="str">
        <v>Dinner usually</v>
      </c>
      <c r="G260" s="24">
        <f>SUMIF(orders[BookTitle],F260,orders[TotalSales])</f>
        <v>88.33</v>
      </c>
      <c r="H260">
        <f>COUNTIF(orders[BookTitle],F260)</f>
        <v>2</v>
      </c>
    </row>
    <row r="261" spans="6:8" x14ac:dyDescent="0.3">
      <c r="F261" t="str">
        <v>Director</v>
      </c>
      <c r="G261" s="24">
        <f>SUMIF(orders[BookTitle],F261,orders[TotalSales])</f>
        <v>112.84</v>
      </c>
      <c r="H261">
        <f>COUNTIF(orders[BookTitle],F261)</f>
        <v>3</v>
      </c>
    </row>
    <row r="262" spans="6:8" x14ac:dyDescent="0.3">
      <c r="F262" t="str">
        <v>Director position reason across</v>
      </c>
      <c r="G262" s="24">
        <f>SUMIF(orders[BookTitle],F262,orders[TotalSales])</f>
        <v>660.99</v>
      </c>
      <c r="H262">
        <f>COUNTIF(orders[BookTitle],F262)</f>
        <v>4</v>
      </c>
    </row>
    <row r="263" spans="6:8" x14ac:dyDescent="0.3">
      <c r="F263" t="str">
        <v>Discover truth about</v>
      </c>
      <c r="G263" s="24">
        <f>SUMIF(orders[BookTitle],F263,orders[TotalSales])</f>
        <v>192.46</v>
      </c>
      <c r="H263">
        <f>COUNTIF(orders[BookTitle],F263)</f>
        <v>3</v>
      </c>
    </row>
    <row r="264" spans="6:8" x14ac:dyDescent="0.3">
      <c r="F264" t="str">
        <v>Discuss bad article</v>
      </c>
      <c r="G264" s="24">
        <f>SUMIF(orders[BookTitle],F264,orders[TotalSales])</f>
        <v>470.69</v>
      </c>
      <c r="H264">
        <f>COUNTIF(orders[BookTitle],F264)</f>
        <v>3</v>
      </c>
    </row>
    <row r="265" spans="6:8" x14ac:dyDescent="0.3">
      <c r="F265" t="str">
        <v>Discussion skill</v>
      </c>
      <c r="G265" s="24">
        <f>SUMIF(orders[BookTitle],F265,orders[TotalSales])</f>
        <v>33.229999999999997</v>
      </c>
      <c r="H265">
        <f>COUNTIF(orders[BookTitle],F265)</f>
        <v>1</v>
      </c>
    </row>
    <row r="266" spans="6:8" x14ac:dyDescent="0.3">
      <c r="F266" t="str">
        <v>Do help</v>
      </c>
      <c r="G266" s="24">
        <f>SUMIF(orders[BookTitle],F266,orders[TotalSales])</f>
        <v>35.99</v>
      </c>
      <c r="H266">
        <f>COUNTIF(orders[BookTitle],F266)</f>
        <v>1</v>
      </c>
    </row>
    <row r="267" spans="6:8" x14ac:dyDescent="0.3">
      <c r="F267" t="str">
        <v>Doctor maybe campaign</v>
      </c>
      <c r="G267" s="24">
        <f>SUMIF(orders[BookTitle],F267,orders[TotalSales])</f>
        <v>245.74</v>
      </c>
      <c r="H267">
        <f>COUNTIF(orders[BookTitle],F267)</f>
        <v>3</v>
      </c>
    </row>
    <row r="268" spans="6:8" x14ac:dyDescent="0.3">
      <c r="F268" t="str">
        <v>Door my respond</v>
      </c>
      <c r="G268" s="24">
        <f>SUMIF(orders[BookTitle],F268,orders[TotalSales])</f>
        <v>97.93</v>
      </c>
      <c r="H268">
        <f>COUNTIF(orders[BookTitle],F268)</f>
        <v>2</v>
      </c>
    </row>
    <row r="269" spans="6:8" x14ac:dyDescent="0.3">
      <c r="F269" t="str">
        <v>Door receive</v>
      </c>
      <c r="G269" s="24">
        <f>SUMIF(orders[BookTitle],F269,orders[TotalSales])</f>
        <v>81.099999999999994</v>
      </c>
      <c r="H269">
        <f>COUNTIF(orders[BookTitle],F269)</f>
        <v>2</v>
      </c>
    </row>
    <row r="270" spans="6:8" x14ac:dyDescent="0.3">
      <c r="F270" t="str">
        <v>Down</v>
      </c>
      <c r="G270" s="24">
        <f>SUMIF(orders[BookTitle],F270,orders[TotalSales])</f>
        <v>198.61999999999998</v>
      </c>
      <c r="H270">
        <f>COUNTIF(orders[BookTitle],F270)</f>
        <v>3</v>
      </c>
    </row>
    <row r="271" spans="6:8" x14ac:dyDescent="0.3">
      <c r="F271" t="str">
        <v>Draw able</v>
      </c>
      <c r="G271" s="24">
        <f>SUMIF(orders[BookTitle],F271,orders[TotalSales])</f>
        <v>55.730000000000004</v>
      </c>
      <c r="H271">
        <f>COUNTIF(orders[BookTitle],F271)</f>
        <v>3</v>
      </c>
    </row>
    <row r="272" spans="6:8" x14ac:dyDescent="0.3">
      <c r="F272" t="str">
        <v>Draw public</v>
      </c>
      <c r="G272" s="24">
        <f>SUMIF(orders[BookTitle],F272,orders[TotalSales])</f>
        <v>478.72</v>
      </c>
      <c r="H272">
        <f>COUNTIF(orders[BookTitle],F272)</f>
        <v>4</v>
      </c>
    </row>
    <row r="273" spans="6:8" x14ac:dyDescent="0.3">
      <c r="F273" t="str">
        <v>Draw study</v>
      </c>
      <c r="G273" s="24">
        <f>SUMIF(orders[BookTitle],F273,orders[TotalSales])</f>
        <v>318.76</v>
      </c>
      <c r="H273">
        <f>COUNTIF(orders[BookTitle],F273)</f>
        <v>4</v>
      </c>
    </row>
    <row r="274" spans="6:8" x14ac:dyDescent="0.3">
      <c r="F274" t="str">
        <v>Dream agree</v>
      </c>
      <c r="G274" s="24">
        <f>SUMIF(orders[BookTitle],F274,orders[TotalSales])</f>
        <v>514.9</v>
      </c>
      <c r="H274">
        <f>COUNTIF(orders[BookTitle],F274)</f>
        <v>3</v>
      </c>
    </row>
    <row r="275" spans="6:8" x14ac:dyDescent="0.3">
      <c r="F275" t="str">
        <v>Drive food</v>
      </c>
      <c r="G275" s="24">
        <f>SUMIF(orders[BookTitle],F275,orders[TotalSales])</f>
        <v>86.09</v>
      </c>
      <c r="H275">
        <f>COUNTIF(orders[BookTitle],F275)</f>
        <v>2</v>
      </c>
    </row>
    <row r="276" spans="6:8" x14ac:dyDescent="0.3">
      <c r="F276" t="str">
        <v>Drive put</v>
      </c>
      <c r="G276" s="24">
        <f>SUMIF(orders[BookTitle],F276,orders[TotalSales])</f>
        <v>477.97</v>
      </c>
      <c r="H276">
        <f>COUNTIF(orders[BookTitle],F276)</f>
        <v>3</v>
      </c>
    </row>
    <row r="277" spans="6:8" x14ac:dyDescent="0.3">
      <c r="F277" t="str">
        <v>Drive recognize accept</v>
      </c>
      <c r="G277" s="24">
        <f>SUMIF(orders[BookTitle],F277,orders[TotalSales])</f>
        <v>371.40000000000003</v>
      </c>
      <c r="H277">
        <f>COUNTIF(orders[BookTitle],F277)</f>
        <v>4</v>
      </c>
    </row>
    <row r="278" spans="6:8" x14ac:dyDescent="0.3">
      <c r="F278" t="str">
        <v>Drop necessary course</v>
      </c>
      <c r="G278" s="24">
        <f>SUMIF(orders[BookTitle],F278,orders[TotalSales])</f>
        <v>419.81</v>
      </c>
      <c r="H278">
        <f>COUNTIF(orders[BookTitle],F278)</f>
        <v>3</v>
      </c>
    </row>
    <row r="279" spans="6:8" x14ac:dyDescent="0.3">
      <c r="F279" t="str">
        <v>Drug economic</v>
      </c>
      <c r="G279" s="24">
        <f>SUMIF(orders[BookTitle],F279,orders[TotalSales])</f>
        <v>64.16</v>
      </c>
      <c r="H279">
        <f>COUNTIF(orders[BookTitle],F279)</f>
        <v>1</v>
      </c>
    </row>
    <row r="280" spans="6:8" x14ac:dyDescent="0.3">
      <c r="F280" t="str">
        <v>Drug might</v>
      </c>
      <c r="G280" s="24">
        <f>SUMIF(orders[BookTitle],F280,orders[TotalSales])</f>
        <v>289.55</v>
      </c>
      <c r="H280">
        <f>COUNTIF(orders[BookTitle],F280)</f>
        <v>2</v>
      </c>
    </row>
    <row r="281" spans="6:8" x14ac:dyDescent="0.3">
      <c r="F281" t="str">
        <v>During final into</v>
      </c>
      <c r="G281" s="24">
        <f>SUMIF(orders[BookTitle],F281,orders[TotalSales])</f>
        <v>268.93</v>
      </c>
      <c r="H281">
        <f>COUNTIF(orders[BookTitle],F281)</f>
        <v>4</v>
      </c>
    </row>
    <row r="282" spans="6:8" x14ac:dyDescent="0.3">
      <c r="F282" t="str">
        <v>Each agent</v>
      </c>
      <c r="G282" s="24">
        <f>SUMIF(orders[BookTitle],F282,orders[TotalSales])</f>
        <v>120.91</v>
      </c>
      <c r="H282">
        <f>COUNTIF(orders[BookTitle],F282)</f>
        <v>3</v>
      </c>
    </row>
    <row r="283" spans="6:8" x14ac:dyDescent="0.3">
      <c r="F283" t="str">
        <v>Early garden position</v>
      </c>
      <c r="G283" s="24">
        <f>SUMIF(orders[BookTitle],F283,orders[TotalSales])</f>
        <v>30.38</v>
      </c>
      <c r="H283">
        <f>COUNTIF(orders[BookTitle],F283)</f>
        <v>1</v>
      </c>
    </row>
    <row r="284" spans="6:8" x14ac:dyDescent="0.3">
      <c r="F284" t="str">
        <v>Early prepare</v>
      </c>
      <c r="G284" s="24">
        <f>SUMIF(orders[BookTitle],F284,orders[TotalSales])</f>
        <v>176.62</v>
      </c>
      <c r="H284">
        <f>COUNTIF(orders[BookTitle],F284)</f>
        <v>3</v>
      </c>
    </row>
    <row r="285" spans="6:8" x14ac:dyDescent="0.3">
      <c r="F285" t="str">
        <v>Easy bar</v>
      </c>
      <c r="G285" s="24">
        <f>SUMIF(orders[BookTitle],F285,orders[TotalSales])</f>
        <v>517.40000000000009</v>
      </c>
      <c r="H285">
        <f>COUNTIF(orders[BookTitle],F285)</f>
        <v>5</v>
      </c>
    </row>
    <row r="286" spans="6:8" x14ac:dyDescent="0.3">
      <c r="F286" t="str">
        <v>Easy ever</v>
      </c>
      <c r="G286" s="24">
        <f>SUMIF(orders[BookTitle],F286,orders[TotalSales])</f>
        <v>32.869999999999997</v>
      </c>
      <c r="H286">
        <f>COUNTIF(orders[BookTitle],F286)</f>
        <v>1</v>
      </c>
    </row>
    <row r="287" spans="6:8" x14ac:dyDescent="0.3">
      <c r="F287" t="str">
        <v>Easy stock</v>
      </c>
      <c r="G287" s="24">
        <f>SUMIF(orders[BookTitle],F287,orders[TotalSales])</f>
        <v>283.31</v>
      </c>
      <c r="H287">
        <f>COUNTIF(orders[BookTitle],F287)</f>
        <v>3</v>
      </c>
    </row>
    <row r="288" spans="6:8" x14ac:dyDescent="0.3">
      <c r="F288" t="str">
        <v>Eat</v>
      </c>
      <c r="G288" s="24">
        <f>SUMIF(orders[BookTitle],F288,orders[TotalSales])</f>
        <v>17.760000000000002</v>
      </c>
      <c r="H288">
        <f>COUNTIF(orders[BookTitle],F288)</f>
        <v>1</v>
      </c>
    </row>
    <row r="289" spans="6:8" x14ac:dyDescent="0.3">
      <c r="F289" t="str">
        <v>Eat any</v>
      </c>
      <c r="G289" s="24">
        <f>SUMIF(orders[BookTitle],F289,orders[TotalSales])</f>
        <v>139.12</v>
      </c>
      <c r="H289">
        <f>COUNTIF(orders[BookTitle],F289)</f>
        <v>2</v>
      </c>
    </row>
    <row r="290" spans="6:8" x14ac:dyDescent="0.3">
      <c r="F290" t="str">
        <v>Eat best</v>
      </c>
      <c r="G290" s="24">
        <f>SUMIF(orders[BookTitle],F290,orders[TotalSales])</f>
        <v>140.01</v>
      </c>
      <c r="H290">
        <f>COUNTIF(orders[BookTitle],F290)</f>
        <v>2</v>
      </c>
    </row>
    <row r="291" spans="6:8" x14ac:dyDescent="0.3">
      <c r="F291" t="str">
        <v>Eat certainly way</v>
      </c>
      <c r="G291" s="24">
        <f>SUMIF(orders[BookTitle],F291,orders[TotalSales])</f>
        <v>217.59</v>
      </c>
      <c r="H291">
        <f>COUNTIF(orders[BookTitle],F291)</f>
        <v>2</v>
      </c>
    </row>
    <row r="292" spans="6:8" x14ac:dyDescent="0.3">
      <c r="F292" t="str">
        <v>Economic likely determine newspaper</v>
      </c>
      <c r="G292" s="24">
        <f>SUMIF(orders[BookTitle],F292,orders[TotalSales])</f>
        <v>60.12</v>
      </c>
      <c r="H292">
        <f>COUNTIF(orders[BookTitle],F292)</f>
        <v>1</v>
      </c>
    </row>
    <row r="293" spans="6:8" x14ac:dyDescent="0.3">
      <c r="F293" t="str">
        <v>Economic ok</v>
      </c>
      <c r="G293" s="24">
        <f>SUMIF(orders[BookTitle],F293,orders[TotalSales])</f>
        <v>16.239999999999998</v>
      </c>
      <c r="H293">
        <f>COUNTIF(orders[BookTitle],F293)</f>
        <v>1</v>
      </c>
    </row>
    <row r="294" spans="6:8" x14ac:dyDescent="0.3">
      <c r="F294" t="str">
        <v>Economic open</v>
      </c>
      <c r="G294" s="24">
        <f>SUMIF(orders[BookTitle],F294,orders[TotalSales])</f>
        <v>251.17000000000002</v>
      </c>
      <c r="H294">
        <f>COUNTIF(orders[BookTitle],F294)</f>
        <v>2</v>
      </c>
    </row>
    <row r="295" spans="6:8" x14ac:dyDescent="0.3">
      <c r="F295" t="str">
        <v>Edge fact</v>
      </c>
      <c r="G295" s="24">
        <f>SUMIF(orders[BookTitle],F295,orders[TotalSales])</f>
        <v>371.93</v>
      </c>
      <c r="H295">
        <f>COUNTIF(orders[BookTitle],F295)</f>
        <v>2</v>
      </c>
    </row>
    <row r="296" spans="6:8" x14ac:dyDescent="0.3">
      <c r="F296" t="str">
        <v>Education fear difficult</v>
      </c>
      <c r="G296" s="24">
        <f>SUMIF(orders[BookTitle],F296,orders[TotalSales])</f>
        <v>122.82</v>
      </c>
      <c r="H296">
        <f>COUNTIF(orders[BookTitle],F296)</f>
        <v>1</v>
      </c>
    </row>
    <row r="297" spans="6:8" x14ac:dyDescent="0.3">
      <c r="F297" t="str">
        <v>Effect challenge kitchen</v>
      </c>
      <c r="G297" s="24">
        <f>SUMIF(orders[BookTitle],F297,orders[TotalSales])</f>
        <v>138.65</v>
      </c>
      <c r="H297">
        <f>COUNTIF(orders[BookTitle],F297)</f>
        <v>2</v>
      </c>
    </row>
    <row r="298" spans="6:8" x14ac:dyDescent="0.3">
      <c r="F298" t="str">
        <v>Effort white any majority</v>
      </c>
      <c r="G298" s="24">
        <f>SUMIF(orders[BookTitle],F298,orders[TotalSales])</f>
        <v>231.53</v>
      </c>
      <c r="H298">
        <f>COUNTIF(orders[BookTitle],F298)</f>
        <v>2</v>
      </c>
    </row>
    <row r="299" spans="6:8" x14ac:dyDescent="0.3">
      <c r="F299" t="str">
        <v>Eight</v>
      </c>
      <c r="G299" s="24">
        <f>SUMIF(orders[BookTitle],F299,orders[TotalSales])</f>
        <v>334.89</v>
      </c>
      <c r="H299">
        <f>COUNTIF(orders[BookTitle],F299)</f>
        <v>5</v>
      </c>
    </row>
    <row r="300" spans="6:8" x14ac:dyDescent="0.3">
      <c r="F300" t="str">
        <v>Eight ability section</v>
      </c>
      <c r="G300" s="24">
        <f>SUMIF(orders[BookTitle],F300,orders[TotalSales])</f>
        <v>434.47</v>
      </c>
      <c r="H300">
        <f>COUNTIF(orders[BookTitle],F300)</f>
        <v>4</v>
      </c>
    </row>
    <row r="301" spans="6:8" x14ac:dyDescent="0.3">
      <c r="F301" t="str">
        <v>Election gun</v>
      </c>
      <c r="G301" s="24">
        <f>SUMIF(orders[BookTitle],F301,orders[TotalSales])</f>
        <v>429.2</v>
      </c>
      <c r="H301">
        <f>COUNTIF(orders[BookTitle],F301)</f>
        <v>2</v>
      </c>
    </row>
    <row r="302" spans="6:8" x14ac:dyDescent="0.3">
      <c r="F302" t="str">
        <v>Employee wonder scene</v>
      </c>
      <c r="G302" s="24">
        <f>SUMIF(orders[BookTitle],F302,orders[TotalSales])</f>
        <v>396.27</v>
      </c>
      <c r="H302">
        <f>COUNTIF(orders[BookTitle],F302)</f>
        <v>4</v>
      </c>
    </row>
    <row r="303" spans="6:8" x14ac:dyDescent="0.3">
      <c r="F303" t="str">
        <v>Employee would</v>
      </c>
      <c r="G303" s="24">
        <f>SUMIF(orders[BookTitle],F303,orders[TotalSales])</f>
        <v>133.63</v>
      </c>
      <c r="H303">
        <f>COUNTIF(orders[BookTitle],F303)</f>
        <v>4</v>
      </c>
    </row>
    <row r="304" spans="6:8" x14ac:dyDescent="0.3">
      <c r="F304" t="str">
        <v>Enjoy also</v>
      </c>
      <c r="G304" s="24">
        <f>SUMIF(orders[BookTitle],F304,orders[TotalSales])</f>
        <v>107.28</v>
      </c>
      <c r="H304">
        <f>COUNTIF(orders[BookTitle],F304)</f>
        <v>1</v>
      </c>
    </row>
    <row r="305" spans="6:8" x14ac:dyDescent="0.3">
      <c r="F305" t="str">
        <v>Enjoy couple herself cultural</v>
      </c>
      <c r="G305" s="24">
        <f>SUMIF(orders[BookTitle],F305,orders[TotalSales])</f>
        <v>213.9</v>
      </c>
      <c r="H305">
        <f>COUNTIF(orders[BookTitle],F305)</f>
        <v>1</v>
      </c>
    </row>
    <row r="306" spans="6:8" x14ac:dyDescent="0.3">
      <c r="F306" t="str">
        <v>Enter dream</v>
      </c>
      <c r="G306" s="24">
        <f>SUMIF(orders[BookTitle],F306,orders[TotalSales])</f>
        <v>210.4</v>
      </c>
      <c r="H306">
        <f>COUNTIF(orders[BookTitle],F306)</f>
        <v>2</v>
      </c>
    </row>
    <row r="307" spans="6:8" x14ac:dyDescent="0.3">
      <c r="F307" t="str">
        <v>Entire couple</v>
      </c>
      <c r="G307" s="24">
        <f>SUMIF(orders[BookTitle],F307,orders[TotalSales])</f>
        <v>88.12</v>
      </c>
      <c r="H307">
        <f>COUNTIF(orders[BookTitle],F307)</f>
        <v>3</v>
      </c>
    </row>
    <row r="308" spans="6:8" x14ac:dyDescent="0.3">
      <c r="F308" t="str">
        <v>Entire far admit</v>
      </c>
      <c r="G308" s="24">
        <f>SUMIF(orders[BookTitle],F308,orders[TotalSales])</f>
        <v>63.519999999999996</v>
      </c>
      <c r="H308">
        <f>COUNTIF(orders[BookTitle],F308)</f>
        <v>2</v>
      </c>
    </row>
    <row r="309" spans="6:8" x14ac:dyDescent="0.3">
      <c r="F309" t="str">
        <v>Entire month</v>
      </c>
      <c r="G309" s="24">
        <f>SUMIF(orders[BookTitle],F309,orders[TotalSales])</f>
        <v>145.48000000000002</v>
      </c>
      <c r="H309">
        <f>COUNTIF(orders[BookTitle],F309)</f>
        <v>2</v>
      </c>
    </row>
    <row r="310" spans="6:8" x14ac:dyDescent="0.3">
      <c r="F310" t="str">
        <v>Environment what executive</v>
      </c>
      <c r="G310" s="24">
        <f>SUMIF(orders[BookTitle],F310,orders[TotalSales])</f>
        <v>284.01</v>
      </c>
      <c r="H310">
        <f>COUNTIF(orders[BookTitle],F310)</f>
        <v>3</v>
      </c>
    </row>
    <row r="311" spans="6:8" x14ac:dyDescent="0.3">
      <c r="F311" t="str">
        <v>Environmental such tonight</v>
      </c>
      <c r="G311" s="24">
        <f>SUMIF(orders[BookTitle],F311,orders[TotalSales])</f>
        <v>31.92</v>
      </c>
      <c r="H311">
        <f>COUNTIF(orders[BookTitle],F311)</f>
        <v>1</v>
      </c>
    </row>
    <row r="312" spans="6:8" x14ac:dyDescent="0.3">
      <c r="F312" t="str">
        <v>Especially improve seek</v>
      </c>
      <c r="G312" s="24">
        <f>SUMIF(orders[BookTitle],F312,orders[TotalSales])</f>
        <v>347.32</v>
      </c>
      <c r="H312">
        <f>COUNTIF(orders[BookTitle],F312)</f>
        <v>4</v>
      </c>
    </row>
    <row r="313" spans="6:8" x14ac:dyDescent="0.3">
      <c r="F313" t="str">
        <v>Establish</v>
      </c>
      <c r="G313" s="24">
        <f>SUMIF(orders[BookTitle],F313,orders[TotalSales])</f>
        <v>586.33000000000004</v>
      </c>
      <c r="H313">
        <f>COUNTIF(orders[BookTitle],F313)</f>
        <v>4</v>
      </c>
    </row>
    <row r="314" spans="6:8" x14ac:dyDescent="0.3">
      <c r="F314" t="str">
        <v>Even specific</v>
      </c>
      <c r="G314" s="24">
        <f>SUMIF(orders[BookTitle],F314,orders[TotalSales])</f>
        <v>33.200000000000003</v>
      </c>
      <c r="H314">
        <f>COUNTIF(orders[BookTitle],F314)</f>
        <v>1</v>
      </c>
    </row>
    <row r="315" spans="6:8" x14ac:dyDescent="0.3">
      <c r="F315" t="str">
        <v>Even structure</v>
      </c>
      <c r="G315" s="24">
        <f>SUMIF(orders[BookTitle],F315,orders[TotalSales])</f>
        <v>144.38999999999999</v>
      </c>
      <c r="H315">
        <f>COUNTIF(orders[BookTitle],F315)</f>
        <v>3</v>
      </c>
    </row>
    <row r="316" spans="6:8" x14ac:dyDescent="0.3">
      <c r="F316" t="str">
        <v>Evening deal public</v>
      </c>
      <c r="G316" s="24">
        <f>SUMIF(orders[BookTitle],F316,orders[TotalSales])</f>
        <v>385.03999999999996</v>
      </c>
      <c r="H316">
        <f>COUNTIF(orders[BookTitle],F316)</f>
        <v>3</v>
      </c>
    </row>
    <row r="317" spans="6:8" x14ac:dyDescent="0.3">
      <c r="F317" t="str">
        <v>Evening detail under</v>
      </c>
      <c r="G317" s="24">
        <f>SUMIF(orders[BookTitle],F317,orders[TotalSales])</f>
        <v>183.74999999999997</v>
      </c>
      <c r="H317">
        <f>COUNTIF(orders[BookTitle],F317)</f>
        <v>3</v>
      </c>
    </row>
    <row r="318" spans="6:8" x14ac:dyDescent="0.3">
      <c r="F318" t="str">
        <v>Event spend buy</v>
      </c>
      <c r="G318" s="24">
        <f>SUMIF(orders[BookTitle],F318,orders[TotalSales])</f>
        <v>240.73000000000002</v>
      </c>
      <c r="H318">
        <f>COUNTIF(orders[BookTitle],F318)</f>
        <v>2</v>
      </c>
    </row>
    <row r="319" spans="6:8" x14ac:dyDescent="0.3">
      <c r="F319" t="str">
        <v>Ever</v>
      </c>
      <c r="G319" s="24">
        <f>SUMIF(orders[BookTitle],F319,orders[TotalSales])</f>
        <v>29.56</v>
      </c>
      <c r="H319">
        <f>COUNTIF(orders[BookTitle],F319)</f>
        <v>1</v>
      </c>
    </row>
    <row r="320" spans="6:8" x14ac:dyDescent="0.3">
      <c r="F320" t="str">
        <v>Every bill</v>
      </c>
      <c r="G320" s="24">
        <f>SUMIF(orders[BookTitle],F320,orders[TotalSales])</f>
        <v>109.34</v>
      </c>
      <c r="H320">
        <f>COUNTIF(orders[BookTitle],F320)</f>
        <v>2</v>
      </c>
    </row>
    <row r="321" spans="6:8" x14ac:dyDescent="0.3">
      <c r="F321" t="str">
        <v>Everyone window</v>
      </c>
      <c r="G321" s="24">
        <f>SUMIF(orders[BookTitle],F321,orders[TotalSales])</f>
        <v>325.20999999999998</v>
      </c>
      <c r="H321">
        <f>COUNTIF(orders[BookTitle],F321)</f>
        <v>3</v>
      </c>
    </row>
    <row r="322" spans="6:8" x14ac:dyDescent="0.3">
      <c r="F322" t="str">
        <v>Everything everyone enter</v>
      </c>
      <c r="G322" s="24">
        <f>SUMIF(orders[BookTitle],F322,orders[TotalSales])</f>
        <v>114.07</v>
      </c>
      <c r="H322">
        <f>COUNTIF(orders[BookTitle],F322)</f>
        <v>2</v>
      </c>
    </row>
    <row r="323" spans="6:8" x14ac:dyDescent="0.3">
      <c r="F323" t="str">
        <v>Exactly however choice green</v>
      </c>
      <c r="G323" s="24">
        <f>SUMIF(orders[BookTitle],F323,orders[TotalSales])</f>
        <v>225.06</v>
      </c>
      <c r="H323">
        <f>COUNTIF(orders[BookTitle],F323)</f>
        <v>3</v>
      </c>
    </row>
    <row r="324" spans="6:8" x14ac:dyDescent="0.3">
      <c r="F324" t="str">
        <v>Exactly range believe</v>
      </c>
      <c r="G324" s="24">
        <f>SUMIF(orders[BookTitle],F324,orders[TotalSales])</f>
        <v>254.13</v>
      </c>
      <c r="H324">
        <f>COUNTIF(orders[BookTitle],F324)</f>
        <v>2</v>
      </c>
    </row>
    <row r="325" spans="6:8" x14ac:dyDescent="0.3">
      <c r="F325" t="str">
        <v>Exactly Republican</v>
      </c>
      <c r="G325" s="24">
        <f>SUMIF(orders[BookTitle],F325,orders[TotalSales])</f>
        <v>89.32</v>
      </c>
      <c r="H325">
        <f>COUNTIF(orders[BookTitle],F325)</f>
        <v>1</v>
      </c>
    </row>
    <row r="326" spans="6:8" x14ac:dyDescent="0.3">
      <c r="F326" t="str">
        <v>Exactly unit visit</v>
      </c>
      <c r="G326" s="24">
        <f>SUMIF(orders[BookTitle],F326,orders[TotalSales])</f>
        <v>129.30000000000001</v>
      </c>
      <c r="H326">
        <f>COUNTIF(orders[BookTitle],F326)</f>
        <v>1</v>
      </c>
    </row>
    <row r="327" spans="6:8" x14ac:dyDescent="0.3">
      <c r="F327" t="str">
        <v>Exactly while rich</v>
      </c>
      <c r="G327" s="24">
        <f>SUMIF(orders[BookTitle],F327,orders[TotalSales])</f>
        <v>220.18</v>
      </c>
      <c r="H327">
        <f>COUNTIF(orders[BookTitle],F327)</f>
        <v>3</v>
      </c>
    </row>
    <row r="328" spans="6:8" x14ac:dyDescent="0.3">
      <c r="F328" t="str">
        <v>Example relate break</v>
      </c>
      <c r="G328" s="24">
        <f>SUMIF(orders[BookTitle],F328,orders[TotalSales])</f>
        <v>327.31</v>
      </c>
      <c r="H328">
        <f>COUNTIF(orders[BookTitle],F328)</f>
        <v>3</v>
      </c>
    </row>
    <row r="329" spans="6:8" x14ac:dyDescent="0.3">
      <c r="F329" t="str">
        <v>Expect itself involve study</v>
      </c>
      <c r="G329" s="24">
        <f>SUMIF(orders[BookTitle],F329,orders[TotalSales])</f>
        <v>182.8</v>
      </c>
      <c r="H329">
        <f>COUNTIF(orders[BookTitle],F329)</f>
        <v>4</v>
      </c>
    </row>
    <row r="330" spans="6:8" x14ac:dyDescent="0.3">
      <c r="F330" t="str">
        <v>Experience cell</v>
      </c>
      <c r="G330" s="24">
        <f>SUMIF(orders[BookTitle],F330,orders[TotalSales])</f>
        <v>93.63</v>
      </c>
      <c r="H330">
        <f>COUNTIF(orders[BookTitle],F330)</f>
        <v>1</v>
      </c>
    </row>
    <row r="331" spans="6:8" x14ac:dyDescent="0.3">
      <c r="F331" t="str">
        <v>Experience let</v>
      </c>
      <c r="G331" s="24">
        <f>SUMIF(orders[BookTitle],F331,orders[TotalSales])</f>
        <v>576.07000000000005</v>
      </c>
      <c r="H331">
        <f>COUNTIF(orders[BookTitle],F331)</f>
        <v>4</v>
      </c>
    </row>
    <row r="332" spans="6:8" x14ac:dyDescent="0.3">
      <c r="F332" t="str">
        <v>Experience suggest</v>
      </c>
      <c r="G332" s="24">
        <f>SUMIF(orders[BookTitle],F332,orders[TotalSales])</f>
        <v>759.06999999999994</v>
      </c>
      <c r="H332">
        <f>COUNTIF(orders[BookTitle],F332)</f>
        <v>4</v>
      </c>
    </row>
    <row r="333" spans="6:8" x14ac:dyDescent="0.3">
      <c r="F333" t="str">
        <v>Expert at health</v>
      </c>
      <c r="G333" s="24">
        <f>SUMIF(orders[BookTitle],F333,orders[TotalSales])</f>
        <v>21.03</v>
      </c>
      <c r="H333">
        <f>COUNTIF(orders[BookTitle],F333)</f>
        <v>1</v>
      </c>
    </row>
    <row r="334" spans="6:8" x14ac:dyDescent="0.3">
      <c r="F334" t="str">
        <v>Explain discover</v>
      </c>
      <c r="G334" s="24">
        <f>SUMIF(orders[BookTitle],F334,orders[TotalSales])</f>
        <v>180.07</v>
      </c>
      <c r="H334">
        <f>COUNTIF(orders[BookTitle],F334)</f>
        <v>2</v>
      </c>
    </row>
    <row r="335" spans="6:8" x14ac:dyDescent="0.3">
      <c r="F335" t="str">
        <v>Face happen employee</v>
      </c>
      <c r="G335" s="24">
        <f>SUMIF(orders[BookTitle],F335,orders[TotalSales])</f>
        <v>333.28</v>
      </c>
      <c r="H335">
        <f>COUNTIF(orders[BookTitle],F335)</f>
        <v>2</v>
      </c>
    </row>
    <row r="336" spans="6:8" x14ac:dyDescent="0.3">
      <c r="F336" t="str">
        <v>Factor buy</v>
      </c>
      <c r="G336" s="24">
        <f>SUMIF(orders[BookTitle],F336,orders[TotalSales])</f>
        <v>791.8599999999999</v>
      </c>
      <c r="H336">
        <f>COUNTIF(orders[BookTitle],F336)</f>
        <v>4</v>
      </c>
    </row>
    <row r="337" spans="6:8" x14ac:dyDescent="0.3">
      <c r="F337" t="str">
        <v>Far happy fight</v>
      </c>
      <c r="G337" s="24">
        <f>SUMIF(orders[BookTitle],F337,orders[TotalSales])</f>
        <v>88.32</v>
      </c>
      <c r="H337">
        <f>COUNTIF(orders[BookTitle],F337)</f>
        <v>1</v>
      </c>
    </row>
    <row r="338" spans="6:8" x14ac:dyDescent="0.3">
      <c r="F338" t="str">
        <v>Fast foot whom</v>
      </c>
      <c r="G338" s="24">
        <f>SUMIF(orders[BookTitle],F338,orders[TotalSales])</f>
        <v>235.62</v>
      </c>
      <c r="H338">
        <f>COUNTIF(orders[BookTitle],F338)</f>
        <v>4</v>
      </c>
    </row>
    <row r="339" spans="6:8" x14ac:dyDescent="0.3">
      <c r="F339" t="str">
        <v>Fast forward appear</v>
      </c>
      <c r="G339" s="24">
        <f>SUMIF(orders[BookTitle],F339,orders[TotalSales])</f>
        <v>338.41999999999996</v>
      </c>
      <c r="H339">
        <f>COUNTIF(orders[BookTitle],F339)</f>
        <v>4</v>
      </c>
    </row>
    <row r="340" spans="6:8" x14ac:dyDescent="0.3">
      <c r="F340" t="str">
        <v>Father center</v>
      </c>
      <c r="G340" s="24">
        <f>SUMIF(orders[BookTitle],F340,orders[TotalSales])</f>
        <v>187.91000000000003</v>
      </c>
      <c r="H340">
        <f>COUNTIF(orders[BookTitle],F340)</f>
        <v>5</v>
      </c>
    </row>
    <row r="341" spans="6:8" x14ac:dyDescent="0.3">
      <c r="F341" t="str">
        <v>Father if</v>
      </c>
      <c r="G341" s="24">
        <f>SUMIF(orders[BookTitle],F341,orders[TotalSales])</f>
        <v>48.88</v>
      </c>
      <c r="H341">
        <f>COUNTIF(orders[BookTitle],F341)</f>
        <v>1</v>
      </c>
    </row>
    <row r="342" spans="6:8" x14ac:dyDescent="0.3">
      <c r="F342" t="str">
        <v>Father pass debate</v>
      </c>
      <c r="G342" s="24">
        <f>SUMIF(orders[BookTitle],F342,orders[TotalSales])</f>
        <v>213.55999999999997</v>
      </c>
      <c r="H342">
        <f>COUNTIF(orders[BookTitle],F342)</f>
        <v>3</v>
      </c>
    </row>
    <row r="343" spans="6:8" x14ac:dyDescent="0.3">
      <c r="F343" t="str">
        <v>Few remain</v>
      </c>
      <c r="G343" s="24">
        <f>SUMIF(orders[BookTitle],F343,orders[TotalSales])</f>
        <v>413.01000000000005</v>
      </c>
      <c r="H343">
        <f>COUNTIF(orders[BookTitle],F343)</f>
        <v>4</v>
      </c>
    </row>
    <row r="344" spans="6:8" x14ac:dyDescent="0.3">
      <c r="F344" t="str">
        <v>Field better</v>
      </c>
      <c r="G344" s="24">
        <f>SUMIF(orders[BookTitle],F344,orders[TotalSales])</f>
        <v>480.36999999999995</v>
      </c>
      <c r="H344">
        <f>COUNTIF(orders[BookTitle],F344)</f>
        <v>4</v>
      </c>
    </row>
    <row r="345" spans="6:8" x14ac:dyDescent="0.3">
      <c r="F345" t="str">
        <v>Field growth</v>
      </c>
      <c r="G345" s="24">
        <f>SUMIF(orders[BookTitle],F345,orders[TotalSales])</f>
        <v>68.16</v>
      </c>
      <c r="H345">
        <f>COUNTIF(orders[BookTitle],F345)</f>
        <v>1</v>
      </c>
    </row>
    <row r="346" spans="6:8" x14ac:dyDescent="0.3">
      <c r="F346" t="str">
        <v>Figure as</v>
      </c>
      <c r="G346" s="24">
        <f>SUMIF(orders[BookTitle],F346,orders[TotalSales])</f>
        <v>21.28</v>
      </c>
      <c r="H346">
        <f>COUNTIF(orders[BookTitle],F346)</f>
        <v>1</v>
      </c>
    </row>
    <row r="347" spans="6:8" x14ac:dyDescent="0.3">
      <c r="F347" t="str">
        <v>Fill</v>
      </c>
      <c r="G347" s="24">
        <f>SUMIF(orders[BookTitle],F347,orders[TotalSales])</f>
        <v>124.7</v>
      </c>
      <c r="H347">
        <f>COUNTIF(orders[BookTitle],F347)</f>
        <v>1</v>
      </c>
    </row>
    <row r="348" spans="6:8" x14ac:dyDescent="0.3">
      <c r="F348" t="str">
        <v>Fill customer off</v>
      </c>
      <c r="G348" s="24">
        <f>SUMIF(orders[BookTitle],F348,orders[TotalSales])</f>
        <v>41.64</v>
      </c>
      <c r="H348">
        <f>COUNTIF(orders[BookTitle],F348)</f>
        <v>1</v>
      </c>
    </row>
    <row r="349" spans="6:8" x14ac:dyDescent="0.3">
      <c r="F349" t="str">
        <v>Final key evening</v>
      </c>
      <c r="G349" s="24">
        <f>SUMIF(orders[BookTitle],F349,orders[TotalSales])</f>
        <v>90.84</v>
      </c>
      <c r="H349">
        <f>COUNTIF(orders[BookTitle],F349)</f>
        <v>2</v>
      </c>
    </row>
    <row r="350" spans="6:8" x14ac:dyDescent="0.3">
      <c r="F350" t="str">
        <v>Final responsibility</v>
      </c>
      <c r="G350" s="24">
        <f>SUMIF(orders[BookTitle],F350,orders[TotalSales])</f>
        <v>435.8</v>
      </c>
      <c r="H350">
        <f>COUNTIF(orders[BookTitle],F350)</f>
        <v>3</v>
      </c>
    </row>
    <row r="351" spans="6:8" x14ac:dyDescent="0.3">
      <c r="F351" t="str">
        <v>Final usually former</v>
      </c>
      <c r="G351" s="24">
        <f>SUMIF(orders[BookTitle],F351,orders[TotalSales])</f>
        <v>68.759999999999991</v>
      </c>
      <c r="H351">
        <f>COUNTIF(orders[BookTitle],F351)</f>
        <v>3</v>
      </c>
    </row>
    <row r="352" spans="6:8" x14ac:dyDescent="0.3">
      <c r="F352" t="str">
        <v>Finally note work</v>
      </c>
      <c r="G352" s="24">
        <f>SUMIF(orders[BookTitle],F352,orders[TotalSales])</f>
        <v>18.3</v>
      </c>
      <c r="H352">
        <f>COUNTIF(orders[BookTitle],F352)</f>
        <v>1</v>
      </c>
    </row>
    <row r="353" spans="6:8" x14ac:dyDescent="0.3">
      <c r="F353" t="str">
        <v>Finally protect</v>
      </c>
      <c r="G353" s="24">
        <f>SUMIF(orders[BookTitle],F353,orders[TotalSales])</f>
        <v>162.24</v>
      </c>
      <c r="H353">
        <f>COUNTIF(orders[BookTitle],F353)</f>
        <v>1</v>
      </c>
    </row>
    <row r="354" spans="6:8" x14ac:dyDescent="0.3">
      <c r="F354" t="str">
        <v>Finally remember</v>
      </c>
      <c r="G354" s="24">
        <f>SUMIF(orders[BookTitle],F354,orders[TotalSales])</f>
        <v>5.91</v>
      </c>
      <c r="H354">
        <f>COUNTIF(orders[BookTitle],F354)</f>
        <v>1</v>
      </c>
    </row>
    <row r="355" spans="6:8" x14ac:dyDescent="0.3">
      <c r="F355" t="str">
        <v>Finally too enough onto</v>
      </c>
      <c r="G355" s="24">
        <f>SUMIF(orders[BookTitle],F355,orders[TotalSales])</f>
        <v>202.01999999999998</v>
      </c>
      <c r="H355">
        <f>COUNTIF(orders[BookTitle],F355)</f>
        <v>2</v>
      </c>
    </row>
    <row r="356" spans="6:8" x14ac:dyDescent="0.3">
      <c r="F356" t="str">
        <v>Financial service ten</v>
      </c>
      <c r="G356" s="24">
        <f>SUMIF(orders[BookTitle],F356,orders[TotalSales])</f>
        <v>176.62</v>
      </c>
      <c r="H356">
        <f>COUNTIF(orders[BookTitle],F356)</f>
        <v>3</v>
      </c>
    </row>
    <row r="357" spans="6:8" x14ac:dyDescent="0.3">
      <c r="F357" t="str">
        <v>Find available your prove</v>
      </c>
      <c r="G357" s="24">
        <f>SUMIF(orders[BookTitle],F357,orders[TotalSales])</f>
        <v>41.16</v>
      </c>
      <c r="H357">
        <f>COUNTIF(orders[BookTitle],F357)</f>
        <v>1</v>
      </c>
    </row>
    <row r="358" spans="6:8" x14ac:dyDescent="0.3">
      <c r="F358" t="str">
        <v>Find reveal</v>
      </c>
      <c r="G358" s="24">
        <f>SUMIF(orders[BookTitle],F358,orders[TotalSales])</f>
        <v>284.42</v>
      </c>
      <c r="H358">
        <f>COUNTIF(orders[BookTitle],F358)</f>
        <v>4</v>
      </c>
    </row>
    <row r="359" spans="6:8" x14ac:dyDescent="0.3">
      <c r="F359" t="str">
        <v>Fine move</v>
      </c>
      <c r="G359" s="24">
        <f>SUMIF(orders[BookTitle],F359,orders[TotalSales])</f>
        <v>77.959999999999994</v>
      </c>
      <c r="H359">
        <f>COUNTIF(orders[BookTitle],F359)</f>
        <v>3</v>
      </c>
    </row>
    <row r="360" spans="6:8" x14ac:dyDescent="0.3">
      <c r="F360" t="str">
        <v>Fine way probably</v>
      </c>
      <c r="G360" s="24">
        <f>SUMIF(orders[BookTitle],F360,orders[TotalSales])</f>
        <v>109.3</v>
      </c>
      <c r="H360">
        <f>COUNTIF(orders[BookTitle],F360)</f>
        <v>2</v>
      </c>
    </row>
    <row r="361" spans="6:8" x14ac:dyDescent="0.3">
      <c r="F361" t="str">
        <v>Finish recent each</v>
      </c>
      <c r="G361" s="24">
        <f>SUMIF(orders[BookTitle],F361,orders[TotalSales])</f>
        <v>211.14</v>
      </c>
      <c r="H361">
        <f>COUNTIF(orders[BookTitle],F361)</f>
        <v>3</v>
      </c>
    </row>
    <row r="362" spans="6:8" x14ac:dyDescent="0.3">
      <c r="F362" t="str">
        <v>Fire stock</v>
      </c>
      <c r="G362" s="24">
        <f>SUMIF(orders[BookTitle],F362,orders[TotalSales])</f>
        <v>68.819999999999993</v>
      </c>
      <c r="H362">
        <f>COUNTIF(orders[BookTitle],F362)</f>
        <v>1</v>
      </c>
    </row>
    <row r="363" spans="6:8" x14ac:dyDescent="0.3">
      <c r="F363" t="str">
        <v>First newspaper stock nation</v>
      </c>
      <c r="G363" s="24">
        <f>SUMIF(orders[BookTitle],F363,orders[TotalSales])</f>
        <v>78.400000000000006</v>
      </c>
      <c r="H363">
        <f>COUNTIF(orders[BookTitle],F363)</f>
        <v>1</v>
      </c>
    </row>
    <row r="364" spans="6:8" x14ac:dyDescent="0.3">
      <c r="F364" t="str">
        <v>First wind view</v>
      </c>
      <c r="G364" s="24">
        <f>SUMIF(orders[BookTitle],F364,orders[TotalSales])</f>
        <v>82.8</v>
      </c>
      <c r="H364">
        <f>COUNTIF(orders[BookTitle],F364)</f>
        <v>1</v>
      </c>
    </row>
    <row r="365" spans="6:8" x14ac:dyDescent="0.3">
      <c r="F365" t="str">
        <v>Fish question lay</v>
      </c>
      <c r="G365" s="24">
        <f>SUMIF(orders[BookTitle],F365,orders[TotalSales])</f>
        <v>148.66999999999999</v>
      </c>
      <c r="H365">
        <f>COUNTIF(orders[BookTitle],F365)</f>
        <v>4</v>
      </c>
    </row>
    <row r="366" spans="6:8" x14ac:dyDescent="0.3">
      <c r="F366" t="str">
        <v>Five PM glass</v>
      </c>
      <c r="G366" s="24">
        <f>SUMIF(orders[BookTitle],F366,orders[TotalSales])</f>
        <v>413.38</v>
      </c>
      <c r="H366">
        <f>COUNTIF(orders[BookTitle],F366)</f>
        <v>3</v>
      </c>
    </row>
    <row r="367" spans="6:8" x14ac:dyDescent="0.3">
      <c r="F367" t="str">
        <v>Fly ground measure</v>
      </c>
      <c r="G367" s="24">
        <f>SUMIF(orders[BookTitle],F367,orders[TotalSales])</f>
        <v>102.44</v>
      </c>
      <c r="H367">
        <f>COUNTIF(orders[BookTitle],F367)</f>
        <v>3</v>
      </c>
    </row>
    <row r="368" spans="6:8" x14ac:dyDescent="0.3">
      <c r="F368" t="str">
        <v>Focus politics major</v>
      </c>
      <c r="G368" s="24">
        <f>SUMIF(orders[BookTitle],F368,orders[TotalSales])</f>
        <v>369.77</v>
      </c>
      <c r="H368">
        <f>COUNTIF(orders[BookTitle],F368)</f>
        <v>3</v>
      </c>
    </row>
    <row r="369" spans="6:8" x14ac:dyDescent="0.3">
      <c r="F369" t="str">
        <v>Foot American</v>
      </c>
      <c r="G369" s="24">
        <f>SUMIF(orders[BookTitle],F369,orders[TotalSales])</f>
        <v>358.78</v>
      </c>
      <c r="H369">
        <f>COUNTIF(orders[BookTitle],F369)</f>
        <v>2</v>
      </c>
    </row>
    <row r="370" spans="6:8" x14ac:dyDescent="0.3">
      <c r="F370" t="str">
        <v>Foot blood member</v>
      </c>
      <c r="G370" s="24">
        <f>SUMIF(orders[BookTitle],F370,orders[TotalSales])</f>
        <v>172.4</v>
      </c>
      <c r="H370">
        <f>COUNTIF(orders[BookTitle],F370)</f>
        <v>2</v>
      </c>
    </row>
    <row r="371" spans="6:8" x14ac:dyDescent="0.3">
      <c r="F371" t="str">
        <v>For art modern</v>
      </c>
      <c r="G371" s="24">
        <f>SUMIF(orders[BookTitle],F371,orders[TotalSales])</f>
        <v>103.94</v>
      </c>
      <c r="H371">
        <f>COUNTIF(orders[BookTitle],F371)</f>
        <v>2</v>
      </c>
    </row>
    <row r="372" spans="6:8" x14ac:dyDescent="0.3">
      <c r="F372" t="str">
        <v>For tonight allow</v>
      </c>
      <c r="G372" s="24">
        <f>SUMIF(orders[BookTitle],F372,orders[TotalSales])</f>
        <v>241.65</v>
      </c>
      <c r="H372">
        <f>COUNTIF(orders[BookTitle],F372)</f>
        <v>2</v>
      </c>
    </row>
    <row r="373" spans="6:8" x14ac:dyDescent="0.3">
      <c r="F373" t="str">
        <v>Force may</v>
      </c>
      <c r="G373" s="24">
        <f>SUMIF(orders[BookTitle],F373,orders[TotalSales])</f>
        <v>42.52</v>
      </c>
      <c r="H373">
        <f>COUNTIF(orders[BookTitle],F373)</f>
        <v>1</v>
      </c>
    </row>
    <row r="374" spans="6:8" x14ac:dyDescent="0.3">
      <c r="F374" t="str">
        <v>Force road</v>
      </c>
      <c r="G374" s="24">
        <f>SUMIF(orders[BookTitle],F374,orders[TotalSales])</f>
        <v>28.76</v>
      </c>
      <c r="H374">
        <f>COUNTIF(orders[BookTitle],F374)</f>
        <v>1</v>
      </c>
    </row>
    <row r="375" spans="6:8" x14ac:dyDescent="0.3">
      <c r="F375" t="str">
        <v>Foreign consumer arrive</v>
      </c>
      <c r="G375" s="24">
        <f>SUMIF(orders[BookTitle],F375,orders[TotalSales])</f>
        <v>187.4</v>
      </c>
      <c r="H375">
        <f>COUNTIF(orders[BookTitle],F375)</f>
        <v>1</v>
      </c>
    </row>
    <row r="376" spans="6:8" x14ac:dyDescent="0.3">
      <c r="F376" t="str">
        <v>Forget scene</v>
      </c>
      <c r="G376" s="24">
        <f>SUMIF(orders[BookTitle],F376,orders[TotalSales])</f>
        <v>9.43</v>
      </c>
      <c r="H376">
        <f>COUNTIF(orders[BookTitle],F376)</f>
        <v>1</v>
      </c>
    </row>
    <row r="377" spans="6:8" x14ac:dyDescent="0.3">
      <c r="F377" t="str">
        <v>Forward</v>
      </c>
      <c r="G377" s="24">
        <f>SUMIF(orders[BookTitle],F377,orders[TotalSales])</f>
        <v>136.19999999999999</v>
      </c>
      <c r="H377">
        <f>COUNTIF(orders[BookTitle],F377)</f>
        <v>3</v>
      </c>
    </row>
    <row r="378" spans="6:8" x14ac:dyDescent="0.3">
      <c r="F378" t="str">
        <v>Forward city direction</v>
      </c>
      <c r="G378" s="24">
        <f>SUMIF(orders[BookTitle],F378,orders[TotalSales])</f>
        <v>499.97</v>
      </c>
      <c r="H378">
        <f>COUNTIF(orders[BookTitle],F378)</f>
        <v>3</v>
      </c>
    </row>
    <row r="379" spans="6:8" x14ac:dyDescent="0.3">
      <c r="F379" t="str">
        <v>Forward trial</v>
      </c>
      <c r="G379" s="24">
        <f>SUMIF(orders[BookTitle],F379,orders[TotalSales])</f>
        <v>193.66000000000003</v>
      </c>
      <c r="H379">
        <f>COUNTIF(orders[BookTitle],F379)</f>
        <v>4</v>
      </c>
    </row>
    <row r="380" spans="6:8" x14ac:dyDescent="0.3">
      <c r="F380" t="str">
        <v>Four leg</v>
      </c>
      <c r="G380" s="24">
        <f>SUMIF(orders[BookTitle],F380,orders[TotalSales])</f>
        <v>210.68</v>
      </c>
      <c r="H380">
        <f>COUNTIF(orders[BookTitle],F380)</f>
        <v>2</v>
      </c>
    </row>
    <row r="381" spans="6:8" x14ac:dyDescent="0.3">
      <c r="F381" t="str">
        <v>Four set</v>
      </c>
      <c r="G381" s="24">
        <f>SUMIF(orders[BookTitle],F381,orders[TotalSales])</f>
        <v>276.20999999999998</v>
      </c>
      <c r="H381">
        <f>COUNTIF(orders[BookTitle],F381)</f>
        <v>2</v>
      </c>
    </row>
    <row r="382" spans="6:8" x14ac:dyDescent="0.3">
      <c r="F382" t="str">
        <v>Free</v>
      </c>
      <c r="G382" s="24">
        <f>SUMIF(orders[BookTitle],F382,orders[TotalSales])</f>
        <v>346.59</v>
      </c>
      <c r="H382">
        <f>COUNTIF(orders[BookTitle],F382)</f>
        <v>2</v>
      </c>
    </row>
    <row r="383" spans="6:8" x14ac:dyDescent="0.3">
      <c r="F383" t="str">
        <v>Free assume position</v>
      </c>
      <c r="G383" s="24">
        <f>SUMIF(orders[BookTitle],F383,orders[TotalSales])</f>
        <v>107.65</v>
      </c>
      <c r="H383">
        <f>COUNTIF(orders[BookTitle],F383)</f>
        <v>2</v>
      </c>
    </row>
    <row r="384" spans="6:8" x14ac:dyDescent="0.3">
      <c r="F384" t="str">
        <v>Free when recently</v>
      </c>
      <c r="G384" s="24">
        <f>SUMIF(orders[BookTitle],F384,orders[TotalSales])</f>
        <v>120.3</v>
      </c>
      <c r="H384">
        <f>COUNTIF(orders[BookTitle],F384)</f>
        <v>3</v>
      </c>
    </row>
    <row r="385" spans="6:8" x14ac:dyDescent="0.3">
      <c r="F385" t="str">
        <v>Friend clearly</v>
      </c>
      <c r="G385" s="24">
        <f>SUMIF(orders[BookTitle],F385,orders[TotalSales])</f>
        <v>376.03999999999996</v>
      </c>
      <c r="H385">
        <f>COUNTIF(orders[BookTitle],F385)</f>
        <v>2</v>
      </c>
    </row>
    <row r="386" spans="6:8" x14ac:dyDescent="0.3">
      <c r="F386" t="str">
        <v>Friend pass</v>
      </c>
      <c r="G386" s="24">
        <f>SUMIF(orders[BookTitle],F386,orders[TotalSales])</f>
        <v>32.82</v>
      </c>
      <c r="H386">
        <f>COUNTIF(orders[BookTitle],F386)</f>
        <v>1</v>
      </c>
    </row>
    <row r="387" spans="6:8" x14ac:dyDescent="0.3">
      <c r="F387" t="str">
        <v>Friend reveal no</v>
      </c>
      <c r="G387" s="24">
        <f>SUMIF(orders[BookTitle],F387,orders[TotalSales])</f>
        <v>113.72999999999999</v>
      </c>
      <c r="H387">
        <f>COUNTIF(orders[BookTitle],F387)</f>
        <v>4</v>
      </c>
    </row>
    <row r="388" spans="6:8" x14ac:dyDescent="0.3">
      <c r="F388" t="str">
        <v>Friend style agent</v>
      </c>
      <c r="G388" s="24">
        <f>SUMIF(orders[BookTitle],F388,orders[TotalSales])</f>
        <v>69.459999999999994</v>
      </c>
      <c r="H388">
        <f>COUNTIF(orders[BookTitle],F388)</f>
        <v>2</v>
      </c>
    </row>
    <row r="389" spans="6:8" x14ac:dyDescent="0.3">
      <c r="F389" t="str">
        <v>From house push stuff</v>
      </c>
      <c r="G389" s="24">
        <f>SUMIF(orders[BookTitle],F389,orders[TotalSales])</f>
        <v>121.47</v>
      </c>
      <c r="H389">
        <f>COUNTIF(orders[BookTitle],F389)</f>
        <v>2</v>
      </c>
    </row>
    <row r="390" spans="6:8" x14ac:dyDescent="0.3">
      <c r="F390" t="str">
        <v>From son account little</v>
      </c>
      <c r="G390" s="24">
        <f>SUMIF(orders[BookTitle],F390,orders[TotalSales])</f>
        <v>62.730000000000004</v>
      </c>
      <c r="H390">
        <f>COUNTIF(orders[BookTitle],F390)</f>
        <v>2</v>
      </c>
    </row>
    <row r="391" spans="6:8" x14ac:dyDescent="0.3">
      <c r="F391" t="str">
        <v>Front action</v>
      </c>
      <c r="G391" s="24">
        <f>SUMIF(orders[BookTitle],F391,orders[TotalSales])</f>
        <v>174.76</v>
      </c>
      <c r="H391">
        <f>COUNTIF(orders[BookTitle],F391)</f>
        <v>2</v>
      </c>
    </row>
    <row r="392" spans="6:8" x14ac:dyDescent="0.3">
      <c r="F392" t="str">
        <v>Full after wear</v>
      </c>
      <c r="G392" s="24">
        <f>SUMIF(orders[BookTitle],F392,orders[TotalSales])</f>
        <v>280.24</v>
      </c>
      <c r="H392">
        <f>COUNTIF(orders[BookTitle],F392)</f>
        <v>3</v>
      </c>
    </row>
    <row r="393" spans="6:8" x14ac:dyDescent="0.3">
      <c r="F393" t="str">
        <v>Fund</v>
      </c>
      <c r="G393" s="24">
        <f>SUMIF(orders[BookTitle],F393,orders[TotalSales])</f>
        <v>259.76</v>
      </c>
      <c r="H393">
        <f>COUNTIF(orders[BookTitle],F393)</f>
        <v>2</v>
      </c>
    </row>
    <row r="394" spans="6:8" x14ac:dyDescent="0.3">
      <c r="F394" t="str">
        <v>Future look</v>
      </c>
      <c r="G394" s="24">
        <f>SUMIF(orders[BookTitle],F394,orders[TotalSales])</f>
        <v>118.24000000000001</v>
      </c>
      <c r="H394">
        <f>COUNTIF(orders[BookTitle],F394)</f>
        <v>3</v>
      </c>
    </row>
    <row r="395" spans="6:8" x14ac:dyDescent="0.3">
      <c r="F395" t="str">
        <v>Future treatment last</v>
      </c>
      <c r="G395" s="24">
        <f>SUMIF(orders[BookTitle],F395,orders[TotalSales])</f>
        <v>191.23</v>
      </c>
      <c r="H395">
        <f>COUNTIF(orders[BookTitle],F395)</f>
        <v>3</v>
      </c>
    </row>
    <row r="396" spans="6:8" x14ac:dyDescent="0.3">
      <c r="F396" t="str">
        <v>Game side</v>
      </c>
      <c r="G396" s="24">
        <f>SUMIF(orders[BookTitle],F396,orders[TotalSales])</f>
        <v>127.47999999999999</v>
      </c>
      <c r="H396">
        <f>COUNTIF(orders[BookTitle],F396)</f>
        <v>3</v>
      </c>
    </row>
    <row r="397" spans="6:8" x14ac:dyDescent="0.3">
      <c r="F397" t="str">
        <v>Garden company</v>
      </c>
      <c r="G397" s="24">
        <f>SUMIF(orders[BookTitle],F397,orders[TotalSales])</f>
        <v>170.2</v>
      </c>
      <c r="H397">
        <f>COUNTIF(orders[BookTitle],F397)</f>
        <v>3</v>
      </c>
    </row>
    <row r="398" spans="6:8" x14ac:dyDescent="0.3">
      <c r="F398" t="str">
        <v>Generation behind</v>
      </c>
      <c r="G398" s="24">
        <f>SUMIF(orders[BookTitle],F398,orders[TotalSales])</f>
        <v>505.13</v>
      </c>
      <c r="H398">
        <f>COUNTIF(orders[BookTitle],F398)</f>
        <v>3</v>
      </c>
    </row>
    <row r="399" spans="6:8" x14ac:dyDescent="0.3">
      <c r="F399" t="str">
        <v>Girl happy quickly</v>
      </c>
      <c r="G399" s="24">
        <f>SUMIF(orders[BookTitle],F399,orders[TotalSales])</f>
        <v>611.14</v>
      </c>
      <c r="H399">
        <f>COUNTIF(orders[BookTitle],F399)</f>
        <v>4</v>
      </c>
    </row>
    <row r="400" spans="6:8" x14ac:dyDescent="0.3">
      <c r="F400" t="str">
        <v>Girl kind</v>
      </c>
      <c r="G400" s="24">
        <f>SUMIF(orders[BookTitle],F400,orders[TotalSales])</f>
        <v>222.87</v>
      </c>
      <c r="H400">
        <f>COUNTIF(orders[BookTitle],F400)</f>
        <v>3</v>
      </c>
    </row>
    <row r="401" spans="6:8" x14ac:dyDescent="0.3">
      <c r="F401" t="str">
        <v>Girl last say</v>
      </c>
      <c r="G401" s="24">
        <f>SUMIF(orders[BookTitle],F401,orders[TotalSales])</f>
        <v>30.68</v>
      </c>
      <c r="H401">
        <f>COUNTIF(orders[BookTitle],F401)</f>
        <v>2</v>
      </c>
    </row>
    <row r="402" spans="6:8" x14ac:dyDescent="0.3">
      <c r="F402" t="str">
        <v>Girl ready</v>
      </c>
      <c r="G402" s="24">
        <f>SUMIF(orders[BookTitle],F402,orders[TotalSales])</f>
        <v>419.38</v>
      </c>
      <c r="H402">
        <f>COUNTIF(orders[BookTitle],F402)</f>
        <v>4</v>
      </c>
    </row>
    <row r="403" spans="6:8" x14ac:dyDescent="0.3">
      <c r="F403" t="str">
        <v>Glass trip though</v>
      </c>
      <c r="G403" s="24">
        <f>SUMIF(orders[BookTitle],F403,orders[TotalSales])</f>
        <v>552.4</v>
      </c>
      <c r="H403">
        <f>COUNTIF(orders[BookTitle],F403)</f>
        <v>3</v>
      </c>
    </row>
    <row r="404" spans="6:8" x14ac:dyDescent="0.3">
      <c r="F404" t="str">
        <v>Go society interest</v>
      </c>
      <c r="G404" s="24">
        <f>SUMIF(orders[BookTitle],F404,orders[TotalSales])</f>
        <v>148.18</v>
      </c>
      <c r="H404">
        <f>COUNTIF(orders[BookTitle],F404)</f>
        <v>3</v>
      </c>
    </row>
    <row r="405" spans="6:8" x14ac:dyDescent="0.3">
      <c r="F405" t="str">
        <v>Goal bit alone wife</v>
      </c>
      <c r="G405" s="24">
        <f>SUMIF(orders[BookTitle],F405,orders[TotalSales])</f>
        <v>74.760000000000005</v>
      </c>
      <c r="H405">
        <f>COUNTIF(orders[BookTitle],F405)</f>
        <v>3</v>
      </c>
    </row>
    <row r="406" spans="6:8" x14ac:dyDescent="0.3">
      <c r="F406" t="str">
        <v>Goal child development</v>
      </c>
      <c r="G406" s="24">
        <f>SUMIF(orders[BookTitle],F406,orders[TotalSales])</f>
        <v>189.25</v>
      </c>
      <c r="H406">
        <f>COUNTIF(orders[BookTitle],F406)</f>
        <v>2</v>
      </c>
    </row>
    <row r="407" spans="6:8" x14ac:dyDescent="0.3">
      <c r="F407" t="str">
        <v>Goal eat discussion</v>
      </c>
      <c r="G407" s="24">
        <f>SUMIF(orders[BookTitle],F407,orders[TotalSales])</f>
        <v>191.88</v>
      </c>
      <c r="H407">
        <f>COUNTIF(orders[BookTitle],F407)</f>
        <v>2</v>
      </c>
    </row>
    <row r="408" spans="6:8" x14ac:dyDescent="0.3">
      <c r="F408" t="str">
        <v>Goal girl culture</v>
      </c>
      <c r="G408" s="24">
        <f>SUMIF(orders[BookTitle],F408,orders[TotalSales])</f>
        <v>74.12</v>
      </c>
      <c r="H408">
        <f>COUNTIF(orders[BookTitle],F408)</f>
        <v>4</v>
      </c>
    </row>
    <row r="409" spans="6:8" x14ac:dyDescent="0.3">
      <c r="F409" t="str">
        <v>Goal thank</v>
      </c>
      <c r="G409" s="24">
        <f>SUMIF(orders[BookTitle],F409,orders[TotalSales])</f>
        <v>183.56</v>
      </c>
      <c r="H409">
        <f>COUNTIF(orders[BookTitle],F409)</f>
        <v>1</v>
      </c>
    </row>
    <row r="410" spans="6:8" x14ac:dyDescent="0.3">
      <c r="F410" t="str">
        <v>Good simply</v>
      </c>
      <c r="G410" s="24">
        <f>SUMIF(orders[BookTitle],F410,orders[TotalSales])</f>
        <v>84.06</v>
      </c>
      <c r="H410">
        <f>COUNTIF(orders[BookTitle],F410)</f>
        <v>1</v>
      </c>
    </row>
    <row r="411" spans="6:8" x14ac:dyDescent="0.3">
      <c r="F411" t="str">
        <v>Government decade citizen avoid</v>
      </c>
      <c r="G411" s="24">
        <f>SUMIF(orders[BookTitle],F411,orders[TotalSales])</f>
        <v>91.58</v>
      </c>
      <c r="H411">
        <f>COUNTIF(orders[BookTitle],F411)</f>
        <v>1</v>
      </c>
    </row>
    <row r="412" spans="6:8" x14ac:dyDescent="0.3">
      <c r="F412" t="str">
        <v>Government far</v>
      </c>
      <c r="G412" s="24">
        <f>SUMIF(orders[BookTitle],F412,orders[TotalSales])</f>
        <v>204.70999999999998</v>
      </c>
      <c r="H412">
        <f>COUNTIF(orders[BookTitle],F412)</f>
        <v>3</v>
      </c>
    </row>
    <row r="413" spans="6:8" x14ac:dyDescent="0.3">
      <c r="F413" t="str">
        <v>Great couple enjoy</v>
      </c>
      <c r="G413" s="24">
        <f>SUMIF(orders[BookTitle],F413,orders[TotalSales])</f>
        <v>20.350000000000001</v>
      </c>
      <c r="H413">
        <f>COUNTIF(orders[BookTitle],F413)</f>
        <v>2</v>
      </c>
    </row>
    <row r="414" spans="6:8" x14ac:dyDescent="0.3">
      <c r="F414" t="str">
        <v>Great firm</v>
      </c>
      <c r="G414" s="24">
        <f>SUMIF(orders[BookTitle],F414,orders[TotalSales])</f>
        <v>224.49</v>
      </c>
      <c r="H414">
        <f>COUNTIF(orders[BookTitle],F414)</f>
        <v>2</v>
      </c>
    </row>
    <row r="415" spans="6:8" x14ac:dyDescent="0.3">
      <c r="F415" t="str">
        <v>Great forward</v>
      </c>
      <c r="G415" s="24">
        <f>SUMIF(orders[BookTitle],F415,orders[TotalSales])</f>
        <v>150.94</v>
      </c>
      <c r="H415">
        <f>COUNTIF(orders[BookTitle],F415)</f>
        <v>2</v>
      </c>
    </row>
    <row r="416" spans="6:8" x14ac:dyDescent="0.3">
      <c r="F416" t="str">
        <v>Great rise</v>
      </c>
      <c r="G416" s="24">
        <f>SUMIF(orders[BookTitle],F416,orders[TotalSales])</f>
        <v>688.20999999999992</v>
      </c>
      <c r="H416">
        <f>COUNTIF(orders[BookTitle],F416)</f>
        <v>5</v>
      </c>
    </row>
    <row r="417" spans="6:8" x14ac:dyDescent="0.3">
      <c r="F417" t="str">
        <v>Green level</v>
      </c>
      <c r="G417" s="24">
        <f>SUMIF(orders[BookTitle],F417,orders[TotalSales])</f>
        <v>188.03000000000003</v>
      </c>
      <c r="H417">
        <f>COUNTIF(orders[BookTitle],F417)</f>
        <v>3</v>
      </c>
    </row>
    <row r="418" spans="6:8" x14ac:dyDescent="0.3">
      <c r="F418" t="str">
        <v>Green treat speech</v>
      </c>
      <c r="G418" s="24">
        <f>SUMIF(orders[BookTitle],F418,orders[TotalSales])</f>
        <v>395.74</v>
      </c>
      <c r="H418">
        <f>COUNTIF(orders[BookTitle],F418)</f>
        <v>4</v>
      </c>
    </row>
    <row r="419" spans="6:8" x14ac:dyDescent="0.3">
      <c r="F419" t="str">
        <v>Green while early</v>
      </c>
      <c r="G419" s="24">
        <f>SUMIF(orders[BookTitle],F419,orders[TotalSales])</f>
        <v>143.19999999999999</v>
      </c>
      <c r="H419">
        <f>COUNTIF(orders[BookTitle],F419)</f>
        <v>2</v>
      </c>
    </row>
    <row r="420" spans="6:8" x14ac:dyDescent="0.3">
      <c r="F420" t="str">
        <v>Group imagine PM</v>
      </c>
      <c r="G420" s="24">
        <f>SUMIF(orders[BookTitle],F420,orders[TotalSales])</f>
        <v>19.18</v>
      </c>
      <c r="H420">
        <f>COUNTIF(orders[BookTitle],F420)</f>
        <v>1</v>
      </c>
    </row>
    <row r="421" spans="6:8" x14ac:dyDescent="0.3">
      <c r="F421" t="str">
        <v>Grow magazine</v>
      </c>
      <c r="G421" s="24">
        <f>SUMIF(orders[BookTitle],F421,orders[TotalSales])</f>
        <v>429.72</v>
      </c>
      <c r="H421">
        <f>COUNTIF(orders[BookTitle],F421)</f>
        <v>2</v>
      </c>
    </row>
    <row r="422" spans="6:8" x14ac:dyDescent="0.3">
      <c r="F422" t="str">
        <v>Guess growth</v>
      </c>
      <c r="G422" s="24">
        <f>SUMIF(orders[BookTitle],F422,orders[TotalSales])</f>
        <v>203.36</v>
      </c>
      <c r="H422">
        <f>COUNTIF(orders[BookTitle],F422)</f>
        <v>2</v>
      </c>
    </row>
    <row r="423" spans="6:8" x14ac:dyDescent="0.3">
      <c r="F423" t="str">
        <v>Gun area</v>
      </c>
      <c r="G423" s="24">
        <f>SUMIF(orders[BookTitle],F423,orders[TotalSales])</f>
        <v>309.98</v>
      </c>
      <c r="H423">
        <f>COUNTIF(orders[BookTitle],F423)</f>
        <v>3</v>
      </c>
    </row>
    <row r="424" spans="6:8" x14ac:dyDescent="0.3">
      <c r="F424" t="str">
        <v>Gun mother paper</v>
      </c>
      <c r="G424" s="24">
        <f>SUMIF(orders[BookTitle],F424,orders[TotalSales])</f>
        <v>75.84</v>
      </c>
      <c r="H424">
        <f>COUNTIF(orders[BookTitle],F424)</f>
        <v>1</v>
      </c>
    </row>
    <row r="425" spans="6:8" x14ac:dyDescent="0.3">
      <c r="F425" t="str">
        <v>Gun watch culture identify</v>
      </c>
      <c r="G425" s="24">
        <f>SUMIF(orders[BookTitle],F425,orders[TotalSales])</f>
        <v>43.85</v>
      </c>
      <c r="H425">
        <f>COUNTIF(orders[BookTitle],F425)</f>
        <v>1</v>
      </c>
    </row>
    <row r="426" spans="6:8" x14ac:dyDescent="0.3">
      <c r="F426" t="str">
        <v>Half bad the</v>
      </c>
      <c r="G426" s="24">
        <f>SUMIF(orders[BookTitle],F426,orders[TotalSales])</f>
        <v>389.27</v>
      </c>
      <c r="H426">
        <f>COUNTIF(orders[BookTitle],F426)</f>
        <v>3</v>
      </c>
    </row>
    <row r="427" spans="6:8" x14ac:dyDescent="0.3">
      <c r="F427" t="str">
        <v>Half energy smile</v>
      </c>
      <c r="G427" s="24">
        <f>SUMIF(orders[BookTitle],F427,orders[TotalSales])</f>
        <v>64.990000000000009</v>
      </c>
      <c r="H427">
        <f>COUNTIF(orders[BookTitle],F427)</f>
        <v>3</v>
      </c>
    </row>
    <row r="428" spans="6:8" x14ac:dyDescent="0.3">
      <c r="F428" t="str">
        <v>Half three board</v>
      </c>
      <c r="G428" s="24">
        <f>SUMIF(orders[BookTitle],F428,orders[TotalSales])</f>
        <v>325.16000000000003</v>
      </c>
      <c r="H428">
        <f>COUNTIF(orders[BookTitle],F428)</f>
        <v>3</v>
      </c>
    </row>
    <row r="429" spans="6:8" x14ac:dyDescent="0.3">
      <c r="F429" t="str">
        <v>Happen network represent</v>
      </c>
      <c r="G429" s="24">
        <f>SUMIF(orders[BookTitle],F429,orders[TotalSales])</f>
        <v>100.36</v>
      </c>
      <c r="H429">
        <f>COUNTIF(orders[BookTitle],F429)</f>
        <v>1</v>
      </c>
    </row>
    <row r="430" spans="6:8" x14ac:dyDescent="0.3">
      <c r="F430" t="str">
        <v>Happy</v>
      </c>
      <c r="G430" s="24">
        <f>SUMIF(orders[BookTitle],F430,orders[TotalSales])</f>
        <v>107.6</v>
      </c>
      <c r="H430">
        <f>COUNTIF(orders[BookTitle],F430)</f>
        <v>1</v>
      </c>
    </row>
    <row r="431" spans="6:8" x14ac:dyDescent="0.3">
      <c r="F431" t="str">
        <v>Happy behavior white</v>
      </c>
      <c r="G431" s="24">
        <f>SUMIF(orders[BookTitle],F431,orders[TotalSales])</f>
        <v>128.35</v>
      </c>
      <c r="H431">
        <f>COUNTIF(orders[BookTitle],F431)</f>
        <v>2</v>
      </c>
    </row>
    <row r="432" spans="6:8" x14ac:dyDescent="0.3">
      <c r="F432" t="str">
        <v>He almost health light</v>
      </c>
      <c r="G432" s="24">
        <f>SUMIF(orders[BookTitle],F432,orders[TotalSales])</f>
        <v>123.42</v>
      </c>
      <c r="H432">
        <f>COUNTIF(orders[BookTitle],F432)</f>
        <v>3</v>
      </c>
    </row>
    <row r="433" spans="6:8" x14ac:dyDescent="0.3">
      <c r="F433" t="str">
        <v>He kid budget</v>
      </c>
      <c r="G433" s="24">
        <f>SUMIF(orders[BookTitle],F433,orders[TotalSales])</f>
        <v>94.56</v>
      </c>
      <c r="H433">
        <f>COUNTIF(orders[BookTitle],F433)</f>
        <v>4</v>
      </c>
    </row>
    <row r="434" spans="6:8" x14ac:dyDescent="0.3">
      <c r="F434" t="str">
        <v>Head total sell program</v>
      </c>
      <c r="G434" s="24">
        <f>SUMIF(orders[BookTitle],F434,orders[TotalSales])</f>
        <v>452.04999999999995</v>
      </c>
      <c r="H434">
        <f>COUNTIF(orders[BookTitle],F434)</f>
        <v>4</v>
      </c>
    </row>
    <row r="435" spans="6:8" x14ac:dyDescent="0.3">
      <c r="F435" t="str">
        <v>Health recognize</v>
      </c>
      <c r="G435" s="24">
        <f>SUMIF(orders[BookTitle],F435,orders[TotalSales])</f>
        <v>40.200000000000003</v>
      </c>
      <c r="H435">
        <f>COUNTIF(orders[BookTitle],F435)</f>
        <v>1</v>
      </c>
    </row>
    <row r="436" spans="6:8" x14ac:dyDescent="0.3">
      <c r="F436" t="str">
        <v>Health sell</v>
      </c>
      <c r="G436" s="24">
        <f>SUMIF(orders[BookTitle],F436,orders[TotalSales])</f>
        <v>206.46</v>
      </c>
      <c r="H436">
        <f>COUNTIF(orders[BookTitle],F436)</f>
        <v>2</v>
      </c>
    </row>
    <row r="437" spans="6:8" x14ac:dyDescent="0.3">
      <c r="F437" t="str">
        <v>Hear black writer</v>
      </c>
      <c r="G437" s="24">
        <f>SUMIF(orders[BookTitle],F437,orders[TotalSales])</f>
        <v>166.60000000000002</v>
      </c>
      <c r="H437">
        <f>COUNTIF(orders[BookTitle],F437)</f>
        <v>5</v>
      </c>
    </row>
    <row r="438" spans="6:8" x14ac:dyDescent="0.3">
      <c r="F438" t="str">
        <v>Hear camera</v>
      </c>
      <c r="G438" s="24">
        <f>SUMIF(orders[BookTitle],F438,orders[TotalSales])</f>
        <v>137.82</v>
      </c>
      <c r="H438">
        <f>COUNTIF(orders[BookTitle],F438)</f>
        <v>1</v>
      </c>
    </row>
    <row r="439" spans="6:8" x14ac:dyDescent="0.3">
      <c r="F439" t="str">
        <v>Hear its</v>
      </c>
      <c r="G439" s="24">
        <f>SUMIF(orders[BookTitle],F439,orders[TotalSales])</f>
        <v>302.61</v>
      </c>
      <c r="H439">
        <f>COUNTIF(orders[BookTitle],F439)</f>
        <v>2</v>
      </c>
    </row>
    <row r="440" spans="6:8" x14ac:dyDescent="0.3">
      <c r="F440" t="str">
        <v>Heart issue top</v>
      </c>
      <c r="G440" s="24">
        <f>SUMIF(orders[BookTitle],F440,orders[TotalSales])</f>
        <v>239.43</v>
      </c>
      <c r="H440">
        <f>COUNTIF(orders[BookTitle],F440)</f>
        <v>5</v>
      </c>
    </row>
    <row r="441" spans="6:8" x14ac:dyDescent="0.3">
      <c r="F441" t="str">
        <v>Heart score beautiful</v>
      </c>
      <c r="G441" s="24">
        <f>SUMIF(orders[BookTitle],F441,orders[TotalSales])</f>
        <v>184.56000000000003</v>
      </c>
      <c r="H441">
        <f>COUNTIF(orders[BookTitle],F441)</f>
        <v>4</v>
      </c>
    </row>
    <row r="442" spans="6:8" x14ac:dyDescent="0.3">
      <c r="F442" t="str">
        <v>Heavy issue</v>
      </c>
      <c r="G442" s="24">
        <f>SUMIF(orders[BookTitle],F442,orders[TotalSales])</f>
        <v>92.639999999999986</v>
      </c>
      <c r="H442">
        <f>COUNTIF(orders[BookTitle],F442)</f>
        <v>2</v>
      </c>
    </row>
    <row r="443" spans="6:8" x14ac:dyDescent="0.3">
      <c r="F443" t="str">
        <v>Help cause</v>
      </c>
      <c r="G443" s="24">
        <f>SUMIF(orders[BookTitle],F443,orders[TotalSales])</f>
        <v>349.36</v>
      </c>
      <c r="H443">
        <f>COUNTIF(orders[BookTitle],F443)</f>
        <v>3</v>
      </c>
    </row>
    <row r="444" spans="6:8" x14ac:dyDescent="0.3">
      <c r="F444" t="str">
        <v>Help executive arrive</v>
      </c>
      <c r="G444" s="24">
        <f>SUMIF(orders[BookTitle],F444,orders[TotalSales])</f>
        <v>65.75</v>
      </c>
      <c r="H444">
        <f>COUNTIF(orders[BookTitle],F444)</f>
        <v>3</v>
      </c>
    </row>
    <row r="445" spans="6:8" x14ac:dyDescent="0.3">
      <c r="F445" t="str">
        <v>Her structure</v>
      </c>
      <c r="G445" s="24">
        <f>SUMIF(orders[BookTitle],F445,orders[TotalSales])</f>
        <v>368.49</v>
      </c>
      <c r="H445">
        <f>COUNTIF(orders[BookTitle],F445)</f>
        <v>2</v>
      </c>
    </row>
    <row r="446" spans="6:8" x14ac:dyDescent="0.3">
      <c r="F446" t="str">
        <v>Here level</v>
      </c>
      <c r="G446" s="24">
        <f>SUMIF(orders[BookTitle],F446,orders[TotalSales])</f>
        <v>161.36000000000001</v>
      </c>
      <c r="H446">
        <f>COUNTIF(orders[BookTitle],F446)</f>
        <v>3</v>
      </c>
    </row>
    <row r="447" spans="6:8" x14ac:dyDescent="0.3">
      <c r="F447" t="str">
        <v>Here positive necessary</v>
      </c>
      <c r="G447" s="24">
        <f>SUMIF(orders[BookTitle],F447,orders[TotalSales])</f>
        <v>39.690000000000005</v>
      </c>
      <c r="H447">
        <f>COUNTIF(orders[BookTitle],F447)</f>
        <v>2</v>
      </c>
    </row>
    <row r="448" spans="6:8" x14ac:dyDescent="0.3">
      <c r="F448" t="str">
        <v>Herself</v>
      </c>
      <c r="G448" s="24">
        <f>SUMIF(orders[BookTitle],F448,orders[TotalSales])</f>
        <v>307.83</v>
      </c>
      <c r="H448">
        <f>COUNTIF(orders[BookTitle],F448)</f>
        <v>2</v>
      </c>
    </row>
    <row r="449" spans="6:8" x14ac:dyDescent="0.3">
      <c r="F449" t="str">
        <v>Herself wrong deal brother</v>
      </c>
      <c r="G449" s="24">
        <f>SUMIF(orders[BookTitle],F449,orders[TotalSales])</f>
        <v>199.39999999999998</v>
      </c>
      <c r="H449">
        <f>COUNTIF(orders[BookTitle],F449)</f>
        <v>4</v>
      </c>
    </row>
    <row r="450" spans="6:8" x14ac:dyDescent="0.3">
      <c r="F450" t="str">
        <v>High</v>
      </c>
      <c r="G450" s="24">
        <f>SUMIF(orders[BookTitle],F450,orders[TotalSales])</f>
        <v>38.06</v>
      </c>
      <c r="H450">
        <f>COUNTIF(orders[BookTitle],F450)</f>
        <v>1</v>
      </c>
    </row>
    <row r="451" spans="6:8" x14ac:dyDescent="0.3">
      <c r="F451" t="str">
        <v>High alone without</v>
      </c>
      <c r="G451" s="24">
        <f>SUMIF(orders[BookTitle],F451,orders[TotalSales])</f>
        <v>92.65</v>
      </c>
      <c r="H451">
        <f>COUNTIF(orders[BookTitle],F451)</f>
        <v>2</v>
      </c>
    </row>
    <row r="452" spans="6:8" x14ac:dyDescent="0.3">
      <c r="F452" t="str">
        <v>Him truth seem</v>
      </c>
      <c r="G452" s="24">
        <f>SUMIF(orders[BookTitle],F452,orders[TotalSales])</f>
        <v>43.510000000000005</v>
      </c>
      <c r="H452">
        <f>COUNTIF(orders[BookTitle],F452)</f>
        <v>2</v>
      </c>
    </row>
    <row r="453" spans="6:8" x14ac:dyDescent="0.3">
      <c r="F453" t="str">
        <v>Himself pattern environment admit</v>
      </c>
      <c r="G453" s="24">
        <f>SUMIF(orders[BookTitle],F453,orders[TotalSales])</f>
        <v>166.95</v>
      </c>
      <c r="H453">
        <f>COUNTIF(orders[BookTitle],F453)</f>
        <v>3</v>
      </c>
    </row>
    <row r="454" spans="6:8" x14ac:dyDescent="0.3">
      <c r="F454" t="str">
        <v>Himself resource fall</v>
      </c>
      <c r="G454" s="24">
        <f>SUMIF(orders[BookTitle],F454,orders[TotalSales])</f>
        <v>134.08000000000001</v>
      </c>
      <c r="H454">
        <f>COUNTIF(orders[BookTitle],F454)</f>
        <v>3</v>
      </c>
    </row>
    <row r="455" spans="6:8" x14ac:dyDescent="0.3">
      <c r="F455" t="str">
        <v>His population factor</v>
      </c>
      <c r="G455" s="24">
        <f>SUMIF(orders[BookTitle],F455,orders[TotalSales])</f>
        <v>63.319999999999993</v>
      </c>
      <c r="H455">
        <f>COUNTIF(orders[BookTitle],F455)</f>
        <v>2</v>
      </c>
    </row>
    <row r="456" spans="6:8" x14ac:dyDescent="0.3">
      <c r="F456" t="str">
        <v>History daughter movement</v>
      </c>
      <c r="G456" s="24">
        <f>SUMIF(orders[BookTitle],F456,orders[TotalSales])</f>
        <v>31.8</v>
      </c>
      <c r="H456">
        <f>COUNTIF(orders[BookTitle],F456)</f>
        <v>1</v>
      </c>
    </row>
    <row r="457" spans="6:8" x14ac:dyDescent="0.3">
      <c r="F457" t="str">
        <v>Hit store</v>
      </c>
      <c r="G457" s="24">
        <f>SUMIF(orders[BookTitle],F457,orders[TotalSales])</f>
        <v>63.55</v>
      </c>
      <c r="H457">
        <f>COUNTIF(orders[BookTitle],F457)</f>
        <v>1</v>
      </c>
    </row>
    <row r="458" spans="6:8" x14ac:dyDescent="0.3">
      <c r="F458" t="str">
        <v>Home material the</v>
      </c>
      <c r="G458" s="24">
        <f>SUMIF(orders[BookTitle],F458,orders[TotalSales])</f>
        <v>58.84</v>
      </c>
      <c r="H458">
        <f>COUNTIF(orders[BookTitle],F458)</f>
        <v>2</v>
      </c>
    </row>
    <row r="459" spans="6:8" x14ac:dyDescent="0.3">
      <c r="F459" t="str">
        <v>Home part</v>
      </c>
      <c r="G459" s="24">
        <f>SUMIF(orders[BookTitle],F459,orders[TotalSales])</f>
        <v>35.97</v>
      </c>
      <c r="H459">
        <f>COUNTIF(orders[BookTitle],F459)</f>
        <v>2</v>
      </c>
    </row>
    <row r="460" spans="6:8" x14ac:dyDescent="0.3">
      <c r="F460" t="str">
        <v>Home study</v>
      </c>
      <c r="G460" s="24">
        <f>SUMIF(orders[BookTitle],F460,orders[TotalSales])</f>
        <v>120.31999999999998</v>
      </c>
      <c r="H460">
        <f>COUNTIF(orders[BookTitle],F460)</f>
        <v>5</v>
      </c>
    </row>
    <row r="461" spans="6:8" x14ac:dyDescent="0.3">
      <c r="F461" t="str">
        <v>Hope these</v>
      </c>
      <c r="G461" s="24">
        <f>SUMIF(orders[BookTitle],F461,orders[TotalSales])</f>
        <v>214.09</v>
      </c>
      <c r="H461">
        <f>COUNTIF(orders[BookTitle],F461)</f>
        <v>2</v>
      </c>
    </row>
    <row r="462" spans="6:8" x14ac:dyDescent="0.3">
      <c r="F462" t="str">
        <v>Hospital goal present</v>
      </c>
      <c r="G462" s="24">
        <f>SUMIF(orders[BookTitle],F462,orders[TotalSales])</f>
        <v>290.90999999999997</v>
      </c>
      <c r="H462">
        <f>COUNTIF(orders[BookTitle],F462)</f>
        <v>4</v>
      </c>
    </row>
    <row r="463" spans="6:8" x14ac:dyDescent="0.3">
      <c r="F463" t="str">
        <v>Hot meet list</v>
      </c>
      <c r="G463" s="24">
        <f>SUMIF(orders[BookTitle],F463,orders[TotalSales])</f>
        <v>101.99</v>
      </c>
      <c r="H463">
        <f>COUNTIF(orders[BookTitle],F463)</f>
        <v>3</v>
      </c>
    </row>
    <row r="464" spans="6:8" x14ac:dyDescent="0.3">
      <c r="F464" t="str">
        <v>Hot tree cost</v>
      </c>
      <c r="G464" s="24">
        <f>SUMIF(orders[BookTitle],F464,orders[TotalSales])</f>
        <v>44.43</v>
      </c>
      <c r="H464">
        <f>COUNTIF(orders[BookTitle],F464)</f>
        <v>1</v>
      </c>
    </row>
    <row r="465" spans="6:8" x14ac:dyDescent="0.3">
      <c r="F465" t="str">
        <v>Hotel imagine sign</v>
      </c>
      <c r="G465" s="24">
        <f>SUMIF(orders[BookTitle],F465,orders[TotalSales])</f>
        <v>387.06</v>
      </c>
      <c r="H465">
        <f>COUNTIF(orders[BookTitle],F465)</f>
        <v>2</v>
      </c>
    </row>
    <row r="466" spans="6:8" x14ac:dyDescent="0.3">
      <c r="F466" t="str">
        <v>Hour however</v>
      </c>
      <c r="G466" s="24">
        <f>SUMIF(orders[BookTitle],F466,orders[TotalSales])</f>
        <v>170.42000000000002</v>
      </c>
      <c r="H466">
        <f>COUNTIF(orders[BookTitle],F466)</f>
        <v>4</v>
      </c>
    </row>
    <row r="467" spans="6:8" x14ac:dyDescent="0.3">
      <c r="F467" t="str">
        <v>Hour indeed</v>
      </c>
      <c r="G467" s="24">
        <f>SUMIF(orders[BookTitle],F467,orders[TotalSales])</f>
        <v>75.28</v>
      </c>
      <c r="H467">
        <f>COUNTIF(orders[BookTitle],F467)</f>
        <v>2</v>
      </c>
    </row>
    <row r="468" spans="6:8" x14ac:dyDescent="0.3">
      <c r="F468" t="str">
        <v>House attention check</v>
      </c>
      <c r="G468" s="24">
        <f>SUMIF(orders[BookTitle],F468,orders[TotalSales])</f>
        <v>621.45000000000005</v>
      </c>
      <c r="H468">
        <f>COUNTIF(orders[BookTitle],F468)</f>
        <v>5</v>
      </c>
    </row>
    <row r="469" spans="6:8" x14ac:dyDescent="0.3">
      <c r="F469" t="str">
        <v>House chair occur</v>
      </c>
      <c r="G469" s="24">
        <f>SUMIF(orders[BookTitle],F469,orders[TotalSales])</f>
        <v>76.239999999999995</v>
      </c>
      <c r="H469">
        <f>COUNTIF(orders[BookTitle],F469)</f>
        <v>1</v>
      </c>
    </row>
    <row r="470" spans="6:8" x14ac:dyDescent="0.3">
      <c r="F470" t="str">
        <v>House food</v>
      </c>
      <c r="G470" s="24">
        <f>SUMIF(orders[BookTitle],F470,orders[TotalSales])</f>
        <v>257.34000000000003</v>
      </c>
      <c r="H470">
        <f>COUNTIF(orders[BookTitle],F470)</f>
        <v>2</v>
      </c>
    </row>
    <row r="471" spans="6:8" x14ac:dyDescent="0.3">
      <c r="F471" t="str">
        <v>House political</v>
      </c>
      <c r="G471" s="24">
        <f>SUMIF(orders[BookTitle],F471,orders[TotalSales])</f>
        <v>211.28</v>
      </c>
      <c r="H471">
        <f>COUNTIF(orders[BookTitle],F471)</f>
        <v>3</v>
      </c>
    </row>
    <row r="472" spans="6:8" x14ac:dyDescent="0.3">
      <c r="F472" t="str">
        <v>House significant forget war</v>
      </c>
      <c r="G472" s="24">
        <f>SUMIF(orders[BookTitle],F472,orders[TotalSales])</f>
        <v>217.4</v>
      </c>
      <c r="H472">
        <f>COUNTIF(orders[BookTitle],F472)</f>
        <v>2</v>
      </c>
    </row>
    <row r="473" spans="6:8" x14ac:dyDescent="0.3">
      <c r="F473" t="str">
        <v>How</v>
      </c>
      <c r="G473" s="24">
        <f>SUMIF(orders[BookTitle],F473,orders[TotalSales])</f>
        <v>186.8</v>
      </c>
      <c r="H473">
        <f>COUNTIF(orders[BookTitle],F473)</f>
        <v>2</v>
      </c>
    </row>
    <row r="474" spans="6:8" x14ac:dyDescent="0.3">
      <c r="F474" t="str">
        <v>However member let</v>
      </c>
      <c r="G474" s="24">
        <f>SUMIF(orders[BookTitle],F474,orders[TotalSales])</f>
        <v>60.129999999999995</v>
      </c>
      <c r="H474">
        <f>COUNTIF(orders[BookTitle],F474)</f>
        <v>2</v>
      </c>
    </row>
    <row r="475" spans="6:8" x14ac:dyDescent="0.3">
      <c r="F475" t="str">
        <v>Hundred owner baby</v>
      </c>
      <c r="G475" s="24">
        <f>SUMIF(orders[BookTitle],F475,orders[TotalSales])</f>
        <v>416.23</v>
      </c>
      <c r="H475">
        <f>COUNTIF(orders[BookTitle],F475)</f>
        <v>5</v>
      </c>
    </row>
    <row r="476" spans="6:8" x14ac:dyDescent="0.3">
      <c r="F476" t="str">
        <v>Hundred your</v>
      </c>
      <c r="G476" s="24">
        <f>SUMIF(orders[BookTitle],F476,orders[TotalSales])</f>
        <v>44.56</v>
      </c>
      <c r="H476">
        <f>COUNTIF(orders[BookTitle],F476)</f>
        <v>1</v>
      </c>
    </row>
    <row r="477" spans="6:8" x14ac:dyDescent="0.3">
      <c r="F477" t="str">
        <v>Husband throughout pattern</v>
      </c>
      <c r="G477" s="24">
        <f>SUMIF(orders[BookTitle],F477,orders[TotalSales])</f>
        <v>310.5</v>
      </c>
      <c r="H477">
        <f>COUNTIF(orders[BookTitle],F477)</f>
        <v>2</v>
      </c>
    </row>
    <row r="478" spans="6:8" x14ac:dyDescent="0.3">
      <c r="F478" t="str">
        <v>Idea direction</v>
      </c>
      <c r="G478" s="24">
        <f>SUMIF(orders[BookTitle],F478,orders[TotalSales])</f>
        <v>258.61</v>
      </c>
      <c r="H478">
        <f>COUNTIF(orders[BookTitle],F478)</f>
        <v>3</v>
      </c>
    </row>
    <row r="479" spans="6:8" x14ac:dyDescent="0.3">
      <c r="F479" t="str">
        <v>Idea each south</v>
      </c>
      <c r="G479" s="24">
        <f>SUMIF(orders[BookTitle],F479,orders[TotalSales])</f>
        <v>182.36</v>
      </c>
      <c r="H479">
        <f>COUNTIF(orders[BookTitle],F479)</f>
        <v>1</v>
      </c>
    </row>
    <row r="480" spans="6:8" x14ac:dyDescent="0.3">
      <c r="F480" t="str">
        <v>If</v>
      </c>
      <c r="G480" s="24">
        <f>SUMIF(orders[BookTitle],F480,orders[TotalSales])</f>
        <v>57.519999999999996</v>
      </c>
      <c r="H480">
        <f>COUNTIF(orders[BookTitle],F480)</f>
        <v>2</v>
      </c>
    </row>
    <row r="481" spans="6:8" x14ac:dyDescent="0.3">
      <c r="F481" t="str">
        <v>Image Mrs</v>
      </c>
      <c r="G481" s="24">
        <f>SUMIF(orders[BookTitle],F481,orders[TotalSales])</f>
        <v>99.289999999999992</v>
      </c>
      <c r="H481">
        <f>COUNTIF(orders[BookTitle],F481)</f>
        <v>2</v>
      </c>
    </row>
    <row r="482" spans="6:8" x14ac:dyDescent="0.3">
      <c r="F482" t="str">
        <v>Image opportunity</v>
      </c>
      <c r="G482" s="24">
        <f>SUMIF(orders[BookTitle],F482,orders[TotalSales])</f>
        <v>130.97</v>
      </c>
      <c r="H482">
        <f>COUNTIF(orders[BookTitle],F482)</f>
        <v>2</v>
      </c>
    </row>
    <row r="483" spans="6:8" x14ac:dyDescent="0.3">
      <c r="F483" t="str">
        <v>Image process machine</v>
      </c>
      <c r="G483" s="24">
        <f>SUMIF(orders[BookTitle],F483,orders[TotalSales])</f>
        <v>459.46000000000004</v>
      </c>
      <c r="H483">
        <f>COUNTIF(orders[BookTitle],F483)</f>
        <v>4</v>
      </c>
    </row>
    <row r="484" spans="6:8" x14ac:dyDescent="0.3">
      <c r="F484" t="str">
        <v>Image purpose notice</v>
      </c>
      <c r="G484" s="24">
        <f>SUMIF(orders[BookTitle],F484,orders[TotalSales])</f>
        <v>237.76999999999998</v>
      </c>
      <c r="H484">
        <f>COUNTIF(orders[BookTitle],F484)</f>
        <v>3</v>
      </c>
    </row>
    <row r="485" spans="6:8" x14ac:dyDescent="0.3">
      <c r="F485" t="str">
        <v>Impact could</v>
      </c>
      <c r="G485" s="24">
        <f>SUMIF(orders[BookTitle],F485,orders[TotalSales])</f>
        <v>131.1</v>
      </c>
      <c r="H485">
        <f>COUNTIF(orders[BookTitle],F485)</f>
        <v>2</v>
      </c>
    </row>
    <row r="486" spans="6:8" x14ac:dyDescent="0.3">
      <c r="F486" t="str">
        <v>Impact else born</v>
      </c>
      <c r="G486" s="24">
        <f>SUMIF(orders[BookTitle],F486,orders[TotalSales])</f>
        <v>272.62</v>
      </c>
      <c r="H486">
        <f>COUNTIF(orders[BookTitle],F486)</f>
        <v>2</v>
      </c>
    </row>
    <row r="487" spans="6:8" x14ac:dyDescent="0.3">
      <c r="F487" t="str">
        <v>Impact family</v>
      </c>
      <c r="G487" s="24">
        <f>SUMIF(orders[BookTitle],F487,orders[TotalSales])</f>
        <v>25.7</v>
      </c>
      <c r="H487">
        <f>COUNTIF(orders[BookTitle],F487)</f>
        <v>2</v>
      </c>
    </row>
    <row r="488" spans="6:8" x14ac:dyDescent="0.3">
      <c r="F488" t="str">
        <v>Improve become price against</v>
      </c>
      <c r="G488" s="24">
        <f>SUMIF(orders[BookTitle],F488,orders[TotalSales])</f>
        <v>49.24</v>
      </c>
      <c r="H488">
        <f>COUNTIF(orders[BookTitle],F488)</f>
        <v>1</v>
      </c>
    </row>
    <row r="489" spans="6:8" x14ac:dyDescent="0.3">
      <c r="F489" t="str">
        <v>Improve eye</v>
      </c>
      <c r="G489" s="24">
        <f>SUMIF(orders[BookTitle],F489,orders[TotalSales])</f>
        <v>210.91000000000003</v>
      </c>
      <c r="H489">
        <f>COUNTIF(orders[BookTitle],F489)</f>
        <v>4</v>
      </c>
    </row>
    <row r="490" spans="6:8" x14ac:dyDescent="0.3">
      <c r="F490" t="str">
        <v>In</v>
      </c>
      <c r="G490" s="24">
        <f>SUMIF(orders[BookTitle],F490,orders[TotalSales])</f>
        <v>414</v>
      </c>
      <c r="H490">
        <f>COUNTIF(orders[BookTitle],F490)</f>
        <v>2</v>
      </c>
    </row>
    <row r="491" spans="6:8" x14ac:dyDescent="0.3">
      <c r="F491" t="str">
        <v>Include form</v>
      </c>
      <c r="G491" s="24">
        <f>SUMIF(orders[BookTitle],F491,orders[TotalSales])</f>
        <v>436.24</v>
      </c>
      <c r="H491">
        <f>COUNTIF(orders[BookTitle],F491)</f>
        <v>3</v>
      </c>
    </row>
    <row r="492" spans="6:8" x14ac:dyDescent="0.3">
      <c r="F492" t="str">
        <v>Include know</v>
      </c>
      <c r="G492" s="24">
        <f>SUMIF(orders[BookTitle],F492,orders[TotalSales])</f>
        <v>248.10000000000002</v>
      </c>
      <c r="H492">
        <f>COUNTIF(orders[BookTitle],F492)</f>
        <v>2</v>
      </c>
    </row>
    <row r="493" spans="6:8" x14ac:dyDescent="0.3">
      <c r="F493" t="str">
        <v>Including news vote</v>
      </c>
      <c r="G493" s="24">
        <f>SUMIF(orders[BookTitle],F493,orders[TotalSales])</f>
        <v>235.54000000000002</v>
      </c>
      <c r="H493">
        <f>COUNTIF(orders[BookTitle],F493)</f>
        <v>5</v>
      </c>
    </row>
    <row r="494" spans="6:8" x14ac:dyDescent="0.3">
      <c r="F494" t="str">
        <v>Increase about catch hold</v>
      </c>
      <c r="G494" s="24">
        <f>SUMIF(orders[BookTitle],F494,orders[TotalSales])</f>
        <v>571.6400000000001</v>
      </c>
      <c r="H494">
        <f>COUNTIF(orders[BookTitle],F494)</f>
        <v>4</v>
      </c>
    </row>
    <row r="495" spans="6:8" x14ac:dyDescent="0.3">
      <c r="F495" t="str">
        <v>Increase behind movie</v>
      </c>
      <c r="G495" s="24">
        <f>SUMIF(orders[BookTitle],F495,orders[TotalSales])</f>
        <v>212.4</v>
      </c>
      <c r="H495">
        <f>COUNTIF(orders[BookTitle],F495)</f>
        <v>1</v>
      </c>
    </row>
    <row r="496" spans="6:8" x14ac:dyDescent="0.3">
      <c r="F496" t="str">
        <v>Indeed fast too</v>
      </c>
      <c r="G496" s="24">
        <f>SUMIF(orders[BookTitle],F496,orders[TotalSales])</f>
        <v>69.33</v>
      </c>
      <c r="H496">
        <f>COUNTIF(orders[BookTitle],F496)</f>
        <v>2</v>
      </c>
    </row>
    <row r="497" spans="6:8" x14ac:dyDescent="0.3">
      <c r="F497" t="str">
        <v>Indeed trade main</v>
      </c>
      <c r="G497" s="24">
        <f>SUMIF(orders[BookTitle],F497,orders[TotalSales])</f>
        <v>434.27</v>
      </c>
      <c r="H497">
        <f>COUNTIF(orders[BookTitle],F497)</f>
        <v>4</v>
      </c>
    </row>
    <row r="498" spans="6:8" x14ac:dyDescent="0.3">
      <c r="F498" t="str">
        <v>Indicate rich</v>
      </c>
      <c r="G498" s="24">
        <f>SUMIF(orders[BookTitle],F498,orders[TotalSales])</f>
        <v>153.44</v>
      </c>
      <c r="H498">
        <f>COUNTIF(orders[BookTitle],F498)</f>
        <v>3</v>
      </c>
    </row>
    <row r="499" spans="6:8" x14ac:dyDescent="0.3">
      <c r="F499" t="str">
        <v>Information central</v>
      </c>
      <c r="G499" s="24">
        <f>SUMIF(orders[BookTitle],F499,orders[TotalSales])</f>
        <v>319.8</v>
      </c>
      <c r="H499">
        <f>COUNTIF(orders[BookTitle],F499)</f>
        <v>4</v>
      </c>
    </row>
    <row r="500" spans="6:8" x14ac:dyDescent="0.3">
      <c r="F500" t="str">
        <v>Information once affect</v>
      </c>
      <c r="G500" s="24">
        <f>SUMIF(orders[BookTitle],F500,orders[TotalSales])</f>
        <v>357.15000000000003</v>
      </c>
      <c r="H500">
        <f>COUNTIF(orders[BookTitle],F500)</f>
        <v>3</v>
      </c>
    </row>
    <row r="501" spans="6:8" x14ac:dyDescent="0.3">
      <c r="F501" t="str">
        <v>Inside green</v>
      </c>
      <c r="G501" s="24">
        <f>SUMIF(orders[BookTitle],F501,orders[TotalSales])</f>
        <v>210.68</v>
      </c>
      <c r="H501">
        <f>COUNTIF(orders[BookTitle],F501)</f>
        <v>3</v>
      </c>
    </row>
    <row r="502" spans="6:8" x14ac:dyDescent="0.3">
      <c r="F502" t="str">
        <v>Inside section figure</v>
      </c>
      <c r="G502" s="24">
        <f>SUMIF(orders[BookTitle],F502,orders[TotalSales])</f>
        <v>68.64</v>
      </c>
      <c r="H502">
        <f>COUNTIF(orders[BookTitle],F502)</f>
        <v>1</v>
      </c>
    </row>
    <row r="503" spans="6:8" x14ac:dyDescent="0.3">
      <c r="F503" t="str">
        <v>Instead resource</v>
      </c>
      <c r="G503" s="24">
        <f>SUMIF(orders[BookTitle],F503,orders[TotalSales])</f>
        <v>185.95</v>
      </c>
      <c r="H503">
        <f>COUNTIF(orders[BookTitle],F503)</f>
        <v>2</v>
      </c>
    </row>
    <row r="504" spans="6:8" x14ac:dyDescent="0.3">
      <c r="F504" t="str">
        <v>Instead sea</v>
      </c>
      <c r="G504" s="24">
        <f>SUMIF(orders[BookTitle],F504,orders[TotalSales])</f>
        <v>130.38999999999999</v>
      </c>
      <c r="H504">
        <f>COUNTIF(orders[BookTitle],F504)</f>
        <v>3</v>
      </c>
    </row>
    <row r="505" spans="6:8" x14ac:dyDescent="0.3">
      <c r="F505" t="str">
        <v>Institution night pull</v>
      </c>
      <c r="G505" s="24">
        <f>SUMIF(orders[BookTitle],F505,orders[TotalSales])</f>
        <v>404.13</v>
      </c>
      <c r="H505">
        <f>COUNTIF(orders[BookTitle],F505)</f>
        <v>3</v>
      </c>
    </row>
    <row r="506" spans="6:8" x14ac:dyDescent="0.3">
      <c r="F506" t="str">
        <v>Interesting either</v>
      </c>
      <c r="G506" s="24">
        <f>SUMIF(orders[BookTitle],F506,orders[TotalSales])</f>
        <v>102.27000000000001</v>
      </c>
      <c r="H506">
        <f>COUNTIF(orders[BookTitle],F506)</f>
        <v>3</v>
      </c>
    </row>
    <row r="507" spans="6:8" x14ac:dyDescent="0.3">
      <c r="F507" t="str">
        <v>International college</v>
      </c>
      <c r="G507" s="24">
        <f>SUMIF(orders[BookTitle],F507,orders[TotalSales])</f>
        <v>228.07</v>
      </c>
      <c r="H507">
        <f>COUNTIF(orders[BookTitle],F507)</f>
        <v>5</v>
      </c>
    </row>
    <row r="508" spans="6:8" x14ac:dyDescent="0.3">
      <c r="F508" t="str">
        <v>International play</v>
      </c>
      <c r="G508" s="24">
        <f>SUMIF(orders[BookTitle],F508,orders[TotalSales])</f>
        <v>446.64000000000004</v>
      </c>
      <c r="H508">
        <f>COUNTIF(orders[BookTitle],F508)</f>
        <v>3</v>
      </c>
    </row>
    <row r="509" spans="6:8" x14ac:dyDescent="0.3">
      <c r="F509" t="str">
        <v>International their</v>
      </c>
      <c r="G509" s="24">
        <f>SUMIF(orders[BookTitle],F509,orders[TotalSales])</f>
        <v>265.69</v>
      </c>
      <c r="H509">
        <f>COUNTIF(orders[BookTitle],F509)</f>
        <v>3</v>
      </c>
    </row>
    <row r="510" spans="6:8" x14ac:dyDescent="0.3">
      <c r="F510" t="str">
        <v>Interview professor per</v>
      </c>
      <c r="G510" s="24">
        <f>SUMIF(orders[BookTitle],F510,orders[TotalSales])</f>
        <v>241.29000000000002</v>
      </c>
      <c r="H510">
        <f>COUNTIF(orders[BookTitle],F510)</f>
        <v>3</v>
      </c>
    </row>
    <row r="511" spans="6:8" x14ac:dyDescent="0.3">
      <c r="F511" t="str">
        <v>Interview quickly central</v>
      </c>
      <c r="G511" s="24">
        <f>SUMIF(orders[BookTitle],F511,orders[TotalSales])</f>
        <v>70.77</v>
      </c>
      <c r="H511">
        <f>COUNTIF(orders[BookTitle],F511)</f>
        <v>1</v>
      </c>
    </row>
    <row r="512" spans="6:8" x14ac:dyDescent="0.3">
      <c r="F512" t="str">
        <v>Interview say</v>
      </c>
      <c r="G512" s="24">
        <f>SUMIF(orders[BookTitle],F512,orders[TotalSales])</f>
        <v>165.78</v>
      </c>
      <c r="H512">
        <f>COUNTIF(orders[BookTitle],F512)</f>
        <v>2</v>
      </c>
    </row>
    <row r="513" spans="6:8" x14ac:dyDescent="0.3">
      <c r="F513" t="str">
        <v>Interview sound</v>
      </c>
      <c r="G513" s="24">
        <f>SUMIF(orders[BookTitle],F513,orders[TotalSales])</f>
        <v>35.24</v>
      </c>
      <c r="H513">
        <f>COUNTIF(orders[BookTitle],F513)</f>
        <v>2</v>
      </c>
    </row>
    <row r="514" spans="6:8" x14ac:dyDescent="0.3">
      <c r="F514" t="str">
        <v>Interview worry edge</v>
      </c>
      <c r="G514" s="24">
        <f>SUMIF(orders[BookTitle],F514,orders[TotalSales])</f>
        <v>433</v>
      </c>
      <c r="H514">
        <f>COUNTIF(orders[BookTitle],F514)</f>
        <v>5</v>
      </c>
    </row>
    <row r="515" spans="6:8" x14ac:dyDescent="0.3">
      <c r="F515" t="str">
        <v>Investment figure sing</v>
      </c>
      <c r="G515" s="24">
        <f>SUMIF(orders[BookTitle],F515,orders[TotalSales])</f>
        <v>441.22</v>
      </c>
      <c r="H515">
        <f>COUNTIF(orders[BookTitle],F515)</f>
        <v>4</v>
      </c>
    </row>
    <row r="516" spans="6:8" x14ac:dyDescent="0.3">
      <c r="F516" t="str">
        <v>It sit</v>
      </c>
      <c r="G516" s="24">
        <f>SUMIF(orders[BookTitle],F516,orders[TotalSales])</f>
        <v>63.08</v>
      </c>
      <c r="H516">
        <f>COUNTIF(orders[BookTitle],F516)</f>
        <v>2</v>
      </c>
    </row>
    <row r="517" spans="6:8" x14ac:dyDescent="0.3">
      <c r="F517" t="str">
        <v>It wish</v>
      </c>
      <c r="G517" s="24">
        <f>SUMIF(orders[BookTitle],F517,orders[TotalSales])</f>
        <v>242.06</v>
      </c>
      <c r="H517">
        <f>COUNTIF(orders[BookTitle],F517)</f>
        <v>2</v>
      </c>
    </row>
    <row r="518" spans="6:8" x14ac:dyDescent="0.3">
      <c r="F518" t="str">
        <v>It worker</v>
      </c>
      <c r="G518" s="24">
        <f>SUMIF(orders[BookTitle],F518,orders[TotalSales])</f>
        <v>86.22</v>
      </c>
      <c r="H518">
        <f>COUNTIF(orders[BookTitle],F518)</f>
        <v>1</v>
      </c>
    </row>
    <row r="519" spans="6:8" x14ac:dyDescent="0.3">
      <c r="F519" t="str">
        <v>Item how</v>
      </c>
      <c r="G519" s="24">
        <f>SUMIF(orders[BookTitle],F519,orders[TotalSales])</f>
        <v>283.79999999999995</v>
      </c>
      <c r="H519">
        <f>COUNTIF(orders[BookTitle],F519)</f>
        <v>2</v>
      </c>
    </row>
    <row r="520" spans="6:8" x14ac:dyDescent="0.3">
      <c r="F520" t="str">
        <v>Item morning</v>
      </c>
      <c r="G520" s="24">
        <f>SUMIF(orders[BookTitle],F520,orders[TotalSales])</f>
        <v>224</v>
      </c>
      <c r="H520">
        <f>COUNTIF(orders[BookTitle],F520)</f>
        <v>1</v>
      </c>
    </row>
    <row r="521" spans="6:8" x14ac:dyDescent="0.3">
      <c r="F521" t="str">
        <v>Itself physical</v>
      </c>
      <c r="G521" s="24">
        <f>SUMIF(orders[BookTitle],F521,orders[TotalSales])</f>
        <v>93.67</v>
      </c>
      <c r="H521">
        <f>COUNTIF(orders[BookTitle],F521)</f>
        <v>3</v>
      </c>
    </row>
    <row r="522" spans="6:8" x14ac:dyDescent="0.3">
      <c r="F522" t="str">
        <v>Itself thought</v>
      </c>
      <c r="G522" s="24">
        <f>SUMIF(orders[BookTitle],F522,orders[TotalSales])</f>
        <v>33.81</v>
      </c>
      <c r="H522">
        <f>COUNTIF(orders[BookTitle],F522)</f>
        <v>1</v>
      </c>
    </row>
    <row r="523" spans="6:8" x14ac:dyDescent="0.3">
      <c r="F523" t="str">
        <v>Itself TV</v>
      </c>
      <c r="G523" s="24">
        <f>SUMIF(orders[BookTitle],F523,orders[TotalSales])</f>
        <v>124.12</v>
      </c>
      <c r="H523">
        <f>COUNTIF(orders[BookTitle],F523)</f>
        <v>2</v>
      </c>
    </row>
    <row r="524" spans="6:8" x14ac:dyDescent="0.3">
      <c r="F524" t="str">
        <v>Job somebody</v>
      </c>
      <c r="G524" s="24">
        <f>SUMIF(orders[BookTitle],F524,orders[TotalSales])</f>
        <v>169.26999999999998</v>
      </c>
      <c r="H524">
        <f>COUNTIF(orders[BookTitle],F524)</f>
        <v>4</v>
      </c>
    </row>
    <row r="525" spans="6:8" x14ac:dyDescent="0.3">
      <c r="F525" t="str">
        <v>Join source successful</v>
      </c>
      <c r="G525" s="24">
        <f>SUMIF(orders[BookTitle],F525,orders[TotalSales])</f>
        <v>309.33999999999997</v>
      </c>
      <c r="H525">
        <f>COUNTIF(orders[BookTitle],F525)</f>
        <v>4</v>
      </c>
    </row>
    <row r="526" spans="6:8" x14ac:dyDescent="0.3">
      <c r="F526" t="str">
        <v>Just list</v>
      </c>
      <c r="G526" s="24">
        <f>SUMIF(orders[BookTitle],F526,orders[TotalSales])</f>
        <v>403.45</v>
      </c>
      <c r="H526">
        <f>COUNTIF(orders[BookTitle],F526)</f>
        <v>5</v>
      </c>
    </row>
    <row r="527" spans="6:8" x14ac:dyDescent="0.3">
      <c r="F527" t="str">
        <v>Just machine participant account</v>
      </c>
      <c r="G527" s="24">
        <f>SUMIF(orders[BookTitle],F527,orders[TotalSales])</f>
        <v>166.6</v>
      </c>
      <c r="H527">
        <f>COUNTIF(orders[BookTitle],F527)</f>
        <v>1</v>
      </c>
    </row>
    <row r="528" spans="6:8" x14ac:dyDescent="0.3">
      <c r="F528" t="str">
        <v>Just speech whom</v>
      </c>
      <c r="G528" s="24">
        <f>SUMIF(orders[BookTitle],F528,orders[TotalSales])</f>
        <v>158.13999999999999</v>
      </c>
      <c r="H528">
        <f>COUNTIF(orders[BookTitle],F528)</f>
        <v>3</v>
      </c>
    </row>
    <row r="529" spans="6:8" x14ac:dyDescent="0.3">
      <c r="F529" t="str">
        <v>Key send make</v>
      </c>
      <c r="G529" s="24">
        <f>SUMIF(orders[BookTitle],F529,orders[TotalSales])</f>
        <v>253.24</v>
      </c>
      <c r="H529">
        <f>COUNTIF(orders[BookTitle],F529)</f>
        <v>2</v>
      </c>
    </row>
    <row r="530" spans="6:8" x14ac:dyDescent="0.3">
      <c r="F530" t="str">
        <v>Kitchen think evening environmental</v>
      </c>
      <c r="G530" s="24">
        <f>SUMIF(orders[BookTitle],F530,orders[TotalSales])</f>
        <v>67.11</v>
      </c>
      <c r="H530">
        <f>COUNTIF(orders[BookTitle],F530)</f>
        <v>1</v>
      </c>
    </row>
    <row r="531" spans="6:8" x14ac:dyDescent="0.3">
      <c r="F531" t="str">
        <v>Know democratic still</v>
      </c>
      <c r="G531" s="24">
        <f>SUMIF(orders[BookTitle],F531,orders[TotalSales])</f>
        <v>92.8</v>
      </c>
      <c r="H531">
        <f>COUNTIF(orders[BookTitle],F531)</f>
        <v>3</v>
      </c>
    </row>
    <row r="532" spans="6:8" x14ac:dyDescent="0.3">
      <c r="F532" t="str">
        <v>Know space against safe</v>
      </c>
      <c r="G532" s="24">
        <f>SUMIF(orders[BookTitle],F532,orders[TotalSales])</f>
        <v>414.72</v>
      </c>
      <c r="H532">
        <f>COUNTIF(orders[BookTitle],F532)</f>
        <v>4</v>
      </c>
    </row>
    <row r="533" spans="6:8" x14ac:dyDescent="0.3">
      <c r="F533" t="str">
        <v>Know water</v>
      </c>
      <c r="G533" s="24">
        <f>SUMIF(orders[BookTitle],F533,orders[TotalSales])</f>
        <v>206.48000000000002</v>
      </c>
      <c r="H533">
        <f>COUNTIF(orders[BookTitle],F533)</f>
        <v>6</v>
      </c>
    </row>
    <row r="534" spans="6:8" x14ac:dyDescent="0.3">
      <c r="F534" t="str">
        <v>Knowledge beyond lot</v>
      </c>
      <c r="G534" s="24">
        <f>SUMIF(orders[BookTitle],F534,orders[TotalSales])</f>
        <v>73.61</v>
      </c>
      <c r="H534">
        <f>COUNTIF(orders[BookTitle],F534)</f>
        <v>2</v>
      </c>
    </row>
    <row r="535" spans="6:8" x14ac:dyDescent="0.3">
      <c r="F535" t="str">
        <v>Knowledge establish</v>
      </c>
      <c r="G535" s="24">
        <f>SUMIF(orders[BookTitle],F535,orders[TotalSales])</f>
        <v>212.86</v>
      </c>
      <c r="H535">
        <f>COUNTIF(orders[BookTitle],F535)</f>
        <v>3</v>
      </c>
    </row>
    <row r="536" spans="6:8" x14ac:dyDescent="0.3">
      <c r="F536" t="str">
        <v>Knowledge other ground</v>
      </c>
      <c r="G536" s="24">
        <f>SUMIF(orders[BookTitle],F536,orders[TotalSales])</f>
        <v>415.28</v>
      </c>
      <c r="H536">
        <f>COUNTIF(orders[BookTitle],F536)</f>
        <v>5</v>
      </c>
    </row>
    <row r="537" spans="6:8" x14ac:dyDescent="0.3">
      <c r="F537" t="str">
        <v>Knowledge white</v>
      </c>
      <c r="G537" s="24">
        <f>SUMIF(orders[BookTitle],F537,orders[TotalSales])</f>
        <v>417.21</v>
      </c>
      <c r="H537">
        <f>COUNTIF(orders[BookTitle],F537)</f>
        <v>3</v>
      </c>
    </row>
    <row r="538" spans="6:8" x14ac:dyDescent="0.3">
      <c r="F538" t="str">
        <v>Land rate treat</v>
      </c>
      <c r="G538" s="24">
        <f>SUMIF(orders[BookTitle],F538,orders[TotalSales])</f>
        <v>16.850000000000001</v>
      </c>
      <c r="H538">
        <f>COUNTIF(orders[BookTitle],F538)</f>
        <v>3</v>
      </c>
    </row>
    <row r="539" spans="6:8" x14ac:dyDescent="0.3">
      <c r="F539" t="str">
        <v>Language</v>
      </c>
      <c r="G539" s="24">
        <f>SUMIF(orders[BookTitle],F539,orders[TotalSales])</f>
        <v>210.26999999999998</v>
      </c>
      <c r="H539">
        <f>COUNTIF(orders[BookTitle],F539)</f>
        <v>2</v>
      </c>
    </row>
    <row r="540" spans="6:8" x14ac:dyDescent="0.3">
      <c r="F540" t="str">
        <v>Language current</v>
      </c>
      <c r="G540" s="24">
        <f>SUMIF(orders[BookTitle],F540,orders[TotalSales])</f>
        <v>89.72</v>
      </c>
      <c r="H540">
        <f>COUNTIF(orders[BookTitle],F540)</f>
        <v>1</v>
      </c>
    </row>
    <row r="541" spans="6:8" x14ac:dyDescent="0.3">
      <c r="F541" t="str">
        <v>Language serve</v>
      </c>
      <c r="G541" s="24">
        <f>SUMIF(orders[BookTitle],F541,orders[TotalSales])</f>
        <v>21.52</v>
      </c>
      <c r="H541">
        <f>COUNTIF(orders[BookTitle],F541)</f>
        <v>1</v>
      </c>
    </row>
    <row r="542" spans="6:8" x14ac:dyDescent="0.3">
      <c r="F542" t="str">
        <v>Large history same</v>
      </c>
      <c r="G542" s="24">
        <f>SUMIF(orders[BookTitle],F542,orders[TotalSales])</f>
        <v>176.97</v>
      </c>
      <c r="H542">
        <f>COUNTIF(orders[BookTitle],F542)</f>
        <v>4</v>
      </c>
    </row>
    <row r="543" spans="6:8" x14ac:dyDescent="0.3">
      <c r="F543" t="str">
        <v>Large minute appear</v>
      </c>
      <c r="G543" s="24">
        <f>SUMIF(orders[BookTitle],F543,orders[TotalSales])</f>
        <v>833.8599999999999</v>
      </c>
      <c r="H543">
        <f>COUNTIF(orders[BookTitle],F543)</f>
        <v>5</v>
      </c>
    </row>
    <row r="544" spans="6:8" x14ac:dyDescent="0.3">
      <c r="F544" t="str">
        <v>Late</v>
      </c>
      <c r="G544" s="24">
        <f>SUMIF(orders[BookTitle],F544,orders[TotalSales])</f>
        <v>153.1</v>
      </c>
      <c r="H544">
        <f>COUNTIF(orders[BookTitle],F544)</f>
        <v>2</v>
      </c>
    </row>
    <row r="545" spans="6:8" x14ac:dyDescent="0.3">
      <c r="F545" t="str">
        <v>Late begin</v>
      </c>
      <c r="G545" s="24">
        <f>SUMIF(orders[BookTitle],F545,orders[TotalSales])</f>
        <v>581.04999999999995</v>
      </c>
      <c r="H545">
        <f>COUNTIF(orders[BookTitle],F545)</f>
        <v>5</v>
      </c>
    </row>
    <row r="546" spans="6:8" x14ac:dyDescent="0.3">
      <c r="F546" t="str">
        <v>Late watch read</v>
      </c>
      <c r="G546" s="24">
        <f>SUMIF(orders[BookTitle],F546,orders[TotalSales])</f>
        <v>117.73</v>
      </c>
      <c r="H546">
        <f>COUNTIF(orders[BookTitle],F546)</f>
        <v>4</v>
      </c>
    </row>
    <row r="547" spans="6:8" x14ac:dyDescent="0.3">
      <c r="F547" t="str">
        <v>Later</v>
      </c>
      <c r="G547" s="24">
        <f>SUMIF(orders[BookTitle],F547,orders[TotalSales])</f>
        <v>355.74</v>
      </c>
      <c r="H547">
        <f>COUNTIF(orders[BookTitle],F547)</f>
        <v>3</v>
      </c>
    </row>
    <row r="548" spans="6:8" x14ac:dyDescent="0.3">
      <c r="F548" t="str">
        <v>Later baby everybody</v>
      </c>
      <c r="G548" s="24">
        <f>SUMIF(orders[BookTitle],F548,orders[TotalSales])</f>
        <v>18.809999999999999</v>
      </c>
      <c r="H548">
        <f>COUNTIF(orders[BookTitle],F548)</f>
        <v>1</v>
      </c>
    </row>
    <row r="549" spans="6:8" x14ac:dyDescent="0.3">
      <c r="F549" t="str">
        <v>Later brother</v>
      </c>
      <c r="G549" s="24">
        <f>SUMIF(orders[BookTitle],F549,orders[TotalSales])</f>
        <v>46.25</v>
      </c>
      <c r="H549">
        <f>COUNTIF(orders[BookTitle],F549)</f>
        <v>2</v>
      </c>
    </row>
    <row r="550" spans="6:8" x14ac:dyDescent="0.3">
      <c r="F550" t="str">
        <v>Later light avoid</v>
      </c>
      <c r="G550" s="24">
        <f>SUMIF(orders[BookTitle],F550,orders[TotalSales])</f>
        <v>37.39</v>
      </c>
      <c r="H550">
        <f>COUNTIF(orders[BookTitle],F550)</f>
        <v>3</v>
      </c>
    </row>
    <row r="551" spans="6:8" x14ac:dyDescent="0.3">
      <c r="F551" t="str">
        <v>Laugh</v>
      </c>
      <c r="G551" s="24">
        <f>SUMIF(orders[BookTitle],F551,orders[TotalSales])</f>
        <v>92.38</v>
      </c>
      <c r="H551">
        <f>COUNTIF(orders[BookTitle],F551)</f>
        <v>2</v>
      </c>
    </row>
    <row r="552" spans="6:8" x14ac:dyDescent="0.3">
      <c r="F552" t="str">
        <v>Lawyer modern south somebody</v>
      </c>
      <c r="G552" s="24">
        <f>SUMIF(orders[BookTitle],F552,orders[TotalSales])</f>
        <v>10.42</v>
      </c>
      <c r="H552">
        <f>COUNTIF(orders[BookTitle],F552)</f>
        <v>1</v>
      </c>
    </row>
    <row r="553" spans="6:8" x14ac:dyDescent="0.3">
      <c r="F553" t="str">
        <v>Lay agent account</v>
      </c>
      <c r="G553" s="24">
        <f>SUMIF(orders[BookTitle],F553,orders[TotalSales])</f>
        <v>124.16</v>
      </c>
      <c r="H553">
        <f>COUNTIF(orders[BookTitle],F553)</f>
        <v>2</v>
      </c>
    </row>
    <row r="554" spans="6:8" x14ac:dyDescent="0.3">
      <c r="F554" t="str">
        <v>Lay arm</v>
      </c>
      <c r="G554" s="24">
        <f>SUMIF(orders[BookTitle],F554,orders[TotalSales])</f>
        <v>282.14000000000004</v>
      </c>
      <c r="H554">
        <f>COUNTIF(orders[BookTitle],F554)</f>
        <v>4</v>
      </c>
    </row>
    <row r="555" spans="6:8" x14ac:dyDescent="0.3">
      <c r="F555" t="str">
        <v>Lay form everyone</v>
      </c>
      <c r="G555" s="24">
        <f>SUMIF(orders[BookTitle],F555,orders[TotalSales])</f>
        <v>37.78</v>
      </c>
      <c r="H555">
        <f>COUNTIF(orders[BookTitle],F555)</f>
        <v>1</v>
      </c>
    </row>
    <row r="556" spans="6:8" x14ac:dyDescent="0.3">
      <c r="F556" t="str">
        <v>Lay region</v>
      </c>
      <c r="G556" s="24">
        <f>SUMIF(orders[BookTitle],F556,orders[TotalSales])</f>
        <v>345.2</v>
      </c>
      <c r="H556">
        <f>COUNTIF(orders[BookTitle],F556)</f>
        <v>3</v>
      </c>
    </row>
    <row r="557" spans="6:8" x14ac:dyDescent="0.3">
      <c r="F557" t="str">
        <v>Leader computer one</v>
      </c>
      <c r="G557" s="24">
        <f>SUMIF(orders[BookTitle],F557,orders[TotalSales])</f>
        <v>270.37</v>
      </c>
      <c r="H557">
        <f>COUNTIF(orders[BookTitle],F557)</f>
        <v>2</v>
      </c>
    </row>
    <row r="558" spans="6:8" x14ac:dyDescent="0.3">
      <c r="F558" t="str">
        <v>Leader well they most</v>
      </c>
      <c r="G558" s="24">
        <f>SUMIF(orders[BookTitle],F558,orders[TotalSales])</f>
        <v>567.83000000000004</v>
      </c>
      <c r="H558">
        <f>COUNTIF(orders[BookTitle],F558)</f>
        <v>3</v>
      </c>
    </row>
    <row r="559" spans="6:8" x14ac:dyDescent="0.3">
      <c r="F559" t="str">
        <v>Learn</v>
      </c>
      <c r="G559" s="24">
        <f>SUMIF(orders[BookTitle],F559,orders[TotalSales])</f>
        <v>183.28</v>
      </c>
      <c r="H559">
        <f>COUNTIF(orders[BookTitle],F559)</f>
        <v>1</v>
      </c>
    </row>
    <row r="560" spans="6:8" x14ac:dyDescent="0.3">
      <c r="F560" t="str">
        <v>Learn enter military</v>
      </c>
      <c r="G560" s="24">
        <f>SUMIF(orders[BookTitle],F560,orders[TotalSales])</f>
        <v>240.82</v>
      </c>
      <c r="H560">
        <f>COUNTIF(orders[BookTitle],F560)</f>
        <v>4</v>
      </c>
    </row>
    <row r="561" spans="6:8" x14ac:dyDescent="0.3">
      <c r="F561" t="str">
        <v>Learn have culture</v>
      </c>
      <c r="G561" s="24">
        <f>SUMIF(orders[BookTitle],F561,orders[TotalSales])</f>
        <v>119.46000000000001</v>
      </c>
      <c r="H561">
        <f>COUNTIF(orders[BookTitle],F561)</f>
        <v>3</v>
      </c>
    </row>
    <row r="562" spans="6:8" x14ac:dyDescent="0.3">
      <c r="F562" t="str">
        <v>Least current</v>
      </c>
      <c r="G562" s="24">
        <f>SUMIF(orders[BookTitle],F562,orders[TotalSales])</f>
        <v>331.98</v>
      </c>
      <c r="H562">
        <f>COUNTIF(orders[BookTitle],F562)</f>
        <v>3</v>
      </c>
    </row>
    <row r="563" spans="6:8" x14ac:dyDescent="0.3">
      <c r="F563" t="str">
        <v>Leave while</v>
      </c>
      <c r="G563" s="24">
        <f>SUMIF(orders[BookTitle],F563,orders[TotalSales])</f>
        <v>45.8</v>
      </c>
      <c r="H563">
        <f>COUNTIF(orders[BookTitle],F563)</f>
        <v>2</v>
      </c>
    </row>
    <row r="564" spans="6:8" x14ac:dyDescent="0.3">
      <c r="F564" t="str">
        <v>Leg close discuss</v>
      </c>
      <c r="G564" s="24">
        <f>SUMIF(orders[BookTitle],F564,orders[TotalSales])</f>
        <v>244.54000000000002</v>
      </c>
      <c r="H564">
        <f>COUNTIF(orders[BookTitle],F564)</f>
        <v>2</v>
      </c>
    </row>
    <row r="565" spans="6:8" x14ac:dyDescent="0.3">
      <c r="F565" t="str">
        <v>Leg see low true</v>
      </c>
      <c r="G565" s="24">
        <f>SUMIF(orders[BookTitle],F565,orders[TotalSales])</f>
        <v>617.4</v>
      </c>
      <c r="H565">
        <f>COUNTIF(orders[BookTitle],F565)</f>
        <v>5</v>
      </c>
    </row>
    <row r="566" spans="6:8" x14ac:dyDescent="0.3">
      <c r="F566" t="str">
        <v>Less national</v>
      </c>
      <c r="G566" s="24">
        <f>SUMIF(orders[BookTitle],F566,orders[TotalSales])</f>
        <v>609.20999999999992</v>
      </c>
      <c r="H566">
        <f>COUNTIF(orders[BookTitle],F566)</f>
        <v>4</v>
      </c>
    </row>
    <row r="567" spans="6:8" x14ac:dyDescent="0.3">
      <c r="F567" t="str">
        <v>Letter possible</v>
      </c>
      <c r="G567" s="24">
        <f>SUMIF(orders[BookTitle],F567,orders[TotalSales])</f>
        <v>406.99</v>
      </c>
      <c r="H567">
        <f>COUNTIF(orders[BookTitle],F567)</f>
        <v>3</v>
      </c>
    </row>
    <row r="568" spans="6:8" x14ac:dyDescent="0.3">
      <c r="F568" t="str">
        <v>Letter process cause</v>
      </c>
      <c r="G568" s="24">
        <f>SUMIF(orders[BookTitle],F568,orders[TotalSales])</f>
        <v>159.32</v>
      </c>
      <c r="H568">
        <f>COUNTIF(orders[BookTitle],F568)</f>
        <v>2</v>
      </c>
    </row>
    <row r="569" spans="6:8" x14ac:dyDescent="0.3">
      <c r="F569" t="str">
        <v>Life policy run three</v>
      </c>
      <c r="G569" s="24">
        <f>SUMIF(orders[BookTitle],F569,orders[TotalSales])</f>
        <v>47.18</v>
      </c>
      <c r="H569">
        <f>COUNTIF(orders[BookTitle],F569)</f>
        <v>1</v>
      </c>
    </row>
    <row r="570" spans="6:8" x14ac:dyDescent="0.3">
      <c r="F570" t="str">
        <v>Life she fire</v>
      </c>
      <c r="G570" s="24">
        <f>SUMIF(orders[BookTitle],F570,orders[TotalSales])</f>
        <v>171.27</v>
      </c>
      <c r="H570">
        <f>COUNTIF(orders[BookTitle],F570)</f>
        <v>2</v>
      </c>
    </row>
    <row r="571" spans="6:8" x14ac:dyDescent="0.3">
      <c r="F571" t="str">
        <v>Light term</v>
      </c>
      <c r="G571" s="24">
        <f>SUMIF(orders[BookTitle],F571,orders[TotalSales])</f>
        <v>160.63</v>
      </c>
      <c r="H571">
        <f>COUNTIF(orders[BookTitle],F571)</f>
        <v>2</v>
      </c>
    </row>
    <row r="572" spans="6:8" x14ac:dyDescent="0.3">
      <c r="F572" t="str">
        <v>Likely red</v>
      </c>
      <c r="G572" s="24">
        <f>SUMIF(orders[BookTitle],F572,orders[TotalSales])</f>
        <v>172.2</v>
      </c>
      <c r="H572">
        <f>COUNTIF(orders[BookTitle],F572)</f>
        <v>3</v>
      </c>
    </row>
    <row r="573" spans="6:8" x14ac:dyDescent="0.3">
      <c r="F573" t="str">
        <v>Line board</v>
      </c>
      <c r="G573" s="24">
        <f>SUMIF(orders[BookTitle],F573,orders[TotalSales])</f>
        <v>61.41</v>
      </c>
      <c r="H573">
        <f>COUNTIF(orders[BookTitle],F573)</f>
        <v>3</v>
      </c>
    </row>
    <row r="574" spans="6:8" x14ac:dyDescent="0.3">
      <c r="F574" t="str">
        <v>Line perhaps enjoy</v>
      </c>
      <c r="G574" s="24">
        <f>SUMIF(orders[BookTitle],F574,orders[TotalSales])</f>
        <v>97.15</v>
      </c>
      <c r="H574">
        <f>COUNTIF(orders[BookTitle],F574)</f>
        <v>2</v>
      </c>
    </row>
    <row r="575" spans="6:8" x14ac:dyDescent="0.3">
      <c r="F575" t="str">
        <v>Line prepare some</v>
      </c>
      <c r="G575" s="24">
        <f>SUMIF(orders[BookTitle],F575,orders[TotalSales])</f>
        <v>88.59</v>
      </c>
      <c r="H575">
        <f>COUNTIF(orders[BookTitle],F575)</f>
        <v>1</v>
      </c>
    </row>
    <row r="576" spans="6:8" x14ac:dyDescent="0.3">
      <c r="F576" t="str">
        <v>Listen</v>
      </c>
      <c r="G576" s="24">
        <f>SUMIF(orders[BookTitle],F576,orders[TotalSales])</f>
        <v>207.23</v>
      </c>
      <c r="H576">
        <f>COUNTIF(orders[BookTitle],F576)</f>
        <v>5</v>
      </c>
    </row>
    <row r="577" spans="6:8" x14ac:dyDescent="0.3">
      <c r="F577" t="str">
        <v>Little eight campaign</v>
      </c>
      <c r="G577" s="24">
        <f>SUMIF(orders[BookTitle],F577,orders[TotalSales])</f>
        <v>250.1</v>
      </c>
      <c r="H577">
        <f>COUNTIF(orders[BookTitle],F577)</f>
        <v>2</v>
      </c>
    </row>
    <row r="578" spans="6:8" x14ac:dyDescent="0.3">
      <c r="F578" t="str">
        <v>Live</v>
      </c>
      <c r="G578" s="24">
        <f>SUMIF(orders[BookTitle],F578,orders[TotalSales])</f>
        <v>75.83</v>
      </c>
      <c r="H578">
        <f>COUNTIF(orders[BookTitle],F578)</f>
        <v>4</v>
      </c>
    </row>
    <row r="579" spans="6:8" x14ac:dyDescent="0.3">
      <c r="F579" t="str">
        <v>Live method girl visit</v>
      </c>
      <c r="G579" s="24">
        <f>SUMIF(orders[BookTitle],F579,orders[TotalSales])</f>
        <v>148.52000000000001</v>
      </c>
      <c r="H579">
        <f>COUNTIF(orders[BookTitle],F579)</f>
        <v>1</v>
      </c>
    </row>
    <row r="580" spans="6:8" x14ac:dyDescent="0.3">
      <c r="F580" t="str">
        <v>Local citizen</v>
      </c>
      <c r="G580" s="24">
        <f>SUMIF(orders[BookTitle],F580,orders[TotalSales])</f>
        <v>182</v>
      </c>
      <c r="H580">
        <f>COUNTIF(orders[BookTitle],F580)</f>
        <v>3</v>
      </c>
    </row>
    <row r="581" spans="6:8" x14ac:dyDescent="0.3">
      <c r="F581" t="str">
        <v>Local difficult feeling</v>
      </c>
      <c r="G581" s="24">
        <f>SUMIF(orders[BookTitle],F581,orders[TotalSales])</f>
        <v>39.33</v>
      </c>
      <c r="H581">
        <f>COUNTIF(orders[BookTitle],F581)</f>
        <v>1</v>
      </c>
    </row>
    <row r="582" spans="6:8" x14ac:dyDescent="0.3">
      <c r="F582" t="str">
        <v>Long fire</v>
      </c>
      <c r="G582" s="24">
        <f>SUMIF(orders[BookTitle],F582,orders[TotalSales])</f>
        <v>167.07999999999998</v>
      </c>
      <c r="H582">
        <f>COUNTIF(orders[BookTitle],F582)</f>
        <v>2</v>
      </c>
    </row>
    <row r="583" spans="6:8" x14ac:dyDescent="0.3">
      <c r="F583" t="str">
        <v>Long yes PM</v>
      </c>
      <c r="G583" s="24">
        <f>SUMIF(orders[BookTitle],F583,orders[TotalSales])</f>
        <v>170.95</v>
      </c>
      <c r="H583">
        <f>COUNTIF(orders[BookTitle],F583)</f>
        <v>1</v>
      </c>
    </row>
    <row r="584" spans="6:8" x14ac:dyDescent="0.3">
      <c r="F584" t="str">
        <v>Look every</v>
      </c>
      <c r="G584" s="24">
        <f>SUMIF(orders[BookTitle],F584,orders[TotalSales])</f>
        <v>610.65</v>
      </c>
      <c r="H584">
        <f>COUNTIF(orders[BookTitle],F584)</f>
        <v>4</v>
      </c>
    </row>
    <row r="585" spans="6:8" x14ac:dyDescent="0.3">
      <c r="F585" t="str">
        <v>Look fall trip</v>
      </c>
      <c r="G585" s="24">
        <f>SUMIF(orders[BookTitle],F585,orders[TotalSales])</f>
        <v>47.8</v>
      </c>
      <c r="H585">
        <f>COUNTIF(orders[BookTitle],F585)</f>
        <v>1</v>
      </c>
    </row>
    <row r="586" spans="6:8" x14ac:dyDescent="0.3">
      <c r="F586" t="str">
        <v>Loss magazine</v>
      </c>
      <c r="G586" s="24">
        <f>SUMIF(orders[BookTitle],F586,orders[TotalSales])</f>
        <v>246.44</v>
      </c>
      <c r="H586">
        <f>COUNTIF(orders[BookTitle],F586)</f>
        <v>2</v>
      </c>
    </row>
    <row r="587" spans="6:8" x14ac:dyDescent="0.3">
      <c r="F587" t="str">
        <v>Loss test word produce</v>
      </c>
      <c r="G587" s="24">
        <f>SUMIF(orders[BookTitle],F587,orders[TotalSales])</f>
        <v>526.51</v>
      </c>
      <c r="H587">
        <f>COUNTIF(orders[BookTitle],F587)</f>
        <v>3</v>
      </c>
    </row>
    <row r="588" spans="6:8" x14ac:dyDescent="0.3">
      <c r="F588" t="str">
        <v>Low machine</v>
      </c>
      <c r="G588" s="24">
        <f>SUMIF(orders[BookTitle],F588,orders[TotalSales])</f>
        <v>84.9</v>
      </c>
      <c r="H588">
        <f>COUNTIF(orders[BookTitle],F588)</f>
        <v>1</v>
      </c>
    </row>
    <row r="589" spans="6:8" x14ac:dyDescent="0.3">
      <c r="F589" t="str">
        <v>Main</v>
      </c>
      <c r="G589" s="24">
        <f>SUMIF(orders[BookTitle],F589,orders[TotalSales])</f>
        <v>333.18</v>
      </c>
      <c r="H589">
        <f>COUNTIF(orders[BookTitle],F589)</f>
        <v>2</v>
      </c>
    </row>
    <row r="590" spans="6:8" x14ac:dyDescent="0.3">
      <c r="F590" t="str">
        <v>Maintain some lose</v>
      </c>
      <c r="G590" s="24">
        <f>SUMIF(orders[BookTitle],F590,orders[TotalSales])</f>
        <v>318.52000000000004</v>
      </c>
      <c r="H590">
        <f>COUNTIF(orders[BookTitle],F590)</f>
        <v>4</v>
      </c>
    </row>
    <row r="591" spans="6:8" x14ac:dyDescent="0.3">
      <c r="F591" t="str">
        <v>Major business single</v>
      </c>
      <c r="G591" s="24">
        <f>SUMIF(orders[BookTitle],F591,orders[TotalSales])</f>
        <v>31.73</v>
      </c>
      <c r="H591">
        <f>COUNTIF(orders[BookTitle],F591)</f>
        <v>1</v>
      </c>
    </row>
    <row r="592" spans="6:8" x14ac:dyDescent="0.3">
      <c r="F592" t="str">
        <v>Major of determine</v>
      </c>
      <c r="G592" s="24">
        <f>SUMIF(orders[BookTitle],F592,orders[TotalSales])</f>
        <v>103.23</v>
      </c>
      <c r="H592">
        <f>COUNTIF(orders[BookTitle],F592)</f>
        <v>1</v>
      </c>
    </row>
    <row r="593" spans="6:8" x14ac:dyDescent="0.3">
      <c r="F593" t="str">
        <v>Majority reduce</v>
      </c>
      <c r="G593" s="24">
        <f>SUMIF(orders[BookTitle],F593,orders[TotalSales])</f>
        <v>382.96999999999997</v>
      </c>
      <c r="H593">
        <f>COUNTIF(orders[BookTitle],F593)</f>
        <v>5</v>
      </c>
    </row>
    <row r="594" spans="6:8" x14ac:dyDescent="0.3">
      <c r="F594" t="str">
        <v>Make machine budget</v>
      </c>
      <c r="G594" s="24">
        <f>SUMIF(orders[BookTitle],F594,orders[TotalSales])</f>
        <v>313.62</v>
      </c>
      <c r="H594">
        <f>COUNTIF(orders[BookTitle],F594)</f>
        <v>4</v>
      </c>
    </row>
    <row r="595" spans="6:8" x14ac:dyDescent="0.3">
      <c r="F595" t="str">
        <v>Man direction door</v>
      </c>
      <c r="G595" s="24">
        <f>SUMIF(orders[BookTitle],F595,orders[TotalSales])</f>
        <v>130.88</v>
      </c>
      <c r="H595">
        <f>COUNTIF(orders[BookTitle],F595)</f>
        <v>1</v>
      </c>
    </row>
    <row r="596" spans="6:8" x14ac:dyDescent="0.3">
      <c r="F596" t="str">
        <v>Manage catch maybe</v>
      </c>
      <c r="G596" s="24">
        <f>SUMIF(orders[BookTitle],F596,orders[TotalSales])</f>
        <v>166.12</v>
      </c>
      <c r="H596">
        <f>COUNTIF(orders[BookTitle],F596)</f>
        <v>3</v>
      </c>
    </row>
    <row r="597" spans="6:8" x14ac:dyDescent="0.3">
      <c r="F597" t="str">
        <v>Manage piece</v>
      </c>
      <c r="G597" s="24">
        <f>SUMIF(orders[BookTitle],F597,orders[TotalSales])</f>
        <v>498.72999999999996</v>
      </c>
      <c r="H597">
        <f>COUNTIF(orders[BookTitle],F597)</f>
        <v>4</v>
      </c>
    </row>
    <row r="598" spans="6:8" x14ac:dyDescent="0.3">
      <c r="F598" t="str">
        <v>Manage wish condition</v>
      </c>
      <c r="G598" s="24">
        <f>SUMIF(orders[BookTitle],F598,orders[TotalSales])</f>
        <v>99</v>
      </c>
      <c r="H598">
        <f>COUNTIF(orders[BookTitle],F598)</f>
        <v>1</v>
      </c>
    </row>
    <row r="599" spans="6:8" x14ac:dyDescent="0.3">
      <c r="F599" t="str">
        <v>Market</v>
      </c>
      <c r="G599" s="24">
        <f>SUMIF(orders[BookTitle],F599,orders[TotalSales])</f>
        <v>522.97</v>
      </c>
      <c r="H599">
        <f>COUNTIF(orders[BookTitle],F599)</f>
        <v>6</v>
      </c>
    </row>
    <row r="600" spans="6:8" x14ac:dyDescent="0.3">
      <c r="F600" t="str">
        <v>Market region issue</v>
      </c>
      <c r="G600" s="24">
        <f>SUMIF(orders[BookTitle],F600,orders[TotalSales])</f>
        <v>64.78</v>
      </c>
      <c r="H600">
        <f>COUNTIF(orders[BookTitle],F600)</f>
        <v>2</v>
      </c>
    </row>
    <row r="601" spans="6:8" x14ac:dyDescent="0.3">
      <c r="F601" t="str">
        <v>Marriage have</v>
      </c>
      <c r="G601" s="24">
        <f>SUMIF(orders[BookTitle],F601,orders[TotalSales])</f>
        <v>251.68</v>
      </c>
      <c r="H601">
        <f>COUNTIF(orders[BookTitle],F601)</f>
        <v>2</v>
      </c>
    </row>
    <row r="602" spans="6:8" x14ac:dyDescent="0.3">
      <c r="F602" t="str">
        <v>Material economy</v>
      </c>
      <c r="G602" s="24">
        <f>SUMIF(orders[BookTitle],F602,orders[TotalSales])</f>
        <v>365.51</v>
      </c>
      <c r="H602">
        <f>COUNTIF(orders[BookTitle],F602)</f>
        <v>4</v>
      </c>
    </row>
    <row r="603" spans="6:8" x14ac:dyDescent="0.3">
      <c r="F603" t="str">
        <v>Material word</v>
      </c>
      <c r="G603" s="24">
        <f>SUMIF(orders[BookTitle],F603,orders[TotalSales])</f>
        <v>60.660000000000004</v>
      </c>
      <c r="H603">
        <f>COUNTIF(orders[BookTitle],F603)</f>
        <v>3</v>
      </c>
    </row>
    <row r="604" spans="6:8" x14ac:dyDescent="0.3">
      <c r="F604" t="str">
        <v>Matter community fund</v>
      </c>
      <c r="G604" s="24">
        <f>SUMIF(orders[BookTitle],F604,orders[TotalSales])</f>
        <v>9.57</v>
      </c>
      <c r="H604">
        <f>COUNTIF(orders[BookTitle],F604)</f>
        <v>1</v>
      </c>
    </row>
    <row r="605" spans="6:8" x14ac:dyDescent="0.3">
      <c r="F605" t="str">
        <v>May able bar</v>
      </c>
      <c r="G605" s="24">
        <f>SUMIF(orders[BookTitle],F605,orders[TotalSales])</f>
        <v>123.64</v>
      </c>
      <c r="H605">
        <f>COUNTIF(orders[BookTitle],F605)</f>
        <v>1</v>
      </c>
    </row>
    <row r="606" spans="6:8" x14ac:dyDescent="0.3">
      <c r="F606" t="str">
        <v>May agent</v>
      </c>
      <c r="G606" s="24">
        <f>SUMIF(orders[BookTitle],F606,orders[TotalSales])</f>
        <v>166.07999999999998</v>
      </c>
      <c r="H606">
        <f>COUNTIF(orders[BookTitle],F606)</f>
        <v>4</v>
      </c>
    </row>
    <row r="607" spans="6:8" x14ac:dyDescent="0.3">
      <c r="F607" t="str">
        <v>Me over stock practice</v>
      </c>
      <c r="G607" s="24">
        <f>SUMIF(orders[BookTitle],F607,orders[TotalSales])</f>
        <v>131.09</v>
      </c>
      <c r="H607">
        <f>COUNTIF(orders[BookTitle],F607)</f>
        <v>3</v>
      </c>
    </row>
    <row r="608" spans="6:8" x14ac:dyDescent="0.3">
      <c r="F608" t="str">
        <v>Mean</v>
      </c>
      <c r="G608" s="24">
        <f>SUMIF(orders[BookTitle],F608,orders[TotalSales])</f>
        <v>88.25</v>
      </c>
      <c r="H608">
        <f>COUNTIF(orders[BookTitle],F608)</f>
        <v>1</v>
      </c>
    </row>
    <row r="609" spans="6:8" x14ac:dyDescent="0.3">
      <c r="F609" t="str">
        <v>Mean forward</v>
      </c>
      <c r="G609" s="24">
        <f>SUMIF(orders[BookTitle],F609,orders[TotalSales])</f>
        <v>147.38</v>
      </c>
      <c r="H609">
        <f>COUNTIF(orders[BookTitle],F609)</f>
        <v>4</v>
      </c>
    </row>
    <row r="610" spans="6:8" x14ac:dyDescent="0.3">
      <c r="F610" t="str">
        <v>Mean fund</v>
      </c>
      <c r="G610" s="24">
        <f>SUMIF(orders[BookTitle],F610,orders[TotalSales])</f>
        <v>485.80999999999995</v>
      </c>
      <c r="H610">
        <f>COUNTIF(orders[BookTitle],F610)</f>
        <v>4</v>
      </c>
    </row>
    <row r="611" spans="6:8" x14ac:dyDescent="0.3">
      <c r="F611" t="str">
        <v>Mean sing</v>
      </c>
      <c r="G611" s="24">
        <f>SUMIF(orders[BookTitle],F611,orders[TotalSales])</f>
        <v>232.55</v>
      </c>
      <c r="H611">
        <f>COUNTIF(orders[BookTitle],F611)</f>
        <v>1</v>
      </c>
    </row>
    <row r="612" spans="6:8" x14ac:dyDescent="0.3">
      <c r="F612" t="str">
        <v>Measure suggest possible</v>
      </c>
      <c r="G612" s="24">
        <f>SUMIF(orders[BookTitle],F612,orders[TotalSales])</f>
        <v>116.28</v>
      </c>
      <c r="H612">
        <f>COUNTIF(orders[BookTitle],F612)</f>
        <v>1</v>
      </c>
    </row>
    <row r="613" spans="6:8" x14ac:dyDescent="0.3">
      <c r="F613" t="str">
        <v>Media suddenly</v>
      </c>
      <c r="G613" s="24">
        <f>SUMIF(orders[BookTitle],F613,orders[TotalSales])</f>
        <v>220.55</v>
      </c>
      <c r="H613">
        <f>COUNTIF(orders[BookTitle],F613)</f>
        <v>3</v>
      </c>
    </row>
    <row r="614" spans="6:8" x14ac:dyDescent="0.3">
      <c r="F614" t="str">
        <v>Media without who</v>
      </c>
      <c r="G614" s="24">
        <f>SUMIF(orders[BookTitle],F614,orders[TotalSales])</f>
        <v>246.42000000000002</v>
      </c>
      <c r="H614">
        <f>COUNTIF(orders[BookTitle],F614)</f>
        <v>2</v>
      </c>
    </row>
    <row r="615" spans="6:8" x14ac:dyDescent="0.3">
      <c r="F615" t="str">
        <v>Member movement market</v>
      </c>
      <c r="G615" s="24">
        <f>SUMIF(orders[BookTitle],F615,orders[TotalSales])</f>
        <v>211.22</v>
      </c>
      <c r="H615">
        <f>COUNTIF(orders[BookTitle],F615)</f>
        <v>3</v>
      </c>
    </row>
    <row r="616" spans="6:8" x14ac:dyDescent="0.3">
      <c r="F616" t="str">
        <v>Mention marriage</v>
      </c>
      <c r="G616" s="24">
        <f>SUMIF(orders[BookTitle],F616,orders[TotalSales])</f>
        <v>396.01</v>
      </c>
      <c r="H616">
        <f>COUNTIF(orders[BookTitle],F616)</f>
        <v>3</v>
      </c>
    </row>
    <row r="617" spans="6:8" x14ac:dyDescent="0.3">
      <c r="F617" t="str">
        <v>Mention own</v>
      </c>
      <c r="G617" s="24">
        <f>SUMIF(orders[BookTitle],F617,orders[TotalSales])</f>
        <v>780.98</v>
      </c>
      <c r="H617">
        <f>COUNTIF(orders[BookTitle],F617)</f>
        <v>6</v>
      </c>
    </row>
    <row r="618" spans="6:8" x14ac:dyDescent="0.3">
      <c r="F618" t="str">
        <v>Mention smile</v>
      </c>
      <c r="G618" s="24">
        <f>SUMIF(orders[BookTitle],F618,orders[TotalSales])</f>
        <v>64.09</v>
      </c>
      <c r="H618">
        <f>COUNTIF(orders[BookTitle],F618)</f>
        <v>2</v>
      </c>
    </row>
    <row r="619" spans="6:8" x14ac:dyDescent="0.3">
      <c r="F619" t="str">
        <v>Message hotel</v>
      </c>
      <c r="G619" s="24">
        <f>SUMIF(orders[BookTitle],F619,orders[TotalSales])</f>
        <v>324.23</v>
      </c>
      <c r="H619">
        <f>COUNTIF(orders[BookTitle],F619)</f>
        <v>4</v>
      </c>
    </row>
    <row r="620" spans="6:8" x14ac:dyDescent="0.3">
      <c r="F620" t="str">
        <v>Message pay race</v>
      </c>
      <c r="G620" s="24">
        <f>SUMIF(orders[BookTitle],F620,orders[TotalSales])</f>
        <v>33.69</v>
      </c>
      <c r="H620">
        <f>COUNTIF(orders[BookTitle],F620)</f>
        <v>1</v>
      </c>
    </row>
    <row r="621" spans="6:8" x14ac:dyDescent="0.3">
      <c r="F621" t="str">
        <v>Method building</v>
      </c>
      <c r="G621" s="24">
        <f>SUMIF(orders[BookTitle],F621,orders[TotalSales])</f>
        <v>199.36</v>
      </c>
      <c r="H621">
        <f>COUNTIF(orders[BookTitle],F621)</f>
        <v>2</v>
      </c>
    </row>
    <row r="622" spans="6:8" x14ac:dyDescent="0.3">
      <c r="F622" t="str">
        <v>Middle serve understand</v>
      </c>
      <c r="G622" s="24">
        <f>SUMIF(orders[BookTitle],F622,orders[TotalSales])</f>
        <v>592.78</v>
      </c>
      <c r="H622">
        <f>COUNTIF(orders[BookTitle],F622)</f>
        <v>3</v>
      </c>
    </row>
    <row r="623" spans="6:8" x14ac:dyDescent="0.3">
      <c r="F623" t="str">
        <v>Might free standard</v>
      </c>
      <c r="G623" s="24">
        <f>SUMIF(orders[BookTitle],F623,orders[TotalSales])</f>
        <v>16.920000000000002</v>
      </c>
      <c r="H623">
        <f>COUNTIF(orders[BookTitle],F623)</f>
        <v>1</v>
      </c>
    </row>
    <row r="624" spans="6:8" x14ac:dyDescent="0.3">
      <c r="F624" t="str">
        <v>Might win pay</v>
      </c>
      <c r="G624" s="24">
        <f>SUMIF(orders[BookTitle],F624,orders[TotalSales])</f>
        <v>127.55000000000001</v>
      </c>
      <c r="H624">
        <f>COUNTIF(orders[BookTitle],F624)</f>
        <v>6</v>
      </c>
    </row>
    <row r="625" spans="6:8" x14ac:dyDescent="0.3">
      <c r="F625" t="str">
        <v>Mind beyond result</v>
      </c>
      <c r="G625" s="24">
        <f>SUMIF(orders[BookTitle],F625,orders[TotalSales])</f>
        <v>760.15000000000009</v>
      </c>
      <c r="H625">
        <f>COUNTIF(orders[BookTitle],F625)</f>
        <v>5</v>
      </c>
    </row>
    <row r="626" spans="6:8" x14ac:dyDescent="0.3">
      <c r="F626" t="str">
        <v>Mind either need</v>
      </c>
      <c r="G626" s="24">
        <f>SUMIF(orders[BookTitle],F626,orders[TotalSales])</f>
        <v>86.22</v>
      </c>
      <c r="H626">
        <f>COUNTIF(orders[BookTitle],F626)</f>
        <v>1</v>
      </c>
    </row>
    <row r="627" spans="6:8" x14ac:dyDescent="0.3">
      <c r="F627" t="str">
        <v>Mind morning</v>
      </c>
      <c r="G627" s="24">
        <f>SUMIF(orders[BookTitle],F627,orders[TotalSales])</f>
        <v>73.72</v>
      </c>
      <c r="H627">
        <f>COUNTIF(orders[BookTitle],F627)</f>
        <v>2</v>
      </c>
    </row>
    <row r="628" spans="6:8" x14ac:dyDescent="0.3">
      <c r="F628" t="str">
        <v>Minute their likely</v>
      </c>
      <c r="G628" s="24">
        <f>SUMIF(orders[BookTitle],F628,orders[TotalSales])</f>
        <v>594.86</v>
      </c>
      <c r="H628">
        <f>COUNTIF(orders[BookTitle],F628)</f>
        <v>4</v>
      </c>
    </row>
    <row r="629" spans="6:8" x14ac:dyDescent="0.3">
      <c r="F629" t="str">
        <v>Miss decade</v>
      </c>
      <c r="G629" s="24">
        <f>SUMIF(orders[BookTitle],F629,orders[TotalSales])</f>
        <v>377.43</v>
      </c>
      <c r="H629">
        <f>COUNTIF(orders[BookTitle],F629)</f>
        <v>3</v>
      </c>
    </row>
    <row r="630" spans="6:8" x14ac:dyDescent="0.3">
      <c r="F630" t="str">
        <v>Mission bit</v>
      </c>
      <c r="G630" s="24">
        <f>SUMIF(orders[BookTitle],F630,orders[TotalSales])</f>
        <v>48.04</v>
      </c>
      <c r="H630">
        <f>COUNTIF(orders[BookTitle],F630)</f>
        <v>1</v>
      </c>
    </row>
    <row r="631" spans="6:8" x14ac:dyDescent="0.3">
      <c r="F631" t="str">
        <v>Moment customer</v>
      </c>
      <c r="G631" s="24">
        <f>SUMIF(orders[BookTitle],F631,orders[TotalSales])</f>
        <v>125.22</v>
      </c>
      <c r="H631">
        <f>COUNTIF(orders[BookTitle],F631)</f>
        <v>1</v>
      </c>
    </row>
    <row r="632" spans="6:8" x14ac:dyDescent="0.3">
      <c r="F632" t="str">
        <v>Month whole</v>
      </c>
      <c r="G632" s="24">
        <f>SUMIF(orders[BookTitle],F632,orders[TotalSales])</f>
        <v>32.299999999999997</v>
      </c>
      <c r="H632">
        <f>COUNTIF(orders[BookTitle],F632)</f>
        <v>1</v>
      </c>
    </row>
    <row r="633" spans="6:8" x14ac:dyDescent="0.3">
      <c r="F633" t="str">
        <v>More discussion democratic</v>
      </c>
      <c r="G633" s="24">
        <f>SUMIF(orders[BookTitle],F633,orders[TotalSales])</f>
        <v>17.100000000000001</v>
      </c>
      <c r="H633">
        <f>COUNTIF(orders[BookTitle],F633)</f>
        <v>1</v>
      </c>
    </row>
    <row r="634" spans="6:8" x14ac:dyDescent="0.3">
      <c r="F634" t="str">
        <v>More least low</v>
      </c>
      <c r="G634" s="24">
        <f>SUMIF(orders[BookTitle],F634,orders[TotalSales])</f>
        <v>194.86</v>
      </c>
      <c r="H634">
        <f>COUNTIF(orders[BookTitle],F634)</f>
        <v>3</v>
      </c>
    </row>
    <row r="635" spans="6:8" x14ac:dyDescent="0.3">
      <c r="F635" t="str">
        <v>More natural commercial</v>
      </c>
      <c r="G635" s="24">
        <f>SUMIF(orders[BookTitle],F635,orders[TotalSales])</f>
        <v>176.57999999999998</v>
      </c>
      <c r="H635">
        <f>COUNTIF(orders[BookTitle],F635)</f>
        <v>3</v>
      </c>
    </row>
    <row r="636" spans="6:8" x14ac:dyDescent="0.3">
      <c r="F636" t="str">
        <v>Morning past</v>
      </c>
      <c r="G636" s="24">
        <f>SUMIF(orders[BookTitle],F636,orders[TotalSales])</f>
        <v>104.74000000000001</v>
      </c>
      <c r="H636">
        <f>COUNTIF(orders[BookTitle],F636)</f>
        <v>3</v>
      </c>
    </row>
    <row r="637" spans="6:8" x14ac:dyDescent="0.3">
      <c r="F637" t="str">
        <v>Mother ball</v>
      </c>
      <c r="G637" s="24">
        <f>SUMIF(orders[BookTitle],F637,orders[TotalSales])</f>
        <v>61.94</v>
      </c>
      <c r="H637">
        <f>COUNTIF(orders[BookTitle],F637)</f>
        <v>2</v>
      </c>
    </row>
    <row r="638" spans="6:8" x14ac:dyDescent="0.3">
      <c r="F638" t="str">
        <v>Mouth young simply</v>
      </c>
      <c r="G638" s="24">
        <f>SUMIF(orders[BookTitle],F638,orders[TotalSales])</f>
        <v>109.75</v>
      </c>
      <c r="H638">
        <f>COUNTIF(orders[BookTitle],F638)</f>
        <v>2</v>
      </c>
    </row>
    <row r="639" spans="6:8" x14ac:dyDescent="0.3">
      <c r="F639" t="str">
        <v>Move term</v>
      </c>
      <c r="G639" s="24">
        <f>SUMIF(orders[BookTitle],F639,orders[TotalSales])</f>
        <v>33.36</v>
      </c>
      <c r="H639">
        <f>COUNTIF(orders[BookTitle],F639)</f>
        <v>1</v>
      </c>
    </row>
    <row r="640" spans="6:8" x14ac:dyDescent="0.3">
      <c r="F640" t="str">
        <v>Mrs collection</v>
      </c>
      <c r="G640" s="24">
        <f>SUMIF(orders[BookTitle],F640,orders[TotalSales])</f>
        <v>66.400000000000006</v>
      </c>
      <c r="H640">
        <f>COUNTIF(orders[BookTitle],F640)</f>
        <v>1</v>
      </c>
    </row>
    <row r="641" spans="6:8" x14ac:dyDescent="0.3">
      <c r="F641" t="str">
        <v>Much evidence</v>
      </c>
      <c r="G641" s="24">
        <f>SUMIF(orders[BookTitle],F641,orders[TotalSales])</f>
        <v>80.099999999999994</v>
      </c>
      <c r="H641">
        <f>COUNTIF(orders[BookTitle],F641)</f>
        <v>2</v>
      </c>
    </row>
    <row r="642" spans="6:8" x14ac:dyDescent="0.3">
      <c r="F642" t="str">
        <v>Music human</v>
      </c>
      <c r="G642" s="24">
        <f>SUMIF(orders[BookTitle],F642,orders[TotalSales])</f>
        <v>511.67</v>
      </c>
      <c r="H642">
        <f>COUNTIF(orders[BookTitle],F642)</f>
        <v>4</v>
      </c>
    </row>
    <row r="643" spans="6:8" x14ac:dyDescent="0.3">
      <c r="F643" t="str">
        <v>Music large</v>
      </c>
      <c r="G643" s="24">
        <f>SUMIF(orders[BookTitle],F643,orders[TotalSales])</f>
        <v>103.85999999999999</v>
      </c>
      <c r="H643">
        <f>COUNTIF(orders[BookTitle],F643)</f>
        <v>2</v>
      </c>
    </row>
    <row r="644" spans="6:8" x14ac:dyDescent="0.3">
      <c r="F644" t="str">
        <v>Music thought</v>
      </c>
      <c r="G644" s="24">
        <f>SUMIF(orders[BookTitle],F644,orders[TotalSales])</f>
        <v>193.71</v>
      </c>
      <c r="H644">
        <f>COUNTIF(orders[BookTitle],F644)</f>
        <v>5</v>
      </c>
    </row>
    <row r="645" spans="6:8" x14ac:dyDescent="0.3">
      <c r="F645" t="str">
        <v>Must government</v>
      </c>
      <c r="G645" s="24">
        <f>SUMIF(orders[BookTitle],F645,orders[TotalSales])</f>
        <v>463.06</v>
      </c>
      <c r="H645">
        <f>COUNTIF(orders[BookTitle],F645)</f>
        <v>3</v>
      </c>
    </row>
    <row r="646" spans="6:8" x14ac:dyDescent="0.3">
      <c r="F646" t="str">
        <v>Must notice million</v>
      </c>
      <c r="G646" s="24">
        <f>SUMIF(orders[BookTitle],F646,orders[TotalSales])</f>
        <v>204.82</v>
      </c>
      <c r="H646">
        <f>COUNTIF(orders[BookTitle],F646)</f>
        <v>3</v>
      </c>
    </row>
    <row r="647" spans="6:8" x14ac:dyDescent="0.3">
      <c r="F647" t="str">
        <v>My establish indeed let</v>
      </c>
      <c r="G647" s="24">
        <f>SUMIF(orders[BookTitle],F647,orders[TotalSales])</f>
        <v>108.61</v>
      </c>
      <c r="H647">
        <f>COUNTIF(orders[BookTitle],F647)</f>
        <v>4</v>
      </c>
    </row>
    <row r="648" spans="6:8" x14ac:dyDescent="0.3">
      <c r="F648" t="str">
        <v>Myself number hold</v>
      </c>
      <c r="G648" s="24">
        <f>SUMIF(orders[BookTitle],F648,orders[TotalSales])</f>
        <v>57.67</v>
      </c>
      <c r="H648">
        <f>COUNTIF(orders[BookTitle],F648)</f>
        <v>3</v>
      </c>
    </row>
    <row r="649" spans="6:8" x14ac:dyDescent="0.3">
      <c r="F649" t="str">
        <v>Name third</v>
      </c>
      <c r="G649" s="24">
        <f>SUMIF(orders[BookTitle],F649,orders[TotalSales])</f>
        <v>36</v>
      </c>
      <c r="H649">
        <f>COUNTIF(orders[BookTitle],F649)</f>
        <v>1</v>
      </c>
    </row>
    <row r="650" spans="6:8" x14ac:dyDescent="0.3">
      <c r="F650" t="str">
        <v>Nation do price</v>
      </c>
      <c r="G650" s="24">
        <f>SUMIF(orders[BookTitle],F650,orders[TotalSales])</f>
        <v>35.659999999999997</v>
      </c>
      <c r="H650">
        <f>COUNTIF(orders[BookTitle],F650)</f>
        <v>1</v>
      </c>
    </row>
    <row r="651" spans="6:8" x14ac:dyDescent="0.3">
      <c r="F651" t="str">
        <v>Nation reduce lot</v>
      </c>
      <c r="G651" s="24">
        <f>SUMIF(orders[BookTitle],F651,orders[TotalSales])</f>
        <v>407.6</v>
      </c>
      <c r="H651">
        <f>COUNTIF(orders[BookTitle],F651)</f>
        <v>3</v>
      </c>
    </row>
    <row r="652" spans="6:8" x14ac:dyDescent="0.3">
      <c r="F652" t="str">
        <v>Nation somebody far</v>
      </c>
      <c r="G652" s="24">
        <f>SUMIF(orders[BookTitle],F652,orders[TotalSales])</f>
        <v>74.760000000000005</v>
      </c>
      <c r="H652">
        <f>COUNTIF(orders[BookTitle],F652)</f>
        <v>1</v>
      </c>
    </row>
    <row r="653" spans="6:8" x14ac:dyDescent="0.3">
      <c r="F653" t="str">
        <v>National feeling</v>
      </c>
      <c r="G653" s="24">
        <f>SUMIF(orders[BookTitle],F653,orders[TotalSales])</f>
        <v>152.76</v>
      </c>
      <c r="H653">
        <f>COUNTIF(orders[BookTitle],F653)</f>
        <v>5</v>
      </c>
    </row>
    <row r="654" spans="6:8" x14ac:dyDescent="0.3">
      <c r="F654" t="str">
        <v>Near condition cost</v>
      </c>
      <c r="G654" s="24">
        <f>SUMIF(orders[BookTitle],F654,orders[TotalSales])</f>
        <v>215.23000000000002</v>
      </c>
      <c r="H654">
        <f>COUNTIF(orders[BookTitle],F654)</f>
        <v>2</v>
      </c>
    </row>
    <row r="655" spans="6:8" x14ac:dyDescent="0.3">
      <c r="F655" t="str">
        <v>Near lay</v>
      </c>
      <c r="G655" s="24">
        <f>SUMIF(orders[BookTitle],F655,orders[TotalSales])</f>
        <v>59.67</v>
      </c>
      <c r="H655">
        <f>COUNTIF(orders[BookTitle],F655)</f>
        <v>1</v>
      </c>
    </row>
    <row r="656" spans="6:8" x14ac:dyDescent="0.3">
      <c r="F656" t="str">
        <v>Nearly western into</v>
      </c>
      <c r="G656" s="24">
        <f>SUMIF(orders[BookTitle],F656,orders[TotalSales])</f>
        <v>120.36</v>
      </c>
      <c r="H656">
        <f>COUNTIF(orders[BookTitle],F656)</f>
        <v>1</v>
      </c>
    </row>
    <row r="657" spans="6:8" x14ac:dyDescent="0.3">
      <c r="F657" t="str">
        <v>Need meeting hope</v>
      </c>
      <c r="G657" s="24">
        <f>SUMIF(orders[BookTitle],F657,orders[TotalSales])</f>
        <v>193.4</v>
      </c>
      <c r="H657">
        <f>COUNTIF(orders[BookTitle],F657)</f>
        <v>1</v>
      </c>
    </row>
    <row r="658" spans="6:8" x14ac:dyDescent="0.3">
      <c r="F658" t="str">
        <v>Need red</v>
      </c>
      <c r="G658" s="24">
        <f>SUMIF(orders[BookTitle],F658,orders[TotalSales])</f>
        <v>230.64000000000004</v>
      </c>
      <c r="H658">
        <f>COUNTIF(orders[BookTitle],F658)</f>
        <v>5</v>
      </c>
    </row>
    <row r="659" spans="6:8" x14ac:dyDescent="0.3">
      <c r="F659" t="str">
        <v>Need wrong benefit</v>
      </c>
      <c r="G659" s="24">
        <f>SUMIF(orders[BookTitle],F659,orders[TotalSales])</f>
        <v>203.8</v>
      </c>
      <c r="H659">
        <f>COUNTIF(orders[BookTitle],F659)</f>
        <v>1</v>
      </c>
    </row>
    <row r="660" spans="6:8" x14ac:dyDescent="0.3">
      <c r="F660" t="str">
        <v>Never day</v>
      </c>
      <c r="G660" s="24">
        <f>SUMIF(orders[BookTitle],F660,orders[TotalSales])</f>
        <v>506.51</v>
      </c>
      <c r="H660">
        <f>COUNTIF(orders[BookTitle],F660)</f>
        <v>3</v>
      </c>
    </row>
    <row r="661" spans="6:8" x14ac:dyDescent="0.3">
      <c r="F661" t="str">
        <v>New hotel</v>
      </c>
      <c r="G661" s="24">
        <f>SUMIF(orders[BookTitle],F661,orders[TotalSales])</f>
        <v>165.71</v>
      </c>
      <c r="H661">
        <f>COUNTIF(orders[BookTitle],F661)</f>
        <v>4</v>
      </c>
    </row>
    <row r="662" spans="6:8" x14ac:dyDescent="0.3">
      <c r="F662" t="str">
        <v>New they ever long</v>
      </c>
      <c r="G662" s="24">
        <f>SUMIF(orders[BookTitle],F662,orders[TotalSales])</f>
        <v>158.85000000000002</v>
      </c>
      <c r="H662">
        <f>COUNTIF(orders[BookTitle],F662)</f>
        <v>2</v>
      </c>
    </row>
    <row r="663" spans="6:8" x14ac:dyDescent="0.3">
      <c r="F663" t="str">
        <v>News</v>
      </c>
      <c r="G663" s="24">
        <f>SUMIF(orders[BookTitle],F663,orders[TotalSales])</f>
        <v>354.97</v>
      </c>
      <c r="H663">
        <f>COUNTIF(orders[BookTitle],F663)</f>
        <v>3</v>
      </c>
    </row>
    <row r="664" spans="6:8" x14ac:dyDescent="0.3">
      <c r="F664" t="str">
        <v>News air</v>
      </c>
      <c r="G664" s="24">
        <f>SUMIF(orders[BookTitle],F664,orders[TotalSales])</f>
        <v>286.94</v>
      </c>
      <c r="H664">
        <f>COUNTIF(orders[BookTitle],F664)</f>
        <v>2</v>
      </c>
    </row>
    <row r="665" spans="6:8" x14ac:dyDescent="0.3">
      <c r="F665" t="str">
        <v>News better</v>
      </c>
      <c r="G665" s="24">
        <f>SUMIF(orders[BookTitle],F665,orders[TotalSales])</f>
        <v>186</v>
      </c>
      <c r="H665">
        <f>COUNTIF(orders[BookTitle],F665)</f>
        <v>3</v>
      </c>
    </row>
    <row r="666" spans="6:8" x14ac:dyDescent="0.3">
      <c r="F666" t="str">
        <v>Newspaper put key</v>
      </c>
      <c r="G666" s="24">
        <f>SUMIF(orders[BookTitle],F666,orders[TotalSales])</f>
        <v>146.34</v>
      </c>
      <c r="H666">
        <f>COUNTIF(orders[BookTitle],F666)</f>
        <v>1</v>
      </c>
    </row>
    <row r="667" spans="6:8" x14ac:dyDescent="0.3">
      <c r="F667" t="str">
        <v>Next</v>
      </c>
      <c r="G667" s="24">
        <f>SUMIF(orders[BookTitle],F667,orders[TotalSales])</f>
        <v>23.15</v>
      </c>
      <c r="H667">
        <f>COUNTIF(orders[BookTitle],F667)</f>
        <v>2</v>
      </c>
    </row>
    <row r="668" spans="6:8" x14ac:dyDescent="0.3">
      <c r="F668" t="str">
        <v>Next admit</v>
      </c>
      <c r="G668" s="24">
        <f>SUMIF(orders[BookTitle],F668,orders[TotalSales])</f>
        <v>244.72</v>
      </c>
      <c r="H668">
        <f>COUNTIF(orders[BookTitle],F668)</f>
        <v>3</v>
      </c>
    </row>
    <row r="669" spans="6:8" x14ac:dyDescent="0.3">
      <c r="F669" t="str">
        <v>Nice effort surface</v>
      </c>
      <c r="G669" s="24">
        <f>SUMIF(orders[BookTitle],F669,orders[TotalSales])</f>
        <v>899.51</v>
      </c>
      <c r="H669">
        <f>COUNTIF(orders[BookTitle],F669)</f>
        <v>6</v>
      </c>
    </row>
    <row r="670" spans="6:8" x14ac:dyDescent="0.3">
      <c r="F670" t="str">
        <v>Nice nation</v>
      </c>
      <c r="G670" s="24">
        <f>SUMIF(orders[BookTitle],F670,orders[TotalSales])</f>
        <v>674.96</v>
      </c>
      <c r="H670">
        <f>COUNTIF(orders[BookTitle],F670)</f>
        <v>5</v>
      </c>
    </row>
    <row r="671" spans="6:8" x14ac:dyDescent="0.3">
      <c r="F671" t="str">
        <v>Night all</v>
      </c>
      <c r="G671" s="24">
        <f>SUMIF(orders[BookTitle],F671,orders[TotalSales])</f>
        <v>219.79000000000002</v>
      </c>
      <c r="H671">
        <f>COUNTIF(orders[BookTitle],F671)</f>
        <v>3</v>
      </c>
    </row>
    <row r="672" spans="6:8" x14ac:dyDescent="0.3">
      <c r="F672" t="str">
        <v>Night blue little herself</v>
      </c>
      <c r="G672" s="24">
        <f>SUMIF(orders[BookTitle],F672,orders[TotalSales])</f>
        <v>332.32000000000005</v>
      </c>
      <c r="H672">
        <f>COUNTIF(orders[BookTitle],F672)</f>
        <v>2</v>
      </c>
    </row>
    <row r="673" spans="6:8" x14ac:dyDescent="0.3">
      <c r="F673" t="str">
        <v>None push</v>
      </c>
      <c r="G673" s="24">
        <f>SUMIF(orders[BookTitle],F673,orders[TotalSales])</f>
        <v>81.8</v>
      </c>
      <c r="H673">
        <f>COUNTIF(orders[BookTitle],F673)</f>
        <v>1</v>
      </c>
    </row>
    <row r="674" spans="6:8" x14ac:dyDescent="0.3">
      <c r="F674" t="str">
        <v>Nor book</v>
      </c>
      <c r="G674" s="24">
        <f>SUMIF(orders[BookTitle],F674,orders[TotalSales])</f>
        <v>203.74</v>
      </c>
      <c r="H674">
        <f>COUNTIF(orders[BookTitle],F674)</f>
        <v>3</v>
      </c>
    </row>
    <row r="675" spans="6:8" x14ac:dyDescent="0.3">
      <c r="F675" t="str">
        <v>Nor city</v>
      </c>
      <c r="G675" s="24">
        <f>SUMIF(orders[BookTitle],F675,orders[TotalSales])</f>
        <v>567.75</v>
      </c>
      <c r="H675">
        <f>COUNTIF(orders[BookTitle],F675)</f>
        <v>3</v>
      </c>
    </row>
    <row r="676" spans="6:8" x14ac:dyDescent="0.3">
      <c r="F676" t="str">
        <v>Nor speak</v>
      </c>
      <c r="G676" s="24">
        <f>SUMIF(orders[BookTitle],F676,orders[TotalSales])</f>
        <v>16.45</v>
      </c>
      <c r="H676">
        <f>COUNTIF(orders[BookTitle],F676)</f>
        <v>1</v>
      </c>
    </row>
    <row r="677" spans="6:8" x14ac:dyDescent="0.3">
      <c r="F677" t="str">
        <v>Not shoulder</v>
      </c>
      <c r="G677" s="24">
        <f>SUMIF(orders[BookTitle],F677,orders[TotalSales])</f>
        <v>64.44</v>
      </c>
      <c r="H677">
        <f>COUNTIF(orders[BookTitle],F677)</f>
        <v>1</v>
      </c>
    </row>
    <row r="678" spans="6:8" x14ac:dyDescent="0.3">
      <c r="F678" t="str">
        <v>Nothing</v>
      </c>
      <c r="G678" s="24">
        <f>SUMIF(orders[BookTitle],F678,orders[TotalSales])</f>
        <v>169.14</v>
      </c>
      <c r="H678">
        <f>COUNTIF(orders[BookTitle],F678)</f>
        <v>2</v>
      </c>
    </row>
    <row r="679" spans="6:8" x14ac:dyDescent="0.3">
      <c r="F679" t="str">
        <v>Nothing about</v>
      </c>
      <c r="G679" s="24">
        <f>SUMIF(orders[BookTitle],F679,orders[TotalSales])</f>
        <v>71.28</v>
      </c>
      <c r="H679">
        <f>COUNTIF(orders[BookTitle],F679)</f>
        <v>3</v>
      </c>
    </row>
    <row r="680" spans="6:8" x14ac:dyDescent="0.3">
      <c r="F680" t="str">
        <v>Nothing approach image</v>
      </c>
      <c r="G680" s="24">
        <f>SUMIF(orders[BookTitle],F680,orders[TotalSales])</f>
        <v>171.09</v>
      </c>
      <c r="H680">
        <f>COUNTIF(orders[BookTitle],F680)</f>
        <v>3</v>
      </c>
    </row>
    <row r="681" spans="6:8" x14ac:dyDescent="0.3">
      <c r="F681" t="str">
        <v>Nothing show both</v>
      </c>
      <c r="G681" s="24">
        <f>SUMIF(orders[BookTitle],F681,orders[TotalSales])</f>
        <v>64.459999999999994</v>
      </c>
      <c r="H681">
        <f>COUNTIF(orders[BookTitle],F681)</f>
        <v>1</v>
      </c>
    </row>
    <row r="682" spans="6:8" x14ac:dyDescent="0.3">
      <c r="F682" t="str">
        <v>Nothing summer</v>
      </c>
      <c r="G682" s="24">
        <f>SUMIF(orders[BookTitle],F682,orders[TotalSales])</f>
        <v>241.3</v>
      </c>
      <c r="H682">
        <f>COUNTIF(orders[BookTitle],F682)</f>
        <v>1</v>
      </c>
    </row>
    <row r="683" spans="6:8" x14ac:dyDescent="0.3">
      <c r="F683" t="str">
        <v>Notice cell</v>
      </c>
      <c r="G683" s="24">
        <f>SUMIF(orders[BookTitle],F683,orders[TotalSales])</f>
        <v>245.82999999999998</v>
      </c>
      <c r="H683">
        <f>COUNTIF(orders[BookTitle],F683)</f>
        <v>3</v>
      </c>
    </row>
    <row r="684" spans="6:8" x14ac:dyDescent="0.3">
      <c r="F684" t="str">
        <v>Notice Mrs language</v>
      </c>
      <c r="G684" s="24">
        <f>SUMIF(orders[BookTitle],F684,orders[TotalSales])</f>
        <v>261.76</v>
      </c>
      <c r="H684">
        <f>COUNTIF(orders[BookTitle],F684)</f>
        <v>2</v>
      </c>
    </row>
    <row r="685" spans="6:8" x14ac:dyDescent="0.3">
      <c r="F685" t="str">
        <v>Notice sense pass</v>
      </c>
      <c r="G685" s="24">
        <f>SUMIF(orders[BookTitle],F685,orders[TotalSales])</f>
        <v>267.14</v>
      </c>
      <c r="H685">
        <f>COUNTIF(orders[BookTitle],F685)</f>
        <v>5</v>
      </c>
    </row>
    <row r="686" spans="6:8" x14ac:dyDescent="0.3">
      <c r="F686" t="str">
        <v>Now act maybe way</v>
      </c>
      <c r="G686" s="24">
        <f>SUMIF(orders[BookTitle],F686,orders[TotalSales])</f>
        <v>77.680000000000007</v>
      </c>
      <c r="H686">
        <f>COUNTIF(orders[BookTitle],F686)</f>
        <v>2</v>
      </c>
    </row>
    <row r="687" spans="6:8" x14ac:dyDescent="0.3">
      <c r="F687" t="str">
        <v>Now small whole upon</v>
      </c>
      <c r="G687" s="24">
        <f>SUMIF(orders[BookTitle],F687,orders[TotalSales])</f>
        <v>291.32</v>
      </c>
      <c r="H687">
        <f>COUNTIF(orders[BookTitle],F687)</f>
        <v>3</v>
      </c>
    </row>
    <row r="688" spans="6:8" x14ac:dyDescent="0.3">
      <c r="F688" t="str">
        <v>Now thus because</v>
      </c>
      <c r="G688" s="24">
        <f>SUMIF(orders[BookTitle],F688,orders[TotalSales])</f>
        <v>125.55000000000001</v>
      </c>
      <c r="H688">
        <f>COUNTIF(orders[BookTitle],F688)</f>
        <v>3</v>
      </c>
    </row>
    <row r="689" spans="6:8" x14ac:dyDescent="0.3">
      <c r="F689" t="str">
        <v>Number young</v>
      </c>
      <c r="G689" s="24">
        <f>SUMIF(orders[BookTitle],F689,orders[TotalSales])</f>
        <v>113.5</v>
      </c>
      <c r="H689">
        <f>COUNTIF(orders[BookTitle],F689)</f>
        <v>2</v>
      </c>
    </row>
    <row r="690" spans="6:8" x14ac:dyDescent="0.3">
      <c r="F690" t="str">
        <v>Occur type</v>
      </c>
      <c r="G690" s="24">
        <f>SUMIF(orders[BookTitle],F690,orders[TotalSales])</f>
        <v>191.74</v>
      </c>
      <c r="H690">
        <f>COUNTIF(orders[BookTitle],F690)</f>
        <v>2</v>
      </c>
    </row>
    <row r="691" spans="6:8" x14ac:dyDescent="0.3">
      <c r="F691" t="str">
        <v>Of move somebody</v>
      </c>
      <c r="G691" s="24">
        <f>SUMIF(orders[BookTitle],F691,orders[TotalSales])</f>
        <v>208.13</v>
      </c>
      <c r="H691">
        <f>COUNTIF(orders[BookTitle],F691)</f>
        <v>3</v>
      </c>
    </row>
    <row r="692" spans="6:8" x14ac:dyDescent="0.3">
      <c r="F692" t="str">
        <v>Offer fly</v>
      </c>
      <c r="G692" s="24">
        <f>SUMIF(orders[BookTitle],F692,orders[TotalSales])</f>
        <v>86.4</v>
      </c>
      <c r="H692">
        <f>COUNTIF(orders[BookTitle],F692)</f>
        <v>1</v>
      </c>
    </row>
    <row r="693" spans="6:8" x14ac:dyDescent="0.3">
      <c r="F693" t="str">
        <v>Offer say</v>
      </c>
      <c r="G693" s="24">
        <f>SUMIF(orders[BookTitle],F693,orders[TotalSales])</f>
        <v>230.97</v>
      </c>
      <c r="H693">
        <f>COUNTIF(orders[BookTitle],F693)</f>
        <v>2</v>
      </c>
    </row>
    <row r="694" spans="6:8" x14ac:dyDescent="0.3">
      <c r="F694" t="str">
        <v>Office</v>
      </c>
      <c r="G694" s="24">
        <f>SUMIF(orders[BookTitle],F694,orders[TotalSales])</f>
        <v>81</v>
      </c>
      <c r="H694">
        <f>COUNTIF(orders[BookTitle],F694)</f>
        <v>1</v>
      </c>
    </row>
    <row r="695" spans="6:8" x14ac:dyDescent="0.3">
      <c r="F695" t="str">
        <v>Often tend</v>
      </c>
      <c r="G695" s="24">
        <f>SUMIF(orders[BookTitle],F695,orders[TotalSales])</f>
        <v>148.28</v>
      </c>
      <c r="H695">
        <f>COUNTIF(orders[BookTitle],F695)</f>
        <v>3</v>
      </c>
    </row>
    <row r="696" spans="6:8" x14ac:dyDescent="0.3">
      <c r="F696" t="str">
        <v>Oil size up</v>
      </c>
      <c r="G696" s="24">
        <f>SUMIF(orders[BookTitle],F696,orders[TotalSales])</f>
        <v>711.53</v>
      </c>
      <c r="H696">
        <f>COUNTIF(orders[BookTitle],F696)</f>
        <v>4</v>
      </c>
    </row>
    <row r="697" spans="6:8" x14ac:dyDescent="0.3">
      <c r="F697" t="str">
        <v>Ok American probably</v>
      </c>
      <c r="G697" s="24">
        <f>SUMIF(orders[BookTitle],F697,orders[TotalSales])</f>
        <v>129.86000000000001</v>
      </c>
      <c r="H697">
        <f>COUNTIF(orders[BookTitle],F697)</f>
        <v>3</v>
      </c>
    </row>
    <row r="698" spans="6:8" x14ac:dyDescent="0.3">
      <c r="F698" t="str">
        <v>Old billion research</v>
      </c>
      <c r="G698" s="24">
        <f>SUMIF(orders[BookTitle],F698,orders[TotalSales])</f>
        <v>311.14</v>
      </c>
      <c r="H698">
        <f>COUNTIF(orders[BookTitle],F698)</f>
        <v>2</v>
      </c>
    </row>
    <row r="699" spans="6:8" x14ac:dyDescent="0.3">
      <c r="F699" t="str">
        <v>Open large difficult summer</v>
      </c>
      <c r="G699" s="24">
        <f>SUMIF(orders[BookTitle],F699,orders[TotalSales])</f>
        <v>206.54</v>
      </c>
      <c r="H699">
        <f>COUNTIF(orders[BookTitle],F699)</f>
        <v>4</v>
      </c>
    </row>
    <row r="700" spans="6:8" x14ac:dyDescent="0.3">
      <c r="F700" t="str">
        <v>Option</v>
      </c>
      <c r="G700" s="24">
        <f>SUMIF(orders[BookTitle],F700,orders[TotalSales])</f>
        <v>54.06</v>
      </c>
      <c r="H700">
        <f>COUNTIF(orders[BookTitle],F700)</f>
        <v>2</v>
      </c>
    </row>
    <row r="701" spans="6:8" x14ac:dyDescent="0.3">
      <c r="F701" t="str">
        <v>Option loss</v>
      </c>
      <c r="G701" s="24">
        <f>SUMIF(orders[BookTitle],F701,orders[TotalSales])</f>
        <v>253.48</v>
      </c>
      <c r="H701">
        <f>COUNTIF(orders[BookTitle],F701)</f>
        <v>2</v>
      </c>
    </row>
    <row r="702" spans="6:8" x14ac:dyDescent="0.3">
      <c r="F702" t="str">
        <v>Or</v>
      </c>
      <c r="G702" s="24">
        <f>SUMIF(orders[BookTitle],F702,orders[TotalSales])</f>
        <v>262.07</v>
      </c>
      <c r="H702">
        <f>COUNTIF(orders[BookTitle],F702)</f>
        <v>2</v>
      </c>
    </row>
    <row r="703" spans="6:8" x14ac:dyDescent="0.3">
      <c r="F703" t="str">
        <v>Or already along</v>
      </c>
      <c r="G703" s="24">
        <f>SUMIF(orders[BookTitle],F703,orders[TotalSales])</f>
        <v>116.55000000000001</v>
      </c>
      <c r="H703">
        <f>COUNTIF(orders[BookTitle],F703)</f>
        <v>2</v>
      </c>
    </row>
    <row r="704" spans="6:8" x14ac:dyDescent="0.3">
      <c r="F704" t="str">
        <v>Or environmental</v>
      </c>
      <c r="G704" s="24">
        <f>SUMIF(orders[BookTitle],F704,orders[TotalSales])</f>
        <v>247.45999999999998</v>
      </c>
      <c r="H704">
        <f>COUNTIF(orders[BookTitle],F704)</f>
        <v>2</v>
      </c>
    </row>
    <row r="705" spans="6:8" x14ac:dyDescent="0.3">
      <c r="F705" t="str">
        <v>Or prevent agreement</v>
      </c>
      <c r="G705" s="24">
        <f>SUMIF(orders[BookTitle],F705,orders[TotalSales])</f>
        <v>96.45</v>
      </c>
      <c r="H705">
        <f>COUNTIF(orders[BookTitle],F705)</f>
        <v>1</v>
      </c>
    </row>
    <row r="706" spans="6:8" x14ac:dyDescent="0.3">
      <c r="F706" t="str">
        <v>Or top</v>
      </c>
      <c r="G706" s="24">
        <f>SUMIF(orders[BookTitle],F706,orders[TotalSales])</f>
        <v>265.41999999999996</v>
      </c>
      <c r="H706">
        <f>COUNTIF(orders[BookTitle],F706)</f>
        <v>4</v>
      </c>
    </row>
    <row r="707" spans="6:8" x14ac:dyDescent="0.3">
      <c r="F707" t="str">
        <v>Order</v>
      </c>
      <c r="G707" s="24">
        <f>SUMIF(orders[BookTitle],F707,orders[TotalSales])</f>
        <v>87.06</v>
      </c>
      <c r="H707">
        <f>COUNTIF(orders[BookTitle],F707)</f>
        <v>2</v>
      </c>
    </row>
    <row r="708" spans="6:8" x14ac:dyDescent="0.3">
      <c r="F708" t="str">
        <v>Organization himself play whole</v>
      </c>
      <c r="G708" s="24">
        <f>SUMIF(orders[BookTitle],F708,orders[TotalSales])</f>
        <v>39.659999999999997</v>
      </c>
      <c r="H708">
        <f>COUNTIF(orders[BookTitle],F708)</f>
        <v>3</v>
      </c>
    </row>
    <row r="709" spans="6:8" x14ac:dyDescent="0.3">
      <c r="F709" t="str">
        <v>Other edge radio</v>
      </c>
      <c r="G709" s="24">
        <f>SUMIF(orders[BookTitle],F709,orders[TotalSales])</f>
        <v>102.58</v>
      </c>
      <c r="H709">
        <f>COUNTIF(orders[BookTitle],F709)</f>
        <v>2</v>
      </c>
    </row>
    <row r="710" spans="6:8" x14ac:dyDescent="0.3">
      <c r="F710" t="str">
        <v>Others series lay</v>
      </c>
      <c r="G710" s="24">
        <f>SUMIF(orders[BookTitle],F710,orders[TotalSales])</f>
        <v>27.75</v>
      </c>
      <c r="H710">
        <f>COUNTIF(orders[BookTitle],F710)</f>
        <v>1</v>
      </c>
    </row>
    <row r="711" spans="6:8" x14ac:dyDescent="0.3">
      <c r="F711" t="str">
        <v>Our could reality</v>
      </c>
      <c r="G711" s="24">
        <f>SUMIF(orders[BookTitle],F711,orders[TotalSales])</f>
        <v>191</v>
      </c>
      <c r="H711">
        <f>COUNTIF(orders[BookTitle],F711)</f>
        <v>2</v>
      </c>
    </row>
    <row r="712" spans="6:8" x14ac:dyDescent="0.3">
      <c r="F712" t="str">
        <v>Our deal record</v>
      </c>
      <c r="G712" s="24">
        <f>SUMIF(orders[BookTitle],F712,orders[TotalSales])</f>
        <v>773.51</v>
      </c>
      <c r="H712">
        <f>COUNTIF(orders[BookTitle],F712)</f>
        <v>4</v>
      </c>
    </row>
    <row r="713" spans="6:8" x14ac:dyDescent="0.3">
      <c r="F713" t="str">
        <v>Our do</v>
      </c>
      <c r="G713" s="24">
        <f>SUMIF(orders[BookTitle],F713,orders[TotalSales])</f>
        <v>62.52</v>
      </c>
      <c r="H713">
        <f>COUNTIF(orders[BookTitle],F713)</f>
        <v>2</v>
      </c>
    </row>
    <row r="714" spans="6:8" x14ac:dyDescent="0.3">
      <c r="F714" t="str">
        <v>Out agree spend</v>
      </c>
      <c r="G714" s="24">
        <f>SUMIF(orders[BookTitle],F714,orders[TotalSales])</f>
        <v>60.76</v>
      </c>
      <c r="H714">
        <f>COUNTIF(orders[BookTitle],F714)</f>
        <v>1</v>
      </c>
    </row>
    <row r="715" spans="6:8" x14ac:dyDescent="0.3">
      <c r="F715" t="str">
        <v>Outside want beyond</v>
      </c>
      <c r="G715" s="24">
        <f>SUMIF(orders[BookTitle],F715,orders[TotalSales])</f>
        <v>49.81</v>
      </c>
      <c r="H715">
        <f>COUNTIF(orders[BookTitle],F715)</f>
        <v>1</v>
      </c>
    </row>
    <row r="716" spans="6:8" x14ac:dyDescent="0.3">
      <c r="F716" t="str">
        <v>Over pick</v>
      </c>
      <c r="G716" s="24">
        <f>SUMIF(orders[BookTitle],F716,orders[TotalSales])</f>
        <v>144.6</v>
      </c>
      <c r="H716">
        <f>COUNTIF(orders[BookTitle],F716)</f>
        <v>2</v>
      </c>
    </row>
    <row r="717" spans="6:8" x14ac:dyDescent="0.3">
      <c r="F717" t="str">
        <v>Own today</v>
      </c>
      <c r="G717" s="24">
        <f>SUMIF(orders[BookTitle],F717,orders[TotalSales])</f>
        <v>25.5</v>
      </c>
      <c r="H717">
        <f>COUNTIF(orders[BookTitle],F717)</f>
        <v>2</v>
      </c>
    </row>
    <row r="718" spans="6:8" x14ac:dyDescent="0.3">
      <c r="F718" t="str">
        <v>Page</v>
      </c>
      <c r="G718" s="24">
        <f>SUMIF(orders[BookTitle],F718,orders[TotalSales])</f>
        <v>196.14</v>
      </c>
      <c r="H718">
        <f>COUNTIF(orders[BookTitle],F718)</f>
        <v>2</v>
      </c>
    </row>
    <row r="719" spans="6:8" x14ac:dyDescent="0.3">
      <c r="F719" t="str">
        <v>Page data ahead suggest</v>
      </c>
      <c r="G719" s="24">
        <f>SUMIF(orders[BookTitle],F719,orders[TotalSales])</f>
        <v>322.14</v>
      </c>
      <c r="H719">
        <f>COUNTIF(orders[BookTitle],F719)</f>
        <v>3</v>
      </c>
    </row>
    <row r="720" spans="6:8" x14ac:dyDescent="0.3">
      <c r="F720" t="str">
        <v>Page method strategy</v>
      </c>
      <c r="G720" s="24">
        <f>SUMIF(orders[BookTitle],F720,orders[TotalSales])</f>
        <v>195.28</v>
      </c>
      <c r="H720">
        <f>COUNTIF(orders[BookTitle],F720)</f>
        <v>3</v>
      </c>
    </row>
    <row r="721" spans="6:8" x14ac:dyDescent="0.3">
      <c r="F721" t="str">
        <v>Painting vote</v>
      </c>
      <c r="G721" s="24">
        <f>SUMIF(orders[BookTitle],F721,orders[TotalSales])</f>
        <v>402.95</v>
      </c>
      <c r="H721">
        <f>COUNTIF(orders[BookTitle],F721)</f>
        <v>3</v>
      </c>
    </row>
    <row r="722" spans="6:8" x14ac:dyDescent="0.3">
      <c r="F722" t="str">
        <v>Painting yard</v>
      </c>
      <c r="G722" s="24">
        <f>SUMIF(orders[BookTitle],F722,orders[TotalSales])</f>
        <v>383.89</v>
      </c>
      <c r="H722">
        <f>COUNTIF(orders[BookTitle],F722)</f>
        <v>3</v>
      </c>
    </row>
    <row r="723" spans="6:8" x14ac:dyDescent="0.3">
      <c r="F723" t="str">
        <v>Parent eat skill</v>
      </c>
      <c r="G723" s="24">
        <f>SUMIF(orders[BookTitle],F723,orders[TotalSales])</f>
        <v>217.03000000000003</v>
      </c>
      <c r="H723">
        <f>COUNTIF(orders[BookTitle],F723)</f>
        <v>2</v>
      </c>
    </row>
    <row r="724" spans="6:8" x14ac:dyDescent="0.3">
      <c r="F724" t="str">
        <v>Part attorney</v>
      </c>
      <c r="G724" s="24">
        <f>SUMIF(orders[BookTitle],F724,orders[TotalSales])</f>
        <v>896.82</v>
      </c>
      <c r="H724">
        <f>COUNTIF(orders[BookTitle],F724)</f>
        <v>5</v>
      </c>
    </row>
    <row r="725" spans="6:8" x14ac:dyDescent="0.3">
      <c r="F725" t="str">
        <v>Part black</v>
      </c>
      <c r="G725" s="24">
        <f>SUMIF(orders[BookTitle],F725,orders[TotalSales])</f>
        <v>138.52000000000001</v>
      </c>
      <c r="H725">
        <f>COUNTIF(orders[BookTitle],F725)</f>
        <v>3</v>
      </c>
    </row>
    <row r="726" spans="6:8" x14ac:dyDescent="0.3">
      <c r="F726" t="str">
        <v>Part social</v>
      </c>
      <c r="G726" s="24">
        <f>SUMIF(orders[BookTitle],F726,orders[TotalSales])</f>
        <v>116.75999999999999</v>
      </c>
      <c r="H726">
        <f>COUNTIF(orders[BookTitle],F726)</f>
        <v>2</v>
      </c>
    </row>
    <row r="727" spans="6:8" x14ac:dyDescent="0.3">
      <c r="F727" t="str">
        <v>Part until</v>
      </c>
      <c r="G727" s="24">
        <f>SUMIF(orders[BookTitle],F727,orders[TotalSales])</f>
        <v>222.24</v>
      </c>
      <c r="H727">
        <f>COUNTIF(orders[BookTitle],F727)</f>
        <v>3</v>
      </c>
    </row>
    <row r="728" spans="6:8" x14ac:dyDescent="0.3">
      <c r="F728" t="str">
        <v>Participant development great much</v>
      </c>
      <c r="G728" s="24">
        <f>SUMIF(orders[BookTitle],F728,orders[TotalSales])</f>
        <v>49.08</v>
      </c>
      <c r="H728">
        <f>COUNTIF(orders[BookTitle],F728)</f>
        <v>2</v>
      </c>
    </row>
    <row r="729" spans="6:8" x14ac:dyDescent="0.3">
      <c r="F729" t="str">
        <v>Particular trouble soon</v>
      </c>
      <c r="G729" s="24">
        <f>SUMIF(orders[BookTitle],F729,orders[TotalSales])</f>
        <v>708.16</v>
      </c>
      <c r="H729">
        <f>COUNTIF(orders[BookTitle],F729)</f>
        <v>4</v>
      </c>
    </row>
    <row r="730" spans="6:8" x14ac:dyDescent="0.3">
      <c r="F730" t="str">
        <v>Particularly fast day</v>
      </c>
      <c r="G730" s="24">
        <f>SUMIF(orders[BookTitle],F730,orders[TotalSales])</f>
        <v>222.2</v>
      </c>
      <c r="H730">
        <f>COUNTIF(orders[BookTitle],F730)</f>
        <v>3</v>
      </c>
    </row>
    <row r="731" spans="6:8" x14ac:dyDescent="0.3">
      <c r="F731" t="str">
        <v>Partner another</v>
      </c>
      <c r="G731" s="24">
        <f>SUMIF(orders[BookTitle],F731,orders[TotalSales])</f>
        <v>30.11</v>
      </c>
      <c r="H731">
        <f>COUNTIF(orders[BookTitle],F731)</f>
        <v>1</v>
      </c>
    </row>
    <row r="732" spans="6:8" x14ac:dyDescent="0.3">
      <c r="F732" t="str">
        <v>Partner community</v>
      </c>
      <c r="G732" s="24">
        <f>SUMIF(orders[BookTitle],F732,orders[TotalSales])</f>
        <v>33.200000000000003</v>
      </c>
      <c r="H732">
        <f>COUNTIF(orders[BookTitle],F732)</f>
        <v>1</v>
      </c>
    </row>
    <row r="733" spans="6:8" x14ac:dyDescent="0.3">
      <c r="F733" t="str">
        <v>Partner we guess record</v>
      </c>
      <c r="G733" s="24">
        <f>SUMIF(orders[BookTitle],F733,orders[TotalSales])</f>
        <v>233.51999999999998</v>
      </c>
      <c r="H733">
        <f>COUNTIF(orders[BookTitle],F733)</f>
        <v>2</v>
      </c>
    </row>
    <row r="734" spans="6:8" x14ac:dyDescent="0.3">
      <c r="F734" t="str">
        <v>Party budget let month</v>
      </c>
      <c r="G734" s="24">
        <f>SUMIF(orders[BookTitle],F734,orders[TotalSales])</f>
        <v>114.65</v>
      </c>
      <c r="H734">
        <f>COUNTIF(orders[BookTitle],F734)</f>
        <v>2</v>
      </c>
    </row>
    <row r="735" spans="6:8" x14ac:dyDescent="0.3">
      <c r="F735" t="str">
        <v>Party computer base</v>
      </c>
      <c r="G735" s="24">
        <f>SUMIF(orders[BookTitle],F735,orders[TotalSales])</f>
        <v>92.3</v>
      </c>
      <c r="H735">
        <f>COUNTIF(orders[BookTitle],F735)</f>
        <v>2</v>
      </c>
    </row>
    <row r="736" spans="6:8" x14ac:dyDescent="0.3">
      <c r="F736" t="str">
        <v>Past try American</v>
      </c>
      <c r="G736" s="24">
        <f>SUMIF(orders[BookTitle],F736,orders[TotalSales])</f>
        <v>79.72</v>
      </c>
      <c r="H736">
        <f>COUNTIF(orders[BookTitle],F736)</f>
        <v>2</v>
      </c>
    </row>
    <row r="737" spans="6:8" x14ac:dyDescent="0.3">
      <c r="F737" t="str">
        <v>Pay ahead few magazine</v>
      </c>
      <c r="G737" s="24">
        <f>SUMIF(orders[BookTitle],F737,orders[TotalSales])</f>
        <v>431.53</v>
      </c>
      <c r="H737">
        <f>COUNTIF(orders[BookTitle],F737)</f>
        <v>4</v>
      </c>
    </row>
    <row r="738" spans="6:8" x14ac:dyDescent="0.3">
      <c r="F738" t="str">
        <v>Peace</v>
      </c>
      <c r="G738" s="24">
        <f>SUMIF(orders[BookTitle],F738,orders[TotalSales])</f>
        <v>273.44</v>
      </c>
      <c r="H738">
        <f>COUNTIF(orders[BookTitle],F738)</f>
        <v>3</v>
      </c>
    </row>
    <row r="739" spans="6:8" x14ac:dyDescent="0.3">
      <c r="F739" t="str">
        <v>Peace collection theory</v>
      </c>
      <c r="G739" s="24">
        <f>SUMIF(orders[BookTitle],F739,orders[TotalSales])</f>
        <v>333.95</v>
      </c>
      <c r="H739">
        <f>COUNTIF(orders[BookTitle],F739)</f>
        <v>2</v>
      </c>
    </row>
    <row r="740" spans="6:8" x14ac:dyDescent="0.3">
      <c r="F740" t="str">
        <v>Peace least find</v>
      </c>
      <c r="G740" s="24">
        <f>SUMIF(orders[BookTitle],F740,orders[TotalSales])</f>
        <v>226.84</v>
      </c>
      <c r="H740">
        <f>COUNTIF(orders[BookTitle],F740)</f>
        <v>3</v>
      </c>
    </row>
    <row r="741" spans="6:8" x14ac:dyDescent="0.3">
      <c r="F741" t="str">
        <v>People instead thousand</v>
      </c>
      <c r="G741" s="24">
        <f>SUMIF(orders[BookTitle],F741,orders[TotalSales])</f>
        <v>255.35</v>
      </c>
      <c r="H741">
        <f>COUNTIF(orders[BookTitle],F741)</f>
        <v>3</v>
      </c>
    </row>
    <row r="742" spans="6:8" x14ac:dyDescent="0.3">
      <c r="F742" t="str">
        <v>People scientist</v>
      </c>
      <c r="G742" s="24">
        <f>SUMIF(orders[BookTitle],F742,orders[TotalSales])</f>
        <v>65.38</v>
      </c>
      <c r="H742">
        <f>COUNTIF(orders[BookTitle],F742)</f>
        <v>1</v>
      </c>
    </row>
    <row r="743" spans="6:8" x14ac:dyDescent="0.3">
      <c r="F743" t="str">
        <v>Per course my</v>
      </c>
      <c r="G743" s="24">
        <f>SUMIF(orders[BookTitle],F743,orders[TotalSales])</f>
        <v>84.63</v>
      </c>
      <c r="H743">
        <f>COUNTIF(orders[BookTitle],F743)</f>
        <v>1</v>
      </c>
    </row>
    <row r="744" spans="6:8" x14ac:dyDescent="0.3">
      <c r="F744" t="str">
        <v>Per executive let</v>
      </c>
      <c r="G744" s="24">
        <f>SUMIF(orders[BookTitle],F744,orders[TotalSales])</f>
        <v>199.34</v>
      </c>
      <c r="H744">
        <f>COUNTIF(orders[BookTitle],F744)</f>
        <v>3</v>
      </c>
    </row>
    <row r="745" spans="6:8" x14ac:dyDescent="0.3">
      <c r="F745" t="str">
        <v>Per occur speech</v>
      </c>
      <c r="G745" s="24">
        <f>SUMIF(orders[BookTitle],F745,orders[TotalSales])</f>
        <v>342.92999999999995</v>
      </c>
      <c r="H745">
        <f>COUNTIF(orders[BookTitle],F745)</f>
        <v>3</v>
      </c>
    </row>
    <row r="746" spans="6:8" x14ac:dyDescent="0.3">
      <c r="F746" t="str">
        <v>Perform degree</v>
      </c>
      <c r="G746" s="24">
        <f>SUMIF(orders[BookTitle],F746,orders[TotalSales])</f>
        <v>77.710000000000008</v>
      </c>
      <c r="H746">
        <f>COUNTIF(orders[BookTitle],F746)</f>
        <v>3</v>
      </c>
    </row>
    <row r="747" spans="6:8" x14ac:dyDescent="0.3">
      <c r="F747" t="str">
        <v>Perform wait wait</v>
      </c>
      <c r="G747" s="24">
        <f>SUMIF(orders[BookTitle],F747,orders[TotalSales])</f>
        <v>175.31</v>
      </c>
      <c r="H747">
        <f>COUNTIF(orders[BookTitle],F747)</f>
        <v>2</v>
      </c>
    </row>
    <row r="748" spans="6:8" x14ac:dyDescent="0.3">
      <c r="F748" t="str">
        <v>Performance performance continue</v>
      </c>
      <c r="G748" s="24">
        <f>SUMIF(orders[BookTitle],F748,orders[TotalSales])</f>
        <v>97.259999999999991</v>
      </c>
      <c r="H748">
        <f>COUNTIF(orders[BookTitle],F748)</f>
        <v>3</v>
      </c>
    </row>
    <row r="749" spans="6:8" x14ac:dyDescent="0.3">
      <c r="F749" t="str">
        <v>Performance which</v>
      </c>
      <c r="G749" s="24">
        <f>SUMIF(orders[BookTitle],F749,orders[TotalSales])</f>
        <v>163.43</v>
      </c>
      <c r="H749">
        <f>COUNTIF(orders[BookTitle],F749)</f>
        <v>3</v>
      </c>
    </row>
    <row r="750" spans="6:8" x14ac:dyDescent="0.3">
      <c r="F750" t="str">
        <v>Perhaps low economy page</v>
      </c>
      <c r="G750" s="24">
        <f>SUMIF(orders[BookTitle],F750,orders[TotalSales])</f>
        <v>242.11</v>
      </c>
      <c r="H750">
        <f>COUNTIF(orders[BookTitle],F750)</f>
        <v>4</v>
      </c>
    </row>
    <row r="751" spans="6:8" x14ac:dyDescent="0.3">
      <c r="F751" t="str">
        <v>Perhaps seek</v>
      </c>
      <c r="G751" s="24">
        <f>SUMIF(orders[BookTitle],F751,orders[TotalSales])</f>
        <v>184.22</v>
      </c>
      <c r="H751">
        <f>COUNTIF(orders[BookTitle],F751)</f>
        <v>3</v>
      </c>
    </row>
    <row r="752" spans="6:8" x14ac:dyDescent="0.3">
      <c r="F752" t="str">
        <v>Person near</v>
      </c>
      <c r="G752" s="24">
        <f>SUMIF(orders[BookTitle],F752,orders[TotalSales])</f>
        <v>105.42999999999999</v>
      </c>
      <c r="H752">
        <f>COUNTIF(orders[BookTitle],F752)</f>
        <v>3</v>
      </c>
    </row>
    <row r="753" spans="6:8" x14ac:dyDescent="0.3">
      <c r="F753" t="str">
        <v>Person very always</v>
      </c>
      <c r="G753" s="24">
        <f>SUMIF(orders[BookTitle],F753,orders[TotalSales])</f>
        <v>393.63</v>
      </c>
      <c r="H753">
        <f>COUNTIF(orders[BookTitle],F753)</f>
        <v>2</v>
      </c>
    </row>
    <row r="754" spans="6:8" x14ac:dyDescent="0.3">
      <c r="F754" t="str">
        <v>Personal</v>
      </c>
      <c r="G754" s="24">
        <f>SUMIF(orders[BookTitle],F754,orders[TotalSales])</f>
        <v>83.47999999999999</v>
      </c>
      <c r="H754">
        <f>COUNTIF(orders[BookTitle],F754)</f>
        <v>2</v>
      </c>
    </row>
    <row r="755" spans="6:8" x14ac:dyDescent="0.3">
      <c r="F755" t="str">
        <v>Personal safe summer</v>
      </c>
      <c r="G755" s="24">
        <f>SUMIF(orders[BookTitle],F755,orders[TotalSales])</f>
        <v>50.55</v>
      </c>
      <c r="H755">
        <f>COUNTIF(orders[BookTitle],F755)</f>
        <v>2</v>
      </c>
    </row>
    <row r="756" spans="6:8" x14ac:dyDescent="0.3">
      <c r="F756" t="str">
        <v>Phone</v>
      </c>
      <c r="G756" s="24">
        <f>SUMIF(orders[BookTitle],F756,orders[TotalSales])</f>
        <v>85.4</v>
      </c>
      <c r="H756">
        <f>COUNTIF(orders[BookTitle],F756)</f>
        <v>1</v>
      </c>
    </row>
    <row r="757" spans="6:8" x14ac:dyDescent="0.3">
      <c r="F757" t="str">
        <v>Phone move base</v>
      </c>
      <c r="G757" s="24">
        <f>SUMIF(orders[BookTitle],F757,orders[TotalSales])</f>
        <v>79.62</v>
      </c>
      <c r="H757">
        <f>COUNTIF(orders[BookTitle],F757)</f>
        <v>4</v>
      </c>
    </row>
    <row r="758" spans="6:8" x14ac:dyDescent="0.3">
      <c r="F758" t="str">
        <v>Physical prove</v>
      </c>
      <c r="G758" s="24">
        <f>SUMIF(orders[BookTitle],F758,orders[TotalSales])</f>
        <v>97.08</v>
      </c>
      <c r="H758">
        <f>COUNTIF(orders[BookTitle],F758)</f>
        <v>2</v>
      </c>
    </row>
    <row r="759" spans="6:8" x14ac:dyDescent="0.3">
      <c r="F759" t="str">
        <v>Picture event place four</v>
      </c>
      <c r="G759" s="24">
        <f>SUMIF(orders[BookTitle],F759,orders[TotalSales])</f>
        <v>192.57</v>
      </c>
      <c r="H759">
        <f>COUNTIF(orders[BookTitle],F759)</f>
        <v>3</v>
      </c>
    </row>
    <row r="760" spans="6:8" x14ac:dyDescent="0.3">
      <c r="F760" t="str">
        <v>Picture particularly season together</v>
      </c>
      <c r="G760" s="24">
        <f>SUMIF(orders[BookTitle],F760,orders[TotalSales])</f>
        <v>19.05</v>
      </c>
      <c r="H760">
        <f>COUNTIF(orders[BookTitle],F760)</f>
        <v>1</v>
      </c>
    </row>
    <row r="761" spans="6:8" x14ac:dyDescent="0.3">
      <c r="F761" t="str">
        <v>Piece choice</v>
      </c>
      <c r="G761" s="24">
        <f>SUMIF(orders[BookTitle],F761,orders[TotalSales])</f>
        <v>237.3</v>
      </c>
      <c r="H761">
        <f>COUNTIF(orders[BookTitle],F761)</f>
        <v>4</v>
      </c>
    </row>
    <row r="762" spans="6:8" x14ac:dyDescent="0.3">
      <c r="F762" t="str">
        <v>Piece protect</v>
      </c>
      <c r="G762" s="24">
        <f>SUMIF(orders[BookTitle],F762,orders[TotalSales])</f>
        <v>592.29999999999995</v>
      </c>
      <c r="H762">
        <f>COUNTIF(orders[BookTitle],F762)</f>
        <v>4</v>
      </c>
    </row>
    <row r="763" spans="6:8" x14ac:dyDescent="0.3">
      <c r="F763" t="str">
        <v>Piece thought during fly</v>
      </c>
      <c r="G763" s="24">
        <f>SUMIF(orders[BookTitle],F763,orders[TotalSales])</f>
        <v>385.5</v>
      </c>
      <c r="H763">
        <f>COUNTIF(orders[BookTitle],F763)</f>
        <v>3</v>
      </c>
    </row>
    <row r="764" spans="6:8" x14ac:dyDescent="0.3">
      <c r="F764" t="str">
        <v>Plant ago</v>
      </c>
      <c r="G764" s="24">
        <f>SUMIF(orders[BookTitle],F764,orders[TotalSales])</f>
        <v>227.71</v>
      </c>
      <c r="H764">
        <f>COUNTIF(orders[BookTitle],F764)</f>
        <v>3</v>
      </c>
    </row>
    <row r="765" spans="6:8" x14ac:dyDescent="0.3">
      <c r="F765" t="str">
        <v>Player happen</v>
      </c>
      <c r="G765" s="24">
        <f>SUMIF(orders[BookTitle],F765,orders[TotalSales])</f>
        <v>541.51</v>
      </c>
      <c r="H765">
        <f>COUNTIF(orders[BookTitle],F765)</f>
        <v>3</v>
      </c>
    </row>
    <row r="766" spans="6:8" x14ac:dyDescent="0.3">
      <c r="F766" t="str">
        <v>Player send</v>
      </c>
      <c r="G766" s="24">
        <f>SUMIF(orders[BookTitle],F766,orders[TotalSales])</f>
        <v>149.63999999999999</v>
      </c>
      <c r="H766">
        <f>COUNTIF(orders[BookTitle],F766)</f>
        <v>4</v>
      </c>
    </row>
    <row r="767" spans="6:8" x14ac:dyDescent="0.3">
      <c r="F767" t="str">
        <v>Pm then</v>
      </c>
      <c r="G767" s="24">
        <f>SUMIF(orders[BookTitle],F767,orders[TotalSales])</f>
        <v>132.80000000000001</v>
      </c>
      <c r="H767">
        <f>COUNTIF(orders[BookTitle],F767)</f>
        <v>2</v>
      </c>
    </row>
    <row r="768" spans="6:8" x14ac:dyDescent="0.3">
      <c r="F768" t="str">
        <v>Police include dream</v>
      </c>
      <c r="G768" s="24">
        <f>SUMIF(orders[BookTitle],F768,orders[TotalSales])</f>
        <v>938.91000000000008</v>
      </c>
      <c r="H768">
        <f>COUNTIF(orders[BookTitle],F768)</f>
        <v>5</v>
      </c>
    </row>
    <row r="769" spans="6:8" x14ac:dyDescent="0.3">
      <c r="F769" t="str">
        <v>Policy turn</v>
      </c>
      <c r="G769" s="24">
        <f>SUMIF(orders[BookTitle],F769,orders[TotalSales])</f>
        <v>243.17000000000002</v>
      </c>
      <c r="H769">
        <f>COUNTIF(orders[BookTitle],F769)</f>
        <v>2</v>
      </c>
    </row>
    <row r="770" spans="6:8" x14ac:dyDescent="0.3">
      <c r="F770" t="str">
        <v>Political threat</v>
      </c>
      <c r="G770" s="24">
        <f>SUMIF(orders[BookTitle],F770,orders[TotalSales])</f>
        <v>254.45</v>
      </c>
      <c r="H770">
        <f>COUNTIF(orders[BookTitle],F770)</f>
        <v>3</v>
      </c>
    </row>
    <row r="771" spans="6:8" x14ac:dyDescent="0.3">
      <c r="F771" t="str">
        <v>Poor film measure</v>
      </c>
      <c r="G771" s="24">
        <f>SUMIF(orders[BookTitle],F771,orders[TotalSales])</f>
        <v>76.760000000000005</v>
      </c>
      <c r="H771">
        <f>COUNTIF(orders[BookTitle],F771)</f>
        <v>1</v>
      </c>
    </row>
    <row r="772" spans="6:8" x14ac:dyDescent="0.3">
      <c r="F772" t="str">
        <v>Poor western market</v>
      </c>
      <c r="G772" s="24">
        <f>SUMIF(orders[BookTitle],F772,orders[TotalSales])</f>
        <v>76.64</v>
      </c>
      <c r="H772">
        <f>COUNTIF(orders[BookTitle],F772)</f>
        <v>1</v>
      </c>
    </row>
    <row r="773" spans="6:8" x14ac:dyDescent="0.3">
      <c r="F773" t="str">
        <v>Population reflect issue father</v>
      </c>
      <c r="G773" s="24">
        <f>SUMIF(orders[BookTitle],F773,orders[TotalSales])</f>
        <v>16.47</v>
      </c>
      <c r="H773">
        <f>COUNTIF(orders[BookTitle],F773)</f>
        <v>1</v>
      </c>
    </row>
    <row r="774" spans="6:8" x14ac:dyDescent="0.3">
      <c r="F774" t="str">
        <v>Position clear question</v>
      </c>
      <c r="G774" s="24">
        <f>SUMIF(orders[BookTitle],F774,orders[TotalSales])</f>
        <v>109.34</v>
      </c>
      <c r="H774">
        <f>COUNTIF(orders[BookTitle],F774)</f>
        <v>2</v>
      </c>
    </row>
    <row r="775" spans="6:8" x14ac:dyDescent="0.3">
      <c r="F775" t="str">
        <v>Positive about</v>
      </c>
      <c r="G775" s="24">
        <f>SUMIF(orders[BookTitle],F775,orders[TotalSales])</f>
        <v>214.4</v>
      </c>
      <c r="H775">
        <f>COUNTIF(orders[BookTitle],F775)</f>
        <v>2</v>
      </c>
    </row>
    <row r="776" spans="6:8" x14ac:dyDescent="0.3">
      <c r="F776" t="str">
        <v>Positive near</v>
      </c>
      <c r="G776" s="24">
        <f>SUMIF(orders[BookTitle],F776,orders[TotalSales])</f>
        <v>366.65</v>
      </c>
      <c r="H776">
        <f>COUNTIF(orders[BookTitle],F776)</f>
        <v>2</v>
      </c>
    </row>
    <row r="777" spans="6:8" x14ac:dyDescent="0.3">
      <c r="F777" t="str">
        <v>Positive way</v>
      </c>
      <c r="G777" s="24">
        <f>SUMIF(orders[BookTitle],F777,orders[TotalSales])</f>
        <v>264.74</v>
      </c>
      <c r="H777">
        <f>COUNTIF(orders[BookTitle],F777)</f>
        <v>2</v>
      </c>
    </row>
    <row r="778" spans="6:8" x14ac:dyDescent="0.3">
      <c r="F778" t="str">
        <v>Power on town</v>
      </c>
      <c r="G778" s="24">
        <f>SUMIF(orders[BookTitle],F778,orders[TotalSales])</f>
        <v>120.03</v>
      </c>
      <c r="H778">
        <f>COUNTIF(orders[BookTitle],F778)</f>
        <v>2</v>
      </c>
    </row>
    <row r="779" spans="6:8" x14ac:dyDescent="0.3">
      <c r="F779" t="str">
        <v>Power second everybody</v>
      </c>
      <c r="G779" s="24">
        <f>SUMIF(orders[BookTitle],F779,orders[TotalSales])</f>
        <v>68.430000000000007</v>
      </c>
      <c r="H779">
        <f>COUNTIF(orders[BookTitle],F779)</f>
        <v>2</v>
      </c>
    </row>
    <row r="780" spans="6:8" x14ac:dyDescent="0.3">
      <c r="F780" t="str">
        <v>Power until source worker</v>
      </c>
      <c r="G780" s="24">
        <f>SUMIF(orders[BookTitle],F780,orders[TotalSales])</f>
        <v>53.74</v>
      </c>
      <c r="H780">
        <f>COUNTIF(orders[BookTitle],F780)</f>
        <v>1</v>
      </c>
    </row>
    <row r="781" spans="6:8" x14ac:dyDescent="0.3">
      <c r="F781" t="str">
        <v>Practice father</v>
      </c>
      <c r="G781" s="24">
        <f>SUMIF(orders[BookTitle],F781,orders[TotalSales])</f>
        <v>127.4</v>
      </c>
      <c r="H781">
        <f>COUNTIF(orders[BookTitle],F781)</f>
        <v>1</v>
      </c>
    </row>
    <row r="782" spans="6:8" x14ac:dyDescent="0.3">
      <c r="F782" t="str">
        <v>Prepare trial</v>
      </c>
      <c r="G782" s="24">
        <f>SUMIF(orders[BookTitle],F782,orders[TotalSales])</f>
        <v>564.76</v>
      </c>
      <c r="H782">
        <f>COUNTIF(orders[BookTitle],F782)</f>
        <v>5</v>
      </c>
    </row>
    <row r="783" spans="6:8" x14ac:dyDescent="0.3">
      <c r="F783" t="str">
        <v>Prepare world court</v>
      </c>
      <c r="G783" s="24">
        <f>SUMIF(orders[BookTitle],F783,orders[TotalSales])</f>
        <v>409.9</v>
      </c>
      <c r="H783">
        <f>COUNTIF(orders[BookTitle],F783)</f>
        <v>7</v>
      </c>
    </row>
    <row r="784" spans="6:8" x14ac:dyDescent="0.3">
      <c r="F784" t="str">
        <v>Present listen</v>
      </c>
      <c r="G784" s="24">
        <f>SUMIF(orders[BookTitle],F784,orders[TotalSales])</f>
        <v>180.22</v>
      </c>
      <c r="H784">
        <f>COUNTIF(orders[BookTitle],F784)</f>
        <v>2</v>
      </c>
    </row>
    <row r="785" spans="6:8" x14ac:dyDescent="0.3">
      <c r="F785" t="str">
        <v>President food news</v>
      </c>
      <c r="G785" s="24">
        <f>SUMIF(orders[BookTitle],F785,orders[TotalSales])</f>
        <v>229.15</v>
      </c>
      <c r="H785">
        <f>COUNTIF(orders[BookTitle],F785)</f>
        <v>2</v>
      </c>
    </row>
    <row r="786" spans="6:8" x14ac:dyDescent="0.3">
      <c r="F786" t="str">
        <v>President read lawyer</v>
      </c>
      <c r="G786" s="24">
        <f>SUMIF(orders[BookTitle],F786,orders[TotalSales])</f>
        <v>33.6</v>
      </c>
      <c r="H786">
        <f>COUNTIF(orders[BookTitle],F786)</f>
        <v>1</v>
      </c>
    </row>
    <row r="787" spans="6:8" x14ac:dyDescent="0.3">
      <c r="F787" t="str">
        <v>Pressure American</v>
      </c>
      <c r="G787" s="24">
        <f>SUMIF(orders[BookTitle],F787,orders[TotalSales])</f>
        <v>38.72</v>
      </c>
      <c r="H787">
        <f>COUNTIF(orders[BookTitle],F787)</f>
        <v>1</v>
      </c>
    </row>
    <row r="788" spans="6:8" x14ac:dyDescent="0.3">
      <c r="F788" t="str">
        <v>Pressure father exist hour</v>
      </c>
      <c r="G788" s="24">
        <f>SUMIF(orders[BookTitle],F788,orders[TotalSales])</f>
        <v>28.509999999999998</v>
      </c>
      <c r="H788">
        <f>COUNTIF(orders[BookTitle],F788)</f>
        <v>2</v>
      </c>
    </row>
    <row r="789" spans="6:8" x14ac:dyDescent="0.3">
      <c r="F789" t="str">
        <v>Pretty system government</v>
      </c>
      <c r="G789" s="24">
        <f>SUMIF(orders[BookTitle],F789,orders[TotalSales])</f>
        <v>219.7</v>
      </c>
      <c r="H789">
        <f>COUNTIF(orders[BookTitle],F789)</f>
        <v>3</v>
      </c>
    </row>
    <row r="790" spans="6:8" x14ac:dyDescent="0.3">
      <c r="F790" t="str">
        <v>Prevent allow</v>
      </c>
      <c r="G790" s="24">
        <f>SUMIF(orders[BookTitle],F790,orders[TotalSales])</f>
        <v>124.71</v>
      </c>
      <c r="H790">
        <f>COUNTIF(orders[BookTitle],F790)</f>
        <v>1</v>
      </c>
    </row>
    <row r="791" spans="6:8" x14ac:dyDescent="0.3">
      <c r="F791" t="str">
        <v>Prevent likely technology same</v>
      </c>
      <c r="G791" s="24">
        <f>SUMIF(orders[BookTitle],F791,orders[TotalSales])</f>
        <v>10.84</v>
      </c>
      <c r="H791">
        <f>COUNTIF(orders[BookTitle],F791)</f>
        <v>1</v>
      </c>
    </row>
    <row r="792" spans="6:8" x14ac:dyDescent="0.3">
      <c r="F792" t="str">
        <v>Price senior whom down</v>
      </c>
      <c r="G792" s="24">
        <f>SUMIF(orders[BookTitle],F792,orders[TotalSales])</f>
        <v>253.48000000000002</v>
      </c>
      <c r="H792">
        <f>COUNTIF(orders[BookTitle],F792)</f>
        <v>4</v>
      </c>
    </row>
    <row r="793" spans="6:8" x14ac:dyDescent="0.3">
      <c r="F793" t="str">
        <v>Probably seek subject</v>
      </c>
      <c r="G793" s="24">
        <f>SUMIF(orders[BookTitle],F793,orders[TotalSales])</f>
        <v>327.32</v>
      </c>
      <c r="H793">
        <f>COUNTIF(orders[BookTitle],F793)</f>
        <v>2</v>
      </c>
    </row>
    <row r="794" spans="6:8" x14ac:dyDescent="0.3">
      <c r="F794" t="str">
        <v>Process social room</v>
      </c>
      <c r="G794" s="24">
        <f>SUMIF(orders[BookTitle],F794,orders[TotalSales])</f>
        <v>175.16</v>
      </c>
      <c r="H794">
        <f>COUNTIF(orders[BookTitle],F794)</f>
        <v>3</v>
      </c>
    </row>
    <row r="795" spans="6:8" x14ac:dyDescent="0.3">
      <c r="F795" t="str">
        <v>Produce imagine memory use</v>
      </c>
      <c r="G795" s="24">
        <f>SUMIF(orders[BookTitle],F795,orders[TotalSales])</f>
        <v>97.710000000000008</v>
      </c>
      <c r="H795">
        <f>COUNTIF(orders[BookTitle],F795)</f>
        <v>2</v>
      </c>
    </row>
    <row r="796" spans="6:8" x14ac:dyDescent="0.3">
      <c r="F796" t="str">
        <v>Produce trip site</v>
      </c>
      <c r="G796" s="24">
        <f>SUMIF(orders[BookTitle],F796,orders[TotalSales])</f>
        <v>208.32</v>
      </c>
      <c r="H796">
        <f>COUNTIF(orders[BookTitle],F796)</f>
        <v>6</v>
      </c>
    </row>
    <row r="797" spans="6:8" x14ac:dyDescent="0.3">
      <c r="F797" t="str">
        <v>Production eight citizen</v>
      </c>
      <c r="G797" s="24">
        <f>SUMIF(orders[BookTitle],F797,orders[TotalSales])</f>
        <v>72.930000000000007</v>
      </c>
      <c r="H797">
        <f>COUNTIF(orders[BookTitle],F797)</f>
        <v>2</v>
      </c>
    </row>
    <row r="798" spans="6:8" x14ac:dyDescent="0.3">
      <c r="F798" t="str">
        <v>Production significant wrong</v>
      </c>
      <c r="G798" s="24">
        <f>SUMIF(orders[BookTitle],F798,orders[TotalSales])</f>
        <v>153</v>
      </c>
      <c r="H798">
        <f>COUNTIF(orders[BookTitle],F798)</f>
        <v>4</v>
      </c>
    </row>
    <row r="799" spans="6:8" x14ac:dyDescent="0.3">
      <c r="F799" t="str">
        <v>Professional scene author</v>
      </c>
      <c r="G799" s="24">
        <f>SUMIF(orders[BookTitle],F799,orders[TotalSales])</f>
        <v>155.82999999999998</v>
      </c>
      <c r="H799">
        <f>COUNTIF(orders[BookTitle],F799)</f>
        <v>3</v>
      </c>
    </row>
    <row r="800" spans="6:8" x14ac:dyDescent="0.3">
      <c r="F800" t="str">
        <v>Professor more</v>
      </c>
      <c r="G800" s="24">
        <f>SUMIF(orders[BookTitle],F800,orders[TotalSales])</f>
        <v>223.76</v>
      </c>
      <c r="H800">
        <f>COUNTIF(orders[BookTitle],F800)</f>
        <v>3</v>
      </c>
    </row>
    <row r="801" spans="6:8" x14ac:dyDescent="0.3">
      <c r="F801" t="str">
        <v>Professor record style</v>
      </c>
      <c r="G801" s="24">
        <f>SUMIF(orders[BookTitle],F801,orders[TotalSales])</f>
        <v>186.48</v>
      </c>
      <c r="H801">
        <f>COUNTIF(orders[BookTitle],F801)</f>
        <v>6</v>
      </c>
    </row>
    <row r="802" spans="6:8" x14ac:dyDescent="0.3">
      <c r="F802" t="str">
        <v>Professor sometimes</v>
      </c>
      <c r="G802" s="24">
        <f>SUMIF(orders[BookTitle],F802,orders[TotalSales])</f>
        <v>50.38</v>
      </c>
      <c r="H802">
        <f>COUNTIF(orders[BookTitle],F802)</f>
        <v>2</v>
      </c>
    </row>
    <row r="803" spans="6:8" x14ac:dyDescent="0.3">
      <c r="F803" t="str">
        <v>Project develop decide</v>
      </c>
      <c r="G803" s="24">
        <f>SUMIF(orders[BookTitle],F803,orders[TotalSales])</f>
        <v>401</v>
      </c>
      <c r="H803">
        <f>COUNTIF(orders[BookTitle],F803)</f>
        <v>6</v>
      </c>
    </row>
    <row r="804" spans="6:8" x14ac:dyDescent="0.3">
      <c r="F804" t="str">
        <v>Prove involve</v>
      </c>
      <c r="G804" s="24">
        <f>SUMIF(orders[BookTitle],F804,orders[TotalSales])</f>
        <v>225.66</v>
      </c>
      <c r="H804">
        <f>COUNTIF(orders[BookTitle],F804)</f>
        <v>2</v>
      </c>
    </row>
    <row r="805" spans="6:8" x14ac:dyDescent="0.3">
      <c r="F805" t="str">
        <v>Prove off</v>
      </c>
      <c r="G805" s="24">
        <f>SUMIF(orders[BookTitle],F805,orders[TotalSales])</f>
        <v>28.2</v>
      </c>
      <c r="H805">
        <f>COUNTIF(orders[BookTitle],F805)</f>
        <v>2</v>
      </c>
    </row>
    <row r="806" spans="6:8" x14ac:dyDescent="0.3">
      <c r="F806" t="str">
        <v>Prove tax</v>
      </c>
      <c r="G806" s="24">
        <f>SUMIF(orders[BookTitle],F806,orders[TotalSales])</f>
        <v>49.37</v>
      </c>
      <c r="H806">
        <f>COUNTIF(orders[BookTitle],F806)</f>
        <v>1</v>
      </c>
    </row>
    <row r="807" spans="6:8" x14ac:dyDescent="0.3">
      <c r="F807" t="str">
        <v>Pull behind bring</v>
      </c>
      <c r="G807" s="24">
        <f>SUMIF(orders[BookTitle],F807,orders[TotalSales])</f>
        <v>61.8</v>
      </c>
      <c r="H807">
        <f>COUNTIF(orders[BookTitle],F807)</f>
        <v>1</v>
      </c>
    </row>
    <row r="808" spans="6:8" x14ac:dyDescent="0.3">
      <c r="F808" t="str">
        <v>Purpose present Mr</v>
      </c>
      <c r="G808" s="24">
        <f>SUMIF(orders[BookTitle],F808,orders[TotalSales])</f>
        <v>182</v>
      </c>
      <c r="H808">
        <f>COUNTIF(orders[BookTitle],F808)</f>
        <v>2</v>
      </c>
    </row>
    <row r="809" spans="6:8" x14ac:dyDescent="0.3">
      <c r="F809" t="str">
        <v>Purpose trial</v>
      </c>
      <c r="G809" s="24">
        <f>SUMIF(orders[BookTitle],F809,orders[TotalSales])</f>
        <v>256.78000000000003</v>
      </c>
      <c r="H809">
        <f>COUNTIF(orders[BookTitle],F809)</f>
        <v>4</v>
      </c>
    </row>
    <row r="810" spans="6:8" x14ac:dyDescent="0.3">
      <c r="F810" t="str">
        <v>Push learn</v>
      </c>
      <c r="G810" s="24">
        <f>SUMIF(orders[BookTitle],F810,orders[TotalSales])</f>
        <v>92.23</v>
      </c>
      <c r="H810">
        <f>COUNTIF(orders[BookTitle],F810)</f>
        <v>2</v>
      </c>
    </row>
    <row r="811" spans="6:8" x14ac:dyDescent="0.3">
      <c r="F811" t="str">
        <v>Put knowledge consumer</v>
      </c>
      <c r="G811" s="24">
        <f>SUMIF(orders[BookTitle],F811,orders[TotalSales])</f>
        <v>411.78</v>
      </c>
      <c r="H811">
        <f>COUNTIF(orders[BookTitle],F811)</f>
        <v>3</v>
      </c>
    </row>
    <row r="812" spans="6:8" x14ac:dyDescent="0.3">
      <c r="F812" t="str">
        <v>Put star expect close</v>
      </c>
      <c r="G812" s="24">
        <f>SUMIF(orders[BookTitle],F812,orders[TotalSales])</f>
        <v>157.45999999999998</v>
      </c>
      <c r="H812">
        <f>COUNTIF(orders[BookTitle],F812)</f>
        <v>3</v>
      </c>
    </row>
    <row r="813" spans="6:8" x14ac:dyDescent="0.3">
      <c r="F813" t="str">
        <v>Quickly five direction</v>
      </c>
      <c r="G813" s="24">
        <f>SUMIF(orders[BookTitle],F813,orders[TotalSales])</f>
        <v>30.54</v>
      </c>
      <c r="H813">
        <f>COUNTIF(orders[BookTitle],F813)</f>
        <v>1</v>
      </c>
    </row>
    <row r="814" spans="6:8" x14ac:dyDescent="0.3">
      <c r="F814" t="str">
        <v>Quickly short measure</v>
      </c>
      <c r="G814" s="24">
        <f>SUMIF(orders[BookTitle],F814,orders[TotalSales])</f>
        <v>402.03</v>
      </c>
      <c r="H814">
        <f>COUNTIF(orders[BookTitle],F814)</f>
        <v>3</v>
      </c>
    </row>
    <row r="815" spans="6:8" x14ac:dyDescent="0.3">
      <c r="F815" t="str">
        <v>Radio we crime</v>
      </c>
      <c r="G815" s="24">
        <f>SUMIF(orders[BookTitle],F815,orders[TotalSales])</f>
        <v>454.03999999999996</v>
      </c>
      <c r="H815">
        <f>COUNTIF(orders[BookTitle],F815)</f>
        <v>5</v>
      </c>
    </row>
    <row r="816" spans="6:8" x14ac:dyDescent="0.3">
      <c r="F816" t="str">
        <v>Reach budget</v>
      </c>
      <c r="G816" s="24">
        <f>SUMIF(orders[BookTitle],F816,orders[TotalSales])</f>
        <v>538.04</v>
      </c>
      <c r="H816">
        <f>COUNTIF(orders[BookTitle],F816)</f>
        <v>3</v>
      </c>
    </row>
    <row r="817" spans="6:8" x14ac:dyDescent="0.3">
      <c r="F817" t="str">
        <v>Reach game black</v>
      </c>
      <c r="G817" s="24">
        <f>SUMIF(orders[BookTitle],F817,orders[TotalSales])</f>
        <v>218.96</v>
      </c>
      <c r="H817">
        <f>COUNTIF(orders[BookTitle],F817)</f>
        <v>4</v>
      </c>
    </row>
    <row r="818" spans="6:8" x14ac:dyDescent="0.3">
      <c r="F818" t="str">
        <v>Reach property</v>
      </c>
      <c r="G818" s="24">
        <f>SUMIF(orders[BookTitle],F818,orders[TotalSales])</f>
        <v>116.6</v>
      </c>
      <c r="H818">
        <f>COUNTIF(orders[BookTitle],F818)</f>
        <v>1</v>
      </c>
    </row>
    <row r="819" spans="6:8" x14ac:dyDescent="0.3">
      <c r="F819" t="str">
        <v>Reach third else</v>
      </c>
      <c r="G819" s="24">
        <f>SUMIF(orders[BookTitle],F819,orders[TotalSales])</f>
        <v>274.5</v>
      </c>
      <c r="H819">
        <f>COUNTIF(orders[BookTitle],F819)</f>
        <v>2</v>
      </c>
    </row>
    <row r="820" spans="6:8" x14ac:dyDescent="0.3">
      <c r="F820" t="str">
        <v>Read</v>
      </c>
      <c r="G820" s="24">
        <f>SUMIF(orders[BookTitle],F820,orders[TotalSales])</f>
        <v>135.4</v>
      </c>
      <c r="H820">
        <f>COUNTIF(orders[BookTitle],F820)</f>
        <v>1</v>
      </c>
    </row>
    <row r="821" spans="6:8" x14ac:dyDescent="0.3">
      <c r="F821" t="str">
        <v>Read moment</v>
      </c>
      <c r="G821" s="24">
        <f>SUMIF(orders[BookTitle],F821,orders[TotalSales])</f>
        <v>20.92</v>
      </c>
      <c r="H821">
        <f>COUNTIF(orders[BookTitle],F821)</f>
        <v>1</v>
      </c>
    </row>
    <row r="822" spans="6:8" x14ac:dyDescent="0.3">
      <c r="F822" t="str">
        <v>Read shoulder us</v>
      </c>
      <c r="G822" s="24">
        <f>SUMIF(orders[BookTitle],F822,orders[TotalSales])</f>
        <v>155.6</v>
      </c>
      <c r="H822">
        <f>COUNTIF(orders[BookTitle],F822)</f>
        <v>1</v>
      </c>
    </row>
    <row r="823" spans="6:8" x14ac:dyDescent="0.3">
      <c r="F823" t="str">
        <v>Real teacher</v>
      </c>
      <c r="G823" s="24">
        <f>SUMIF(orders[BookTitle],F823,orders[TotalSales])</f>
        <v>307.35000000000002</v>
      </c>
      <c r="H823">
        <f>COUNTIF(orders[BookTitle],F823)</f>
        <v>3</v>
      </c>
    </row>
    <row r="824" spans="6:8" x14ac:dyDescent="0.3">
      <c r="F824" t="str">
        <v>Real term public</v>
      </c>
      <c r="G824" s="24">
        <f>SUMIF(orders[BookTitle],F824,orders[TotalSales])</f>
        <v>432.32000000000005</v>
      </c>
      <c r="H824">
        <f>COUNTIF(orders[BookTitle],F824)</f>
        <v>6</v>
      </c>
    </row>
    <row r="825" spans="6:8" x14ac:dyDescent="0.3">
      <c r="F825" t="str">
        <v>Reality different</v>
      </c>
      <c r="G825" s="24">
        <f>SUMIF(orders[BookTitle],F825,orders[TotalSales])</f>
        <v>308.45000000000005</v>
      </c>
      <c r="H825">
        <f>COUNTIF(orders[BookTitle],F825)</f>
        <v>3</v>
      </c>
    </row>
    <row r="826" spans="6:8" x14ac:dyDescent="0.3">
      <c r="F826" t="str">
        <v>Reason</v>
      </c>
      <c r="G826" s="24">
        <f>SUMIF(orders[BookTitle],F826,orders[TotalSales])</f>
        <v>202.04</v>
      </c>
      <c r="H826">
        <f>COUNTIF(orders[BookTitle],F826)</f>
        <v>4</v>
      </c>
    </row>
    <row r="827" spans="6:8" x14ac:dyDescent="0.3">
      <c r="F827" t="str">
        <v>Reason participant</v>
      </c>
      <c r="G827" s="24">
        <f>SUMIF(orders[BookTitle],F827,orders[TotalSales])</f>
        <v>336.90999999999997</v>
      </c>
      <c r="H827">
        <f>COUNTIF(orders[BookTitle],F827)</f>
        <v>5</v>
      </c>
    </row>
    <row r="828" spans="6:8" x14ac:dyDescent="0.3">
      <c r="F828" t="str">
        <v>Receive add past</v>
      </c>
      <c r="G828" s="24">
        <f>SUMIF(orders[BookTitle],F828,orders[TotalSales])</f>
        <v>58.519999999999996</v>
      </c>
      <c r="H828">
        <f>COUNTIF(orders[BookTitle],F828)</f>
        <v>2</v>
      </c>
    </row>
    <row r="829" spans="6:8" x14ac:dyDescent="0.3">
      <c r="F829" t="str">
        <v>Receive hotel fly</v>
      </c>
      <c r="G829" s="24">
        <f>SUMIF(orders[BookTitle],F829,orders[TotalSales])</f>
        <v>23.4</v>
      </c>
      <c r="H829">
        <f>COUNTIF(orders[BookTitle],F829)</f>
        <v>2</v>
      </c>
    </row>
    <row r="830" spans="6:8" x14ac:dyDescent="0.3">
      <c r="F830" t="str">
        <v>Recently some</v>
      </c>
      <c r="G830" s="24">
        <f>SUMIF(orders[BookTitle],F830,orders[TotalSales])</f>
        <v>246.87</v>
      </c>
      <c r="H830">
        <f>COUNTIF(orders[BookTitle],F830)</f>
        <v>2</v>
      </c>
    </row>
    <row r="831" spans="6:8" x14ac:dyDescent="0.3">
      <c r="F831" t="str">
        <v>Recently take</v>
      </c>
      <c r="G831" s="24">
        <f>SUMIF(orders[BookTitle],F831,orders[TotalSales])</f>
        <v>37.270000000000003</v>
      </c>
      <c r="H831">
        <f>COUNTIF(orders[BookTitle],F831)</f>
        <v>2</v>
      </c>
    </row>
    <row r="832" spans="6:8" x14ac:dyDescent="0.3">
      <c r="F832" t="str">
        <v>Recognize range since particularly</v>
      </c>
      <c r="G832" s="24">
        <f>SUMIF(orders[BookTitle],F832,orders[TotalSales])</f>
        <v>109.5</v>
      </c>
      <c r="H832">
        <f>COUNTIF(orders[BookTitle],F832)</f>
        <v>2</v>
      </c>
    </row>
    <row r="833" spans="6:8" x14ac:dyDescent="0.3">
      <c r="F833" t="str">
        <v>Record attention ability name</v>
      </c>
      <c r="G833" s="24">
        <f>SUMIF(orders[BookTitle],F833,orders[TotalSales])</f>
        <v>131.57</v>
      </c>
      <c r="H833">
        <f>COUNTIF(orders[BookTitle],F833)</f>
        <v>2</v>
      </c>
    </row>
    <row r="834" spans="6:8" x14ac:dyDescent="0.3">
      <c r="F834" t="str">
        <v>Record statement phone</v>
      </c>
      <c r="G834" s="24">
        <f>SUMIF(orders[BookTitle],F834,orders[TotalSales])</f>
        <v>244.15</v>
      </c>
      <c r="H834">
        <f>COUNTIF(orders[BookTitle],F834)</f>
        <v>2</v>
      </c>
    </row>
    <row r="835" spans="6:8" x14ac:dyDescent="0.3">
      <c r="F835" t="str">
        <v>Record your</v>
      </c>
      <c r="G835" s="24">
        <f>SUMIF(orders[BookTitle],F835,orders[TotalSales])</f>
        <v>95.35</v>
      </c>
      <c r="H835">
        <f>COUNTIF(orders[BookTitle],F835)</f>
        <v>2</v>
      </c>
    </row>
    <row r="836" spans="6:8" x14ac:dyDescent="0.3">
      <c r="F836" t="str">
        <v>Red themselves</v>
      </c>
      <c r="G836" s="24">
        <f>SUMIF(orders[BookTitle],F836,orders[TotalSales])</f>
        <v>557.82000000000005</v>
      </c>
      <c r="H836">
        <f>COUNTIF(orders[BookTitle],F836)</f>
        <v>3</v>
      </c>
    </row>
    <row r="837" spans="6:8" x14ac:dyDescent="0.3">
      <c r="F837" t="str">
        <v>Reflect</v>
      </c>
      <c r="G837" s="24">
        <f>SUMIF(orders[BookTitle],F837,orders[TotalSales])</f>
        <v>141.51</v>
      </c>
      <c r="H837">
        <f>COUNTIF(orders[BookTitle],F837)</f>
        <v>2</v>
      </c>
    </row>
    <row r="838" spans="6:8" x14ac:dyDescent="0.3">
      <c r="F838" t="str">
        <v>Region assume career</v>
      </c>
      <c r="G838" s="24">
        <f>SUMIF(orders[BookTitle],F838,orders[TotalSales])</f>
        <v>375.14</v>
      </c>
      <c r="H838">
        <f>COUNTIF(orders[BookTitle],F838)</f>
        <v>2</v>
      </c>
    </row>
    <row r="839" spans="6:8" x14ac:dyDescent="0.3">
      <c r="F839" t="str">
        <v>Region society</v>
      </c>
      <c r="G839" s="24">
        <f>SUMIF(orders[BookTitle],F839,orders[TotalSales])</f>
        <v>157.74</v>
      </c>
      <c r="H839">
        <f>COUNTIF(orders[BookTitle],F839)</f>
        <v>2</v>
      </c>
    </row>
    <row r="840" spans="6:8" x14ac:dyDescent="0.3">
      <c r="F840" t="str">
        <v>Region where gas</v>
      </c>
      <c r="G840" s="24">
        <f>SUMIF(orders[BookTitle],F840,orders[TotalSales])</f>
        <v>82</v>
      </c>
      <c r="H840">
        <f>COUNTIF(orders[BookTitle],F840)</f>
        <v>1</v>
      </c>
    </row>
    <row r="841" spans="6:8" x14ac:dyDescent="0.3">
      <c r="F841" t="str">
        <v>Relate tree</v>
      </c>
      <c r="G841" s="24">
        <f>SUMIF(orders[BookTitle],F841,orders[TotalSales])</f>
        <v>74.38</v>
      </c>
      <c r="H841">
        <f>COUNTIF(orders[BookTitle],F841)</f>
        <v>4</v>
      </c>
    </row>
    <row r="842" spans="6:8" x14ac:dyDescent="0.3">
      <c r="F842" t="str">
        <v>Relationship treatment</v>
      </c>
      <c r="G842" s="24">
        <f>SUMIF(orders[BookTitle],F842,orders[TotalSales])</f>
        <v>39.700000000000003</v>
      </c>
      <c r="H842">
        <f>COUNTIF(orders[BookTitle],F842)</f>
        <v>3</v>
      </c>
    </row>
    <row r="843" spans="6:8" x14ac:dyDescent="0.3">
      <c r="F843" t="str">
        <v>Religious partner southern</v>
      </c>
      <c r="G843" s="24">
        <f>SUMIF(orders[BookTitle],F843,orders[TotalSales])</f>
        <v>118.17</v>
      </c>
      <c r="H843">
        <f>COUNTIF(orders[BookTitle],F843)</f>
        <v>3</v>
      </c>
    </row>
    <row r="844" spans="6:8" x14ac:dyDescent="0.3">
      <c r="F844" t="str">
        <v>Remember key</v>
      </c>
      <c r="G844" s="24">
        <f>SUMIF(orders[BookTitle],F844,orders[TotalSales])</f>
        <v>150.19999999999999</v>
      </c>
      <c r="H844">
        <f>COUNTIF(orders[BookTitle],F844)</f>
        <v>1</v>
      </c>
    </row>
    <row r="845" spans="6:8" x14ac:dyDescent="0.3">
      <c r="F845" t="str">
        <v>Remember share this</v>
      </c>
      <c r="G845" s="24">
        <f>SUMIF(orders[BookTitle],F845,orders[TotalSales])</f>
        <v>69.69</v>
      </c>
      <c r="H845">
        <f>COUNTIF(orders[BookTitle],F845)</f>
        <v>3</v>
      </c>
    </row>
    <row r="846" spans="6:8" x14ac:dyDescent="0.3">
      <c r="F846" t="str">
        <v>Report every force</v>
      </c>
      <c r="G846" s="24">
        <f>SUMIF(orders[BookTitle],F846,orders[TotalSales])</f>
        <v>32.93</v>
      </c>
      <c r="H846">
        <f>COUNTIF(orders[BookTitle],F846)</f>
        <v>3</v>
      </c>
    </row>
    <row r="847" spans="6:8" x14ac:dyDescent="0.3">
      <c r="F847" t="str">
        <v>Represent pretty ten</v>
      </c>
      <c r="G847" s="24">
        <f>SUMIF(orders[BookTitle],F847,orders[TotalSales])</f>
        <v>257.02</v>
      </c>
      <c r="H847">
        <f>COUNTIF(orders[BookTitle],F847)</f>
        <v>5</v>
      </c>
    </row>
    <row r="848" spans="6:8" x14ac:dyDescent="0.3">
      <c r="F848" t="str">
        <v>Represent too</v>
      </c>
      <c r="G848" s="24">
        <f>SUMIF(orders[BookTitle],F848,orders[TotalSales])</f>
        <v>145.69</v>
      </c>
      <c r="H848">
        <f>COUNTIF(orders[BookTitle],F848)</f>
        <v>3</v>
      </c>
    </row>
    <row r="849" spans="6:8" x14ac:dyDescent="0.3">
      <c r="F849" t="str">
        <v>Republican</v>
      </c>
      <c r="G849" s="24">
        <f>SUMIF(orders[BookTitle],F849,orders[TotalSales])</f>
        <v>363.97999999999996</v>
      </c>
      <c r="H849">
        <f>COUNTIF(orders[BookTitle],F849)</f>
        <v>5</v>
      </c>
    </row>
    <row r="850" spans="6:8" x14ac:dyDescent="0.3">
      <c r="F850" t="str">
        <v>Republican after live</v>
      </c>
      <c r="G850" s="24">
        <f>SUMIF(orders[BookTitle],F850,orders[TotalSales])</f>
        <v>40.22</v>
      </c>
      <c r="H850">
        <f>COUNTIF(orders[BookTitle],F850)</f>
        <v>1</v>
      </c>
    </row>
    <row r="851" spans="6:8" x14ac:dyDescent="0.3">
      <c r="F851" t="str">
        <v>Require difficult find</v>
      </c>
      <c r="G851" s="24">
        <f>SUMIF(orders[BookTitle],F851,orders[TotalSales])</f>
        <v>243.60000000000002</v>
      </c>
      <c r="H851">
        <f>COUNTIF(orders[BookTitle],F851)</f>
        <v>2</v>
      </c>
    </row>
    <row r="852" spans="6:8" x14ac:dyDescent="0.3">
      <c r="F852" t="str">
        <v>Require role realize</v>
      </c>
      <c r="G852" s="24">
        <f>SUMIF(orders[BookTitle],F852,orders[TotalSales])</f>
        <v>116.7</v>
      </c>
      <c r="H852">
        <f>COUNTIF(orders[BookTitle],F852)</f>
        <v>1</v>
      </c>
    </row>
    <row r="853" spans="6:8" x14ac:dyDescent="0.3">
      <c r="F853" t="str">
        <v>Require stay away</v>
      </c>
      <c r="G853" s="24">
        <f>SUMIF(orders[BookTitle],F853,orders[TotalSales])</f>
        <v>200.39</v>
      </c>
      <c r="H853">
        <f>COUNTIF(orders[BookTitle],F853)</f>
        <v>2</v>
      </c>
    </row>
    <row r="854" spans="6:8" x14ac:dyDescent="0.3">
      <c r="F854" t="str">
        <v>Research</v>
      </c>
      <c r="G854" s="24">
        <f>SUMIF(orders[BookTitle],F854,orders[TotalSales])</f>
        <v>360.92999999999995</v>
      </c>
      <c r="H854">
        <f>COUNTIF(orders[BookTitle],F854)</f>
        <v>5</v>
      </c>
    </row>
    <row r="855" spans="6:8" x14ac:dyDescent="0.3">
      <c r="F855" t="str">
        <v>Research base</v>
      </c>
      <c r="G855" s="24">
        <f>SUMIF(orders[BookTitle],F855,orders[TotalSales])</f>
        <v>224.62</v>
      </c>
      <c r="H855">
        <f>COUNTIF(orders[BookTitle],F855)</f>
        <v>2</v>
      </c>
    </row>
    <row r="856" spans="6:8" x14ac:dyDescent="0.3">
      <c r="F856" t="str">
        <v>Rest</v>
      </c>
      <c r="G856" s="24">
        <f>SUMIF(orders[BookTitle],F856,orders[TotalSales])</f>
        <v>471.28</v>
      </c>
      <c r="H856">
        <f>COUNTIF(orders[BookTitle],F856)</f>
        <v>5</v>
      </c>
    </row>
    <row r="857" spans="6:8" x14ac:dyDescent="0.3">
      <c r="F857" t="str">
        <v>Result lead</v>
      </c>
      <c r="G857" s="24">
        <f>SUMIF(orders[BookTitle],F857,orders[TotalSales])</f>
        <v>418.64</v>
      </c>
      <c r="H857">
        <f>COUNTIF(orders[BookTitle],F857)</f>
        <v>4</v>
      </c>
    </row>
    <row r="858" spans="6:8" x14ac:dyDescent="0.3">
      <c r="F858" t="str">
        <v>Reveal each them</v>
      </c>
      <c r="G858" s="24">
        <f>SUMIF(orders[BookTitle],F858,orders[TotalSales])</f>
        <v>95.99</v>
      </c>
      <c r="H858">
        <f>COUNTIF(orders[BookTitle],F858)</f>
        <v>2</v>
      </c>
    </row>
    <row r="859" spans="6:8" x14ac:dyDescent="0.3">
      <c r="F859" t="str">
        <v>Reveal reflect</v>
      </c>
      <c r="G859" s="24">
        <f>SUMIF(orders[BookTitle],F859,orders[TotalSales])</f>
        <v>294.96000000000004</v>
      </c>
      <c r="H859">
        <f>COUNTIF(orders[BookTitle],F859)</f>
        <v>3</v>
      </c>
    </row>
    <row r="860" spans="6:8" x14ac:dyDescent="0.3">
      <c r="F860" t="str">
        <v>Reveal second</v>
      </c>
      <c r="G860" s="24">
        <f>SUMIF(orders[BookTitle],F860,orders[TotalSales])</f>
        <v>110.13</v>
      </c>
      <c r="H860">
        <f>COUNTIF(orders[BookTitle],F860)</f>
        <v>1</v>
      </c>
    </row>
    <row r="861" spans="6:8" x14ac:dyDescent="0.3">
      <c r="F861" t="str">
        <v>Reveal wide</v>
      </c>
      <c r="G861" s="24">
        <f>SUMIF(orders[BookTitle],F861,orders[TotalSales])</f>
        <v>315.86</v>
      </c>
      <c r="H861">
        <f>COUNTIF(orders[BookTitle],F861)</f>
        <v>3</v>
      </c>
    </row>
    <row r="862" spans="6:8" x14ac:dyDescent="0.3">
      <c r="F862" t="str">
        <v>Rise</v>
      </c>
      <c r="G862" s="24">
        <f>SUMIF(orders[BookTitle],F862,orders[TotalSales])</f>
        <v>15.2</v>
      </c>
      <c r="H862">
        <f>COUNTIF(orders[BookTitle],F862)</f>
        <v>1</v>
      </c>
    </row>
    <row r="863" spans="6:8" x14ac:dyDescent="0.3">
      <c r="F863" t="str">
        <v>Risk quickly finally</v>
      </c>
      <c r="G863" s="24">
        <f>SUMIF(orders[BookTitle],F863,orders[TotalSales])</f>
        <v>298.45999999999998</v>
      </c>
      <c r="H863">
        <f>COUNTIF(orders[BookTitle],F863)</f>
        <v>3</v>
      </c>
    </row>
    <row r="864" spans="6:8" x14ac:dyDescent="0.3">
      <c r="F864" t="str">
        <v>Room short</v>
      </c>
      <c r="G864" s="24">
        <f>SUMIF(orders[BookTitle],F864,orders[TotalSales])</f>
        <v>15.59</v>
      </c>
      <c r="H864">
        <f>COUNTIF(orders[BookTitle],F864)</f>
        <v>1</v>
      </c>
    </row>
    <row r="865" spans="6:8" x14ac:dyDescent="0.3">
      <c r="F865" t="str">
        <v>Rule become</v>
      </c>
      <c r="G865" s="24">
        <f>SUMIF(orders[BookTitle],F865,orders[TotalSales])</f>
        <v>514.37</v>
      </c>
      <c r="H865">
        <f>COUNTIF(orders[BookTitle],F865)</f>
        <v>5</v>
      </c>
    </row>
    <row r="866" spans="6:8" x14ac:dyDescent="0.3">
      <c r="F866" t="str">
        <v>Run pick carry pass</v>
      </c>
      <c r="G866" s="24">
        <f>SUMIF(orders[BookTitle],F866,orders[TotalSales])</f>
        <v>6.86</v>
      </c>
      <c r="H866">
        <f>COUNTIF(orders[BookTitle],F866)</f>
        <v>1</v>
      </c>
    </row>
    <row r="867" spans="6:8" x14ac:dyDescent="0.3">
      <c r="F867" t="str">
        <v>Safe great</v>
      </c>
      <c r="G867" s="24">
        <f>SUMIF(orders[BookTitle],F867,orders[TotalSales])</f>
        <v>24.96</v>
      </c>
      <c r="H867">
        <f>COUNTIF(orders[BookTitle],F867)</f>
        <v>1</v>
      </c>
    </row>
    <row r="868" spans="6:8" x14ac:dyDescent="0.3">
      <c r="F868" t="str">
        <v>Save hundred unit letter</v>
      </c>
      <c r="G868" s="24">
        <f>SUMIF(orders[BookTitle],F868,orders[TotalSales])</f>
        <v>137.43</v>
      </c>
      <c r="H868">
        <f>COUNTIF(orders[BookTitle],F868)</f>
        <v>2</v>
      </c>
    </row>
    <row r="869" spans="6:8" x14ac:dyDescent="0.3">
      <c r="F869" t="str">
        <v>Scene start</v>
      </c>
      <c r="G869" s="24">
        <f>SUMIF(orders[BookTitle],F869,orders[TotalSales])</f>
        <v>91.68</v>
      </c>
      <c r="H869">
        <f>COUNTIF(orders[BookTitle],F869)</f>
        <v>2</v>
      </c>
    </row>
    <row r="870" spans="6:8" x14ac:dyDescent="0.3">
      <c r="F870" t="str">
        <v>Scene two among</v>
      </c>
      <c r="G870" s="24">
        <f>SUMIF(orders[BookTitle],F870,orders[TotalSales])</f>
        <v>217.73</v>
      </c>
      <c r="H870">
        <f>COUNTIF(orders[BookTitle],F870)</f>
        <v>2</v>
      </c>
    </row>
    <row r="871" spans="6:8" x14ac:dyDescent="0.3">
      <c r="F871" t="str">
        <v>School</v>
      </c>
      <c r="G871" s="24">
        <f>SUMIF(orders[BookTitle],F871,orders[TotalSales])</f>
        <v>657.76</v>
      </c>
      <c r="H871">
        <f>COUNTIF(orders[BookTitle],F871)</f>
        <v>4</v>
      </c>
    </row>
    <row r="872" spans="6:8" x14ac:dyDescent="0.3">
      <c r="F872" t="str">
        <v>School into</v>
      </c>
      <c r="G872" s="24">
        <f>SUMIF(orders[BookTitle],F872,orders[TotalSales])</f>
        <v>263.12</v>
      </c>
      <c r="H872">
        <f>COUNTIF(orders[BookTitle],F872)</f>
        <v>3</v>
      </c>
    </row>
    <row r="873" spans="6:8" x14ac:dyDescent="0.3">
      <c r="F873" t="str">
        <v>School price federal</v>
      </c>
      <c r="G873" s="24">
        <f>SUMIF(orders[BookTitle],F873,orders[TotalSales])</f>
        <v>258.27999999999997</v>
      </c>
      <c r="H873">
        <f>COUNTIF(orders[BookTitle],F873)</f>
        <v>3</v>
      </c>
    </row>
    <row r="874" spans="6:8" x14ac:dyDescent="0.3">
      <c r="F874" t="str">
        <v>Score compare</v>
      </c>
      <c r="G874" s="24">
        <f>SUMIF(orders[BookTitle],F874,orders[TotalSales])</f>
        <v>113.4</v>
      </c>
      <c r="H874">
        <f>COUNTIF(orders[BookTitle],F874)</f>
        <v>1</v>
      </c>
    </row>
    <row r="875" spans="6:8" x14ac:dyDescent="0.3">
      <c r="F875" t="str">
        <v>Sea hold</v>
      </c>
      <c r="G875" s="24">
        <f>SUMIF(orders[BookTitle],F875,orders[TotalSales])</f>
        <v>323.18</v>
      </c>
      <c r="H875">
        <f>COUNTIF(orders[BookTitle],F875)</f>
        <v>2</v>
      </c>
    </row>
    <row r="876" spans="6:8" x14ac:dyDescent="0.3">
      <c r="F876" t="str">
        <v>Season if story run</v>
      </c>
      <c r="G876" s="24">
        <f>SUMIF(orders[BookTitle],F876,orders[TotalSales])</f>
        <v>316.84000000000003</v>
      </c>
      <c r="H876">
        <f>COUNTIF(orders[BookTitle],F876)</f>
        <v>2</v>
      </c>
    </row>
    <row r="877" spans="6:8" x14ac:dyDescent="0.3">
      <c r="F877" t="str">
        <v>Seat food sort</v>
      </c>
      <c r="G877" s="24">
        <f>SUMIF(orders[BookTitle],F877,orders[TotalSales])</f>
        <v>203.87</v>
      </c>
      <c r="H877">
        <f>COUNTIF(orders[BookTitle],F877)</f>
        <v>2</v>
      </c>
    </row>
    <row r="878" spans="6:8" x14ac:dyDescent="0.3">
      <c r="F878" t="str">
        <v>Second reduce career</v>
      </c>
      <c r="G878" s="24">
        <f>SUMIF(orders[BookTitle],F878,orders[TotalSales])</f>
        <v>99.02</v>
      </c>
      <c r="H878">
        <f>COUNTIF(orders[BookTitle],F878)</f>
        <v>1</v>
      </c>
    </row>
    <row r="879" spans="6:8" x14ac:dyDescent="0.3">
      <c r="F879" t="str">
        <v>Section attorney last take</v>
      </c>
      <c r="G879" s="24">
        <f>SUMIF(orders[BookTitle],F879,orders[TotalSales])</f>
        <v>268.23</v>
      </c>
      <c r="H879">
        <f>COUNTIF(orders[BookTitle],F879)</f>
        <v>4</v>
      </c>
    </row>
    <row r="880" spans="6:8" x14ac:dyDescent="0.3">
      <c r="F880" t="str">
        <v>Section community</v>
      </c>
      <c r="G880" s="24">
        <f>SUMIF(orders[BookTitle],F880,orders[TotalSales])</f>
        <v>79.02000000000001</v>
      </c>
      <c r="H880">
        <f>COUNTIF(orders[BookTitle],F880)</f>
        <v>2</v>
      </c>
    </row>
    <row r="881" spans="6:8" x14ac:dyDescent="0.3">
      <c r="F881" t="str">
        <v>Security although</v>
      </c>
      <c r="G881" s="24">
        <f>SUMIF(orders[BookTitle],F881,orders[TotalSales])</f>
        <v>295.36</v>
      </c>
      <c r="H881">
        <f>COUNTIF(orders[BookTitle],F881)</f>
        <v>4</v>
      </c>
    </row>
    <row r="882" spans="6:8" x14ac:dyDescent="0.3">
      <c r="F882" t="str">
        <v>Security human ground</v>
      </c>
      <c r="G882" s="24">
        <f>SUMIF(orders[BookTitle],F882,orders[TotalSales])</f>
        <v>39.06</v>
      </c>
      <c r="H882">
        <f>COUNTIF(orders[BookTitle],F882)</f>
        <v>2</v>
      </c>
    </row>
    <row r="883" spans="6:8" x14ac:dyDescent="0.3">
      <c r="F883" t="str">
        <v>See exactly</v>
      </c>
      <c r="G883" s="24">
        <f>SUMIF(orders[BookTitle],F883,orders[TotalSales])</f>
        <v>229.9</v>
      </c>
      <c r="H883">
        <f>COUNTIF(orders[BookTitle],F883)</f>
        <v>2</v>
      </c>
    </row>
    <row r="884" spans="6:8" x14ac:dyDescent="0.3">
      <c r="F884" t="str">
        <v>Seem heart arrive</v>
      </c>
      <c r="G884" s="24">
        <f>SUMIF(orders[BookTitle],F884,orders[TotalSales])</f>
        <v>235.12</v>
      </c>
      <c r="H884">
        <f>COUNTIF(orders[BookTitle],F884)</f>
        <v>4</v>
      </c>
    </row>
    <row r="885" spans="6:8" x14ac:dyDescent="0.3">
      <c r="F885" t="str">
        <v>Sell born career</v>
      </c>
      <c r="G885" s="24">
        <f>SUMIF(orders[BookTitle],F885,orders[TotalSales])</f>
        <v>40.340000000000003</v>
      </c>
      <c r="H885">
        <f>COUNTIF(orders[BookTitle],F885)</f>
        <v>1</v>
      </c>
    </row>
    <row r="886" spans="6:8" x14ac:dyDescent="0.3">
      <c r="F886" t="str">
        <v>Send manage offer</v>
      </c>
      <c r="G886" s="24">
        <f>SUMIF(orders[BookTitle],F886,orders[TotalSales])</f>
        <v>314.83999999999997</v>
      </c>
      <c r="H886">
        <f>COUNTIF(orders[BookTitle],F886)</f>
        <v>3</v>
      </c>
    </row>
    <row r="887" spans="6:8" x14ac:dyDescent="0.3">
      <c r="F887" t="str">
        <v>Senior yeah</v>
      </c>
      <c r="G887" s="24">
        <f>SUMIF(orders[BookTitle],F887,orders[TotalSales])</f>
        <v>378.29</v>
      </c>
      <c r="H887">
        <f>COUNTIF(orders[BookTitle],F887)</f>
        <v>3</v>
      </c>
    </row>
    <row r="888" spans="6:8" x14ac:dyDescent="0.3">
      <c r="F888" t="str">
        <v>Sense</v>
      </c>
      <c r="G888" s="24">
        <f>SUMIF(orders[BookTitle],F888,orders[TotalSales])</f>
        <v>19.53</v>
      </c>
      <c r="H888">
        <f>COUNTIF(orders[BookTitle],F888)</f>
        <v>1</v>
      </c>
    </row>
    <row r="889" spans="6:8" x14ac:dyDescent="0.3">
      <c r="F889" t="str">
        <v>Sense economic against himself</v>
      </c>
      <c r="G889" s="24">
        <f>SUMIF(orders[BookTitle],F889,orders[TotalSales])</f>
        <v>137.58000000000001</v>
      </c>
      <c r="H889">
        <f>COUNTIF(orders[BookTitle],F889)</f>
        <v>1</v>
      </c>
    </row>
    <row r="890" spans="6:8" x14ac:dyDescent="0.3">
      <c r="F890" t="str">
        <v>Sense race seat</v>
      </c>
      <c r="G890" s="24">
        <f>SUMIF(orders[BookTitle],F890,orders[TotalSales])</f>
        <v>53.76</v>
      </c>
      <c r="H890">
        <f>COUNTIF(orders[BookTitle],F890)</f>
        <v>1</v>
      </c>
    </row>
    <row r="891" spans="6:8" x14ac:dyDescent="0.3">
      <c r="F891" t="str">
        <v>Sense third commercial</v>
      </c>
      <c r="G891" s="24">
        <f>SUMIF(orders[BookTitle],F891,orders[TotalSales])</f>
        <v>198.9</v>
      </c>
      <c r="H891">
        <f>COUNTIF(orders[BookTitle],F891)</f>
        <v>1</v>
      </c>
    </row>
    <row r="892" spans="6:8" x14ac:dyDescent="0.3">
      <c r="F892" t="str">
        <v>Series film better</v>
      </c>
      <c r="G892" s="24">
        <f>SUMIF(orders[BookTitle],F892,orders[TotalSales])</f>
        <v>96.34</v>
      </c>
      <c r="H892">
        <f>COUNTIF(orders[BookTitle],F892)</f>
        <v>1</v>
      </c>
    </row>
    <row r="893" spans="6:8" x14ac:dyDescent="0.3">
      <c r="F893" t="str">
        <v>Series go actually</v>
      </c>
      <c r="G893" s="24">
        <f>SUMIF(orders[BookTitle],F893,orders[TotalSales])</f>
        <v>39.450000000000003</v>
      </c>
      <c r="H893">
        <f>COUNTIF(orders[BookTitle],F893)</f>
        <v>1</v>
      </c>
    </row>
    <row r="894" spans="6:8" x14ac:dyDescent="0.3">
      <c r="F894" t="str">
        <v>Serious there also true</v>
      </c>
      <c r="G894" s="24">
        <f>SUMIF(orders[BookTitle],F894,orders[TotalSales])</f>
        <v>418.55999999999995</v>
      </c>
      <c r="H894">
        <f>COUNTIF(orders[BookTitle],F894)</f>
        <v>3</v>
      </c>
    </row>
    <row r="895" spans="6:8" x14ac:dyDescent="0.3">
      <c r="F895" t="str">
        <v>Service go</v>
      </c>
      <c r="G895" s="24">
        <f>SUMIF(orders[BookTitle],F895,orders[TotalSales])</f>
        <v>304.51</v>
      </c>
      <c r="H895">
        <f>COUNTIF(orders[BookTitle],F895)</f>
        <v>3</v>
      </c>
    </row>
    <row r="896" spans="6:8" x14ac:dyDescent="0.3">
      <c r="F896" t="str">
        <v>Set fine soldier</v>
      </c>
      <c r="G896" s="24">
        <f>SUMIF(orders[BookTitle],F896,orders[TotalSales])</f>
        <v>82.14</v>
      </c>
      <c r="H896">
        <f>COUNTIF(orders[BookTitle],F896)</f>
        <v>1</v>
      </c>
    </row>
    <row r="897" spans="6:8" x14ac:dyDescent="0.3">
      <c r="F897" t="str">
        <v>Set wall</v>
      </c>
      <c r="G897" s="24">
        <f>SUMIF(orders[BookTitle],F897,orders[TotalSales])</f>
        <v>597.08000000000004</v>
      </c>
      <c r="H897">
        <f>COUNTIF(orders[BookTitle],F897)</f>
        <v>4</v>
      </c>
    </row>
    <row r="898" spans="6:8" x14ac:dyDescent="0.3">
      <c r="F898" t="str">
        <v>Seven everybody</v>
      </c>
      <c r="G898" s="24">
        <f>SUMIF(orders[BookTitle],F898,orders[TotalSales])</f>
        <v>178.34</v>
      </c>
      <c r="H898">
        <f>COUNTIF(orders[BookTitle],F898)</f>
        <v>3</v>
      </c>
    </row>
    <row r="899" spans="6:8" x14ac:dyDescent="0.3">
      <c r="F899" t="str">
        <v>Seven exist whatever development</v>
      </c>
      <c r="G899" s="24">
        <f>SUMIF(orders[BookTitle],F899,orders[TotalSales])</f>
        <v>604.64</v>
      </c>
      <c r="H899">
        <f>COUNTIF(orders[BookTitle],F899)</f>
        <v>5</v>
      </c>
    </row>
    <row r="900" spans="6:8" x14ac:dyDescent="0.3">
      <c r="F900" t="str">
        <v>Several phone seek rule</v>
      </c>
      <c r="G900" s="24">
        <f>SUMIF(orders[BookTitle],F900,orders[TotalSales])</f>
        <v>166.76</v>
      </c>
      <c r="H900">
        <f>COUNTIF(orders[BookTitle],F900)</f>
        <v>2</v>
      </c>
    </row>
    <row r="901" spans="6:8" x14ac:dyDescent="0.3">
      <c r="F901" t="str">
        <v>Shake drive</v>
      </c>
      <c r="G901" s="24">
        <f>SUMIF(orders[BookTitle],F901,orders[TotalSales])</f>
        <v>356.66999999999996</v>
      </c>
      <c r="H901">
        <f>COUNTIF(orders[BookTitle],F901)</f>
        <v>6</v>
      </c>
    </row>
    <row r="902" spans="6:8" x14ac:dyDescent="0.3">
      <c r="F902" t="str">
        <v>Shake research</v>
      </c>
      <c r="G902" s="24">
        <f>SUMIF(orders[BookTitle],F902,orders[TotalSales])</f>
        <v>45.15</v>
      </c>
      <c r="H902">
        <f>COUNTIF(orders[BookTitle],F902)</f>
        <v>2</v>
      </c>
    </row>
    <row r="903" spans="6:8" x14ac:dyDescent="0.3">
      <c r="F903" t="str">
        <v>Shake spring care</v>
      </c>
      <c r="G903" s="24">
        <f>SUMIF(orders[BookTitle],F903,orders[TotalSales])</f>
        <v>419.15999999999997</v>
      </c>
      <c r="H903">
        <f>COUNTIF(orders[BookTitle],F903)</f>
        <v>4</v>
      </c>
    </row>
    <row r="904" spans="6:8" x14ac:dyDescent="0.3">
      <c r="F904" t="str">
        <v>Share whatever</v>
      </c>
      <c r="G904" s="24">
        <f>SUMIF(orders[BookTitle],F904,orders[TotalSales])</f>
        <v>408.29999999999995</v>
      </c>
      <c r="H904">
        <f>COUNTIF(orders[BookTitle],F904)</f>
        <v>4</v>
      </c>
    </row>
    <row r="905" spans="6:8" x14ac:dyDescent="0.3">
      <c r="F905" t="str">
        <v>She measure</v>
      </c>
      <c r="G905" s="24">
        <f>SUMIF(orders[BookTitle],F905,orders[TotalSales])</f>
        <v>279.86</v>
      </c>
      <c r="H905">
        <f>COUNTIF(orders[BookTitle],F905)</f>
        <v>2</v>
      </c>
    </row>
    <row r="906" spans="6:8" x14ac:dyDescent="0.3">
      <c r="F906" t="str">
        <v>She so event</v>
      </c>
      <c r="G906" s="24">
        <f>SUMIF(orders[BookTitle],F906,orders[TotalSales])</f>
        <v>227.73999999999998</v>
      </c>
      <c r="H906">
        <f>COUNTIF(orders[BookTitle],F906)</f>
        <v>3</v>
      </c>
    </row>
    <row r="907" spans="6:8" x14ac:dyDescent="0.3">
      <c r="F907" t="str">
        <v>Short across happy</v>
      </c>
      <c r="G907" s="24">
        <f>SUMIF(orders[BookTitle],F907,orders[TotalSales])</f>
        <v>108.65</v>
      </c>
      <c r="H907">
        <f>COUNTIF(orders[BookTitle],F907)</f>
        <v>1</v>
      </c>
    </row>
    <row r="908" spans="6:8" x14ac:dyDescent="0.3">
      <c r="F908" t="str">
        <v>Short consumer</v>
      </c>
      <c r="G908" s="24">
        <f>SUMIF(orders[BookTitle],F908,orders[TotalSales])</f>
        <v>86.64</v>
      </c>
      <c r="H908">
        <f>COUNTIF(orders[BookTitle],F908)</f>
        <v>2</v>
      </c>
    </row>
    <row r="909" spans="6:8" x14ac:dyDescent="0.3">
      <c r="F909" t="str">
        <v>Shoulder debate</v>
      </c>
      <c r="G909" s="24">
        <f>SUMIF(orders[BookTitle],F909,orders[TotalSales])</f>
        <v>401.56000000000006</v>
      </c>
      <c r="H909">
        <f>COUNTIF(orders[BookTitle],F909)</f>
        <v>3</v>
      </c>
    </row>
    <row r="910" spans="6:8" x14ac:dyDescent="0.3">
      <c r="F910" t="str">
        <v>Sign meeting training bill</v>
      </c>
      <c r="G910" s="24">
        <f>SUMIF(orders[BookTitle],F910,orders[TotalSales])</f>
        <v>26.84</v>
      </c>
      <c r="H910">
        <f>COUNTIF(orders[BookTitle],F910)</f>
        <v>1</v>
      </c>
    </row>
    <row r="911" spans="6:8" x14ac:dyDescent="0.3">
      <c r="F911" t="str">
        <v>Sign physical car</v>
      </c>
      <c r="G911" s="24">
        <f>SUMIF(orders[BookTitle],F911,orders[TotalSales])</f>
        <v>53.9</v>
      </c>
      <c r="H911">
        <f>COUNTIF(orders[BookTitle],F911)</f>
        <v>1</v>
      </c>
    </row>
    <row r="912" spans="6:8" x14ac:dyDescent="0.3">
      <c r="F912" t="str">
        <v>Significant too fill</v>
      </c>
      <c r="G912" s="24">
        <f>SUMIF(orders[BookTitle],F912,orders[TotalSales])</f>
        <v>482.04999999999995</v>
      </c>
      <c r="H912">
        <f>COUNTIF(orders[BookTitle],F912)</f>
        <v>6</v>
      </c>
    </row>
    <row r="913" spans="6:8" x14ac:dyDescent="0.3">
      <c r="F913" t="str">
        <v>Similar attorney</v>
      </c>
      <c r="G913" s="24">
        <f>SUMIF(orders[BookTitle],F913,orders[TotalSales])</f>
        <v>123.97</v>
      </c>
      <c r="H913">
        <f>COUNTIF(orders[BookTitle],F913)</f>
        <v>2</v>
      </c>
    </row>
    <row r="914" spans="6:8" x14ac:dyDescent="0.3">
      <c r="F914" t="str">
        <v>Similar gun</v>
      </c>
      <c r="G914" s="24">
        <f>SUMIF(orders[BookTitle],F914,orders[TotalSales])</f>
        <v>203.71</v>
      </c>
      <c r="H914">
        <f>COUNTIF(orders[BookTitle],F914)</f>
        <v>4</v>
      </c>
    </row>
    <row r="915" spans="6:8" x14ac:dyDescent="0.3">
      <c r="F915" t="str">
        <v>Similar whatever care</v>
      </c>
      <c r="G915" s="24">
        <f>SUMIF(orders[BookTitle],F915,orders[TotalSales])</f>
        <v>170.41</v>
      </c>
      <c r="H915">
        <f>COUNTIF(orders[BookTitle],F915)</f>
        <v>3</v>
      </c>
    </row>
    <row r="916" spans="6:8" x14ac:dyDescent="0.3">
      <c r="F916" t="str">
        <v>Simple care</v>
      </c>
      <c r="G916" s="24">
        <f>SUMIF(orders[BookTitle],F916,orders[TotalSales])</f>
        <v>104.30000000000001</v>
      </c>
      <c r="H916">
        <f>COUNTIF(orders[BookTitle],F916)</f>
        <v>3</v>
      </c>
    </row>
    <row r="917" spans="6:8" x14ac:dyDescent="0.3">
      <c r="F917" t="str">
        <v>Simply available</v>
      </c>
      <c r="G917" s="24">
        <f>SUMIF(orders[BookTitle],F917,orders[TotalSales])</f>
        <v>69.64</v>
      </c>
      <c r="H917">
        <f>COUNTIF(orders[BookTitle],F917)</f>
        <v>3</v>
      </c>
    </row>
    <row r="918" spans="6:8" x14ac:dyDescent="0.3">
      <c r="F918" t="str">
        <v>Simply camera</v>
      </c>
      <c r="G918" s="24">
        <f>SUMIF(orders[BookTitle],F918,orders[TotalSales])</f>
        <v>41.39</v>
      </c>
      <c r="H918">
        <f>COUNTIF(orders[BookTitle],F918)</f>
        <v>2</v>
      </c>
    </row>
    <row r="919" spans="6:8" x14ac:dyDescent="0.3">
      <c r="F919" t="str">
        <v>Simply cell recently</v>
      </c>
      <c r="G919" s="24">
        <f>SUMIF(orders[BookTitle],F919,orders[TotalSales])</f>
        <v>256.29999999999995</v>
      </c>
      <c r="H919">
        <f>COUNTIF(orders[BookTitle],F919)</f>
        <v>3</v>
      </c>
    </row>
    <row r="920" spans="6:8" x14ac:dyDescent="0.3">
      <c r="F920" t="str">
        <v>Simply fact</v>
      </c>
      <c r="G920" s="24">
        <f>SUMIF(orders[BookTitle],F920,orders[TotalSales])</f>
        <v>147.12</v>
      </c>
      <c r="H920">
        <f>COUNTIF(orders[BookTitle],F920)</f>
        <v>1</v>
      </c>
    </row>
    <row r="921" spans="6:8" x14ac:dyDescent="0.3">
      <c r="F921" t="str">
        <v>Single contain</v>
      </c>
      <c r="G921" s="24">
        <f>SUMIF(orders[BookTitle],F921,orders[TotalSales])</f>
        <v>89.32</v>
      </c>
      <c r="H921">
        <f>COUNTIF(orders[BookTitle],F921)</f>
        <v>1</v>
      </c>
    </row>
    <row r="922" spans="6:8" x14ac:dyDescent="0.3">
      <c r="F922" t="str">
        <v>Single country huge</v>
      </c>
      <c r="G922" s="24">
        <f>SUMIF(orders[BookTitle],F922,orders[TotalSales])</f>
        <v>174.88</v>
      </c>
      <c r="H922">
        <f>COUNTIF(orders[BookTitle],F922)</f>
        <v>2</v>
      </c>
    </row>
    <row r="923" spans="6:8" x14ac:dyDescent="0.3">
      <c r="F923" t="str">
        <v>Sister commercial lawyer</v>
      </c>
      <c r="G923" s="24">
        <f>SUMIF(orders[BookTitle],F923,orders[TotalSales])</f>
        <v>24.72</v>
      </c>
      <c r="H923">
        <f>COUNTIF(orders[BookTitle],F923)</f>
        <v>1</v>
      </c>
    </row>
    <row r="924" spans="6:8" x14ac:dyDescent="0.3">
      <c r="F924" t="str">
        <v>Sit trial those</v>
      </c>
      <c r="G924" s="24">
        <f>SUMIF(orders[BookTitle],F924,orders[TotalSales])</f>
        <v>58.099999999999994</v>
      </c>
      <c r="H924">
        <f>COUNTIF(orders[BookTitle],F924)</f>
        <v>2</v>
      </c>
    </row>
    <row r="925" spans="6:8" x14ac:dyDescent="0.3">
      <c r="F925" t="str">
        <v>Site improve expect</v>
      </c>
      <c r="G925" s="24">
        <f>SUMIF(orders[BookTitle],F925,orders[TotalSales])</f>
        <v>153.81</v>
      </c>
      <c r="H925">
        <f>COUNTIF(orders[BookTitle],F925)</f>
        <v>3</v>
      </c>
    </row>
    <row r="926" spans="6:8" x14ac:dyDescent="0.3">
      <c r="F926" t="str">
        <v>Site low important</v>
      </c>
      <c r="G926" s="24">
        <f>SUMIF(orders[BookTitle],F926,orders[TotalSales])</f>
        <v>296.25</v>
      </c>
      <c r="H926">
        <f>COUNTIF(orders[BookTitle],F926)</f>
        <v>3</v>
      </c>
    </row>
    <row r="927" spans="6:8" x14ac:dyDescent="0.3">
      <c r="F927" t="str">
        <v>Six</v>
      </c>
      <c r="G927" s="24">
        <f>SUMIF(orders[BookTitle],F927,orders[TotalSales])</f>
        <v>140.21</v>
      </c>
      <c r="H927">
        <f>COUNTIF(orders[BookTitle],F927)</f>
        <v>2</v>
      </c>
    </row>
    <row r="928" spans="6:8" x14ac:dyDescent="0.3">
      <c r="F928" t="str">
        <v>Six value blood</v>
      </c>
      <c r="G928" s="24">
        <f>SUMIF(orders[BookTitle],F928,orders[TotalSales])</f>
        <v>334.01</v>
      </c>
      <c r="H928">
        <f>COUNTIF(orders[BookTitle],F928)</f>
        <v>2</v>
      </c>
    </row>
    <row r="929" spans="6:8" x14ac:dyDescent="0.3">
      <c r="F929" t="str">
        <v>Size voice</v>
      </c>
      <c r="G929" s="24">
        <f>SUMIF(orders[BookTitle],F929,orders[TotalSales])</f>
        <v>449.03999999999996</v>
      </c>
      <c r="H929">
        <f>COUNTIF(orders[BookTitle],F929)</f>
        <v>3</v>
      </c>
    </row>
    <row r="930" spans="6:8" x14ac:dyDescent="0.3">
      <c r="F930" t="str">
        <v>Skill action view</v>
      </c>
      <c r="G930" s="24">
        <f>SUMIF(orders[BookTitle],F930,orders[TotalSales])</f>
        <v>139.85999999999999</v>
      </c>
      <c r="H930">
        <f>COUNTIF(orders[BookTitle],F930)</f>
        <v>3</v>
      </c>
    </row>
    <row r="931" spans="6:8" x14ac:dyDescent="0.3">
      <c r="F931" t="str">
        <v>Skill could</v>
      </c>
      <c r="G931" s="24">
        <f>SUMIF(orders[BookTitle],F931,orders[TotalSales])</f>
        <v>211.07</v>
      </c>
      <c r="H931">
        <f>COUNTIF(orders[BookTitle],F931)</f>
        <v>2</v>
      </c>
    </row>
    <row r="932" spans="6:8" x14ac:dyDescent="0.3">
      <c r="F932" t="str">
        <v>Small approach doctor</v>
      </c>
      <c r="G932" s="24">
        <f>SUMIF(orders[BookTitle],F932,orders[TotalSales])</f>
        <v>313.88</v>
      </c>
      <c r="H932">
        <f>COUNTIF(orders[BookTitle],F932)</f>
        <v>2</v>
      </c>
    </row>
    <row r="933" spans="6:8" x14ac:dyDescent="0.3">
      <c r="F933" t="str">
        <v>Social much generation</v>
      </c>
      <c r="G933" s="24">
        <f>SUMIF(orders[BookTitle],F933,orders[TotalSales])</f>
        <v>172.3</v>
      </c>
      <c r="H933">
        <f>COUNTIF(orders[BookTitle],F933)</f>
        <v>3</v>
      </c>
    </row>
    <row r="934" spans="6:8" x14ac:dyDescent="0.3">
      <c r="F934" t="str">
        <v>Society floor red</v>
      </c>
      <c r="G934" s="24">
        <f>SUMIF(orders[BookTitle],F934,orders[TotalSales])</f>
        <v>383.5</v>
      </c>
      <c r="H934">
        <f>COUNTIF(orders[BookTitle],F934)</f>
        <v>4</v>
      </c>
    </row>
    <row r="935" spans="6:8" x14ac:dyDescent="0.3">
      <c r="F935" t="str">
        <v>Society interesting interest</v>
      </c>
      <c r="G935" s="24">
        <f>SUMIF(orders[BookTitle],F935,orders[TotalSales])</f>
        <v>28.25</v>
      </c>
      <c r="H935">
        <f>COUNTIF(orders[BookTitle],F935)</f>
        <v>1</v>
      </c>
    </row>
    <row r="936" spans="6:8" x14ac:dyDescent="0.3">
      <c r="F936" t="str">
        <v>Society relate choose</v>
      </c>
      <c r="G936" s="24">
        <f>SUMIF(orders[BookTitle],F936,orders[TotalSales])</f>
        <v>354.13</v>
      </c>
      <c r="H936">
        <f>COUNTIF(orders[BookTitle],F936)</f>
        <v>3</v>
      </c>
    </row>
    <row r="937" spans="6:8" x14ac:dyDescent="0.3">
      <c r="F937" t="str">
        <v>Some value</v>
      </c>
      <c r="G937" s="24">
        <f>SUMIF(orders[BookTitle],F937,orders[TotalSales])</f>
        <v>154.77000000000001</v>
      </c>
      <c r="H937">
        <f>COUNTIF(orders[BookTitle],F937)</f>
        <v>2</v>
      </c>
    </row>
    <row r="938" spans="6:8" x14ac:dyDescent="0.3">
      <c r="F938" t="str">
        <v>Someone live bill</v>
      </c>
      <c r="G938" s="24">
        <f>SUMIF(orders[BookTitle],F938,orders[TotalSales])</f>
        <v>234.76</v>
      </c>
      <c r="H938">
        <f>COUNTIF(orders[BookTitle],F938)</f>
        <v>2</v>
      </c>
    </row>
    <row r="939" spans="6:8" x14ac:dyDescent="0.3">
      <c r="F939" t="str">
        <v>Something describe security</v>
      </c>
      <c r="G939" s="24">
        <f>SUMIF(orders[BookTitle],F939,orders[TotalSales])</f>
        <v>392.37</v>
      </c>
      <c r="H939">
        <f>COUNTIF(orders[BookTitle],F939)</f>
        <v>4</v>
      </c>
    </row>
    <row r="940" spans="6:8" x14ac:dyDescent="0.3">
      <c r="F940" t="str">
        <v>Sometimes seek product</v>
      </c>
      <c r="G940" s="24">
        <f>SUMIF(orders[BookTitle],F940,orders[TotalSales])</f>
        <v>30.259999999999998</v>
      </c>
      <c r="H940">
        <f>COUNTIF(orders[BookTitle],F940)</f>
        <v>2</v>
      </c>
    </row>
    <row r="941" spans="6:8" x14ac:dyDescent="0.3">
      <c r="F941" t="str">
        <v>Son job watch attorney</v>
      </c>
      <c r="G941" s="24">
        <f>SUMIF(orders[BookTitle],F941,orders[TotalSales])</f>
        <v>58.08</v>
      </c>
      <c r="H941">
        <f>COUNTIF(orders[BookTitle],F941)</f>
        <v>1</v>
      </c>
    </row>
    <row r="942" spans="6:8" x14ac:dyDescent="0.3">
      <c r="F942" t="str">
        <v>Sort group</v>
      </c>
      <c r="G942" s="24">
        <f>SUMIF(orders[BookTitle],F942,orders[TotalSales])</f>
        <v>199.84</v>
      </c>
      <c r="H942">
        <f>COUNTIF(orders[BookTitle],F942)</f>
        <v>1</v>
      </c>
    </row>
    <row r="943" spans="6:8" x14ac:dyDescent="0.3">
      <c r="F943" t="str">
        <v>Sound or</v>
      </c>
      <c r="G943" s="24">
        <f>SUMIF(orders[BookTitle],F943,orders[TotalSales])</f>
        <v>332.13</v>
      </c>
      <c r="H943">
        <f>COUNTIF(orders[BookTitle],F943)</f>
        <v>3</v>
      </c>
    </row>
    <row r="944" spans="6:8" x14ac:dyDescent="0.3">
      <c r="F944" t="str">
        <v>Source action recent</v>
      </c>
      <c r="G944" s="24">
        <f>SUMIF(orders[BookTitle],F944,orders[TotalSales])</f>
        <v>64.080000000000013</v>
      </c>
      <c r="H944">
        <f>COUNTIF(orders[BookTitle],F944)</f>
        <v>3</v>
      </c>
    </row>
    <row r="945" spans="6:8" x14ac:dyDescent="0.3">
      <c r="F945" t="str">
        <v>Source affect too</v>
      </c>
      <c r="G945" s="24">
        <f>SUMIF(orders[BookTitle],F945,orders[TotalSales])</f>
        <v>62.82</v>
      </c>
      <c r="H945">
        <f>COUNTIF(orders[BookTitle],F945)</f>
        <v>3</v>
      </c>
    </row>
    <row r="946" spans="6:8" x14ac:dyDescent="0.3">
      <c r="F946" t="str">
        <v>Source raise</v>
      </c>
      <c r="G946" s="24">
        <f>SUMIF(orders[BookTitle],F946,orders[TotalSales])</f>
        <v>556.49</v>
      </c>
      <c r="H946">
        <f>COUNTIF(orders[BookTitle],F946)</f>
        <v>4</v>
      </c>
    </row>
    <row r="947" spans="6:8" x14ac:dyDescent="0.3">
      <c r="F947" t="str">
        <v>Space art bed wall</v>
      </c>
      <c r="G947" s="24">
        <f>SUMIF(orders[BookTitle],F947,orders[TotalSales])</f>
        <v>229.7</v>
      </c>
      <c r="H947">
        <f>COUNTIF(orders[BookTitle],F947)</f>
        <v>3</v>
      </c>
    </row>
    <row r="948" spans="6:8" x14ac:dyDescent="0.3">
      <c r="F948" t="str">
        <v>Space general game</v>
      </c>
      <c r="G948" s="24">
        <f>SUMIF(orders[BookTitle],F948,orders[TotalSales])</f>
        <v>298.64999999999998</v>
      </c>
      <c r="H948">
        <f>COUNTIF(orders[BookTitle],F948)</f>
        <v>3</v>
      </c>
    </row>
    <row r="949" spans="6:8" x14ac:dyDescent="0.3">
      <c r="F949" t="str">
        <v>Space them</v>
      </c>
      <c r="G949" s="24">
        <f>SUMIF(orders[BookTitle],F949,orders[TotalSales])</f>
        <v>80.650000000000006</v>
      </c>
      <c r="H949">
        <f>COUNTIF(orders[BookTitle],F949)</f>
        <v>1</v>
      </c>
    </row>
    <row r="950" spans="6:8" x14ac:dyDescent="0.3">
      <c r="F950" t="str">
        <v>Speak move</v>
      </c>
      <c r="G950" s="24">
        <f>SUMIF(orders[BookTitle],F950,orders[TotalSales])</f>
        <v>71.62</v>
      </c>
      <c r="H950">
        <f>COUNTIF(orders[BookTitle],F950)</f>
        <v>2</v>
      </c>
    </row>
    <row r="951" spans="6:8" x14ac:dyDescent="0.3">
      <c r="F951" t="str">
        <v>Special seven</v>
      </c>
      <c r="G951" s="24">
        <f>SUMIF(orders[BookTitle],F951,orders[TotalSales])</f>
        <v>293.86</v>
      </c>
      <c r="H951">
        <f>COUNTIF(orders[BookTitle],F951)</f>
        <v>2</v>
      </c>
    </row>
    <row r="952" spans="6:8" x14ac:dyDescent="0.3">
      <c r="F952" t="str">
        <v>Specific eat</v>
      </c>
      <c r="G952" s="24">
        <f>SUMIF(orders[BookTitle],F952,orders[TotalSales])</f>
        <v>67.22</v>
      </c>
      <c r="H952">
        <f>COUNTIF(orders[BookTitle],F952)</f>
        <v>3</v>
      </c>
    </row>
    <row r="953" spans="6:8" x14ac:dyDescent="0.3">
      <c r="F953" t="str">
        <v>Specific everything</v>
      </c>
      <c r="G953" s="24">
        <f>SUMIF(orders[BookTitle],F953,orders[TotalSales])</f>
        <v>44.08</v>
      </c>
      <c r="H953">
        <f>COUNTIF(orders[BookTitle],F953)</f>
        <v>2</v>
      </c>
    </row>
    <row r="954" spans="6:8" x14ac:dyDescent="0.3">
      <c r="F954" t="str">
        <v>Spend</v>
      </c>
      <c r="G954" s="24">
        <f>SUMIF(orders[BookTitle],F954,orders[TotalSales])</f>
        <v>53.739999999999995</v>
      </c>
      <c r="H954">
        <f>COUNTIF(orders[BookTitle],F954)</f>
        <v>2</v>
      </c>
    </row>
    <row r="955" spans="6:8" x14ac:dyDescent="0.3">
      <c r="F955" t="str">
        <v>Sport catch</v>
      </c>
      <c r="G955" s="24">
        <f>SUMIF(orders[BookTitle],F955,orders[TotalSales])</f>
        <v>62.660000000000004</v>
      </c>
      <c r="H955">
        <f>COUNTIF(orders[BookTitle],F955)</f>
        <v>2</v>
      </c>
    </row>
    <row r="956" spans="6:8" x14ac:dyDescent="0.3">
      <c r="F956" t="str">
        <v>Sport positive central</v>
      </c>
      <c r="G956" s="24">
        <f>SUMIF(orders[BookTitle],F956,orders[TotalSales])</f>
        <v>14.37</v>
      </c>
      <c r="H956">
        <f>COUNTIF(orders[BookTitle],F956)</f>
        <v>1</v>
      </c>
    </row>
    <row r="957" spans="6:8" x14ac:dyDescent="0.3">
      <c r="F957" t="str">
        <v>Staff example</v>
      </c>
      <c r="G957" s="24">
        <f>SUMIF(orders[BookTitle],F957,orders[TotalSales])</f>
        <v>91.97</v>
      </c>
      <c r="H957">
        <f>COUNTIF(orders[BookTitle],F957)</f>
        <v>2</v>
      </c>
    </row>
    <row r="958" spans="6:8" x14ac:dyDescent="0.3">
      <c r="F958" t="str">
        <v>Staff rest</v>
      </c>
      <c r="G958" s="24">
        <f>SUMIF(orders[BookTitle],F958,orders[TotalSales])</f>
        <v>357.82</v>
      </c>
      <c r="H958">
        <f>COUNTIF(orders[BookTitle],F958)</f>
        <v>3</v>
      </c>
    </row>
    <row r="959" spans="6:8" x14ac:dyDescent="0.3">
      <c r="F959" t="str">
        <v>Standard real</v>
      </c>
      <c r="G959" s="24">
        <f>SUMIF(orders[BookTitle],F959,orders[TotalSales])</f>
        <v>238.89999999999998</v>
      </c>
      <c r="H959">
        <f>COUNTIF(orders[BookTitle],F959)</f>
        <v>3</v>
      </c>
    </row>
    <row r="960" spans="6:8" x14ac:dyDescent="0.3">
      <c r="F960" t="str">
        <v>Standard something</v>
      </c>
      <c r="G960" s="24">
        <f>SUMIF(orders[BookTitle],F960,orders[TotalSales])</f>
        <v>14.68</v>
      </c>
      <c r="H960">
        <f>COUNTIF(orders[BookTitle],F960)</f>
        <v>1</v>
      </c>
    </row>
    <row r="961" spans="6:8" x14ac:dyDescent="0.3">
      <c r="F961" t="str">
        <v>Star long</v>
      </c>
      <c r="G961" s="24">
        <f>SUMIF(orders[BookTitle],F961,orders[TotalSales])</f>
        <v>617.63</v>
      </c>
      <c r="H961">
        <f>COUNTIF(orders[BookTitle],F961)</f>
        <v>7</v>
      </c>
    </row>
    <row r="962" spans="6:8" x14ac:dyDescent="0.3">
      <c r="F962" t="str">
        <v>Star when</v>
      </c>
      <c r="G962" s="24">
        <f>SUMIF(orders[BookTitle],F962,orders[TotalSales])</f>
        <v>236.60999999999999</v>
      </c>
      <c r="H962">
        <f>COUNTIF(orders[BookTitle],F962)</f>
        <v>5</v>
      </c>
    </row>
    <row r="963" spans="6:8" x14ac:dyDescent="0.3">
      <c r="F963" t="str">
        <v>Start test standard</v>
      </c>
      <c r="G963" s="24">
        <f>SUMIF(orders[BookTitle],F963,orders[TotalSales])</f>
        <v>96.12</v>
      </c>
      <c r="H963">
        <f>COUNTIF(orders[BookTitle],F963)</f>
        <v>1</v>
      </c>
    </row>
    <row r="964" spans="6:8" x14ac:dyDescent="0.3">
      <c r="F964" t="str">
        <v>Start way always</v>
      </c>
      <c r="G964" s="24">
        <f>SUMIF(orders[BookTitle],F964,orders[TotalSales])</f>
        <v>154.19999999999999</v>
      </c>
      <c r="H964">
        <f>COUNTIF(orders[BookTitle],F964)</f>
        <v>1</v>
      </c>
    </row>
    <row r="965" spans="6:8" x14ac:dyDescent="0.3">
      <c r="F965" t="str">
        <v>State create</v>
      </c>
      <c r="G965" s="24">
        <f>SUMIF(orders[BookTitle],F965,orders[TotalSales])</f>
        <v>220.19</v>
      </c>
      <c r="H965">
        <f>COUNTIF(orders[BookTitle],F965)</f>
        <v>4</v>
      </c>
    </row>
    <row r="966" spans="6:8" x14ac:dyDescent="0.3">
      <c r="F966" t="str">
        <v>State follow about</v>
      </c>
      <c r="G966" s="24">
        <f>SUMIF(orders[BookTitle],F966,orders[TotalSales])</f>
        <v>143.68</v>
      </c>
      <c r="H966">
        <f>COUNTIF(orders[BookTitle],F966)</f>
        <v>2</v>
      </c>
    </row>
    <row r="967" spans="6:8" x14ac:dyDescent="0.3">
      <c r="F967" t="str">
        <v>Statement late live</v>
      </c>
      <c r="G967" s="24">
        <f>SUMIF(orders[BookTitle],F967,orders[TotalSales])</f>
        <v>154.35</v>
      </c>
      <c r="H967">
        <f>COUNTIF(orders[BookTitle],F967)</f>
        <v>2</v>
      </c>
    </row>
    <row r="968" spans="6:8" x14ac:dyDescent="0.3">
      <c r="F968" t="str">
        <v>Station else nation</v>
      </c>
      <c r="G968" s="24">
        <f>SUMIF(orders[BookTitle],F968,orders[TotalSales])</f>
        <v>80.319999999999993</v>
      </c>
      <c r="H968">
        <f>COUNTIF(orders[BookTitle],F968)</f>
        <v>1</v>
      </c>
    </row>
    <row r="969" spans="6:8" x14ac:dyDescent="0.3">
      <c r="F969" t="str">
        <v>Station resource lot</v>
      </c>
      <c r="G969" s="24">
        <f>SUMIF(orders[BookTitle],F969,orders[TotalSales])</f>
        <v>43.36</v>
      </c>
      <c r="H969">
        <f>COUNTIF(orders[BookTitle],F969)</f>
        <v>2</v>
      </c>
    </row>
    <row r="970" spans="6:8" x14ac:dyDescent="0.3">
      <c r="F970" t="str">
        <v>Stay beyond</v>
      </c>
      <c r="G970" s="24">
        <f>SUMIF(orders[BookTitle],F970,orders[TotalSales])</f>
        <v>322.2</v>
      </c>
      <c r="H970">
        <f>COUNTIF(orders[BookTitle],F970)</f>
        <v>3</v>
      </c>
    </row>
    <row r="971" spans="6:8" x14ac:dyDescent="0.3">
      <c r="F971" t="str">
        <v>Stay determine number</v>
      </c>
      <c r="G971" s="24">
        <f>SUMIF(orders[BookTitle],F971,orders[TotalSales])</f>
        <v>333.68</v>
      </c>
      <c r="H971">
        <f>COUNTIF(orders[BookTitle],F971)</f>
        <v>4</v>
      </c>
    </row>
    <row r="972" spans="6:8" x14ac:dyDescent="0.3">
      <c r="F972" t="str">
        <v>Stay tend</v>
      </c>
      <c r="G972" s="24">
        <f>SUMIF(orders[BookTitle],F972,orders[TotalSales])</f>
        <v>99.32</v>
      </c>
      <c r="H972">
        <f>COUNTIF(orders[BookTitle],F972)</f>
        <v>1</v>
      </c>
    </row>
    <row r="973" spans="6:8" x14ac:dyDescent="0.3">
      <c r="F973" t="str">
        <v>Stay view truth</v>
      </c>
      <c r="G973" s="24">
        <f>SUMIF(orders[BookTitle],F973,orders[TotalSales])</f>
        <v>29.12</v>
      </c>
      <c r="H973">
        <f>COUNTIF(orders[BookTitle],F973)</f>
        <v>1</v>
      </c>
    </row>
    <row r="974" spans="6:8" x14ac:dyDescent="0.3">
      <c r="F974" t="str">
        <v>Stock</v>
      </c>
      <c r="G974" s="24">
        <f>SUMIF(orders[BookTitle],F974,orders[TotalSales])</f>
        <v>286.3</v>
      </c>
      <c r="H974">
        <f>COUNTIF(orders[BookTitle],F974)</f>
        <v>3</v>
      </c>
    </row>
    <row r="975" spans="6:8" x14ac:dyDescent="0.3">
      <c r="F975" t="str">
        <v>Stock once by</v>
      </c>
      <c r="G975" s="24">
        <f>SUMIF(orders[BookTitle],F975,orders[TotalSales])</f>
        <v>129.13999999999999</v>
      </c>
      <c r="H975">
        <f>COUNTIF(orders[BookTitle],F975)</f>
        <v>2</v>
      </c>
    </row>
    <row r="976" spans="6:8" x14ac:dyDescent="0.3">
      <c r="F976" t="str">
        <v>Stop opportunity tonight</v>
      </c>
      <c r="G976" s="24">
        <f>SUMIF(orders[BookTitle],F976,orders[TotalSales])</f>
        <v>203.68</v>
      </c>
      <c r="H976">
        <f>COUNTIF(orders[BookTitle],F976)</f>
        <v>3</v>
      </c>
    </row>
    <row r="977" spans="6:8" x14ac:dyDescent="0.3">
      <c r="F977" t="str">
        <v>Story partner professional</v>
      </c>
      <c r="G977" s="24">
        <f>SUMIF(orders[BookTitle],F977,orders[TotalSales])</f>
        <v>54.9</v>
      </c>
      <c r="H977">
        <f>COUNTIF(orders[BookTitle],F977)</f>
        <v>2</v>
      </c>
    </row>
    <row r="978" spans="6:8" x14ac:dyDescent="0.3">
      <c r="F978" t="str">
        <v>Strategy never anyone</v>
      </c>
      <c r="G978" s="24">
        <f>SUMIF(orders[BookTitle],F978,orders[TotalSales])</f>
        <v>47.07</v>
      </c>
      <c r="H978">
        <f>COUNTIF(orders[BookTitle],F978)</f>
        <v>1</v>
      </c>
    </row>
    <row r="979" spans="6:8" x14ac:dyDescent="0.3">
      <c r="F979" t="str">
        <v>Street president course</v>
      </c>
      <c r="G979" s="24">
        <f>SUMIF(orders[BookTitle],F979,orders[TotalSales])</f>
        <v>113.52</v>
      </c>
      <c r="H979">
        <f>COUNTIF(orders[BookTitle],F979)</f>
        <v>1</v>
      </c>
    </row>
    <row r="980" spans="6:8" x14ac:dyDescent="0.3">
      <c r="F980" t="str">
        <v>Structure body fine include</v>
      </c>
      <c r="G980" s="24">
        <f>SUMIF(orders[BookTitle],F980,orders[TotalSales])</f>
        <v>263.15999999999997</v>
      </c>
      <c r="H980">
        <f>COUNTIF(orders[BookTitle],F980)</f>
        <v>2</v>
      </c>
    </row>
    <row r="981" spans="6:8" x14ac:dyDescent="0.3">
      <c r="F981" t="str">
        <v>Structure much evidence</v>
      </c>
      <c r="G981" s="24">
        <f>SUMIF(orders[BookTitle],F981,orders[TotalSales])</f>
        <v>16.420000000000002</v>
      </c>
      <c r="H981">
        <f>COUNTIF(orders[BookTitle],F981)</f>
        <v>1</v>
      </c>
    </row>
    <row r="982" spans="6:8" x14ac:dyDescent="0.3">
      <c r="F982" t="str">
        <v>Structure security good two</v>
      </c>
      <c r="G982" s="24">
        <f>SUMIF(orders[BookTitle],F982,orders[TotalSales])</f>
        <v>432.93</v>
      </c>
      <c r="H982">
        <f>COUNTIF(orders[BookTitle],F982)</f>
        <v>3</v>
      </c>
    </row>
    <row r="983" spans="6:8" x14ac:dyDescent="0.3">
      <c r="F983" t="str">
        <v>Student child</v>
      </c>
      <c r="G983" s="24">
        <f>SUMIF(orders[BookTitle],F983,orders[TotalSales])</f>
        <v>366.61</v>
      </c>
      <c r="H983">
        <f>COUNTIF(orders[BookTitle],F983)</f>
        <v>2</v>
      </c>
    </row>
    <row r="984" spans="6:8" x14ac:dyDescent="0.3">
      <c r="F984" t="str">
        <v>Study wonder</v>
      </c>
      <c r="G984" s="24">
        <f>SUMIF(orders[BookTitle],F984,orders[TotalSales])</f>
        <v>60.12</v>
      </c>
      <c r="H984">
        <f>COUNTIF(orders[BookTitle],F984)</f>
        <v>3</v>
      </c>
    </row>
    <row r="985" spans="6:8" x14ac:dyDescent="0.3">
      <c r="F985" t="str">
        <v>Stuff all arrive</v>
      </c>
      <c r="G985" s="24">
        <f>SUMIF(orders[BookTitle],F985,orders[TotalSales])</f>
        <v>357.03999999999996</v>
      </c>
      <c r="H985">
        <f>COUNTIF(orders[BookTitle],F985)</f>
        <v>2</v>
      </c>
    </row>
    <row r="986" spans="6:8" x14ac:dyDescent="0.3">
      <c r="F986" t="str">
        <v>Stuff reality person</v>
      </c>
      <c r="G986" s="24">
        <f>SUMIF(orders[BookTitle],F986,orders[TotalSales])</f>
        <v>12.67</v>
      </c>
      <c r="H986">
        <f>COUNTIF(orders[BookTitle],F986)</f>
        <v>1</v>
      </c>
    </row>
    <row r="987" spans="6:8" x14ac:dyDescent="0.3">
      <c r="F987" t="str">
        <v>Stuff yet</v>
      </c>
      <c r="G987" s="24">
        <f>SUMIF(orders[BookTitle],F987,orders[TotalSales])</f>
        <v>43.3</v>
      </c>
      <c r="H987">
        <f>COUNTIF(orders[BookTitle],F987)</f>
        <v>2</v>
      </c>
    </row>
    <row r="988" spans="6:8" x14ac:dyDescent="0.3">
      <c r="F988" t="str">
        <v>Successful</v>
      </c>
      <c r="G988" s="24">
        <f>SUMIF(orders[BookTitle],F988,orders[TotalSales])</f>
        <v>58.129999999999995</v>
      </c>
      <c r="H988">
        <f>COUNTIF(orders[BookTitle],F988)</f>
        <v>2</v>
      </c>
    </row>
    <row r="989" spans="6:8" x14ac:dyDescent="0.3">
      <c r="F989" t="str">
        <v>Successful bag</v>
      </c>
      <c r="G989" s="24">
        <f>SUMIF(orders[BookTitle],F989,orders[TotalSales])</f>
        <v>264.69</v>
      </c>
      <c r="H989">
        <f>COUNTIF(orders[BookTitle],F989)</f>
        <v>2</v>
      </c>
    </row>
    <row r="990" spans="6:8" x14ac:dyDescent="0.3">
      <c r="F990" t="str">
        <v>Successful move</v>
      </c>
      <c r="G990" s="24">
        <f>SUMIF(orders[BookTitle],F990,orders[TotalSales])</f>
        <v>140.16</v>
      </c>
      <c r="H990">
        <f>COUNTIF(orders[BookTitle],F990)</f>
        <v>6</v>
      </c>
    </row>
    <row r="991" spans="6:8" x14ac:dyDescent="0.3">
      <c r="F991" t="str">
        <v>Such research</v>
      </c>
      <c r="G991" s="24">
        <f>SUMIF(orders[BookTitle],F991,orders[TotalSales])</f>
        <v>24.27</v>
      </c>
      <c r="H991">
        <f>COUNTIF(orders[BookTitle],F991)</f>
        <v>2</v>
      </c>
    </row>
    <row r="992" spans="6:8" x14ac:dyDescent="0.3">
      <c r="F992" t="str">
        <v>Such step way</v>
      </c>
      <c r="G992" s="24">
        <f>SUMIF(orders[BookTitle],F992,orders[TotalSales])</f>
        <v>126.25</v>
      </c>
      <c r="H992">
        <f>COUNTIF(orders[BookTitle],F992)</f>
        <v>2</v>
      </c>
    </row>
    <row r="993" spans="6:8" x14ac:dyDescent="0.3">
      <c r="F993" t="str">
        <v>Suddenly medical</v>
      </c>
      <c r="G993" s="24">
        <f>SUMIF(orders[BookTitle],F993,orders[TotalSales])</f>
        <v>43.59</v>
      </c>
      <c r="H993">
        <f>COUNTIF(orders[BookTitle],F993)</f>
        <v>2</v>
      </c>
    </row>
    <row r="994" spans="6:8" x14ac:dyDescent="0.3">
      <c r="F994" t="str">
        <v>Summer agent improve</v>
      </c>
      <c r="G994" s="24">
        <f>SUMIF(orders[BookTitle],F994,orders[TotalSales])</f>
        <v>95.88</v>
      </c>
      <c r="H994">
        <f>COUNTIF(orders[BookTitle],F994)</f>
        <v>3</v>
      </c>
    </row>
    <row r="995" spans="6:8" x14ac:dyDescent="0.3">
      <c r="F995" t="str">
        <v>Support defense</v>
      </c>
      <c r="G995" s="24">
        <f>SUMIF(orders[BookTitle],F995,orders[TotalSales])</f>
        <v>17.98</v>
      </c>
      <c r="H995">
        <f>COUNTIF(orders[BookTitle],F995)</f>
        <v>1</v>
      </c>
    </row>
    <row r="996" spans="6:8" x14ac:dyDescent="0.3">
      <c r="F996" t="str">
        <v>Support well</v>
      </c>
      <c r="G996" s="24">
        <f>SUMIF(orders[BookTitle],F996,orders[TotalSales])</f>
        <v>217.26999999999998</v>
      </c>
      <c r="H996">
        <f>COUNTIF(orders[BookTitle],F996)</f>
        <v>3</v>
      </c>
    </row>
    <row r="997" spans="6:8" x14ac:dyDescent="0.3">
      <c r="F997" t="str">
        <v>Sure money white</v>
      </c>
      <c r="G997" s="24">
        <f>SUMIF(orders[BookTitle],F997,orders[TotalSales])</f>
        <v>21.880000000000003</v>
      </c>
      <c r="H997">
        <f>COUNTIF(orders[BookTitle],F997)</f>
        <v>2</v>
      </c>
    </row>
    <row r="998" spans="6:8" x14ac:dyDescent="0.3">
      <c r="F998" t="str">
        <v>Sure particularly</v>
      </c>
      <c r="G998" s="24">
        <f>SUMIF(orders[BookTitle],F998,orders[TotalSales])</f>
        <v>390.4</v>
      </c>
      <c r="H998">
        <f>COUNTIF(orders[BookTitle],F998)</f>
        <v>5</v>
      </c>
    </row>
    <row r="999" spans="6:8" x14ac:dyDescent="0.3">
      <c r="F999" t="str">
        <v>Surface daughter hair</v>
      </c>
      <c r="G999" s="24">
        <f>SUMIF(orders[BookTitle],F999,orders[TotalSales])</f>
        <v>114.23</v>
      </c>
      <c r="H999">
        <f>COUNTIF(orders[BookTitle],F999)</f>
        <v>4</v>
      </c>
    </row>
    <row r="1000" spans="6:8" x14ac:dyDescent="0.3">
      <c r="F1000" t="str">
        <v>Surface music</v>
      </c>
      <c r="G1000" s="24">
        <f>SUMIF(orders[BookTitle],F1000,orders[TotalSales])</f>
        <v>137.38</v>
      </c>
      <c r="H1000">
        <f>COUNTIF(orders[BookTitle],F1000)</f>
        <v>3</v>
      </c>
    </row>
    <row r="1001" spans="6:8" x14ac:dyDescent="0.3">
      <c r="F1001" t="str">
        <v>Surface past</v>
      </c>
      <c r="G1001" s="24">
        <f>SUMIF(orders[BookTitle],F1001,orders[TotalSales])</f>
        <v>51.1</v>
      </c>
      <c r="H1001">
        <f>COUNTIF(orders[BookTitle],F1001)</f>
        <v>1</v>
      </c>
    </row>
    <row r="1002" spans="6:8" x14ac:dyDescent="0.3">
      <c r="F1002" t="str">
        <v>System hard bag</v>
      </c>
      <c r="G1002" s="24">
        <f>SUMIF(orders[BookTitle],F1002,orders[TotalSales])</f>
        <v>206.47</v>
      </c>
      <c r="H1002">
        <f>COUNTIF(orders[BookTitle],F1002)</f>
        <v>3</v>
      </c>
    </row>
    <row r="1003" spans="6:8" x14ac:dyDescent="0.3">
      <c r="F1003" t="str">
        <v>System news enough</v>
      </c>
      <c r="G1003" s="24">
        <f>SUMIF(orders[BookTitle],F1003,orders[TotalSales])</f>
        <v>157.47999999999999</v>
      </c>
      <c r="H1003">
        <f>COUNTIF(orders[BookTitle],F1003)</f>
        <v>1</v>
      </c>
    </row>
    <row r="1004" spans="6:8" x14ac:dyDescent="0.3">
      <c r="F1004" t="str">
        <v>System seek</v>
      </c>
      <c r="G1004" s="24">
        <f>SUMIF(orders[BookTitle],F1004,orders[TotalSales])</f>
        <v>206.88</v>
      </c>
      <c r="H1004">
        <f>COUNTIF(orders[BookTitle],F1004)</f>
        <v>3</v>
      </c>
    </row>
    <row r="1005" spans="6:8" x14ac:dyDescent="0.3">
      <c r="F1005" t="str">
        <v>Table huge</v>
      </c>
      <c r="G1005" s="24">
        <f>SUMIF(orders[BookTitle],F1005,orders[TotalSales])</f>
        <v>1066.47</v>
      </c>
      <c r="H1005">
        <f>COUNTIF(orders[BookTitle],F1005)</f>
        <v>6</v>
      </c>
    </row>
    <row r="1006" spans="6:8" x14ac:dyDescent="0.3">
      <c r="F1006" t="str">
        <v>Talk finish</v>
      </c>
      <c r="G1006" s="24">
        <f>SUMIF(orders[BookTitle],F1006,orders[TotalSales])</f>
        <v>141.97999999999999</v>
      </c>
      <c r="H1006">
        <f>COUNTIF(orders[BookTitle],F1006)</f>
        <v>2</v>
      </c>
    </row>
    <row r="1007" spans="6:8" x14ac:dyDescent="0.3">
      <c r="F1007" t="str">
        <v>Talk teach both</v>
      </c>
      <c r="G1007" s="24">
        <f>SUMIF(orders[BookTitle],F1007,orders[TotalSales])</f>
        <v>161.13999999999999</v>
      </c>
      <c r="H1007">
        <f>COUNTIF(orders[BookTitle],F1007)</f>
        <v>2</v>
      </c>
    </row>
    <row r="1008" spans="6:8" x14ac:dyDescent="0.3">
      <c r="F1008" t="str">
        <v>Task admit sit</v>
      </c>
      <c r="G1008" s="24">
        <f>SUMIF(orders[BookTitle],F1008,orders[TotalSales])</f>
        <v>255.18</v>
      </c>
      <c r="H1008">
        <f>COUNTIF(orders[BookTitle],F1008)</f>
        <v>2</v>
      </c>
    </row>
    <row r="1009" spans="6:8" x14ac:dyDescent="0.3">
      <c r="F1009" t="str">
        <v>Task Democrat last</v>
      </c>
      <c r="G1009" s="24">
        <f>SUMIF(orders[BookTitle],F1009,orders[TotalSales])</f>
        <v>487.83</v>
      </c>
      <c r="H1009">
        <f>COUNTIF(orders[BookTitle],F1009)</f>
        <v>3</v>
      </c>
    </row>
    <row r="1010" spans="6:8" x14ac:dyDescent="0.3">
      <c r="F1010" t="str">
        <v>Task make</v>
      </c>
      <c r="G1010" s="24">
        <f>SUMIF(orders[BookTitle],F1010,orders[TotalSales])</f>
        <v>222.33</v>
      </c>
      <c r="H1010">
        <f>COUNTIF(orders[BookTitle],F1010)</f>
        <v>3</v>
      </c>
    </row>
    <row r="1011" spans="6:8" x14ac:dyDescent="0.3">
      <c r="F1011" t="str">
        <v>Task measure kind</v>
      </c>
      <c r="G1011" s="24">
        <f>SUMIF(orders[BookTitle],F1011,orders[TotalSales])</f>
        <v>68.64</v>
      </c>
      <c r="H1011">
        <f>COUNTIF(orders[BookTitle],F1011)</f>
        <v>1</v>
      </c>
    </row>
    <row r="1012" spans="6:8" x14ac:dyDescent="0.3">
      <c r="F1012" t="str">
        <v>Task morning community</v>
      </c>
      <c r="G1012" s="24">
        <f>SUMIF(orders[BookTitle],F1012,orders[TotalSales])</f>
        <v>501.53000000000003</v>
      </c>
      <c r="H1012">
        <f>COUNTIF(orders[BookTitle],F1012)</f>
        <v>5</v>
      </c>
    </row>
    <row r="1013" spans="6:8" x14ac:dyDescent="0.3">
      <c r="F1013" t="str">
        <v>Task without</v>
      </c>
      <c r="G1013" s="24">
        <f>SUMIF(orders[BookTitle],F1013,orders[TotalSales])</f>
        <v>65.91</v>
      </c>
      <c r="H1013">
        <f>COUNTIF(orders[BookTitle],F1013)</f>
        <v>4</v>
      </c>
    </row>
    <row r="1014" spans="6:8" x14ac:dyDescent="0.3">
      <c r="F1014" t="str">
        <v>Tax hour budget more</v>
      </c>
      <c r="G1014" s="24">
        <f>SUMIF(orders[BookTitle],F1014,orders[TotalSales])</f>
        <v>469.27</v>
      </c>
      <c r="H1014">
        <f>COUNTIF(orders[BookTitle],F1014)</f>
        <v>3</v>
      </c>
    </row>
    <row r="1015" spans="6:8" x14ac:dyDescent="0.3">
      <c r="F1015" t="str">
        <v>Tax without</v>
      </c>
      <c r="G1015" s="24">
        <f>SUMIF(orders[BookTitle],F1015,orders[TotalSales])</f>
        <v>400.66999999999996</v>
      </c>
      <c r="H1015">
        <f>COUNTIF(orders[BookTitle],F1015)</f>
        <v>3</v>
      </c>
    </row>
    <row r="1016" spans="6:8" x14ac:dyDescent="0.3">
      <c r="F1016" t="str">
        <v>Teach word listen</v>
      </c>
      <c r="G1016" s="24">
        <f>SUMIF(orders[BookTitle],F1016,orders[TotalSales])</f>
        <v>10.29</v>
      </c>
      <c r="H1016">
        <f>COUNTIF(orders[BookTitle],F1016)</f>
        <v>1</v>
      </c>
    </row>
    <row r="1017" spans="6:8" x14ac:dyDescent="0.3">
      <c r="F1017" t="str">
        <v>Teacher eye star them</v>
      </c>
      <c r="G1017" s="24">
        <f>SUMIF(orders[BookTitle],F1017,orders[TotalSales])</f>
        <v>76.5</v>
      </c>
      <c r="H1017">
        <f>COUNTIF(orders[BookTitle],F1017)</f>
        <v>3</v>
      </c>
    </row>
    <row r="1018" spans="6:8" x14ac:dyDescent="0.3">
      <c r="F1018" t="str">
        <v>Teacher one base</v>
      </c>
      <c r="G1018" s="24">
        <f>SUMIF(orders[BookTitle],F1018,orders[TotalSales])</f>
        <v>181.68</v>
      </c>
      <c r="H1018">
        <f>COUNTIF(orders[BookTitle],F1018)</f>
        <v>2</v>
      </c>
    </row>
    <row r="1019" spans="6:8" x14ac:dyDescent="0.3">
      <c r="F1019" t="str">
        <v>Team provide</v>
      </c>
      <c r="G1019" s="24">
        <f>SUMIF(orders[BookTitle],F1019,orders[TotalSales])</f>
        <v>179.2</v>
      </c>
      <c r="H1019">
        <f>COUNTIF(orders[BookTitle],F1019)</f>
        <v>1</v>
      </c>
    </row>
    <row r="1020" spans="6:8" x14ac:dyDescent="0.3">
      <c r="F1020" t="str">
        <v>Technology</v>
      </c>
      <c r="G1020" s="24">
        <f>SUMIF(orders[BookTitle],F1020,orders[TotalSales])</f>
        <v>511.87</v>
      </c>
      <c r="H1020">
        <f>COUNTIF(orders[BookTitle],F1020)</f>
        <v>4</v>
      </c>
    </row>
    <row r="1021" spans="6:8" x14ac:dyDescent="0.3">
      <c r="F1021" t="str">
        <v>Technology guess</v>
      </c>
      <c r="G1021" s="24">
        <f>SUMIF(orders[BookTitle],F1021,orders[TotalSales])</f>
        <v>113.3</v>
      </c>
      <c r="H1021">
        <f>COUNTIF(orders[BookTitle],F1021)</f>
        <v>2</v>
      </c>
    </row>
    <row r="1022" spans="6:8" x14ac:dyDescent="0.3">
      <c r="F1022" t="str">
        <v>Technology real oil</v>
      </c>
      <c r="G1022" s="24">
        <f>SUMIF(orders[BookTitle],F1022,orders[TotalSales])</f>
        <v>476.64</v>
      </c>
      <c r="H1022">
        <f>COUNTIF(orders[BookTitle],F1022)</f>
        <v>4</v>
      </c>
    </row>
    <row r="1023" spans="6:8" x14ac:dyDescent="0.3">
      <c r="F1023" t="str">
        <v>Television</v>
      </c>
      <c r="G1023" s="24">
        <f>SUMIF(orders[BookTitle],F1023,orders[TotalSales])</f>
        <v>138.76</v>
      </c>
      <c r="H1023">
        <f>COUNTIF(orders[BookTitle],F1023)</f>
        <v>2</v>
      </c>
    </row>
    <row r="1024" spans="6:8" x14ac:dyDescent="0.3">
      <c r="F1024" t="str">
        <v>Television should product thought</v>
      </c>
      <c r="G1024" s="24">
        <f>SUMIF(orders[BookTitle],F1024,orders[TotalSales])</f>
        <v>45.35</v>
      </c>
      <c r="H1024">
        <f>COUNTIF(orders[BookTitle],F1024)</f>
        <v>1</v>
      </c>
    </row>
    <row r="1025" spans="6:8" x14ac:dyDescent="0.3">
      <c r="F1025" t="str">
        <v>Tell should away</v>
      </c>
      <c r="G1025" s="24">
        <f>SUMIF(orders[BookTitle],F1025,orders[TotalSales])</f>
        <v>398.14</v>
      </c>
      <c r="H1025">
        <f>COUNTIF(orders[BookTitle],F1025)</f>
        <v>3</v>
      </c>
    </row>
    <row r="1026" spans="6:8" x14ac:dyDescent="0.3">
      <c r="F1026" t="str">
        <v>Ten whose</v>
      </c>
      <c r="G1026" s="24">
        <f>SUMIF(orders[BookTitle],F1026,orders[TotalSales])</f>
        <v>28.83</v>
      </c>
      <c r="H1026">
        <f>COUNTIF(orders[BookTitle],F1026)</f>
        <v>1</v>
      </c>
    </row>
    <row r="1027" spans="6:8" x14ac:dyDescent="0.3">
      <c r="F1027" t="str">
        <v>Test score second</v>
      </c>
      <c r="G1027" s="24">
        <f>SUMIF(orders[BookTitle],F1027,orders[TotalSales])</f>
        <v>89.33</v>
      </c>
      <c r="H1027">
        <f>COUNTIF(orders[BookTitle],F1027)</f>
        <v>4</v>
      </c>
    </row>
    <row r="1028" spans="6:8" x14ac:dyDescent="0.3">
      <c r="F1028" t="str">
        <v>Than pass</v>
      </c>
      <c r="G1028" s="24">
        <f>SUMIF(orders[BookTitle],F1028,orders[TotalSales])</f>
        <v>36.68</v>
      </c>
      <c r="H1028">
        <f>COUNTIF(orders[BookTitle],F1028)</f>
        <v>2</v>
      </c>
    </row>
    <row r="1029" spans="6:8" x14ac:dyDescent="0.3">
      <c r="F1029" t="str">
        <v>Thank</v>
      </c>
      <c r="G1029" s="24">
        <f>SUMIF(orders[BookTitle],F1029,orders[TotalSales])</f>
        <v>262.19</v>
      </c>
      <c r="H1029">
        <f>COUNTIF(orders[BookTitle],F1029)</f>
        <v>5</v>
      </c>
    </row>
    <row r="1030" spans="6:8" x14ac:dyDescent="0.3">
      <c r="F1030" t="str">
        <v>The same ten</v>
      </c>
      <c r="G1030" s="24">
        <f>SUMIF(orders[BookTitle],F1030,orders[TotalSales])</f>
        <v>235.15</v>
      </c>
      <c r="H1030">
        <f>COUNTIF(orders[BookTitle],F1030)</f>
        <v>2</v>
      </c>
    </row>
    <row r="1031" spans="6:8" x14ac:dyDescent="0.3">
      <c r="F1031" t="str">
        <v>Them change</v>
      </c>
      <c r="G1031" s="24">
        <f>SUMIF(orders[BookTitle],F1031,orders[TotalSales])</f>
        <v>43.28</v>
      </c>
      <c r="H1031">
        <f>COUNTIF(orders[BookTitle],F1031)</f>
        <v>3</v>
      </c>
    </row>
    <row r="1032" spans="6:8" x14ac:dyDescent="0.3">
      <c r="F1032" t="str">
        <v>Themselves in from</v>
      </c>
      <c r="G1032" s="24">
        <f>SUMIF(orders[BookTitle],F1032,orders[TotalSales])</f>
        <v>75.36</v>
      </c>
      <c r="H1032">
        <f>COUNTIF(orders[BookTitle],F1032)</f>
        <v>3</v>
      </c>
    </row>
    <row r="1033" spans="6:8" x14ac:dyDescent="0.3">
      <c r="F1033" t="str">
        <v>Themselves lay</v>
      </c>
      <c r="G1033" s="24">
        <f>SUMIF(orders[BookTitle],F1033,orders[TotalSales])</f>
        <v>107.66999999999999</v>
      </c>
      <c r="H1033">
        <f>COUNTIF(orders[BookTitle],F1033)</f>
        <v>4</v>
      </c>
    </row>
    <row r="1034" spans="6:8" x14ac:dyDescent="0.3">
      <c r="F1034" t="str">
        <v>Theory charge</v>
      </c>
      <c r="G1034" s="24">
        <f>SUMIF(orders[BookTitle],F1034,orders[TotalSales])</f>
        <v>352.39</v>
      </c>
      <c r="H1034">
        <f>COUNTIF(orders[BookTitle],F1034)</f>
        <v>3</v>
      </c>
    </row>
    <row r="1035" spans="6:8" x14ac:dyDescent="0.3">
      <c r="F1035" t="str">
        <v>Theory fall wall simple</v>
      </c>
      <c r="G1035" s="24">
        <f>SUMIF(orders[BookTitle],F1035,orders[TotalSales])</f>
        <v>109.15</v>
      </c>
      <c r="H1035">
        <f>COUNTIF(orders[BookTitle],F1035)</f>
        <v>2</v>
      </c>
    </row>
    <row r="1036" spans="6:8" x14ac:dyDescent="0.3">
      <c r="F1036" t="str">
        <v>Theory relationship structure</v>
      </c>
      <c r="G1036" s="24">
        <f>SUMIF(orders[BookTitle],F1036,orders[TotalSales])</f>
        <v>279.39</v>
      </c>
      <c r="H1036">
        <f>COUNTIF(orders[BookTitle],F1036)</f>
        <v>2</v>
      </c>
    </row>
    <row r="1037" spans="6:8" x14ac:dyDescent="0.3">
      <c r="F1037" t="str">
        <v>They add season</v>
      </c>
      <c r="G1037" s="24">
        <f>SUMIF(orders[BookTitle],F1037,orders[TotalSales])</f>
        <v>162.76</v>
      </c>
      <c r="H1037">
        <f>COUNTIF(orders[BookTitle],F1037)</f>
        <v>3</v>
      </c>
    </row>
    <row r="1038" spans="6:8" x14ac:dyDescent="0.3">
      <c r="F1038" t="str">
        <v>They by need</v>
      </c>
      <c r="G1038" s="24">
        <f>SUMIF(orders[BookTitle],F1038,orders[TotalSales])</f>
        <v>281.89</v>
      </c>
      <c r="H1038">
        <f>COUNTIF(orders[BookTitle],F1038)</f>
        <v>2</v>
      </c>
    </row>
    <row r="1039" spans="6:8" x14ac:dyDescent="0.3">
      <c r="F1039" t="str">
        <v>They next past</v>
      </c>
      <c r="G1039" s="24">
        <f>SUMIF(orders[BookTitle],F1039,orders[TotalSales])</f>
        <v>90.24</v>
      </c>
      <c r="H1039">
        <f>COUNTIF(orders[BookTitle],F1039)</f>
        <v>1</v>
      </c>
    </row>
    <row r="1040" spans="6:8" x14ac:dyDescent="0.3">
      <c r="F1040" t="str">
        <v>Thing able church</v>
      </c>
      <c r="G1040" s="24">
        <f>SUMIF(orders[BookTitle],F1040,orders[TotalSales])</f>
        <v>81.710000000000008</v>
      </c>
      <c r="H1040">
        <f>COUNTIF(orders[BookTitle],F1040)</f>
        <v>2</v>
      </c>
    </row>
    <row r="1041" spans="6:8" x14ac:dyDescent="0.3">
      <c r="F1041" t="str">
        <v>Third course interesting</v>
      </c>
      <c r="G1041" s="24">
        <f>SUMIF(orders[BookTitle],F1041,orders[TotalSales])</f>
        <v>172.99</v>
      </c>
      <c r="H1041">
        <f>COUNTIF(orders[BookTitle],F1041)</f>
        <v>2</v>
      </c>
    </row>
    <row r="1042" spans="6:8" x14ac:dyDescent="0.3">
      <c r="F1042" t="str">
        <v>Third his indicate past</v>
      </c>
      <c r="G1042" s="24">
        <f>SUMIF(orders[BookTitle],F1042,orders[TotalSales])</f>
        <v>97.08</v>
      </c>
      <c r="H1042">
        <f>COUNTIF(orders[BookTitle],F1042)</f>
        <v>3</v>
      </c>
    </row>
    <row r="1043" spans="6:8" x14ac:dyDescent="0.3">
      <c r="F1043" t="str">
        <v>Third whatever</v>
      </c>
      <c r="G1043" s="24">
        <f>SUMIF(orders[BookTitle],F1043,orders[TotalSales])</f>
        <v>188.26</v>
      </c>
      <c r="H1043">
        <f>COUNTIF(orders[BookTitle],F1043)</f>
        <v>2</v>
      </c>
    </row>
    <row r="1044" spans="6:8" x14ac:dyDescent="0.3">
      <c r="F1044" t="str">
        <v>Third yeah</v>
      </c>
      <c r="G1044" s="24">
        <f>SUMIF(orders[BookTitle],F1044,orders[TotalSales])</f>
        <v>99.38</v>
      </c>
      <c r="H1044">
        <f>COUNTIF(orders[BookTitle],F1044)</f>
        <v>2</v>
      </c>
    </row>
    <row r="1045" spans="6:8" x14ac:dyDescent="0.3">
      <c r="F1045" t="str">
        <v>This billion per</v>
      </c>
      <c r="G1045" s="24">
        <f>SUMIF(orders[BookTitle],F1045,orders[TotalSales])</f>
        <v>23.57</v>
      </c>
      <c r="H1045">
        <f>COUNTIF(orders[BookTitle],F1045)</f>
        <v>3</v>
      </c>
    </row>
    <row r="1046" spans="6:8" x14ac:dyDescent="0.3">
      <c r="F1046" t="str">
        <v>Those attack themselves together</v>
      </c>
      <c r="G1046" s="24">
        <f>SUMIF(orders[BookTitle],F1046,orders[TotalSales])</f>
        <v>133.13999999999999</v>
      </c>
      <c r="H1046">
        <f>COUNTIF(orders[BookTitle],F1046)</f>
        <v>2</v>
      </c>
    </row>
    <row r="1047" spans="6:8" x14ac:dyDescent="0.3">
      <c r="F1047" t="str">
        <v>Those small</v>
      </c>
      <c r="G1047" s="24">
        <f>SUMIF(orders[BookTitle],F1047,orders[TotalSales])</f>
        <v>95.97</v>
      </c>
      <c r="H1047">
        <f>COUNTIF(orders[BookTitle],F1047)</f>
        <v>3</v>
      </c>
    </row>
    <row r="1048" spans="6:8" x14ac:dyDescent="0.3">
      <c r="F1048" t="str">
        <v>Though</v>
      </c>
      <c r="G1048" s="24">
        <f>SUMIF(orders[BookTitle],F1048,orders[TotalSales])</f>
        <v>17.630000000000003</v>
      </c>
      <c r="H1048">
        <f>COUNTIF(orders[BookTitle],F1048)</f>
        <v>2</v>
      </c>
    </row>
    <row r="1049" spans="6:8" x14ac:dyDescent="0.3">
      <c r="F1049" t="str">
        <v>Though begin trouble</v>
      </c>
      <c r="G1049" s="24">
        <f>SUMIF(orders[BookTitle],F1049,orders[TotalSales])</f>
        <v>124.1</v>
      </c>
      <c r="H1049">
        <f>COUNTIF(orders[BookTitle],F1049)</f>
        <v>1</v>
      </c>
    </row>
    <row r="1050" spans="6:8" x14ac:dyDescent="0.3">
      <c r="F1050" t="str">
        <v>Though land garden</v>
      </c>
      <c r="G1050" s="24">
        <f>SUMIF(orders[BookTitle],F1050,orders[TotalSales])</f>
        <v>80.61</v>
      </c>
      <c r="H1050">
        <f>COUNTIF(orders[BookTitle],F1050)</f>
        <v>2</v>
      </c>
    </row>
    <row r="1051" spans="6:8" x14ac:dyDescent="0.3">
      <c r="F1051" t="str">
        <v>Though nation during community</v>
      </c>
      <c r="G1051" s="24">
        <f>SUMIF(orders[BookTitle],F1051,orders[TotalSales])</f>
        <v>129.82999999999998</v>
      </c>
      <c r="H1051">
        <f>COUNTIF(orders[BookTitle],F1051)</f>
        <v>3</v>
      </c>
    </row>
    <row r="1052" spans="6:8" x14ac:dyDescent="0.3">
      <c r="F1052" t="str">
        <v>Though resource five</v>
      </c>
      <c r="G1052" s="24">
        <f>SUMIF(orders[BookTitle],F1052,orders[TotalSales])</f>
        <v>94.05</v>
      </c>
      <c r="H1052">
        <f>COUNTIF(orders[BookTitle],F1052)</f>
        <v>1</v>
      </c>
    </row>
    <row r="1053" spans="6:8" x14ac:dyDescent="0.3">
      <c r="F1053" t="str">
        <v>Thought him may</v>
      </c>
      <c r="G1053" s="24">
        <f>SUMIF(orders[BookTitle],F1053,orders[TotalSales])</f>
        <v>56.85</v>
      </c>
      <c r="H1053">
        <f>COUNTIF(orders[BookTitle],F1053)</f>
        <v>2</v>
      </c>
    </row>
    <row r="1054" spans="6:8" x14ac:dyDescent="0.3">
      <c r="F1054" t="str">
        <v>Thought tough everybody</v>
      </c>
      <c r="G1054" s="24">
        <f>SUMIF(orders[BookTitle],F1054,orders[TotalSales])</f>
        <v>85</v>
      </c>
      <c r="H1054">
        <f>COUNTIF(orders[BookTitle],F1054)</f>
        <v>1</v>
      </c>
    </row>
    <row r="1055" spans="6:8" x14ac:dyDescent="0.3">
      <c r="F1055" t="str">
        <v>Threat present really</v>
      </c>
      <c r="G1055" s="24">
        <f>SUMIF(orders[BookTitle],F1055,orders[TotalSales])</f>
        <v>97.94</v>
      </c>
      <c r="H1055">
        <f>COUNTIF(orders[BookTitle],F1055)</f>
        <v>1</v>
      </c>
    </row>
    <row r="1056" spans="6:8" x14ac:dyDescent="0.3">
      <c r="F1056" t="str">
        <v>Threat yes often</v>
      </c>
      <c r="G1056" s="24">
        <f>SUMIF(orders[BookTitle],F1056,orders[TotalSales])</f>
        <v>207.97000000000003</v>
      </c>
      <c r="H1056">
        <f>COUNTIF(orders[BookTitle],F1056)</f>
        <v>3</v>
      </c>
    </row>
    <row r="1057" spans="6:8" x14ac:dyDescent="0.3">
      <c r="F1057" t="str">
        <v>Three blue property</v>
      </c>
      <c r="G1057" s="24">
        <f>SUMIF(orders[BookTitle],F1057,orders[TotalSales])</f>
        <v>28.53</v>
      </c>
      <c r="H1057">
        <f>COUNTIF(orders[BookTitle],F1057)</f>
        <v>2</v>
      </c>
    </row>
    <row r="1058" spans="6:8" x14ac:dyDescent="0.3">
      <c r="F1058" t="str">
        <v>Three well</v>
      </c>
      <c r="G1058" s="24">
        <f>SUMIF(orders[BookTitle],F1058,orders[TotalSales])</f>
        <v>325.58</v>
      </c>
      <c r="H1058">
        <f>COUNTIF(orders[BookTitle],F1058)</f>
        <v>4</v>
      </c>
    </row>
    <row r="1059" spans="6:8" x14ac:dyDescent="0.3">
      <c r="F1059" t="str">
        <v>Through well spend</v>
      </c>
      <c r="G1059" s="24">
        <f>SUMIF(orders[BookTitle],F1059,orders[TotalSales])</f>
        <v>107.72</v>
      </c>
      <c r="H1059">
        <f>COUNTIF(orders[BookTitle],F1059)</f>
        <v>2</v>
      </c>
    </row>
    <row r="1060" spans="6:8" x14ac:dyDescent="0.3">
      <c r="F1060" t="str">
        <v>Throughout front in</v>
      </c>
      <c r="G1060" s="24">
        <f>SUMIF(orders[BookTitle],F1060,orders[TotalSales])</f>
        <v>37.08</v>
      </c>
      <c r="H1060">
        <f>COUNTIF(orders[BookTitle],F1060)</f>
        <v>2</v>
      </c>
    </row>
    <row r="1061" spans="6:8" x14ac:dyDescent="0.3">
      <c r="F1061" t="str">
        <v>Throughout statement husband</v>
      </c>
      <c r="G1061" s="24">
        <f>SUMIF(orders[BookTitle],F1061,orders[TotalSales])</f>
        <v>74.900000000000006</v>
      </c>
      <c r="H1061">
        <f>COUNTIF(orders[BookTitle],F1061)</f>
        <v>2</v>
      </c>
    </row>
    <row r="1062" spans="6:8" x14ac:dyDescent="0.3">
      <c r="F1062" t="str">
        <v>Thus movie and</v>
      </c>
      <c r="G1062" s="24">
        <f>SUMIF(orders[BookTitle],F1062,orders[TotalSales])</f>
        <v>79.47</v>
      </c>
      <c r="H1062">
        <f>COUNTIF(orders[BookTitle],F1062)</f>
        <v>2</v>
      </c>
    </row>
    <row r="1063" spans="6:8" x14ac:dyDescent="0.3">
      <c r="F1063" t="str">
        <v>Thus will watch</v>
      </c>
      <c r="G1063" s="24">
        <f>SUMIF(orders[BookTitle],F1063,orders[TotalSales])</f>
        <v>65.2</v>
      </c>
      <c r="H1063">
        <f>COUNTIF(orders[BookTitle],F1063)</f>
        <v>1</v>
      </c>
    </row>
    <row r="1064" spans="6:8" x14ac:dyDescent="0.3">
      <c r="F1064" t="str">
        <v>Time team want wish</v>
      </c>
      <c r="G1064" s="24">
        <f>SUMIF(orders[BookTitle],F1064,orders[TotalSales])</f>
        <v>179.3</v>
      </c>
      <c r="H1064">
        <f>COUNTIF(orders[BookTitle],F1064)</f>
        <v>2</v>
      </c>
    </row>
    <row r="1065" spans="6:8" x14ac:dyDescent="0.3">
      <c r="F1065" t="str">
        <v>To story claim</v>
      </c>
      <c r="G1065" s="24">
        <f>SUMIF(orders[BookTitle],F1065,orders[TotalSales])</f>
        <v>119.39</v>
      </c>
      <c r="H1065">
        <f>COUNTIF(orders[BookTitle],F1065)</f>
        <v>5</v>
      </c>
    </row>
    <row r="1066" spans="6:8" x14ac:dyDescent="0.3">
      <c r="F1066" t="str">
        <v>Together training few</v>
      </c>
      <c r="G1066" s="24">
        <f>SUMIF(orders[BookTitle],F1066,orders[TotalSales])</f>
        <v>75.95</v>
      </c>
      <c r="H1066">
        <f>COUNTIF(orders[BookTitle],F1066)</f>
        <v>1</v>
      </c>
    </row>
    <row r="1067" spans="6:8" x14ac:dyDescent="0.3">
      <c r="F1067" t="str">
        <v>Tonight</v>
      </c>
      <c r="G1067" s="24">
        <f>SUMIF(orders[BookTitle],F1067,orders[TotalSales])</f>
        <v>411.21000000000004</v>
      </c>
      <c r="H1067">
        <f>COUNTIF(orders[BookTitle],F1067)</f>
        <v>2</v>
      </c>
    </row>
    <row r="1068" spans="6:8" x14ac:dyDescent="0.3">
      <c r="F1068" t="str">
        <v>Tonight however threat</v>
      </c>
      <c r="G1068" s="24">
        <f>SUMIF(orders[BookTitle],F1068,orders[TotalSales])</f>
        <v>106.12</v>
      </c>
      <c r="H1068">
        <f>COUNTIF(orders[BookTitle],F1068)</f>
        <v>2</v>
      </c>
    </row>
    <row r="1069" spans="6:8" x14ac:dyDescent="0.3">
      <c r="F1069" t="str">
        <v>Too option health</v>
      </c>
      <c r="G1069" s="24">
        <f>SUMIF(orders[BookTitle],F1069,orders[TotalSales])</f>
        <v>142.32</v>
      </c>
      <c r="H1069">
        <f>COUNTIF(orders[BookTitle],F1069)</f>
        <v>1</v>
      </c>
    </row>
    <row r="1070" spans="6:8" x14ac:dyDescent="0.3">
      <c r="F1070" t="str">
        <v>Top heavy executive</v>
      </c>
      <c r="G1070" s="24">
        <f>SUMIF(orders[BookTitle],F1070,orders[TotalSales])</f>
        <v>16.079999999999998</v>
      </c>
      <c r="H1070">
        <f>COUNTIF(orders[BookTitle],F1070)</f>
        <v>1</v>
      </c>
    </row>
    <row r="1071" spans="6:8" x14ac:dyDescent="0.3">
      <c r="F1071" t="str">
        <v>Top Republican</v>
      </c>
      <c r="G1071" s="24">
        <f>SUMIF(orders[BookTitle],F1071,orders[TotalSales])</f>
        <v>114.08</v>
      </c>
      <c r="H1071">
        <f>COUNTIF(orders[BookTitle],F1071)</f>
        <v>1</v>
      </c>
    </row>
    <row r="1072" spans="6:8" x14ac:dyDescent="0.3">
      <c r="F1072" t="str">
        <v>Total message activity</v>
      </c>
      <c r="G1072" s="24">
        <f>SUMIF(orders[BookTitle],F1072,orders[TotalSales])</f>
        <v>171.4</v>
      </c>
      <c r="H1072">
        <f>COUNTIF(orders[BookTitle],F1072)</f>
        <v>2</v>
      </c>
    </row>
    <row r="1073" spans="6:8" x14ac:dyDescent="0.3">
      <c r="F1073" t="str">
        <v>Total special child</v>
      </c>
      <c r="G1073" s="24">
        <f>SUMIF(orders[BookTitle],F1073,orders[TotalSales])</f>
        <v>195.44</v>
      </c>
      <c r="H1073">
        <f>COUNTIF(orders[BookTitle],F1073)</f>
        <v>1</v>
      </c>
    </row>
    <row r="1074" spans="6:8" x14ac:dyDescent="0.3">
      <c r="F1074" t="str">
        <v>Toward area</v>
      </c>
      <c r="G1074" s="24">
        <f>SUMIF(orders[BookTitle],F1074,orders[TotalSales])</f>
        <v>57.27</v>
      </c>
      <c r="H1074">
        <f>COUNTIF(orders[BookTitle],F1074)</f>
        <v>2</v>
      </c>
    </row>
    <row r="1075" spans="6:8" x14ac:dyDescent="0.3">
      <c r="F1075" t="str">
        <v>Toward spend</v>
      </c>
      <c r="G1075" s="24">
        <f>SUMIF(orders[BookTitle],F1075,orders[TotalSales])</f>
        <v>256.40999999999997</v>
      </c>
      <c r="H1075">
        <f>COUNTIF(orders[BookTitle],F1075)</f>
        <v>4</v>
      </c>
    </row>
    <row r="1076" spans="6:8" x14ac:dyDescent="0.3">
      <c r="F1076" t="str">
        <v>Town through</v>
      </c>
      <c r="G1076" s="24">
        <f>SUMIF(orders[BookTitle],F1076,orders[TotalSales])</f>
        <v>64.319999999999993</v>
      </c>
      <c r="H1076">
        <f>COUNTIF(orders[BookTitle],F1076)</f>
        <v>1</v>
      </c>
    </row>
    <row r="1077" spans="6:8" x14ac:dyDescent="0.3">
      <c r="F1077" t="str">
        <v>Traditional four talk</v>
      </c>
      <c r="G1077" s="24">
        <f>SUMIF(orders[BookTitle],F1077,orders[TotalSales])</f>
        <v>87.98</v>
      </c>
      <c r="H1077">
        <f>COUNTIF(orders[BookTitle],F1077)</f>
        <v>1</v>
      </c>
    </row>
    <row r="1078" spans="6:8" x14ac:dyDescent="0.3">
      <c r="F1078" t="str">
        <v>Training easy</v>
      </c>
      <c r="G1078" s="24">
        <f>SUMIF(orders[BookTitle],F1078,orders[TotalSales])</f>
        <v>22.59</v>
      </c>
      <c r="H1078">
        <f>COUNTIF(orders[BookTitle],F1078)</f>
        <v>1</v>
      </c>
    </row>
    <row r="1079" spans="6:8" x14ac:dyDescent="0.3">
      <c r="F1079" t="str">
        <v>Treat</v>
      </c>
      <c r="G1079" s="24">
        <f>SUMIF(orders[BookTitle],F1079,orders[TotalSales])</f>
        <v>201.18</v>
      </c>
      <c r="H1079">
        <f>COUNTIF(orders[BookTitle],F1079)</f>
        <v>3</v>
      </c>
    </row>
    <row r="1080" spans="6:8" x14ac:dyDescent="0.3">
      <c r="F1080" t="str">
        <v>Treatment in weight</v>
      </c>
      <c r="G1080" s="24">
        <f>SUMIF(orders[BookTitle],F1080,orders[TotalSales])</f>
        <v>354.03</v>
      </c>
      <c r="H1080">
        <f>COUNTIF(orders[BookTitle],F1080)</f>
        <v>3</v>
      </c>
    </row>
    <row r="1081" spans="6:8" x14ac:dyDescent="0.3">
      <c r="F1081" t="str">
        <v>Treatment place</v>
      </c>
      <c r="G1081" s="24">
        <f>SUMIF(orders[BookTitle],F1081,orders[TotalSales])</f>
        <v>111.52000000000001</v>
      </c>
      <c r="H1081">
        <f>COUNTIF(orders[BookTitle],F1081)</f>
        <v>3</v>
      </c>
    </row>
    <row r="1082" spans="6:8" x14ac:dyDescent="0.3">
      <c r="F1082" t="str">
        <v>Treatment see point</v>
      </c>
      <c r="G1082" s="24">
        <f>SUMIF(orders[BookTitle],F1082,orders[TotalSales])</f>
        <v>39.32</v>
      </c>
      <c r="H1082">
        <f>COUNTIF(orders[BookTitle],F1082)</f>
        <v>1</v>
      </c>
    </row>
    <row r="1083" spans="6:8" x14ac:dyDescent="0.3">
      <c r="F1083" t="str">
        <v>Treatment them</v>
      </c>
      <c r="G1083" s="24">
        <f>SUMIF(orders[BookTitle],F1083,orders[TotalSales])</f>
        <v>155.63999999999999</v>
      </c>
      <c r="H1083">
        <f>COUNTIF(orders[BookTitle],F1083)</f>
        <v>3</v>
      </c>
    </row>
    <row r="1084" spans="6:8" x14ac:dyDescent="0.3">
      <c r="F1084" t="str">
        <v>Trip again since front</v>
      </c>
      <c r="G1084" s="24">
        <f>SUMIF(orders[BookTitle],F1084,orders[TotalSales])</f>
        <v>52.510000000000005</v>
      </c>
      <c r="H1084">
        <f>COUNTIF(orders[BookTitle],F1084)</f>
        <v>2</v>
      </c>
    </row>
    <row r="1085" spans="6:8" x14ac:dyDescent="0.3">
      <c r="F1085" t="str">
        <v>Trip newspaper</v>
      </c>
      <c r="G1085" s="24">
        <f>SUMIF(orders[BookTitle],F1085,orders[TotalSales])</f>
        <v>49.2</v>
      </c>
      <c r="H1085">
        <f>COUNTIF(orders[BookTitle],F1085)</f>
        <v>1</v>
      </c>
    </row>
    <row r="1086" spans="6:8" x14ac:dyDescent="0.3">
      <c r="F1086" t="str">
        <v>Trouble two</v>
      </c>
      <c r="G1086" s="24">
        <f>SUMIF(orders[BookTitle],F1086,orders[TotalSales])</f>
        <v>18.100000000000001</v>
      </c>
      <c r="H1086">
        <f>COUNTIF(orders[BookTitle],F1086)</f>
        <v>1</v>
      </c>
    </row>
    <row r="1087" spans="6:8" x14ac:dyDescent="0.3">
      <c r="F1087" t="str">
        <v>True somebody</v>
      </c>
      <c r="G1087" s="24">
        <f>SUMIF(orders[BookTitle],F1087,orders[TotalSales])</f>
        <v>289.01</v>
      </c>
      <c r="H1087">
        <f>COUNTIF(orders[BookTitle],F1087)</f>
        <v>3</v>
      </c>
    </row>
    <row r="1088" spans="6:8" x14ac:dyDescent="0.3">
      <c r="F1088" t="str">
        <v>Truth</v>
      </c>
      <c r="G1088" s="24">
        <f>SUMIF(orders[BookTitle],F1088,orders[TotalSales])</f>
        <v>560.11</v>
      </c>
      <c r="H1088">
        <f>COUNTIF(orders[BookTitle],F1088)</f>
        <v>5</v>
      </c>
    </row>
    <row r="1089" spans="6:8" x14ac:dyDescent="0.3">
      <c r="F1089" t="str">
        <v>Truth from wife myself</v>
      </c>
      <c r="G1089" s="24">
        <f>SUMIF(orders[BookTitle],F1089,orders[TotalSales])</f>
        <v>19.54</v>
      </c>
      <c r="H1089">
        <f>COUNTIF(orders[BookTitle],F1089)</f>
        <v>1</v>
      </c>
    </row>
    <row r="1090" spans="6:8" x14ac:dyDescent="0.3">
      <c r="F1090" t="str">
        <v>Truth woman allow</v>
      </c>
      <c r="G1090" s="24">
        <f>SUMIF(orders[BookTitle],F1090,orders[TotalSales])</f>
        <v>33.78</v>
      </c>
      <c r="H1090">
        <f>COUNTIF(orders[BookTitle],F1090)</f>
        <v>1</v>
      </c>
    </row>
    <row r="1091" spans="6:8" x14ac:dyDescent="0.3">
      <c r="F1091" t="str">
        <v>Try occur</v>
      </c>
      <c r="G1091" s="24">
        <f>SUMIF(orders[BookTitle],F1091,orders[TotalSales])</f>
        <v>257.52999999999997</v>
      </c>
      <c r="H1091">
        <f>COUNTIF(orders[BookTitle],F1091)</f>
        <v>3</v>
      </c>
    </row>
    <row r="1092" spans="6:8" x14ac:dyDescent="0.3">
      <c r="F1092" t="str">
        <v>Tv affect</v>
      </c>
      <c r="G1092" s="24">
        <f>SUMIF(orders[BookTitle],F1092,orders[TotalSales])</f>
        <v>115.38</v>
      </c>
      <c r="H1092">
        <f>COUNTIF(orders[BookTitle],F1092)</f>
        <v>2</v>
      </c>
    </row>
    <row r="1093" spans="6:8" x14ac:dyDescent="0.3">
      <c r="F1093" t="str">
        <v>Tv during song</v>
      </c>
      <c r="G1093" s="24">
        <f>SUMIF(orders[BookTitle],F1093,orders[TotalSales])</f>
        <v>85.600000000000009</v>
      </c>
      <c r="H1093">
        <f>COUNTIF(orders[BookTitle],F1093)</f>
        <v>3</v>
      </c>
    </row>
    <row r="1094" spans="6:8" x14ac:dyDescent="0.3">
      <c r="F1094" t="str">
        <v>Tv institution</v>
      </c>
      <c r="G1094" s="24">
        <f>SUMIF(orders[BookTitle],F1094,orders[TotalSales])</f>
        <v>42.24</v>
      </c>
      <c r="H1094">
        <f>COUNTIF(orders[BookTitle],F1094)</f>
        <v>1</v>
      </c>
    </row>
    <row r="1095" spans="6:8" x14ac:dyDescent="0.3">
      <c r="F1095" t="str">
        <v>Two son</v>
      </c>
      <c r="G1095" s="24">
        <f>SUMIF(orders[BookTitle],F1095,orders[TotalSales])</f>
        <v>245.42000000000002</v>
      </c>
      <c r="H1095">
        <f>COUNTIF(orders[BookTitle],F1095)</f>
        <v>3</v>
      </c>
    </row>
    <row r="1096" spans="6:8" x14ac:dyDescent="0.3">
      <c r="F1096" t="str">
        <v>Type action</v>
      </c>
      <c r="G1096" s="24">
        <f>SUMIF(orders[BookTitle],F1096,orders[TotalSales])</f>
        <v>139.36000000000001</v>
      </c>
      <c r="H1096">
        <f>COUNTIF(orders[BookTitle],F1096)</f>
        <v>2</v>
      </c>
    </row>
    <row r="1097" spans="6:8" x14ac:dyDescent="0.3">
      <c r="F1097" t="str">
        <v>Type everybody</v>
      </c>
      <c r="G1097" s="24">
        <f>SUMIF(orders[BookTitle],F1097,orders[TotalSales])</f>
        <v>88.59</v>
      </c>
      <c r="H1097">
        <f>COUNTIF(orders[BookTitle],F1097)</f>
        <v>2</v>
      </c>
    </row>
    <row r="1098" spans="6:8" x14ac:dyDescent="0.3">
      <c r="F1098" t="str">
        <v>Type stay politics</v>
      </c>
      <c r="G1098" s="24">
        <f>SUMIF(orders[BookTitle],F1098,orders[TotalSales])</f>
        <v>65.760000000000005</v>
      </c>
      <c r="H1098">
        <f>COUNTIF(orders[BookTitle],F1098)</f>
        <v>1</v>
      </c>
    </row>
    <row r="1099" spans="6:8" x14ac:dyDescent="0.3">
      <c r="F1099" t="str">
        <v>Under little able</v>
      </c>
      <c r="G1099" s="24">
        <f>SUMIF(orders[BookTitle],F1099,orders[TotalSales])</f>
        <v>19.68</v>
      </c>
      <c r="H1099">
        <f>COUNTIF(orders[BookTitle],F1099)</f>
        <v>1</v>
      </c>
    </row>
    <row r="1100" spans="6:8" x14ac:dyDescent="0.3">
      <c r="F1100" t="str">
        <v>Under treatment</v>
      </c>
      <c r="G1100" s="24">
        <f>SUMIF(orders[BookTitle],F1100,orders[TotalSales])</f>
        <v>276.46000000000004</v>
      </c>
      <c r="H1100">
        <f>COUNTIF(orders[BookTitle],F1100)</f>
        <v>2</v>
      </c>
    </row>
    <row r="1101" spans="6:8" x14ac:dyDescent="0.3">
      <c r="F1101" t="str">
        <v>Understand citizen</v>
      </c>
      <c r="G1101" s="24">
        <f>SUMIF(orders[BookTitle],F1101,orders[TotalSales])</f>
        <v>90.08</v>
      </c>
      <c r="H1101">
        <f>COUNTIF(orders[BookTitle],F1101)</f>
        <v>3</v>
      </c>
    </row>
    <row r="1102" spans="6:8" x14ac:dyDescent="0.3">
      <c r="F1102" t="str">
        <v>Us democratic phone nearly</v>
      </c>
      <c r="G1102" s="24">
        <f>SUMIF(orders[BookTitle],F1102,orders[TotalSales])</f>
        <v>63.819999999999993</v>
      </c>
      <c r="H1102">
        <f>COUNTIF(orders[BookTitle],F1102)</f>
        <v>2</v>
      </c>
    </row>
    <row r="1103" spans="6:8" x14ac:dyDescent="0.3">
      <c r="F1103" t="str">
        <v>Us part data</v>
      </c>
      <c r="G1103" s="24">
        <f>SUMIF(orders[BookTitle],F1103,orders[TotalSales])</f>
        <v>91.76</v>
      </c>
      <c r="H1103">
        <f>COUNTIF(orders[BookTitle],F1103)</f>
        <v>1</v>
      </c>
    </row>
    <row r="1104" spans="6:8" x14ac:dyDescent="0.3">
      <c r="F1104" t="str">
        <v>Use author from</v>
      </c>
      <c r="G1104" s="24">
        <f>SUMIF(orders[BookTitle],F1104,orders[TotalSales])</f>
        <v>97.82</v>
      </c>
      <c r="H1104">
        <f>COUNTIF(orders[BookTitle],F1104)</f>
        <v>2</v>
      </c>
    </row>
    <row r="1105" spans="6:8" x14ac:dyDescent="0.3">
      <c r="F1105" t="str">
        <v>Usually pay attorney</v>
      </c>
      <c r="G1105" s="24">
        <f>SUMIF(orders[BookTitle],F1105,orders[TotalSales])</f>
        <v>317.19</v>
      </c>
      <c r="H1105">
        <f>COUNTIF(orders[BookTitle],F1105)</f>
        <v>3</v>
      </c>
    </row>
    <row r="1106" spans="6:8" x14ac:dyDescent="0.3">
      <c r="F1106" t="str">
        <v>Very population</v>
      </c>
      <c r="G1106" s="24">
        <f>SUMIF(orders[BookTitle],F1106,orders[TotalSales])</f>
        <v>67.599999999999994</v>
      </c>
      <c r="H1106">
        <f>COUNTIF(orders[BookTitle],F1106)</f>
        <v>4</v>
      </c>
    </row>
    <row r="1107" spans="6:8" x14ac:dyDescent="0.3">
      <c r="F1107" t="str">
        <v>Visit key</v>
      </c>
      <c r="G1107" s="24">
        <f>SUMIF(orders[BookTitle],F1107,orders[TotalSales])</f>
        <v>154.05000000000001</v>
      </c>
      <c r="H1107">
        <f>COUNTIF(orders[BookTitle],F1107)</f>
        <v>1</v>
      </c>
    </row>
    <row r="1108" spans="6:8" x14ac:dyDescent="0.3">
      <c r="F1108" t="str">
        <v>Vote source outside</v>
      </c>
      <c r="G1108" s="24">
        <f>SUMIF(orders[BookTitle],F1108,orders[TotalSales])</f>
        <v>222.89</v>
      </c>
      <c r="H1108">
        <f>COUNTIF(orders[BookTitle],F1108)</f>
        <v>2</v>
      </c>
    </row>
    <row r="1109" spans="6:8" x14ac:dyDescent="0.3">
      <c r="F1109" t="str">
        <v>Wait reality</v>
      </c>
      <c r="G1109" s="24">
        <f>SUMIF(orders[BookTitle],F1109,orders[TotalSales])</f>
        <v>483.82</v>
      </c>
      <c r="H1109">
        <f>COUNTIF(orders[BookTitle],F1109)</f>
        <v>6</v>
      </c>
    </row>
    <row r="1110" spans="6:8" x14ac:dyDescent="0.3">
      <c r="F1110" t="str">
        <v>Walk blue address</v>
      </c>
      <c r="G1110" s="24">
        <f>SUMIF(orders[BookTitle],F1110,orders[TotalSales])</f>
        <v>416.09999999999997</v>
      </c>
      <c r="H1110">
        <f>COUNTIF(orders[BookTitle],F1110)</f>
        <v>4</v>
      </c>
    </row>
    <row r="1111" spans="6:8" x14ac:dyDescent="0.3">
      <c r="F1111" t="str">
        <v>Wall center its</v>
      </c>
      <c r="G1111" s="24">
        <f>SUMIF(orders[BookTitle],F1111,orders[TotalSales])</f>
        <v>61.5</v>
      </c>
      <c r="H1111">
        <f>COUNTIF(orders[BookTitle],F1111)</f>
        <v>1</v>
      </c>
    </row>
    <row r="1112" spans="6:8" x14ac:dyDescent="0.3">
      <c r="F1112" t="str">
        <v>Wall take</v>
      </c>
      <c r="G1112" s="24">
        <f>SUMIF(orders[BookTitle],F1112,orders[TotalSales])</f>
        <v>286.02999999999997</v>
      </c>
      <c r="H1112">
        <f>COUNTIF(orders[BookTitle],F1112)</f>
        <v>2</v>
      </c>
    </row>
    <row r="1113" spans="6:8" x14ac:dyDescent="0.3">
      <c r="F1113" t="str">
        <v>Want nation view finally</v>
      </c>
      <c r="G1113" s="24">
        <f>SUMIF(orders[BookTitle],F1113,orders[TotalSales])</f>
        <v>378.85999999999996</v>
      </c>
      <c r="H1113">
        <f>COUNTIF(orders[BookTitle],F1113)</f>
        <v>4</v>
      </c>
    </row>
    <row r="1114" spans="6:8" x14ac:dyDescent="0.3">
      <c r="F1114" t="str">
        <v>Want pretty</v>
      </c>
      <c r="G1114" s="24">
        <f>SUMIF(orders[BookTitle],F1114,orders[TotalSales])</f>
        <v>399.7</v>
      </c>
      <c r="H1114">
        <f>COUNTIF(orders[BookTitle],F1114)</f>
        <v>2</v>
      </c>
    </row>
    <row r="1115" spans="6:8" x14ac:dyDescent="0.3">
      <c r="F1115" t="str">
        <v>Watch prevent</v>
      </c>
      <c r="G1115" s="24">
        <f>SUMIF(orders[BookTitle],F1115,orders[TotalSales])</f>
        <v>119.55000000000001</v>
      </c>
      <c r="H1115">
        <f>COUNTIF(orders[BookTitle],F1115)</f>
        <v>4</v>
      </c>
    </row>
    <row r="1116" spans="6:8" x14ac:dyDescent="0.3">
      <c r="F1116" t="str">
        <v>Water investment federal</v>
      </c>
      <c r="G1116" s="24">
        <f>SUMIF(orders[BookTitle],F1116,orders[TotalSales])</f>
        <v>67.61</v>
      </c>
      <c r="H1116">
        <f>COUNTIF(orders[BookTitle],F1116)</f>
        <v>3</v>
      </c>
    </row>
    <row r="1117" spans="6:8" x14ac:dyDescent="0.3">
      <c r="F1117" t="str">
        <v>Water require he</v>
      </c>
      <c r="G1117" s="24">
        <f>SUMIF(orders[BookTitle],F1117,orders[TotalSales])</f>
        <v>132.85</v>
      </c>
      <c r="H1117">
        <f>COUNTIF(orders[BookTitle],F1117)</f>
        <v>2</v>
      </c>
    </row>
    <row r="1118" spans="6:8" x14ac:dyDescent="0.3">
      <c r="F1118" t="str">
        <v>Way style difficult</v>
      </c>
      <c r="G1118" s="24">
        <f>SUMIF(orders[BookTitle],F1118,orders[TotalSales])</f>
        <v>508.67</v>
      </c>
      <c r="H1118">
        <f>COUNTIF(orders[BookTitle],F1118)</f>
        <v>3</v>
      </c>
    </row>
    <row r="1119" spans="6:8" x14ac:dyDescent="0.3">
      <c r="F1119" t="str">
        <v>We town too</v>
      </c>
      <c r="G1119" s="24">
        <f>SUMIF(orders[BookTitle],F1119,orders[TotalSales])</f>
        <v>461.12</v>
      </c>
      <c r="H1119">
        <f>COUNTIF(orders[BookTitle],F1119)</f>
        <v>5</v>
      </c>
    </row>
    <row r="1120" spans="6:8" x14ac:dyDescent="0.3">
      <c r="F1120" t="str">
        <v>Wear life song</v>
      </c>
      <c r="G1120" s="24">
        <f>SUMIF(orders[BookTitle],F1120,orders[TotalSales])</f>
        <v>46.5</v>
      </c>
      <c r="H1120">
        <f>COUNTIF(orders[BookTitle],F1120)</f>
        <v>1</v>
      </c>
    </row>
    <row r="1121" spans="6:8" x14ac:dyDescent="0.3">
      <c r="F1121" t="str">
        <v>Weight attorney</v>
      </c>
      <c r="G1121" s="24">
        <f>SUMIF(orders[BookTitle],F1121,orders[TotalSales])</f>
        <v>134</v>
      </c>
      <c r="H1121">
        <f>COUNTIF(orders[BookTitle],F1121)</f>
        <v>2</v>
      </c>
    </row>
    <row r="1122" spans="6:8" x14ac:dyDescent="0.3">
      <c r="F1122" t="str">
        <v>Weight here</v>
      </c>
      <c r="G1122" s="24">
        <f>SUMIF(orders[BookTitle],F1122,orders[TotalSales])</f>
        <v>267.17</v>
      </c>
      <c r="H1122">
        <f>COUNTIF(orders[BookTitle],F1122)</f>
        <v>2</v>
      </c>
    </row>
    <row r="1123" spans="6:8" x14ac:dyDescent="0.3">
      <c r="F1123" t="str">
        <v>West however election</v>
      </c>
      <c r="G1123" s="24">
        <f>SUMIF(orders[BookTitle],F1123,orders[TotalSales])</f>
        <v>40.619999999999997</v>
      </c>
      <c r="H1123">
        <f>COUNTIF(orders[BookTitle],F1123)</f>
        <v>1</v>
      </c>
    </row>
    <row r="1124" spans="6:8" x14ac:dyDescent="0.3">
      <c r="F1124" t="str">
        <v>West officer</v>
      </c>
      <c r="G1124" s="24">
        <f>SUMIF(orders[BookTitle],F1124,orders[TotalSales])</f>
        <v>76.960000000000008</v>
      </c>
      <c r="H1124">
        <f>COUNTIF(orders[BookTitle],F1124)</f>
        <v>4</v>
      </c>
    </row>
    <row r="1125" spans="6:8" x14ac:dyDescent="0.3">
      <c r="F1125" t="str">
        <v>What ability wonder</v>
      </c>
      <c r="G1125" s="24">
        <f>SUMIF(orders[BookTitle],F1125,orders[TotalSales])</f>
        <v>524.81999999999994</v>
      </c>
      <c r="H1125">
        <f>COUNTIF(orders[BookTitle],F1125)</f>
        <v>3</v>
      </c>
    </row>
    <row r="1126" spans="6:8" x14ac:dyDescent="0.3">
      <c r="F1126" t="str">
        <v>What seem</v>
      </c>
      <c r="G1126" s="24">
        <f>SUMIF(orders[BookTitle],F1126,orders[TotalSales])</f>
        <v>108.24999999999999</v>
      </c>
      <c r="H1126">
        <f>COUNTIF(orders[BookTitle],F1126)</f>
        <v>4</v>
      </c>
    </row>
    <row r="1127" spans="6:8" x14ac:dyDescent="0.3">
      <c r="F1127" t="str">
        <v>Where member</v>
      </c>
      <c r="G1127" s="24">
        <f>SUMIF(orders[BookTitle],F1127,orders[TotalSales])</f>
        <v>140.09</v>
      </c>
      <c r="H1127">
        <f>COUNTIF(orders[BookTitle],F1127)</f>
        <v>3</v>
      </c>
    </row>
    <row r="1128" spans="6:8" x14ac:dyDescent="0.3">
      <c r="F1128" t="str">
        <v>Where today</v>
      </c>
      <c r="G1128" s="24">
        <f>SUMIF(orders[BookTitle],F1128,orders[TotalSales])</f>
        <v>160.17000000000002</v>
      </c>
      <c r="H1128">
        <f>COUNTIF(orders[BookTitle],F1128)</f>
        <v>4</v>
      </c>
    </row>
    <row r="1129" spans="6:8" x14ac:dyDescent="0.3">
      <c r="F1129" t="str">
        <v>Whether remember</v>
      </c>
      <c r="G1129" s="24">
        <f>SUMIF(orders[BookTitle],F1129,orders[TotalSales])</f>
        <v>119.03</v>
      </c>
      <c r="H1129">
        <f>COUNTIF(orders[BookTitle],F1129)</f>
        <v>3</v>
      </c>
    </row>
    <row r="1130" spans="6:8" x14ac:dyDescent="0.3">
      <c r="F1130" t="str">
        <v>Whether seven</v>
      </c>
      <c r="G1130" s="24">
        <f>SUMIF(orders[BookTitle],F1130,orders[TotalSales])</f>
        <v>20.91</v>
      </c>
      <c r="H1130">
        <f>COUNTIF(orders[BookTitle],F1130)</f>
        <v>1</v>
      </c>
    </row>
    <row r="1131" spans="6:8" x14ac:dyDescent="0.3">
      <c r="F1131" t="str">
        <v>Which</v>
      </c>
      <c r="G1131" s="24">
        <f>SUMIF(orders[BookTitle],F1131,orders[TotalSales])</f>
        <v>222.56</v>
      </c>
      <c r="H1131">
        <f>COUNTIF(orders[BookTitle],F1131)</f>
        <v>2</v>
      </c>
    </row>
    <row r="1132" spans="6:8" x14ac:dyDescent="0.3">
      <c r="F1132" t="str">
        <v>Which level</v>
      </c>
      <c r="G1132" s="24">
        <f>SUMIF(orders[BookTitle],F1132,orders[TotalSales])</f>
        <v>32.24</v>
      </c>
      <c r="H1132">
        <f>COUNTIF(orders[BookTitle],F1132)</f>
        <v>2</v>
      </c>
    </row>
    <row r="1133" spans="6:8" x14ac:dyDescent="0.3">
      <c r="F1133" t="str">
        <v>Which money</v>
      </c>
      <c r="G1133" s="24">
        <f>SUMIF(orders[BookTitle],F1133,orders[TotalSales])</f>
        <v>125.03999999999999</v>
      </c>
      <c r="H1133">
        <f>COUNTIF(orders[BookTitle],F1133)</f>
        <v>2</v>
      </c>
    </row>
    <row r="1134" spans="6:8" x14ac:dyDescent="0.3">
      <c r="F1134" t="str">
        <v>White it</v>
      </c>
      <c r="G1134" s="24">
        <f>SUMIF(orders[BookTitle],F1134,orders[TotalSales])</f>
        <v>178.4</v>
      </c>
      <c r="H1134">
        <f>COUNTIF(orders[BookTitle],F1134)</f>
        <v>1</v>
      </c>
    </row>
    <row r="1135" spans="6:8" x14ac:dyDescent="0.3">
      <c r="F1135" t="str">
        <v>White six hard</v>
      </c>
      <c r="G1135" s="24">
        <f>SUMIF(orders[BookTitle],F1135,orders[TotalSales])</f>
        <v>623.09999999999991</v>
      </c>
      <c r="H1135">
        <f>COUNTIF(orders[BookTitle],F1135)</f>
        <v>5</v>
      </c>
    </row>
    <row r="1136" spans="6:8" x14ac:dyDescent="0.3">
      <c r="F1136" t="str">
        <v>Who training size</v>
      </c>
      <c r="G1136" s="24">
        <f>SUMIF(orders[BookTitle],F1136,orders[TotalSales])</f>
        <v>122.4</v>
      </c>
      <c r="H1136">
        <f>COUNTIF(orders[BookTitle],F1136)</f>
        <v>2</v>
      </c>
    </row>
    <row r="1137" spans="6:8" x14ac:dyDescent="0.3">
      <c r="F1137" t="str">
        <v>Whole traditional</v>
      </c>
      <c r="G1137" s="24">
        <f>SUMIF(orders[BookTitle],F1137,orders[TotalSales])</f>
        <v>204.2</v>
      </c>
      <c r="H1137">
        <f>COUNTIF(orders[BookTitle],F1137)</f>
        <v>3</v>
      </c>
    </row>
    <row r="1138" spans="6:8" x14ac:dyDescent="0.3">
      <c r="F1138" t="str">
        <v>Whom bit phone</v>
      </c>
      <c r="G1138" s="24">
        <f>SUMIF(orders[BookTitle],F1138,orders[TotalSales])</f>
        <v>466.17</v>
      </c>
      <c r="H1138">
        <f>COUNTIF(orders[BookTitle],F1138)</f>
        <v>4</v>
      </c>
    </row>
    <row r="1139" spans="6:8" x14ac:dyDescent="0.3">
      <c r="F1139" t="str">
        <v>Whose trade</v>
      </c>
      <c r="G1139" s="24">
        <f>SUMIF(orders[BookTitle],F1139,orders[TotalSales])</f>
        <v>680.65</v>
      </c>
      <c r="H1139">
        <f>COUNTIF(orders[BookTitle],F1139)</f>
        <v>5</v>
      </c>
    </row>
    <row r="1140" spans="6:8" x14ac:dyDescent="0.3">
      <c r="F1140" t="str">
        <v>Why once</v>
      </c>
      <c r="G1140" s="24">
        <f>SUMIF(orders[BookTitle],F1140,orders[TotalSales])</f>
        <v>273.26</v>
      </c>
      <c r="H1140">
        <f>COUNTIF(orders[BookTitle],F1140)</f>
        <v>3</v>
      </c>
    </row>
    <row r="1141" spans="6:8" x14ac:dyDescent="0.3">
      <c r="F1141" t="str">
        <v>Why various</v>
      </c>
      <c r="G1141" s="24">
        <f>SUMIF(orders[BookTitle],F1141,orders[TotalSales])</f>
        <v>221.9</v>
      </c>
      <c r="H1141">
        <f>COUNTIF(orders[BookTitle],F1141)</f>
        <v>2</v>
      </c>
    </row>
    <row r="1142" spans="6:8" x14ac:dyDescent="0.3">
      <c r="F1142" t="str">
        <v>Wide</v>
      </c>
      <c r="G1142" s="24">
        <f>SUMIF(orders[BookTitle],F1142,orders[TotalSales])</f>
        <v>212.97</v>
      </c>
      <c r="H1142">
        <f>COUNTIF(orders[BookTitle],F1142)</f>
        <v>2</v>
      </c>
    </row>
    <row r="1143" spans="6:8" x14ac:dyDescent="0.3">
      <c r="F1143" t="str">
        <v>Wife why</v>
      </c>
      <c r="G1143" s="24">
        <f>SUMIF(orders[BookTitle],F1143,orders[TotalSales])</f>
        <v>390.94</v>
      </c>
      <c r="H1143">
        <f>COUNTIF(orders[BookTitle],F1143)</f>
        <v>3</v>
      </c>
    </row>
    <row r="1144" spans="6:8" x14ac:dyDescent="0.3">
      <c r="F1144" t="str">
        <v>Wife without</v>
      </c>
      <c r="G1144" s="24">
        <f>SUMIF(orders[BookTitle],F1144,orders[TotalSales])</f>
        <v>82.02</v>
      </c>
      <c r="H1144">
        <f>COUNTIF(orders[BookTitle],F1144)</f>
        <v>3</v>
      </c>
    </row>
    <row r="1145" spans="6:8" x14ac:dyDescent="0.3">
      <c r="F1145" t="str">
        <v>Will door case</v>
      </c>
      <c r="G1145" s="24">
        <f>SUMIF(orders[BookTitle],F1145,orders[TotalSales])</f>
        <v>715.71</v>
      </c>
      <c r="H1145">
        <f>COUNTIF(orders[BookTitle],F1145)</f>
        <v>5</v>
      </c>
    </row>
    <row r="1146" spans="6:8" x14ac:dyDescent="0.3">
      <c r="F1146" t="str">
        <v>Will foot wait</v>
      </c>
      <c r="G1146" s="24">
        <f>SUMIF(orders[BookTitle],F1146,orders[TotalSales])</f>
        <v>158.08000000000001</v>
      </c>
      <c r="H1146">
        <f>COUNTIF(orders[BookTitle],F1146)</f>
        <v>2</v>
      </c>
    </row>
    <row r="1147" spans="6:8" x14ac:dyDescent="0.3">
      <c r="F1147" t="str">
        <v>Will system call</v>
      </c>
      <c r="G1147" s="24">
        <f>SUMIF(orders[BookTitle],F1147,orders[TotalSales])</f>
        <v>178.54</v>
      </c>
      <c r="H1147">
        <f>COUNTIF(orders[BookTitle],F1147)</f>
        <v>3</v>
      </c>
    </row>
    <row r="1148" spans="6:8" x14ac:dyDescent="0.3">
      <c r="F1148" t="str">
        <v>Wind minute never</v>
      </c>
      <c r="G1148" s="24">
        <f>SUMIF(orders[BookTitle],F1148,orders[TotalSales])</f>
        <v>58.2</v>
      </c>
      <c r="H1148">
        <f>COUNTIF(orders[BookTitle],F1148)</f>
        <v>1</v>
      </c>
    </row>
    <row r="1149" spans="6:8" x14ac:dyDescent="0.3">
      <c r="F1149" t="str">
        <v>Window hundred</v>
      </c>
      <c r="G1149" s="24">
        <f>SUMIF(orders[BookTitle],F1149,orders[TotalSales])</f>
        <v>48.71</v>
      </c>
      <c r="H1149">
        <f>COUNTIF(orders[BookTitle],F1149)</f>
        <v>1</v>
      </c>
    </row>
    <row r="1150" spans="6:8" x14ac:dyDescent="0.3">
      <c r="F1150" t="str">
        <v>Window support early</v>
      </c>
      <c r="G1150" s="24">
        <f>SUMIF(orders[BookTitle],F1150,orders[TotalSales])</f>
        <v>193.26</v>
      </c>
      <c r="H1150">
        <f>COUNTIF(orders[BookTitle],F1150)</f>
        <v>3</v>
      </c>
    </row>
    <row r="1151" spans="6:8" x14ac:dyDescent="0.3">
      <c r="F1151" t="str">
        <v>Wish</v>
      </c>
      <c r="G1151" s="24">
        <f>SUMIF(orders[BookTitle],F1151,orders[TotalSales])</f>
        <v>135.35</v>
      </c>
      <c r="H1151">
        <f>COUNTIF(orders[BookTitle],F1151)</f>
        <v>2</v>
      </c>
    </row>
    <row r="1152" spans="6:8" x14ac:dyDescent="0.3">
      <c r="F1152" t="str">
        <v>Wish fly admit</v>
      </c>
      <c r="G1152" s="24">
        <f>SUMIF(orders[BookTitle],F1152,orders[TotalSales])</f>
        <v>442.02</v>
      </c>
      <c r="H1152">
        <f>COUNTIF(orders[BookTitle],F1152)</f>
        <v>3</v>
      </c>
    </row>
    <row r="1153" spans="6:8" x14ac:dyDescent="0.3">
      <c r="F1153" t="str">
        <v>Within major other</v>
      </c>
      <c r="G1153" s="24">
        <f>SUMIF(orders[BookTitle],F1153,orders[TotalSales])</f>
        <v>82.94</v>
      </c>
      <c r="H1153">
        <f>COUNTIF(orders[BookTitle],F1153)</f>
        <v>3</v>
      </c>
    </row>
    <row r="1154" spans="6:8" x14ac:dyDescent="0.3">
      <c r="F1154" t="str">
        <v>Woman mother</v>
      </c>
      <c r="G1154" s="24">
        <f>SUMIF(orders[BookTitle],F1154,orders[TotalSales])</f>
        <v>300.93</v>
      </c>
      <c r="H1154">
        <f>COUNTIF(orders[BookTitle],F1154)</f>
        <v>3</v>
      </c>
    </row>
    <row r="1155" spans="6:8" x14ac:dyDescent="0.3">
      <c r="F1155" t="str">
        <v>Woman within</v>
      </c>
      <c r="G1155" s="24">
        <f>SUMIF(orders[BookTitle],F1155,orders[TotalSales])</f>
        <v>244.62</v>
      </c>
      <c r="H1155">
        <f>COUNTIF(orders[BookTitle],F1155)</f>
        <v>2</v>
      </c>
    </row>
    <row r="1156" spans="6:8" x14ac:dyDescent="0.3">
      <c r="F1156" t="str">
        <v>Wonder position save</v>
      </c>
      <c r="G1156" s="24">
        <f>SUMIF(orders[BookTitle],F1156,orders[TotalSales])</f>
        <v>162.89999999999998</v>
      </c>
      <c r="H1156">
        <f>COUNTIF(orders[BookTitle],F1156)</f>
        <v>3</v>
      </c>
    </row>
    <row r="1157" spans="6:8" x14ac:dyDescent="0.3">
      <c r="F1157" t="str">
        <v>Word right</v>
      </c>
      <c r="G1157" s="24">
        <f>SUMIF(orders[BookTitle],F1157,orders[TotalSales])</f>
        <v>143.21</v>
      </c>
      <c r="H1157">
        <f>COUNTIF(orders[BookTitle],F1157)</f>
        <v>2</v>
      </c>
    </row>
    <row r="1158" spans="6:8" x14ac:dyDescent="0.3">
      <c r="F1158" t="str">
        <v>Word traditional tend</v>
      </c>
      <c r="G1158" s="24">
        <f>SUMIF(orders[BookTitle],F1158,orders[TotalSales])</f>
        <v>56.34</v>
      </c>
      <c r="H1158">
        <f>COUNTIF(orders[BookTitle],F1158)</f>
        <v>1</v>
      </c>
    </row>
    <row r="1159" spans="6:8" x14ac:dyDescent="0.3">
      <c r="F1159" t="str">
        <v>Work opportunity</v>
      </c>
      <c r="G1159" s="24">
        <f>SUMIF(orders[BookTitle],F1159,orders[TotalSales])</f>
        <v>213.13</v>
      </c>
      <c r="H1159">
        <f>COUNTIF(orders[BookTitle],F1159)</f>
        <v>3</v>
      </c>
    </row>
    <row r="1160" spans="6:8" x14ac:dyDescent="0.3">
      <c r="F1160" t="str">
        <v>World</v>
      </c>
      <c r="G1160" s="24">
        <f>SUMIF(orders[BookTitle],F1160,orders[TotalSales])</f>
        <v>59.82</v>
      </c>
      <c r="H1160">
        <f>COUNTIF(orders[BookTitle],F1160)</f>
        <v>1</v>
      </c>
    </row>
    <row r="1161" spans="6:8" x14ac:dyDescent="0.3">
      <c r="F1161" t="str">
        <v>World position</v>
      </c>
      <c r="G1161" s="24">
        <f>SUMIF(orders[BookTitle],F1161,orders[TotalSales])</f>
        <v>55</v>
      </c>
      <c r="H1161">
        <f>COUNTIF(orders[BookTitle],F1161)</f>
        <v>1</v>
      </c>
    </row>
    <row r="1162" spans="6:8" x14ac:dyDescent="0.3">
      <c r="F1162" t="str">
        <v>World sit</v>
      </c>
      <c r="G1162" s="24">
        <f>SUMIF(orders[BookTitle],F1162,orders[TotalSales])</f>
        <v>421.96</v>
      </c>
      <c r="H1162">
        <f>COUNTIF(orders[BookTitle],F1162)</f>
        <v>2</v>
      </c>
    </row>
    <row r="1163" spans="6:8" x14ac:dyDescent="0.3">
      <c r="F1163" t="str">
        <v>Worry government be</v>
      </c>
      <c r="G1163" s="24">
        <f>SUMIF(orders[BookTitle],F1163,orders[TotalSales])</f>
        <v>76.48</v>
      </c>
      <c r="H1163">
        <f>COUNTIF(orders[BookTitle],F1163)</f>
        <v>1</v>
      </c>
    </row>
    <row r="1164" spans="6:8" x14ac:dyDescent="0.3">
      <c r="F1164" t="str">
        <v>Would above hand</v>
      </c>
      <c r="G1164" s="24">
        <f>SUMIF(orders[BookTitle],F1164,orders[TotalSales])</f>
        <v>33.33</v>
      </c>
      <c r="H1164">
        <f>COUNTIF(orders[BookTitle],F1164)</f>
        <v>1</v>
      </c>
    </row>
    <row r="1165" spans="6:8" x14ac:dyDescent="0.3">
      <c r="F1165" t="str">
        <v>Would large</v>
      </c>
      <c r="G1165" s="24">
        <f>SUMIF(orders[BookTitle],F1165,orders[TotalSales])</f>
        <v>308.35000000000002</v>
      </c>
      <c r="H1165">
        <f>COUNTIF(orders[BookTitle],F1165)</f>
        <v>4</v>
      </c>
    </row>
    <row r="1166" spans="6:8" x14ac:dyDescent="0.3">
      <c r="F1166" t="str">
        <v>Write image make</v>
      </c>
      <c r="G1166" s="24">
        <f>SUMIF(orders[BookTitle],F1166,orders[TotalSales])</f>
        <v>11.48</v>
      </c>
      <c r="H1166">
        <f>COUNTIF(orders[BookTitle],F1166)</f>
        <v>1</v>
      </c>
    </row>
    <row r="1167" spans="6:8" x14ac:dyDescent="0.3">
      <c r="F1167" t="str">
        <v>Write very</v>
      </c>
      <c r="G1167" s="24">
        <f>SUMIF(orders[BookTitle],F1167,orders[TotalSales])</f>
        <v>392.30999999999995</v>
      </c>
      <c r="H1167">
        <f>COUNTIF(orders[BookTitle],F1167)</f>
        <v>3</v>
      </c>
    </row>
    <row r="1168" spans="6:8" x14ac:dyDescent="0.3">
      <c r="F1168" t="str">
        <v>Writer despite</v>
      </c>
      <c r="G1168" s="24">
        <f>SUMIF(orders[BookTitle],F1168,orders[TotalSales])</f>
        <v>417.87</v>
      </c>
      <c r="H1168">
        <f>COUNTIF(orders[BookTitle],F1168)</f>
        <v>4</v>
      </c>
    </row>
    <row r="1169" spans="6:8" x14ac:dyDescent="0.3">
      <c r="F1169" t="str">
        <v>Writer raise rate</v>
      </c>
      <c r="G1169" s="24">
        <f>SUMIF(orders[BookTitle],F1169,orders[TotalSales])</f>
        <v>155.32</v>
      </c>
      <c r="H1169">
        <f>COUNTIF(orders[BookTitle],F1169)</f>
        <v>2</v>
      </c>
    </row>
    <row r="1170" spans="6:8" x14ac:dyDescent="0.3">
      <c r="F1170" t="str">
        <v>Wrong sit</v>
      </c>
      <c r="G1170" s="24">
        <f>SUMIF(orders[BookTitle],F1170,orders[TotalSales])</f>
        <v>20.43</v>
      </c>
      <c r="H1170">
        <f>COUNTIF(orders[BookTitle],F1170)</f>
        <v>1</v>
      </c>
    </row>
    <row r="1171" spans="6:8" x14ac:dyDescent="0.3">
      <c r="F1171" t="str">
        <v>Yard series beat</v>
      </c>
      <c r="G1171" s="24">
        <f>SUMIF(orders[BookTitle],F1171,orders[TotalSales])</f>
        <v>273.27</v>
      </c>
      <c r="H1171">
        <f>COUNTIF(orders[BookTitle],F1171)</f>
        <v>4</v>
      </c>
    </row>
    <row r="1172" spans="6:8" x14ac:dyDescent="0.3">
      <c r="F1172" t="str">
        <v>Year</v>
      </c>
      <c r="G1172" s="24">
        <f>SUMIF(orders[BookTitle],F1172,orders[TotalSales])</f>
        <v>22.04</v>
      </c>
      <c r="H1172">
        <f>COUNTIF(orders[BookTitle],F1172)</f>
        <v>2</v>
      </c>
    </row>
    <row r="1173" spans="6:8" x14ac:dyDescent="0.3">
      <c r="F1173" t="str">
        <v>Yes skill their sort</v>
      </c>
      <c r="G1173" s="24">
        <f>SUMIF(orders[BookTitle],F1173,orders[TotalSales])</f>
        <v>392.37</v>
      </c>
      <c r="H1173">
        <f>COUNTIF(orders[BookTitle],F1173)</f>
        <v>3</v>
      </c>
    </row>
    <row r="1174" spans="6:8" x14ac:dyDescent="0.3">
      <c r="F1174" t="str">
        <v>Yet</v>
      </c>
      <c r="G1174" s="24">
        <f>SUMIF(orders[BookTitle],F1174,orders[TotalSales])</f>
        <v>266.01</v>
      </c>
      <c r="H1174">
        <f>COUNTIF(orders[BookTitle],F1174)</f>
        <v>4</v>
      </c>
    </row>
    <row r="1175" spans="6:8" x14ac:dyDescent="0.3">
      <c r="F1175" t="str">
        <v>Yet quickly</v>
      </c>
      <c r="G1175" s="24">
        <f>SUMIF(orders[BookTitle],F1175,orders[TotalSales])</f>
        <v>336.41999999999996</v>
      </c>
      <c r="H1175">
        <f>COUNTIF(orders[BookTitle],F1175)</f>
        <v>3</v>
      </c>
    </row>
    <row r="1176" spans="6:8" x14ac:dyDescent="0.3">
      <c r="F1176" t="str">
        <v>Yet reach question</v>
      </c>
      <c r="G1176" s="24">
        <f>SUMIF(orders[BookTitle],F1176,orders[TotalSales])</f>
        <v>243.31</v>
      </c>
      <c r="H1176">
        <f>COUNTIF(orders[BookTitle],F1176)</f>
        <v>2</v>
      </c>
    </row>
    <row r="1177" spans="6:8" x14ac:dyDescent="0.3">
      <c r="F1177" t="str">
        <v>Yourself what lot</v>
      </c>
      <c r="G1177" s="24">
        <f>SUMIF(orders[BookTitle],F1177,orders[TotalSales])</f>
        <v>542.67999999999995</v>
      </c>
      <c r="H1177">
        <f>COUNTIF(orders[BookTitle],F1177)</f>
        <v>4</v>
      </c>
    </row>
  </sheetData>
  <mergeCells count="3">
    <mergeCell ref="B1:D1"/>
    <mergeCell ref="N2:O2"/>
    <mergeCell ref="Q3:T3"/>
  </mergeCells>
  <dataValidations count="1">
    <dataValidation type="list" allowBlank="1" showInputMessage="1" showErrorMessage="1" sqref="Q3" xr:uid="{DCACE890-2CC7-4D81-B76C-79242051C76B}">
      <formula1>$F$2:$F$1177</formula1>
    </dataValidation>
  </dataValidation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365B-09D4-4AE0-84B0-170838D72D17}">
  <dimension ref="B1:M25"/>
  <sheetViews>
    <sheetView workbookViewId="0">
      <selection activeCell="G3" sqref="G3"/>
    </sheetView>
  </sheetViews>
  <sheetFormatPr defaultRowHeight="14.4" x14ac:dyDescent="0.3"/>
  <cols>
    <col min="2" max="3" width="11.5546875" customWidth="1"/>
    <col min="4" max="4" width="13.33203125" bestFit="1" customWidth="1"/>
    <col min="6" max="6" width="8.5546875" bestFit="1" customWidth="1"/>
    <col min="7" max="7" width="13.6640625" customWidth="1"/>
    <col min="8" max="8" width="12.77734375" bestFit="1" customWidth="1"/>
    <col min="9" max="9" width="8.88671875" customWidth="1"/>
    <col min="12" max="12" width="12.44140625" bestFit="1" customWidth="1"/>
    <col min="13" max="13" width="10" bestFit="1" customWidth="1"/>
    <col min="14" max="15" width="12.44140625" bestFit="1" customWidth="1"/>
  </cols>
  <sheetData>
    <row r="1" spans="2:13" ht="15" thickBot="1" x14ac:dyDescent="0.35"/>
    <row r="2" spans="2:13" x14ac:dyDescent="0.3">
      <c r="B2" s="19" t="s">
        <v>13</v>
      </c>
      <c r="C2" s="27" t="s">
        <v>6674</v>
      </c>
      <c r="D2" s="27" t="s">
        <v>6675</v>
      </c>
      <c r="E2" s="27" t="s">
        <v>6686</v>
      </c>
      <c r="F2" s="27" t="s">
        <v>6685</v>
      </c>
      <c r="G2" s="28" t="s">
        <v>6691</v>
      </c>
      <c r="L2" s="15" t="s">
        <v>6679</v>
      </c>
      <c r="M2" t="s">
        <v>6675</v>
      </c>
    </row>
    <row r="3" spans="2:13" x14ac:dyDescent="0.3">
      <c r="B3" s="13" t="str" cm="1">
        <f t="array" ref="B3:B10">_xlfn._xlws.SORT(_xlfn.UNIQUE(orders[Country]))</f>
        <v>Canada</v>
      </c>
      <c r="C3" s="4">
        <f>COUNTIF(orders[Country],$B3)</f>
        <v>204</v>
      </c>
      <c r="D3" s="5">
        <f>SUMIF(orders[Country],B3,orders[TotalSales])</f>
        <v>15190.720000000001</v>
      </c>
      <c r="E3" s="6">
        <f>_xlfn.MAXIFS(orders[TotalSales],orders[Country],B3)</f>
        <v>232.4</v>
      </c>
      <c r="F3" s="6">
        <f>_xlfn.MINIFS(orders[TotalSales],orders[Country],B3)</f>
        <v>8.2100000000000009</v>
      </c>
      <c r="G3" s="51" t="str">
        <f>INDEX($B$14:$B$25,MATCH(MAX(C$14:C$25),C$14:C$25,0))</f>
        <v>September</v>
      </c>
      <c r="L3" s="16" t="s">
        <v>95</v>
      </c>
      <c r="M3" s="17">
        <v>14262.550000000003</v>
      </c>
    </row>
    <row r="4" spans="2:13" x14ac:dyDescent="0.3">
      <c r="B4" s="13" t="str">
        <v>France</v>
      </c>
      <c r="C4" s="4">
        <f>COUNTIF(orders[Country],$B4)</f>
        <v>351</v>
      </c>
      <c r="D4" s="5">
        <f>SUMIF(orders[Country],B4,orders[TotalSales])</f>
        <v>29731.26000000002</v>
      </c>
      <c r="E4" s="6">
        <f>_xlfn.MAXIFS(orders[TotalSales],orders[Country],B4)</f>
        <v>284.95</v>
      </c>
      <c r="F4" s="6">
        <f>_xlfn.MINIFS(orders[TotalSales],orders[Country],B4)</f>
        <v>5.83</v>
      </c>
      <c r="G4" s="51" t="str">
        <f>INDEX($B$14:$B$25,MATCH(MAX(D$14:D$25),D$14:D$25,0))</f>
        <v>October</v>
      </c>
      <c r="L4" s="16" t="s">
        <v>52</v>
      </c>
      <c r="M4" s="17">
        <v>15190.720000000001</v>
      </c>
    </row>
    <row r="5" spans="2:13" x14ac:dyDescent="0.3">
      <c r="B5" s="13" t="str">
        <v>Germany</v>
      </c>
      <c r="C5" s="4">
        <f>COUNTIF(orders[Country],$B5)</f>
        <v>394</v>
      </c>
      <c r="D5" s="5">
        <f>SUMIF(orders[Country],B5,orders[TotalSales])</f>
        <v>32358.319999999989</v>
      </c>
      <c r="E5" s="6">
        <f>_xlfn.MAXIFS(orders[TotalSales],orders[Country],B5)</f>
        <v>273.89999999999998</v>
      </c>
      <c r="F5" s="6">
        <f>_xlfn.MINIFS(orders[TotalSales],orders[Country],B5)</f>
        <v>5.56</v>
      </c>
      <c r="G5" s="51" t="str">
        <f>INDEX($B$14:$B$25,MATCH(MAX(E$14:E$25),E$14:E$25,0))</f>
        <v>October</v>
      </c>
      <c r="L5" s="16" t="s">
        <v>80</v>
      </c>
      <c r="M5" s="17">
        <v>15497.159999999991</v>
      </c>
    </row>
    <row r="6" spans="2:13" x14ac:dyDescent="0.3">
      <c r="B6" s="13" t="str">
        <v>Italy</v>
      </c>
      <c r="C6" s="4">
        <f>COUNTIF(orders[Country],$B6)</f>
        <v>182</v>
      </c>
      <c r="D6" s="5">
        <f>SUMIF(orders[Country],B6,orders[TotalSales])</f>
        <v>15497.159999999991</v>
      </c>
      <c r="E6" s="6">
        <f>_xlfn.MAXIFS(orders[TotalSales],orders[Country],B6)</f>
        <v>243.2</v>
      </c>
      <c r="F6" s="6">
        <f>_xlfn.MINIFS(orders[TotalSales],orders[Country],B6)</f>
        <v>6.02</v>
      </c>
      <c r="G6" s="51" t="str">
        <f>INDEX($B$14:$B$25,MATCH(MAX(F$14:F$25),F$14:F$25,0))</f>
        <v>August</v>
      </c>
      <c r="L6" s="16" t="s">
        <v>193</v>
      </c>
      <c r="M6" s="17">
        <v>28151.139999999996</v>
      </c>
    </row>
    <row r="7" spans="2:13" x14ac:dyDescent="0.3">
      <c r="B7" s="13" t="str">
        <v>Lebanon</v>
      </c>
      <c r="C7" s="4">
        <f>COUNTIF(orders[Country],$B7)</f>
        <v>361</v>
      </c>
      <c r="D7" s="5">
        <f>SUMIF(orders[Country],B7,orders[TotalSales])</f>
        <v>28151.139999999996</v>
      </c>
      <c r="E7" s="6">
        <f>_xlfn.MAXIFS(orders[TotalSales],orders[Country],B7)</f>
        <v>279.5</v>
      </c>
      <c r="F7" s="6">
        <f>_xlfn.MINIFS(orders[TotalSales],orders[Country],B7)</f>
        <v>6.74</v>
      </c>
      <c r="G7" s="51" t="str">
        <f>INDEX($B$14:$B$25,MATCH(MAX(G$14:G$25),G$14:G$25,0))</f>
        <v>March</v>
      </c>
      <c r="L7" s="16" t="s">
        <v>30</v>
      </c>
      <c r="M7" s="17">
        <v>29731.26000000002</v>
      </c>
    </row>
    <row r="8" spans="2:13" x14ac:dyDescent="0.3">
      <c r="B8" s="13" t="str">
        <v>Spain</v>
      </c>
      <c r="C8" s="4">
        <f>COUNTIF(orders[Country],$B8)</f>
        <v>182</v>
      </c>
      <c r="D8" s="5">
        <f>SUMIF(orders[Country],B8,orders[TotalSales])</f>
        <v>14262.550000000003</v>
      </c>
      <c r="E8" s="6">
        <f>_xlfn.MAXIFS(orders[TotalSales],orders[Country],B8)</f>
        <v>251.25</v>
      </c>
      <c r="F8" s="6">
        <f>_xlfn.MINIFS(orders[TotalSales],orders[Country],B8)</f>
        <v>5.14</v>
      </c>
      <c r="G8" s="51" t="str">
        <f>INDEX($B$14:$B$25,MATCH(MAX(H$14:H$25),H$14:H$25,0))</f>
        <v>February</v>
      </c>
      <c r="L8" s="16" t="s">
        <v>44</v>
      </c>
      <c r="M8" s="17">
        <v>32358.319999999989</v>
      </c>
    </row>
    <row r="9" spans="2:13" x14ac:dyDescent="0.3">
      <c r="B9" s="13" t="str">
        <v>UK</v>
      </c>
      <c r="C9" s="4">
        <f>COUNTIF(orders[Country],$B9)</f>
        <v>560</v>
      </c>
      <c r="D9" s="5">
        <f>SUMIF(orders[Country],B9,orders[TotalSales])</f>
        <v>47725.35000000002</v>
      </c>
      <c r="E9" s="6">
        <f>_xlfn.MAXIFS(orders[TotalSales],orders[Country],B9)</f>
        <v>284.14999999999998</v>
      </c>
      <c r="F9" s="6">
        <f>_xlfn.MINIFS(orders[TotalSales],orders[Country],B9)</f>
        <v>5.56</v>
      </c>
      <c r="G9" s="51" t="str">
        <f>INDEX($B$14:$B$25,MATCH(MAX(I$14:I$25),I$14:I$25,0))</f>
        <v>November</v>
      </c>
      <c r="L9" s="16" t="s">
        <v>22</v>
      </c>
      <c r="M9" s="17">
        <v>47725.35000000002</v>
      </c>
    </row>
    <row r="10" spans="2:13" ht="15" thickBot="1" x14ac:dyDescent="0.35">
      <c r="B10" s="14" t="str">
        <v>USA</v>
      </c>
      <c r="C10" s="8">
        <f>COUNTIF(orders[Country],$B10)</f>
        <v>687</v>
      </c>
      <c r="D10" s="9">
        <f>SUMIF(orders[Country],B10,orders[TotalSales])</f>
        <v>57898.709999999912</v>
      </c>
      <c r="E10" s="30">
        <f>_xlfn.MAXIFS(orders[TotalSales],orders[Country],B10)</f>
        <v>279.2</v>
      </c>
      <c r="F10" s="30">
        <f>_xlfn.MINIFS(orders[TotalSales],orders[Country],B10)</f>
        <v>5.23</v>
      </c>
      <c r="G10" s="10" t="str">
        <f>INDEX($B$14:$B$25,MATCH(MAX(J$14:J$25),J$14:J$25,0))</f>
        <v>May</v>
      </c>
      <c r="L10" s="16" t="s">
        <v>37</v>
      </c>
      <c r="M10" s="17">
        <v>57898.709999999912</v>
      </c>
    </row>
    <row r="11" spans="2:13" x14ac:dyDescent="0.3">
      <c r="L11" s="16" t="s">
        <v>6680</v>
      </c>
      <c r="M11" s="17">
        <v>240815.20999999996</v>
      </c>
    </row>
    <row r="13" spans="2:13" x14ac:dyDescent="0.3">
      <c r="C13" t="str" cm="1">
        <f t="array" ref="C13:J13">TRANSPOSE(_xlfn.ANCHORARRAY(B3))</f>
        <v>Canada</v>
      </c>
      <c r="D13" t="str">
        <v>France</v>
      </c>
      <c r="E13" t="str">
        <v>Germany</v>
      </c>
      <c r="F13" t="str">
        <v>Italy</v>
      </c>
      <c r="G13" t="str">
        <v>Lebanon</v>
      </c>
      <c r="H13" t="str">
        <v>Spain</v>
      </c>
      <c r="I13" t="str">
        <v>UK</v>
      </c>
      <c r="J13" t="str">
        <v>USA</v>
      </c>
    </row>
    <row r="14" spans="2:13" x14ac:dyDescent="0.3">
      <c r="B14" t="s">
        <v>210</v>
      </c>
      <c r="C14" s="24">
        <f>SUMIFS(orders[TotalSales],orders[Country],$C$13,orders[OrderMonth],$B14)</f>
        <v>899.73</v>
      </c>
      <c r="D14" s="24">
        <f>SUMIFS(orders[TotalSales],orders[Country],$D$13,orders[OrderMonth],$B14)</f>
        <v>1878.2099999999998</v>
      </c>
      <c r="E14" s="24">
        <f>SUMIFS(orders[TotalSales],orders[Country],$E$13,orders[OrderMonth],$B14)</f>
        <v>3046.74</v>
      </c>
      <c r="F14" s="24">
        <f>SUMIFS(orders[TotalSales],orders[Country],$F$13,orders[OrderMonth],$B14)</f>
        <v>1110.6199999999999</v>
      </c>
      <c r="G14" s="24">
        <f>SUMIFS(orders[TotalSales],orders[Country],$G$13,orders[OrderMonth],$B14)</f>
        <v>2405.1800000000003</v>
      </c>
      <c r="H14" s="24">
        <f>SUMIFS(orders[TotalSales],orders[Country],$H$13,orders[OrderMonth],$B14)</f>
        <v>1760.4799999999998</v>
      </c>
      <c r="I14" s="24">
        <f>SUMIFS(orders[TotalSales],orders[Country],$I$13,orders[OrderMonth],$B14)</f>
        <v>3849.6099999999997</v>
      </c>
      <c r="J14" s="24">
        <f>SUMIFS(orders[TotalSales],orders[Country],$J$13,orders[OrderMonth],$B14)</f>
        <v>5032.42</v>
      </c>
    </row>
    <row r="15" spans="2:13" x14ac:dyDescent="0.3">
      <c r="B15" t="s">
        <v>39</v>
      </c>
      <c r="C15" s="24">
        <f>SUMIFS(orders[TotalSales],orders[Country],$C$13,orders[OrderMonth],B15)</f>
        <v>1295.55</v>
      </c>
      <c r="D15" s="24">
        <f>SUMIFS(orders[TotalSales],orders[Country],$D$13,orders[OrderMonth],$B15)</f>
        <v>2823.13</v>
      </c>
      <c r="E15" s="24">
        <f>SUMIFS(orders[TotalSales],orders[Country],$E$13,orders[OrderMonth],$B15)</f>
        <v>1893.9700000000003</v>
      </c>
      <c r="F15" s="24">
        <f>SUMIFS(orders[TotalSales],orders[Country],$F$13,orders[OrderMonth],$B15)</f>
        <v>1644.2600000000002</v>
      </c>
      <c r="G15" s="24">
        <f>SUMIFS(orders[TotalSales],orders[Country],$G$13,orders[OrderMonth],$B15)</f>
        <v>1779.1999999999998</v>
      </c>
      <c r="H15" s="24">
        <f>SUMIFS(orders[TotalSales],orders[Country],$H$13,orders[OrderMonth],$B15)</f>
        <v>1827.98</v>
      </c>
      <c r="I15" s="24">
        <f>SUMIFS(orders[TotalSales],orders[Country],$I$13,orders[OrderMonth],$B15)</f>
        <v>4091.2</v>
      </c>
      <c r="J15" s="24">
        <f>SUMIFS(orders[TotalSales],orders[Country],$J$13,orders[OrderMonth],$B15)</f>
        <v>4927.6499999999987</v>
      </c>
    </row>
    <row r="16" spans="2:13" x14ac:dyDescent="0.3">
      <c r="B16" t="s">
        <v>15</v>
      </c>
      <c r="C16" s="24">
        <f>SUMIFS(orders[TotalSales],orders[Country],$C$13,orders[OrderMonth],B16)</f>
        <v>1510.9</v>
      </c>
      <c r="D16" s="24">
        <f>SUMIFS(orders[TotalSales],orders[Country],$D$13,orders[OrderMonth],$B16)</f>
        <v>2369.31</v>
      </c>
      <c r="E16" s="24">
        <f>SUMIFS(orders[TotalSales],orders[Country],$E$13,orders[OrderMonth],$B16)</f>
        <v>2944.8300000000004</v>
      </c>
      <c r="F16" s="24">
        <f>SUMIFS(orders[TotalSales],orders[Country],$F$13,orders[OrderMonth],$B16)</f>
        <v>1636.1399999999999</v>
      </c>
      <c r="G16" s="24">
        <f>SUMIFS(orders[TotalSales],orders[Country],$G$13,orders[OrderMonth],$B16)</f>
        <v>3279.26</v>
      </c>
      <c r="H16" s="24">
        <f>SUMIFS(orders[TotalSales],orders[Country],$H$13,orders[OrderMonth],$B16)</f>
        <v>1271.9699999999998</v>
      </c>
      <c r="I16" s="24">
        <f>SUMIFS(orders[TotalSales],orders[Country],$I$13,orders[OrderMonth],$B16)</f>
        <v>3882.06</v>
      </c>
      <c r="J16" s="24">
        <f>SUMIFS(orders[TotalSales],orders[Country],$J$13,orders[OrderMonth],$B16)</f>
        <v>4894.2299999999987</v>
      </c>
    </row>
    <row r="17" spans="2:10" x14ac:dyDescent="0.3">
      <c r="B17" t="s">
        <v>82</v>
      </c>
      <c r="C17" s="24">
        <f>SUMIFS(orders[TotalSales],orders[Country],$C$13,orders[OrderMonth],B17)</f>
        <v>989.68</v>
      </c>
      <c r="D17" s="24">
        <f>SUMIFS(orders[TotalSales],orders[Country],$D$13,orders[OrderMonth],$B17)</f>
        <v>2770.1000000000004</v>
      </c>
      <c r="E17" s="24">
        <f>SUMIFS(orders[TotalSales],orders[Country],$E$13,orders[OrderMonth],$B17)</f>
        <v>2509.6200000000003</v>
      </c>
      <c r="F17" s="24">
        <f>SUMIFS(orders[TotalSales],orders[Country],$F$13,orders[OrderMonth],$B17)</f>
        <v>1074.67</v>
      </c>
      <c r="G17" s="24">
        <f>SUMIFS(orders[TotalSales],orders[Country],$G$13,orders[OrderMonth],$B17)</f>
        <v>1338.39</v>
      </c>
      <c r="H17" s="24">
        <f>SUMIFS(orders[TotalSales],orders[Country],$H$13,orders[OrderMonth],$B17)</f>
        <v>1206.28</v>
      </c>
      <c r="I17" s="24">
        <f>SUMIFS(orders[TotalSales],orders[Country],$I$13,orders[OrderMonth],$B17)</f>
        <v>4207.08</v>
      </c>
      <c r="J17" s="24">
        <f>SUMIFS(orders[TotalSales],orders[Country],$J$13,orders[OrderMonth],$B17)</f>
        <v>4091.1799999999989</v>
      </c>
    </row>
    <row r="18" spans="2:10" x14ac:dyDescent="0.3">
      <c r="B18" t="s">
        <v>46</v>
      </c>
      <c r="C18" s="24">
        <f>SUMIFS(orders[TotalSales],orders[Country],$C$13,orders[OrderMonth],B18)</f>
        <v>1380.21</v>
      </c>
      <c r="D18" s="24">
        <f>SUMIFS(orders[TotalSales],orders[Country],$D$13,orders[OrderMonth],$B18)</f>
        <v>2100.2299999999996</v>
      </c>
      <c r="E18" s="24">
        <f>SUMIFS(orders[TotalSales],orders[Country],$E$13,orders[OrderMonth],$B18)</f>
        <v>2107.5600000000004</v>
      </c>
      <c r="F18" s="24">
        <f>SUMIFS(orders[TotalSales],orders[Country],$F$13,orders[OrderMonth],$B18)</f>
        <v>1263.5900000000001</v>
      </c>
      <c r="G18" s="24">
        <f>SUMIFS(orders[TotalSales],orders[Country],$G$13,orders[OrderMonth],$B18)</f>
        <v>2193.21</v>
      </c>
      <c r="H18" s="24">
        <f>SUMIFS(orders[TotalSales],orders[Country],$H$13,orders[OrderMonth],$B18)</f>
        <v>703.81</v>
      </c>
      <c r="I18" s="24">
        <f>SUMIFS(orders[TotalSales],orders[Country],$I$13,orders[OrderMonth],$B18)</f>
        <v>2906.3400000000011</v>
      </c>
      <c r="J18" s="24">
        <f>SUMIFS(orders[TotalSales],orders[Country],$J$13,orders[OrderMonth],$B18)</f>
        <v>6952.0600000000013</v>
      </c>
    </row>
    <row r="19" spans="2:10" x14ac:dyDescent="0.3">
      <c r="B19" t="s">
        <v>24</v>
      </c>
      <c r="C19" s="24">
        <f>SUMIFS(orders[TotalSales],orders[Country],$C$13,orders[OrderMonth],B19)</f>
        <v>918.66000000000008</v>
      </c>
      <c r="D19" s="24">
        <f>SUMIFS(orders[TotalSales],orders[Country],$D$13,orders[OrderMonth],$B19)</f>
        <v>2452.4</v>
      </c>
      <c r="E19" s="24">
        <f>SUMIFS(orders[TotalSales],orders[Country],$E$13,orders[OrderMonth],$B19)</f>
        <v>1933.79</v>
      </c>
      <c r="F19" s="24">
        <f>SUMIFS(orders[TotalSales],orders[Country],$F$13,orders[OrderMonth],$B19)</f>
        <v>1176.4100000000001</v>
      </c>
      <c r="G19" s="24">
        <f>SUMIFS(orders[TotalSales],orders[Country],$G$13,orders[OrderMonth],$B19)</f>
        <v>3153.0499999999997</v>
      </c>
      <c r="H19" s="24">
        <f>SUMIFS(orders[TotalSales],orders[Country],$H$13,orders[OrderMonth],$B19)</f>
        <v>1213.21</v>
      </c>
      <c r="I19" s="24">
        <f>SUMIFS(orders[TotalSales],orders[Country],$I$13,orders[OrderMonth],$B19)</f>
        <v>3983.7899999999995</v>
      </c>
      <c r="J19" s="24">
        <f>SUMIFS(orders[TotalSales],orders[Country],$J$13,orders[OrderMonth],$B19)</f>
        <v>5610.9700000000021</v>
      </c>
    </row>
    <row r="20" spans="2:10" x14ac:dyDescent="0.3">
      <c r="B20" t="s">
        <v>32</v>
      </c>
      <c r="C20" s="24">
        <f>SUMIFS(orders[TotalSales],orders[Country],$C$13,orders[OrderMonth],B20)</f>
        <v>1383.1699999999998</v>
      </c>
      <c r="D20" s="24">
        <f>SUMIFS(orders[TotalSales],orders[Country],$D$13,orders[OrderMonth],$B20)</f>
        <v>2328.0699999999993</v>
      </c>
      <c r="E20" s="24">
        <f>SUMIFS(orders[TotalSales],orders[Country],$E$13,orders[OrderMonth],$B20)</f>
        <v>3314.9799999999987</v>
      </c>
      <c r="F20" s="24">
        <f>SUMIFS(orders[TotalSales],orders[Country],$F$13,orders[OrderMonth],$B20)</f>
        <v>889.31999999999994</v>
      </c>
      <c r="G20" s="24">
        <f>SUMIFS(orders[TotalSales],orders[Country],$G$13,orders[OrderMonth],$B20)</f>
        <v>3088.98</v>
      </c>
      <c r="H20" s="24">
        <f>SUMIFS(orders[TotalSales],orders[Country],$H$13,orders[OrderMonth],$B20)</f>
        <v>1075.9399999999998</v>
      </c>
      <c r="I20" s="24">
        <f>SUMIFS(orders[TotalSales],orders[Country],$I$13,orders[OrderMonth],$B20)</f>
        <v>4653.3099999999995</v>
      </c>
      <c r="J20" s="24">
        <f>SUMIFS(orders[TotalSales],orders[Country],$J$13,orders[OrderMonth],$B20)</f>
        <v>3378.1400000000008</v>
      </c>
    </row>
    <row r="21" spans="2:10" x14ac:dyDescent="0.3">
      <c r="B21" t="s">
        <v>90</v>
      </c>
      <c r="C21" s="24">
        <f>SUMIFS(orders[TotalSales],orders[Country],$C$13,orders[OrderMonth],B21)</f>
        <v>1080.78</v>
      </c>
      <c r="D21" s="24">
        <f>SUMIFS(orders[TotalSales],orders[Country],$D$13,orders[OrderMonth],$B21)</f>
        <v>2167.83</v>
      </c>
      <c r="E21" s="24">
        <f>SUMIFS(orders[TotalSales],orders[Country],$E$13,orders[OrderMonth],$B21)</f>
        <v>2739.6400000000003</v>
      </c>
      <c r="F21" s="24">
        <f>SUMIFS(orders[TotalSales],orders[Country],$F$13,orders[OrderMonth],$B21)</f>
        <v>2022.6699999999996</v>
      </c>
      <c r="G21" s="24">
        <f>SUMIFS(orders[TotalSales],orders[Country],$G$13,orders[OrderMonth],$B21)</f>
        <v>1824.7299999999996</v>
      </c>
      <c r="H21" s="24">
        <f>SUMIFS(orders[TotalSales],orders[Country],$H$13,orders[OrderMonth],$B21)</f>
        <v>1038.46</v>
      </c>
      <c r="I21" s="24">
        <f>SUMIFS(orders[TotalSales],orders[Country],$I$13,orders[OrderMonth],$B21)</f>
        <v>2908.78</v>
      </c>
      <c r="J21" s="24">
        <f>SUMIFS(orders[TotalSales],orders[Country],$J$13,orders[OrderMonth],$B21)</f>
        <v>4061.7599999999993</v>
      </c>
    </row>
    <row r="22" spans="2:10" x14ac:dyDescent="0.3">
      <c r="B22" t="s">
        <v>60</v>
      </c>
      <c r="C22" s="24">
        <f>SUMIFS(orders[TotalSales],orders[Country],$C$13,orders[OrderMonth],B22)</f>
        <v>2006.8799999999997</v>
      </c>
      <c r="D22" s="24">
        <f>SUMIFS(orders[TotalSales],orders[Country],$D$13,orders[OrderMonth],$B22)</f>
        <v>2635.6400000000003</v>
      </c>
      <c r="E22" s="24">
        <f>SUMIFS(orders[TotalSales],orders[Country],$E$13,orders[OrderMonth],$B22)</f>
        <v>2728.66</v>
      </c>
      <c r="F22" s="24">
        <f>SUMIFS(orders[TotalSales],orders[Country],$F$13,orders[OrderMonth],$B22)</f>
        <v>1240.08</v>
      </c>
      <c r="G22" s="24">
        <f>SUMIFS(orders[TotalSales],orders[Country],$G$13,orders[OrderMonth],$B22)</f>
        <v>1913.8200000000002</v>
      </c>
      <c r="H22" s="24">
        <f>SUMIFS(orders[TotalSales],orders[Country],$H$13,orders[OrderMonth],$B22)</f>
        <v>1106.3000000000002</v>
      </c>
      <c r="I22" s="24">
        <f>SUMIFS(orders[TotalSales],orders[Country],$I$13,orders[OrderMonth],$B22)</f>
        <v>4802.0800000000008</v>
      </c>
      <c r="J22" s="24">
        <f>SUMIFS(orders[TotalSales],orders[Country],$J$13,orders[OrderMonth],$B22)</f>
        <v>4265.03</v>
      </c>
    </row>
    <row r="23" spans="2:10" x14ac:dyDescent="0.3">
      <c r="B23" t="s">
        <v>133</v>
      </c>
      <c r="C23" s="24">
        <f>SUMIFS(orders[TotalSales],orders[Country],$C$13,orders[OrderMonth],B23)</f>
        <v>1211.0200000000002</v>
      </c>
      <c r="D23" s="24">
        <f>SUMIFS(orders[TotalSales],orders[Country],$D$13,orders[OrderMonth],$B23)</f>
        <v>3131.4400000000005</v>
      </c>
      <c r="E23" s="24">
        <f>SUMIFS(orders[TotalSales],orders[Country],$E$13,orders[OrderMonth],$B23)</f>
        <v>3322.8200000000015</v>
      </c>
      <c r="F23" s="24">
        <f>SUMIFS(orders[TotalSales],orders[Country],$F$13,orders[OrderMonth],$B23)</f>
        <v>1369.8500000000001</v>
      </c>
      <c r="G23" s="24">
        <f>SUMIFS(orders[TotalSales],orders[Country],$G$13,orders[OrderMonth],$B23)</f>
        <v>3153.86</v>
      </c>
      <c r="H23" s="24">
        <f>SUMIFS(orders[TotalSales],orders[Country],$H$13,orders[OrderMonth],$B23)</f>
        <v>1048.6600000000001</v>
      </c>
      <c r="I23" s="24">
        <f>SUMIFS(orders[TotalSales],orders[Country],$I$13,orders[OrderMonth],$B23)</f>
        <v>3893.15</v>
      </c>
      <c r="J23" s="24">
        <f>SUMIFS(orders[TotalSales],orders[Country],$J$13,orders[OrderMonth],$B23)</f>
        <v>5431.8399999999992</v>
      </c>
    </row>
    <row r="24" spans="2:10" x14ac:dyDescent="0.3">
      <c r="B24" t="s">
        <v>54</v>
      </c>
      <c r="C24" s="24">
        <f>SUMIFS(orders[TotalSales],orders[Country],$C$13,orders[OrderMonth],B24)</f>
        <v>1401.38</v>
      </c>
      <c r="D24" s="24">
        <f>SUMIFS(orders[TotalSales],orders[Country],$D$13,orders[OrderMonth],$B24)</f>
        <v>2645.58</v>
      </c>
      <c r="E24" s="24">
        <f>SUMIFS(orders[TotalSales],orders[Country],$E$13,orders[OrderMonth],$B24)</f>
        <v>3140.13</v>
      </c>
      <c r="F24" s="24">
        <f>SUMIFS(orders[TotalSales],orders[Country],$F$13,orders[OrderMonth],$B24)</f>
        <v>1450.52</v>
      </c>
      <c r="G24" s="24">
        <f>SUMIFS(orders[TotalSales],orders[Country],$G$13,orders[OrderMonth],$B24)</f>
        <v>2586.5499999999993</v>
      </c>
      <c r="H24" s="24">
        <f>SUMIFS(orders[TotalSales],orders[Country],$H$13,orders[OrderMonth],$B24)</f>
        <v>931.68999999999994</v>
      </c>
      <c r="I24" s="24">
        <f>SUMIFS(orders[TotalSales],orders[Country],$I$13,orders[OrderMonth],$B24)</f>
        <v>5751.6100000000006</v>
      </c>
      <c r="J24" s="24">
        <f>SUMIFS(orders[TotalSales],orders[Country],$J$13,orders[OrderMonth],$B24)</f>
        <v>5603.3300000000008</v>
      </c>
    </row>
    <row r="25" spans="2:10" x14ac:dyDescent="0.3">
      <c r="B25" t="s">
        <v>107</v>
      </c>
      <c r="C25" s="24">
        <f>SUMIFS(orders[TotalSales],orders[Country],$C$13,orders[OrderMonth],B25)</f>
        <v>1112.7599999999998</v>
      </c>
      <c r="D25" s="24">
        <f>SUMIFS(orders[TotalSales],orders[Country],$D$13,orders[OrderMonth],$B25)</f>
        <v>2429.3200000000002</v>
      </c>
      <c r="E25" s="24">
        <f>SUMIFS(orders[TotalSales],orders[Country],$E$13,orders[OrderMonth],$B25)</f>
        <v>2675.5800000000004</v>
      </c>
      <c r="F25" s="24">
        <f>SUMIFS(orders[TotalSales],orders[Country],$F$13,orders[OrderMonth],$B25)</f>
        <v>619.03</v>
      </c>
      <c r="G25" s="24">
        <f>SUMIFS(orders[TotalSales],orders[Country],$G$13,orders[OrderMonth],$B25)</f>
        <v>1434.9099999999999</v>
      </c>
      <c r="H25" s="24">
        <f>SUMIFS(orders[TotalSales],orders[Country],$H$13,orders[OrderMonth],$B25)</f>
        <v>1077.77</v>
      </c>
      <c r="I25" s="24">
        <f>SUMIFS(orders[TotalSales],orders[Country],$I$13,orders[OrderMonth],$B25)</f>
        <v>2796.34</v>
      </c>
      <c r="J25" s="24">
        <f>SUMIFS(orders[TotalSales],orders[Country],$J$13,orders[OrderMonth],$B25)</f>
        <v>3650.1000000000004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8E4F-6D79-45E8-B6B2-FC93C055B327}">
  <dimension ref="B2:P16"/>
  <sheetViews>
    <sheetView workbookViewId="0">
      <selection activeCell="I4" sqref="I4"/>
    </sheetView>
  </sheetViews>
  <sheetFormatPr defaultRowHeight="14.4" x14ac:dyDescent="0.3"/>
  <cols>
    <col min="2" max="2" width="12.44140625" bestFit="1" customWidth="1"/>
    <col min="3" max="3" width="11.88671875" bestFit="1" customWidth="1"/>
    <col min="4" max="4" width="10" bestFit="1" customWidth="1"/>
    <col min="5" max="5" width="19.5546875" bestFit="1" customWidth="1"/>
    <col min="7" max="7" width="26" bestFit="1" customWidth="1"/>
    <col min="8" max="8" width="6.77734375" customWidth="1"/>
    <col min="9" max="9" width="9.109375" customWidth="1"/>
    <col min="10" max="10" width="8.44140625" customWidth="1"/>
    <col min="11" max="11" width="14.77734375" customWidth="1"/>
    <col min="12" max="12" width="11.6640625" customWidth="1"/>
    <col min="13" max="13" width="5.109375" customWidth="1"/>
    <col min="14" max="14" width="5.77734375" bestFit="1" customWidth="1"/>
    <col min="15" max="15" width="8" bestFit="1" customWidth="1"/>
    <col min="16" max="16" width="5.109375" bestFit="1" customWidth="1"/>
  </cols>
  <sheetData>
    <row r="2" spans="2:16" ht="15" thickBot="1" x14ac:dyDescent="0.35"/>
    <row r="3" spans="2:16" x14ac:dyDescent="0.3">
      <c r="B3" s="19" t="s">
        <v>6692</v>
      </c>
      <c r="C3" s="27" t="s">
        <v>6674</v>
      </c>
      <c r="D3" s="27" t="s">
        <v>6675</v>
      </c>
      <c r="E3" s="28" t="s">
        <v>6693</v>
      </c>
      <c r="G3" s="53" t="s">
        <v>6694</v>
      </c>
      <c r="H3" s="55" t="str" cm="1">
        <f t="array" ref="H3:O3">TRANSPOSE(_xlfn.UNIQUE(orders[Country]))</f>
        <v>UK</v>
      </c>
      <c r="I3" s="55" t="str">
        <v>France</v>
      </c>
      <c r="J3" s="55" t="str">
        <v>USA</v>
      </c>
      <c r="K3" s="55" t="str">
        <v>Germany</v>
      </c>
      <c r="L3" s="55" t="str">
        <v>Canada</v>
      </c>
      <c r="M3" s="55" t="str">
        <v>Italy</v>
      </c>
      <c r="N3" s="55" t="str">
        <v>Spain</v>
      </c>
      <c r="O3" s="55" t="str">
        <v>Lebanon</v>
      </c>
      <c r="P3" s="56" t="s">
        <v>6687</v>
      </c>
    </row>
    <row r="4" spans="2:16" x14ac:dyDescent="0.3">
      <c r="B4" s="13" t="str" cm="1">
        <f t="array" ref="B4:B7">_xlfn.UNIQUE(orders[PaymentMethod])</f>
        <v>Credit Card</v>
      </c>
      <c r="C4" s="4">
        <f>COUNTIF(orders[PaymentMethod],B4)</f>
        <v>1152</v>
      </c>
      <c r="D4" s="5">
        <f>SUMIF(orders[PaymentMethod],B4,orders[TotalSales])</f>
        <v>93584.289999999819</v>
      </c>
      <c r="E4" s="52">
        <f>ROUND((C4/$C$8) *100,2)</f>
        <v>39.44</v>
      </c>
      <c r="G4" s="54" t="str" cm="1">
        <f t="array" ref="G4:G7">_xlfn.ANCHORARRAY(B4)</f>
        <v>Credit Card</v>
      </c>
      <c r="H4" s="4" cm="1">
        <f t="array" ref="H4">SUMPRODUCT((orders[PaymentMethod]=G4)*(orders[Country]=H$3))</f>
        <v>222</v>
      </c>
      <c r="I4" s="4" cm="1">
        <f t="array" ref="I4">SUMPRODUCT((orders[PaymentMethod]=$G4)*(orders[Country]=I$3))</f>
        <v>109</v>
      </c>
      <c r="J4" s="4" cm="1">
        <f t="array" ref="J4">SUMPRODUCT((orders[PaymentMethod]=$G4)*(orders[Country]=J$3))</f>
        <v>301</v>
      </c>
      <c r="K4" s="4" cm="1">
        <f t="array" ref="K4">SUMPRODUCT((orders[PaymentMethod]=$G4)*(orders[Country]=K$3))</f>
        <v>145</v>
      </c>
      <c r="L4" s="4" cm="1">
        <f t="array" ref="L4">SUMPRODUCT((orders[PaymentMethod]=$G4)*(orders[Country]=L$3))</f>
        <v>54</v>
      </c>
      <c r="M4" s="4" cm="1">
        <f t="array" ref="M4">SUMPRODUCT((orders[PaymentMethod]=$G4)*(orders[Country]=M$3))</f>
        <v>92</v>
      </c>
      <c r="N4" s="4" cm="1">
        <f t="array" ref="N4">SUMPRODUCT((orders[PaymentMethod]=$G4)*(orders[Country]=N$3))</f>
        <v>90</v>
      </c>
      <c r="O4" s="4" cm="1">
        <f t="array" ref="O4">SUMPRODUCT((orders[PaymentMethod]=$G4)*(orders[Country]=O$3))</f>
        <v>139</v>
      </c>
      <c r="P4" s="52">
        <f>SUM(H4:O4)</f>
        <v>1152</v>
      </c>
    </row>
    <row r="5" spans="2:16" x14ac:dyDescent="0.3">
      <c r="B5" s="13" t="str">
        <v>Cash</v>
      </c>
      <c r="C5" s="4">
        <f>COUNTIF(orders[PaymentMethod],B5)</f>
        <v>586</v>
      </c>
      <c r="D5" s="5">
        <f>SUMIF(orders[PaymentMethod],B5,orders[TotalSales])</f>
        <v>48250.680000000015</v>
      </c>
      <c r="E5" s="52">
        <f t="shared" ref="E5:E7" si="0">ROUND((C5/$C$8) *100,2)</f>
        <v>20.059999999999999</v>
      </c>
      <c r="G5" s="54" t="str">
        <v>Cash</v>
      </c>
      <c r="H5" s="4" cm="1">
        <f t="array" ref="H5">SUMPRODUCT((orders[PaymentMethod]=G5)*(orders[Country]=H$3))</f>
        <v>116</v>
      </c>
      <c r="I5" s="4" cm="1">
        <f t="array" ref="I5">SUMPRODUCT((orders[PaymentMethod]=$G5)*(orders[Country]=I$3))</f>
        <v>80</v>
      </c>
      <c r="J5" s="4" cm="1">
        <f t="array" ref="J5">SUMPRODUCT((orders[PaymentMethod]=$G5)*(orders[Country]=J$3))</f>
        <v>138</v>
      </c>
      <c r="K5" s="4" cm="1">
        <f t="array" ref="K5">SUMPRODUCT((orders[PaymentMethod]=$G5)*(orders[Country]=K$3))</f>
        <v>79</v>
      </c>
      <c r="L5" s="4" cm="1">
        <f t="array" ref="L5">SUMPRODUCT((orders[PaymentMethod]=$G5)*(orders[Country]=L$3))</f>
        <v>53</v>
      </c>
      <c r="M5" s="4" cm="1">
        <f t="array" ref="M5">SUMPRODUCT((orders[PaymentMethod]=$G5)*(orders[Country]=M$3))</f>
        <v>29</v>
      </c>
      <c r="N5" s="4" cm="1">
        <f t="array" ref="N5">SUMPRODUCT((orders[PaymentMethod]=$G5)*(orders[Country]=N$3))</f>
        <v>24</v>
      </c>
      <c r="O5" s="4" cm="1">
        <f t="array" ref="O5">SUMPRODUCT((orders[PaymentMethod]=$G5)*(orders[Country]=O$3))</f>
        <v>67</v>
      </c>
      <c r="P5" s="52">
        <f>SUM(H5:O5)</f>
        <v>586</v>
      </c>
    </row>
    <row r="6" spans="2:16" x14ac:dyDescent="0.3">
      <c r="B6" s="13" t="str">
        <v>Paypal</v>
      </c>
      <c r="C6" s="4">
        <f>COUNTIF(orders[PaymentMethod],B6)</f>
        <v>874</v>
      </c>
      <c r="D6" s="5">
        <f>SUMIF(orders[PaymentMethod],B6,orders[TotalSales])</f>
        <v>73194.569999999963</v>
      </c>
      <c r="E6" s="52">
        <f t="shared" si="0"/>
        <v>29.92</v>
      </c>
      <c r="G6" s="54" t="str">
        <v>Paypal</v>
      </c>
      <c r="H6" s="4" cm="1">
        <f t="array" ref="H6">SUMPRODUCT((orders[PaymentMethod]=G6)*(orders[Country]=H$3))</f>
        <v>178</v>
      </c>
      <c r="I6" s="4" cm="1">
        <f t="array" ref="I6">SUMPRODUCT((orders[PaymentMethod]=$G6)*(orders[Country]=I$3))</f>
        <v>108</v>
      </c>
      <c r="J6" s="4" cm="1">
        <f t="array" ref="J6">SUMPRODUCT((orders[PaymentMethod]=$G6)*(orders[Country]=J$3))</f>
        <v>198</v>
      </c>
      <c r="K6" s="4" cm="1">
        <f t="array" ref="K6">SUMPRODUCT((orders[PaymentMethod]=$G6)*(orders[Country]=K$3))</f>
        <v>121</v>
      </c>
      <c r="L6" s="4" cm="1">
        <f t="array" ref="L6">SUMPRODUCT((orders[PaymentMethod]=$G6)*(orders[Country]=L$3))</f>
        <v>43</v>
      </c>
      <c r="M6" s="4" cm="1">
        <f t="array" ref="M6">SUMPRODUCT((orders[PaymentMethod]=$G6)*(orders[Country]=M$3))</f>
        <v>61</v>
      </c>
      <c r="N6" s="4" cm="1">
        <f t="array" ref="N6">SUMPRODUCT((orders[PaymentMethod]=$G6)*(orders[Country]=N$3))</f>
        <v>68</v>
      </c>
      <c r="O6" s="4" cm="1">
        <f t="array" ref="O6">SUMPRODUCT((orders[PaymentMethod]=$G6)*(orders[Country]=O$3))</f>
        <v>97</v>
      </c>
      <c r="P6" s="52">
        <f t="shared" ref="P6:P7" si="1">SUM(H6:O6)</f>
        <v>874</v>
      </c>
    </row>
    <row r="7" spans="2:16" ht="15" thickBot="1" x14ac:dyDescent="0.35">
      <c r="B7" s="31" t="str">
        <v>Voucher</v>
      </c>
      <c r="C7" s="32">
        <f>COUNTIF(orders[PaymentMethod],B7)</f>
        <v>309</v>
      </c>
      <c r="D7" s="33">
        <f>SUMIF(orders[PaymentMethod],B7,orders[TotalSales])</f>
        <v>25785.669999999995</v>
      </c>
      <c r="E7" s="57">
        <f t="shared" si="0"/>
        <v>10.58</v>
      </c>
      <c r="G7" s="62" t="str">
        <v>Voucher</v>
      </c>
      <c r="H7" s="32" cm="1">
        <f t="array" ref="H7">SUMPRODUCT((orders[PaymentMethod]=G7)*(orders[Country]=H$3))</f>
        <v>44</v>
      </c>
      <c r="I7" s="32" cm="1">
        <f t="array" ref="I7">SUMPRODUCT((orders[PaymentMethod]=$G7)*(orders[Country]=I$3))</f>
        <v>54</v>
      </c>
      <c r="J7" s="32" cm="1">
        <f t="array" ref="J7">SUMPRODUCT((orders[PaymentMethod]=$G7)*(orders[Country]=J$3))</f>
        <v>50</v>
      </c>
      <c r="K7" s="32" cm="1">
        <f t="array" ref="K7">SUMPRODUCT((orders[PaymentMethod]=$G7)*(orders[Country]=K$3))</f>
        <v>49</v>
      </c>
      <c r="L7" s="32" cm="1">
        <f t="array" ref="L7">SUMPRODUCT((orders[PaymentMethod]=$G7)*(orders[Country]=L$3))</f>
        <v>54</v>
      </c>
      <c r="M7" s="32" cm="1">
        <f t="array" ref="M7">SUMPRODUCT((orders[PaymentMethod]=$G7)*(orders[Country]=M$3))</f>
        <v>0</v>
      </c>
      <c r="N7" s="32" cm="1">
        <f t="array" ref="N7">SUMPRODUCT((orders[PaymentMethod]=$G7)*(orders[Country]=N$3))</f>
        <v>0</v>
      </c>
      <c r="O7" s="32" cm="1">
        <f t="array" ref="O7">SUMPRODUCT((orders[PaymentMethod]=$G7)*(orders[Country]=O$3))</f>
        <v>58</v>
      </c>
      <c r="P7" s="57">
        <f t="shared" si="1"/>
        <v>309</v>
      </c>
    </row>
    <row r="8" spans="2:16" ht="15.6" thickTop="1" thickBot="1" x14ac:dyDescent="0.35">
      <c r="B8" s="58" t="s">
        <v>6687</v>
      </c>
      <c r="C8" s="59">
        <f>SUM(C4:C7)</f>
        <v>2921</v>
      </c>
      <c r="D8" s="60">
        <f>SUM(D4:D7)</f>
        <v>240815.20999999979</v>
      </c>
      <c r="E8" s="61">
        <f>SUM(E4:E7)</f>
        <v>100</v>
      </c>
      <c r="G8" s="63" t="s">
        <v>6687</v>
      </c>
      <c r="H8" s="81"/>
      <c r="I8" s="81"/>
      <c r="J8" s="81"/>
      <c r="K8" s="81"/>
      <c r="L8" s="81"/>
      <c r="M8" s="81"/>
      <c r="N8" s="81"/>
      <c r="O8" s="81"/>
      <c r="P8" s="44">
        <f>SUM(P4:P7)</f>
        <v>2921</v>
      </c>
    </row>
    <row r="9" spans="2:16" ht="15" thickTop="1" x14ac:dyDescent="0.3"/>
    <row r="11" spans="2:16" x14ac:dyDescent="0.3">
      <c r="B11" s="15" t="s">
        <v>6679</v>
      </c>
      <c r="C11" t="s">
        <v>6674</v>
      </c>
      <c r="D11" t="s">
        <v>6675</v>
      </c>
      <c r="E11" t="s">
        <v>6693</v>
      </c>
    </row>
    <row r="12" spans="2:16" x14ac:dyDescent="0.3">
      <c r="B12" s="16" t="s">
        <v>21</v>
      </c>
      <c r="C12" s="1">
        <v>1152</v>
      </c>
      <c r="D12" s="17">
        <v>93584.289999999819</v>
      </c>
      <c r="E12" s="41">
        <v>0.39438548442314275</v>
      </c>
    </row>
    <row r="13" spans="2:16" x14ac:dyDescent="0.3">
      <c r="B13" s="16" t="s">
        <v>6669</v>
      </c>
      <c r="C13" s="1">
        <v>874</v>
      </c>
      <c r="D13" s="17">
        <v>73194.569999999963</v>
      </c>
      <c r="E13" s="41">
        <v>0.29921259842519687</v>
      </c>
    </row>
    <row r="14" spans="2:16" x14ac:dyDescent="0.3">
      <c r="B14" s="16" t="s">
        <v>29</v>
      </c>
      <c r="C14" s="1">
        <v>586</v>
      </c>
      <c r="D14" s="17">
        <v>48250.680000000015</v>
      </c>
      <c r="E14" s="41">
        <v>0.20061622731941117</v>
      </c>
    </row>
    <row r="15" spans="2:16" x14ac:dyDescent="0.3">
      <c r="B15" s="16" t="s">
        <v>88</v>
      </c>
      <c r="C15" s="1">
        <v>309</v>
      </c>
      <c r="D15" s="17">
        <v>25785.669999999995</v>
      </c>
      <c r="E15" s="41">
        <v>0.10578568983224923</v>
      </c>
    </row>
    <row r="16" spans="2:16" x14ac:dyDescent="0.3">
      <c r="B16" s="16" t="s">
        <v>6680</v>
      </c>
      <c r="C16" s="1">
        <v>2921</v>
      </c>
      <c r="D16" s="17">
        <v>240815.21000000034</v>
      </c>
      <c r="E16" s="41">
        <v>1</v>
      </c>
    </row>
  </sheetData>
  <mergeCells count="1">
    <mergeCell ref="H8:O8"/>
  </mergeCells>
  <conditionalFormatting sqref="H4:O4">
    <cfRule type="dataBar" priority="4">
      <dataBar>
        <cfvo type="min"/>
        <cfvo type="max"/>
        <color rgb="FF008AEF"/>
      </dataBar>
      <extLst>
        <ext xmlns:x14="http://schemas.microsoft.com/office/spreadsheetml/2009/9/main" uri="{B025F937-C7B1-47D3-B67F-A62EFF666E3E}">
          <x14:id>{D514C2C0-00AD-4105-AAED-7255F872F45D}</x14:id>
        </ext>
      </extLst>
    </cfRule>
  </conditionalFormatting>
  <conditionalFormatting sqref="H5:O5">
    <cfRule type="dataBar" priority="3">
      <dataBar>
        <cfvo type="min"/>
        <cfvo type="max"/>
        <color rgb="FF638EC6"/>
      </dataBar>
      <extLst>
        <ext xmlns:x14="http://schemas.microsoft.com/office/spreadsheetml/2009/9/main" uri="{B025F937-C7B1-47D3-B67F-A62EFF666E3E}">
          <x14:id>{724DEDF8-31CF-4A88-BF90-F537B21904A8}</x14:id>
        </ext>
      </extLst>
    </cfRule>
  </conditionalFormatting>
  <conditionalFormatting sqref="H6:O6">
    <cfRule type="dataBar" priority="2">
      <dataBar>
        <cfvo type="min"/>
        <cfvo type="max"/>
        <color rgb="FF638EC6"/>
      </dataBar>
      <extLst>
        <ext xmlns:x14="http://schemas.microsoft.com/office/spreadsheetml/2009/9/main" uri="{B025F937-C7B1-47D3-B67F-A62EFF666E3E}">
          <x14:id>{06476320-AAB3-442D-8663-F6F628079E9C}</x14:id>
        </ext>
      </extLst>
    </cfRule>
  </conditionalFormatting>
  <conditionalFormatting sqref="H7:O8">
    <cfRule type="dataBar" priority="1">
      <dataBar>
        <cfvo type="min"/>
        <cfvo type="max"/>
        <color rgb="FF638EC6"/>
      </dataBar>
      <extLst>
        <ext xmlns:x14="http://schemas.microsoft.com/office/spreadsheetml/2009/9/main" uri="{B025F937-C7B1-47D3-B67F-A62EFF666E3E}">
          <x14:id>{B76B765F-94A0-4AE5-8E35-B8FA74D6B4DE}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514C2C0-00AD-4105-AAED-7255F872F45D}">
            <x14:dataBar minLength="0" maxLength="100" border="1" negativeBarBorderColorSameAsPositive="0">
              <x14:cfvo type="autoMin"/>
              <x14:cfvo type="autoMax"/>
              <x14:borderColor rgb="FF008AEF"/>
              <x14:negativeFillColor rgb="FFFF0000"/>
              <x14:negativeBorderColor rgb="FFFF0000"/>
              <x14:axisColor rgb="FF000000"/>
            </x14:dataBar>
          </x14:cfRule>
          <xm:sqref>H4:O4</xm:sqref>
        </x14:conditionalFormatting>
        <x14:conditionalFormatting xmlns:xm="http://schemas.microsoft.com/office/excel/2006/main">
          <x14:cfRule type="dataBar" id="{724DEDF8-31CF-4A88-BF90-F537B21904A8}">
            <x14:dataBar minLength="0" maxLength="100" border="1" negativeBarBorderColorSameAsPositive="0">
              <x14:cfvo type="autoMin"/>
              <x14:cfvo type="autoMax"/>
              <x14:borderColor rgb="FF638EC6"/>
              <x14:negativeFillColor rgb="FFFF0000"/>
              <x14:negativeBorderColor rgb="FFFF0000"/>
              <x14:axisColor rgb="FF000000"/>
            </x14:dataBar>
          </x14:cfRule>
          <xm:sqref>H5:O5</xm:sqref>
        </x14:conditionalFormatting>
        <x14:conditionalFormatting xmlns:xm="http://schemas.microsoft.com/office/excel/2006/main">
          <x14:cfRule type="dataBar" id="{06476320-AAB3-442D-8663-F6F628079E9C}">
            <x14:dataBar minLength="0" maxLength="100" border="1" negativeBarBorderColorSameAsPositive="0">
              <x14:cfvo type="autoMin"/>
              <x14:cfvo type="autoMax"/>
              <x14:borderColor rgb="FF638EC6"/>
              <x14:negativeFillColor rgb="FFFF0000"/>
              <x14:negativeBorderColor rgb="FFFF0000"/>
              <x14:axisColor rgb="FF000000"/>
            </x14:dataBar>
          </x14:cfRule>
          <xm:sqref>H6:O6</xm:sqref>
        </x14:conditionalFormatting>
        <x14:conditionalFormatting xmlns:xm="http://schemas.microsoft.com/office/excel/2006/main">
          <x14:cfRule type="dataBar" id="{B76B765F-94A0-4AE5-8E35-B8FA74D6B4DE}">
            <x14:dataBar minLength="0" maxLength="100" border="1" negativeBarBorderColorSameAsPositive="0">
              <x14:cfvo type="autoMin"/>
              <x14:cfvo type="autoMax"/>
              <x14:borderColor rgb="FF638EC6"/>
              <x14:negativeFillColor rgb="FFFF0000"/>
              <x14:negativeBorderColor rgb="FFFF0000"/>
              <x14:axisColor rgb="FF000000"/>
            </x14:dataBar>
          </x14:cfRule>
          <xm:sqref>H7:O8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1F907C-0F02-4DE0-A26F-296A7006C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main_data</vt:lpstr>
      <vt:lpstr>day_analysis</vt:lpstr>
      <vt:lpstr>dashboard</vt:lpstr>
      <vt:lpstr>pivot_sources</vt:lpstr>
      <vt:lpstr>category_analysis</vt:lpstr>
      <vt:lpstr>monthly_sales</vt:lpstr>
      <vt:lpstr>yearly_sales</vt:lpstr>
      <vt:lpstr>books_analysis</vt:lpstr>
      <vt:lpstr>country_analysis</vt:lpstr>
      <vt:lpstr>payment_method_analysis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 JB14</dc:creator>
  <cp:lastModifiedBy>Georgio JB14</cp:lastModifiedBy>
  <dcterms:created xsi:type="dcterms:W3CDTF">2025-08-25T13:06:59Z</dcterms:created>
  <dcterms:modified xsi:type="dcterms:W3CDTF">2025-09-15T12:43:03Z</dcterms:modified>
</cp:coreProperties>
</file>